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tables/table4.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codeName="ThisWorkbook" hidePivotFieldList="1" defaultThemeVersion="124226"/>
  <mc:AlternateContent xmlns:mc="http://schemas.openxmlformats.org/markup-compatibility/2006">
    <mc:Choice Requires="x15">
      <x15ac:absPath xmlns:x15ac="http://schemas.microsoft.com/office/spreadsheetml/2010/11/ac" url="C:\Users\H216507\PycharmProjects\OptionChain\"/>
    </mc:Choice>
  </mc:AlternateContent>
  <bookViews>
    <workbookView xWindow="0" yWindow="0" windowWidth="23040" windowHeight="9060" tabRatio="852" activeTab="10"/>
  </bookViews>
  <sheets>
    <sheet name="IV" sheetId="2" r:id="rId1"/>
    <sheet name="OI" sheetId="4" r:id="rId2"/>
    <sheet name="Volume" sheetId="5" r:id="rId3"/>
    <sheet name="OIChg" sheetId="6" r:id="rId4"/>
    <sheet name="Premium" sheetId="7" r:id="rId5"/>
    <sheet name="Data" sheetId="1" r:id="rId6"/>
    <sheet name="Sheet6" sheetId="8" state="hidden" r:id="rId7"/>
    <sheet name="Visualization" sheetId="3" r:id="rId8"/>
    <sheet name="Dashboard" sheetId="10" r:id="rId9"/>
    <sheet name="Sheet2" sheetId="17" state="hidden" r:id="rId10"/>
    <sheet name="MP_Data" sheetId="15" r:id="rId11"/>
    <sheet name="OIRatio" sheetId="12" r:id="rId12"/>
    <sheet name="OIData" sheetId="13" r:id="rId13"/>
  </sheets>
  <definedNames>
    <definedName name="Slicer_identifier">#N/A</definedName>
  </definedNames>
  <calcPr calcId="171027"/>
  <pivotCaches>
    <pivotCache cacheId="0" r:id="rId14"/>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T2" i="13" l="1"/>
  <c r="T3" i="13"/>
  <c r="T4" i="13"/>
  <c r="T5" i="13"/>
  <c r="T6" i="13"/>
  <c r="T7" i="13"/>
  <c r="T8" i="13"/>
  <c r="T9" i="13"/>
  <c r="T10" i="13"/>
  <c r="T11" i="13"/>
  <c r="T12" i="13"/>
  <c r="T13" i="13"/>
  <c r="T14" i="13"/>
  <c r="T15" i="13"/>
  <c r="T16" i="13"/>
  <c r="T17" i="13"/>
  <c r="T18" i="13"/>
  <c r="T19" i="13"/>
  <c r="T20" i="13"/>
  <c r="T21" i="13"/>
  <c r="T22" i="13"/>
  <c r="T23" i="13"/>
  <c r="T24" i="13"/>
  <c r="T25" i="13"/>
  <c r="T26" i="13"/>
  <c r="T27" i="13"/>
  <c r="T28" i="13"/>
  <c r="T29" i="13"/>
  <c r="T30" i="13"/>
  <c r="T31" i="13"/>
  <c r="T32" i="13"/>
  <c r="T33" i="13"/>
  <c r="T34" i="13"/>
  <c r="T35" i="13"/>
  <c r="T36" i="13"/>
  <c r="T37" i="13"/>
  <c r="T38" i="13"/>
  <c r="T39" i="13"/>
  <c r="T40" i="13"/>
  <c r="T41" i="13"/>
  <c r="T42" i="13"/>
  <c r="T43" i="13"/>
  <c r="T44" i="13"/>
  <c r="T45" i="13"/>
  <c r="T46" i="13"/>
  <c r="T47" i="13"/>
  <c r="T48" i="13"/>
  <c r="T49" i="13"/>
  <c r="T50" i="13"/>
  <c r="T51" i="13"/>
  <c r="T52" i="13"/>
  <c r="T53" i="13"/>
  <c r="T54" i="13"/>
  <c r="T55" i="13"/>
  <c r="T56" i="13"/>
  <c r="T57" i="13"/>
  <c r="T58" i="13"/>
  <c r="T59" i="13"/>
  <c r="T60" i="13"/>
  <c r="T61" i="13"/>
  <c r="T62" i="13"/>
  <c r="T63" i="13"/>
  <c r="T64" i="13"/>
  <c r="T65" i="13"/>
  <c r="T66" i="13"/>
  <c r="T67" i="13"/>
  <c r="T68" i="13"/>
  <c r="T69" i="13"/>
  <c r="T70" i="13"/>
  <c r="T71" i="13"/>
  <c r="T72" i="13"/>
  <c r="T73" i="13"/>
  <c r="T74" i="13"/>
  <c r="T75" i="13"/>
  <c r="T76" i="13"/>
  <c r="T77" i="13"/>
  <c r="T78" i="13"/>
  <c r="T79" i="13"/>
  <c r="T80" i="13"/>
  <c r="T81" i="13"/>
  <c r="T82" i="13"/>
  <c r="T83" i="13"/>
  <c r="T84" i="13"/>
  <c r="T85" i="13"/>
  <c r="T86" i="13"/>
  <c r="T87" i="13"/>
  <c r="T88" i="13"/>
  <c r="T89" i="13"/>
  <c r="T90" i="13"/>
  <c r="T91" i="13"/>
  <c r="T92" i="13"/>
  <c r="T93" i="13"/>
  <c r="T94" i="13"/>
  <c r="T95" i="13"/>
  <c r="T96" i="13"/>
  <c r="T97" i="13"/>
  <c r="T98" i="13"/>
  <c r="T99" i="13"/>
  <c r="T100" i="13"/>
  <c r="T101" i="13"/>
  <c r="T102" i="13"/>
  <c r="T103" i="13"/>
  <c r="T104" i="13"/>
  <c r="T105" i="13"/>
  <c r="T106" i="13"/>
  <c r="T107" i="13"/>
  <c r="T108" i="13"/>
  <c r="T109" i="13"/>
  <c r="T110" i="13"/>
  <c r="T111" i="13"/>
  <c r="T112" i="13"/>
  <c r="T113" i="13"/>
  <c r="T114" i="13"/>
  <c r="T115" i="13"/>
  <c r="T116" i="13"/>
  <c r="T117" i="13"/>
  <c r="T118" i="13"/>
  <c r="T119" i="13"/>
  <c r="T120" i="13"/>
  <c r="T121" i="13"/>
  <c r="T122" i="13"/>
  <c r="T123" i="13"/>
  <c r="T124" i="13"/>
  <c r="T125" i="13"/>
  <c r="T126" i="13"/>
  <c r="T127" i="13"/>
  <c r="T128" i="13"/>
  <c r="T129" i="13"/>
  <c r="T130" i="13"/>
  <c r="T131" i="13"/>
  <c r="T132" i="13"/>
  <c r="T133" i="13"/>
  <c r="T134" i="13"/>
  <c r="T135" i="13"/>
  <c r="T136" i="13"/>
  <c r="T137" i="13"/>
  <c r="T138" i="13"/>
  <c r="T139" i="13"/>
  <c r="T140" i="13"/>
  <c r="T141" i="13"/>
  <c r="T142" i="13"/>
  <c r="T143" i="13"/>
  <c r="T144" i="13"/>
  <c r="T145" i="13"/>
  <c r="T146" i="13"/>
  <c r="T147" i="13"/>
  <c r="T148" i="13"/>
  <c r="T149" i="13"/>
  <c r="T150" i="13"/>
  <c r="T151" i="13"/>
  <c r="T152" i="13"/>
  <c r="T153" i="13"/>
  <c r="T154" i="13"/>
  <c r="T155" i="13"/>
  <c r="T156" i="13"/>
  <c r="T157" i="13"/>
  <c r="T158" i="13"/>
  <c r="T159" i="13"/>
  <c r="T160" i="13"/>
  <c r="T161" i="13"/>
  <c r="T162" i="13"/>
  <c r="T163" i="13"/>
  <c r="T164" i="13"/>
  <c r="T165" i="13"/>
  <c r="T166" i="13"/>
  <c r="T167" i="13"/>
  <c r="T168" i="13"/>
  <c r="T169" i="13"/>
  <c r="T170" i="13"/>
  <c r="T171" i="13"/>
  <c r="T172" i="13"/>
  <c r="T173" i="13"/>
  <c r="T174" i="13"/>
  <c r="T175" i="13"/>
  <c r="T176" i="13"/>
  <c r="T177" i="13"/>
  <c r="T178" i="13"/>
  <c r="T179" i="13"/>
  <c r="T180" i="13"/>
  <c r="T181" i="13"/>
  <c r="T182" i="13"/>
  <c r="T183" i="13"/>
  <c r="T184" i="13"/>
  <c r="T185" i="13"/>
  <c r="T186" i="13"/>
  <c r="T187" i="13"/>
  <c r="T188" i="13"/>
  <c r="T189" i="13"/>
  <c r="T190" i="13"/>
  <c r="T191" i="13"/>
  <c r="T192" i="13"/>
  <c r="T193" i="13"/>
  <c r="T194" i="13"/>
  <c r="T195" i="13"/>
  <c r="T196" i="13"/>
  <c r="T197" i="13"/>
  <c r="T198" i="13"/>
  <c r="T199" i="13"/>
  <c r="T200" i="13"/>
  <c r="T201" i="13"/>
  <c r="T202" i="13"/>
  <c r="T203" i="13"/>
  <c r="T204" i="13"/>
  <c r="T205" i="13"/>
  <c r="T206" i="13"/>
  <c r="T207" i="13"/>
  <c r="T208" i="13"/>
  <c r="T209" i="13"/>
  <c r="T210" i="13"/>
  <c r="T211" i="13"/>
  <c r="T212" i="13"/>
  <c r="T213" i="13"/>
  <c r="T214" i="13"/>
  <c r="T215" i="13"/>
  <c r="T216" i="13"/>
  <c r="T217" i="13"/>
  <c r="T218" i="13"/>
  <c r="T219" i="13"/>
  <c r="T220" i="13"/>
  <c r="T221" i="13"/>
  <c r="T222" i="13"/>
  <c r="T223" i="13"/>
  <c r="T224" i="13"/>
  <c r="T225" i="13"/>
  <c r="T226" i="13"/>
  <c r="T227" i="13"/>
  <c r="T228" i="13"/>
  <c r="T229" i="13"/>
  <c r="T230" i="13"/>
  <c r="T231" i="13"/>
  <c r="T232" i="13"/>
  <c r="T233" i="13"/>
  <c r="T234" i="13"/>
  <c r="T235" i="13"/>
  <c r="T236" i="13"/>
  <c r="T237" i="13"/>
  <c r="T238" i="13"/>
  <c r="T239" i="13"/>
  <c r="T240" i="13"/>
  <c r="T241" i="13"/>
  <c r="T242" i="13"/>
  <c r="T243" i="13"/>
  <c r="T244" i="13"/>
  <c r="T245" i="13"/>
  <c r="T246" i="13"/>
  <c r="T247" i="13"/>
  <c r="T248" i="13"/>
  <c r="T249" i="13"/>
  <c r="T250" i="13"/>
  <c r="S2" i="13"/>
  <c r="S3" i="13"/>
  <c r="S4" i="13"/>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S43" i="13"/>
  <c r="S44" i="13"/>
  <c r="S45" i="13"/>
  <c r="S46" i="13"/>
  <c r="S47" i="13"/>
  <c r="S48" i="13"/>
  <c r="S49" i="13"/>
  <c r="S50" i="13"/>
  <c r="S51" i="13"/>
  <c r="S52" i="13"/>
  <c r="S53" i="13"/>
  <c r="S54" i="13"/>
  <c r="S55" i="13"/>
  <c r="S56" i="13"/>
  <c r="S57" i="13"/>
  <c r="S58" i="13"/>
  <c r="S59" i="13"/>
  <c r="S60" i="13"/>
  <c r="S61" i="13"/>
  <c r="S62" i="13"/>
  <c r="S63" i="13"/>
  <c r="S64" i="13"/>
  <c r="S65" i="13"/>
  <c r="S66" i="13"/>
  <c r="S67" i="13"/>
  <c r="S68" i="13"/>
  <c r="S69" i="13"/>
  <c r="S70" i="13"/>
  <c r="S71" i="13"/>
  <c r="S72" i="13"/>
  <c r="S73" i="13"/>
  <c r="S74" i="13"/>
  <c r="S75" i="13"/>
  <c r="S76" i="13"/>
  <c r="S77" i="13"/>
  <c r="S78" i="13"/>
  <c r="S79" i="13"/>
  <c r="S80" i="13"/>
  <c r="S81" i="13"/>
  <c r="S82" i="13"/>
  <c r="S83" i="13"/>
  <c r="S84" i="13"/>
  <c r="S85" i="13"/>
  <c r="S86" i="13"/>
  <c r="S87" i="13"/>
  <c r="S88" i="13"/>
  <c r="S89" i="13"/>
  <c r="S90" i="13"/>
  <c r="S91" i="13"/>
  <c r="S92" i="13"/>
  <c r="S93" i="13"/>
  <c r="S94" i="13"/>
  <c r="S95" i="13"/>
  <c r="S96" i="13"/>
  <c r="S97" i="13"/>
  <c r="S98" i="13"/>
  <c r="S99" i="13"/>
  <c r="S100" i="13"/>
  <c r="S101" i="13"/>
  <c r="S102" i="13"/>
  <c r="S103" i="13"/>
  <c r="S104" i="13"/>
  <c r="S105" i="13"/>
  <c r="S106" i="13"/>
  <c r="S107" i="13"/>
  <c r="S108" i="13"/>
  <c r="S109" i="13"/>
  <c r="S110" i="13"/>
  <c r="S111" i="13"/>
  <c r="S112" i="13"/>
  <c r="S113" i="13"/>
  <c r="S114" i="13"/>
  <c r="S115" i="13"/>
  <c r="S116" i="13"/>
  <c r="S117" i="13"/>
  <c r="S118" i="13"/>
  <c r="S119" i="13"/>
  <c r="S120" i="13"/>
  <c r="S121" i="13"/>
  <c r="S122" i="13"/>
  <c r="S123" i="13"/>
  <c r="S124" i="13"/>
  <c r="S125" i="13"/>
  <c r="S126" i="13"/>
  <c r="S127" i="13"/>
  <c r="S128" i="13"/>
  <c r="S129" i="13"/>
  <c r="S130" i="13"/>
  <c r="S131" i="13"/>
  <c r="S132" i="13"/>
  <c r="S133" i="13"/>
  <c r="S134" i="13"/>
  <c r="S135" i="13"/>
  <c r="S136" i="13"/>
  <c r="S137" i="13"/>
  <c r="S138" i="13"/>
  <c r="S139" i="13"/>
  <c r="S140" i="13"/>
  <c r="S141" i="13"/>
  <c r="S142" i="13"/>
  <c r="S143" i="13"/>
  <c r="S144" i="13"/>
  <c r="S145" i="13"/>
  <c r="S146" i="13"/>
  <c r="S147" i="13"/>
  <c r="S148" i="13"/>
  <c r="S149" i="13"/>
  <c r="S150" i="13"/>
  <c r="S151" i="13"/>
  <c r="S152" i="13"/>
  <c r="S153" i="13"/>
  <c r="S154" i="13"/>
  <c r="S155" i="13"/>
  <c r="S156" i="13"/>
  <c r="S157" i="13"/>
  <c r="S158" i="13"/>
  <c r="S159" i="13"/>
  <c r="S160" i="13"/>
  <c r="S161" i="13"/>
  <c r="S162" i="13"/>
  <c r="S163" i="13"/>
  <c r="S164" i="13"/>
  <c r="S165" i="13"/>
  <c r="S166" i="13"/>
  <c r="S167" i="13"/>
  <c r="S168" i="13"/>
  <c r="S169" i="13"/>
  <c r="S170" i="13"/>
  <c r="S171" i="13"/>
  <c r="S172" i="13"/>
  <c r="S173" i="13"/>
  <c r="S174" i="13"/>
  <c r="S175" i="13"/>
  <c r="S176" i="13"/>
  <c r="S177" i="13"/>
  <c r="S178" i="13"/>
  <c r="S179" i="13"/>
  <c r="S180" i="13"/>
  <c r="S181" i="13"/>
  <c r="S182" i="13"/>
  <c r="S183" i="13"/>
  <c r="S184" i="13"/>
  <c r="S185" i="13"/>
  <c r="S186" i="13"/>
  <c r="S187" i="13"/>
  <c r="S188" i="13"/>
  <c r="S189" i="13"/>
  <c r="S190" i="13"/>
  <c r="S191" i="13"/>
  <c r="S192" i="13"/>
  <c r="S193" i="13"/>
  <c r="S194" i="13"/>
  <c r="S195" i="13"/>
  <c r="S196" i="13"/>
  <c r="S197" i="13"/>
  <c r="S198" i="13"/>
  <c r="S199" i="13"/>
  <c r="S200" i="13"/>
  <c r="S201" i="13"/>
  <c r="S202" i="13"/>
  <c r="S203" i="13"/>
  <c r="S204" i="13"/>
  <c r="S205" i="13"/>
  <c r="S206" i="13"/>
  <c r="S207" i="13"/>
  <c r="S208" i="13"/>
  <c r="S209" i="13"/>
  <c r="S210" i="13"/>
  <c r="S211" i="13"/>
  <c r="S212" i="13"/>
  <c r="S213" i="13"/>
  <c r="S214" i="13"/>
  <c r="S215" i="13"/>
  <c r="S216" i="13"/>
  <c r="S217" i="13"/>
  <c r="S218" i="13"/>
  <c r="S219" i="13"/>
  <c r="S220" i="13"/>
  <c r="S221" i="13"/>
  <c r="S222" i="13"/>
  <c r="S223" i="13"/>
  <c r="S224" i="13"/>
  <c r="S225" i="13"/>
  <c r="S226" i="13"/>
  <c r="S227" i="13"/>
  <c r="S228" i="13"/>
  <c r="S229" i="13"/>
  <c r="S230" i="13"/>
  <c r="S231" i="13"/>
  <c r="S232" i="13"/>
  <c r="S233" i="13"/>
  <c r="S234" i="13"/>
  <c r="S235" i="13"/>
  <c r="S236" i="13"/>
  <c r="S237" i="13"/>
  <c r="S238" i="13"/>
  <c r="S239" i="13"/>
  <c r="S240" i="13"/>
  <c r="S241" i="13"/>
  <c r="S242" i="13"/>
  <c r="S243" i="13"/>
  <c r="S244" i="13"/>
  <c r="S245" i="13"/>
  <c r="S246" i="13"/>
  <c r="S247" i="13"/>
  <c r="S248" i="13"/>
  <c r="S249" i="13"/>
  <c r="S250" i="13"/>
  <c r="P2" i="13"/>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R74" i="13" s="1"/>
  <c r="P75" i="13"/>
  <c r="P76" i="13"/>
  <c r="P77" i="13"/>
  <c r="P78" i="13"/>
  <c r="R78" i="13" s="1"/>
  <c r="P79" i="13"/>
  <c r="P80" i="13"/>
  <c r="P81" i="13"/>
  <c r="P82" i="13"/>
  <c r="R82" i="13" s="1"/>
  <c r="P83" i="13"/>
  <c r="P84" i="13"/>
  <c r="P85" i="13"/>
  <c r="P86" i="13"/>
  <c r="R86" i="13" s="1"/>
  <c r="P87" i="13"/>
  <c r="P88" i="13"/>
  <c r="P89" i="13"/>
  <c r="P90" i="13"/>
  <c r="R90" i="13" s="1"/>
  <c r="P91" i="13"/>
  <c r="P92" i="13"/>
  <c r="P93" i="13"/>
  <c r="P94" i="13"/>
  <c r="R94" i="13" s="1"/>
  <c r="P95" i="13"/>
  <c r="P96" i="13"/>
  <c r="P97" i="13"/>
  <c r="P98" i="13"/>
  <c r="R98" i="13" s="1"/>
  <c r="P99" i="13"/>
  <c r="P100" i="13"/>
  <c r="P101" i="13"/>
  <c r="P102" i="13"/>
  <c r="R102" i="13" s="1"/>
  <c r="P103" i="13"/>
  <c r="P104" i="13"/>
  <c r="P105" i="13"/>
  <c r="P106" i="13"/>
  <c r="R106" i="13" s="1"/>
  <c r="P107" i="13"/>
  <c r="P108" i="13"/>
  <c r="P109" i="13"/>
  <c r="P110" i="13"/>
  <c r="R110" i="13" s="1"/>
  <c r="P111" i="13"/>
  <c r="P112" i="13"/>
  <c r="R112" i="13" s="1"/>
  <c r="P113" i="13"/>
  <c r="R113" i="13" s="1"/>
  <c r="P114" i="13"/>
  <c r="R114" i="13" s="1"/>
  <c r="P115" i="13"/>
  <c r="R115" i="13" s="1"/>
  <c r="P116" i="13"/>
  <c r="R116" i="13" s="1"/>
  <c r="P117" i="13"/>
  <c r="R117" i="13" s="1"/>
  <c r="P118" i="13"/>
  <c r="R118" i="13" s="1"/>
  <c r="P119" i="13"/>
  <c r="R119" i="13" s="1"/>
  <c r="P120" i="13"/>
  <c r="R120" i="13" s="1"/>
  <c r="P121" i="13"/>
  <c r="R121" i="13" s="1"/>
  <c r="P122" i="13"/>
  <c r="R122" i="13" s="1"/>
  <c r="P123" i="13"/>
  <c r="R123" i="13" s="1"/>
  <c r="P124" i="13"/>
  <c r="R124" i="13" s="1"/>
  <c r="P125" i="13"/>
  <c r="R125" i="13" s="1"/>
  <c r="P126" i="13"/>
  <c r="R126" i="13" s="1"/>
  <c r="P127" i="13"/>
  <c r="R127" i="13" s="1"/>
  <c r="P128" i="13"/>
  <c r="R128" i="13" s="1"/>
  <c r="P129" i="13"/>
  <c r="R129" i="13" s="1"/>
  <c r="P130" i="13"/>
  <c r="R130" i="13" s="1"/>
  <c r="P131" i="13"/>
  <c r="R131" i="13" s="1"/>
  <c r="P132" i="13"/>
  <c r="R132" i="13" s="1"/>
  <c r="P133" i="13"/>
  <c r="R133" i="13" s="1"/>
  <c r="P134" i="13"/>
  <c r="R134" i="13" s="1"/>
  <c r="P135" i="13"/>
  <c r="R135" i="13" s="1"/>
  <c r="P136" i="13"/>
  <c r="R136" i="13" s="1"/>
  <c r="P137" i="13"/>
  <c r="R137" i="13" s="1"/>
  <c r="P138" i="13"/>
  <c r="R138" i="13" s="1"/>
  <c r="P139" i="13"/>
  <c r="R139" i="13" s="1"/>
  <c r="P140" i="13"/>
  <c r="R140" i="13" s="1"/>
  <c r="P141" i="13"/>
  <c r="R141" i="13" s="1"/>
  <c r="P142" i="13"/>
  <c r="R142" i="13" s="1"/>
  <c r="P143" i="13"/>
  <c r="R143" i="13" s="1"/>
  <c r="P144" i="13"/>
  <c r="R144" i="13" s="1"/>
  <c r="P145" i="13"/>
  <c r="R145" i="13" s="1"/>
  <c r="P146" i="13"/>
  <c r="R146" i="13" s="1"/>
  <c r="P147" i="13"/>
  <c r="R147" i="13" s="1"/>
  <c r="P148" i="13"/>
  <c r="R148" i="13" s="1"/>
  <c r="P149" i="13"/>
  <c r="R149" i="13" s="1"/>
  <c r="P150" i="13"/>
  <c r="R150" i="13" s="1"/>
  <c r="P151" i="13"/>
  <c r="R151" i="13" s="1"/>
  <c r="P152" i="13"/>
  <c r="R152" i="13" s="1"/>
  <c r="P153" i="13"/>
  <c r="R153" i="13" s="1"/>
  <c r="P154" i="13"/>
  <c r="R154" i="13" s="1"/>
  <c r="P155" i="13"/>
  <c r="R155" i="13" s="1"/>
  <c r="P156" i="13"/>
  <c r="R156" i="13" s="1"/>
  <c r="P157" i="13"/>
  <c r="R157" i="13" s="1"/>
  <c r="P158" i="13"/>
  <c r="R158" i="13" s="1"/>
  <c r="P159" i="13"/>
  <c r="R159" i="13" s="1"/>
  <c r="P160" i="13"/>
  <c r="R160" i="13" s="1"/>
  <c r="P161" i="13"/>
  <c r="R161" i="13" s="1"/>
  <c r="P162" i="13"/>
  <c r="R162" i="13" s="1"/>
  <c r="P163" i="13"/>
  <c r="R163" i="13" s="1"/>
  <c r="P164" i="13"/>
  <c r="R164" i="13" s="1"/>
  <c r="P165" i="13"/>
  <c r="R165" i="13" s="1"/>
  <c r="P166" i="13"/>
  <c r="R166" i="13" s="1"/>
  <c r="P167" i="13"/>
  <c r="R167" i="13" s="1"/>
  <c r="P168" i="13"/>
  <c r="R168" i="13" s="1"/>
  <c r="P169" i="13"/>
  <c r="R169" i="13" s="1"/>
  <c r="P170" i="13"/>
  <c r="R170" i="13" s="1"/>
  <c r="P171" i="13"/>
  <c r="R171" i="13" s="1"/>
  <c r="P172" i="13"/>
  <c r="R172" i="13" s="1"/>
  <c r="P173" i="13"/>
  <c r="R173" i="13" s="1"/>
  <c r="P174" i="13"/>
  <c r="R174" i="13" s="1"/>
  <c r="P175" i="13"/>
  <c r="R175" i="13" s="1"/>
  <c r="P176" i="13"/>
  <c r="R176" i="13" s="1"/>
  <c r="P177" i="13"/>
  <c r="R177" i="13" s="1"/>
  <c r="P178" i="13"/>
  <c r="R178" i="13" s="1"/>
  <c r="P179" i="13"/>
  <c r="R179" i="13" s="1"/>
  <c r="P180" i="13"/>
  <c r="R180" i="13" s="1"/>
  <c r="P181" i="13"/>
  <c r="R181" i="13" s="1"/>
  <c r="P182" i="13"/>
  <c r="R182" i="13" s="1"/>
  <c r="P183" i="13"/>
  <c r="R183" i="13" s="1"/>
  <c r="P184" i="13"/>
  <c r="R184" i="13" s="1"/>
  <c r="P185" i="13"/>
  <c r="R185" i="13" s="1"/>
  <c r="P186" i="13"/>
  <c r="R186" i="13" s="1"/>
  <c r="P187" i="13"/>
  <c r="R187" i="13" s="1"/>
  <c r="P188" i="13"/>
  <c r="R188" i="13" s="1"/>
  <c r="P189" i="13"/>
  <c r="R189" i="13" s="1"/>
  <c r="P190" i="13"/>
  <c r="R190" i="13" s="1"/>
  <c r="P191" i="13"/>
  <c r="R191" i="13" s="1"/>
  <c r="P192" i="13"/>
  <c r="R192" i="13" s="1"/>
  <c r="P193" i="13"/>
  <c r="R193" i="13" s="1"/>
  <c r="P194" i="13"/>
  <c r="R194" i="13" s="1"/>
  <c r="P195" i="13"/>
  <c r="R195" i="13" s="1"/>
  <c r="P196" i="13"/>
  <c r="R196" i="13" s="1"/>
  <c r="P197" i="13"/>
  <c r="R197" i="13" s="1"/>
  <c r="P198" i="13"/>
  <c r="R198" i="13" s="1"/>
  <c r="P199" i="13"/>
  <c r="R199" i="13" s="1"/>
  <c r="P200" i="13"/>
  <c r="R200" i="13" s="1"/>
  <c r="P201" i="13"/>
  <c r="R201" i="13" s="1"/>
  <c r="P202" i="13"/>
  <c r="R202" i="13" s="1"/>
  <c r="P203" i="13"/>
  <c r="R203" i="13" s="1"/>
  <c r="P204" i="13"/>
  <c r="R204" i="13" s="1"/>
  <c r="P205" i="13"/>
  <c r="R205" i="13" s="1"/>
  <c r="P206" i="13"/>
  <c r="R206" i="13" s="1"/>
  <c r="P207" i="13"/>
  <c r="R207" i="13" s="1"/>
  <c r="P208" i="13"/>
  <c r="R208" i="13" s="1"/>
  <c r="P209" i="13"/>
  <c r="R209" i="13" s="1"/>
  <c r="P210" i="13"/>
  <c r="R210" i="13" s="1"/>
  <c r="P211" i="13"/>
  <c r="R211" i="13" s="1"/>
  <c r="P212" i="13"/>
  <c r="R212" i="13" s="1"/>
  <c r="P213" i="13"/>
  <c r="R213" i="13" s="1"/>
  <c r="P214" i="13"/>
  <c r="R214" i="13" s="1"/>
  <c r="P215" i="13"/>
  <c r="R215" i="13" s="1"/>
  <c r="P216" i="13"/>
  <c r="R216" i="13" s="1"/>
  <c r="P217" i="13"/>
  <c r="R217" i="13" s="1"/>
  <c r="P218" i="13"/>
  <c r="R218" i="13" s="1"/>
  <c r="P219" i="13"/>
  <c r="R219" i="13" s="1"/>
  <c r="P220" i="13"/>
  <c r="R220" i="13" s="1"/>
  <c r="P221" i="13"/>
  <c r="R221" i="13" s="1"/>
  <c r="P222" i="13"/>
  <c r="R222" i="13" s="1"/>
  <c r="P223" i="13"/>
  <c r="R223" i="13" s="1"/>
  <c r="P224" i="13"/>
  <c r="R224" i="13" s="1"/>
  <c r="P225" i="13"/>
  <c r="R225" i="13" s="1"/>
  <c r="P226" i="13"/>
  <c r="R226" i="13" s="1"/>
  <c r="P227" i="13"/>
  <c r="R227" i="13" s="1"/>
  <c r="P228" i="13"/>
  <c r="R228" i="13" s="1"/>
  <c r="P229" i="13"/>
  <c r="R229" i="13" s="1"/>
  <c r="P230" i="13"/>
  <c r="R230" i="13" s="1"/>
  <c r="P231" i="13"/>
  <c r="R231" i="13" s="1"/>
  <c r="P232" i="13"/>
  <c r="R232" i="13" s="1"/>
  <c r="P233" i="13"/>
  <c r="R233" i="13" s="1"/>
  <c r="P234" i="13"/>
  <c r="R234" i="13" s="1"/>
  <c r="P235" i="13"/>
  <c r="R235" i="13" s="1"/>
  <c r="P236" i="13"/>
  <c r="R236" i="13" s="1"/>
  <c r="P237" i="13"/>
  <c r="R237" i="13" s="1"/>
  <c r="P238" i="13"/>
  <c r="R238" i="13" s="1"/>
  <c r="P239" i="13"/>
  <c r="R239" i="13" s="1"/>
  <c r="P240" i="13"/>
  <c r="R240" i="13" s="1"/>
  <c r="P241" i="13"/>
  <c r="R241" i="13" s="1"/>
  <c r="P242" i="13"/>
  <c r="R242" i="13" s="1"/>
  <c r="P243" i="13"/>
  <c r="R243" i="13" s="1"/>
  <c r="P244" i="13"/>
  <c r="R244" i="13" s="1"/>
  <c r="P245" i="13"/>
  <c r="R245" i="13" s="1"/>
  <c r="P246" i="13"/>
  <c r="R246" i="13" s="1"/>
  <c r="P247" i="13"/>
  <c r="R247" i="13" s="1"/>
  <c r="P248" i="13"/>
  <c r="R248" i="13" s="1"/>
  <c r="P249" i="13"/>
  <c r="R249" i="13" s="1"/>
  <c r="P250" i="13"/>
  <c r="R250" i="13" s="1"/>
  <c r="Q2" i="13"/>
  <c r="Q3" i="13"/>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R109" i="13" l="1"/>
  <c r="R105" i="13"/>
  <c r="R101" i="13"/>
  <c r="R97" i="13"/>
  <c r="R93" i="13"/>
  <c r="R89" i="13"/>
  <c r="R85" i="13"/>
  <c r="R81" i="13"/>
  <c r="R77" i="13"/>
  <c r="R73" i="13"/>
  <c r="R69" i="13"/>
  <c r="R65" i="13"/>
  <c r="R61" i="13"/>
  <c r="R57" i="13"/>
  <c r="R53" i="13"/>
  <c r="R49" i="13"/>
  <c r="R45" i="13"/>
  <c r="R41" i="13"/>
  <c r="R37" i="13"/>
  <c r="R33" i="13"/>
  <c r="R29" i="13"/>
  <c r="R25" i="13"/>
  <c r="R21" i="13"/>
  <c r="R17" i="13"/>
  <c r="R13" i="13"/>
  <c r="R9" i="13"/>
  <c r="R5" i="13"/>
  <c r="R70" i="13"/>
  <c r="R66" i="13"/>
  <c r="R62" i="13"/>
  <c r="R58" i="13"/>
  <c r="R54" i="13"/>
  <c r="R50" i="13"/>
  <c r="R46" i="13"/>
  <c r="R42" i="13"/>
  <c r="R38" i="13"/>
  <c r="R34" i="13"/>
  <c r="R30" i="13"/>
  <c r="R26" i="13"/>
  <c r="R22" i="13"/>
  <c r="R18" i="13"/>
  <c r="R14" i="13"/>
  <c r="R10" i="13"/>
  <c r="R6" i="13"/>
  <c r="R2" i="13"/>
  <c r="R108" i="13"/>
  <c r="R104" i="13"/>
  <c r="R100" i="13"/>
  <c r="R96" i="13"/>
  <c r="R92" i="13"/>
  <c r="R88" i="13"/>
  <c r="R84" i="13"/>
  <c r="R80" i="13"/>
  <c r="R76" i="13"/>
  <c r="R72" i="13"/>
  <c r="R68" i="13"/>
  <c r="R64" i="13"/>
  <c r="R60" i="13"/>
  <c r="R56" i="13"/>
  <c r="R52" i="13"/>
  <c r="R48" i="13"/>
  <c r="R44" i="13"/>
  <c r="R40" i="13"/>
  <c r="R36" i="13"/>
  <c r="R32" i="13"/>
  <c r="R28" i="13"/>
  <c r="R24" i="13"/>
  <c r="R20" i="13"/>
  <c r="R16" i="13"/>
  <c r="R12" i="13"/>
  <c r="R8" i="13"/>
  <c r="R4" i="13"/>
  <c r="R111" i="13"/>
  <c r="R107" i="13"/>
  <c r="R103" i="13"/>
  <c r="R99" i="13"/>
  <c r="R95" i="13"/>
  <c r="R91" i="13"/>
  <c r="R87" i="13"/>
  <c r="R83" i="13"/>
  <c r="R79" i="13"/>
  <c r="R75" i="13"/>
  <c r="R71" i="13"/>
  <c r="R67" i="13"/>
  <c r="R63" i="13"/>
  <c r="R59" i="13"/>
  <c r="R55" i="13"/>
  <c r="R51" i="13"/>
  <c r="R47" i="13"/>
  <c r="R43" i="13"/>
  <c r="R39" i="13"/>
  <c r="R35" i="13"/>
  <c r="R31" i="13"/>
  <c r="R27" i="13"/>
  <c r="R23" i="13"/>
  <c r="R19" i="13"/>
  <c r="R15" i="13"/>
  <c r="R11" i="13"/>
  <c r="R7" i="13"/>
  <c r="R3" i="13"/>
  <c r="F8" i="10" l="1"/>
  <c r="I19" i="10" l="1"/>
  <c r="I18" i="10"/>
  <c r="I17" i="10"/>
  <c r="I16" i="10"/>
  <c r="I15" i="10"/>
  <c r="I14" i="10"/>
  <c r="J19" i="10"/>
  <c r="J18" i="10"/>
  <c r="J17" i="10"/>
  <c r="J16" i="10"/>
  <c r="J15" i="10"/>
  <c r="J14" i="10"/>
  <c r="K19" i="10"/>
  <c r="K18" i="10"/>
  <c r="K17" i="10"/>
  <c r="K16" i="10"/>
  <c r="K15" i="10"/>
  <c r="K14" i="10"/>
  <c r="L16" i="10"/>
  <c r="L19" i="10"/>
  <c r="L18" i="10"/>
  <c r="L17" i="10"/>
  <c r="L15" i="10"/>
  <c r="L14" i="10"/>
  <c r="M19" i="10"/>
  <c r="M18" i="10"/>
  <c r="M17" i="10"/>
  <c r="M16" i="10"/>
  <c r="M15" i="10"/>
  <c r="M14" i="10"/>
  <c r="C18" i="10"/>
  <c r="H14" i="10"/>
  <c r="C19" i="10"/>
  <c r="C17" i="10"/>
  <c r="C16" i="10"/>
  <c r="C15" i="10"/>
  <c r="C14" i="10"/>
  <c r="D19" i="10"/>
  <c r="D18" i="10"/>
  <c r="D17" i="10"/>
  <c r="D16" i="10"/>
  <c r="D15" i="10"/>
  <c r="D14" i="10"/>
  <c r="E19" i="10"/>
  <c r="E18" i="10"/>
  <c r="E17" i="10"/>
  <c r="E16" i="10"/>
  <c r="E15" i="10"/>
  <c r="E14" i="10"/>
  <c r="F19" i="10"/>
  <c r="F18" i="10"/>
  <c r="F17" i="10"/>
  <c r="F16" i="10"/>
  <c r="F15" i="10"/>
  <c r="F14" i="10"/>
  <c r="G19" i="10"/>
  <c r="G18" i="10"/>
  <c r="G17" i="10"/>
  <c r="G16" i="10"/>
  <c r="G14" i="10"/>
  <c r="G15" i="10"/>
  <c r="B14" i="10" l="1"/>
  <c r="H15" i="10"/>
  <c r="B18" i="10"/>
  <c r="H17" i="10"/>
  <c r="H19" i="10"/>
  <c r="H16" i="10"/>
  <c r="B17" i="10"/>
  <c r="H18" i="10"/>
  <c r="B15" i="10"/>
  <c r="B16" i="10"/>
  <c r="B19" i="10"/>
  <c r="B7" i="12" l="1"/>
  <c r="A7" i="12"/>
  <c r="B2" i="12"/>
  <c r="A2" i="12"/>
  <c r="L20" i="10" l="1"/>
  <c r="K20" i="10"/>
  <c r="M9" i="10" s="1"/>
  <c r="J20" i="10"/>
  <c r="F20" i="10"/>
  <c r="E20" i="10"/>
  <c r="M8" i="10" s="1"/>
  <c r="D20" i="10"/>
</calcChain>
</file>

<file path=xl/sharedStrings.xml><?xml version="1.0" encoding="utf-8"?>
<sst xmlns="http://schemas.openxmlformats.org/spreadsheetml/2006/main" count="122" uniqueCount="76">
  <si>
    <t>Time</t>
  </si>
  <si>
    <t>askPrice</t>
  </si>
  <si>
    <t>askQty</t>
  </si>
  <si>
    <t>bidQty</t>
  </si>
  <si>
    <t>bidprice</t>
  </si>
  <si>
    <t>change</t>
  </si>
  <si>
    <t>changeinOpenInterest</t>
  </si>
  <si>
    <t>expiryDate</t>
  </si>
  <si>
    <t>identifier</t>
  </si>
  <si>
    <t>impliedVolatility</t>
  </si>
  <si>
    <t>lastPrice</t>
  </si>
  <si>
    <t>openInterest</t>
  </si>
  <si>
    <t>pChange</t>
  </si>
  <si>
    <t>pchangeinOpenInterest</t>
  </si>
  <si>
    <t>strikePrice</t>
  </si>
  <si>
    <t>totalBuyQuantity</t>
  </si>
  <si>
    <t>totalSellQuantity</t>
  </si>
  <si>
    <t>totalTradedVolume</t>
  </si>
  <si>
    <t>type</t>
  </si>
  <si>
    <t>underlying</t>
  </si>
  <si>
    <t>underlyingValue</t>
  </si>
  <si>
    <t>Column1</t>
  </si>
  <si>
    <t>Row Labels</t>
  </si>
  <si>
    <t>Grand Total</t>
  </si>
  <si>
    <t>Column Labels</t>
  </si>
  <si>
    <t>Sum of impliedVolatility</t>
  </si>
  <si>
    <t>IV Change</t>
  </si>
  <si>
    <t>OI Change</t>
  </si>
  <si>
    <t>Sum of totalTradedVolume</t>
  </si>
  <si>
    <t xml:space="preserve"> </t>
  </si>
  <si>
    <t>Volume Change</t>
  </si>
  <si>
    <t>OI</t>
  </si>
  <si>
    <t>Sum of lastPrice</t>
  </si>
  <si>
    <t>PREMIUM CHANGE</t>
  </si>
  <si>
    <t>Open Interest</t>
  </si>
  <si>
    <t>Calls</t>
  </si>
  <si>
    <t>Puts</t>
  </si>
  <si>
    <t>Change In OpenInterest</t>
  </si>
  <si>
    <t>Spot</t>
  </si>
  <si>
    <t>Max Pain</t>
  </si>
  <si>
    <t>Strike Price</t>
  </si>
  <si>
    <t>Call OI Chg</t>
  </si>
  <si>
    <t>Call IV</t>
  </si>
  <si>
    <t>Call LTP</t>
  </si>
  <si>
    <t>Call OI</t>
  </si>
  <si>
    <t>Call %Chg</t>
  </si>
  <si>
    <t>Call OI Chg %</t>
  </si>
  <si>
    <t>Put Chg</t>
  </si>
  <si>
    <t>Put OI Chg</t>
  </si>
  <si>
    <t>Put IV</t>
  </si>
  <si>
    <t>Put LTP</t>
  </si>
  <si>
    <t>Put OI</t>
  </si>
  <si>
    <t>Put %Chg</t>
  </si>
  <si>
    <t>Put OI % Chg</t>
  </si>
  <si>
    <t>Call Value</t>
  </si>
  <si>
    <t>Call Chg</t>
  </si>
  <si>
    <t>Put Value</t>
  </si>
  <si>
    <t>Total</t>
  </si>
  <si>
    <t>LTP</t>
  </si>
  <si>
    <t>Price Chg</t>
  </si>
  <si>
    <t>Interpretation</t>
  </si>
  <si>
    <t>OI Chg</t>
  </si>
  <si>
    <t>Net OI</t>
  </si>
  <si>
    <t>Call Intepretation</t>
  </si>
  <si>
    <t>Put Interpretation</t>
  </si>
  <si>
    <t>PCR</t>
  </si>
  <si>
    <t>Call Decay</t>
  </si>
  <si>
    <t>Put Decay</t>
  </si>
  <si>
    <t>CallDecay</t>
  </si>
  <si>
    <t>PutDecay</t>
  </si>
  <si>
    <t>MaxPain</t>
  </si>
  <si>
    <t>Sum of Nifty</t>
  </si>
  <si>
    <t>Sum of BankNifty</t>
  </si>
  <si>
    <t>Sum of Vix</t>
  </si>
  <si>
    <t>(blank)</t>
  </si>
  <si>
    <t>Underlying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</si>
</sst>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h:mm:ss\ AM/PM;@"/>
  </numFmts>
  <fonts count="6" x14ac:knownFonts="1">
    <font>
      <sz val="11"/>
      <color theme="1"/>
      <name val="Calibri"/>
      <family val="2"/>
      <scheme val="minor"/>
    </font>
    <font>
      <b/>
      <sz val="11"/>
      <color theme="1"/>
      <name val="Calibri"/>
      <family val="2"/>
      <scheme val="minor"/>
    </font>
    <font>
      <sz val="28"/>
      <color theme="1"/>
      <name val="Calibri"/>
      <family val="2"/>
      <scheme val="minor"/>
    </font>
    <font>
      <b/>
      <sz val="11"/>
      <color theme="0"/>
      <name val="Calibri"/>
      <family val="2"/>
      <scheme val="minor"/>
    </font>
    <font>
      <sz val="11"/>
      <color theme="0"/>
      <name val="Calibri"/>
      <family val="2"/>
      <scheme val="minor"/>
    </font>
    <font>
      <b/>
      <sz val="11"/>
      <color theme="0"/>
      <name val="Eras Demi ITC"/>
      <family val="2"/>
    </font>
  </fonts>
  <fills count="4">
    <fill>
      <patternFill patternType="none"/>
    </fill>
    <fill>
      <patternFill patternType="gray125"/>
    </fill>
    <fill>
      <patternFill patternType="solid">
        <fgColor theme="5"/>
      </patternFill>
    </fill>
    <fill>
      <patternFill patternType="solid">
        <fgColor theme="6"/>
      </patternFill>
    </fill>
  </fills>
  <borders count="10">
    <border>
      <left/>
      <right/>
      <top/>
      <bottom/>
      <diagonal/>
    </border>
    <border>
      <left style="thin">
        <color auto="1"/>
      </left>
      <right style="thin">
        <color auto="1"/>
      </right>
      <top style="thin">
        <color auto="1"/>
      </top>
      <bottom style="thin">
        <color auto="1"/>
      </bottom>
      <diagonal/>
    </border>
    <border>
      <left style="medium">
        <color rgb="FF92D050"/>
      </left>
      <right/>
      <top style="medium">
        <color rgb="FF92D050"/>
      </top>
      <bottom style="medium">
        <color rgb="FF92D050"/>
      </bottom>
      <diagonal/>
    </border>
    <border>
      <left/>
      <right/>
      <top style="medium">
        <color rgb="FF92D050"/>
      </top>
      <bottom style="medium">
        <color rgb="FF92D050"/>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medium">
        <color theme="5"/>
      </left>
      <right/>
      <top style="medium">
        <color theme="5"/>
      </top>
      <bottom style="thin">
        <color theme="8" tint="-0.249977111117893"/>
      </bottom>
      <diagonal/>
    </border>
    <border>
      <left/>
      <right/>
      <top style="medium">
        <color theme="5"/>
      </top>
      <bottom style="thin">
        <color theme="8" tint="-0.249977111117893"/>
      </bottom>
      <diagonal/>
    </border>
    <border>
      <left/>
      <right style="medium">
        <color theme="5"/>
      </right>
      <top style="medium">
        <color theme="5"/>
      </top>
      <bottom style="thin">
        <color theme="8" tint="-0.249977111117893"/>
      </bottom>
      <diagonal/>
    </border>
  </borders>
  <cellStyleXfs count="3">
    <xf numFmtId="0" fontId="0" fillId="0" borderId="0"/>
    <xf numFmtId="0" fontId="4" fillId="2" borderId="0" applyNumberFormat="0" applyBorder="0" applyAlignment="0" applyProtection="0"/>
    <xf numFmtId="0" fontId="4" fillId="3" borderId="0" applyNumberFormat="0" applyBorder="0" applyAlignment="0" applyProtection="0"/>
  </cellStyleXfs>
  <cellXfs count="39">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5" fontId="0" fillId="0" borderId="0" xfId="0" applyNumberFormat="1"/>
    <xf numFmtId="0" fontId="1" fillId="0" borderId="1" xfId="0" applyNumberFormat="1" applyFont="1" applyBorder="1" applyAlignment="1">
      <alignment horizontal="center" vertical="top"/>
    </xf>
    <xf numFmtId="2" fontId="0" fillId="0" borderId="0" xfId="0" applyNumberFormat="1"/>
    <xf numFmtId="0" fontId="4" fillId="0" borderId="0" xfId="0" applyFont="1"/>
    <xf numFmtId="0" fontId="5" fillId="0" borderId="0" xfId="0" applyFont="1" applyAlignment="1"/>
    <xf numFmtId="0" fontId="3" fillId="0" borderId="0" xfId="0" applyFont="1" applyAlignment="1">
      <alignment horizontal="right" vertical="center"/>
    </xf>
    <xf numFmtId="0" fontId="4" fillId="0" borderId="0" xfId="0" applyFont="1" applyFill="1" applyBorder="1"/>
    <xf numFmtId="0" fontId="4" fillId="0" borderId="0" xfId="0" applyFont="1" applyFill="1" applyBorder="1" applyAlignment="1">
      <alignment horizontal="center" vertical="center"/>
    </xf>
    <xf numFmtId="2" fontId="1" fillId="0" borderId="1" xfId="0" applyNumberFormat="1" applyFont="1" applyBorder="1" applyAlignment="1">
      <alignment horizontal="center" vertical="top"/>
    </xf>
    <xf numFmtId="0" fontId="4" fillId="0" borderId="0" xfId="0" applyFont="1" applyAlignment="1">
      <alignment horizontal="center"/>
    </xf>
    <xf numFmtId="0" fontId="0" fillId="0" borderId="4" xfId="0" applyBorder="1"/>
    <xf numFmtId="0" fontId="0" fillId="0" borderId="5" xfId="0" applyBorder="1"/>
    <xf numFmtId="0" fontId="4" fillId="0" borderId="0" xfId="0" applyFont="1" applyBorder="1"/>
    <xf numFmtId="0" fontId="4" fillId="0" borderId="0" xfId="0" applyFont="1" applyBorder="1" applyAlignment="1">
      <alignment horizontal="center" vertical="center"/>
    </xf>
    <xf numFmtId="0" fontId="4" fillId="0" borderId="0" xfId="0" applyNumberFormat="1" applyFont="1" applyFill="1" applyBorder="1" applyAlignment="1">
      <alignment horizontal="center" vertical="center"/>
    </xf>
    <xf numFmtId="0" fontId="3" fillId="0" borderId="0" xfId="0" applyFont="1" applyBorder="1"/>
    <xf numFmtId="0" fontId="0" fillId="0" borderId="0" xfId="0" applyBorder="1"/>
    <xf numFmtId="0" fontId="4" fillId="0" borderId="0" xfId="0" applyFont="1" applyAlignment="1">
      <alignment horizontal="right"/>
    </xf>
    <xf numFmtId="0" fontId="3" fillId="0" borderId="5" xfId="0" applyFont="1" applyBorder="1"/>
    <xf numFmtId="0" fontId="4" fillId="0" borderId="6" xfId="0" applyFont="1" applyBorder="1"/>
    <xf numFmtId="0" fontId="1" fillId="0" borderId="0" xfId="0" applyFont="1" applyBorder="1" applyAlignment="1">
      <alignment horizontal="center" vertical="top"/>
    </xf>
    <xf numFmtId="164" fontId="0" fillId="0" borderId="0" xfId="0" applyNumberFormat="1"/>
    <xf numFmtId="164" fontId="0" fillId="0" borderId="0" xfId="0" applyNumberFormat="1" applyAlignment="1">
      <alignment horizontal="center"/>
    </xf>
    <xf numFmtId="0" fontId="0" fillId="0" borderId="1" xfId="0" applyBorder="1"/>
    <xf numFmtId="165" fontId="0" fillId="0" borderId="0" xfId="0" applyNumberFormat="1" applyAlignment="1">
      <alignment horizontal="left"/>
    </xf>
    <xf numFmtId="0" fontId="0" fillId="0" borderId="0" xfId="0" applyNumberFormat="1" applyAlignment="1">
      <alignment horizontal="center"/>
    </xf>
    <xf numFmtId="0" fontId="2" fillId="0" borderId="0" xfId="0" applyFont="1" applyAlignment="1">
      <alignment horizontal="center" vertical="center"/>
    </xf>
    <xf numFmtId="0" fontId="4" fillId="0" borderId="0" xfId="0" applyFont="1" applyAlignment="1">
      <alignment horizontal="center"/>
    </xf>
    <xf numFmtId="0" fontId="4" fillId="3" borderId="2" xfId="2" applyBorder="1" applyAlignment="1">
      <alignment horizontal="center"/>
    </xf>
    <xf numFmtId="0" fontId="4" fillId="3" borderId="3" xfId="2" applyBorder="1" applyAlignment="1">
      <alignment horizontal="center"/>
    </xf>
    <xf numFmtId="0" fontId="4" fillId="2" borderId="7" xfId="1" applyBorder="1" applyAlignment="1">
      <alignment horizontal="center"/>
    </xf>
    <xf numFmtId="0" fontId="4" fillId="2" borderId="8" xfId="1" applyBorder="1" applyAlignment="1">
      <alignment horizontal="center"/>
    </xf>
    <xf numFmtId="0" fontId="4" fillId="2" borderId="9" xfId="1" applyBorder="1" applyAlignment="1">
      <alignment horizontal="center"/>
    </xf>
  </cellXfs>
  <cellStyles count="3">
    <cellStyle name="Accent2" xfId="1" builtinId="33"/>
    <cellStyle name="Accent3" xfId="2" builtinId="37"/>
    <cellStyle name="Normal" xfId="0" builtinId="0"/>
  </cellStyles>
  <dxfs count="57">
    <dxf>
      <fill>
        <gradientFill degree="90">
          <stop position="0">
            <color theme="0"/>
          </stop>
          <stop position="1">
            <color theme="9" tint="-0.25098422193060094"/>
          </stop>
        </gradientFill>
      </fill>
    </dxf>
    <dxf>
      <fill>
        <gradientFill degree="90">
          <stop position="0">
            <color theme="0"/>
          </stop>
          <stop position="1">
            <color rgb="FFFF0000"/>
          </stop>
        </gradientFill>
      </fill>
    </dxf>
    <dxf>
      <fill>
        <gradientFill degree="90">
          <stop position="0">
            <color theme="0"/>
          </stop>
          <stop position="1">
            <color theme="9" tint="-0.25098422193060094"/>
          </stop>
        </gradientFill>
      </fill>
    </dxf>
    <dxf>
      <fill>
        <gradientFill degree="90">
          <stop position="0">
            <color theme="0"/>
          </stop>
          <stop position="1">
            <color rgb="FFFF0000"/>
          </stop>
        </gradientFill>
      </fill>
    </dxf>
    <dxf>
      <fill>
        <gradientFill degree="90">
          <stop position="0">
            <color theme="0"/>
          </stop>
          <stop position="1">
            <color theme="9" tint="-0.25098422193060094"/>
          </stop>
        </gradientFill>
      </fill>
    </dxf>
    <dxf>
      <fill>
        <gradientFill degree="90">
          <stop position="0">
            <color theme="0"/>
          </stop>
          <stop position="1">
            <color rgb="FFFF0000"/>
          </stop>
        </gradientFill>
      </fill>
    </dxf>
    <dxf>
      <fill>
        <gradientFill degree="90">
          <stop position="0">
            <color theme="0"/>
          </stop>
          <stop position="1">
            <color theme="9" tint="-0.25098422193060094"/>
          </stop>
        </gradientFill>
      </fill>
    </dxf>
    <dxf>
      <fill>
        <gradientFill degree="90">
          <stop position="0">
            <color theme="0"/>
          </stop>
          <stop position="1">
            <color rgb="FFFF0000"/>
          </stop>
        </gradient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h:mm;@"/>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0"/>
        <name val="Calibri"/>
        <family val="2"/>
        <scheme val="minor"/>
      </font>
    </dxf>
    <dxf>
      <border diagonalUp="0" diagonalDown="0">
        <left style="medium">
          <color theme="5"/>
        </left>
        <right style="medium">
          <color theme="5"/>
        </right>
        <top style="medium">
          <color theme="5"/>
        </top>
        <bottom style="medium">
          <color theme="5"/>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border>
        <bottom style="medium">
          <color theme="5"/>
        </bottom>
      </border>
    </dxf>
    <dxf>
      <border diagonalUp="0" diagonalDown="0">
        <left/>
        <right/>
        <top/>
        <bottom/>
        <vertical/>
        <horizontal/>
      </border>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outline="0">
        <left/>
        <right/>
        <top/>
        <bottom/>
      </border>
    </dxf>
    <dxf>
      <font>
        <strike val="0"/>
        <outline val="0"/>
        <shadow val="0"/>
        <u val="none"/>
        <vertAlign val="baseline"/>
        <sz val="11"/>
        <color theme="0"/>
        <name val="Calibri"/>
        <family val="2"/>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numFmt numFmtId="0" formatCode="General"/>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strike val="0"/>
        <outline val="0"/>
        <shadow val="0"/>
        <u val="none"/>
        <vertAlign val="baseline"/>
        <sz val="11"/>
        <color theme="0"/>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1"/>
        <color theme="0"/>
        <name val="Calibri"/>
        <family val="2"/>
        <scheme val="minor"/>
      </font>
    </dxf>
    <dxf>
      <border diagonalUp="0" diagonalDown="0">
        <left style="medium">
          <color rgb="FF92D050"/>
        </left>
        <right style="medium">
          <color rgb="FF92D050"/>
        </right>
        <top style="medium">
          <color rgb="FF92D050"/>
        </top>
        <bottom style="medium">
          <color rgb="FF92D050"/>
        </bottom>
      </border>
    </dxf>
    <dxf>
      <font>
        <strike val="0"/>
        <outline val="0"/>
        <shadow val="0"/>
        <u val="none"/>
        <vertAlign val="baseline"/>
        <sz val="11"/>
        <color theme="0"/>
        <name val="Calibri"/>
        <family val="2"/>
        <scheme val="minor"/>
      </font>
    </dxf>
    <dxf>
      <font>
        <strike val="0"/>
        <outline val="0"/>
        <shadow val="0"/>
        <u val="none"/>
        <vertAlign val="baseline"/>
        <sz val="11"/>
        <color theme="0"/>
        <name val="Calibri"/>
        <family val="2"/>
        <scheme val="minor"/>
      </font>
    </dxf>
    <dxf>
      <numFmt numFmtId="164" formatCode="h:mm;@"/>
    </dxf>
    <dxf>
      <numFmt numFmtId="0" formatCode="General"/>
    </dxf>
    <dxf>
      <numFmt numFmtId="2" formatCode="0.00"/>
    </dxf>
    <dxf>
      <numFmt numFmtId="20" formatCode="d\-mmm\-yy"/>
    </dxf>
    <dxf>
      <numFmt numFmtId="0" formatCode="General"/>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409]h:mm:ss\ AM/PM;@"/>
    </dxf>
    <dxf>
      <numFmt numFmtId="164" formatCode="h:mm;@"/>
    </dxf>
    <dxf>
      <numFmt numFmtId="25" formatCode="h:mm"/>
    </dxf>
  </dxfs>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[option_chain_base.xlsx]IV!PivotTable3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0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IV!$B$3:$B$4</c:f>
              <c:strCache>
                <c:ptCount val="1"/>
                <c:pt idx="0">
                  <c:v>(blank)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IV!$A$5:$A$6</c:f>
              <c:strCache>
                <c:ptCount val="1"/>
                <c:pt idx="0">
                  <c:v>(blank)</c:v>
                </c:pt>
              </c:strCache>
            </c:strRef>
          </c:cat>
          <c:val>
            <c:numRef>
              <c:f>IV!$B$5:$B$6</c:f>
              <c:numCache>
                <c:formatCode>General</c:formatCode>
                <c:ptCount val="1"/>
              </c:numCache>
            </c:numRef>
          </c:val>
          <c:smooth val="0"/>
          <c:extLst>
            <c:ext xmlns:c16="http://schemas.microsoft.com/office/drawing/2014/chart" uri="{C3380CC4-5D6E-409C-BE32-E72D297353CC}">
              <c16:uniqueId val="{00000000-35A3-456C-A3C8-923E670AD1C6}"/>
            </c:ext>
          </c:extLst>
        </c:ser>
        <c:dLbls>
          <c:showLegendKey val="0"/>
          <c:showVal val="0"/>
          <c:showCatName val="0"/>
          <c:showSerName val="0"/>
          <c:showPercent val="0"/>
          <c:showBubbleSize val="0"/>
        </c:dLbls>
        <c:marker val="1"/>
        <c:smooth val="0"/>
        <c:axId val="549122544"/>
        <c:axId val="549118936"/>
      </c:lineChart>
      <c:dateAx>
        <c:axId val="549122544"/>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18936"/>
        <c:crosses val="autoZero"/>
        <c:auto val="0"/>
        <c:lblOffset val="100"/>
        <c:baseTimeUnit val="days"/>
        <c:majorUnit val="5"/>
        <c:minorUnit val="1"/>
      </c:dateAx>
      <c:valAx>
        <c:axId val="549118936"/>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2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[option_chain_base.xlsx]OI!PivotTable4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OI!$B$3:$B$4</c:f>
              <c:strCache>
                <c:ptCount val="1"/>
                <c:pt idx="0">
                  <c:v>(blank)</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OI!$A$5:$A$6</c:f>
              <c:strCache>
                <c:ptCount val="1"/>
                <c:pt idx="0">
                  <c:v>(blank)</c:v>
                </c:pt>
              </c:strCache>
            </c:strRef>
          </c:cat>
          <c:val>
            <c:numRef>
              <c:f>OI!$B$5:$B$6</c:f>
              <c:numCache>
                <c:formatCode>General</c:formatCode>
                <c:ptCount val="1"/>
              </c:numCache>
            </c:numRef>
          </c:val>
          <c:smooth val="0"/>
          <c:extLst>
            <c:ext xmlns:c16="http://schemas.microsoft.com/office/drawing/2014/chart" uri="{C3380CC4-5D6E-409C-BE32-E72D297353CC}">
              <c16:uniqueId val="{00000000-3233-4FFE-8D04-DEF180DFA296}"/>
            </c:ext>
          </c:extLst>
        </c:ser>
        <c:dLbls>
          <c:showLegendKey val="0"/>
          <c:showVal val="0"/>
          <c:showCatName val="0"/>
          <c:showSerName val="0"/>
          <c:showPercent val="0"/>
          <c:showBubbleSize val="0"/>
        </c:dLbls>
        <c:marker val="1"/>
        <c:smooth val="0"/>
        <c:axId val="548966744"/>
        <c:axId val="548967072"/>
      </c:lineChart>
      <c:catAx>
        <c:axId val="5489667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967072"/>
        <c:crosses val="autoZero"/>
        <c:auto val="1"/>
        <c:lblAlgn val="ctr"/>
        <c:lblOffset val="100"/>
        <c:noMultiLvlLbl val="0"/>
      </c:catAx>
      <c:valAx>
        <c:axId val="5489670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966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[option_chain_base.xlsx]Volume!PivotTable5</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2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4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Volume!$B$3:$B$4</c:f>
              <c:strCache>
                <c:ptCount val="1"/>
                <c:pt idx="0">
                  <c:v>(blank)</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Volume!$A$5:$A$6</c:f>
              <c:strCache>
                <c:ptCount val="1"/>
                <c:pt idx="0">
                  <c:v>(blank)</c:v>
                </c:pt>
              </c:strCache>
            </c:strRef>
          </c:cat>
          <c:val>
            <c:numRef>
              <c:f>Volume!$B$5:$B$6</c:f>
              <c:numCache>
                <c:formatCode>General</c:formatCode>
                <c:ptCount val="1"/>
              </c:numCache>
            </c:numRef>
          </c:val>
          <c:smooth val="0"/>
          <c:extLst>
            <c:ext xmlns:c16="http://schemas.microsoft.com/office/drawing/2014/chart" uri="{C3380CC4-5D6E-409C-BE32-E72D297353CC}">
              <c16:uniqueId val="{00000000-193C-44DF-87D5-5F57B1F6C5F2}"/>
            </c:ext>
          </c:extLst>
        </c:ser>
        <c:dLbls>
          <c:showLegendKey val="0"/>
          <c:showVal val="0"/>
          <c:showCatName val="0"/>
          <c:showSerName val="0"/>
          <c:showPercent val="0"/>
          <c:showBubbleSize val="0"/>
        </c:dLbls>
        <c:marker val="1"/>
        <c:smooth val="0"/>
        <c:axId val="548980192"/>
        <c:axId val="548987408"/>
      </c:lineChart>
      <c:catAx>
        <c:axId val="5489801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987408"/>
        <c:crosses val="autoZero"/>
        <c:auto val="1"/>
        <c:lblAlgn val="ctr"/>
        <c:lblOffset val="100"/>
        <c:noMultiLvlLbl val="0"/>
      </c:catAx>
      <c:valAx>
        <c:axId val="548987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98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[option_chain_base.xlsx]OIChg!PivotTable6</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15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5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5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OIChg!$B$3:$B$4</c:f>
              <c:strCache>
                <c:ptCount val="1"/>
                <c:pt idx="0">
                  <c:v>(blank)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OIChg!$A$5:$A$6</c:f>
              <c:strCache>
                <c:ptCount val="1"/>
                <c:pt idx="0">
                  <c:v>(blank)</c:v>
                </c:pt>
              </c:strCache>
            </c:strRef>
          </c:cat>
          <c:val>
            <c:numRef>
              <c:f>OIChg!$B$5:$B$6</c:f>
              <c:numCache>
                <c:formatCode>General</c:formatCode>
                <c:ptCount val="1"/>
              </c:numCache>
            </c:numRef>
          </c:val>
          <c:smooth val="0"/>
          <c:extLst>
            <c:ext xmlns:c16="http://schemas.microsoft.com/office/drawing/2014/chart" uri="{C3380CC4-5D6E-409C-BE32-E72D297353CC}">
              <c16:uniqueId val="{00000000-9789-441E-A406-7AC8000EFBD1}"/>
            </c:ext>
          </c:extLst>
        </c:ser>
        <c:dLbls>
          <c:showLegendKey val="0"/>
          <c:showVal val="0"/>
          <c:showCatName val="0"/>
          <c:showSerName val="0"/>
          <c:showPercent val="0"/>
          <c:showBubbleSize val="0"/>
        </c:dLbls>
        <c:marker val="1"/>
        <c:smooth val="0"/>
        <c:axId val="491271536"/>
        <c:axId val="491264648"/>
      </c:lineChart>
      <c:catAx>
        <c:axId val="491271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1264648"/>
        <c:crosses val="autoZero"/>
        <c:auto val="1"/>
        <c:lblAlgn val="ctr"/>
        <c:lblOffset val="100"/>
        <c:noMultiLvlLbl val="0"/>
      </c:catAx>
      <c:valAx>
        <c:axId val="491264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127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[option_chain_base.xlsx]Premium!PivotTable1</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0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26"/>
        <c:spPr>
          <a:ln w="9525" cap="flat" cmpd="sng" algn="ctr">
            <a:solidFill>
              <a:schemeClr val="accent1"/>
            </a:solidFill>
            <a:miter lim="800000"/>
          </a:ln>
          <a:effectLst>
            <a:glow rad="63500">
              <a:schemeClr val="accent1">
                <a:satMod val="175000"/>
                <a:alpha val="25000"/>
              </a:schemeClr>
            </a:glow>
          </a:effectLst>
        </c:spPr>
        <c:marker>
          <c:symbol val="none"/>
        </c:marker>
      </c:pivotFmt>
      <c:pivotFmt>
        <c:idx val="2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s>
    <c:plotArea>
      <c:layout/>
      <c:lineChart>
        <c:grouping val="standard"/>
        <c:varyColors val="0"/>
        <c:ser>
          <c:idx val="0"/>
          <c:order val="0"/>
          <c:tx>
            <c:strRef>
              <c:f>Premium!$B$3:$B$4</c:f>
              <c:strCache>
                <c:ptCount val="1"/>
                <c:pt idx="0">
                  <c:v>(blank)</c:v>
                </c:pt>
              </c:strCache>
            </c:strRef>
          </c:tx>
          <c:spPr>
            <a:ln w="9525" cap="flat" cmpd="sng" algn="ctr">
              <a:solidFill>
                <a:schemeClr val="accent1"/>
              </a:solidFill>
              <a:miter lim="800000"/>
            </a:ln>
            <a:effectLst>
              <a:glow rad="63500">
                <a:schemeClr val="accent1">
                  <a:satMod val="175000"/>
                  <a:alpha val="25000"/>
                </a:schemeClr>
              </a:glow>
            </a:effectLst>
          </c:spPr>
          <c:marker>
            <c:symbol val="none"/>
          </c:marker>
          <c:cat>
            <c:strRef>
              <c:f>Premium!$A$5:$A$6</c:f>
              <c:strCache>
                <c:ptCount val="1"/>
                <c:pt idx="0">
                  <c:v>(blank)</c:v>
                </c:pt>
              </c:strCache>
            </c:strRef>
          </c:cat>
          <c:val>
            <c:numRef>
              <c:f>Premium!$B$5:$B$6</c:f>
              <c:numCache>
                <c:formatCode>General</c:formatCode>
                <c:ptCount val="1"/>
              </c:numCache>
            </c:numRef>
          </c:val>
          <c:smooth val="0"/>
          <c:extLst>
            <c:ext xmlns:c16="http://schemas.microsoft.com/office/drawing/2014/chart" uri="{C3380CC4-5D6E-409C-BE32-E72D297353CC}">
              <c16:uniqueId val="{00000000-F777-4D72-86CE-FA09A6147203}"/>
            </c:ext>
          </c:extLst>
        </c:ser>
        <c:dLbls>
          <c:showLegendKey val="0"/>
          <c:showVal val="0"/>
          <c:showCatName val="0"/>
          <c:showSerName val="0"/>
          <c:showPercent val="0"/>
          <c:showBubbleSize val="0"/>
        </c:dLbls>
        <c:smooth val="0"/>
        <c:axId val="518871008"/>
        <c:axId val="518876256"/>
      </c:lineChart>
      <c:catAx>
        <c:axId val="5188710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8876256"/>
        <c:crosses val="autoZero"/>
        <c:auto val="1"/>
        <c:lblAlgn val="ctr"/>
        <c:lblOffset val="100"/>
        <c:noMultiLvlLbl val="0"/>
      </c:catAx>
      <c:valAx>
        <c:axId val="518876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887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[option_chain_base.xlsx]IV!PivotTable3</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3"/>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lineChart>
        <c:grouping val="standard"/>
        <c:varyColors val="0"/>
        <c:ser>
          <c:idx val="0"/>
          <c:order val="0"/>
          <c:tx>
            <c:strRef>
              <c:f>IV!$B$3:$B$4</c:f>
              <c:strCache>
                <c:ptCount val="1"/>
                <c:pt idx="0">
                  <c:v>(blank)</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IV!$A$5:$A$6</c:f>
              <c:strCache>
                <c:ptCount val="1"/>
                <c:pt idx="0">
                  <c:v>(blank)</c:v>
                </c:pt>
              </c:strCache>
            </c:strRef>
          </c:cat>
          <c:val>
            <c:numRef>
              <c:f>IV!$B$5:$B$6</c:f>
              <c:numCache>
                <c:formatCode>General</c:formatCode>
                <c:ptCount val="1"/>
              </c:numCache>
            </c:numRef>
          </c:val>
          <c:smooth val="0"/>
          <c:extLst>
            <c:ext xmlns:c16="http://schemas.microsoft.com/office/drawing/2014/chart" uri="{C3380CC4-5D6E-409C-BE32-E72D297353CC}">
              <c16:uniqueId val="{00000000-4A41-435D-A44A-15C366B64938}"/>
            </c:ext>
          </c:extLst>
        </c:ser>
        <c:dLbls>
          <c:showLegendKey val="0"/>
          <c:showVal val="0"/>
          <c:showCatName val="0"/>
          <c:showSerName val="0"/>
          <c:showPercent val="0"/>
          <c:showBubbleSize val="0"/>
        </c:dLbls>
        <c:smooth val="0"/>
        <c:axId val="549122544"/>
        <c:axId val="549118936"/>
      </c:lineChart>
      <c:dateAx>
        <c:axId val="549122544"/>
        <c:scaling>
          <c:orientation val="minMax"/>
        </c:scaling>
        <c:delete val="0"/>
        <c:axPos val="b"/>
        <c:numFmt formatCode="m/d/yyyy"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118936"/>
        <c:crosses val="autoZero"/>
        <c:auto val="0"/>
        <c:lblOffset val="100"/>
        <c:baseTimeUnit val="days"/>
        <c:majorUnit val="5"/>
        <c:minorUnit val="1"/>
      </c:dateAx>
      <c:valAx>
        <c:axId val="549118936"/>
        <c:scaling>
          <c:orientation val="minMax"/>
          <c:min val="8"/>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12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[option_chain_base.xlsx]OI!PivotTable4</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1"/>
        <c:spPr>
          <a:ln w="22225" cap="rnd" cmpd="sng" algn="ctr">
            <a:solidFill>
              <a:schemeClr val="accent1"/>
            </a:solidFill>
            <a:miter lim="800000"/>
          </a:ln>
          <a:effectLst>
            <a:glow rad="139700">
              <a:schemeClr val="accent1">
                <a:satMod val="175000"/>
                <a:alpha val="14000"/>
              </a:schemeClr>
            </a:glow>
          </a:effectLst>
        </c:spPr>
        <c:marker>
          <c:symbol val="none"/>
        </c:marker>
      </c:pivotFmt>
      <c:pivotFmt>
        <c:idx val="3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s>
    <c:plotArea>
      <c:layout/>
      <c:lineChart>
        <c:grouping val="standard"/>
        <c:varyColors val="0"/>
        <c:ser>
          <c:idx val="0"/>
          <c:order val="0"/>
          <c:tx>
            <c:strRef>
              <c:f>OI!$B$3:$B$4</c:f>
              <c:strCache>
                <c:ptCount val="1"/>
                <c:pt idx="0">
                  <c:v>(blank)</c:v>
                </c:pt>
              </c:strCache>
            </c:strRef>
          </c:tx>
          <c:spPr>
            <a:ln w="22225" cap="rnd" cmpd="sng" algn="ctr">
              <a:solidFill>
                <a:schemeClr val="accent1"/>
              </a:solidFill>
              <a:miter lim="800000"/>
            </a:ln>
            <a:effectLst>
              <a:glow rad="139700">
                <a:schemeClr val="accent1">
                  <a:satMod val="175000"/>
                  <a:alpha val="14000"/>
                </a:schemeClr>
              </a:glow>
            </a:effectLst>
          </c:spPr>
          <c:marker>
            <c:symbol val="none"/>
          </c:marker>
          <c:cat>
            <c:strRef>
              <c:f>OI!$A$5:$A$6</c:f>
              <c:strCache>
                <c:ptCount val="1"/>
                <c:pt idx="0">
                  <c:v>(blank)</c:v>
                </c:pt>
              </c:strCache>
            </c:strRef>
          </c:cat>
          <c:val>
            <c:numRef>
              <c:f>OI!$B$5:$B$6</c:f>
              <c:numCache>
                <c:formatCode>General</c:formatCode>
                <c:ptCount val="1"/>
              </c:numCache>
            </c:numRef>
          </c:val>
          <c:smooth val="0"/>
          <c:extLst>
            <c:ext xmlns:c16="http://schemas.microsoft.com/office/drawing/2014/chart" uri="{C3380CC4-5D6E-409C-BE32-E72D297353CC}">
              <c16:uniqueId val="{00000000-2E99-4B82-BED3-C1B82B6FE320}"/>
            </c:ext>
          </c:extLst>
        </c:ser>
        <c:dLbls>
          <c:showLegendKey val="0"/>
          <c:showVal val="0"/>
          <c:showCatName val="0"/>
          <c:showSerName val="0"/>
          <c:showPercent val="0"/>
          <c:showBubbleSize val="0"/>
        </c:dLbls>
        <c:smooth val="0"/>
        <c:axId val="548966744"/>
        <c:axId val="548967072"/>
      </c:lineChart>
      <c:catAx>
        <c:axId val="5489667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8967072"/>
        <c:crosses val="autoZero"/>
        <c:auto val="1"/>
        <c:lblAlgn val="ctr"/>
        <c:lblOffset val="100"/>
        <c:noMultiLvlLbl val="0"/>
      </c:catAx>
      <c:valAx>
        <c:axId val="54896707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8966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[option_chain_base.xlsx]Volume!PivotTable5</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2"/>
        <c:spPr>
          <a:ln w="34925" cap="rnd">
            <a:solidFill>
              <a:schemeClr val="accent1"/>
            </a:solidFill>
            <a:round/>
          </a:ln>
          <a:effectLst>
            <a:outerShdw blurRad="40000" dist="23000" dir="5400000" rotWithShape="0">
              <a:srgbClr val="000000">
                <a:alpha val="35000"/>
              </a:srgbClr>
            </a:outerShdw>
          </a:effectLst>
        </c:spPr>
        <c:marker>
          <c:symbol val="none"/>
        </c:marker>
      </c:pivotFmt>
      <c:pivotFmt>
        <c:idx val="3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lineChart>
        <c:grouping val="standard"/>
        <c:varyColors val="0"/>
        <c:ser>
          <c:idx val="0"/>
          <c:order val="0"/>
          <c:tx>
            <c:strRef>
              <c:f>Volume!$B$3:$B$4</c:f>
              <c:strCache>
                <c:ptCount val="1"/>
                <c:pt idx="0">
                  <c:v>(blank)</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Volume!$A$5:$A$6</c:f>
              <c:strCache>
                <c:ptCount val="1"/>
                <c:pt idx="0">
                  <c:v>(blank)</c:v>
                </c:pt>
              </c:strCache>
            </c:strRef>
          </c:cat>
          <c:val>
            <c:numRef>
              <c:f>Volume!$B$5:$B$6</c:f>
              <c:numCache>
                <c:formatCode>General</c:formatCode>
                <c:ptCount val="1"/>
              </c:numCache>
            </c:numRef>
          </c:val>
          <c:smooth val="0"/>
          <c:extLst>
            <c:ext xmlns:c16="http://schemas.microsoft.com/office/drawing/2014/chart" uri="{C3380CC4-5D6E-409C-BE32-E72D297353CC}">
              <c16:uniqueId val="{00000000-7464-4E77-B12E-83E679818525}"/>
            </c:ext>
          </c:extLst>
        </c:ser>
        <c:dLbls>
          <c:showLegendKey val="0"/>
          <c:showVal val="0"/>
          <c:showCatName val="0"/>
          <c:showSerName val="0"/>
          <c:showPercent val="0"/>
          <c:showBubbleSize val="0"/>
        </c:dLbls>
        <c:smooth val="0"/>
        <c:axId val="548980192"/>
        <c:axId val="548987408"/>
      </c:lineChart>
      <c:catAx>
        <c:axId val="5489801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987408"/>
        <c:crosses val="autoZero"/>
        <c:auto val="1"/>
        <c:lblAlgn val="ctr"/>
        <c:lblOffset val="100"/>
        <c:noMultiLvlLbl val="0"/>
      </c:catAx>
      <c:valAx>
        <c:axId val="548987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98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[option_chain_base.xlsx]OIChg!PivotTable6</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4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5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5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5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8"/>
        <c:spPr>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6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7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8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9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0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1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2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3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4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5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6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7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8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9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0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1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2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3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4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5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6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7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8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9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0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1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OIChg!$B$3:$B$4</c:f>
              <c:strCache>
                <c:ptCount val="1"/>
                <c:pt idx="0">
                  <c:v>(blank)</c:v>
                </c:pt>
              </c:strCache>
            </c:strRef>
          </c:tx>
          <c:spPr>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OIChg!$A$5:$A$6</c:f>
              <c:strCache>
                <c:ptCount val="1"/>
                <c:pt idx="0">
                  <c:v>(blank)</c:v>
                </c:pt>
              </c:strCache>
            </c:strRef>
          </c:cat>
          <c:val>
            <c:numRef>
              <c:f>OIChg!$B$5:$B$6</c:f>
              <c:numCache>
                <c:formatCode>General</c:formatCode>
                <c:ptCount val="1"/>
              </c:numCache>
            </c:numRef>
          </c:val>
          <c:smooth val="0"/>
          <c:extLst>
            <c:ext xmlns:c16="http://schemas.microsoft.com/office/drawing/2014/chart" uri="{C3380CC4-5D6E-409C-BE32-E72D297353CC}">
              <c16:uniqueId val="{00000000-672C-4ABB-BBFA-B34BC1B09F83}"/>
            </c:ext>
          </c:extLst>
        </c:ser>
        <c:dLbls>
          <c:showLegendKey val="0"/>
          <c:showVal val="0"/>
          <c:showCatName val="0"/>
          <c:showSerName val="0"/>
          <c:showPercent val="0"/>
          <c:showBubbleSize val="0"/>
        </c:dLbls>
        <c:marker val="1"/>
        <c:smooth val="0"/>
        <c:axId val="491271536"/>
        <c:axId val="491264648"/>
      </c:lineChart>
      <c:catAx>
        <c:axId val="491271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1264648"/>
        <c:crosses val="autoZero"/>
        <c:auto val="1"/>
        <c:lblAlgn val="ctr"/>
        <c:lblOffset val="100"/>
        <c:noMultiLvlLbl val="0"/>
      </c:catAx>
      <c:valAx>
        <c:axId val="491264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127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[option_chain_base.xlsx]Premium!PivotTable1</c:name>
    <c:fmtId val="2"/>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3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4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5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6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7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8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3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4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5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6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7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8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9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0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7"/>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1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6"/>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2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4"/>
        <c:spPr>
          <a:ln w="22225" cap="rnd" cmpd="sng" algn="ctr">
            <a:solidFill>
              <a:schemeClr val="accent1"/>
            </a:solidFill>
            <a:miter lim="800000"/>
          </a:ln>
          <a:effectLst>
            <a:glow rad="139700">
              <a:schemeClr val="accent1">
                <a:satMod val="175000"/>
                <a:alpha val="14000"/>
              </a:schemeClr>
            </a:glow>
          </a:effectLst>
        </c:spPr>
        <c:marker>
          <c:symbol val="none"/>
        </c:marker>
      </c:pivotFmt>
      <c:pivotFmt>
        <c:idx val="4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s>
    <c:plotArea>
      <c:layout/>
      <c:lineChart>
        <c:grouping val="standard"/>
        <c:varyColors val="0"/>
        <c:ser>
          <c:idx val="0"/>
          <c:order val="0"/>
          <c:tx>
            <c:strRef>
              <c:f>Premium!$B$3:$B$4</c:f>
              <c:strCache>
                <c:ptCount val="1"/>
                <c:pt idx="0">
                  <c:v>(blank)</c:v>
                </c:pt>
              </c:strCache>
            </c:strRef>
          </c:tx>
          <c:spPr>
            <a:ln w="22225" cap="rnd" cmpd="sng" algn="ctr">
              <a:solidFill>
                <a:schemeClr val="accent1"/>
              </a:solidFill>
              <a:miter lim="800000"/>
            </a:ln>
            <a:effectLst>
              <a:glow rad="139700">
                <a:schemeClr val="accent1">
                  <a:satMod val="175000"/>
                  <a:alpha val="14000"/>
                </a:schemeClr>
              </a:glow>
            </a:effectLst>
          </c:spPr>
          <c:marker>
            <c:symbol val="none"/>
          </c:marker>
          <c:cat>
            <c:strRef>
              <c:f>Premium!$A$5:$A$6</c:f>
              <c:strCache>
                <c:ptCount val="1"/>
                <c:pt idx="0">
                  <c:v>(blank)</c:v>
                </c:pt>
              </c:strCache>
            </c:strRef>
          </c:cat>
          <c:val>
            <c:numRef>
              <c:f>Premium!$B$5:$B$6</c:f>
              <c:numCache>
                <c:formatCode>General</c:formatCode>
                <c:ptCount val="1"/>
              </c:numCache>
            </c:numRef>
          </c:val>
          <c:smooth val="0"/>
          <c:extLst>
            <c:ext xmlns:c16="http://schemas.microsoft.com/office/drawing/2014/chart" uri="{C3380CC4-5D6E-409C-BE32-E72D297353CC}">
              <c16:uniqueId val="{00000000-A660-457B-8DFB-AF63DA7B2964}"/>
            </c:ext>
          </c:extLst>
        </c:ser>
        <c:dLbls>
          <c:showLegendKey val="0"/>
          <c:showVal val="0"/>
          <c:showCatName val="0"/>
          <c:showSerName val="0"/>
          <c:showPercent val="0"/>
          <c:showBubbleSize val="0"/>
        </c:dLbls>
        <c:smooth val="0"/>
        <c:axId val="518871008"/>
        <c:axId val="518876256"/>
      </c:lineChart>
      <c:catAx>
        <c:axId val="5188710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8876256"/>
        <c:crosses val="autoZero"/>
        <c:auto val="1"/>
        <c:lblAlgn val="ctr"/>
        <c:lblOffset val="100"/>
        <c:noMultiLvlLbl val="0"/>
      </c:catAx>
      <c:valAx>
        <c:axId val="518876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887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[option_chain_base.xlsx]OIChg!PivotTable6</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OI Chng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1"/>
        <c:spPr>
          <a:ln w="22225" cap="rnd" cmpd="sng" algn="ctr">
            <a:solidFill>
              <a:schemeClr val="accent1"/>
            </a:solidFill>
            <a:miter lim="800000"/>
          </a:ln>
          <a:effectLst>
            <a:glow rad="139700">
              <a:schemeClr val="accent1">
                <a:satMod val="175000"/>
                <a:alpha val="14000"/>
              </a:schemeClr>
            </a:glow>
          </a:effectLst>
        </c:spPr>
        <c:marker>
          <c:symbol val="none"/>
        </c:marker>
      </c:pivotFmt>
      <c:pivotFmt>
        <c:idx val="5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s>
    <c:plotArea>
      <c:layout/>
      <c:lineChart>
        <c:grouping val="standard"/>
        <c:varyColors val="0"/>
        <c:ser>
          <c:idx val="0"/>
          <c:order val="0"/>
          <c:tx>
            <c:strRef>
              <c:f>OIChg!$B$3:$B$4</c:f>
              <c:strCache>
                <c:ptCount val="1"/>
                <c:pt idx="0">
                  <c:v>(blank)</c:v>
                </c:pt>
              </c:strCache>
            </c:strRef>
          </c:tx>
          <c:spPr>
            <a:ln w="22225" cap="rnd" cmpd="sng" algn="ctr">
              <a:solidFill>
                <a:schemeClr val="accent1"/>
              </a:solidFill>
              <a:miter lim="800000"/>
            </a:ln>
            <a:effectLst>
              <a:glow rad="139700">
                <a:schemeClr val="accent1">
                  <a:satMod val="175000"/>
                  <a:alpha val="14000"/>
                </a:schemeClr>
              </a:glow>
            </a:effectLst>
          </c:spPr>
          <c:marker>
            <c:symbol val="none"/>
          </c:marker>
          <c:cat>
            <c:strRef>
              <c:f>OIChg!$A$5:$A$6</c:f>
              <c:strCache>
                <c:ptCount val="1"/>
                <c:pt idx="0">
                  <c:v>(blank)</c:v>
                </c:pt>
              </c:strCache>
            </c:strRef>
          </c:cat>
          <c:val>
            <c:numRef>
              <c:f>OIChg!$B$5:$B$6</c:f>
              <c:numCache>
                <c:formatCode>General</c:formatCode>
                <c:ptCount val="1"/>
              </c:numCache>
            </c:numRef>
          </c:val>
          <c:smooth val="0"/>
          <c:extLst>
            <c:ext xmlns:c16="http://schemas.microsoft.com/office/drawing/2014/chart" uri="{C3380CC4-5D6E-409C-BE32-E72D297353CC}">
              <c16:uniqueId val="{00000000-07CD-4437-8CE9-339042AF13B7}"/>
            </c:ext>
          </c:extLst>
        </c:ser>
        <c:dLbls>
          <c:showLegendKey val="0"/>
          <c:showVal val="0"/>
          <c:showCatName val="0"/>
          <c:showSerName val="0"/>
          <c:showPercent val="0"/>
          <c:showBubbleSize val="0"/>
        </c:dLbls>
        <c:smooth val="0"/>
        <c:axId val="491271536"/>
        <c:axId val="491264648"/>
      </c:lineChart>
      <c:catAx>
        <c:axId val="491271536"/>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1264648"/>
        <c:crosses val="autoZero"/>
        <c:auto val="1"/>
        <c:lblAlgn val="ctr"/>
        <c:lblOffset val="100"/>
        <c:tickMarkSkip val="10"/>
        <c:noMultiLvlLbl val="1"/>
      </c:catAx>
      <c:valAx>
        <c:axId val="491264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127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rgbClr val="000000">
        <a:alpha val="34902"/>
      </a:srgb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100">
                <a:solidFill>
                  <a:schemeClr val="bg1"/>
                </a:solidFill>
              </a:rPr>
              <a:t>Total OI (In Lakhs)</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OIRatio!$A$1</c:f>
              <c:strCache>
                <c:ptCount val="1"/>
                <c:pt idx="0">
                  <c:v>Calls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OIRatio!$A$2</c:f>
              <c:numCache>
                <c:formatCode>General</c:formatCode>
                <c:ptCount val="1"/>
                <c:pt idx="0">
                  <c:v>0</c:v>
                </c:pt>
              </c:numCache>
            </c:numRef>
          </c:val>
          <c:extLst>
            <c:ext xmlns:c16="http://schemas.microsoft.com/office/drawing/2014/chart" uri="{C3380CC4-5D6E-409C-BE32-E72D297353CC}">
              <c16:uniqueId val="{00000000-F926-46CE-903C-D785377D5667}"/>
            </c:ext>
          </c:extLst>
        </c:ser>
        <c:ser>
          <c:idx val="1"/>
          <c:order val="1"/>
          <c:tx>
            <c:strRef>
              <c:f>OIRatio!$B$1</c:f>
              <c:strCache>
                <c:ptCount val="1"/>
                <c:pt idx="0">
                  <c:v>Puts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OIRatio!$B$2</c:f>
              <c:numCache>
                <c:formatCode>General</c:formatCode>
                <c:ptCount val="1"/>
                <c:pt idx="0">
                  <c:v>0</c:v>
                </c:pt>
              </c:numCache>
            </c:numRef>
          </c:val>
          <c:extLst>
            <c:ext xmlns:c16="http://schemas.microsoft.com/office/drawing/2014/chart" uri="{C3380CC4-5D6E-409C-BE32-E72D297353CC}">
              <c16:uniqueId val="{00000001-F926-46CE-903C-D785377D5667}"/>
            </c:ext>
          </c:extLst>
        </c:ser>
        <c:dLbls>
          <c:dLblPos val="outEnd"/>
          <c:showLegendKey val="0"/>
          <c:showVal val="1"/>
          <c:showCatName val="0"/>
          <c:showSerName val="0"/>
          <c:showPercent val="0"/>
          <c:showBubbleSize val="0"/>
        </c:dLbls>
        <c:gapWidth val="100"/>
        <c:overlap val="-24"/>
        <c:axId val="541995080"/>
        <c:axId val="541996064"/>
      </c:barChart>
      <c:catAx>
        <c:axId val="541995080"/>
        <c:scaling>
          <c:orientation val="minMax"/>
        </c:scaling>
        <c:delete val="1"/>
        <c:axPos val="b"/>
        <c:majorTickMark val="none"/>
        <c:minorTickMark val="none"/>
        <c:tickLblPos val="nextTo"/>
        <c:crossAx val="541996064"/>
        <c:crosses val="autoZero"/>
        <c:auto val="1"/>
        <c:lblAlgn val="ctr"/>
        <c:lblOffset val="100"/>
        <c:noMultiLvlLbl val="0"/>
      </c:catAx>
      <c:valAx>
        <c:axId val="541996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995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25400" cap="flat" cmpd="sng" algn="ctr">
      <a:solidFill>
        <a:schemeClr val="accent6"/>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100">
                <a:solidFill>
                  <a:schemeClr val="bg1"/>
                </a:solidFill>
              </a:rPr>
              <a:t>OI Chg (In Lakhs(</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OIRatio!$A$6</c:f>
              <c:strCache>
                <c:ptCount val="1"/>
                <c:pt idx="0">
                  <c:v>Calls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OIRatio!$A$7</c:f>
              <c:numCache>
                <c:formatCode>General</c:formatCode>
                <c:ptCount val="1"/>
                <c:pt idx="0">
                  <c:v>0</c:v>
                </c:pt>
              </c:numCache>
            </c:numRef>
          </c:val>
          <c:extLst>
            <c:ext xmlns:c16="http://schemas.microsoft.com/office/drawing/2014/chart" uri="{C3380CC4-5D6E-409C-BE32-E72D297353CC}">
              <c16:uniqueId val="{00000000-CEC9-4B33-99E6-B0945CAF8B8C}"/>
            </c:ext>
          </c:extLst>
        </c:ser>
        <c:ser>
          <c:idx val="1"/>
          <c:order val="1"/>
          <c:tx>
            <c:strRef>
              <c:f>OIRatio!$B$6</c:f>
              <c:strCache>
                <c:ptCount val="1"/>
                <c:pt idx="0">
                  <c:v>Puts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OIRatio!$B$7</c:f>
              <c:numCache>
                <c:formatCode>General</c:formatCode>
                <c:ptCount val="1"/>
                <c:pt idx="0">
                  <c:v>0</c:v>
                </c:pt>
              </c:numCache>
            </c:numRef>
          </c:val>
          <c:extLst>
            <c:ext xmlns:c16="http://schemas.microsoft.com/office/drawing/2014/chart" uri="{C3380CC4-5D6E-409C-BE32-E72D297353CC}">
              <c16:uniqueId val="{00000001-CEC9-4B33-99E6-B0945CAF8B8C}"/>
            </c:ext>
          </c:extLst>
        </c:ser>
        <c:dLbls>
          <c:dLblPos val="inEnd"/>
          <c:showLegendKey val="0"/>
          <c:showVal val="1"/>
          <c:showCatName val="0"/>
          <c:showSerName val="0"/>
          <c:showPercent val="0"/>
          <c:showBubbleSize val="0"/>
        </c:dLbls>
        <c:gapWidth val="100"/>
        <c:overlap val="-24"/>
        <c:axId val="1415862800"/>
        <c:axId val="1415868704"/>
      </c:barChart>
      <c:catAx>
        <c:axId val="1415862800"/>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5868704"/>
        <c:crosses val="autoZero"/>
        <c:auto val="1"/>
        <c:lblAlgn val="ctr"/>
        <c:lblOffset val="100"/>
        <c:noMultiLvlLbl val="0"/>
      </c:catAx>
      <c:valAx>
        <c:axId val="1415868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5862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25400" cap="flat" cmpd="sng" algn="ctr">
      <a:solidFill>
        <a:schemeClr val="accent6"/>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[option_chain_base.xlsx]OI!PivotTable4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Open Interest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2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3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4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5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6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7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8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8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9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2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3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4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5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6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7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89"/>
        <c:spPr>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09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0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7"/>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8"/>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19"/>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20"/>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21"/>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22"/>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23"/>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24"/>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25"/>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
        <c:idx val="1126"/>
        <c:spPr>
          <a:noFill/>
          <a:ln w="22225" cap="rnd" cmpd="sng" algn="ctr">
            <a:solidFill>
              <a:schemeClr val="accent1"/>
            </a:solidFill>
            <a:miter lim="800000"/>
          </a:ln>
          <a:effectLst>
            <a:glow rad="139700">
              <a:schemeClr val="accent1">
                <a:satMod val="175000"/>
                <a:alpha val="14000"/>
              </a:schemeClr>
            </a:glow>
          </a:effectLst>
        </c:spPr>
        <c:marker>
          <c:symbol val="none"/>
        </c:marker>
      </c:pivotFmt>
    </c:pivotFmts>
    <c:plotArea>
      <c:layout/>
      <c:lineChart>
        <c:grouping val="standard"/>
        <c:varyColors val="0"/>
        <c:ser>
          <c:idx val="0"/>
          <c:order val="0"/>
          <c:tx>
            <c:strRef>
              <c:f>OI!$B$3:$B$4</c:f>
              <c:strCache>
                <c:ptCount val="1"/>
                <c:pt idx="0">
                  <c:v>(blank)</c:v>
                </c:pt>
              </c:strCache>
            </c:strRef>
          </c:tx>
          <c:spPr>
            <a:ln w="22225" cap="rnd" cmpd="sng" algn="ctr">
              <a:solidFill>
                <a:schemeClr val="accent1"/>
              </a:solidFill>
              <a:miter lim="800000"/>
            </a:ln>
            <a:effectLst>
              <a:glow rad="139700">
                <a:schemeClr val="accent1">
                  <a:satMod val="175000"/>
                  <a:alpha val="14000"/>
                </a:schemeClr>
              </a:glow>
            </a:effectLst>
          </c:spPr>
          <c:marker>
            <c:symbol val="none"/>
          </c:marker>
          <c:cat>
            <c:strRef>
              <c:f>OI!$A$5:$A$6</c:f>
              <c:strCache>
                <c:ptCount val="1"/>
                <c:pt idx="0">
                  <c:v>(blank)</c:v>
                </c:pt>
              </c:strCache>
            </c:strRef>
          </c:cat>
          <c:val>
            <c:numRef>
              <c:f>OI!$B$5:$B$6</c:f>
              <c:numCache>
                <c:formatCode>General</c:formatCode>
                <c:ptCount val="1"/>
              </c:numCache>
            </c:numRef>
          </c:val>
          <c:smooth val="0"/>
          <c:extLst>
            <c:ext xmlns:c16="http://schemas.microsoft.com/office/drawing/2014/chart" uri="{C3380CC4-5D6E-409C-BE32-E72D297353CC}">
              <c16:uniqueId val="{00000000-8E75-4443-898D-EE864B3EA907}"/>
            </c:ext>
          </c:extLst>
        </c:ser>
        <c:dLbls>
          <c:showLegendKey val="0"/>
          <c:showVal val="0"/>
          <c:showCatName val="0"/>
          <c:showSerName val="0"/>
          <c:showPercent val="0"/>
          <c:showBubbleSize val="0"/>
        </c:dLbls>
        <c:smooth val="0"/>
        <c:axId val="548966744"/>
        <c:axId val="548967072"/>
      </c:lineChart>
      <c:catAx>
        <c:axId val="548966744"/>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8967072"/>
        <c:crosses val="autoZero"/>
        <c:auto val="1"/>
        <c:lblAlgn val="ctr"/>
        <c:lblOffset val="100"/>
        <c:noMultiLvlLbl val="0"/>
      </c:catAx>
      <c:valAx>
        <c:axId val="548967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8966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rgbClr val="000000"/>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NIFTY/MaxPain</a:t>
            </a:r>
            <a:r>
              <a:rPr lang="en-US" baseline="0"/>
              <a:t> Trend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MP_Data!$B$1</c:f>
              <c:strCache>
                <c:ptCount val="1"/>
                <c:pt idx="0">
                  <c:v>Underlying</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numRef>
              <c:f>MP_Data!$A$2:$A$4</c:f>
              <c:numCache>
                <c:formatCode>General</c:formatCode>
                <c:ptCount val="3"/>
              </c:numCache>
            </c:numRef>
          </c:cat>
          <c:val>
            <c:numRef>
              <c:f>MP_Data!$B$2:$B$4</c:f>
              <c:numCache>
                <c:formatCode>General</c:formatCode>
                <c:ptCount val="3"/>
              </c:numCache>
            </c:numRef>
          </c:val>
          <c:smooth val="0"/>
          <c:extLst>
            <c:ext xmlns:c16="http://schemas.microsoft.com/office/drawing/2014/chart" uri="{C3380CC4-5D6E-409C-BE32-E72D297353CC}">
              <c16:uniqueId val="{00000000-85F5-4D33-844C-70345D256848}"/>
            </c:ext>
          </c:extLst>
        </c:ser>
        <c:ser>
          <c:idx val="2"/>
          <c:order val="2"/>
          <c:tx>
            <c:strRef>
              <c:f>MP_Data!$C$1</c:f>
              <c:strCache>
                <c:ptCount val="1"/>
                <c:pt idx="0">
                  <c:v>MaxPain</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val>
            <c:numRef>
              <c:f>MP_Data!$C$2:$C$4</c:f>
              <c:numCache>
                <c:formatCode>General</c:formatCode>
                <c:ptCount val="3"/>
              </c:numCache>
            </c:numRef>
          </c:val>
          <c:smooth val="0"/>
          <c:extLst>
            <c:ext xmlns:c16="http://schemas.microsoft.com/office/drawing/2014/chart" uri="{C3380CC4-5D6E-409C-BE32-E72D297353CC}">
              <c16:uniqueId val="{00000002-85F5-4D33-844C-70345D256848}"/>
            </c:ext>
          </c:extLst>
        </c:ser>
        <c:dLbls>
          <c:showLegendKey val="0"/>
          <c:showVal val="0"/>
          <c:showCatName val="0"/>
          <c:showSerName val="0"/>
          <c:showPercent val="0"/>
          <c:showBubbleSize val="0"/>
        </c:dLbls>
        <c:marker val="1"/>
        <c:smooth val="0"/>
        <c:axId val="1549399408"/>
        <c:axId val="1549398752"/>
      </c:lineChart>
      <c:lineChart>
        <c:grouping val="standard"/>
        <c:varyColors val="0"/>
        <c:ser>
          <c:idx val="1"/>
          <c:order val="1"/>
          <c:tx>
            <c:strRef>
              <c:f>MP_Data!$D$1</c:f>
              <c:strCache>
                <c:ptCount val="1"/>
                <c:pt idx="0">
                  <c:v>PCR</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numRef>
              <c:f>MP_Data!$A$2:$A$4</c:f>
              <c:numCache>
                <c:formatCode>General</c:formatCode>
                <c:ptCount val="3"/>
              </c:numCache>
            </c:numRef>
          </c:cat>
          <c:val>
            <c:numRef>
              <c:f>MP_Data!$D$2:$D$4</c:f>
              <c:numCache>
                <c:formatCode>General</c:formatCode>
                <c:ptCount val="3"/>
              </c:numCache>
            </c:numRef>
          </c:val>
          <c:smooth val="0"/>
          <c:extLst>
            <c:ext xmlns:c16="http://schemas.microsoft.com/office/drawing/2014/chart" uri="{C3380CC4-5D6E-409C-BE32-E72D297353CC}">
              <c16:uniqueId val="{00000001-85F5-4D33-844C-70345D256848}"/>
            </c:ext>
          </c:extLst>
        </c:ser>
        <c:dLbls>
          <c:showLegendKey val="0"/>
          <c:showVal val="0"/>
          <c:showCatName val="0"/>
          <c:showSerName val="0"/>
          <c:showPercent val="0"/>
          <c:showBubbleSize val="0"/>
        </c:dLbls>
        <c:marker val="1"/>
        <c:smooth val="0"/>
        <c:axId val="1549395472"/>
        <c:axId val="1549391536"/>
      </c:lineChart>
      <c:catAx>
        <c:axId val="1549399408"/>
        <c:scaling>
          <c:orientation val="minMax"/>
        </c:scaling>
        <c:delete val="0"/>
        <c:axPos val="b"/>
        <c:numFmt formatCode="h:mm;@"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398752"/>
        <c:crosses val="autoZero"/>
        <c:auto val="1"/>
        <c:lblAlgn val="ctr"/>
        <c:lblOffset val="100"/>
        <c:noMultiLvlLbl val="0"/>
      </c:catAx>
      <c:valAx>
        <c:axId val="1549398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399408"/>
        <c:crosses val="autoZero"/>
        <c:crossBetween val="between"/>
      </c:valAx>
      <c:valAx>
        <c:axId val="15493915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395472"/>
        <c:crosses val="max"/>
        <c:crossBetween val="between"/>
      </c:valAx>
      <c:catAx>
        <c:axId val="1549395472"/>
        <c:scaling>
          <c:orientation val="minMax"/>
        </c:scaling>
        <c:delete val="1"/>
        <c:axPos val="b"/>
        <c:numFmt formatCode="h:mm;@" sourceLinked="1"/>
        <c:majorTickMark val="none"/>
        <c:minorTickMark val="none"/>
        <c:tickLblPos val="nextTo"/>
        <c:crossAx val="15493915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Decay/Nifty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strRef>
              <c:f>MP_Data!$E$1</c:f>
              <c:strCache>
                <c:ptCount val="1"/>
                <c:pt idx="0">
                  <c:v>CallDecay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MP_Data!$A$2:$A$4</c:f>
              <c:numCache>
                <c:formatCode>General</c:formatCode>
                <c:ptCount val="3"/>
              </c:numCache>
            </c:numRef>
          </c:cat>
          <c:val>
            <c:numRef>
              <c:f>MP_Data!$E$2:$E$4</c:f>
              <c:numCache>
                <c:formatCode>General</c:formatCode>
                <c:ptCount val="3"/>
              </c:numCache>
            </c:numRef>
          </c:val>
          <c:extLst>
            <c:ext xmlns:c16="http://schemas.microsoft.com/office/drawing/2014/chart" uri="{C3380CC4-5D6E-409C-BE32-E72D297353CC}">
              <c16:uniqueId val="{00000001-E464-405E-A43C-AF904E27A84B}"/>
            </c:ext>
          </c:extLst>
        </c:ser>
        <c:ser>
          <c:idx val="2"/>
          <c:order val="2"/>
          <c:tx>
            <c:strRef>
              <c:f>MP_Data!$F$1</c:f>
              <c:strCache>
                <c:ptCount val="1"/>
                <c:pt idx="0">
                  <c:v>PutDecay</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MP_Data!$A$2:$A$4</c:f>
              <c:numCache>
                <c:formatCode>General</c:formatCode>
                <c:ptCount val="3"/>
              </c:numCache>
            </c:numRef>
          </c:cat>
          <c:val>
            <c:numRef>
              <c:f>MP_Data!$F$2:$F$4</c:f>
              <c:numCache>
                <c:formatCode>General</c:formatCode>
                <c:ptCount val="3"/>
              </c:numCache>
            </c:numRef>
          </c:val>
          <c:extLst>
            <c:ext xmlns:c16="http://schemas.microsoft.com/office/drawing/2014/chart" uri="{C3380CC4-5D6E-409C-BE32-E72D297353CC}">
              <c16:uniqueId val="{00000002-E464-405E-A43C-AF904E27A84B}"/>
            </c:ext>
          </c:extLst>
        </c:ser>
        <c:dLbls>
          <c:showLegendKey val="0"/>
          <c:showVal val="0"/>
          <c:showCatName val="0"/>
          <c:showSerName val="0"/>
          <c:showPercent val="0"/>
          <c:showBubbleSize val="0"/>
        </c:dLbls>
        <c:gapWidth val="219"/>
        <c:axId val="1233287688"/>
        <c:axId val="1233285064"/>
      </c:barChart>
      <c:lineChart>
        <c:grouping val="standard"/>
        <c:varyColors val="0"/>
        <c:ser>
          <c:idx val="0"/>
          <c:order val="0"/>
          <c:tx>
            <c:strRef>
              <c:f>MP_Data!$B$1</c:f>
              <c:strCache>
                <c:ptCount val="1"/>
                <c:pt idx="0">
                  <c:v>Underlying</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numRef>
              <c:f>MP_Data!$A$2:$A$4</c:f>
              <c:numCache>
                <c:formatCode>General</c:formatCode>
                <c:ptCount val="3"/>
              </c:numCache>
            </c:numRef>
          </c:cat>
          <c:val>
            <c:numRef>
              <c:f>MP_Data!$B$2:$B$4</c:f>
              <c:numCache>
                <c:formatCode>General</c:formatCode>
                <c:ptCount val="3"/>
              </c:numCache>
            </c:numRef>
          </c:val>
          <c:smooth val="0"/>
          <c:extLst>
            <c:ext xmlns:c16="http://schemas.microsoft.com/office/drawing/2014/chart" uri="{C3380CC4-5D6E-409C-BE32-E72D297353CC}">
              <c16:uniqueId val="{00000000-E464-405E-A43C-AF904E27A84B}"/>
            </c:ext>
          </c:extLst>
        </c:ser>
        <c:dLbls>
          <c:showLegendKey val="0"/>
          <c:showVal val="0"/>
          <c:showCatName val="0"/>
          <c:showSerName val="0"/>
          <c:showPercent val="0"/>
          <c:showBubbleSize val="0"/>
        </c:dLbls>
        <c:marker val="1"/>
        <c:smooth val="0"/>
        <c:axId val="1233284408"/>
        <c:axId val="1233282440"/>
      </c:lineChart>
      <c:catAx>
        <c:axId val="1233287688"/>
        <c:scaling>
          <c:orientation val="minMax"/>
        </c:scaling>
        <c:delete val="0"/>
        <c:axPos val="b"/>
        <c:numFmt formatCode="h:mm;@"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285064"/>
        <c:crosses val="autoZero"/>
        <c:auto val="1"/>
        <c:lblAlgn val="ctr"/>
        <c:lblOffset val="100"/>
        <c:noMultiLvlLbl val="0"/>
      </c:catAx>
      <c:valAx>
        <c:axId val="1233285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287688"/>
        <c:crosses val="autoZero"/>
        <c:crossBetween val="between"/>
      </c:valAx>
      <c:valAx>
        <c:axId val="123328244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284408"/>
        <c:crosses val="max"/>
        <c:crossBetween val="between"/>
      </c:valAx>
      <c:catAx>
        <c:axId val="1233284408"/>
        <c:scaling>
          <c:orientation val="minMax"/>
        </c:scaling>
        <c:delete val="1"/>
        <c:axPos val="b"/>
        <c:numFmt formatCode="h:mm;@" sourceLinked="1"/>
        <c:majorTickMark val="none"/>
        <c:minorTickMark val="none"/>
        <c:tickLblPos val="nextTo"/>
        <c:crossAx val="12332824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[option_chain_base.xlsx]Sheet2!PivotTable6</c:name>
    <c:fmtId val="0"/>
  </c:pivotSource>
  <c:chart>
    <c:autoTitleDeleted val="0"/>
    <c:pivotFmts>
      <c:pivotFmt>
        <c:idx val="0"/>
        <c:spPr>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Sum of Nifty</c:v>
                </c:pt>
              </c:strCache>
            </c:strRef>
          </c:tx>
          <c:spPr>
            <a:ln w="28575" cap="rnd">
              <a:solidFill>
                <a:schemeClr val="accent1"/>
              </a:solidFill>
              <a:round/>
            </a:ln>
            <a:effectLst/>
          </c:spPr>
          <c:marker>
            <c:symbol val="none"/>
          </c:marker>
          <c:cat>
            <c:strRef>
              <c:f>Sheet2!$A$4:$A$5</c:f>
              <c:strCache>
                <c:ptCount val="1"/>
                <c:pt idx="0">
                  <c:v>(blank)</c:v>
                </c:pt>
              </c:strCache>
            </c:strRef>
          </c:cat>
          <c:val>
            <c:numRef>
              <c:f>Sheet2!$B$4:$B$5</c:f>
              <c:numCache>
                <c:formatCode>General</c:formatCode>
                <c:ptCount val="1"/>
              </c:numCache>
            </c:numRef>
          </c:val>
          <c:smooth val="0"/>
          <c:extLst>
            <c:ext xmlns:c16="http://schemas.microsoft.com/office/drawing/2014/chart" uri="{C3380CC4-5D6E-409C-BE32-E72D297353CC}">
              <c16:uniqueId val="{00000000-11C3-45C4-9D08-5A7DE7AEDDB3}"/>
            </c:ext>
          </c:extLst>
        </c:ser>
        <c:dLbls>
          <c:showLegendKey val="0"/>
          <c:showVal val="0"/>
          <c:showCatName val="0"/>
          <c:showSerName val="0"/>
          <c:showPercent val="0"/>
          <c:showBubbleSize val="0"/>
        </c:dLbls>
        <c:marker val="1"/>
        <c:smooth val="0"/>
        <c:axId val="593467592"/>
        <c:axId val="593464640"/>
      </c:lineChart>
      <c:lineChart>
        <c:grouping val="standard"/>
        <c:varyColors val="0"/>
        <c:ser>
          <c:idx val="1"/>
          <c:order val="1"/>
          <c:tx>
            <c:strRef>
              <c:f>Sheet2!$C$3</c:f>
              <c:strCache>
                <c:ptCount val="1"/>
                <c:pt idx="0">
                  <c:v>Sum of Vix</c:v>
                </c:pt>
              </c:strCache>
            </c:strRef>
          </c:tx>
          <c:spPr>
            <a:ln w="28575" cap="rnd">
              <a:solidFill>
                <a:schemeClr val="accent2"/>
              </a:solidFill>
              <a:round/>
            </a:ln>
            <a:effectLst/>
          </c:spPr>
          <c:marker>
            <c:symbol val="none"/>
          </c:marker>
          <c:cat>
            <c:strRef>
              <c:f>Sheet2!$A$4:$A$5</c:f>
              <c:strCache>
                <c:ptCount val="1"/>
                <c:pt idx="0">
                  <c:v>(blank)</c:v>
                </c:pt>
              </c:strCache>
            </c:strRef>
          </c:cat>
          <c:val>
            <c:numRef>
              <c:f>Sheet2!$C$4:$C$5</c:f>
              <c:numCache>
                <c:formatCode>General</c:formatCode>
                <c:ptCount val="1"/>
              </c:numCache>
            </c:numRef>
          </c:val>
          <c:smooth val="0"/>
          <c:extLst>
            <c:ext xmlns:c16="http://schemas.microsoft.com/office/drawing/2014/chart" uri="{C3380CC4-5D6E-409C-BE32-E72D297353CC}">
              <c16:uniqueId val="{00000002-11C3-45C4-9D08-5A7DE7AEDDB3}"/>
            </c:ext>
          </c:extLst>
        </c:ser>
        <c:dLbls>
          <c:showLegendKey val="0"/>
          <c:showVal val="0"/>
          <c:showCatName val="0"/>
          <c:showSerName val="0"/>
          <c:showPercent val="0"/>
          <c:showBubbleSize val="0"/>
        </c:dLbls>
        <c:marker val="1"/>
        <c:smooth val="0"/>
        <c:axId val="503659112"/>
        <c:axId val="503660424"/>
      </c:lineChart>
      <c:catAx>
        <c:axId val="593467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64640"/>
        <c:crosses val="autoZero"/>
        <c:auto val="1"/>
        <c:lblAlgn val="ctr"/>
        <c:lblOffset val="100"/>
        <c:noMultiLvlLbl val="0"/>
      </c:catAx>
      <c:valAx>
        <c:axId val="59346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67592"/>
        <c:crosses val="autoZero"/>
        <c:crossBetween val="between"/>
      </c:valAx>
      <c:valAx>
        <c:axId val="5036604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59112"/>
        <c:crosses val="max"/>
        <c:crossBetween val="between"/>
      </c:valAx>
      <c:catAx>
        <c:axId val="503659112"/>
        <c:scaling>
          <c:orientation val="minMax"/>
        </c:scaling>
        <c:delete val="1"/>
        <c:axPos val="b"/>
        <c:numFmt formatCode="General" sourceLinked="1"/>
        <c:majorTickMark val="out"/>
        <c:minorTickMark val="none"/>
        <c:tickLblPos val="nextTo"/>
        <c:crossAx val="5036604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[option_chain_base.xlsx]Sheet2!PivotTable7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Sheet2!$Y$5</c:f>
              <c:strCache>
                <c:ptCount val="1"/>
                <c:pt idx="0">
                  <c:v>Sum of BankNifty</c:v>
                </c:pt>
              </c:strCache>
            </c:strRef>
          </c:tx>
          <c:spPr>
            <a:ln w="28575" cap="rnd">
              <a:solidFill>
                <a:schemeClr val="accent1"/>
              </a:solidFill>
              <a:round/>
            </a:ln>
            <a:effectLst/>
          </c:spPr>
          <c:marker>
            <c:symbol val="none"/>
          </c:marker>
          <c:cat>
            <c:strRef>
              <c:f>Sheet2!$X$6:$X$7</c:f>
              <c:strCache>
                <c:ptCount val="1"/>
                <c:pt idx="0">
                  <c:v>(blank)</c:v>
                </c:pt>
              </c:strCache>
            </c:strRef>
          </c:cat>
          <c:val>
            <c:numRef>
              <c:f>Sheet2!$Y$6:$Y$7</c:f>
              <c:numCache>
                <c:formatCode>General</c:formatCode>
                <c:ptCount val="1"/>
              </c:numCache>
            </c:numRef>
          </c:val>
          <c:smooth val="0"/>
          <c:extLst>
            <c:ext xmlns:c16="http://schemas.microsoft.com/office/drawing/2014/chart" uri="{C3380CC4-5D6E-409C-BE32-E72D297353CC}">
              <c16:uniqueId val="{00000000-F1DD-400E-9E67-24DC1B3BC3C6}"/>
            </c:ext>
          </c:extLst>
        </c:ser>
        <c:dLbls>
          <c:showLegendKey val="0"/>
          <c:showVal val="0"/>
          <c:showCatName val="0"/>
          <c:showSerName val="0"/>
          <c:showPercent val="0"/>
          <c:showBubbleSize val="0"/>
        </c:dLbls>
        <c:marker val="1"/>
        <c:smooth val="0"/>
        <c:axId val="593443976"/>
        <c:axId val="593441024"/>
      </c:lineChart>
      <c:lineChart>
        <c:grouping val="standard"/>
        <c:varyColors val="0"/>
        <c:ser>
          <c:idx val="1"/>
          <c:order val="1"/>
          <c:tx>
            <c:strRef>
              <c:f>Sheet2!$Z$5</c:f>
              <c:strCache>
                <c:ptCount val="1"/>
                <c:pt idx="0">
                  <c:v>Sum of Vix</c:v>
                </c:pt>
              </c:strCache>
            </c:strRef>
          </c:tx>
          <c:spPr>
            <a:ln w="28575" cap="rnd">
              <a:solidFill>
                <a:schemeClr val="accent2"/>
              </a:solidFill>
              <a:round/>
            </a:ln>
            <a:effectLst/>
          </c:spPr>
          <c:marker>
            <c:symbol val="none"/>
          </c:marker>
          <c:cat>
            <c:strRef>
              <c:f>Sheet2!$X$6:$X$7</c:f>
              <c:strCache>
                <c:ptCount val="1"/>
                <c:pt idx="0">
                  <c:v>(blank)</c:v>
                </c:pt>
              </c:strCache>
            </c:strRef>
          </c:cat>
          <c:val>
            <c:numRef>
              <c:f>Sheet2!$Z$6:$Z$7</c:f>
              <c:numCache>
                <c:formatCode>General</c:formatCode>
                <c:ptCount val="1"/>
              </c:numCache>
            </c:numRef>
          </c:val>
          <c:smooth val="0"/>
          <c:extLst>
            <c:ext xmlns:c16="http://schemas.microsoft.com/office/drawing/2014/chart" uri="{C3380CC4-5D6E-409C-BE32-E72D297353CC}">
              <c16:uniqueId val="{00000001-F1DD-400E-9E67-24DC1B3BC3C6}"/>
            </c:ext>
          </c:extLst>
        </c:ser>
        <c:dLbls>
          <c:showLegendKey val="0"/>
          <c:showVal val="0"/>
          <c:showCatName val="0"/>
          <c:showSerName val="0"/>
          <c:showPercent val="0"/>
          <c:showBubbleSize val="0"/>
        </c:dLbls>
        <c:marker val="1"/>
        <c:smooth val="0"/>
        <c:axId val="593458736"/>
        <c:axId val="593447256"/>
      </c:lineChart>
      <c:catAx>
        <c:axId val="59344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41024"/>
        <c:crosses val="autoZero"/>
        <c:auto val="1"/>
        <c:lblAlgn val="ctr"/>
        <c:lblOffset val="100"/>
        <c:noMultiLvlLbl val="0"/>
      </c:catAx>
      <c:valAx>
        <c:axId val="59344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43976"/>
        <c:crosses val="autoZero"/>
        <c:crossBetween val="between"/>
      </c:valAx>
      <c:valAx>
        <c:axId val="5934472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58736"/>
        <c:crosses val="max"/>
        <c:crossBetween val="between"/>
      </c:valAx>
      <c:catAx>
        <c:axId val="593458736"/>
        <c:scaling>
          <c:orientation val="minMax"/>
        </c:scaling>
        <c:delete val="1"/>
        <c:axPos val="b"/>
        <c:numFmt formatCode="General" sourceLinked="1"/>
        <c:majorTickMark val="out"/>
        <c:minorTickMark val="none"/>
        <c:tickLblPos val="nextTo"/>
        <c:crossAx val="5934472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887312683108994E-2"/>
          <c:y val="2.0185665876660677E-2"/>
          <c:w val="0.90578808535706579"/>
          <c:h val="0.7902484901625445"/>
        </c:manualLayout>
      </c:layout>
      <c:lineChart>
        <c:grouping val="standard"/>
        <c:varyColors val="0"/>
        <c:ser>
          <c:idx val="1"/>
          <c:order val="0"/>
          <c:tx>
            <c:strRef>
              <c:f>MP_Data!$D$1</c:f>
              <c:strCache>
                <c:ptCount val="1"/>
                <c:pt idx="0">
                  <c:v>PCR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MP_Data!$A$2:$A$4</c15:sqref>
                  </c15:fullRef>
                </c:ext>
              </c:extLst>
              <c:f>MP_Data!$A$3:$A$4</c:f>
              <c:numCache>
                <c:formatCode>General</c:formatCode>
                <c:ptCount val="2"/>
              </c:numCache>
            </c:numRef>
          </c:cat>
          <c:val>
            <c:numRef>
              <c:extLst>
                <c:ext xmlns:c15="http://schemas.microsoft.com/office/drawing/2012/chart" uri="{02D57815-91ED-43cb-92C2-25804820EDAC}">
                  <c15:fullRef>
                    <c15:sqref>MP_Data!$D$2:$D$4</c15:sqref>
                  </c15:fullRef>
                </c:ext>
              </c:extLst>
              <c:f>MP_Data!$D$3:$D$4</c:f>
              <c:numCache>
                <c:formatCode>General</c:formatCode>
                <c:ptCount val="2"/>
              </c:numCache>
            </c:numRef>
          </c:val>
          <c:smooth val="0"/>
          <c:extLst>
            <c:ext xmlns:c16="http://schemas.microsoft.com/office/drawing/2014/chart" uri="{C3380CC4-5D6E-409C-BE32-E72D297353CC}">
              <c16:uniqueId val="{00000001-DFC0-409A-BD68-2FE3C68B65BC}"/>
            </c:ext>
          </c:extLst>
        </c:ser>
        <c:ser>
          <c:idx val="2"/>
          <c:order val="1"/>
          <c:tx>
            <c:strRef>
              <c:f>MP_Data!$B$1</c:f>
              <c:strCache>
                <c:ptCount val="1"/>
                <c:pt idx="0">
                  <c:v>Underlying</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MP_Data!$A$2:$A$4</c15:sqref>
                  </c15:fullRef>
                </c:ext>
              </c:extLst>
              <c:f>MP_Data!$A$3:$A$4</c:f>
              <c:numCache>
                <c:formatCode>General</c:formatCode>
                <c:ptCount val="2"/>
              </c:numCache>
            </c:numRef>
          </c:cat>
          <c:val>
            <c:numRef>
              <c:extLst>
                <c:ext xmlns:c15="http://schemas.microsoft.com/office/drawing/2012/chart" uri="{02D57815-91ED-43cb-92C2-25804820EDAC}">
                  <c15:fullRef>
                    <c15:sqref>MP_Data!$B$2:$B$4</c15:sqref>
                  </c15:fullRef>
                </c:ext>
              </c:extLst>
              <c:f>MP_Data!$B$3:$B$4</c:f>
              <c:numCache>
                <c:formatCode>General</c:formatCode>
                <c:ptCount val="2"/>
              </c:numCache>
            </c:numRef>
          </c:val>
          <c:smooth val="0"/>
          <c:extLst>
            <c:ext xmlns:c16="http://schemas.microsoft.com/office/drawing/2014/chart" uri="{C3380CC4-5D6E-409C-BE32-E72D297353CC}">
              <c16:uniqueId val="{00000002-DFC0-409A-BD68-2FE3C68B65BC}"/>
            </c:ext>
          </c:extLst>
        </c:ser>
        <c:ser>
          <c:idx val="0"/>
          <c:order val="2"/>
          <c:tx>
            <c:strRef>
              <c:f>MP_Data!$C$1</c:f>
              <c:strCache>
                <c:ptCount val="1"/>
                <c:pt idx="0">
                  <c:v>MaxPain</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MP_Data!$A$2:$A$4</c15:sqref>
                  </c15:fullRef>
                </c:ext>
              </c:extLst>
              <c:f>MP_Data!$A$3:$A$4</c:f>
              <c:numCache>
                <c:formatCode>General</c:formatCode>
                <c:ptCount val="2"/>
              </c:numCache>
            </c:numRef>
          </c:cat>
          <c:val>
            <c:numRef>
              <c:extLst>
                <c:ext xmlns:c15="http://schemas.microsoft.com/office/drawing/2012/chart" uri="{02D57815-91ED-43cb-92C2-25804820EDAC}">
                  <c15:fullRef>
                    <c15:sqref>MP_Data!$C$2:$C$4</c15:sqref>
                  </c15:fullRef>
                </c:ext>
              </c:extLst>
              <c:f>MP_Data!$C$3:$C$4</c:f>
              <c:numCache>
                <c:formatCode>General</c:formatCode>
                <c:ptCount val="2"/>
              </c:numCache>
            </c:numRef>
          </c:val>
          <c:smooth val="0"/>
          <c:extLst>
            <c:ext xmlns:c16="http://schemas.microsoft.com/office/drawing/2014/chart" uri="{C3380CC4-5D6E-409C-BE32-E72D297353CC}">
              <c16:uniqueId val="{00000006-74CE-4C2E-B5D7-F746F9406983}"/>
            </c:ext>
          </c:extLst>
        </c:ser>
        <c:dLbls>
          <c:showLegendKey val="0"/>
          <c:showVal val="0"/>
          <c:showCatName val="0"/>
          <c:showSerName val="0"/>
          <c:showPercent val="0"/>
          <c:showBubbleSize val="0"/>
        </c:dLbls>
        <c:smooth val="0"/>
        <c:axId val="1549399408"/>
        <c:axId val="1549398752"/>
      </c:lineChart>
      <c:catAx>
        <c:axId val="154939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398752"/>
        <c:crosses val="autoZero"/>
        <c:auto val="0"/>
        <c:lblAlgn val="ctr"/>
        <c:lblOffset val="100"/>
        <c:tickMarkSkip val="10"/>
        <c:noMultiLvlLbl val="1"/>
      </c:catAx>
      <c:valAx>
        <c:axId val="154939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399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MP_Data!$B$1</c:f>
              <c:strCache>
                <c:ptCount val="1"/>
                <c:pt idx="0">
                  <c:v>Underlying</c:v>
                </c:pt>
              </c:strCache>
            </c:strRef>
          </c:tx>
          <c:spPr>
            <a:solidFill>
              <a:schemeClr val="accent1"/>
            </a:solidFill>
            <a:ln>
              <a:noFill/>
            </a:ln>
            <a:effectLst/>
          </c:spPr>
          <c:invertIfNegative val="0"/>
          <c:cat>
            <c:numRef>
              <c:f>MP_Data!$A$2:$A$4</c:f>
              <c:numCache>
                <c:formatCode>General</c:formatCode>
                <c:ptCount val="3"/>
              </c:numCache>
            </c:numRef>
          </c:cat>
          <c:val>
            <c:numRef>
              <c:f>MP_Data!$B$2:$B$4</c:f>
              <c:numCache>
                <c:formatCode>General</c:formatCode>
                <c:ptCount val="3"/>
              </c:numCache>
            </c:numRef>
          </c:val>
          <c:extLst>
            <c:ext xmlns:c16="http://schemas.microsoft.com/office/drawing/2014/chart" uri="{C3380CC4-5D6E-409C-BE32-E72D297353CC}">
              <c16:uniqueId val="{00000000-DBD7-4830-8F39-BC8BA3944793}"/>
            </c:ext>
          </c:extLst>
        </c:ser>
        <c:ser>
          <c:idx val="1"/>
          <c:order val="1"/>
          <c:tx>
            <c:strRef>
              <c:f>MP_Data!$C$1</c:f>
              <c:strCache>
                <c:ptCount val="1"/>
                <c:pt idx="0">
                  <c:v>MaxPain</c:v>
                </c:pt>
              </c:strCache>
            </c:strRef>
          </c:tx>
          <c:spPr>
            <a:solidFill>
              <a:schemeClr val="accent2"/>
            </a:solidFill>
            <a:ln>
              <a:noFill/>
            </a:ln>
            <a:effectLst/>
          </c:spPr>
          <c:invertIfNegative val="0"/>
          <c:cat>
            <c:numRef>
              <c:f>MP_Data!$A$2:$A$4</c:f>
              <c:numCache>
                <c:formatCode>General</c:formatCode>
                <c:ptCount val="3"/>
              </c:numCache>
            </c:numRef>
          </c:cat>
          <c:val>
            <c:numRef>
              <c:f>MP_Data!$C$2:$C$4</c:f>
              <c:numCache>
                <c:formatCode>General</c:formatCode>
                <c:ptCount val="3"/>
              </c:numCache>
            </c:numRef>
          </c:val>
          <c:extLst>
            <c:ext xmlns:c16="http://schemas.microsoft.com/office/drawing/2014/chart" uri="{C3380CC4-5D6E-409C-BE32-E72D297353CC}">
              <c16:uniqueId val="{00000001-DBD7-4830-8F39-BC8BA3944793}"/>
            </c:ext>
          </c:extLst>
        </c:ser>
        <c:dLbls>
          <c:showLegendKey val="0"/>
          <c:showVal val="0"/>
          <c:showCatName val="0"/>
          <c:showSerName val="0"/>
          <c:showPercent val="0"/>
          <c:showBubbleSize val="0"/>
        </c:dLbls>
        <c:gapWidth val="219"/>
        <c:axId val="1233287688"/>
        <c:axId val="1233285064"/>
      </c:barChart>
      <c:lineChart>
        <c:grouping val="standard"/>
        <c:varyColors val="0"/>
        <c:ser>
          <c:idx val="2"/>
          <c:order val="2"/>
          <c:tx>
            <c:strRef>
              <c:f>MP_Data!$D$1</c:f>
              <c:strCache>
                <c:ptCount val="1"/>
                <c:pt idx="0">
                  <c:v>PCR</c:v>
                </c:pt>
              </c:strCache>
            </c:strRef>
          </c:tx>
          <c:spPr>
            <a:ln w="28575" cap="rnd">
              <a:solidFill>
                <a:schemeClr val="accent3"/>
              </a:solidFill>
              <a:round/>
            </a:ln>
            <a:effectLst/>
          </c:spPr>
          <c:marker>
            <c:symbol val="none"/>
          </c:marker>
          <c:cat>
            <c:numRef>
              <c:f>MP_Data!$A$2:$A$4</c:f>
              <c:numCache>
                <c:formatCode>General</c:formatCode>
                <c:ptCount val="3"/>
              </c:numCache>
            </c:numRef>
          </c:cat>
          <c:val>
            <c:numRef>
              <c:f>MP_Data!$D$2:$D$4</c:f>
              <c:numCache>
                <c:formatCode>General</c:formatCode>
                <c:ptCount val="3"/>
              </c:numCache>
            </c:numRef>
          </c:val>
          <c:smooth val="0"/>
          <c:extLst>
            <c:ext xmlns:c16="http://schemas.microsoft.com/office/drawing/2014/chart" uri="{C3380CC4-5D6E-409C-BE32-E72D297353CC}">
              <c16:uniqueId val="{00000002-DBD7-4830-8F39-BC8BA3944793}"/>
            </c:ext>
          </c:extLst>
        </c:ser>
        <c:dLbls>
          <c:showLegendKey val="0"/>
          <c:showVal val="0"/>
          <c:showCatName val="0"/>
          <c:showSerName val="0"/>
          <c:showPercent val="0"/>
          <c:showBubbleSize val="0"/>
        </c:dLbls>
        <c:marker val="1"/>
        <c:smooth val="0"/>
        <c:axId val="1233284408"/>
        <c:axId val="1233282440"/>
      </c:lineChart>
      <c:catAx>
        <c:axId val="1233287688"/>
        <c:scaling>
          <c:orientation val="minMax"/>
        </c:scaling>
        <c:delete val="0"/>
        <c:axPos val="b"/>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285064"/>
        <c:crosses val="autoZero"/>
        <c:auto val="1"/>
        <c:lblAlgn val="ctr"/>
        <c:lblOffset val="100"/>
        <c:noMultiLvlLbl val="0"/>
      </c:catAx>
      <c:valAx>
        <c:axId val="1233285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287688"/>
        <c:crosses val="autoZero"/>
        <c:crossBetween val="between"/>
      </c:valAx>
      <c:valAx>
        <c:axId val="12332824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284408"/>
        <c:crosses val="max"/>
        <c:crossBetween val="between"/>
      </c:valAx>
      <c:catAx>
        <c:axId val="1233284408"/>
        <c:scaling>
          <c:orientation val="minMax"/>
        </c:scaling>
        <c:delete val="1"/>
        <c:axPos val="b"/>
        <c:numFmt formatCode="h:mm;@" sourceLinked="1"/>
        <c:majorTickMark val="out"/>
        <c:minorTickMark val="none"/>
        <c:tickLblPos val="nextTo"/>
        <c:crossAx val="12332824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OIRatio!$A$1</c:f>
              <c:strCache>
                <c:ptCount val="1"/>
                <c:pt idx="0">
                  <c:v>Calls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OIRatio!$A$2</c:f>
              <c:numCache>
                <c:formatCode>General</c:formatCode>
                <c:ptCount val="1"/>
                <c:pt idx="0">
                  <c:v>0</c:v>
                </c:pt>
              </c:numCache>
            </c:numRef>
          </c:val>
          <c:extLst>
            <c:ext xmlns:c16="http://schemas.microsoft.com/office/drawing/2014/chart" uri="{C3380CC4-5D6E-409C-BE32-E72D297353CC}">
              <c16:uniqueId val="{00000000-731A-4C6A-B7CE-8F8F28ACC490}"/>
            </c:ext>
          </c:extLst>
        </c:ser>
        <c:ser>
          <c:idx val="1"/>
          <c:order val="1"/>
          <c:tx>
            <c:strRef>
              <c:f>OIRatio!$B$1</c:f>
              <c:strCache>
                <c:ptCount val="1"/>
                <c:pt idx="0">
                  <c:v>Puts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OIRatio!$B$2</c:f>
              <c:numCache>
                <c:formatCode>General</c:formatCode>
                <c:ptCount val="1"/>
                <c:pt idx="0">
                  <c:v>0</c:v>
                </c:pt>
              </c:numCache>
            </c:numRef>
          </c:val>
          <c:extLst>
            <c:ext xmlns:c16="http://schemas.microsoft.com/office/drawing/2014/chart" uri="{C3380CC4-5D6E-409C-BE32-E72D297353CC}">
              <c16:uniqueId val="{00000001-731A-4C6A-B7CE-8F8F28ACC490}"/>
            </c:ext>
          </c:extLst>
        </c:ser>
        <c:dLbls>
          <c:showLegendKey val="0"/>
          <c:showVal val="0"/>
          <c:showCatName val="0"/>
          <c:showSerName val="0"/>
          <c:showPercent val="0"/>
          <c:showBubbleSize val="0"/>
        </c:dLbls>
        <c:gapWidth val="100"/>
        <c:overlap val="-24"/>
        <c:axId val="541995080"/>
        <c:axId val="541996064"/>
      </c:barChart>
      <c:catAx>
        <c:axId val="541995080"/>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1996064"/>
        <c:crosses val="autoZero"/>
        <c:auto val="1"/>
        <c:lblAlgn val="ctr"/>
        <c:lblOffset val="100"/>
        <c:noMultiLvlLbl val="0"/>
      </c:catAx>
      <c:valAx>
        <c:axId val="541996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1995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OIRatio!$A$6</c:f>
              <c:strCache>
                <c:ptCount val="1"/>
                <c:pt idx="0">
                  <c:v>Calls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OIRatio!$A$7</c:f>
              <c:numCache>
                <c:formatCode>General</c:formatCode>
                <c:ptCount val="1"/>
                <c:pt idx="0">
                  <c:v>0</c:v>
                </c:pt>
              </c:numCache>
            </c:numRef>
          </c:val>
          <c:extLst>
            <c:ext xmlns:c16="http://schemas.microsoft.com/office/drawing/2014/chart" uri="{C3380CC4-5D6E-409C-BE32-E72D297353CC}">
              <c16:uniqueId val="{00000000-2FB4-47A7-BBE7-73B48E1D4F73}"/>
            </c:ext>
          </c:extLst>
        </c:ser>
        <c:ser>
          <c:idx val="1"/>
          <c:order val="1"/>
          <c:tx>
            <c:strRef>
              <c:f>OIRatio!$B$6</c:f>
              <c:strCache>
                <c:ptCount val="1"/>
                <c:pt idx="0">
                  <c:v>Puts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val>
            <c:numRef>
              <c:f>OIRatio!$B$7</c:f>
              <c:numCache>
                <c:formatCode>General</c:formatCode>
                <c:ptCount val="1"/>
                <c:pt idx="0">
                  <c:v>0</c:v>
                </c:pt>
              </c:numCache>
            </c:numRef>
          </c:val>
          <c:extLst>
            <c:ext xmlns:c16="http://schemas.microsoft.com/office/drawing/2014/chart" uri="{C3380CC4-5D6E-409C-BE32-E72D297353CC}">
              <c16:uniqueId val="{00000001-2FB4-47A7-BBE7-73B48E1D4F73}"/>
            </c:ext>
          </c:extLst>
        </c:ser>
        <c:dLbls>
          <c:showLegendKey val="0"/>
          <c:showVal val="0"/>
          <c:showCatName val="0"/>
          <c:showSerName val="0"/>
          <c:showPercent val="0"/>
          <c:showBubbleSize val="0"/>
        </c:dLbls>
        <c:gapWidth val="100"/>
        <c:overlap val="-24"/>
        <c:axId val="1415862800"/>
        <c:axId val="1415868704"/>
      </c:barChart>
      <c:catAx>
        <c:axId val="1415862800"/>
        <c:scaling>
          <c:orientation val="minMax"/>
        </c:scaling>
        <c:delete val="1"/>
        <c:axPos val="b"/>
        <c:majorTickMark val="none"/>
        <c:minorTickMark val="none"/>
        <c:tickLblPos val="nextTo"/>
        <c:crossAx val="1415868704"/>
        <c:crosses val="autoZero"/>
        <c:auto val="1"/>
        <c:lblAlgn val="ctr"/>
        <c:lblOffset val="100"/>
        <c:noMultiLvlLbl val="0"/>
      </c:catAx>
      <c:valAx>
        <c:axId val="1415868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5862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chart" Target="../charts/chart11.xml"/><Relationship Id="rId12" Type="http://schemas.microsoft.com/office/2007/relationships/hdphoto" Target="../media/hdphoto1.wdp"/><Relationship Id="rId2" Type="http://schemas.openxmlformats.org/officeDocument/2006/relationships/image" Target="../media/image3.svg"/><Relationship Id="rId16"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8.png"/><Relationship Id="rId5" Type="http://schemas.openxmlformats.org/officeDocument/2006/relationships/image" Target="../media/image6.png"/><Relationship Id="rId15" Type="http://schemas.openxmlformats.org/officeDocument/2006/relationships/chart" Target="../charts/chart15.xml"/><Relationship Id="rId10" Type="http://schemas.openxmlformats.org/officeDocument/2006/relationships/chart" Target="../charts/chart14.xml"/><Relationship Id="rId4" Type="http://schemas.openxmlformats.org/officeDocument/2006/relationships/image" Target="../media/image5.svg"/><Relationship Id="rId9" Type="http://schemas.openxmlformats.org/officeDocument/2006/relationships/chart" Target="../charts/chart13.xml"/><Relationship Id="rId14" Type="http://schemas.openxmlformats.org/officeDocument/2006/relationships/image" Target="../media/image10.svg"/></Relationships>
</file>

<file path=xl/drawings/_rels/drawing8.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541020</xdr:colOff>
      <xdr:row>11</xdr:row>
      <xdr:rowOff>22860</xdr:rowOff>
    </xdr:from>
    <xdr:to>
      <xdr:col>16</xdr:col>
      <xdr:colOff>236220</xdr:colOff>
      <xdr:row>23</xdr:row>
      <xdr:rowOff>76200</xdr:rowOff>
    </xdr:to>
    <xdr:graphicFrame macro="">
      <xdr:nvGraphicFramePr>
        <xdr:cNvPr id="2" name="Chart 1">
          <a:extLst>
            <a:ext uri="{FF2B5EF4-FFF2-40B4-BE49-F238E27FC236}">
              <a16:creationId xmlns:a16="http://schemas.microsoft.com/office/drawing/2014/main" id="{D1A7EC28-32B9-4F90-8C0C-EFC82FEB1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594360</xdr:colOff>
      <xdr:row>4</xdr:row>
      <xdr:rowOff>30480</xdr:rowOff>
    </xdr:from>
    <xdr:to>
      <xdr:col>26</xdr:col>
      <xdr:colOff>15240</xdr:colOff>
      <xdr:row>36</xdr:row>
      <xdr:rowOff>76200</xdr:rowOff>
    </xdr:to>
    <xdr:graphicFrame macro="">
      <xdr:nvGraphicFramePr>
        <xdr:cNvPr id="2" name="Chart 1">
          <a:extLst>
            <a:ext uri="{FF2B5EF4-FFF2-40B4-BE49-F238E27FC236}">
              <a16:creationId xmlns:a16="http://schemas.microsoft.com/office/drawing/2014/main" id="{EE417243-FC5F-4EA3-B49E-3683615C3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426720</xdr:colOff>
      <xdr:row>2</xdr:row>
      <xdr:rowOff>167640</xdr:rowOff>
    </xdr:from>
    <xdr:to>
      <xdr:col>26</xdr:col>
      <xdr:colOff>510540</xdr:colOff>
      <xdr:row>28</xdr:row>
      <xdr:rowOff>45720</xdr:rowOff>
    </xdr:to>
    <xdr:graphicFrame macro="">
      <xdr:nvGraphicFramePr>
        <xdr:cNvPr id="4" name="Chart 3">
          <a:extLst>
            <a:ext uri="{FF2B5EF4-FFF2-40B4-BE49-F238E27FC236}">
              <a16:creationId xmlns:a16="http://schemas.microsoft.com/office/drawing/2014/main" id="{92567A57-422B-4F0D-B3EF-8FC1128BF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366888</xdr:colOff>
      <xdr:row>0</xdr:row>
      <xdr:rowOff>0</xdr:rowOff>
    </xdr:from>
    <xdr:to>
      <xdr:col>30</xdr:col>
      <xdr:colOff>91720</xdr:colOff>
      <xdr:row>32</xdr:row>
      <xdr:rowOff>65852</xdr:rowOff>
    </xdr:to>
    <xdr:graphicFrame macro="">
      <xdr:nvGraphicFramePr>
        <xdr:cNvPr id="2" name="Chart 1">
          <a:extLst>
            <a:ext uri="{FF2B5EF4-FFF2-40B4-BE49-F238E27FC236}">
              <a16:creationId xmlns:a16="http://schemas.microsoft.com/office/drawing/2014/main" id="{41380BD2-0D79-4BC1-8A5A-C3261F791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571500</xdr:colOff>
      <xdr:row>4</xdr:row>
      <xdr:rowOff>137160</xdr:rowOff>
    </xdr:from>
    <xdr:to>
      <xdr:col>17</xdr:col>
      <xdr:colOff>243840</xdr:colOff>
      <xdr:row>23</xdr:row>
      <xdr:rowOff>15240</xdr:rowOff>
    </xdr:to>
    <xdr:graphicFrame macro="">
      <xdr:nvGraphicFramePr>
        <xdr:cNvPr id="2" name="Chart 1">
          <a:extLst>
            <a:ext uri="{FF2B5EF4-FFF2-40B4-BE49-F238E27FC236}">
              <a16:creationId xmlns:a16="http://schemas.microsoft.com/office/drawing/2014/main" id="{5BC8448B-CF94-4100-B2E1-9F8E20EDA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106680</xdr:colOff>
      <xdr:row>0</xdr:row>
      <xdr:rowOff>53340</xdr:rowOff>
    </xdr:from>
    <xdr:to>
      <xdr:col>17</xdr:col>
      <xdr:colOff>152400</xdr:colOff>
      <xdr:row>3</xdr:row>
      <xdr:rowOff>129540</xdr:rowOff>
    </xdr:to>
    <xdr:sp macro="" textlink="">
      <xdr:nvSpPr>
        <xdr:cNvPr id="2" name="TextBox 1">
          <a:extLst>
            <a:ext uri="{FF2B5EF4-FFF2-40B4-BE49-F238E27FC236}">
              <a16:creationId xmlns:a16="http://schemas.microsoft.com/office/drawing/2014/main" id="{896ACE35-6A4D-4727-8570-46315A793DD9}"/>
            </a:ext>
          </a:extLst>
        </xdr:cNvPr>
        <xdr:cNvSpPr txBox="1"/>
      </xdr:nvSpPr>
      <xdr:spPr>
        <a:xfrm>
          <a:off x="3154680" y="53340"/>
          <a:ext cx="7360920" cy="62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solidFill>
                <a:schemeClr val="accent6">
                  <a:lumMod val="50000"/>
                </a:schemeClr>
              </a:solidFill>
            </a:rPr>
            <a:t>Option Chain</a:t>
          </a:r>
          <a:r>
            <a:rPr lang="en-US" sz="4000" baseline="0">
              <a:solidFill>
                <a:schemeClr val="accent6">
                  <a:lumMod val="50000"/>
                </a:schemeClr>
              </a:solidFill>
            </a:rPr>
            <a:t> Analysis</a:t>
          </a:r>
          <a:endParaRPr lang="en-US" sz="4000">
            <a:solidFill>
              <a:schemeClr val="accent6">
                <a:lumMod val="50000"/>
              </a:schemeClr>
            </a:solidFill>
          </a:endParaRPr>
        </a:p>
      </xdr:txBody>
    </xdr:sp>
    <xdr:clientData/>
  </xdr:twoCellAnchor>
  <xdr:twoCellAnchor>
    <xdr:from>
      <xdr:col>0</xdr:col>
      <xdr:colOff>419100</xdr:colOff>
      <xdr:row>5</xdr:row>
      <xdr:rowOff>83820</xdr:rowOff>
    </xdr:from>
    <xdr:to>
      <xdr:col>8</xdr:col>
      <xdr:colOff>601980</xdr:colOff>
      <xdr:row>19</xdr:row>
      <xdr:rowOff>175260</xdr:rowOff>
    </xdr:to>
    <xdr:sp macro="" textlink="">
      <xdr:nvSpPr>
        <xdr:cNvPr id="3" name="TextBox 2">
          <a:extLst>
            <a:ext uri="{FF2B5EF4-FFF2-40B4-BE49-F238E27FC236}">
              <a16:creationId xmlns:a16="http://schemas.microsoft.com/office/drawing/2014/main" id="{EBF00377-943E-440F-9242-7F29162F55AE}"/>
            </a:ext>
          </a:extLst>
        </xdr:cNvPr>
        <xdr:cNvSpPr txBox="1"/>
      </xdr:nvSpPr>
      <xdr:spPr>
        <a:xfrm>
          <a:off x="419100" y="998220"/>
          <a:ext cx="5059680" cy="2651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388620</xdr:colOff>
      <xdr:row>5</xdr:row>
      <xdr:rowOff>15240</xdr:rowOff>
    </xdr:from>
    <xdr:to>
      <xdr:col>12</xdr:col>
      <xdr:colOff>83820</xdr:colOff>
      <xdr:row>20</xdr:row>
      <xdr:rowOff>53340</xdr:rowOff>
    </xdr:to>
    <xdr:graphicFrame macro="">
      <xdr:nvGraphicFramePr>
        <xdr:cNvPr id="4" name="Chart 3">
          <a:extLst>
            <a:ext uri="{FF2B5EF4-FFF2-40B4-BE49-F238E27FC236}">
              <a16:creationId xmlns:a16="http://schemas.microsoft.com/office/drawing/2014/main" id="{854A9CB3-AEC9-4EF8-A29D-5E59C7A6A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83820</xdr:colOff>
      <xdr:row>5</xdr:row>
      <xdr:rowOff>15240</xdr:rowOff>
    </xdr:from>
    <xdr:to>
      <xdr:col>22</xdr:col>
      <xdr:colOff>571500</xdr:colOff>
      <xdr:row>20</xdr:row>
      <xdr:rowOff>45720</xdr:rowOff>
    </xdr:to>
    <xdr:graphicFrame macro="">
      <xdr:nvGraphicFramePr>
        <xdr:cNvPr id="6" name="Chart 5">
          <a:extLst>
            <a:ext uri="{FF2B5EF4-FFF2-40B4-BE49-F238E27FC236}">
              <a16:creationId xmlns:a16="http://schemas.microsoft.com/office/drawing/2014/main" id="{7EA0D547-8553-485E-ADF0-E2F0D677E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358804</xdr:colOff>
      <xdr:row>22</xdr:row>
      <xdr:rowOff>0</xdr:rowOff>
    </xdr:from>
    <xdr:to>
      <xdr:col>12</xdr:col>
      <xdr:colOff>40106</xdr:colOff>
      <xdr:row>41</xdr:row>
      <xdr:rowOff>53474</xdr:rowOff>
    </xdr:to>
    <xdr:graphicFrame macro="">
      <xdr:nvGraphicFramePr>
        <xdr:cNvPr id="7" name="Chart 6">
          <a:extLst>
            <a:ext uri="{FF2B5EF4-FFF2-40B4-BE49-F238E27FC236}">
              <a16:creationId xmlns:a16="http://schemas.microsoft.com/office/drawing/2014/main" id="{D60FD34B-CEF5-427E-819B-8BD41752F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106947</xdr:colOff>
      <xdr:row>21</xdr:row>
      <xdr:rowOff>454525</xdr:rowOff>
    </xdr:from>
    <xdr:to>
      <xdr:col>22</xdr:col>
      <xdr:colOff>601579</xdr:colOff>
      <xdr:row>41</xdr:row>
      <xdr:rowOff>53474</xdr:rowOff>
    </xdr:to>
    <xdr:graphicFrame macro="">
      <xdr:nvGraphicFramePr>
        <xdr:cNvPr id="8" name="Chart 7">
          <a:extLst>
            <a:ext uri="{FF2B5EF4-FFF2-40B4-BE49-F238E27FC236}">
              <a16:creationId xmlns:a16="http://schemas.microsoft.com/office/drawing/2014/main" id="{095CD3F2-C3F7-4779-A297-C2F234504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355022</xdr:colOff>
      <xdr:row>5</xdr:row>
      <xdr:rowOff>34635</xdr:rowOff>
    </xdr:from>
    <xdr:to>
      <xdr:col>39</xdr:col>
      <xdr:colOff>1731</xdr:colOff>
      <xdr:row>20</xdr:row>
      <xdr:rowOff>17318</xdr:rowOff>
    </xdr:to>
    <xdr:graphicFrame macro="">
      <xdr:nvGraphicFramePr>
        <xdr:cNvPr id="9" name="Chart 8">
          <a:extLst>
            <a:ext uri="{FF2B5EF4-FFF2-40B4-BE49-F238E27FC236}">
              <a16:creationId xmlns:a16="http://schemas.microsoft.com/office/drawing/2014/main" id="{F8E234CD-C2F0-401F-9152-2B4669C07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305493</xdr:colOff>
      <xdr:row>21</xdr:row>
      <xdr:rowOff>401089</xdr:rowOff>
    </xdr:from>
    <xdr:to>
      <xdr:col>26</xdr:col>
      <xdr:colOff>315884</xdr:colOff>
      <xdr:row>35</xdr:row>
      <xdr:rowOff>36541</xdr:rowOff>
    </xdr:to>
    <mc:AlternateContent xmlns:mc="http://schemas.openxmlformats.org/markup-compatibility/2006" xmlns:a14="http://schemas.microsoft.com/office/drawing/2010/main">
      <mc:Choice Requires="a14">
        <xdr:graphicFrame macro="">
          <xdr:nvGraphicFramePr>
            <xdr:cNvPr id="10" name="identifier">
              <a:extLst>
                <a:ext uri="{FF2B5EF4-FFF2-40B4-BE49-F238E27FC236}">
                  <a16:creationId xmlns:a16="http://schemas.microsoft.com/office/drawing/2014/main" id="{AD9690D8-49DB-4A47-BC41-4BAD07B30182}"/>
                </a:ext>
              </a:extLst>
            </xdr:cNvPr>
            <xdr:cNvGraphicFramePr/>
          </xdr:nvGraphicFramePr>
          <xdr:xfrm>
            <a:off x="0" y="0"/>
            <a:ext cx="0" cy="0"/>
          </xdr:xfrm>
          <a:graphic>
            <a:graphicData uri="http://schemas.microsoft.com/office/drawing/2010/slicer">
              <sle:slicer xmlns:sle="http://schemas.microsoft.com/office/drawing/2010/slicer" name="identifier"/>
            </a:graphicData>
          </a:graphic>
        </xdr:graphicFrame>
      </mc:Choice>
      <mc:Fallback xmlns="">
        <xdr:sp macro="" textlink="">
          <xdr:nvSpPr>
            <xdr:cNvPr id="0" name=""/>
            <xdr:cNvSpPr>
              <a:spLocks noTextEdit="1"/>
            </xdr:cNvSpPr>
          </xdr:nvSpPr>
          <xdr:spPr>
            <a:xfrm>
              <a:off x="14047470" y="4505498"/>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7</xdr:col>
      <xdr:colOff>365759</xdr:colOff>
      <xdr:row>1</xdr:row>
      <xdr:rowOff>15242</xdr:rowOff>
    </xdr:from>
    <xdr:ext cx="3628725" cy="584904"/>
    <xdr:sp macro="" textlink="">
      <xdr:nvSpPr>
        <xdr:cNvPr id="3" name="TextBox 2">
          <a:extLst>
            <a:ext uri="{FF2B5EF4-FFF2-40B4-BE49-F238E27FC236}">
              <a16:creationId xmlns:a16="http://schemas.microsoft.com/office/drawing/2014/main" id="{63B9A96E-C81D-4749-8AF1-4F48874C3848}"/>
            </a:ext>
          </a:extLst>
        </xdr:cNvPr>
        <xdr:cNvSpPr txBox="1"/>
      </xdr:nvSpPr>
      <xdr:spPr>
        <a:xfrm>
          <a:off x="5242559" y="199726"/>
          <a:ext cx="3628725" cy="584904"/>
        </a:xfrm>
        <a:prstGeom prst="rect">
          <a:avLst/>
        </a:prstGeom>
        <a:noFill/>
        <a:ln>
          <a:noFill/>
        </a:ln>
        <a:effectLst>
          <a:glow rad="63500">
            <a:schemeClr val="accent5">
              <a:satMod val="175000"/>
              <a:alpha val="40000"/>
            </a:schemeClr>
          </a:glow>
          <a:outerShdw blurRad="50800" dist="38100" dir="13500000" algn="br"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spAutoFit/>
        </a:bodyPr>
        <a:lstStyle/>
        <a:p>
          <a:r>
            <a:rPr lang="en-US" sz="3200" b="1" cap="none" spc="0">
              <a:ln w="0"/>
              <a:solidFill>
                <a:schemeClr val="accent6">
                  <a:lumMod val="75000"/>
                </a:schemeClr>
              </a:solidFill>
              <a:effectLst>
                <a:outerShdw blurRad="38100" dist="19050" dir="2700000" algn="tl" rotWithShape="0">
                  <a:schemeClr val="dk1">
                    <a:alpha val="40000"/>
                  </a:schemeClr>
                </a:outerShdw>
              </a:effectLst>
              <a:latin typeface="Bahnschrift Light SemiCondensed" panose="020B0502040204020203" pitchFamily="34" charset="0"/>
            </a:rPr>
            <a:t>Option Chain Analysis</a:t>
          </a:r>
        </a:p>
      </xdr:txBody>
    </xdr:sp>
    <xdr:clientData/>
  </xdr:oneCellAnchor>
  <xdr:twoCellAnchor editAs="oneCell">
    <xdr:from>
      <xdr:col>1</xdr:col>
      <xdr:colOff>426319</xdr:colOff>
      <xdr:row>6</xdr:row>
      <xdr:rowOff>160420</xdr:rowOff>
    </xdr:from>
    <xdr:to>
      <xdr:col>1</xdr:col>
      <xdr:colOff>685399</xdr:colOff>
      <xdr:row>8</xdr:row>
      <xdr:rowOff>53741</xdr:rowOff>
    </xdr:to>
    <xdr:pic>
      <xdr:nvPicPr>
        <xdr:cNvPr id="9" name="Graphic 8" descr="Bar graph with upward trend">
          <a:extLst>
            <a:ext uri="{FF2B5EF4-FFF2-40B4-BE49-F238E27FC236}">
              <a16:creationId xmlns:a16="http://schemas.microsoft.com/office/drawing/2014/main" id="{8F7D50D0-8D9C-4D34-AC09-C970515577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91139" y="1257700"/>
          <a:ext cx="259080" cy="259081"/>
        </a:xfrm>
        <a:prstGeom prst="rect">
          <a:avLst/>
        </a:prstGeom>
      </xdr:spPr>
    </xdr:pic>
    <xdr:clientData/>
  </xdr:twoCellAnchor>
  <xdr:twoCellAnchor editAs="oneCell">
    <xdr:from>
      <xdr:col>3</xdr:col>
      <xdr:colOff>295576</xdr:colOff>
      <xdr:row>6</xdr:row>
      <xdr:rowOff>137160</xdr:rowOff>
    </xdr:from>
    <xdr:to>
      <xdr:col>3</xdr:col>
      <xdr:colOff>579916</xdr:colOff>
      <xdr:row>8</xdr:row>
      <xdr:rowOff>55740</xdr:rowOff>
    </xdr:to>
    <xdr:pic>
      <xdr:nvPicPr>
        <xdr:cNvPr id="11" name="Graphic 10" descr="Bullseye">
          <a:extLst>
            <a:ext uri="{FF2B5EF4-FFF2-40B4-BE49-F238E27FC236}">
              <a16:creationId xmlns:a16="http://schemas.microsoft.com/office/drawing/2014/main" id="{A4FF9B69-EA0B-475D-AA1C-E9430A16BA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94936" y="1234440"/>
          <a:ext cx="284340" cy="284340"/>
        </a:xfrm>
        <a:prstGeom prst="rect">
          <a:avLst/>
        </a:prstGeom>
      </xdr:spPr>
    </xdr:pic>
    <xdr:clientData/>
  </xdr:twoCellAnchor>
  <xdr:twoCellAnchor editAs="oneCell">
    <xdr:from>
      <xdr:col>7</xdr:col>
      <xdr:colOff>333281</xdr:colOff>
      <xdr:row>6</xdr:row>
      <xdr:rowOff>137160</xdr:rowOff>
    </xdr:from>
    <xdr:to>
      <xdr:col>7</xdr:col>
      <xdr:colOff>617621</xdr:colOff>
      <xdr:row>8</xdr:row>
      <xdr:rowOff>55741</xdr:rowOff>
    </xdr:to>
    <xdr:pic>
      <xdr:nvPicPr>
        <xdr:cNvPr id="13" name="Graphic 12" descr="Gauge">
          <a:extLst>
            <a:ext uri="{FF2B5EF4-FFF2-40B4-BE49-F238E27FC236}">
              <a16:creationId xmlns:a16="http://schemas.microsoft.com/office/drawing/2014/main" id="{532A05D9-F2C2-4A8E-87F2-DA1F41B5F4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2501" y="1234440"/>
          <a:ext cx="284340" cy="284341"/>
        </a:xfrm>
        <a:prstGeom prst="rect">
          <a:avLst/>
        </a:prstGeom>
      </xdr:spPr>
    </xdr:pic>
    <xdr:clientData/>
  </xdr:twoCellAnchor>
  <xdr:twoCellAnchor>
    <xdr:from>
      <xdr:col>0</xdr:col>
      <xdr:colOff>49106</xdr:colOff>
      <xdr:row>22</xdr:row>
      <xdr:rowOff>162561</xdr:rowOff>
    </xdr:from>
    <xdr:to>
      <xdr:col>11</xdr:col>
      <xdr:colOff>0</xdr:colOff>
      <xdr:row>53</xdr:row>
      <xdr:rowOff>162561</xdr:rowOff>
    </xdr:to>
    <xdr:graphicFrame macro="">
      <xdr:nvGraphicFramePr>
        <xdr:cNvPr id="68" name="Chart 67">
          <a:extLst>
            <a:ext uri="{FF2B5EF4-FFF2-40B4-BE49-F238E27FC236}">
              <a16:creationId xmlns:a16="http://schemas.microsoft.com/office/drawing/2014/main" id="{39877B6D-9681-4989-B5F1-BEFE92023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182880</xdr:colOff>
      <xdr:row>5</xdr:row>
      <xdr:rowOff>7620</xdr:rowOff>
    </xdr:from>
    <xdr:to>
      <xdr:col>16</xdr:col>
      <xdr:colOff>508000</xdr:colOff>
      <xdr:row>20</xdr:row>
      <xdr:rowOff>135466</xdr:rowOff>
    </xdr:to>
    <xdr:graphicFrame macro="">
      <xdr:nvGraphicFramePr>
        <xdr:cNvPr id="69" name="Chart 68">
          <a:extLst>
            <a:ext uri="{FF2B5EF4-FFF2-40B4-BE49-F238E27FC236}">
              <a16:creationId xmlns:a16="http://schemas.microsoft.com/office/drawing/2014/main" id="{74B3023B-4E9B-40F1-A7A5-5284390E1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304800</xdr:colOff>
      <xdr:row>5</xdr:row>
      <xdr:rowOff>0</xdr:rowOff>
    </xdr:from>
    <xdr:to>
      <xdr:col>20</xdr:col>
      <xdr:colOff>605367</xdr:colOff>
      <xdr:row>20</xdr:row>
      <xdr:rowOff>178646</xdr:rowOff>
    </xdr:to>
    <xdr:graphicFrame macro="">
      <xdr:nvGraphicFramePr>
        <xdr:cNvPr id="70" name="Chart 69">
          <a:extLst>
            <a:ext uri="{FF2B5EF4-FFF2-40B4-BE49-F238E27FC236}">
              <a16:creationId xmlns:a16="http://schemas.microsoft.com/office/drawing/2014/main" id="{ED8B52D8-F4D1-43AC-850D-82689A0B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0</xdr:colOff>
      <xdr:row>22</xdr:row>
      <xdr:rowOff>124461</xdr:rowOff>
    </xdr:from>
    <xdr:to>
      <xdr:col>22</xdr:col>
      <xdr:colOff>375920</xdr:colOff>
      <xdr:row>54</xdr:row>
      <xdr:rowOff>30480</xdr:rowOff>
    </xdr:to>
    <xdr:graphicFrame macro="">
      <xdr:nvGraphicFramePr>
        <xdr:cNvPr id="72" name="Chart 71">
          <a:extLst>
            <a:ext uri="{FF2B5EF4-FFF2-40B4-BE49-F238E27FC236}">
              <a16:creationId xmlns:a16="http://schemas.microsoft.com/office/drawing/2014/main" id="{B51027EF-B112-4E4F-A974-F23913A56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321733</xdr:colOff>
      <xdr:row>1</xdr:row>
      <xdr:rowOff>100751</xdr:rowOff>
    </xdr:from>
    <xdr:to>
      <xdr:col>21</xdr:col>
      <xdr:colOff>501225</xdr:colOff>
      <xdr:row>22</xdr:row>
      <xdr:rowOff>135464</xdr:rowOff>
    </xdr:to>
    <xdr:sp macro="" textlink="">
      <xdr:nvSpPr>
        <xdr:cNvPr id="73" name="Rectangle: Rounded Corners 72">
          <a:extLst>
            <a:ext uri="{FF2B5EF4-FFF2-40B4-BE49-F238E27FC236}">
              <a16:creationId xmlns:a16="http://schemas.microsoft.com/office/drawing/2014/main" id="{8624FEC8-174E-4E9A-9E69-4686C4130F7D}"/>
            </a:ext>
          </a:extLst>
        </xdr:cNvPr>
        <xdr:cNvSpPr/>
      </xdr:nvSpPr>
      <xdr:spPr>
        <a:xfrm>
          <a:off x="321733" y="287018"/>
          <a:ext cx="14437359" cy="3971713"/>
        </a:xfrm>
        <a:prstGeom prst="roundRect">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193038</xdr:colOff>
      <xdr:row>53</xdr:row>
      <xdr:rowOff>172720</xdr:rowOff>
    </xdr:from>
    <xdr:to>
      <xdr:col>22</xdr:col>
      <xdr:colOff>416559</xdr:colOff>
      <xdr:row>61</xdr:row>
      <xdr:rowOff>59267</xdr:rowOff>
    </xdr:to>
    <mc:AlternateContent xmlns:mc="http://schemas.openxmlformats.org/markup-compatibility/2006" xmlns:a14="http://schemas.microsoft.com/office/drawing/2010/main">
      <mc:Choice Requires="a14">
        <xdr:graphicFrame macro="">
          <xdr:nvGraphicFramePr>
            <xdr:cNvPr id="71" name="identifier 1">
              <a:extLst>
                <a:ext uri="{FF2B5EF4-FFF2-40B4-BE49-F238E27FC236}">
                  <a16:creationId xmlns:a16="http://schemas.microsoft.com/office/drawing/2014/main" id="{9B671354-2905-43A6-B019-5024D087ED7F}"/>
                </a:ext>
              </a:extLst>
            </xdr:cNvPr>
            <xdr:cNvGraphicFramePr/>
          </xdr:nvGraphicFramePr>
          <xdr:xfrm>
            <a:off x="0" y="0"/>
            <a:ext cx="0" cy="0"/>
          </xdr:xfrm>
          <a:graphic>
            <a:graphicData uri="http://schemas.microsoft.com/office/drawing/2010/slicer">
              <sle:slicer xmlns:sle="http://schemas.microsoft.com/office/drawing/2010/slicer" name="identifier 1"/>
            </a:graphicData>
          </a:graphic>
        </xdr:graphicFrame>
      </mc:Choice>
      <mc:Fallback xmlns="">
        <xdr:sp macro="" textlink="">
          <xdr:nvSpPr>
            <xdr:cNvPr id="0" name=""/>
            <xdr:cNvSpPr>
              <a:spLocks noTextEdit="1"/>
            </xdr:cNvSpPr>
          </xdr:nvSpPr>
          <xdr:spPr>
            <a:xfrm>
              <a:off x="193038" y="9895840"/>
              <a:ext cx="15087601" cy="1349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617220</xdr:colOff>
      <xdr:row>1</xdr:row>
      <xdr:rowOff>126247</xdr:rowOff>
    </xdr:from>
    <xdr:to>
      <xdr:col>7</xdr:col>
      <xdr:colOff>647701</xdr:colOff>
      <xdr:row>5</xdr:row>
      <xdr:rowOff>15240</xdr:rowOff>
    </xdr:to>
    <xdr:pic>
      <xdr:nvPicPr>
        <xdr:cNvPr id="79" name="Picture 78">
          <a:extLst>
            <a:ext uri="{FF2B5EF4-FFF2-40B4-BE49-F238E27FC236}">
              <a16:creationId xmlns:a16="http://schemas.microsoft.com/office/drawing/2014/main" id="{2E6A166B-6B03-410B-B0CD-09463FD09AF8}"/>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4952153" y="312514"/>
          <a:ext cx="894081" cy="634059"/>
        </a:xfrm>
        <a:prstGeom prst="rect">
          <a:avLst/>
        </a:prstGeom>
      </xdr:spPr>
    </xdr:pic>
    <xdr:clientData/>
  </xdr:twoCellAnchor>
  <xdr:twoCellAnchor editAs="oneCell">
    <xdr:from>
      <xdr:col>10</xdr:col>
      <xdr:colOff>129540</xdr:colOff>
      <xdr:row>6</xdr:row>
      <xdr:rowOff>160020</xdr:rowOff>
    </xdr:from>
    <xdr:to>
      <xdr:col>10</xdr:col>
      <xdr:colOff>381000</xdr:colOff>
      <xdr:row>8</xdr:row>
      <xdr:rowOff>45720</xdr:rowOff>
    </xdr:to>
    <xdr:pic>
      <xdr:nvPicPr>
        <xdr:cNvPr id="4" name="Graphic 3" descr="Downward trend">
          <a:extLst>
            <a:ext uri="{FF2B5EF4-FFF2-40B4-BE49-F238E27FC236}">
              <a16:creationId xmlns:a16="http://schemas.microsoft.com/office/drawing/2014/main" id="{231E0C56-D3B5-4F0B-AD3A-CB8F203692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528560" y="1257300"/>
          <a:ext cx="251460" cy="251460"/>
        </a:xfrm>
        <a:prstGeom prst="rect">
          <a:avLst/>
        </a:prstGeom>
      </xdr:spPr>
    </xdr:pic>
    <xdr:clientData/>
  </xdr:twoCellAnchor>
  <xdr:twoCellAnchor>
    <xdr:from>
      <xdr:col>0</xdr:col>
      <xdr:colOff>121920</xdr:colOff>
      <xdr:row>61</xdr:row>
      <xdr:rowOff>81280</xdr:rowOff>
    </xdr:from>
    <xdr:to>
      <xdr:col>11</xdr:col>
      <xdr:colOff>243840</xdr:colOff>
      <xdr:row>83</xdr:row>
      <xdr:rowOff>101600</xdr:rowOff>
    </xdr:to>
    <xdr:graphicFrame macro="">
      <xdr:nvGraphicFramePr>
        <xdr:cNvPr id="15" name="Chart 14">
          <a:extLst>
            <a:ext uri="{FF2B5EF4-FFF2-40B4-BE49-F238E27FC236}">
              <a16:creationId xmlns:a16="http://schemas.microsoft.com/office/drawing/2014/main" id="{6A9DD528-F728-41C6-9A01-C2E68ACFC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355600</xdr:colOff>
      <xdr:row>61</xdr:row>
      <xdr:rowOff>84666</xdr:rowOff>
    </xdr:from>
    <xdr:to>
      <xdr:col>22</xdr:col>
      <xdr:colOff>398766</xdr:colOff>
      <xdr:row>83</xdr:row>
      <xdr:rowOff>111542</xdr:rowOff>
    </xdr:to>
    <xdr:graphicFrame macro="">
      <xdr:nvGraphicFramePr>
        <xdr:cNvPr id="16" name="Chart 15">
          <a:extLst>
            <a:ext uri="{FF2B5EF4-FFF2-40B4-BE49-F238E27FC236}">
              <a16:creationId xmlns:a16="http://schemas.microsoft.com/office/drawing/2014/main" id="{37C7B2FC-9D22-404C-90F6-DFB90E628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30480</xdr:colOff>
      <xdr:row>0</xdr:row>
      <xdr:rowOff>38100</xdr:rowOff>
    </xdr:from>
    <xdr:to>
      <xdr:col>10</xdr:col>
      <xdr:colOff>312420</xdr:colOff>
      <xdr:row>18</xdr:row>
      <xdr:rowOff>45720</xdr:rowOff>
    </xdr:to>
    <xdr:graphicFrame macro="">
      <xdr:nvGraphicFramePr>
        <xdr:cNvPr id="2" name="Chart 1">
          <a:extLst>
            <a:ext uri="{FF2B5EF4-FFF2-40B4-BE49-F238E27FC236}">
              <a16:creationId xmlns:a16="http://schemas.microsoft.com/office/drawing/2014/main" id="{41C775E1-C31D-41CA-ACE9-43060B135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441960</xdr:colOff>
      <xdr:row>9</xdr:row>
      <xdr:rowOff>22860</xdr:rowOff>
    </xdr:from>
    <xdr:to>
      <xdr:col>21</xdr:col>
      <xdr:colOff>137160</xdr:colOff>
      <xdr:row>24</xdr:row>
      <xdr:rowOff>22860</xdr:rowOff>
    </xdr:to>
    <xdr:graphicFrame macro="">
      <xdr:nvGraphicFramePr>
        <xdr:cNvPr id="3" name="Chart 2">
          <a:extLst>
            <a:ext uri="{FF2B5EF4-FFF2-40B4-BE49-F238E27FC236}">
              <a16:creationId xmlns:a16="http://schemas.microsoft.com/office/drawing/2014/main" id="{32380EC3-3AC3-48A0-AA3D-4CB344AD3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38100</xdr:colOff>
      <xdr:row>0</xdr:row>
      <xdr:rowOff>0</xdr:rowOff>
    </xdr:from>
    <xdr:to>
      <xdr:col>18</xdr:col>
      <xdr:colOff>327660</xdr:colOff>
      <xdr:row>18</xdr:row>
      <xdr:rowOff>163830</xdr:rowOff>
    </xdr:to>
    <xdr:graphicFrame macro="">
      <xdr:nvGraphicFramePr>
        <xdr:cNvPr id="3" name="Chart 2">
          <a:extLst>
            <a:ext uri="{FF2B5EF4-FFF2-40B4-BE49-F238E27FC236}">
              <a16:creationId xmlns:a16="http://schemas.microsoft.com/office/drawing/2014/main" id="{691F1FB5-B40C-4BD5-86A5-6FC279472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243840</xdr:colOff>
      <xdr:row>22</xdr:row>
      <xdr:rowOff>57150</xdr:rowOff>
    </xdr:from>
    <xdr:to>
      <xdr:col>17</xdr:col>
      <xdr:colOff>548640</xdr:colOff>
      <xdr:row>37</xdr:row>
      <xdr:rowOff>57150</xdr:rowOff>
    </xdr:to>
    <xdr:graphicFrame macro="">
      <xdr:nvGraphicFramePr>
        <xdr:cNvPr id="4" name="Chart 3">
          <a:extLst>
            <a:ext uri="{FF2B5EF4-FFF2-40B4-BE49-F238E27FC236}">
              <a16:creationId xmlns:a16="http://schemas.microsoft.com/office/drawing/2014/main" id="{B6A0959A-63B2-4127-BA36-26302454B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533400</xdr:colOff>
      <xdr:row>7</xdr:row>
      <xdr:rowOff>22860</xdr:rowOff>
    </xdr:from>
    <xdr:to>
      <xdr:col>10</xdr:col>
      <xdr:colOff>586740</xdr:colOff>
      <xdr:row>22</xdr:row>
      <xdr:rowOff>15240</xdr:rowOff>
    </xdr:to>
    <xdr:graphicFrame macro="">
      <xdr:nvGraphicFramePr>
        <xdr:cNvPr id="2" name="Chart 1">
          <a:extLst>
            <a:ext uri="{FF2B5EF4-FFF2-40B4-BE49-F238E27FC236}">
              <a16:creationId xmlns:a16="http://schemas.microsoft.com/office/drawing/2014/main" id="{9D8854AB-070B-4D03-BB19-A0292FBED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533400</xdr:colOff>
      <xdr:row>7</xdr:row>
      <xdr:rowOff>22860</xdr:rowOff>
    </xdr:from>
    <xdr:to>
      <xdr:col>11</xdr:col>
      <xdr:colOff>91440</xdr:colOff>
      <xdr:row>25</xdr:row>
      <xdr:rowOff>83820</xdr:rowOff>
    </xdr:to>
    <xdr:graphicFrame macro="">
      <xdr:nvGraphicFramePr>
        <xdr:cNvPr id="3" name="Chart 2">
          <a:extLst>
            <a:ext uri="{FF2B5EF4-FFF2-40B4-BE49-F238E27FC236}">
              <a16:creationId xmlns:a16="http://schemas.microsoft.com/office/drawing/2014/main" id="{3655CF91-369D-4083-98F9-0350EAE91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aganathan, Suresh" refreshedDate="43853.356248958335" createdVersion="6" refreshedVersion="6" minRefreshableVersion="3" recordCount="20">
  <cacheSource type="worksheet">
    <worksheetSource name="Table4"/>
  </cacheSource>
  <cacheFields count="8">
    <cacheField name="Time" numFmtId="164">
      <sharedItems containsNonDate="0" containsDate="1" containsString="0" containsBlank="1" minDate="1899-12-30T13:36:00" maxDate="1899-12-30T22:33:00" count="25">
        <m/>
        <d v="1899-12-30T14:30:00" u="1"/>
        <d v="1899-12-30T22:15:00" u="1"/>
        <d v="1899-12-30T13:45:00" u="1"/>
        <d v="1899-12-30T14:12:00" u="1"/>
        <d v="1899-12-30T14:27:00" u="1"/>
        <d v="1899-12-30T13:42:00" u="1"/>
        <d v="1899-12-30T14:09:00" u="1"/>
        <d v="1899-12-30T13:57:00" u="1"/>
        <d v="1899-12-30T14:24:00" u="1"/>
        <d v="1899-12-30T13:39:00" u="1"/>
        <d v="1899-12-30T14:06:00" u="1"/>
        <d v="1899-12-30T22:24:00" u="1"/>
        <d v="1899-12-30T13:54:00" u="1"/>
        <d v="1899-12-30T14:21:00" u="1"/>
        <d v="1899-12-30T13:36:00" u="1"/>
        <d v="1899-12-30T14:03:00" u="1"/>
        <d v="1899-12-30T22:21:00" u="1"/>
        <d v="1899-12-30T13:51:00" u="1"/>
        <d v="1899-12-30T14:18:00" u="1"/>
        <d v="1899-12-30T14:00:00" u="1"/>
        <d v="1899-12-30T13:48:00" u="1"/>
        <d v="1899-12-30T14:15:00" u="1"/>
        <d v="1899-12-30T22:33:00" u="1"/>
        <d v="1899-12-30T22:00:00" u="1"/>
      </sharedItems>
    </cacheField>
    <cacheField name="Nifty" numFmtId="0">
      <sharedItems containsNonDate="0" containsString="0" containsBlank="1"/>
    </cacheField>
    <cacheField name="BankNifty" numFmtId="0">
      <sharedItems containsNonDate="0" containsString="0" containsBlank="1"/>
    </cacheField>
    <cacheField name="Vix" numFmtId="0">
      <sharedItems containsNonDate="0" containsString="0" containsBlank="1"/>
    </cacheField>
    <cacheField name="MaxPain" numFmtId="0">
      <sharedItems containsNonDate="0" containsString="0" containsBlank="1"/>
    </cacheField>
    <cacheField name="PCR" numFmtId="0">
      <sharedItems containsNonDate="0" containsString="0" containsBlank="1"/>
    </cacheField>
    <cacheField name="CallDecay" numFmtId="0">
      <sharedItems containsNonDate="0" containsString="0" containsBlank="1"/>
    </cacheField>
    <cacheField name="PutDecay"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aganathan, Suresh" refreshedDate="43862.848635648152" createdVersion="6" refreshedVersion="6" minRefreshableVersion="3" recordCount="30610">
  <cacheSource type="worksheet">
    <worksheetSource name="Table1"/>
  </cacheSource>
  <cacheFields count="22">
    <cacheField name="Column1" numFmtId="0">
      <sharedItems containsNonDate="0" containsString="0" containsBlank="1"/>
    </cacheField>
    <cacheField name="strikePrice" numFmtId="0">
      <sharedItems containsNonDate="0" containsString="0" containsBlank="1"/>
    </cacheField>
    <cacheField name="expiryDate" numFmtId="15">
      <sharedItems containsNonDate="0" containsString="0" containsBlank="1"/>
    </cacheField>
    <cacheField name="underlying" numFmtId="0">
      <sharedItems containsNonDate="0" containsString="0" containsBlank="1"/>
    </cacheField>
    <cacheField name="identifier" numFmtId="0">
      <sharedItems containsNonDate="0" containsString="0" containsBlank="1" containsNumber="1" minValue="0" maxValue="498.41" count="2405">
        <m/>
        <n v="0" u="1"/>
        <n v="104.4" u="1"/>
        <n v="70.150000000000006" u="1"/>
        <n v="20" u="1"/>
        <n v="23.85" u="1"/>
        <n v="66.53" u="1"/>
        <n v="38.630000000000003" u="1"/>
        <n v="42.71" u="1"/>
        <n v="20.23" u="1"/>
        <n v="120.55" u="1"/>
        <n v="40.9" u="1"/>
        <n v="82.68" u="1"/>
        <n v="167.29" u="1"/>
        <n v="39.090000000000003" u="1"/>
        <n v="22.27" u="1"/>
        <n v="129.25" u="1"/>
        <n v="90.84" u="1"/>
        <n v="106.07" u="1"/>
        <n v="41.36" u="1"/>
        <n v="102.45" u="1"/>
        <n v="79.98" u="1"/>
        <n v="73.66" u="1"/>
        <n v="34.58" u="1"/>
        <n v="124.06" u="1"/>
        <n v="70.959999999999994" u="1"/>
        <n v="33.229999999999997" u="1"/>
        <n v="116.82" u="1"/>
        <n v="204.94" u="1"/>
        <n v="129.19999999999999" u="1"/>
        <n v="29.9" u="1"/>
        <n v="124.98" u="1"/>
        <n v="28.09" u="1"/>
        <n v="56.62" u="1"/>
        <n v="114.12" u="1"/>
        <n v="131.04" u="1"/>
        <n v="130.87" u="1"/>
        <n v="26.28" u="1"/>
        <n v="91.65" u="1"/>
        <n v="222.76" u="1"/>
        <n v="60.7" u="1"/>
        <n v="72.63" u="1"/>
        <n v="184.89" u="1"/>
        <n v="28.32" u="1"/>
        <n v="69.010000000000005" u="1"/>
        <n v="201.21" u="1"/>
        <n v="22.66" u="1"/>
        <n v="111.42" u="1"/>
        <n v="107.8" u="1"/>
        <n v="49.84" u="1"/>
        <n v="57.54" u="1"/>
        <n v="66.31" u="1"/>
        <n v="165.18" u="1"/>
        <n v="127.57" u="1"/>
        <n v="24.93" u="1"/>
        <n v="105.1" u="1"/>
        <n v="50.3" u="1"/>
        <n v="97.86" u="1"/>
        <n v="44.87" u="1"/>
        <n v="21.31" u="1"/>
        <n v="87" u="1"/>
        <n v="102.4" u="1"/>
        <n v="41.25" u="1"/>
        <n v="64.53" u="1"/>
        <n v="161.28" u="1"/>
        <n v="43.52" u="1"/>
        <n v="87.92" u="1"/>
        <n v="41.71" u="1"/>
        <n v="69.819999999999993" u="1"/>
        <n v="15.15" u="1"/>
        <n v="164.96" u="1"/>
        <n v="33.119999999999997" u="1"/>
        <n v="30.75" u="1"/>
        <n v="128.76" u="1"/>
        <n v="94.13" u="1"/>
        <n v="14.36" u="1"/>
        <n v="71.66" u="1"/>
        <n v="102.29" u="1"/>
        <n v="30.98" u="1"/>
        <n v="32.229999999999997" u="1"/>
        <n v="27.36" u="1"/>
        <n v="31.21" u="1"/>
        <n v="80.569999999999993" u="1"/>
        <n v="200.94" u="1"/>
        <n v="25.55" u="1"/>
        <n v="29.4" u="1"/>
        <n v="27.59" u="1"/>
        <n v="81.489999999999995" u="1"/>
        <n v="134.11000000000001" u="1"/>
        <n v="278.81" u="1"/>
        <n v="93.27" u="1"/>
        <n v="61.51" u="1"/>
        <n v="25.78" u="1"/>
        <n v="29.63" u="1"/>
        <n v="23.97" u="1"/>
        <n v="57.89" u="1"/>
        <n v="101.26" u="1"/>
        <n v="46.57" u="1"/>
        <n v="113.04" u="1"/>
        <n v="78.790000000000006" u="1"/>
        <n v="26.01" u="1"/>
        <n v="117.58" u="1"/>
        <n v="67.930000000000007" u="1"/>
        <n v="54.73" u="1"/>
        <n v="26.24" u="1"/>
        <n v="45.22" u="1"/>
        <n v="76.09" u="1"/>
        <n v="52.92" u="1"/>
        <n v="65.23" u="1"/>
        <n v="122.87" u="1"/>
        <n v="19" u="1"/>
        <n v="202.56" u="1"/>
        <n v="22.85" u="1"/>
        <n v="134.06" u="1"/>
        <n v="17.190000000000001" u="1"/>
        <n v="108.39" u="1"/>
        <n v="75.06" u="1"/>
        <n v="35.28" u="1"/>
        <n v="71.44" u="1"/>
        <n v="86.84" u="1"/>
        <n v="37.549999999999997" u="1"/>
        <n v="75.98" u="1"/>
        <n v="33.93" u="1"/>
        <n v="68.739999999999995" u="1"/>
        <n v="207.91" u="1"/>
        <n v="65.12" u="1"/>
        <n v="132.16999999999999" u="1"/>
        <n v="38.01" u="1"/>
        <n v="162.80000000000001" u="1"/>
        <n v="36.200000000000003" u="1"/>
        <n v="307.57" u="1"/>
        <n v="66.040000000000006" u="1"/>
        <n v="127.3" u="1"/>
        <n v="70.58" u="1"/>
        <n v="101.21" u="1"/>
        <n v="13.32" u="1"/>
        <n v="30.71" u="1"/>
        <n v="78.569999999999993" u="1"/>
        <n v="61.86" u="1"/>
        <n v="60.05" u="1"/>
        <n v="25.05" u="1"/>
        <n v="28.9" u="1"/>
        <n v="86.73" u="1"/>
        <n v="83.11" u="1"/>
        <n v="27.09" u="1"/>
        <n v="29.13" u="1"/>
        <n v="121.9" u="1"/>
        <n v="99.26" u="1"/>
        <n v="65.010000000000005" u="1"/>
        <n v="114.66" u="1"/>
        <n v="47.38" u="1"/>
        <n v="55.08" u="1"/>
        <n v="131.78" u="1"/>
        <n v="76.790000000000006" u="1"/>
        <n v="21.66" u="1"/>
        <n v="53.27" u="1"/>
        <n v="51.46" u="1"/>
        <n v="23.7" u="1"/>
        <n v="65.930000000000007" u="1"/>
        <n v="47.84" u="1"/>
        <n v="55.54" u="1"/>
        <n v="46.03" u="1"/>
        <n v="74.09" u="1"/>
        <n v="51.92" u="1"/>
        <n v="267.37" u="1"/>
        <n v="102.02" u="1"/>
        <n v="79.38" u="1"/>
        <n v="83.92" u="1"/>
        <n v="274.05" u="1"/>
        <n v="40.17" u="1"/>
        <n v="100.07" u="1"/>
        <n v="18.96" u="1"/>
        <n v="17.149999999999999" u="1"/>
        <n v="32.93" u="1"/>
        <n v="31.56" u="1"/>
        <n v="128" u="1"/>
        <n v="61.75" u="1"/>
        <n v="109.15" u="1"/>
        <n v="68.58" u="1"/>
        <n v="28.17" u="1"/>
        <n v="26.36" u="1"/>
        <n v="60.86" u="1"/>
        <n v="115.36" u="1"/>
        <n v="81.11" u="1"/>
        <n v="108.12" u="1"/>
        <n v="24.78" u="1"/>
        <n v="57.7" u="1"/>
        <n v="241.39" u="1"/>
        <n v="172.89" u="1"/>
        <n v="48.19" u="1"/>
        <n v="22.97" u="1"/>
        <n v="135.19" u="1"/>
        <n v="26.82" u="1"/>
        <n v="165.82" u="1"/>
        <n v="165.65" u="1"/>
        <n v="78.41" u="1"/>
        <n v="436.13" u="1"/>
        <n v="23.2" u="1"/>
        <n v="54.54" u="1"/>
        <n v="52.73" u="1"/>
        <n v="461.36" u="1"/>
        <n v="25.24" u="1"/>
        <n v="252.31" u="1"/>
        <n v="39.6" u="1"/>
        <n v="64.849999999999994" u="1"/>
        <n v="273.85000000000002" u="1"/>
        <n v="21.62" u="1"/>
        <n v="47.76" u="1"/>
        <n v="38.25" u="1"/>
        <n v="127.03" u="1"/>
        <n v="108.01" u="1"/>
        <n v="70.14" u="1"/>
        <n v="32.82" u="1"/>
        <n v="85.54" u="1"/>
        <n v="74.680000000000007" u="1"/>
        <n v="35.090000000000003" u="1"/>
        <n v="33.28" u="1"/>
        <n v="143.88" u="1"/>
        <n v="82.84" u="1"/>
        <n v="98.07" u="1"/>
        <n v="18.46" u="1"/>
        <n v="129.4" u="1"/>
        <n v="71.98" u="1"/>
        <n v="33.74" u="1"/>
        <n v="131.24" u="1"/>
        <n v="36.01" u="1"/>
        <n v="126" u="1"/>
        <n v="91.75" u="1"/>
        <n v="58.94" u="1"/>
        <n v="178.02" u="1"/>
        <n v="27.44" u="1"/>
        <n v="133.08000000000001" u="1"/>
        <n v="63.02" u="1"/>
        <n v="85.43" u="1"/>
        <n v="27.67" u="1"/>
        <n v="53.97" u="1"/>
        <n v="61.67" u="1"/>
        <n v="29.71" u="1"/>
        <n v="70.95" u="1"/>
        <n v="27.9" u="1"/>
        <n v="26.09" u="1"/>
        <n v="52.62" u="1"/>
        <n v="56.7" u="1"/>
        <n v="22.47" u="1"/>
        <n v="26.32" u="1"/>
        <n v="91.64" u="1"/>
        <n v="24.51" u="1"/>
        <n v="147.34" u="1"/>
        <n v="69.17" u="1"/>
        <n v="65.55" u="1"/>
        <n v="77.33" u="1"/>
        <n v="44.03" u="1"/>
        <n v="49.92" u="1"/>
        <n v="66.47" u="1"/>
        <n v="48.11" u="1"/>
        <n v="22.93" u="1"/>
        <n v="165.33" u="1"/>
        <n v="93.48" u="1"/>
        <n v="21.12" u="1"/>
        <n v="40.869999999999997" u="1"/>
        <n v="37.25" u="1"/>
        <n v="159.76" u="1"/>
        <n v="44.95" u="1"/>
        <n v="125.03" u="1"/>
        <n v="39.520000000000003" u="1"/>
        <n v="17.73" u="1"/>
        <n v="15.96" u="1"/>
        <n v="39.979999999999997" u="1"/>
        <n v="132.81" u="1"/>
        <n v="61.1" u="1"/>
        <n v="134.47999999999999" u="1"/>
        <n v="63.37" u="1"/>
        <n v="165.11" u="1"/>
        <n v="195.74" u="1"/>
        <n v="108.77" u="1"/>
        <n v="74.52" u="1"/>
        <n v="143.56" u="1"/>
        <n v="63.83" u="1"/>
        <n v="78.89" u="1"/>
        <n v="94.29" u="1"/>
        <n v="124.92" u="1"/>
        <n v="183.1" u="1"/>
        <n v="64.58" u="1"/>
        <n v="168.79" u="1"/>
        <n v="27.17" u="1"/>
        <n v="110.44" u="1"/>
        <n v="25.36" u="1"/>
        <n v="29.21" u="1"/>
        <n v="72.569999999999993" u="1"/>
        <n v="51.16" u="1"/>
        <n v="122.22" u="1"/>
        <n v="58.86" u="1"/>
        <n v="23.55" u="1"/>
        <n v="114.98" u="1"/>
        <n v="80.73" u="1"/>
        <n v="73.489999999999995" u="1"/>
        <n v="69.87" u="1"/>
        <n v="301" u="1"/>
        <n v="27.63" u="1"/>
        <n v="66.25" u="1"/>
        <n v="134.26" u="1"/>
        <n v="46.19" u="1"/>
        <n v="12.8" u="1"/>
        <n v="53.89" u="1"/>
        <n v="44.38" u="1"/>
        <n v="42.57" u="1"/>
        <n v="50.27" u="1"/>
        <n v="143.34" u="1"/>
        <n v="97.8" u="1"/>
        <n v="41.22" u="1"/>
        <n v="47.11" u="1"/>
        <n v="130.69999999999999" u="1"/>
        <n v="37.6" u="1"/>
        <n v="45.3" u="1"/>
        <n v="161.33000000000001" u="1"/>
        <n v="43.49" u="1"/>
        <n v="184.72" u="1"/>
        <n v="122.11" u="1"/>
        <n v="38.06" u="1"/>
        <n v="163" u="1"/>
        <n v="126.65" u="1"/>
        <n v="224.43" u="1"/>
        <n v="17" u="1"/>
        <n v="88.78" u="1"/>
        <n v="172.08" u="1"/>
        <n v="115.79" u="1"/>
        <n v="31.41" u="1"/>
        <n v="202.71" u="1"/>
        <n v="164.84" u="1"/>
        <n v="36.71" u="1"/>
        <n v="74.3" u="1"/>
        <n v="181.16" u="1"/>
        <n v="40.79" u="1"/>
        <n v="15.71" u="1"/>
        <n v="97.69" u="1"/>
        <n v="94.07" u="1"/>
        <n v="71.599999999999994" u="1"/>
        <n v="31.87" u="1"/>
        <n v="130.47999999999999" u="1"/>
        <n v="60.56" u="1"/>
        <n v="28.25" u="1"/>
        <n v="32.200000000000003" u="1"/>
        <n v="84.13" u="1"/>
        <n v="65.28" u="1"/>
        <n v="119.3" u="1"/>
        <n v="57.4" u="1"/>
        <n v="491.65" u="1"/>
        <n v="202.49" u="1"/>
        <n v="164.79" u="1"/>
        <n v="26.67" u="1"/>
        <n v="127.46" u="1"/>
        <n v="24.86" u="1"/>
        <n v="57.86" u="1"/>
        <n v="78.73" u="1"/>
        <n v="128.59" u="1"/>
        <n v="25.09" u="1"/>
        <n v="56.51" u="1"/>
        <n v="54.7" u="1"/>
        <n v="52.89" u="1"/>
        <n v="125.51" u="1"/>
        <n v="289.27" u="1"/>
        <n v="99.42" u="1"/>
        <n v="65.17" u="1"/>
        <n v="21.7" u="1"/>
        <n v="224.16" u="1"/>
        <n v="92.18" u="1"/>
        <n v="49.73" u="1"/>
        <n v="66.09" u="1"/>
        <n v="133.94" u="1"/>
        <n v="111.95" u="1"/>
        <n v="77.7" u="1"/>
        <n v="20.12" u="1"/>
        <n v="135.61000000000001" u="1"/>
        <n v="112.87" u="1"/>
        <n v="128.54" u="1"/>
        <n v="33.44" u="1"/>
        <n v="64.14" u="1"/>
        <n v="76.84" u="1"/>
        <n v="36.17" u="1"/>
        <n v="16.96" u="1"/>
        <n v="107.47" u="1"/>
        <n v="155.27000000000001" u="1"/>
        <n v="34.36" u="1"/>
        <n v="292.85000000000002" u="1"/>
        <n v="240.09" u="1"/>
        <n v="61.37" u="1"/>
        <n v="150.04" u="1"/>
        <n v="180.67" u="1"/>
        <n v="33.01" u="1"/>
        <n v="66.900000000000006" u="1"/>
        <n v="173.26" u="1"/>
        <n v="82.13" u="1"/>
        <n v="135.56" u="1"/>
        <n v="63.64" u="1"/>
        <n v="78.510000000000005" u="1"/>
        <n v="128.15" u="1"/>
        <n v="61.83" u="1"/>
        <n v="25.94" u="1"/>
        <n v="109.14" u="1"/>
        <n v="58.21" u="1"/>
        <n v="27.98" u="1"/>
        <n v="117.3" u="1"/>
        <n v="79.430000000000007" u="1"/>
        <n v="54.59" u="1"/>
        <n v="30.02" u="1"/>
        <n v="110.06" u="1"/>
        <n v="263.5" u="1"/>
        <n v="49.16" u="1"/>
        <n v="26.4" u="1"/>
        <n v="49.62" u="1"/>
        <n v="77.650000000000006" u="1"/>
        <n v="127.13" u="1"/>
        <n v="51.89" u="1"/>
        <n v="123.51" u="1"/>
        <n v="173.21" u="1"/>
        <n v="281.61" u="1"/>
        <n v="41.03" u="1"/>
        <n v="39.22" u="1"/>
        <n v="167.81" u="1"/>
        <n v="46.92" u="1"/>
        <n v="94.72" u="1"/>
        <n v="45.11" u="1"/>
        <n v="75.7" u="1"/>
        <n v="121.73" u="1"/>
        <n v="126.27" u="1"/>
        <n v="465" u="1"/>
        <n v="122.65" u="1"/>
        <n v="69.38" u="1"/>
        <n v="19.850000000000001" u="1"/>
        <n v="119.03" u="1"/>
        <n v="40.14" u="1"/>
        <n v="115.41" u="1"/>
        <n v="38.33" u="1"/>
        <n v="18.04" u="1"/>
        <n v="30.41" u="1"/>
        <n v="108.17" u="1"/>
        <n v="34.71" u="1"/>
        <n v="100.93" u="1"/>
        <n v="78.459999999999994" u="1"/>
        <n v="227.01" u="1"/>
        <n v="28.83" u="1"/>
        <n v="98.23" u="1"/>
        <n v="63.99" u="1"/>
        <n v="167.59" u="1"/>
        <n v="64.900000000000006" u="1"/>
        <n v="27.25" u="1"/>
        <n v="54.94" u="1"/>
        <n v="131.56" u="1"/>
        <n v="110.76" u="1"/>
        <n v="76.510000000000005" u="1"/>
        <n v="306.01" u="1"/>
        <n v="115.3" u="1"/>
        <n v="53.59" u="1"/>
        <n v="89.21" u="1"/>
        <n v="59.48" u="1"/>
        <n v="81.97" u="1"/>
        <n v="55.86" u="1"/>
        <n v="25.9" u="1"/>
        <n v="105.36" u="1"/>
        <n v="167.37" u="1"/>
        <n v="46.81" u="1"/>
        <n v="26.13" u="1"/>
        <n v="52.7" u="1"/>
        <n v="252.02" u="1"/>
        <n v="20.47" u="1"/>
        <n v="87.26" u="1"/>
        <n v="22.51" u="1"/>
        <n v="126.05" u="1"/>
        <n v="91.8" u="1"/>
        <n v="43.65" u="1"/>
        <n v="253.86" u="1"/>
        <n v="122.43" u="1"/>
        <n v="41.84" u="1"/>
        <n v="49.54" u="1"/>
        <n v="118.81" u="1"/>
        <n v="47.73" u="1"/>
        <n v="80.94" u="1"/>
        <n v="126.97" u="1"/>
        <n v="44.11" u="1"/>
        <n v="107.95" u="1"/>
        <n v="31.72" u="1"/>
        <n v="167.15" u="1"/>
        <n v="79.16" u="1"/>
        <n v="129.44999999999999" u="1"/>
        <n v="33.71" u="1"/>
        <n v="64.680000000000007" u="1"/>
        <n v="80.08" u="1"/>
        <n v="76.459999999999994" u="1"/>
        <n v="30.14" u="1"/>
        <n v="58.91" u="1"/>
        <n v="32.36" u="1"/>
        <n v="65.599999999999994" u="1"/>
        <n v="30.6" u="1"/>
        <n v="24.94" u="1"/>
        <n v="105.14" u="1"/>
        <n v="143.71" u="1"/>
        <n v="298.01" u="1"/>
        <n v="82.67" u="1"/>
        <n v="56.21" u="1"/>
        <n v="26.98" u="1"/>
        <n v="90.83" u="1"/>
        <n v="25.17" u="1"/>
        <n v="29.02" u="1"/>
        <n v="58.48" u="1"/>
        <n v="138.13999999999999" u="1"/>
        <n v="64.569999999999993" u="1"/>
        <n v="168.94" u="1"/>
        <n v="45.35" u="1"/>
        <n v="106.98" u="1"/>
        <n v="147.22" u="1"/>
        <n v="69.11" u="1"/>
        <n v="132.74" u="1"/>
        <n v="269.33999999999997" u="1"/>
        <n v="77.27" u="1"/>
        <n v="25.63" u="1"/>
        <n v="19.97" u="1"/>
        <n v="81.64" u="1"/>
        <n v="38.57" u="1"/>
        <n v="93.42" u="1"/>
        <n v="44.46" u="1"/>
        <n v="86.18" u="1"/>
        <n v="211.99" u="1"/>
        <n v="40.840000000000003" u="1"/>
        <n v="46.73" u="1"/>
        <n v="129.01" u="1"/>
        <n v="94.34" u="1"/>
        <n v="35.409999999999997" u="1"/>
        <n v="90.72" u="1"/>
        <n v="71.7" u="1"/>
        <n v="39.49" u="1"/>
        <n v="114.11" u="1"/>
        <n v="154.41" u="1"/>
        <n v="154.24" u="1"/>
        <n v="32.25" u="1"/>
        <n v="31.22" u="1"/>
        <n v="132.69" u="1"/>
        <n v="38.14" u="1"/>
        <n v="126.64" u="1"/>
        <n v="61.07" u="1"/>
        <n v="73.540000000000006" u="1"/>
        <n v="69.92" u="1"/>
        <n v="36.79" u="1"/>
        <n v="57.91" u="1"/>
        <n v="27.83" u="1"/>
        <n v="29.87" u="1"/>
        <n v="86.99" u="1"/>
        <n v="58.37" u="1"/>
        <n v="145.11000000000001" u="1"/>
        <n v="130.63" u="1"/>
        <n v="54.75" u="1"/>
        <n v="76.13" u="1"/>
        <n v="52.94" u="1"/>
        <n v="257.70999999999998" u="1"/>
        <n v="60.64" u="1"/>
        <n v="72.510000000000005" u="1"/>
        <n v="122.16" u="1"/>
        <n v="49.32" u="1"/>
        <n v="13.13" u="1"/>
        <n v="26.48" u="1"/>
        <n v="107.68" u="1"/>
        <n v="119.46" u="1"/>
        <n v="49.78" u="1"/>
        <n v="55.67" u="1"/>
        <n v="164.77" u="1"/>
        <n v="77.97" u="1"/>
        <n v="93.2" u="1"/>
        <n v="74.349999999999994" u="1"/>
        <n v="24.9" u="1"/>
        <n v="249.59" u="1"/>
        <n v="97.74" u="1"/>
        <n v="94.12" u="1"/>
        <n v="109.52" u="1"/>
        <n v="75.27" u="1"/>
        <n v="25.13" u="1"/>
        <n v="50.7" u="1"/>
        <n v="86.88" u="1"/>
        <n v="39.380000000000003" u="1"/>
        <n v="47.08" u="1"/>
        <n v="45.27" u="1"/>
        <n v="21.51" u="1"/>
        <n v="47.54" u="1"/>
        <n v="36.22" u="1"/>
        <n v="92.34" u="1"/>
        <n v="88.72" u="1"/>
        <n v="69.7" u="1"/>
        <n v="18.12" u="1"/>
        <n v="77.86" u="1"/>
        <n v="34.869999999999997" u="1"/>
        <n v="441" u="1"/>
        <n v="40.76" u="1"/>
        <n v="289.52" u="1"/>
        <n v="135.93" u="1"/>
        <n v="38.950000000000003" u="1"/>
        <n v="63.69" u="1"/>
        <n v="75.16" u="1"/>
        <n v="124.64" u="1"/>
        <n v="60.07" u="1"/>
        <n v="30.95" u="1"/>
        <n v="62.34" u="1"/>
        <n v="91.31" u="1"/>
        <n v="33.979999999999997" u="1"/>
        <n v="65.22" u="1"/>
        <n v="95.85" u="1"/>
        <n v="267.92" u="1"/>
        <n v="126.48" u="1"/>
        <n v="59.18" u="1"/>
        <n v="84.99" u="1"/>
        <n v="81.37" u="1"/>
        <n v="133.87" u="1"/>
        <n v="127.4" u="1"/>
        <n v="25.75" u="1"/>
        <n v="29.6" u="1"/>
        <n v="123.78" u="1"/>
        <n v="50.13" u="1"/>
        <n v="23.94" u="1"/>
        <n v="27.79" u="1"/>
        <n v="66.89" u="1"/>
        <n v="166.34" u="1"/>
        <n v="28.02" u="1"/>
        <n v="83.21" u="1"/>
        <n v="56.48" u="1"/>
        <n v="64.19" u="1"/>
        <n v="79.59" u="1"/>
        <n v="130.13999999999999" u="1"/>
        <n v="94.82" u="1"/>
        <n v="91.2" u="1"/>
        <n v="153.69999999999999" u="1"/>
        <n v="51.05" u="1"/>
        <n v="20.55" u="1"/>
        <n v="281.95999999999998" u="1"/>
        <n v="51.51" u="1"/>
        <n v="20.78" u="1"/>
        <n v="88.5" u="1"/>
        <n v="22.82" u="1"/>
        <n v="77.64" u="1"/>
        <n v="17.16" u="1"/>
        <n v="135.66" u="1"/>
        <n v="97.58" u="1"/>
        <n v="281.91000000000003" u="1"/>
        <n v="78.56" u="1"/>
        <n v="21.24" u="1"/>
        <n v="86.72" u="1"/>
        <n v="19.43" u="1"/>
        <n v="33.869999999999997" u="1"/>
        <n v="39.76" u="1"/>
        <n v="80.400000000000006" u="1"/>
        <n v="37.950000000000003" u="1"/>
        <n v="62.69" u="1"/>
        <n v="76.78" u="1"/>
        <n v="223.82" u="1"/>
        <n v="60.88" u="1"/>
        <n v="28.41" u="1"/>
        <n v="202.1" u="1"/>
        <n v="133.6" u="1"/>
        <n v="116.32" u="1"/>
        <n v="15.23" u="1"/>
        <n v="54.1" u="1"/>
        <n v="28.87" u="1"/>
        <n v="110" u="1"/>
        <n v="91.15" u="1"/>
        <n v="153.43" u="1"/>
        <n v="58.64" u="1"/>
        <n v="11.61" u="1"/>
        <n v="49.13" u="1"/>
        <n v="27.29" u="1"/>
        <n v="169.58" u="1"/>
        <n v="80.290000000000006" u="1"/>
        <n v="119.08" u="1"/>
        <n v="69.430000000000007" u="1"/>
        <n v="23.67" u="1"/>
        <n v="27.52" u="1"/>
        <n v="47.78" u="1"/>
        <n v="44.16" u="1"/>
        <n v="149.53" u="1"/>
        <n v="50.05" u="1"/>
        <n v="20.05" u="1"/>
        <n v="23.9" u="1"/>
        <n v="93.74" u="1"/>
        <n v="44.62" u="1"/>
        <n v="120.75" u="1"/>
        <n v="183.84" u="1"/>
        <n v="214.47" u="1"/>
        <n v="39.65" u="1"/>
        <n v="37.840000000000003" u="1"/>
        <n v="91.96" u="1"/>
        <n v="43.73" u="1"/>
        <n v="34.22" u="1"/>
        <n v="40.11" u="1"/>
        <n v="65.7" u="1"/>
        <n v="31.3" u="1"/>
        <n v="108.11" u="1"/>
        <n v="38.76" u="1"/>
        <n v="14.75" u="1"/>
        <n v="124.26" u="1"/>
        <n v="58.07" u="1"/>
        <n v="63.96" u="1"/>
        <n v="167.47" u="1"/>
        <n v="94.55" u="1"/>
        <n v="33.79" u="1"/>
        <n v="28.14" u="1"/>
        <n v="64.84" u="1"/>
        <n v="80.069999999999993" u="1"/>
        <n v="26.33" u="1"/>
        <n v="62.61" u="1"/>
        <n v="30.18" u="1"/>
        <n v="28.37" u="1"/>
        <n v="127.02" u="1"/>
        <n v="14.19" u="1"/>
        <n v="59.45" u="1"/>
        <n v="49.94" u="1"/>
        <n v="57.64" u="1"/>
        <n v="66.510000000000005" u="1"/>
        <n v="165.58" u="1"/>
        <n v="78.290000000000006" u="1"/>
        <n v="24.98" u="1"/>
        <n v="27.02" u="1"/>
        <n v="79.209999999999994" u="1"/>
        <n v="198.05" u="1"/>
        <n v="160.18" u="1"/>
        <n v="102.6" u="1"/>
        <n v="47.24" u="1"/>
        <n v="91.74" u="1"/>
        <n v="69.27" u="1"/>
        <n v="19.78" u="1"/>
        <n v="23.63" u="1"/>
        <n v="115.13" u="1"/>
        <n v="42.27" u="1"/>
        <n v="179.84" u="1"/>
        <n v="40.46" u="1"/>
        <n v="233.86" u="1"/>
        <n v="272.98" u="1"/>
        <n v="93.58" u="1"/>
        <n v="74.56" u="1"/>
        <n v="70.94" u="1"/>
        <n v="15.29" u="1"/>
        <n v="167.03" u="1"/>
        <n v="206.74" u="1"/>
        <n v="80.02" u="1"/>
        <n v="168.87" u="1"/>
        <n v="95.25" u="1"/>
        <n v="265.52" u="1"/>
        <n v="72.78" u="1"/>
        <n v="32.33" u="1"/>
        <n v="27.41" u="1"/>
        <n v="65.540000000000006" u="1"/>
        <n v="31.26" u="1"/>
        <n v="100.71" u="1"/>
        <n v="27.64" u="1"/>
        <n v="31.49" u="1"/>
        <n v="134.68" u="1"/>
        <n v="165.14" u="1"/>
        <n v="195.94" u="1"/>
        <n v="127.72" u="1"/>
        <n v="56.18" u="1"/>
        <n v="54.37" u="1"/>
        <n v="75.37" u="1"/>
        <n v="28.1" u="1"/>
        <n v="138.19" u="1"/>
        <n v="45.32" u="1"/>
        <n v="72.67" u="1"/>
        <n v="69.05" u="1"/>
        <n v="45.78" u="1"/>
        <n v="107.84" u="1"/>
        <n v="73.59" u="1"/>
        <n v="240.83" u="1"/>
        <n v="19.05" u="1"/>
        <n v="485.18" u="1"/>
        <n v="165.09" u="1"/>
        <n v="127.61" u="1"/>
        <n v="40.81" u="1"/>
        <n v="116.75" u="1"/>
        <n v="128.88999999999999" u="1"/>
        <n v="17.47" u="1"/>
        <n v="44.89" u="1"/>
        <n v="190.15" u="1"/>
        <n v="41.27" u="1"/>
        <n v="19.510000000000002" u="1"/>
        <n v="39.46" u="1"/>
        <n v="17.7" u="1"/>
        <n v="35.840000000000003" u="1"/>
        <n v="87.96" u="1"/>
        <n v="41.73" u="1"/>
        <n v="170.44" u="1"/>
        <n v="114.97" u="1"/>
        <n v="80.72" u="1"/>
        <n v="34.49" u="1"/>
        <n v="16.12" u="1"/>
        <n v="32.68" u="1"/>
        <n v="100.49" u="1"/>
        <n v="78.02" u="1"/>
        <n v="93.25" u="1"/>
        <n v="34.950000000000003" u="1"/>
        <n v="33.14" u="1"/>
        <n v="57.88" u="1"/>
        <n v="26.91" u="1"/>
        <n v="60.15" u="1"/>
        <n v="58.34" u="1"/>
        <n v="27.14" u="1"/>
        <n v="73.37" u="1"/>
        <n v="88.77" u="1"/>
        <n v="247.63" u="1"/>
        <n v="85.15" u="1"/>
        <n v="27.6" u="1"/>
        <n v="53.83" u="1"/>
        <n v="25.79" u="1"/>
        <n v="180.97" u="1"/>
        <n v="97.68" u="1"/>
        <n v="113.08" u="1"/>
        <n v="26.02" u="1"/>
        <n v="75.209999999999994" u="1"/>
        <n v="42.97" u="1"/>
        <n v="175.57" u="1"/>
        <n v="22.4" u="1"/>
        <n v="114.75" u="1"/>
        <n v="80.5" u="1"/>
        <n v="38" u="1"/>
        <n v="107.51" u="1"/>
        <n v="85.04" u="1"/>
        <n v="293.01" u="1"/>
        <n v="81.42" u="1"/>
        <n v="112.05" u="1"/>
        <n v="256.98" u="1"/>
        <n v="218.62" u="1"/>
        <n v="33.03" u="1"/>
        <n v="101.19" u="1"/>
        <n v="173.51" u="1"/>
        <n v="31.61" u="1"/>
        <n v="78.72" u="1"/>
        <n v="274.8" u="1"/>
        <n v="268.07" u="1"/>
        <n v="61.85" u="1"/>
        <n v="29.8" u="1"/>
        <n v="35.299999999999997" u="1"/>
        <n v="105.73" u="1"/>
        <n v="71.48" u="1"/>
        <n v="15.81" u="1"/>
        <n v="130.41" u="1"/>
        <n v="35.76" u="1"/>
        <n v="91.25" u="1"/>
        <n v="56.88" u="1"/>
        <n v="99.41" u="1"/>
        <n v="65.16" u="1"/>
        <n v="80.39" u="1"/>
        <n v="55.07" u="1"/>
        <n v="155.47" u="1"/>
        <n v="88.55" u="1"/>
        <n v="28.45" u="1"/>
        <n v="57.34" u="1"/>
        <n v="133.91999999999999" u="1"/>
        <n v="55.53" u="1"/>
        <n v="63.23" u="1"/>
        <n v="133.75" u="1"/>
        <n v="93.09" u="1"/>
        <n v="51.91" u="1"/>
        <n v="55.99" u="1"/>
        <n v="26.87" u="1"/>
        <n v="128.35" u="1"/>
        <n v="52.37" u="1"/>
        <n v="25.06" u="1"/>
        <n v="71.37" u="1"/>
        <n v="50.56" u="1"/>
        <n v="98.38" u="1"/>
        <n v="46.94" u="1"/>
        <n v="75.91" u="1"/>
        <n v="72.290000000000006" u="1"/>
        <n v="184.21" u="1"/>
        <n v="68.67" u="1"/>
        <n v="207.6" u="1"/>
        <n v="231.16" u="1"/>
        <n v="223.92" u="1"/>
        <n v="92.06" u="1"/>
        <n v="47.86" u="1"/>
        <n v="92.98" u="1"/>
        <n v="123.61" u="1"/>
        <n v="42.43" u="1"/>
        <n v="85.74" u="1"/>
        <n v="135.37" u="1"/>
        <n v="166.17" u="1"/>
        <n v="274.26" u="1"/>
        <n v="112.75" u="1"/>
        <n v="78.5" u="1"/>
        <n v="182.15" u="1"/>
        <n v="86.66" u="1"/>
        <n v="101.89" u="1"/>
        <n v="146.29" u="1"/>
        <n v="41.54" u="1"/>
        <n v="31.11" u="1"/>
        <n v="80.34" u="1"/>
        <n v="60.85" u="1"/>
        <n v="107.35" u="1"/>
        <n v="34.299999999999997" u="1"/>
        <n v="69.48" u="1"/>
        <n v="31.34" u="1"/>
        <n v="119.88" u="1"/>
        <n v="85.63" u="1"/>
        <n v="27.72" u="1"/>
        <n v="116.26" u="1"/>
        <n v="165.78" u="1"/>
        <n v="54.07" u="1"/>
        <n v="29.76" u="1"/>
        <n v="58.15" u="1"/>
        <n v="27.95" u="1"/>
        <n v="28.18" u="1"/>
        <n v="49.1" u="1"/>
        <n v="53.18" u="1"/>
        <n v="84.77" u="1"/>
        <n v="57.26" u="1"/>
        <n v="140.5" u="1"/>
        <n v="133.26" u="1"/>
        <n v="26.6" u="1"/>
        <n v="53.64" u="1"/>
        <n v="51.83" u="1"/>
        <n v="24.79" u="1"/>
        <n v="42.32" u="1"/>
        <n v="50.02" u="1"/>
        <n v="127.93" u="1"/>
        <n v="52.29" u="1"/>
        <n v="259.24" u="1"/>
        <n v="25.02" u="1"/>
        <n v="83.74" u="1"/>
        <n v="110.75" u="1"/>
        <n v="88.28" u="1"/>
        <n v="65.64" u="1"/>
        <n v="111.67" u="1"/>
        <n v="77.42" u="1"/>
        <n v="32.840000000000003" u="1"/>
        <n v="135.05000000000001" u="1"/>
        <n v="63.47" u="1"/>
        <n v="165.51" u="1"/>
        <n v="16.43" u="1"/>
        <n v="30.84" u="1"/>
        <n v="94.49" u="1"/>
        <n v="90.87" u="1"/>
        <n v="102.65" u="1"/>
        <n v="56.69" u="1"/>
        <n v="64.78" u="1"/>
        <n v="169.02" u="1"/>
        <n v="31.07" u="1"/>
        <n v="62.58" u="1"/>
        <n v="53.07" u="1"/>
        <n v="25.41" u="1"/>
        <n v="60.77" u="1"/>
        <n v="84.55" u="1"/>
        <n v="27.45" u="1"/>
        <n v="489.31" u="1"/>
        <n v="201.49" u="1"/>
        <n v="53.53" u="1"/>
        <n v="25.64" u="1"/>
        <n v="29.49" u="1"/>
        <n v="51.72" u="1"/>
        <n v="89.09" u="1"/>
        <n v="27.68" u="1"/>
        <n v="172.53" u="1"/>
        <n v="48.1" u="1"/>
        <n v="287.66000000000003" u="1"/>
        <n v="165.46" u="1"/>
        <n v="25.87" u="1"/>
        <n v="117.02" u="1"/>
        <n v="56.26" u="1"/>
        <n v="113.4" u="1"/>
        <n v="94.38" u="1"/>
        <n v="26.1" u="1"/>
        <n v="41.32" u="1"/>
        <n v="64.67" u="1"/>
        <n v="168.97" u="1"/>
        <n v="69.209999999999994" u="1"/>
        <n v="41.78" u="1"/>
        <n v="65.59" u="1"/>
        <n v="47.67" u="1"/>
        <n v="77.2" u="1"/>
        <n v="36.35" u="1"/>
        <n v="44.05" u="1"/>
        <n v="88.98" u="1"/>
        <n v="40.43" u="1"/>
        <n v="81.739999999999995" u="1"/>
        <n v="38.619999999999997" u="1"/>
        <n v="134.61000000000001" u="1"/>
        <n v="127.77" u="1"/>
        <n v="36.81" u="1"/>
        <n v="44.51" u="1"/>
        <n v="70.88" u="1"/>
        <n v="40.89" u="1"/>
        <n v="143.52000000000001" u="1"/>
        <n v="174.32" u="1"/>
        <n v="31.69" u="1"/>
        <n v="79.040000000000006" u="1"/>
        <n v="197.71" u="1"/>
        <n v="37.270000000000003" u="1"/>
        <n v="71.8" u="1"/>
        <n v="33.65" u="1"/>
        <n v="31.92" u="1"/>
        <n v="114.21" u="1"/>
        <n v="64.56" u="1"/>
        <n v="37.729999999999997" u="1"/>
        <n v="35.92" u="1"/>
        <n v="60.66" u="1"/>
        <n v="261.55" u="1"/>
        <n v="70.02" u="1"/>
        <n v="28.53" u="1"/>
        <n v="119.5" u="1"/>
        <n v="134.38999999999999" u="1"/>
        <n v="30.57" u="1"/>
        <n v="470.9" u="1"/>
        <n v="74.39" u="1"/>
        <n v="52.07" u="1"/>
        <n v="59.77" u="1"/>
        <n v="28.76" u="1"/>
        <n v="82.55" u="1"/>
        <n v="26.95" u="1"/>
        <n v="128.99" u="1"/>
        <n v="60.23" u="1"/>
        <n v="68.069999999999993" u="1"/>
        <n v="244.27" u="1"/>
        <n v="13.48" u="1"/>
        <n v="27.18" u="1"/>
        <n v="79.849999999999994" u="1"/>
        <n v="130.83000000000001" u="1"/>
        <n v="49.37" u="1"/>
        <n v="55.26" u="1"/>
        <n v="45.75" u="1"/>
        <n v="77.150000000000006" u="1"/>
        <n v="23.79" u="1"/>
        <n v="40.32" u="1"/>
        <n v="96.92" u="1"/>
        <n v="44.4" u="1"/>
        <n v="20.170000000000002" u="1"/>
        <n v="46.67" u="1"/>
        <n v="128.94" u="1"/>
        <n v="37.159999999999997" u="1"/>
        <n v="43.05" u="1"/>
        <n v="41.24" u="1"/>
        <n v="168.48" u="1"/>
        <n v="34" u="1"/>
        <n v="32.19" u="1"/>
        <n v="114.91" u="1"/>
        <n v="80.66" u="1"/>
        <n v="254.97" u="1"/>
        <n v="104.05" u="1"/>
        <n v="66.180000000000007" u="1"/>
        <n v="96.81" u="1"/>
        <n v="63.28" u="1"/>
        <n v="127.44" u="1"/>
        <n v="17.239999999999998" u="1"/>
        <n v="60.12" u="1"/>
        <n v="28.03" u="1"/>
        <n v="130.38999999999999" u="1"/>
        <n v="28.26" u="1"/>
        <n v="56.96" u="1"/>
        <n v="132.22999999999999" u="1"/>
        <n v="26.45" u="1"/>
        <n v="88.71" u="1"/>
        <n v="216.88" u="1"/>
        <n v="119.34" u="1"/>
        <n v="240.27" u="1"/>
        <n v="47.91" u="1"/>
        <n v="77.849999999999994" u="1"/>
        <n v="50.18" u="1"/>
        <n v="135.91" u="1"/>
        <n v="23.06" u="1"/>
        <n v="135.74" u="1"/>
        <n v="46.56" u="1"/>
        <n v="128.66999999999999" u="1"/>
        <n v="197" u="1"/>
        <n v="25.1" u="1"/>
        <n v="182.69" u="1"/>
        <n v="50.64" u="1"/>
        <n v="86.76" u="1"/>
        <n v="117.39" u="1"/>
        <n v="83.14" u="1"/>
        <n v="64.290000000000006" u="1"/>
        <n v="130.34" u="1"/>
        <n v="49.29" u="1"/>
        <n v="39.78" u="1"/>
        <n v="80.44" u="1"/>
        <n v="132.18" u="1"/>
        <n v="76.819999999999993" u="1"/>
        <n v="43.86" u="1"/>
        <n v="42.05" u="1"/>
        <n v="38.43" u="1"/>
        <n v="74.12" u="1"/>
        <n v="34.81" u="1"/>
        <n v="42.51" u="1"/>
        <n v="82.28" u="1"/>
        <n v="135.52000000000001" u="1"/>
        <n v="128.44999999999999" u="1"/>
        <n v="37.08" u="1"/>
        <n v="128.28" u="1"/>
        <n v="35.270000000000003" u="1"/>
        <n v="236.66" u="1"/>
        <n v="64.180000000000007" u="1"/>
        <n v="94.81" u="1"/>
        <n v="56.85" u="1"/>
        <n v="60.93" u="1"/>
        <n v="29.34" u="1"/>
        <n v="133.63" u="1"/>
        <n v="271.12" u="1"/>
        <n v="93.03" u="1"/>
        <n v="108.26" u="1"/>
        <n v="59.58" u="1"/>
        <n v="112.8" u="1"/>
        <n v="25.95" u="1"/>
        <n v="124.58" u="1"/>
        <n v="182.42" u="1"/>
        <n v="50.53" u="1"/>
        <n v="67.69" u="1"/>
        <n v="46.91" u="1"/>
        <n v="12.98" u="1"/>
        <n v="271.07" u="1"/>
        <n v="52.8" u="1"/>
        <n v="256.25" u="1"/>
        <n v="49.18" u="1"/>
        <n v="76.77" u="1"/>
        <n v="155.30000000000001" u="1"/>
        <n v="122.63" u="1"/>
        <n v="24.6" u="1"/>
        <n v="103.78" u="1"/>
        <n v="171.28" u="1"/>
        <n v="81.14" u="1"/>
        <n v="38.32" u="1"/>
        <n v="96.54" u="1"/>
        <n v="44.21" u="1"/>
        <n v="101.08" u="1"/>
        <n v="135.25" u="1"/>
        <n v="86.6" u="1"/>
        <n v="33.35" u="1"/>
        <n v="35.619999999999997" u="1"/>
        <n v="33.81" u="1"/>
        <n v="41.51" u="1"/>
        <n v="32" u="1"/>
        <n v="114.53" u="1"/>
        <n v="126.14" u="1"/>
        <n v="103.67" u="1"/>
        <n v="69.42" u="1"/>
        <n v="32.46" u="1"/>
        <n v="65.8" u="1"/>
        <n v="30.42" u="1"/>
        <n v="180.14" u="1"/>
        <n v="180.31" u="1"/>
        <n v="32.92" u="1"/>
        <n v="85.57" u="1"/>
        <n v="57.66" u="1"/>
        <n v="100.97" u="1"/>
        <n v="81.95" u="1"/>
        <n v="135.19999999999999" u="1"/>
        <n v="63.55" u="1"/>
        <n v="26.8" u="1"/>
        <n v="30.65" u="1"/>
        <n v="59.93" u="1"/>
        <n v="28.84" u="1"/>
        <n v="82.87" u="1"/>
        <n v="113.5" u="1"/>
        <n v="129.63" u="1"/>
        <n v="54.5" u="1"/>
        <n v="52.69" u="1"/>
        <n v="60.39" u="1"/>
        <n v="58.58" u="1"/>
        <n v="102.64" u="1"/>
        <n v="68.39" u="1"/>
        <n v="56.77" u="1"/>
        <n v="27.26" u="1"/>
        <n v="25.45" u="1"/>
        <n v="103.56" u="1"/>
        <n v="118.96" u="1"/>
        <n v="49.53" u="1"/>
        <n v="57.23" u="1"/>
        <n v="27.49" u="1"/>
        <n v="47.72" u="1"/>
        <n v="49.99" u="1"/>
        <n v="100.86" u="1"/>
        <n v="46.37" u="1"/>
        <n v="74.77" u="1"/>
        <n v="86.38" u="1"/>
        <n v="143.88999999999999" u="1"/>
        <n v="117.01" u="1"/>
        <n v="98.16" u="1"/>
        <n v="46.83" u="1"/>
        <n v="18.440000000000001" u="1"/>
        <n v="45.02" u="1"/>
        <n v="20.48" u="1"/>
        <n v="47.29" u="1"/>
        <n v="22.52" u="1"/>
        <n v="80.06" u="1"/>
        <n v="20.71" u="1"/>
        <n v="122.47" u="1"/>
        <n v="185.27" u="1"/>
        <n v="34.159999999999997" u="1"/>
        <n v="178.2" u="1"/>
        <n v="133.09" u="1"/>
        <n v="40.51" u="1"/>
        <n v="100.75" u="1"/>
        <n v="116.15" u="1"/>
        <n v="81.900000000000006" u="1"/>
        <n v="134.93" u="1"/>
        <n v="38.700000000000003" u="1"/>
        <n v="165.39" u="1"/>
        <n v="17.32" u="1"/>
        <n v="143.84" u="1"/>
        <n v="98.05" u="1"/>
        <n v="167.23" u="1"/>
        <n v="160.16" u="1"/>
        <n v="33.729999999999997" u="1"/>
        <n v="87.19" u="1"/>
        <n v="28.11" u="1"/>
        <n v="114.2" u="1"/>
        <n v="79.95" u="1"/>
        <n v="258.51" u="1"/>
        <n v="115.12" u="1"/>
        <n v="80.87" u="1"/>
        <n v="55.31" u="1"/>
        <n v="61.2" u="1"/>
        <n v="73.63" u="1"/>
        <n v="123.28" u="1"/>
        <n v="49.88" u="1"/>
        <n v="417.35" u="1"/>
        <n v="22.91" u="1"/>
        <n v="26.76" u="1"/>
        <n v="24.95" u="1"/>
        <n v="67.31" u="1"/>
        <n v="26.99" u="1"/>
        <n v="46.72" u="1"/>
        <n v="197.64" u="1"/>
        <n v="25.18" u="1"/>
        <n v="50.8" u="1"/>
        <n v="48.99" u="1"/>
        <n v="23.37" u="1"/>
        <n v="64.61" u="1"/>
        <n v="21.56" u="1"/>
        <n v="215.63" u="1"/>
        <n v="88" u="1"/>
        <n v="41.75" u="1"/>
        <n v="19.75" u="1"/>
        <n v="39.94" u="1"/>
        <n v="132.82" u="1"/>
        <n v="96.16" u="1"/>
        <n v="38.130000000000003" u="1"/>
        <n v="17.940000000000001" u="1"/>
        <n v="123.17" u="1"/>
        <n v="88.92" u="1"/>
        <n v="115.93" u="1"/>
        <n v="78.06" u="1"/>
        <n v="36.78" u="1"/>
        <n v="44.48" u="1"/>
        <n v="42.67" u="1"/>
        <n v="143.4" u="1"/>
        <n v="39.51" u="1"/>
        <n v="31" u="1"/>
        <n v="62.44" u="1"/>
        <n v="60.63" u="1"/>
        <n v="58.82" u="1"/>
        <n v="32.270000000000003" u="1"/>
        <n v="31.23" u="1"/>
        <n v="61.09" u="1"/>
        <n v="88.81" u="1"/>
        <n v="179.38" u="1"/>
        <n v="57.47" u="1"/>
        <n v="81.569999999999993" u="1"/>
        <n v="55.66" u="1"/>
        <n v="29.65" u="1"/>
        <n v="143.35" u="1"/>
        <n v="166.91" u="1"/>
        <n v="166.74" u="1"/>
        <n v="26.03" u="1"/>
        <n v="29.88" u="1"/>
        <n v="52.5" u="1"/>
        <n v="28.07" u="1"/>
        <n v="48.88" u="1"/>
        <n v="76.17" u="1"/>
        <n v="184.73" u="1"/>
        <n v="26.49" u="1"/>
        <n v="107.72" u="1"/>
        <n v="122.95" u="1"/>
        <n v="104.1" u="1"/>
        <n v="49.8" u="1"/>
        <n v="21.06" u="1"/>
        <n v="89.62" u="1"/>
        <n v="101.4" u="1"/>
        <n v="48.45" u="1"/>
        <n v="94.16" u="1"/>
        <n v="17.440000000000001" u="1"/>
        <n v="45.29" u="1"/>
        <n v="21.52" u="1"/>
        <n v="19.71" u="1"/>
        <n v="80.599999999999994" u="1"/>
        <n v="34.43" u="1"/>
        <n v="16.09" u="1"/>
        <n v="38.51" u="1"/>
        <n v="134" u="1"/>
        <n v="18.13" u="1"/>
        <n v="225.89" u="1"/>
        <n v="257.38" u="1"/>
        <n v="28.69" u="1"/>
        <n v="30.73" u="1"/>
        <n v="90.43" u="1"/>
        <n v="28.92" u="1"/>
        <n v="27.11" u="1"/>
        <n v="198.77" u="1"/>
        <n v="25.3" u="1"/>
        <n v="29.15" u="1"/>
        <n v="177.22" u="1"/>
        <n v="84.11" u="1"/>
        <n v="126.52" u="1"/>
        <n v="61.01" u="1"/>
        <n v="107.5" u="1"/>
        <n v="88.65" u="1"/>
        <n v="178.89" u="1"/>
        <n v="57.39" u="1"/>
        <n v="240.15" u="1"/>
        <n v="47.88" u="1"/>
        <n v="25.76" u="1"/>
        <n v="74.17" u="1"/>
        <n v="23.95" u="1"/>
        <n v="66.930000000000007" u="1"/>
        <n v="112.96" u="1"/>
        <n v="78.709999999999994" u="1"/>
        <n v="25.99" u="1"/>
        <n v="75.09" u="1"/>
        <n v="52.42" u="1"/>
        <n v="42.91" u="1"/>
        <n v="105.72" u="1"/>
        <n v="285.51" u="1"/>
        <n v="98.48" u="1"/>
        <n v="130.22" u="1"/>
        <n v="215.04" u="1"/>
        <n v="87.62" u="1"/>
        <n v="47.45" u="1"/>
        <n v="45.64" u="1"/>
        <n v="76.760000000000005" u="1"/>
        <n v="36.130000000000003" u="1"/>
        <n v="122.79" u="1"/>
        <n v="84.92" u="1"/>
        <n v="18.98" u="1"/>
        <n v="133.72999999999999" u="1"/>
        <n v="249.18" u="1"/>
        <n v="70.44" u="1"/>
        <n v="85.84" u="1"/>
        <n v="19.21" u="1"/>
        <n v="63.6" u="1"/>
        <n v="112.85" u="1"/>
        <n v="78.599999999999994" u="1"/>
        <n v="128.33000000000001" u="1"/>
        <n v="267.25" u="1"/>
        <n v="278" u="1"/>
        <n v="37.51" u="1"/>
        <n v="94.75" u="1"/>
        <n v="30" u="1"/>
        <n v="60.44" u="1"/>
        <n v="33.89" u="1"/>
        <n v="32.08" u="1"/>
        <n v="83.89" u="1"/>
        <n v="13.08" u="1"/>
        <n v="95.67" u="1"/>
        <n v="92.05" u="1"/>
        <n v="69.58" u="1"/>
        <n v="100.21" u="1"/>
        <n v="73.95" u="1"/>
        <n v="28.65" u="1"/>
        <n v="203.85" u="1"/>
        <n v="78.489999999999995" u="1"/>
        <n v="54.12" u="1"/>
        <n v="90.27" u="1"/>
        <n v="52.31" u="1"/>
        <n v="60.01" u="1"/>
        <n v="83.03" u="1"/>
        <n v="167.82" u="1"/>
        <n v="129.78" u="1"/>
        <n v="52.77" u="1"/>
        <n v="64.930000000000007" u="1"/>
        <n v="55.04" u="1"/>
        <n v="25.49" u="1"/>
        <n v="259.69" u="1"/>
        <n v="43.72" u="1"/>
        <n v="51.42" u="1"/>
        <n v="69.47" u="1"/>
        <n v="49.61" u="1"/>
        <n v="84.7" u="1"/>
        <n v="47.8" u="1"/>
        <n v="20.059999999999999" u="1"/>
        <n v="85.62" u="1"/>
        <n v="66.77" u="1"/>
        <n v="48.26" u="1"/>
        <n v="203.8" u="1"/>
        <n v="165.76" u="1"/>
        <n v="46.45" u="1"/>
        <n v="44.64" u="1"/>
        <n v="109.01" u="1"/>
        <n v="16.440000000000001" u="1"/>
        <n v="117.17" u="1"/>
        <n v="167.6" u="1"/>
        <n v="75.680000000000007" u="1"/>
        <n v="385.84" u="1"/>
        <n v="43.29" u="1"/>
        <n v="72.06" u="1"/>
        <n v="87.46" u="1"/>
        <n v="41.48" u="1"/>
        <n v="302.69" u="1"/>
        <n v="80.22" u="1"/>
        <n v="131.4" u="1"/>
        <n v="34.24" u="1"/>
        <n v="103.61" u="1"/>
        <n v="63.06" u="1"/>
        <n v="61.25" u="1"/>
        <n v="73.900000000000006" u="1"/>
        <n v="29.5" u="1"/>
        <n v="70.28" u="1"/>
        <n v="85.51" u="1"/>
        <n v="29.73" u="1"/>
        <n v="189.1" u="1"/>
        <n v="31.77" u="1"/>
        <n v="136.91999999999999" u="1"/>
        <n v="14.87" u="1"/>
        <n v="54.47" u="1"/>
        <n v="160.13999999999999" u="1"/>
        <n v="29.96" u="1"/>
        <n v="252.2" u="1"/>
        <n v="50.85" u="1"/>
        <n v="28.15" u="1"/>
        <n v="114.36" u="1"/>
        <n v="80.11" u="1"/>
        <n v="54.93" u="1"/>
        <n v="59.01" u="1"/>
        <n v="49.5" u="1"/>
        <n v="77.41" u="1"/>
        <n v="108.04" u="1"/>
        <n v="51.77" u="1"/>
        <n v="24.76" u="1"/>
        <n v="112.58" u="1"/>
        <n v="78.33" u="1"/>
        <n v="74.709999999999994" u="1"/>
        <n v="259.10000000000002" u="1"/>
        <n v="42.72" u="1"/>
        <n v="50.42" u="1"/>
        <n v="44.99" u="1"/>
        <n v="262.44" u="1"/>
        <n v="131.13" u="1"/>
        <n v="17.75" u="1"/>
        <n v="21.6" u="1"/>
        <n v="91.78" u="1"/>
        <n v="107.01" u="1"/>
        <n v="103.39" u="1"/>
        <n v="19.79" u="1"/>
        <n v="84.54" u="1"/>
        <n v="38.21" u="1"/>
        <n v="36.4" u="1"/>
        <n v="73.680000000000007" u="1"/>
        <n v="149.12" u="1"/>
        <n v="63.41" u="1"/>
        <n v="165.44" u="1"/>
        <n v="105.23" u="1"/>
        <n v="63.87" u="1"/>
        <n v="197.91" u="1"/>
        <n v="62.06" u="1"/>
        <n v="60.25" u="1"/>
        <n v="183.43" u="1"/>
        <n v="33.700000000000003" u="1"/>
        <n v="58.44" u="1"/>
        <n v="83.51" u="1"/>
        <n v="138.32" u="1"/>
        <n v="98.91" u="1"/>
        <n v="168.95" u="1"/>
        <n v="60.71" u="1"/>
        <n v="122.3" u="1"/>
        <n v="84.43" u="1"/>
        <n v="65.58" u="1"/>
        <n v="27.42" u="1"/>
        <n v="96.21" u="1"/>
        <n v="62.98" u="1"/>
        <n v="53.47" u="1"/>
        <n v="57.55" u="1"/>
        <n v="74.489999999999995" u="1"/>
        <n v="52.12" u="1"/>
        <n v="86.27" u="1"/>
        <n v="50.31" u="1"/>
        <n v="82.65" u="1"/>
        <n v="97.88" u="1"/>
        <n v="26.07" u="1"/>
        <n v="75.41" u="1"/>
        <n v="52.58" u="1"/>
        <n v="125.81" u="1"/>
        <n v="69.09" u="1"/>
        <n v="39.909999999999997" u="1"/>
        <n v="47.61" u="1"/>
        <n v="42.18" u="1"/>
        <n v="172.41" u="1"/>
        <n v="134.37" u="1"/>
        <n v="46.26" u="1"/>
        <n v="165" u="1"/>
        <n v="93.4" u="1"/>
        <n v="34.94" u="1"/>
        <n v="33.130000000000003" u="1"/>
        <n v="31.66" u="1"/>
        <n v="39.020000000000003" u="1"/>
        <n v="78.92" u="1"/>
        <n v="35.4" u="1"/>
        <n v="41.29" u="1"/>
        <n v="83.46" u="1"/>
        <n v="137.88" u="1"/>
        <n v="64.44" u="1"/>
        <n v="37.67" u="1"/>
        <n v="95.07" u="1"/>
        <n v="65.36" u="1"/>
        <n v="156.04" u="1"/>
        <n v="107.77" u="1"/>
        <n v="88.75" u="1"/>
        <n v="69.900000000000006" u="1"/>
        <n v="28.5" u="1"/>
        <n v="32.700000000000003" u="1"/>
        <n v="66.28" u="1"/>
        <n v="172.02" u="1"/>
        <n v="81.510000000000005" u="1"/>
        <n v="63.33" u="1"/>
        <n v="30.54" u="1"/>
        <n v="93.29" u="1"/>
        <n v="120.3" u="1"/>
        <n v="173.86" u="1"/>
        <n v="30.77" u="1"/>
        <n v="94.21" u="1"/>
        <n v="58.36" u="1"/>
        <n v="27.15" u="1"/>
        <n v="113.98" u="1"/>
        <n v="76.11" u="1"/>
        <n v="106.74" u="1"/>
        <n v="103.12" u="1"/>
        <n v="84.27" u="1"/>
        <n v="297" u="1"/>
        <n v="27.38" u="1"/>
        <n v="99.5" u="1"/>
        <n v="47.5" u="1"/>
        <n v="80.650000000000006" u="1"/>
        <n v="42.07" u="1"/>
        <n v="179.21" u="1"/>
        <n v="49.77" u="1"/>
        <n v="202.6" u="1"/>
        <n v="134.1" u="1"/>
        <n v="150.25" u="1"/>
        <n v="50.23" u="1"/>
        <n v="20.14" u="1"/>
        <n v="23.99" u="1"/>
        <n v="37.1" u="1"/>
        <n v="41.18" u="1"/>
        <n v="175.48" u="1"/>
        <n v="168.41" u="1"/>
        <n v="32.130000000000003" u="1"/>
        <n v="114.79" u="1"/>
        <n v="31.16" u="1"/>
        <n v="80.540000000000006" u="1"/>
        <n v="34.4" u="1"/>
        <n v="66.06" u="1"/>
        <n v="134.05000000000001" u="1"/>
        <n v="36.67" u="1"/>
        <n v="74.22" u="1"/>
        <n v="448.33" u="1"/>
        <n v="89.45" u="1"/>
        <n v="66.98" u="1"/>
        <n v="189.91" u="1"/>
        <n v="60.06" u="1"/>
        <n v="33.51" u="1"/>
        <n v="28" u="1"/>
        <n v="56.44" u="1"/>
        <n v="94.91" u="1"/>
        <n v="26.19" u="1"/>
        <n v="52.82" u="1"/>
        <n v="58.71" u="1"/>
        <n v="28.23" u="1"/>
        <n v="80.430000000000007" u="1"/>
        <n v="62.79" u="1"/>
        <n v="131.99" u="1"/>
        <n v="26.42" u="1"/>
        <n v="126.46" u="1"/>
        <n v="267.5" u="1"/>
        <n v="186.18" u="1"/>
        <n v="88.59" u="1"/>
        <n v="103.82" u="1"/>
        <n v="28.46" u="1"/>
        <n v="49.66" u="1"/>
        <n v="55.55" u="1"/>
        <n v="187.85" u="1"/>
        <n v="149.97999999999999" u="1"/>
        <n v="56.01" u="1"/>
        <n v="135.66999999999999" u="1"/>
        <n v="234.8" u="1"/>
        <n v="44.69" u="1"/>
        <n v="75.03" u="1"/>
        <n v="189.52" u="1"/>
        <n v="25.07" u="1"/>
        <n v="71.41" u="1"/>
        <n v="67.790000000000006" u="1"/>
        <n v="167.97" u="1"/>
        <n v="271.13" u="1"/>
        <n v="72.33" u="1"/>
        <n v="36.1" u="1"/>
        <n v="148.09" u="1"/>
        <n v="84.86" u="1"/>
        <n v="40.18" u="1"/>
        <n v="115.49" u="1"/>
        <n v="36.56" u="1"/>
        <n v="44.26" u="1"/>
        <n v="101.01" u="1"/>
        <n v="38.83" u="1"/>
        <n v="30.66" u="1"/>
        <n v="128.21" u="1"/>
        <n v="18.52" u="1"/>
        <n v="167.75" u="1"/>
        <n v="30.89" u="1"/>
        <n v="153.27000000000001" u="1"/>
        <n v="29.08" u="1"/>
        <n v="91.99" u="1"/>
        <n v="59.06" u="1"/>
        <n v="84.75" u="1"/>
        <n v="57.25" u="1"/>
        <n v="65.900000000000006" u="1"/>
        <n v="27.5" u="1"/>
        <n v="96.53" u="1"/>
        <n v="53.63" u="1"/>
        <n v="29.54" u="1"/>
        <n v="27.73" u="1"/>
        <n v="196.66" u="1"/>
        <n v="128.16" u="1"/>
        <n v="109.06" u="1"/>
        <n v="90.21" u="1"/>
        <n v="182.18" u="1"/>
        <n v="13.87" u="1"/>
        <n v="86.59" u="1"/>
        <n v="174.94" u="1"/>
        <n v="56.36" u="1"/>
        <n v="136.9" u="1"/>
        <n v="26.15" u="1"/>
        <n v="109.98" u="1"/>
        <n v="52.74" u="1"/>
        <n v="252.35" u="1"/>
        <n v="24.34" u="1"/>
        <n v="22.53" u="1"/>
        <n v="76.650000000000006" u="1"/>
        <n v="49.58" u="1"/>
        <n v="65.790000000000006" u="1"/>
        <n v="171.21" u="1"/>
        <n v="18.91" u="1"/>
        <n v="45.96" u="1"/>
        <n v="92.8" u="1"/>
        <n v="44.15" u="1"/>
        <n v="40.53" u="1"/>
        <n v="116.19" u="1"/>
        <n v="127.97" u="1"/>
        <n v="44.61" u="1"/>
        <n v="124.35" u="1"/>
        <n v="90.1" u="1"/>
        <n v="42.8" u="1"/>
        <n v="40.99" u="1"/>
        <n v="82.86" u="1"/>
        <n v="39.18" u="1"/>
        <n v="284.29000000000002" u="1"/>
        <n v="113.49" u="1"/>
        <n v="79.239999999999995" u="1"/>
        <n v="160.24" u="1"/>
        <n v="35.56" u="1"/>
        <n v="43.26" u="1"/>
        <n v="106.25" u="1"/>
        <n v="41.45" u="1"/>
        <n v="19.600000000000001" u="1"/>
        <n v="83.78" u="1"/>
        <n v="207.02" u="1"/>
        <n v="396.35" u="1"/>
        <n v="171.16" u="1"/>
        <n v="133.12" u="1"/>
        <n v="77.459999999999994" u="1"/>
        <n v="149.44" u="1"/>
        <n v="127.86" u="1"/>
        <n v="98.15" u="1"/>
        <n v="63.95" u="1"/>
        <n v="27" u="1"/>
        <n v="62.14" u="1"/>
        <n v="190.82" u="1"/>
        <n v="75.510000000000005" u="1"/>
        <n v="52.63" u="1"/>
        <n v="71.89" u="1"/>
        <n v="27.23" u="1"/>
        <n v="131.22999999999999" u="1"/>
        <n v="76.430000000000007" u="1"/>
        <n v="88.21" u="1"/>
        <n v="58.98" u="1"/>
        <n v="103.44" u="1"/>
        <n v="69.19" u="1"/>
        <n v="84.59" u="1"/>
        <n v="27.46" u="1"/>
        <n v="65.569999999999993" u="1"/>
        <n v="77.349999999999994" u="1"/>
        <n v="25.65" u="1"/>
        <n v="70.11" u="1"/>
        <n v="48.12" u="1"/>
        <n v="78.27" u="1"/>
        <n v="165.37" u="1"/>
        <n v="54.01" u="1"/>
        <n v="93.5" u="1"/>
        <n v="42.69" u="1"/>
        <n v="71.03" u="1"/>
        <n v="18.41" u="1"/>
        <n v="46.77" u="1"/>
        <n v="190.6" u="1"/>
        <n v="125.05" u="1"/>
        <n v="90.8" u="1"/>
        <n v="131.18" u="1"/>
        <n v="471.21" u="1"/>
        <n v="45.42" u="1"/>
        <n v="43.61" u="1"/>
        <n v="20.68" u="1"/>
        <n v="72.7" u="1"/>
        <n v="41.8" u="1"/>
        <n v="118.73" u="1"/>
        <n v="18.87" u="1"/>
        <n v="269.22000000000003" u="1"/>
        <n v="17.059999999999999" u="1"/>
        <n v="73.62" u="1"/>
        <n v="42.26" u="1"/>
        <n v="32.75" u="1"/>
        <n v="66.38" u="1"/>
        <n v="36.83" u="1"/>
        <n v="97.93" u="1"/>
        <n v="166.99" u="1"/>
        <n v="37.29" u="1"/>
        <n v="159.91999999999999" u="1"/>
        <n v="94.31" u="1"/>
        <n v="102.47" u="1"/>
        <n v="28.08" u="1"/>
        <n v="138.19999999999999" u="1"/>
        <n v="56.6" u="1"/>
        <n v="64.599999999999994" u="1"/>
        <n v="30.12" u="1"/>
        <n v="91.61" u="1"/>
        <n v="147.11000000000001" u="1"/>
        <n v="57.06" u="1"/>
        <n v="30.35" u="1"/>
        <n v="240.84" u="1"/>
        <n v="26.73" u="1"/>
        <n v="24.92" u="1"/>
        <n v="28.77" u="1"/>
        <n v="86.21" u="1"/>
        <n v="57.98" u="1"/>
        <n v="67.19" u="1"/>
        <n v="26.96" u="1"/>
        <n v="54.36" u="1"/>
        <n v="25.15" u="1"/>
        <n v="71.73" u="1"/>
        <n v="98.74" u="1"/>
        <n v="64.489999999999995" u="1"/>
        <n v="25.38" u="1"/>
        <n v="41.69" u="1"/>
        <n v="84.26" u="1"/>
        <n v="65.41" u="1"/>
        <n v="47.58" u="1"/>
        <n v="38.07" u="1"/>
        <n v="48.04" u="1"/>
        <n v="202.92" u="1"/>
        <n v="38.53" u="1"/>
        <n v="20.18" u="1"/>
        <n v="71.62" u="1"/>
        <n v="168.39" u="1"/>
        <n v="30.97" u="1"/>
        <n v="229.65" u="1"/>
        <n v="125.64" u="1"/>
        <n v="60.57" u="1"/>
        <n v="99.55" u="1"/>
        <n v="65.3" u="1"/>
        <n v="62.84" u="1"/>
        <n v="193.79" u="1"/>
        <n v="61.03" u="1"/>
        <n v="34.479999999999997" u="1"/>
        <n v="122.94" u="1"/>
        <n v="27.58" u="1"/>
        <n v="66.22" u="1"/>
        <n v="164.83" u="1"/>
        <n v="135.87" u="1"/>
        <n v="128.80000000000001" u="1"/>
        <n v="54.25" u="1"/>
        <n v="26" u="1"/>
        <n v="52.44" u="1"/>
        <n v="213.45" u="1"/>
        <n v="102.14" u="1"/>
        <n v="11.08" u="1"/>
        <n v="26.23" u="1"/>
        <n v="122.08" u="1"/>
        <n v="58.79" u="1"/>
        <n v="28.27" u="1"/>
        <n v="177.42" u="1"/>
        <n v="118.46" u="1"/>
        <n v="76.97" u="1"/>
        <n v="73.349999999999994" u="1"/>
        <n v="47.93" u="1"/>
        <n v="21.03" u="1"/>
        <n v="40.69" u="1"/>
        <n v="67.03" u="1"/>
        <n v="173.69" u="1"/>
        <n v="19.22" u="1"/>
        <n v="38.880000000000003" u="1"/>
        <n v="189.84" u="1"/>
        <n v="21.26" u="1"/>
        <n v="90.42" u="1"/>
        <n v="113.81" u="1"/>
        <n v="21.49" u="1"/>
        <n v="68.7" u="1"/>
        <n v="114.73" u="1"/>
        <n v="76.86" u="1"/>
        <n v="73.239999999999995" u="1"/>
        <n v="103.87" u="1"/>
        <n v="66" u="1"/>
        <n v="483.78" u="1"/>
        <n v="38.450000000000003" u="1"/>
        <n v="96.63" u="1"/>
        <n v="127.26" u="1"/>
        <n v="16.29" u="1"/>
        <n v="30.7" u="1"/>
        <n v="404.31" u="1"/>
        <n v="124.56" u="1"/>
        <n v="250.88" u="1"/>
        <n v="33.479999999999997" u="1"/>
        <n v="86.69" u="1"/>
        <n v="175.31" u="1"/>
        <n v="79.45" u="1"/>
        <n v="54.6" u="1"/>
        <n v="60.49" u="1"/>
        <n v="29.12" u="1"/>
        <n v="62.76" u="1"/>
        <n v="111" u="1"/>
        <n v="25.5" u="1"/>
        <n v="69.510000000000005" u="1"/>
        <n v="119.16" u="1"/>
        <n v="49.63" u="1"/>
        <n v="429.83" u="1"/>
        <n v="53.71" u="1"/>
        <n v="108.3" u="1"/>
        <n v="74.05" u="1"/>
        <n v="51.9" u="1"/>
        <n v="66.81" u="1"/>
        <n v="55.98" u="1"/>
        <n v="97.44" u="1"/>
        <n v="166.18" u="1"/>
        <n v="54.17" u="1"/>
        <n v="128.13999999999999" u="1"/>
        <n v="25.96" u="1"/>
        <n v="74.97" u="1"/>
        <n v="52.36" u="1"/>
        <n v="50.55" u="1"/>
        <n v="20.3" u="1"/>
        <n v="22.34" u="1"/>
        <n v="191.41" u="1"/>
        <n v="43.31" u="1"/>
        <n v="68.650000000000006" u="1"/>
        <n v="169.69" u="1"/>
        <n v="114.51" u="1"/>
        <n v="131.82" u="1"/>
        <n v="36.07" u="1"/>
        <n v="40.15" u="1"/>
        <n v="18.95" u="1"/>
        <n v="133.66" u="1"/>
        <n v="201.99" u="1"/>
        <n v="77.56" u="1"/>
        <n v="44.23" u="1"/>
        <n v="34.72" u="1"/>
        <n v="32.909999999999997" u="1"/>
        <n v="241.7" u="1"/>
        <n v="100.95" u="1"/>
        <n v="19.18" u="1"/>
        <n v="116.35" u="1"/>
        <n v="31.55" u="1"/>
        <n v="128.09" u="1"/>
        <n v="36.99" u="1"/>
        <n v="17.37" u="1"/>
        <n v="74.86" u="1"/>
        <n v="105.49" u="1"/>
        <n v="71.239999999999995" u="1"/>
        <n v="39.26" u="1"/>
        <n v="64" u="1"/>
        <n v="229.06" u="1"/>
        <n v="75.78" u="1"/>
        <n v="106.41" u="1"/>
        <n v="58.57" u="1"/>
        <n v="68.540000000000006" u="1"/>
        <n v="62.65" u="1"/>
        <n v="107.33" u="1"/>
        <n v="60.84" u="1"/>
        <n v="209.01" u="1"/>
        <n v="65.84" u="1"/>
        <n v="284.54000000000002" u="1"/>
        <n v="133.27000000000001" u="1"/>
        <n v="26.58" u="1"/>
        <n v="14.2" u="1"/>
        <n v="59.49" u="1"/>
        <n v="28.62" u="1"/>
        <n v="55.87" u="1"/>
        <n v="165.91" u="1"/>
        <n v="219.76" u="1"/>
        <n v="59.95" u="1"/>
        <n v="25" u="1"/>
        <n v="71.13" u="1"/>
        <n v="86.53" u="1"/>
        <n v="67.510000000000005" u="1"/>
        <n v="13.41" u="1"/>
        <n v="167.58" u="1"/>
        <n v="54.52" u="1"/>
        <n v="27.27" u="1"/>
        <n v="47.28" u="1"/>
        <n v="76.59" u="1"/>
        <n v="53.17" u="1"/>
        <n v="43.66" u="1"/>
        <n v="72.97" u="1"/>
        <n v="47.74" u="1"/>
        <n v="45.93" u="1"/>
        <n v="20.03" u="1"/>
        <n v="100.9" u="1"/>
        <n v="93.66" u="1"/>
        <n v="44.58" u="1"/>
        <n v="37.340000000000003" u="1"/>
        <n v="90.96" u="1"/>
        <n v="33.72" u="1"/>
        <n v="87.34" u="1"/>
        <n v="41.42" u="1"/>
        <n v="39.61" u="1"/>
        <n v="64.7" u="1"/>
        <n v="80.099999999999994" u="1"/>
        <n v="76.48" u="1"/>
        <n v="35.99" u="1"/>
        <n v="96.25" u="1"/>
        <n v="92.63" u="1"/>
        <n v="108.03" u="1"/>
        <n v="187.19" u="1"/>
        <n v="89.01" u="1"/>
        <n v="104.41" u="1"/>
        <n v="248.45" u="1"/>
        <n v="31.51" u="1"/>
        <n v="165.47" u="1"/>
        <n v="59.84" u="1"/>
        <n v="33.29" u="1"/>
        <n v="82.69" u="1"/>
        <n v="26.08" u="1"/>
        <n v="125.1" u="1"/>
        <n v="52.6" u="1"/>
        <n v="251.96" u="1"/>
        <n v="83.61" u="1"/>
        <n v="26.31" u="1"/>
        <n v="110.62" u="1"/>
        <n v="107" u="1"/>
        <n v="88.15" u="1"/>
        <n v="28.35" u="1"/>
        <n v="22.69" u="1"/>
        <n v="26.54" u="1"/>
        <n v="24.73" u="1"/>
        <n v="70.05" u="1"/>
        <n v="49.9" u="1"/>
        <n v="116.08" u="1"/>
        <n v="26.77" u="1"/>
        <n v="78.209999999999994" u="1"/>
        <n v="165.25" u="1"/>
        <n v="53.98" u="1"/>
        <n v="44.47" u="1"/>
        <n v="74.59" u="1"/>
        <n v="86.2" u="1"/>
        <n v="101.6" u="1"/>
        <n v="496.25" u="1"/>
        <n v="43.12" u="1"/>
        <n v="49.01" u="1"/>
        <n v="39.5" u="1"/>
        <n v="43.58" u="1"/>
        <n v="106.89" u="1"/>
        <n v="41.77" u="1"/>
        <n v="84.42" u="1"/>
        <n v="80.8" u="1"/>
        <n v="77.180000000000007" u="1"/>
        <n v="107.81" u="1"/>
        <n v="19.989999999999998" u="1"/>
        <n v="69.94" u="1"/>
        <n v="165.03" u="1"/>
        <n v="78.099999999999994" u="1"/>
        <n v="157.96" u="1"/>
        <n v="34.99" u="1"/>
        <n v="37.26" u="1"/>
        <n v="197.5" u="1"/>
        <n v="129" u="1"/>
        <n v="220.89" u="1"/>
        <n v="31.01" u="1"/>
        <n v="91.55" u="1"/>
        <n v="58.84" u="1"/>
        <n v="177.79" u="1"/>
        <n v="118.56" u="1"/>
        <n v="27.39" u="1"/>
        <n v="283.36" u="1"/>
        <n v="77.069999999999993" u="1"/>
        <n v="224.57" u="1"/>
        <n v="27.62" u="1"/>
        <n v="59.76" u="1"/>
        <n v="105" u="1"/>
        <n v="82.53" u="1"/>
        <n v="97.76" u="1"/>
        <n v="166.82" u="1"/>
        <n v="228.08" u="1"/>
        <n v="44.82" u="1"/>
        <n v="71.67" u="1"/>
        <n v="48.9" u="1"/>
        <n v="168.66" u="1"/>
        <n v="79.83" u="1"/>
        <n v="95.06" u="1"/>
        <n v="52.98" u="1"/>
        <n v="43.47" u="1"/>
        <n v="72.59" u="1"/>
        <n v="51.17" u="1"/>
        <n v="41.66" u="1"/>
        <n v="84.2" u="1"/>
        <n v="65.349999999999994" u="1"/>
        <n v="47.55" u="1"/>
        <n v="268.44" u="1"/>
        <n v="20.84" u="1"/>
        <n v="85.12" u="1"/>
        <n v="40.31" u="1"/>
        <n v="22.88" u="1"/>
        <n v="38.5" u="1"/>
        <n v="112.13" u="1"/>
        <n v="44.39" u="1"/>
        <n v="89.66" u="1"/>
        <n v="34.880000000000003" u="1"/>
        <n v="86.04" u="1"/>
        <n v="143.21" u="1"/>
        <n v="40.770000000000003" u="1"/>
        <n v="109.43" u="1"/>
        <n v="75.180000000000007" u="1"/>
        <n v="35.340000000000003" u="1"/>
        <n v="121.21" u="1"/>
        <n v="117.59" u="1"/>
        <n v="139.47999999999999" u="1"/>
        <n v="122.88" u="1"/>
        <n v="179.19" u="1"/>
        <n v="93.17" u="1"/>
        <n v="188.1" u="1"/>
        <n v="28.7" u="1"/>
        <n v="57.84" u="1"/>
        <n v="97.71" u="1"/>
        <n v="94.09" u="1"/>
        <n v="25.08" u="1"/>
        <n v="28.93" u="1"/>
        <n v="50.6" u="1"/>
        <n v="113.86" u="1"/>
        <n v="160.97999999999999" u="1"/>
        <n v="25.31" u="1"/>
        <n v="122.02" u="1"/>
        <n v="68.75" u="1"/>
        <n v="238.39" u="1"/>
        <n v="65.13" u="1"/>
        <n v="45.63" u="1"/>
        <n v="126.39" u="1"/>
        <n v="92.14" u="1"/>
        <n v="216.84" u="1"/>
        <n v="47.9" u="1"/>
        <n v="96.68" u="1"/>
        <n v="112.08" u="1"/>
        <n v="25.77" u="1"/>
        <n v="249.31" u="1"/>
        <n v="93.98" u="1"/>
        <n v="41.12" u="1"/>
        <n v="498.41" u="1"/>
        <n v="168" u="1"/>
        <n v="79.5" u="1"/>
        <n v="20.57" u="1"/>
        <n v="114.67" u="1"/>
        <n v="37.96" u="1"/>
        <n v="111.05" u="1"/>
        <n v="36.15" u="1"/>
        <n v="73.180000000000007" u="1"/>
        <n v="42.04" u="1"/>
        <n v="100.19" u="1"/>
        <n v="65.94" u="1"/>
        <n v="171.68" u="1"/>
        <n v="133.81" u="1"/>
        <n v="164.27" u="1"/>
        <n v="128.41" u="1"/>
        <n v="86.63" u="1"/>
        <n v="102.03" u="1"/>
        <n v="27.97" u="1"/>
        <n v="175.02" u="1"/>
        <n v="31.82" u="1"/>
        <n v="26.16" u="1"/>
        <n v="30.01" u="1"/>
        <n v="28.2" u="1"/>
        <n v="83.93" u="1"/>
        <n v="92.09" u="1"/>
        <n v="49.6" u="1"/>
        <n v="115.48" u="1"/>
        <n v="26.62" u="1"/>
        <n v="263.63" u="1"/>
        <n v="108.24" u="1"/>
        <n v="70.37" u="1"/>
        <n v="50.06" u="1"/>
        <n v="101" u="1"/>
        <n v="66.75" u="1"/>
        <n v="48.25" u="1"/>
        <n v="487.12" u="1"/>
        <n v="55.95" u="1"/>
        <n v="97.38" u="1"/>
        <n v="112.78" u="1"/>
        <n v="158.82" u="1"/>
        <n v="25.04" u="1"/>
        <n v="71.290000000000006" u="1"/>
        <n v="41.47" u="1"/>
        <n v="281.06" u="1"/>
        <n v="17.8" u="1"/>
        <n v="285.08" u="1"/>
        <n v="201.87" u="1"/>
        <n v="46.01" u="1"/>
        <n v="36.5" u="1"/>
        <n v="82.04" u="1"/>
        <n v="18.260000000000002" u="1"/>
        <n v="374.91" u="1"/>
        <n v="33.340000000000003" u="1"/>
        <n v="101.81" u="1"/>
        <n v="117.21" u="1"/>
        <n v="18.489999999999998" u="1"/>
        <n v="125.2" u="1"/>
        <n v="60.35" u="1"/>
        <n v="199.98" u="1"/>
        <n v="91.87" u="1"/>
        <n v="107.27" u="1"/>
        <n v="29.28" u="1"/>
        <n v="147.63" u="1"/>
        <n v="59" u="1"/>
        <n v="84.63" u="1"/>
        <n v="57.19" u="1"/>
        <n v="115.26" u="1"/>
        <n v="81.010000000000005" u="1"/>
        <n v="133.32" u="1"/>
        <n v="29.51" u="1"/>
        <n v="89.17" u="1"/>
        <n v="57.65" u="1"/>
        <n v="27.7" u="1"/>
        <n v="81.93" u="1"/>
        <n v="54.03" u="1"/>
        <n v="29.74" u="1"/>
        <n v="108.94" u="1"/>
        <n v="52.22" u="1"/>
        <n v="90.09" u="1"/>
        <n v="59.92" u="1"/>
        <n v="86.47" u="1"/>
        <n v="58.11" u="1"/>
        <n v="67.45" u="1"/>
        <n v="117.1" u="1"/>
        <n v="79.23" u="1"/>
        <n v="26.12" u="1"/>
        <n v="237.8" u="1"/>
        <n v="114.4" u="1"/>
        <n v="47.25" u="1"/>
        <n v="80.150000000000006" u="1"/>
        <n v="26.35" u="1"/>
        <n v="192.69" u="1"/>
        <n v="395.97" u="1"/>
        <n v="122.39" u="1"/>
        <n v="24.54" u="1"/>
        <n v="69.290000000000006" u="1"/>
        <n v="99.92" u="1"/>
        <n v="89.06" u="1"/>
        <n v="40.47" u="1"/>
        <n v="172.81" u="1"/>
        <n v="19.11" u="1"/>
        <n v="116.07" u="1"/>
        <n v="287.88" u="1"/>
        <n v="22.96" u="1"/>
        <n v="42.74" u="1"/>
        <n v="167.41" u="1"/>
        <n v="129.54" u="1"/>
        <n v="79.12" u="1"/>
        <n v="90.9" u="1"/>
        <n v="43.2" u="1"/>
        <n v="83.66" u="1"/>
        <n v="31.94" u="1"/>
        <n v="39.58" u="1"/>
        <n v="64.64" u="1"/>
        <n v="35.96" u="1"/>
        <n v="34.15" u="1"/>
        <n v="69.180000000000007" u="1"/>
        <n v="84.58" u="1"/>
        <n v="65.56" u="1"/>
        <n v="62.97" u="1"/>
        <n v="77.34" u="1"/>
        <n v="59.35" u="1"/>
        <n v="28.55" u="1"/>
        <n v="32.799999999999997" u="1"/>
        <n v="26.97" u="1"/>
        <n v="113.26" u="1"/>
        <n v="129.15" u="1"/>
        <n v="109.64" u="1"/>
        <n v="125.04" u="1"/>
        <n v="29.01" u="1"/>
        <n v="53.03" u="1"/>
        <n v="60.73" u="1"/>
        <n v="58.92" u="1"/>
        <n v="27.43" u="1"/>
        <n v="53.49" u="1"/>
        <n v="73.61" u="1"/>
        <n v="48.06" u="1"/>
        <n v="46.25" u="1"/>
        <n v="127.63" u="1"/>
        <n v="25.85" u="1"/>
        <n v="42.63" u="1"/>
        <n v="143.58000000000001" u="1"/>
        <n v="40.82" u="1"/>
        <n v="67.290000000000006" u="1"/>
        <n v="97.92" u="1"/>
        <n v="46.71" u="1"/>
        <n v="87.06" u="1"/>
        <n v="83.44" u="1"/>
        <n v="279.88" u="1"/>
        <n v="130.77000000000001" u="1"/>
        <n v="192.03" u="1"/>
        <n v="35.85" u="1"/>
        <n v="20.65" u="1"/>
        <n v="41.74" u="1"/>
        <n v="17.03" u="1"/>
        <n v="34.5" u="1"/>
        <n v="69.88" u="1"/>
        <n v="31.44" u="1"/>
        <n v="134.44999999999999" u="1"/>
        <n v="78.040000000000006" u="1"/>
        <n v="173.99" u="1"/>
        <n v="39.04" u="1"/>
        <n v="29.86" u="1"/>
        <n v="58.35" u="1"/>
        <n v="206.46" u="1"/>
        <n v="64.48" u="1"/>
        <n v="91.49" u="1"/>
        <n v="87.87" u="1"/>
        <n v="28.28" u="1"/>
        <n v="32.26" u="1"/>
        <n v="57" u="1"/>
        <n v="80.63" u="1"/>
        <n v="26.47" u="1"/>
        <n v="62.89" u="1"/>
        <n v="30.32" u="1"/>
        <n v="53.38" u="1"/>
        <n v="61.08" u="1"/>
        <n v="107.64" u="1"/>
        <n v="73.39" u="1"/>
        <n v="24.66" u="1"/>
        <n v="148.71" u="1"/>
        <n v="115.8" u="1"/>
        <n v="55.65" u="1"/>
        <n v="26.7" u="1"/>
        <n v="77.930000000000007" u="1"/>
        <n v="59.73" u="1"/>
        <n v="143.13999999999999" u="1"/>
        <n v="56.11" u="1"/>
        <n v="113.1" u="1"/>
        <n v="109.48" u="1"/>
        <n v="105.86" u="1"/>
        <n v="98.62" u="1"/>
        <n v="45.25" u="1"/>
        <n v="191.76" u="1"/>
        <n v="91.38" u="1"/>
        <n v="25.35" u="1"/>
        <n v="106.78" u="1"/>
        <n v="51.14" u="1"/>
        <n v="122.01" u="1"/>
        <n v="68.91" u="1"/>
        <n v="231.47" u="1"/>
        <n v="45.71" u="1"/>
        <n v="42.09" u="1"/>
        <n v="49.79" u="1"/>
        <n v="40.28" u="1"/>
        <n v="134.01" u="1"/>
        <n v="74.2" u="1"/>
        <n v="89.6" u="1"/>
        <n v="20.149999999999999" u="1"/>
        <n v="112.99" u="1"/>
        <n v="159.24" u="1"/>
        <n v="175.39" u="1"/>
        <n v="117.53" u="1"/>
        <n v="98.51" u="1"/>
        <n v="113.91" u="1"/>
        <n v="278.56" u="1"/>
        <n v="68.8" u="1"/>
        <n v="114.83" u="1"/>
        <n v="65.180000000000007" u="1"/>
        <n v="62.78" u="1"/>
        <n v="76.959999999999994" u="1"/>
        <n v="29.36" u="1"/>
        <n v="73.34" u="1"/>
        <n v="15.59" u="1"/>
        <n v="61.43" u="1"/>
        <n v="59.62" u="1"/>
        <n v="150.11000000000001" u="1"/>
        <n v="13.78" u="1"/>
        <n v="101.27" u="1"/>
        <n v="78.63" u="1"/>
        <n v="189.65" u="1"/>
        <n v="75.930000000000007" u="1"/>
        <n v="14.01" u="1"/>
        <n v="87.71" u="1"/>
        <n v="11.18" u="1"/>
        <n v="65.069999999999993" u="1"/>
        <n v="47.41" u="1"/>
        <n v="114.72" u="1"/>
        <n v="26.43" u="1"/>
        <n v="51.49" u="1"/>
        <n v="69.61" u="1"/>
        <n v="108.4" u="1"/>
        <n v="74.150000000000006" u="1"/>
        <n v="89.38" u="1"/>
        <n v="24.85" u="1"/>
        <n v="104.78" u="1"/>
        <n v="82.14" u="1"/>
        <n v="102.08" u="1"/>
        <n v="67.83" u="1"/>
        <n v="39.28" u="1"/>
        <n v="113.69" u="1"/>
        <n v="17.61" u="1"/>
        <n v="43.36" u="1"/>
        <n v="36.119999999999997" u="1"/>
        <n v="73.12" u="1"/>
        <n v="34.31" u="1"/>
        <n v="32.5" u="1"/>
        <n v="133.69" u="1"/>
        <n v="15.11" u="1"/>
        <n v="18.07" u="1"/>
        <n v="111.91" u="1"/>
        <n v="149.84" u="1"/>
        <n v="16.260000000000002" u="1"/>
        <n v="70.42" u="1"/>
        <n v="128.29" u="1"/>
        <n v="227.42" u="1"/>
        <n v="158.75" u="1"/>
        <n v="16.489999999999998" u="1"/>
        <n v="59.97" u="1"/>
        <n v="15.34" u="1"/>
        <n v="27.28" u="1"/>
        <n v="31.13" u="1"/>
        <n v="80.25" u="1"/>
        <n v="53.19" u="1"/>
        <n v="126.28" u="1"/>
        <n v="107.26" u="1"/>
        <n v="73.010000000000005" u="1"/>
        <n v="59.08" u="1"/>
        <n v="299.42" u="1"/>
        <n v="23.66" u="1"/>
        <n v="140.71" u="1"/>
        <n v="27.51" u="1"/>
        <n v="25.7" u="1"/>
        <n v="50.03" u="1"/>
        <n v="44.6" u="1"/>
        <n v="46.87" u="1"/>
        <n v="252.26" u="1"/>
        <n v="50.95" u="1"/>
        <n v="68.53" u="1"/>
        <n v="47.33" u="1"/>
        <n v="169.28" u="1"/>
        <n v="22.54" u="1"/>
        <n v="45.52" u="1"/>
        <n v="84.68" u="1"/>
        <n v="47.79" u="1"/>
        <n v="18.920000000000002" u="1"/>
        <n v="38.28" u="1"/>
        <n v="45.98" u="1"/>
        <n v="44.17" u="1"/>
        <n v="108.07" u="1"/>
        <n v="104.45" u="1"/>
        <n v="85.6" u="1"/>
        <n v="40.549999999999997" u="1"/>
        <n v="38.74" u="1"/>
        <n v="165.72" u="1"/>
        <n v="112.61" u="1"/>
        <n v="35.119999999999997" u="1"/>
        <n v="41.01" u="1"/>
        <n v="19.38" u="1"/>
        <n v="39.200000000000003" u="1"/>
        <n v="63.94" u="1"/>
        <n v="79.28" u="1"/>
        <n v="64.8" u="1"/>
        <n v="169.23" u="1"/>
        <n v="273.64999999999998" u="1"/>
        <n v="30.17" u="1"/>
        <n v="60.78" u="1"/>
        <n v="34.229999999999997" u="1"/>
        <n v="147.51" u="1"/>
        <n v="178.31" u="1"/>
        <n v="84.57" u="1"/>
        <n v="57.16" u="1"/>
        <n v="30.4" u="1"/>
        <n v="126.98" u="1"/>
        <n v="89.11" u="1"/>
        <n v="28.59" u="1"/>
        <n v="172.74" u="1"/>
        <n v="63.51" u="1"/>
        <n v="30.63" u="1"/>
        <n v="273.60000000000002" u="1"/>
        <n v="112.5" u="1"/>
        <n v="108.88" u="1"/>
        <n v="24.97" u="1"/>
        <n v="71.010000000000005" u="1"/>
        <n v="50.38" u="1"/>
        <n v="86.41" u="1"/>
        <n v="58.08" u="1"/>
        <n v="67.39" u="1"/>
        <n v="117.04" u="1"/>
        <n v="23.16" u="1"/>
        <n v="27.01" u="1"/>
        <n v="75.55" u="1"/>
        <n v="58.54" u="1"/>
        <n v="49.03" u="1"/>
        <n v="23.39" u="1"/>
        <n v="27.24" u="1"/>
        <n v="72.849999999999994" u="1"/>
        <n v="103.48" u="1"/>
        <n v="47.68" u="1"/>
        <n v="269.48" u="1"/>
      </sharedItems>
    </cacheField>
    <cacheField name="openInterest" numFmtId="0">
      <sharedItems containsNonDate="0" containsString="0" containsBlank="1"/>
    </cacheField>
    <cacheField name="changeinOpenInterest" numFmtId="0">
      <sharedItems containsNonDate="0" containsString="0" containsBlank="1"/>
    </cacheField>
    <cacheField name="pchangeinOpenInterest" numFmtId="2">
      <sharedItems containsNonDate="0" containsString="0" containsBlank="1"/>
    </cacheField>
    <cacheField name="totalTradedVolume" numFmtId="0">
      <sharedItems containsNonDate="0" containsString="0" containsBlank="1"/>
    </cacheField>
    <cacheField name="impliedVolatility" numFmtId="0">
      <sharedItems containsNonDate="0" containsString="0" containsBlank="1"/>
    </cacheField>
    <cacheField name="lastPrice" numFmtId="0">
      <sharedItems containsNonDate="0" containsString="0" containsBlank="1"/>
    </cacheField>
    <cacheField name="change" numFmtId="0">
      <sharedItems containsNonDate="0" containsString="0" containsBlank="1"/>
    </cacheField>
    <cacheField name="pChange" numFmtId="0">
      <sharedItems containsNonDate="0" containsString="0" containsBlank="1"/>
    </cacheField>
    <cacheField name="totalBuyQuantity" numFmtId="0">
      <sharedItems containsNonDate="0" containsString="0" containsBlank="1"/>
    </cacheField>
    <cacheField name="totalSellQuantity" numFmtId="0">
      <sharedItems containsNonDate="0" containsString="0" containsBlank="1"/>
    </cacheField>
    <cacheField name="bidQty" numFmtId="0">
      <sharedItems containsNonDate="0" containsString="0" containsBlank="1"/>
    </cacheField>
    <cacheField name="bidprice" numFmtId="0">
      <sharedItems containsNonDate="0" containsString="0" containsBlank="1"/>
    </cacheField>
    <cacheField name="askQty" numFmtId="0">
      <sharedItems containsNonDate="0" containsString="0" containsBlank="1"/>
    </cacheField>
    <cacheField name="askPrice" numFmtId="0">
      <sharedItems containsNonDate="0" containsString="0" containsBlank="1"/>
    </cacheField>
    <cacheField name="underlyingValue" numFmtId="0">
      <sharedItems containsNonDate="0" containsString="0" containsBlank="1"/>
    </cacheField>
    <cacheField name="type" numFmtId="0">
      <sharedItems containsNonDate="0" containsString="0" containsBlank="1"/>
    </cacheField>
    <cacheField name="Time" numFmtId="164">
      <sharedItems containsNonDate="0" containsDate="1" containsString="0" containsBlank="1" minDate="1899-12-30T13:36:00" maxDate="1899-12-30T22:33:00" count="29">
        <m/>
        <d v="1899-12-30T22:05:00" u="1"/>
        <d v="1899-12-30T14:30:00" u="1"/>
        <d v="1899-12-30T22:15:00" u="1"/>
        <d v="1899-12-30T13:45:00" u="1"/>
        <d v="1899-12-30T22:25:00" u="1"/>
        <d v="1899-12-30T14:12:00" u="1"/>
        <d v="1899-12-30T14:27:00" u="1"/>
        <d v="1899-12-30T13:42:00" u="1"/>
        <d v="1899-12-30T22:22:00" u="1"/>
        <d v="1899-12-30T14:09:00" u="1"/>
        <d v="1899-12-30T13:57:00" u="1"/>
        <d v="1899-12-30T14:24:00" u="1"/>
        <d v="1899-12-30T13:39:00" u="1"/>
        <d v="1899-12-30T14:06:00" u="1"/>
        <d v="1899-12-30T22:24:00" u="1"/>
        <d v="1899-12-30T13:54:00" u="1"/>
        <d v="1899-12-30T14:21:00" u="1"/>
        <d v="1899-12-30T13:36:00" u="1"/>
        <d v="1899-12-30T14:03:00" u="1"/>
        <d v="1899-12-30T22:21:00" u="1"/>
        <d v="1899-12-30T22:26:00" u="1"/>
        <d v="1899-12-30T13:51:00" u="1"/>
        <d v="1899-12-30T14:18:00" u="1"/>
        <d v="1899-12-30T14:00:00" u="1"/>
        <d v="1899-12-30T13:48:00" u="1"/>
        <d v="1899-12-30T14:15:00" u="1"/>
        <d v="1899-12-30T22:33:00" u="1"/>
        <d v="1899-12-30T22:00:00" u="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0">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r>
    <x v="0"/>
    <m/>
    <m/>
    <m/>
    <m/>
    <m/>
    <m/>
    <m/>
  </r>
</pivotCacheRecords>
</file>

<file path=xl/pivotCache/pivotCacheRecords2.xml><?xml version="1.0" encoding="utf-8"?>
<pivotCacheRecords xmlns="http://schemas.openxmlformats.org/spreadsheetml/2006/main" xmlns:r="http://schemas.openxmlformats.org/officeDocument/2006/relationships" count="30610">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r>
    <m/>
    <m/>
    <m/>
    <m/>
    <x v="0"/>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6" firstHeaderRow="1" firstDataRow="2" firstDataCol="1"/>
  <pivotFields count="22">
    <pivotField subtotalTop="0" showAll="0"/>
    <pivotField subtotalTop="0" showAll="0"/>
    <pivotField subtotalTop="0" showAll="0"/>
    <pivotField subtotalTop="0" showAll="0"/>
    <pivotField axis="axisCol" subtotalTop="0" showAll="0">
      <items count="2406">
        <item x="0"/>
        <item m="1" x="60"/>
        <item m="1" x="89"/>
        <item m="1" x="869"/>
        <item m="1" x="865"/>
        <item m="1" x="1922"/>
        <item m="1" x="1665"/>
        <item m="1" x="2049"/>
        <item m="1" x="1571"/>
        <item m="1" x="1438"/>
        <item m="1" x="582"/>
        <item m="1" x="1119"/>
        <item m="1" x="575"/>
        <item m="1" x="790"/>
        <item m="1" x="1673"/>
        <item m="1" x="733"/>
        <item m="1" x="1884"/>
        <item m="1" x="2323"/>
        <item m="1" x="1573"/>
        <item m="1" x="156"/>
        <item m="1" x="1787"/>
        <item m="1" x="1490"/>
        <item m="1" x="2166"/>
        <item m="1" x="30"/>
        <item m="1" x="239"/>
        <item m="1" x="144"/>
        <item m="1" x="445"/>
        <item m="1" x="2188"/>
        <item m="1" x="615"/>
        <item m="1" x="1293"/>
        <item m="1" x="2076"/>
        <item m="1" x="1926"/>
        <item m="1" x="989"/>
        <item m="1" x="1327"/>
        <item m="1" x="691"/>
        <item m="1" x="1646"/>
        <item m="1" x="1956"/>
        <item m="1" x="2013"/>
        <item m="1" x="1054"/>
        <item m="1" x="1265"/>
        <item m="1" x="1004"/>
        <item m="1" x="1779"/>
        <item m="1" x="1549"/>
        <item m="1" x="647"/>
        <item m="1" x="1788"/>
        <item m="1" x="992"/>
        <item m="1" x="1570"/>
        <item m="1" x="2319"/>
        <item m="1" x="1640"/>
        <item m="1" x="48"/>
        <item m="1" x="2087"/>
        <item m="1" x="90"/>
        <item m="1" x="1618"/>
        <item m="1" x="1681"/>
        <item m="1" x="455"/>
        <item m="1" x="827"/>
        <item m="1" x="422"/>
        <item m="1" x="584"/>
        <item m="1" x="367"/>
        <item m="1" x="1043"/>
        <item m="1" x="1164"/>
        <item m="1" x="2185"/>
        <item m="1" x="1167"/>
        <item m="1" x="97"/>
        <item m="1" x="8"/>
        <item m="1" x="1868"/>
        <item m="1" x="2061"/>
        <item m="1" x="2107"/>
        <item m="1" x="2229"/>
        <item m="1" x="543"/>
        <item m="1" x="1732"/>
        <item m="1" x="2158"/>
        <item m="1" x="258"/>
        <item m="1" x="1752"/>
        <item m="1" x="642"/>
        <item m="1" x="2099"/>
        <item m="1" x="1883"/>
        <item m="1" x="1880"/>
        <item m="1" x="649"/>
        <item m="1" x="1064"/>
        <item m="1" x="1845"/>
        <item m="1" x="290"/>
        <item m="1" x="2269"/>
        <item m="1" x="274"/>
        <item m="1" x="788"/>
        <item m="1" x="1866"/>
        <item m="1" x="1292"/>
        <item m="1" x="323"/>
        <item m="1" x="1996"/>
        <item m="1" x="1468"/>
        <item m="1" x="296"/>
        <item m="1" x="1891"/>
        <item m="1" x="2391"/>
        <item m="1" x="1152"/>
        <item m="1" x="2338"/>
        <item m="1" x="1636"/>
        <item m="1" x="1317"/>
        <item m="1" x="1848"/>
        <item m="1" x="1297"/>
        <item m="1" x="998"/>
        <item m="1" x="1463"/>
        <item m="1" x="1014"/>
        <item m="1" x="230"/>
        <item m="1" x="747"/>
        <item m="1" x="1264"/>
        <item m="1" x="1604"/>
        <item m="1" x="1146"/>
        <item m="1" x="26"/>
        <item m="1" x="378"/>
        <item m="1" x="1804"/>
        <item m="1" x="2018"/>
        <item m="1" x="1029"/>
        <item m="1" x="1992"/>
        <item m="1" x="671"/>
        <item m="1" x="1379"/>
        <item m="1" x="2132"/>
        <item m="1" x="228"/>
        <item m="1" x="1003"/>
        <item m="1" x="1040"/>
        <item m="1" x="1509"/>
        <item m="1" x="485"/>
        <item m="1" x="1440"/>
        <item m="1" x="2069"/>
        <item m="1" x="1107"/>
        <item m="1" x="623"/>
        <item m="1" x="957"/>
        <item m="1" x="435"/>
        <item m="1" x="1521"/>
        <item m="1" x="335"/>
        <item m="1" x="1794"/>
        <item m="1" x="342"/>
        <item m="1" x="476"/>
        <item m="1" x="639"/>
        <item m="1" x="1581"/>
        <item m="1" x="222"/>
        <item m="1" x="1844"/>
        <item m="1" x="158"/>
        <item m="1" x="2228"/>
        <item m="1" x="1889"/>
        <item m="1" x="958"/>
        <item m="1" x="462"/>
        <item m="1" x="473"/>
        <item m="1" x="1019"/>
        <item m="1" x="1077"/>
        <item m="1" x="1751"/>
        <item m="1" x="1492"/>
        <item m="1" x="490"/>
        <item m="1" x="831"/>
        <item m="1" x="1159"/>
        <item m="1" x="246"/>
        <item m="1" x="1180"/>
        <item m="1" x="2207"/>
        <item m="1" x="776"/>
        <item m="1" x="2110"/>
        <item m="1" x="1284"/>
        <item m="1" x="590"/>
        <item m="1" x="1730"/>
        <item m="1" x="28"/>
        <item m="1" x="1220"/>
        <item m="1" x="1622"/>
        <item m="1" x="1932"/>
        <item m="1" x="2039"/>
        <item m="1" x="1512"/>
        <item m="1" x="1759"/>
        <item m="1" x="1203"/>
        <item m="1" x="227"/>
        <item m="1" x="66"/>
        <item m="1" x="1035"/>
        <item m="1" x="482"/>
        <item m="1" x="798"/>
        <item m="1" x="1837"/>
        <item m="1" x="236"/>
        <item m="1" x="1454"/>
        <item m="1" x="903"/>
        <item m="1" x="949"/>
        <item m="1" x="1528"/>
        <item m="1" x="329"/>
        <item m="1" x="375"/>
        <item m="1" x="1344"/>
        <item m="1" x="651"/>
        <item m="1" x="1682"/>
        <item m="1" x="943"/>
        <item m="1" x="298"/>
        <item m="1" x="951"/>
        <item m="1" x="1721"/>
        <item m="1" x="1818"/>
        <item m="1" x="2383"/>
        <item m="1" x="216"/>
        <item m="1" x="837"/>
        <item m="1" x="1193"/>
        <item m="1" x="2053"/>
        <item m="1" x="1843"/>
        <item m="1" x="2247"/>
        <item m="1" x="189"/>
        <item m="1" x="2191"/>
        <item m="1" x="155"/>
        <item m="1" x="2280"/>
        <item m="1" x="2020"/>
        <item m="1" x="935"/>
        <item m="1" x="1667"/>
        <item m="1" x="108"/>
        <item m="1" x="801"/>
        <item m="1" x="1974"/>
        <item m="1" x="384"/>
        <item m="1" x="1634"/>
        <item m="1" x="2161"/>
        <item m="1" x="1162"/>
        <item m="1" x="1860"/>
        <item m="1" x="816"/>
        <item m="1" x="20"/>
        <item m="1" x="420"/>
        <item m="1" x="919"/>
        <item m="1" x="183"/>
        <item m="1" x="1055"/>
        <item m="1" x="116"/>
        <item m="1" x="1740"/>
        <item m="1" x="2271"/>
        <item m="1" x="2273"/>
        <item m="1" x="1669"/>
        <item m="1" x="605"/>
        <item m="1" x="2242"/>
        <item m="1" x="1838"/>
        <item m="1" x="1957"/>
        <item m="1" x="758"/>
        <item m="1" x="2097"/>
        <item m="1" x="127"/>
        <item m="1" x="1080"/>
        <item m="1" x="984"/>
        <item m="1" x="1402"/>
        <item m="1" x="1981"/>
        <item m="1" x="140"/>
        <item m="1" x="2399"/>
        <item m="1" x="1280"/>
        <item m="1" x="1376"/>
        <item m="1" x="220"/>
        <item m="1" x="786"/>
        <item m="1" x="2051"/>
        <item m="1" x="1322"/>
        <item m="1" x="825"/>
        <item m="1" x="1304"/>
        <item m="1" x="1833"/>
        <item m="1" x="1679"/>
        <item m="1" x="1775"/>
        <item m="1" x="1156"/>
        <item m="1" x="1519"/>
        <item m="1" x="824"/>
        <item m="1" x="872"/>
        <item m="1" x="1967"/>
        <item m="1" x="2239"/>
        <item m="1" x="1354"/>
        <item m="1" x="1585"/>
        <item m="1" x="1336"/>
        <item m="1" x="1476"/>
        <item m="1" x="291"/>
        <item m="1" x="2200"/>
        <item m="1" x="430"/>
        <item m="1" x="7"/>
        <item m="1" x="434"/>
        <item m="1" x="1046"/>
        <item m="1" x="1524"/>
        <item m="1" x="855"/>
        <item m="1" x="1215"/>
        <item m="1" x="499"/>
        <item m="1" x="743"/>
        <item m="1" x="846"/>
        <item m="1" x="2217"/>
        <item m="1" x="2311"/>
        <item m="1" x="791"/>
        <item m="1" x="312"/>
        <item m="1" x="973"/>
        <item m="1" x="726"/>
        <item m="1" x="1854"/>
        <item m="1" x="2340"/>
        <item m="1" x="2005"/>
        <item m="1" x="916"/>
        <item m="1" x="2237"/>
        <item m="1" x="1248"/>
        <item m="1" x="1828"/>
        <item m="1" x="2382"/>
        <item m="1" x="1399"/>
        <item m="1" x="1496"/>
        <item m="1" x="1404"/>
        <item m="1" x="1522"/>
        <item m="1" x="1616"/>
        <item m="1" x="764"/>
        <item m="1" x="324"/>
        <item m="1" x="1045"/>
        <item m="1" x="893"/>
        <item m="1" x="401"/>
        <item m="1" x="479"/>
        <item m="1" x="2302"/>
        <item m="1" x="739"/>
        <item m="1" x="527"/>
        <item m="1" x="1299"/>
        <item m="1" x="2226"/>
        <item m="1" x="2214"/>
        <item m="1" x="1170"/>
        <item m="1" x="988"/>
        <item m="1" x="102"/>
        <item m="1" x="131"/>
        <item m="1" x="830"/>
        <item m="1" x="1986"/>
        <item m="1" x="1208"/>
        <item m="1" x="199"/>
        <item m="1" x="407"/>
        <item m="1" x="1701"/>
        <item m="1" x="1127"/>
        <item m="1" x="1441"/>
        <item m="1" x="2210"/>
        <item m="1" x="1128"/>
        <item m="1" x="948"/>
        <item m="1" x="2336"/>
        <item m="1" x="493"/>
        <item m="1" x="669"/>
        <item m="1" x="579"/>
        <item m="1" x="464"/>
        <item m="1" x="1790"/>
        <item m="1" x="2306"/>
        <item m="1" x="1319"/>
        <item m="1" x="1991"/>
        <item m="1" x="1750"/>
        <item m="1" x="45"/>
        <item m="1" x="316"/>
        <item m="1" x="1482"/>
        <item m="1" x="1643"/>
        <item m="1" x="1113"/>
        <item m="1" x="24"/>
        <item m="1" x="2385"/>
        <item m="1" x="1161"/>
        <item m="1" x="731"/>
        <item m="1" x="1350"/>
        <item m="1" x="974"/>
        <item m="1" x="213"/>
        <item m="1" x="76"/>
        <item m="1" x="1309"/>
        <item m="1" x="1400"/>
        <item m="1" x="598"/>
        <item m="1" x="630"/>
        <item m="1" x="561"/>
        <item m="1" x="1429"/>
        <item m="1" x="1453"/>
        <item m="1" x="2370"/>
        <item m="1" x="284"/>
        <item m="1" x="1674"/>
        <item m="1" x="1165"/>
        <item m="1" x="1733"/>
        <item m="1" x="1135"/>
        <item m="1" x="1856"/>
        <item m="1" x="2021"/>
        <item m="1" x="1078"/>
        <item m="1" x="416"/>
        <item m="1" x="1999"/>
        <item m="1" x="58"/>
        <item m="1" x="1375"/>
        <item m="1" x="1824"/>
        <item m="1" x="2328"/>
        <item m="1" x="1577"/>
        <item m="1" x="1315"/>
        <item m="1" x="1069"/>
        <item m="1" x="2004"/>
        <item m="1" x="362"/>
        <item m="1" x="394"/>
        <item m="1" x="882"/>
        <item m="1" x="789"/>
        <item m="1" x="1027"/>
        <item m="1" x="1306"/>
        <item m="1" x="1116"/>
        <item m="1" x="98"/>
        <item m="1" x="1547"/>
        <item m="1" x="752"/>
        <item m="1" x="429"/>
        <item m="1" x="783"/>
        <item m="1" x="2354"/>
        <item m="1" x="1189"/>
        <item m="1" x="257"/>
        <item m="1" x="1677"/>
        <item m="1" x="950"/>
        <item m="1" x="1988"/>
        <item m="1" x="737"/>
        <item m="1" x="2286"/>
        <item m="1" x="763"/>
        <item m="1" x="68"/>
        <item m="1" x="1830"/>
        <item m="1" x="498"/>
        <item m="1" x="910"/>
        <item m="1" x="914"/>
        <item m="1" x="1219"/>
        <item m="1" x="2164"/>
        <item m="1" x="1592"/>
        <item m="1" x="225"/>
        <item m="1" x="2377"/>
        <item m="1" x="756"/>
        <item m="1" x="37"/>
        <item m="1" x="1310"/>
        <item m="1" x="15"/>
        <item m="1" x="628"/>
        <item m="1" x="2155"/>
        <item m="1" x="772"/>
        <item m="1" x="707"/>
        <item m="1" x="1213"/>
        <item m="1" x="730"/>
        <item m="1" x="1288"/>
        <item m="1" x="1792"/>
        <item m="1" x="774"/>
        <item m="1" x="1102"/>
        <item m="1" x="1814"/>
        <item m="1" x="1199"/>
        <item m="1" x="209"/>
        <item m="1" x="1129"/>
        <item m="1" x="2138"/>
        <item m="1" x="2245"/>
        <item m="1" x="2108"/>
        <item m="1" x="468"/>
        <item m="1" x="2221"/>
        <item m="1" x="516"/>
        <item m="1" x="1181"/>
        <item m="1" x="1784"/>
        <item m="1" x="248"/>
        <item m="1" x="1301"/>
        <item m="1" x="352"/>
        <item m="1" x="1484"/>
        <item m="1" x="2257"/>
        <item m="1" x="1285"/>
        <item m="1" x="1200"/>
        <item m="1" x="72"/>
        <item m="1" x="2177"/>
        <item m="1" x="86"/>
        <item m="1" x="80"/>
        <item m="1" x="1897"/>
        <item m="1" x="670"/>
        <item m="1" x="340"/>
        <item m="1" x="93"/>
        <item m="1" x="79"/>
        <item m="1" x="1971"/>
        <item m="1" x="993"/>
        <item m="1" x="1639"/>
        <item m="1" x="2159"/>
        <item m="1" x="1024"/>
        <item m="1" x="1026"/>
        <item m="1" x="1110"/>
        <item m="1" x="857"/>
        <item m="1" x="1574"/>
        <item m="1" x="50"/>
        <item m="1" x="732"/>
        <item m="1" x="1465"/>
        <item m="1" x="1366"/>
        <item m="1" x="2367"/>
        <item m="1" x="1969"/>
        <item m="1" x="1323"/>
        <item m="1" x="410"/>
        <item m="1" x="374"/>
        <item m="1" x="629"/>
        <item m="1" x="665"/>
        <item m="1" x="959"/>
        <item m="1" x="270"/>
        <item m="1" x="395"/>
        <item m="1" x="560"/>
        <item m="1" x="1416"/>
        <item m="1" x="1921"/>
        <item m="1" x="746"/>
        <item m="1" x="960"/>
        <item m="1" x="1303"/>
        <item m="1" x="1228"/>
        <item m="1" x="875"/>
        <item m="1" x="1142"/>
        <item m="1" x="716"/>
        <item m="1" x="106"/>
        <item m="1" x="41"/>
        <item m="1" x="2171"/>
        <item m="1" x="1802"/>
        <item m="1" x="2274"/>
        <item m="1" x="1361"/>
        <item m="1" x="620"/>
        <item m="1" x="551"/>
        <item m="1" x="2258"/>
        <item m="1" x="1060"/>
        <item m="1" x="685"/>
        <item m="1" x="169"/>
        <item m="1" x="1594"/>
        <item m="1" x="1124"/>
        <item m="1" x="1729"/>
        <item m="1" x="1202"/>
        <item m="1" x="244"/>
        <item m="1" x="1536"/>
        <item m="1" x="466"/>
        <item m="1" x="1273"/>
        <item m="1" x="1281"/>
        <item m="1" x="1176"/>
        <item m="1" x="929"/>
        <item m="1" x="196"/>
        <item m="1" x="1095"/>
        <item m="1" x="1579"/>
        <item m="1" x="945"/>
        <item m="1" x="2113"/>
        <item m="1" x="1136"/>
        <item m="1" x="680"/>
        <item m="1" x="1458"/>
        <item m="1" x="1084"/>
        <item m="1" x="423"/>
        <item m="1" x="1211"/>
        <item m="1" x="1320"/>
        <item m="1" x="1525"/>
        <item m="1" x="932"/>
        <item m="1" x="2048"/>
        <item m="1" x="622"/>
        <item m="1" x="1329"/>
        <item m="1" x="1680"/>
        <item m="1" x="343"/>
        <item m="1" x="1516"/>
        <item m="1" x="549"/>
        <item m="1" x="1994"/>
        <item m="1" x="366"/>
        <item m="1" x="1030"/>
        <item m="1" x="2206"/>
        <item m="1" x="2178"/>
        <item m="1" x="611"/>
        <item m="1" x="234"/>
        <item m="1" x="192"/>
        <item m="1" x="794"/>
        <item m="1" x="664"/>
        <item m="1" x="902"/>
        <item m="1" x="1262"/>
        <item m="1" x="2224"/>
        <item m="1" x="1487"/>
        <item m="1" x="589"/>
        <item m="1" x="1242"/>
        <item m="1" x="979"/>
        <item m="1" x="577"/>
        <item m="1" x="1632"/>
        <item m="1" x="1365"/>
        <item m="1" x="2091"/>
        <item m="1" x="2218"/>
        <item m="1" x="271"/>
        <item m="1" x="1760"/>
        <item m="1" x="125"/>
        <item m="1" x="438"/>
        <item m="1" x="564"/>
        <item m="1" x="771"/>
        <item m="1" x="415"/>
        <item m="1" x="2368"/>
        <item m="1" x="807"/>
        <item m="1" x="1532"/>
        <item m="1" x="977"/>
        <item m="1" x="667"/>
        <item m="1" x="1846"/>
        <item m="1" x="2232"/>
        <item m="1" x="96"/>
        <item m="1" x="2052"/>
        <item m="1" x="1494"/>
        <item m="1" x="799"/>
        <item m="1" x="2003"/>
        <item m="1" x="1191"/>
        <item m="1" x="1815"/>
        <item m="1" x="121"/>
        <item m="1" x="554"/>
        <item m="1" x="760"/>
        <item m="1" x="1879"/>
        <item m="1" x="703"/>
        <item m="1" x="1098"/>
        <item m="1" x="107"/>
        <item m="1" x="1945"/>
        <item m="1" x="1382"/>
        <item m="1" x="1076"/>
        <item m="1" x="687"/>
        <item m="1" x="129"/>
        <item m="1" x="1929"/>
        <item m="1" x="404"/>
        <item m="1" x="2072"/>
        <item m="1" x="2140"/>
        <item m="1" x="5"/>
        <item m="1" x="1786"/>
        <item m="1" x="1657"/>
        <item m="1" x="585"/>
        <item m="1" x="835"/>
        <item m="1" x="200"/>
        <item m="1" x="1649"/>
        <item m="1" x="1332"/>
        <item m="1" x="2046"/>
        <item m="1" x="1774"/>
        <item m="1" x="42"/>
        <item m="1" x="2073"/>
        <item m="1" x="805"/>
        <item m="1" x="226"/>
        <item m="1" x="447"/>
        <item m="1" x="1565"/>
        <item m="1" x="458"/>
        <item m="1" x="1447"/>
        <item m="1" x="2296"/>
        <item m="1" x="1919"/>
        <item m="1" x="1037"/>
        <item m="1" x="497"/>
        <item m="1" x="2144"/>
        <item m="1" x="288"/>
        <item m="1" x="427"/>
        <item m="1" x="1763"/>
        <item m="1" x="454"/>
        <item m="1" x="1423"/>
        <item m="1" x="1279"/>
        <item m="1" x="2208"/>
        <item m="1" x="1717"/>
        <item m="1" x="71"/>
        <item m="1" x="32"/>
        <item m="1" x="715"/>
        <item m="1" x="1668"/>
        <item m="1" x="1598"/>
        <item m="1" x="388"/>
        <item m="1" x="779"/>
        <item m="1" x="1118"/>
        <item m="1" x="62"/>
        <item m="1" x="1702"/>
        <item m="1" x="761"/>
        <item m="1" x="1903"/>
        <item m="1" x="1534"/>
        <item m="1" x="1723"/>
        <item m="1" x="1873"/>
        <item m="1" x="1871"/>
        <item m="1" x="1869"/>
        <item m="1" x="1609"/>
        <item m="1" x="922"/>
        <item m="1" x="985"/>
        <item m="1" x="1377"/>
        <item m="1" x="1357"/>
        <item m="1" x="483"/>
        <item m="1" x="2098"/>
        <item m="1" x="1995"/>
        <item m="1" x="1425"/>
        <item m="1" x="768"/>
        <item m="1" x="1190"/>
        <item m="1" x="1650"/>
        <item m="1" x="2142"/>
        <item m="1" x="1302"/>
        <item m="1" x="1121"/>
        <item m="1" x="1515"/>
        <item m="1" x="1149"/>
        <item m="1" x="632"/>
        <item m="1" x="817"/>
        <item m="1" x="2128"/>
        <item m="1" x="99"/>
        <item m="1" x="863"/>
        <item m="1" x="1704"/>
        <item m="1" x="2065"/>
        <item m="1" x="1875"/>
        <item m="1" x="1005"/>
        <item m="1" x="1831"/>
        <item m="1" x="1933"/>
        <item m="1" x="674"/>
        <item m="1" x="1169"/>
        <item m="1" x="65"/>
        <item m="1" x="1914"/>
        <item m="1" x="994"/>
        <item m="1" x="1505"/>
        <item m="1" x="237"/>
        <item m="1" x="2395"/>
        <item m="1" x="54"/>
        <item m="1" x="633"/>
        <item m="1" x="1226"/>
        <item m="1" x="4"/>
        <item m="1" x="1600"/>
        <item m="1" x="2322"/>
        <item m="1" x="662"/>
        <item m="1" x="1550"/>
        <item m="1" x="2369"/>
        <item m="1" x="1857"/>
        <item m="1" x="83"/>
        <item m="1" x="2219"/>
        <item m="1" x="1298"/>
        <item m="1" x="188"/>
        <item m="1" x="283"/>
        <item m="1" x="555"/>
        <item m="1" x="1567"/>
        <item m="1" x="1041"/>
        <item m="1" x="1457"/>
        <item m="1" x="931"/>
        <item m="1" x="1691"/>
        <item m="1" x="625"/>
        <item m="1" x="2064"/>
        <item m="1" x="166"/>
        <item m="1" x="1388"/>
        <item m="1" x="1503"/>
        <item m="1" x="1713"/>
        <item m="1" x="399"/>
        <item m="1" x="1418"/>
        <item m="1" x="2192"/>
        <item m="1" x="885"/>
        <item m="1" x="541"/>
        <item m="1" x="823"/>
        <item m="1" x="85"/>
        <item m="1" x="1614"/>
        <item m="1" x="909"/>
        <item m="1" x="1145"/>
        <item m="1" x="1985"/>
        <item m="1" x="440"/>
        <item m="1" x="492"/>
        <item m="1" x="1125"/>
        <item m="1" x="1791"/>
        <item m="1" x="1493"/>
        <item m="1" x="315"/>
        <item m="1" x="2352"/>
        <item m="1" x="1166"/>
        <item m="1" x="1212"/>
        <item m="1" x="1153"/>
        <item m="1" x="1886"/>
        <item m="1" x="661"/>
        <item m="1" x="755"/>
        <item m="1" x="63"/>
        <item m="1" x="1462"/>
        <item m="1" x="1499"/>
        <item m="1" x="353"/>
        <item m="1" x="1962"/>
        <item m="1" x="1948"/>
        <item m="1" x="2181"/>
        <item m="1" x="2270"/>
        <item m="1" x="964"/>
        <item m="1" x="1337"/>
        <item m="1" x="915"/>
        <item m="1" x="1757"/>
        <item m="1" x="1795"/>
        <item m="1" x="1798"/>
        <item m="1" x="762"/>
        <item m="1" x="77"/>
        <item m="1" x="697"/>
        <item m="1" x="453"/>
        <item m="1" x="12"/>
        <item m="1" x="1082"/>
        <item m="1" x="701"/>
        <item m="1" x="2277"/>
        <item m="1" x="2150"/>
        <item m="1" x="51"/>
        <item m="1" x="232"/>
        <item m="1" x="795"/>
        <item m="1" x="1158"/>
        <item m="1" x="904"/>
        <item m="1" x="306"/>
        <item m="1" x="1695"/>
        <item m="1" x="469"/>
        <item m="1" x="1849"/>
        <item m="1" x="581"/>
        <item m="1" x="1138"/>
        <item m="1" x="1613"/>
        <item m="1" x="1890"/>
        <item m="1" x="112"/>
        <item m="1" x="154"/>
        <item m="1" x="171"/>
        <item m="1" x="1042"/>
        <item m="1" x="1620"/>
        <item m="1" x="588"/>
        <item m="1" x="917"/>
        <item m="1" x="740"/>
        <item m="1" x="1756"/>
        <item m="1" x="751"/>
        <item m="1" x="111"/>
        <item m="1" x="1186"/>
        <item m="1" x="414"/>
        <item m="1" x="1381"/>
        <item m="1" x="2022"/>
        <item m="1" x="873"/>
        <item m="1" x="280"/>
        <item m="1" x="1997"/>
        <item m="1" x="1698"/>
        <item m="1" x="565"/>
        <item m="1" x="2298"/>
        <item m="1" x="219"/>
        <item m="1" x="195"/>
        <item m="1" x="2309"/>
        <item m="1" x="2401"/>
        <item m="1" x="376"/>
        <item m="1" x="1728"/>
        <item m="1" x="839"/>
        <item m="1" x="556"/>
        <item m="1" x="161"/>
        <item m="1" x="11"/>
        <item m="1" x="1653"/>
        <item m="1" x="742"/>
        <item m="1" x="145"/>
        <item m="1" x="2400"/>
        <item m="1" x="1836"/>
        <item m="1" x="1474"/>
        <item m="1" x="1566"/>
        <item m="1" x="1504"/>
        <item m="1" x="488"/>
        <item m="1" x="925"/>
        <item m="1" x="526"/>
        <item m="1" x="2011"/>
        <item m="1" x="981"/>
        <item m="1" x="1390"/>
        <item m="1" x="2347"/>
        <item m="1" x="871"/>
        <item m="1" x="2086"/>
        <item m="1" x="358"/>
        <item m="1" x="1557"/>
        <item m="1" x="594"/>
        <item m="1" x="841"/>
        <item m="1" x="1746"/>
        <item m="1" x="601"/>
        <item m="1" x="1745"/>
        <item m="1" x="1239"/>
        <item m="1" x="1009"/>
        <item m="1" x="247"/>
        <item m="1" x="168"/>
        <item m="1" x="2055"/>
        <item m="1" x="2264"/>
        <item m="1" x="1862"/>
        <item m="1" x="1477"/>
        <item m="1" x="1518"/>
        <item m="1" x="1034"/>
        <item m="1" x="210"/>
        <item m="1" x="1954"/>
        <item m="1" x="1719"/>
        <item m="1" x="2163"/>
        <item m="1" x="921"/>
        <item m="1" x="1647"/>
        <item m="1" x="391"/>
        <item m="1" x="1204"/>
        <item m="1" x="2396"/>
        <item m="1" x="1902"/>
        <item m="1" x="965"/>
        <item m="1" x="299"/>
        <item m="1" x="2112"/>
        <item m="1" x="613"/>
        <item m="1" x="460"/>
        <item m="1" x="1959"/>
        <item m="1" x="173"/>
        <item m="1" x="1412"/>
        <item m="1" x="1294"/>
        <item m="1" x="501"/>
        <item m="1" x="2010"/>
        <item m="1" x="1435"/>
        <item m="1" x="675"/>
        <item m="1" x="1707"/>
        <item m="1" x="322"/>
        <item m="1" x="2282"/>
        <item m="1" x="1825"/>
        <item m="1" x="2404"/>
        <item m="1" x="1289"/>
        <item m="1" x="39"/>
        <item m="1" x="867"/>
        <item m="1" x="2028"/>
        <item m="1" x="1615"/>
        <item m="1" x="1661"/>
        <item m="1" x="1990"/>
        <item m="1" x="2321"/>
        <item m="1" x="1946"/>
        <item m="1" x="344"/>
        <item m="1" x="1617"/>
        <item m="1" x="1050"/>
        <item m="1" x="1607"/>
        <item m="1" x="1511"/>
        <item m="1" x="2114"/>
        <item m="1" x="1558"/>
        <item m="1" x="487"/>
        <item m="1" x="510"/>
        <item m="1" x="2198"/>
        <item m="1" x="995"/>
        <item m="1" x="2176"/>
        <item m="1" x="656"/>
        <item m="1" x="1530"/>
        <item m="1" x="1901"/>
        <item m="1" x="2364"/>
        <item m="1" x="1911"/>
        <item m="1" x="341"/>
        <item m="1" x="1257"/>
        <item m="1" x="802"/>
        <item m="1" x="1559"/>
        <item m="1" x="1777"/>
        <item m="1" x="2293"/>
        <item m="1" x="1731"/>
        <item m="1" x="797"/>
        <item m="1" x="179"/>
        <item m="1" x="704"/>
        <item m="1" x="787"/>
        <item m="1" x="2361"/>
        <item m="1" x="517"/>
        <item m="1" x="769"/>
        <item m="1" x="1654"/>
        <item m="1" x="2047"/>
        <item m="1" x="1272"/>
        <item m="1" x="1672"/>
        <item m="1" x="753"/>
        <item m="1" x="1865"/>
        <item m="1" x="444"/>
        <item m="1" x="148"/>
        <item m="1" x="1426"/>
        <item m="1" x="1201"/>
        <item m="1" x="586"/>
        <item m="1" x="73"/>
        <item m="1" x="1727"/>
        <item m="1" x="878"/>
        <item m="1" x="735"/>
        <item m="1" x="673"/>
        <item m="1" x="1364"/>
        <item m="1" x="1048"/>
        <item m="1" x="467"/>
        <item m="1" x="991"/>
        <item m="1" x="530"/>
        <item m="1" x="1501"/>
        <item m="1" x="1275"/>
        <item m="1" x="570"/>
        <item m="1" x="659"/>
        <item m="1" x="1939"/>
        <item m="1" x="143"/>
        <item m="1" x="2104"/>
        <item m="1" x="1395"/>
        <item m="1" x="550"/>
        <item m="1" x="1800"/>
        <item m="1" x="891"/>
        <item m="1" x="1378"/>
        <item m="1" x="1819"/>
        <item m="1" x="1247"/>
        <item m="1" x="1091"/>
        <item m="1" x="1466"/>
        <item m="1" x="1430"/>
        <item m="1" x="310"/>
        <item m="1" x="2259"/>
        <item m="1" x="2103"/>
        <item m="1" x="792"/>
        <item m="1" x="1160"/>
        <item m="1" x="197"/>
        <item m="1" x="363"/>
        <item m="1" x="1025"/>
        <item m="1" x="1335"/>
        <item m="1" x="172"/>
        <item m="1" x="2313"/>
        <item m="1" x="1660"/>
        <item m="1" x="1428"/>
        <item m="1" x="2255"/>
        <item m="1" x="736"/>
        <item m="1" x="986"/>
        <item m="1" x="314"/>
        <item m="1" x="1253"/>
        <item m="1" x="2154"/>
        <item m="1" x="1031"/>
        <item m="1" x="2335"/>
        <item m="1" x="1238"/>
        <item m="1" x="373"/>
        <item m="1" x="1398"/>
        <item m="1" x="1096"/>
        <item m="1" x="1977"/>
        <item m="1" x="1910"/>
        <item m="1" x="2078"/>
        <item m="1" x="1472"/>
        <item m="1" x="1475"/>
        <item m="1" x="1018"/>
        <item m="1" x="688"/>
        <item m="1" x="1459"/>
        <item m="1" x="1690"/>
        <item m="1" x="1325"/>
        <item m="1" x="2102"/>
        <item m="1" x="267"/>
        <item m="1" x="1648"/>
        <item m="1" x="937"/>
        <item m="1" x="78"/>
        <item m="1" x="2127"/>
        <item m="1" x="558"/>
        <item m="1" x="918"/>
        <item m="1" x="1296"/>
        <item m="1" x="1308"/>
        <item m="1" x="1772"/>
        <item m="1" x="408"/>
        <item m="1" x="2124"/>
        <item m="1" x="1033"/>
        <item m="1" x="2015"/>
        <item m="1" x="1497"/>
        <item m="1" x="1022"/>
        <item m="1" x="1645"/>
        <item m="1" x="1908"/>
        <item m="1" x="580"/>
        <item m="1" x="160"/>
        <item m="1" x="1561"/>
        <item m="1" x="1079"/>
        <item m="1" x="2168"/>
        <item m="1" x="282"/>
        <item m="1" x="1742"/>
        <item m="1" x="2375"/>
        <item m="1" x="1123"/>
        <item m="1" x="1684"/>
        <item m="1" x="1039"/>
        <item m="1" x="1599"/>
        <item m="1" x="2373"/>
        <item m="1" x="828"/>
        <item m="1" x="1895"/>
        <item m="1" x="2281"/>
        <item m="1" x="1070"/>
        <item m="1" x="268"/>
        <item m="1" x="537"/>
        <item m="1" x="1542"/>
        <item m="1" x="2292"/>
        <item m="1" x="2386"/>
        <item m="1" x="165"/>
        <item m="1" x="279"/>
        <item m="1" x="1436"/>
        <item m="1" x="2125"/>
        <item m="1" x="1362"/>
        <item m="1" x="2327"/>
        <item m="1" x="648"/>
        <item m="1" x="1401"/>
        <item m="1" x="211"/>
        <item m="1" x="1311"/>
        <item m="1" x="593"/>
        <item m="1" x="269"/>
        <item m="1" x="1834"/>
        <item m="1" x="2342"/>
        <item m="1" x="968"/>
        <item m="1" x="1951"/>
        <item m="1" x="1972"/>
        <item m="1" x="1126"/>
        <item m="1" x="1291"/>
        <item m="1" x="618"/>
        <item m="1" x="100"/>
        <item m="1" x="2334"/>
        <item m="1" x="2346"/>
        <item m="1" x="1793"/>
        <item m="1" x="371"/>
        <item m="1" x="110"/>
        <item m="1" x="1278"/>
        <item m="1" x="2278"/>
        <item m="1" x="1809"/>
        <item m="1" x="1432"/>
        <item m="1" x="2141"/>
        <item m="1" x="1659"/>
        <item m="1" x="652"/>
        <item m="1" x="1540"/>
        <item m="1" x="1452"/>
        <item m="1" x="1979"/>
        <item m="1" x="1112"/>
        <item m="1" x="547"/>
        <item m="1" x="1706"/>
        <item m="1" x="1593"/>
        <item m="1" x="1872"/>
        <item m="1" x="2027"/>
        <item m="1" x="1464"/>
        <item m="1" x="1486"/>
        <item m="1" x="942"/>
        <item m="1" x="218"/>
        <item m="1" x="528"/>
        <item m="1" x="2118"/>
        <item m="1" x="695"/>
        <item m="1" x="1246"/>
        <item m="1" x="151"/>
        <item m="1" x="1773"/>
        <item m="1" x="1642"/>
        <item m="1" x="1656"/>
        <item m="1" x="978"/>
        <item m="1" x="1087"/>
        <item m="1" x="899"/>
        <item m="1" x="1517"/>
        <item m="1" x="804"/>
        <item m="1" x="567"/>
        <item m="1" x="2095"/>
        <item m="1" x="2038"/>
        <item m="1" x="2337"/>
        <item m="1" x="1093"/>
        <item m="1" x="1347"/>
        <item m="1" x="436"/>
        <item m="1" x="815"/>
        <item m="1" x="728"/>
        <item m="1" x="1431"/>
        <item m="1" x="2089"/>
        <item m="1" x="1071"/>
        <item m="1" x="1900"/>
        <item m="1" x="562"/>
        <item m="1" x="1978"/>
        <item m="1" x="2136"/>
        <item m="1" x="1915"/>
        <item m="1" x="1724"/>
        <item m="1" x="1374"/>
        <item m="1" x="142"/>
        <item m="1" x="1663"/>
        <item m="1" x="1023"/>
        <item m="1" x="1339"/>
        <item m="1" x="1258"/>
        <item m="1" x="2117"/>
        <item m="1" x="1708"/>
        <item m="1" x="696"/>
        <item m="1" x="1576"/>
        <item m="1" x="1321"/>
        <item m="1" x="535"/>
        <item m="1" x="1300"/>
        <item m="1" x="149"/>
        <item m="1" x="725"/>
        <item m="1" x="1097"/>
        <item m="1" x="883"/>
        <item m="1" x="1277"/>
        <item m="1" x="38"/>
        <item m="1" x="1935"/>
        <item m="1" x="1007"/>
        <item m="1" x="1417"/>
        <item m="1" x="1631"/>
        <item m="1" x="2062"/>
        <item m="1" x="1403"/>
        <item m="1" x="1217"/>
        <item m="1" x="1144"/>
        <item m="1" x="2186"/>
        <item m="1" x="345"/>
        <item m="1" x="2129"/>
        <item m="1" x="289"/>
        <item m="1" x="2403"/>
        <item m="1" x="519"/>
        <item m="1" x="2362"/>
        <item m="1" x="1537"/>
        <item m="1" x="600"/>
        <item m="1" x="699"/>
        <item m="1" x="240"/>
        <item m="1" x="157"/>
        <item m="1" x="243"/>
        <item m="1" x="640"/>
        <item m="1" x="1840"/>
        <item m="1" x="1859"/>
        <item m="1" x="433"/>
        <item m="1" x="2324"/>
        <item m="1" x="2147"/>
        <item m="1" x="821"/>
        <item m="1" x="868"/>
        <item m="1" x="2101"/>
        <item m="1" x="1973"/>
        <item m="1" x="2037"/>
        <item m="1" x="2026"/>
        <item m="1" x="2215"/>
        <item m="1" x="1485"/>
        <item m="1" x="907"/>
        <item m="1" x="2236"/>
        <item m="1" x="879"/>
        <item m="1" x="2402"/>
        <item m="1" x="637"/>
        <item m="1" x="518"/>
        <item m="1" x="17"/>
        <item m="1" x="1171"/>
        <item m="1" x="1563"/>
        <item m="1" x="2190"/>
        <item m="1" x="843"/>
        <item m="1" x="1104"/>
        <item m="1" x="621"/>
        <item m="1" x="847"/>
        <item m="1" x="103"/>
        <item m="1" x="1898"/>
        <item m="1" x="1479"/>
        <item m="1" x="2167"/>
        <item m="1" x="686"/>
        <item m="1" x="1572"/>
        <item m="1" x="1882"/>
        <item m="1" x="1368"/>
        <item m="1" x="514"/>
        <item m="1" x="1100"/>
        <item m="1" x="702"/>
        <item m="1" x="2116"/>
        <item m="1" x="990"/>
        <item m="1" x="587"/>
        <item m="1" x="683"/>
        <item m="1" x="2009"/>
        <item m="1" x="305"/>
        <item m="1" x="421"/>
        <item m="1" x="953"/>
        <item m="1" x="1420"/>
        <item m="1" x="849"/>
        <item m="1" x="796"/>
        <item m="1" x="1735"/>
        <item m="1" x="505"/>
        <item m="1" x="1495"/>
        <item m="1" x="512"/>
        <item m="1" x="443"/>
        <item m="1" x="1232"/>
        <item m="1" x="320"/>
        <item m="1" x="2121"/>
        <item m="1" x="115"/>
        <item m="1" x="2071"/>
        <item m="1" x="1343"/>
        <item m="1" x="1930"/>
        <item m="1" x="153"/>
        <item m="1" x="1710"/>
        <item m="1" x="2318"/>
        <item m="1" x="2137"/>
        <item m="1" x="650"/>
        <item m="1" x="1467"/>
        <item m="1" x="1950"/>
        <item m="1" x="2252"/>
        <item m="1" x="159"/>
        <item m="1" x="678"/>
        <item m="1" x="987"/>
        <item m="1" x="122"/>
        <item m="1" x="930"/>
        <item m="1" x="1044"/>
        <item m="1" x="457"/>
        <item m="1" x="292"/>
        <item m="1" x="1841"/>
        <item m="1" x="1966"/>
        <item m="1" x="265"/>
        <item m="1" x="2287"/>
        <item m="1" x="818"/>
        <item m="1" x="1587"/>
        <item m="1" x="1051"/>
        <item m="1" x="439"/>
        <item m="1" x="1531"/>
        <item m="1" x="1295"/>
        <item m="1" x="717"/>
        <item m="1" x="390"/>
        <item m="1" x="229"/>
        <item m="1" x="2266"/>
        <item m="1" x="1641"/>
        <item m="1" x="325"/>
        <item m="1" x="896"/>
        <item m="1" x="602"/>
        <item m="1" x="1805"/>
        <item m="1" x="870"/>
        <item m="1" x="1736"/>
        <item m="1" x="850"/>
        <item m="1" x="2332"/>
        <item m="1" x="452"/>
        <item m="1" x="1276"/>
        <item m="1" x="592"/>
        <item m="1" x="1249"/>
        <item m="1" x="745"/>
        <item m="1" x="2029"/>
        <item m="1" x="1737"/>
        <item m="1" x="2194"/>
        <item m="1" x="961"/>
        <item m="1" x="2145"/>
        <item m="1" x="895"/>
        <item m="1" x="1133"/>
        <item m="1" x="117"/>
        <item m="1" x="1234"/>
        <item m="1" x="259"/>
        <item m="1" x="2035"/>
        <item m="1" x="939"/>
        <item m="1" x="33"/>
        <item m="1" x="1419"/>
        <item m="1" x="1372"/>
        <item m="1" x="2356"/>
        <item m="1" x="334"/>
        <item m="1" x="511"/>
        <item m="1" x="749"/>
        <item m="1" x="2006"/>
        <item m="1" x="1194"/>
        <item m="1" x="221"/>
        <item m="1" x="1847"/>
        <item m="1" x="31"/>
        <item m="1" x="2305"/>
        <item m="1" x="889"/>
        <item m="1" x="1141"/>
        <item m="1" x="74"/>
        <item m="1" x="2288"/>
        <item m="1" x="880"/>
        <item m="1" x="741"/>
        <item m="1" x="1134"/>
        <item m="1" x="1564"/>
        <item m="1" x="1147"/>
        <item m="1" x="1623"/>
        <item m="1" x="1998"/>
        <item m="1" x="252"/>
        <item m="1" x="2307"/>
        <item m="1" x="644"/>
        <item m="1" x="1589"/>
        <item m="1" x="212"/>
        <item m="1" x="1405"/>
        <item m="1" x="46"/>
        <item m="1" x="1796"/>
        <item m="1" x="515"/>
        <item m="1" x="2350"/>
        <item m="1" x="1709"/>
        <item m="1" x="75"/>
        <item m="1" x="1799"/>
        <item m="1" x="1725"/>
        <item m="1" x="2256"/>
        <item m="1" x="1444"/>
        <item m="1" x="425"/>
        <item m="1" x="2203"/>
        <item m="1" x="1982"/>
        <item m="1" x="2041"/>
        <item m="1" x="1088"/>
        <item m="1" x="521"/>
        <item m="1" x="1569"/>
        <item m="1" x="1842"/>
        <item m="1" x="727"/>
        <item m="1" x="331"/>
        <item m="1" x="1619"/>
        <item m="1" x="1456"/>
        <item m="1" x="359"/>
        <item m="1" x="1483"/>
        <item m="1" x="10"/>
        <item m="1" x="2148"/>
        <item m="1" x="184"/>
        <item m="1" x="369"/>
        <item m="1" x="1353"/>
        <item m="1" x="1502"/>
        <item m="1" x="1461"/>
        <item m="1" x="924"/>
        <item m="1" x="1443"/>
        <item m="1" x="1157"/>
        <item m="1" x="2371"/>
        <item m="1" x="1108"/>
        <item m="1" x="2398"/>
        <item m="1" x="1913"/>
        <item m="1" x="810"/>
        <item m="1" x="1712"/>
        <item m="1" x="2130"/>
        <item m="1" x="1556"/>
        <item m="1" x="1261"/>
        <item m="1" x="1625"/>
        <item m="1" x="2227"/>
        <item m="1" x="1510"/>
        <item m="1" x="1488"/>
        <item m="1" x="2169"/>
        <item m="1" x="1597"/>
        <item m="1" x="19"/>
        <item m="1" x="1370"/>
        <item m="1" x="523"/>
        <item m="1" x="663"/>
        <item m="1" x="574"/>
        <item m="1" x="1771"/>
        <item m="1" x="242"/>
        <item m="1" x="708"/>
        <item m="1" x="1633"/>
        <item m="1" x="2085"/>
        <item m="1" x="1015"/>
        <item m="1" x="2016"/>
        <item m="1" x="1892"/>
        <item m="1" x="137"/>
        <item m="1" x="1197"/>
        <item m="1" x="1662"/>
        <item m="1" x="926"/>
        <item m="1" x="829"/>
        <item m="1" x="617"/>
        <item m="1" x="2235"/>
        <item m="1" x="976"/>
        <item m="1" x="524"/>
        <item m="1" x="1396"/>
        <item m="1" x="1810"/>
        <item m="1" x="2180"/>
        <item m="1" x="170"/>
        <item m="1" x="1637"/>
        <item m="1" x="1359"/>
        <item m="1" x="465"/>
        <item m="1" x="2172"/>
        <item m="1" x="1117"/>
        <item m="1" x="370"/>
        <item m="1" x="1671"/>
        <item m="1" x="118"/>
        <item m="1" x="1874"/>
        <item m="1" x="1683"/>
        <item m="1" x="1450"/>
        <item m="1" x="2397"/>
        <item m="1" x="1256"/>
        <item m="1" x="1904"/>
        <item m="1" x="1692"/>
        <item m="1" x="14"/>
        <item m="1" x="832"/>
        <item m="1" x="533"/>
        <item m="1" x="657"/>
        <item m="1" x="676"/>
        <item m="1" x="206"/>
        <item m="1" x="2057"/>
        <item m="1" x="1635"/>
        <item m="1" x="1195"/>
        <item m="1" x="1409"/>
        <item m="1" x="2090"/>
        <item m="1" x="638"/>
        <item m="1" x="2333"/>
        <item m="1" x="321"/>
        <item m="1" x="568"/>
        <item m="1" x="1888"/>
        <item m="1" x="347"/>
        <item m="1" x="1696"/>
        <item m="1" x="1529"/>
        <item m="1" x="2381"/>
        <item m="1" x="1652"/>
        <item m="1" x="1664"/>
        <item m="1" x="1408"/>
        <item m="1" x="1722"/>
        <item m="1" x="263"/>
        <item m="1" x="1782"/>
        <item m="1" x="1960"/>
        <item m="1" x="2084"/>
        <item m="1" x="437"/>
        <item m="1" x="624"/>
        <item m="1" x="1252"/>
        <item m="1" x="2122"/>
        <item m="1" x="2139"/>
        <item m="1" x="22"/>
        <item m="1" x="176"/>
        <item m="1" x="446"/>
        <item m="1" x="911"/>
        <item m="1" x="251"/>
        <item m="1" x="2063"/>
        <item m="1" x="1028"/>
        <item m="1" x="502"/>
        <item m="1" x="2325"/>
        <item m="1" x="180"/>
        <item m="1" x="1049"/>
        <item m="1" x="104"/>
        <item m="1" x="2082"/>
        <item m="1" x="1148"/>
        <item m="1" x="826"/>
        <item m="1" x="2372"/>
        <item m="1" x="1085"/>
        <item m="1" x="1072"/>
        <item m="1" x="913"/>
        <item m="1" x="1580"/>
        <item m="1" x="1324"/>
        <item m="1" x="1316"/>
        <item m="1" x="1305"/>
        <item m="1" x="1092"/>
        <item m="1" x="253"/>
        <item m="1" x="834"/>
        <item m="1" x="814"/>
        <item m="1" x="1813"/>
        <item m="1" x="2162"/>
        <item m="1" x="431"/>
        <item m="1" x="571"/>
        <item m="1" x="2312"/>
        <item m="1" x="372"/>
        <item m="1" x="1568"/>
        <item m="1" x="767"/>
        <item m="1" x="1586"/>
        <item m="1" x="2359"/>
        <item m="1" x="1590"/>
        <item m="1" x="1286"/>
        <item m="1" x="2204"/>
        <item m="1" x="1101"/>
        <item m="1" x="2093"/>
        <item m="1" x="2360"/>
        <item m="1" x="1655"/>
        <item m="1" x="840"/>
        <item m="1" x="2045"/>
        <item m="1" x="2262"/>
        <item m="1" x="520"/>
        <item m="1" x="1348"/>
        <item m="1" x="1916"/>
        <item m="1" x="2175"/>
        <item m="1" x="2261"/>
        <item m="1" x="336"/>
        <item m="1" x="2303"/>
        <item m="1" x="204"/>
        <item m="1" x="1877"/>
        <item m="1" x="503"/>
        <item m="1" x="357"/>
        <item m="1" x="163"/>
        <item m="1" x="1785"/>
        <item m="1" x="313"/>
        <item m="1" x="1229"/>
        <item m="1" x="2351"/>
        <item m="1" x="1764"/>
        <item m="1" x="1006"/>
        <item m="1" x="947"/>
        <item m="1" x="1224"/>
        <item m="1" x="723"/>
        <item m="1" x="1385"/>
        <item m="1" x="1894"/>
        <item m="1" x="1603"/>
        <item m="1" x="1489"/>
        <item m="1" x="1480"/>
        <item m="1" x="1241"/>
        <item m="1" x="346"/>
        <item m="1" x="552"/>
        <item m="1" x="1394"/>
        <item m="1" x="124"/>
        <item m="1" x="2341"/>
        <item m="1" x="1878"/>
        <item m="1" x="2285"/>
        <item m="1" x="1553"/>
        <item m="1" x="1137"/>
        <item m="1" x="983"/>
        <item m="1" x="2265"/>
        <item m="1" x="2024"/>
        <item m="1" x="1052"/>
        <item m="1" x="1823"/>
        <item m="1" x="2036"/>
        <item m="1" x="2079"/>
        <item m="1" x="1611"/>
        <item m="1" x="852"/>
        <item m="1" x="607"/>
        <item m="1" x="2233"/>
        <item m="1" x="668"/>
        <item m="1" x="2297"/>
        <item m="1" x="711"/>
        <item m="1" x="1010"/>
        <item m="1" x="2389"/>
        <item m="1" x="529"/>
        <item m="1" x="1744"/>
        <item m="1" x="1918"/>
        <item m="1" x="337"/>
        <item m="1" x="1940"/>
        <item m="1" x="1947"/>
        <item m="1" x="92"/>
        <item m="1" x="397"/>
        <item m="1" x="956"/>
        <item m="1" x="1545"/>
        <item m="1" x="260"/>
        <item m="1" x="1231"/>
        <item m="1" x="1711"/>
        <item m="1" x="2339"/>
        <item m="1" x="1738"/>
        <item m="1" x="542"/>
        <item m="1" x="2231"/>
        <item m="1" x="941"/>
        <item m="1" x="1767"/>
        <item m="1" x="1952"/>
        <item m="1" x="1391"/>
        <item m="1" x="1421"/>
        <item m="1" x="1527"/>
        <item m="1" x="119"/>
        <item m="1" x="2135"/>
        <item m="1" x="1651"/>
        <item m="1" x="2182"/>
        <item m="1" x="2067"/>
        <item m="1" x="1059"/>
        <item m="1" x="350"/>
        <item m="1" x="164"/>
        <item m="1" x="70"/>
        <item m="1" x="2068"/>
        <item m="1" x="712"/>
        <item m="1" x="307"/>
        <item m="1" x="481"/>
        <item m="1" x="608"/>
        <item m="1" x="1086"/>
        <item m="1" x="548"/>
        <item m="1" x="612"/>
        <item m="1" x="654"/>
        <item m="1" x="1150"/>
        <item m="1" x="55"/>
        <item m="1" x="147"/>
        <item m="1" x="1605"/>
        <item m="1" x="1551"/>
        <item m="1" x="894"/>
        <item m="1" x="1544"/>
        <item m="1" x="1266"/>
        <item m="1" x="566"/>
        <item m="1" x="133"/>
        <item m="1" x="2392"/>
        <item m="1" x="1089"/>
        <item m="1" x="710"/>
        <item m="1" x="198"/>
        <item m="1" x="2001"/>
        <item m="1" x="1747"/>
        <item m="1" x="2059"/>
        <item m="1" x="890"/>
        <item m="1" x="81"/>
        <item m="1" x="1562"/>
        <item m="1" x="355"/>
        <item m="1" x="1941"/>
        <item m="1" x="9"/>
        <item m="1" x="765"/>
        <item m="1" x="114"/>
        <item m="1" x="734"/>
        <item m="1" x="1776"/>
        <item m="1" x="1700"/>
        <item m="1" x="1369"/>
        <item m="1" x="2157"/>
        <item m="1" x="729"/>
        <item m="1" x="1053"/>
        <item m="1" x="2205"/>
        <item m="1" x="782"/>
        <item m="1" x="2066"/>
        <item m="1" x="1539"/>
        <item m="1" x="64"/>
        <item m="1" x="386"/>
        <item m="1" x="2044"/>
        <item m="1" x="604"/>
        <item m="1" x="1099"/>
        <item m="1" x="508"/>
        <item m="1" x="1827"/>
        <item m="1" x="820"/>
        <item m="1" x="1115"/>
        <item m="1" x="861"/>
        <item m="1" x="2379"/>
        <item m="1" x="1588"/>
        <item m="1" x="1753"/>
        <item m="1" x="546"/>
        <item m="1" x="1251"/>
        <item m="1" x="709"/>
        <item m="1" x="2195"/>
        <item m="1" x="1188"/>
        <item m="1" x="643"/>
        <item m="1" x="1250"/>
        <item m="1" x="1931"/>
        <item m="1" x="573"/>
        <item m="1" x="1063"/>
        <item m="1" x="1743"/>
        <item m="1" x="1885"/>
        <item m="1" x="2326"/>
        <item m="1" x="698"/>
        <item m="1" x="1548"/>
        <item m="1" x="417"/>
        <item m="1" x="1961"/>
        <item m="1" x="672"/>
        <item m="1" x="419"/>
        <item m="1" x="1373"/>
        <item m="1" x="853"/>
        <item m="1" x="1826"/>
        <item m="1" x="906"/>
        <item m="1" x="1554"/>
        <item m="1" x="1797"/>
        <item m="1" x="1584"/>
        <item m="1" x="1111"/>
        <item m="1" x="1734"/>
        <item m="1" x="1392"/>
        <item m="1" x="2115"/>
        <item m="1" x="1820"/>
        <item m="1" x="177"/>
        <item m="1" x="1881"/>
        <item m="1" x="1143"/>
        <item m="1" x="2378"/>
        <item m="1" x="603"/>
        <item m="1" x="928"/>
        <item m="1" x="328"/>
        <item m="1" x="877"/>
        <item m="1" x="217"/>
        <item m="1" x="418"/>
        <item m="1" x="2213"/>
        <item m="1" x="1433"/>
        <item m="1" x="1675"/>
        <item m="1" x="2183"/>
        <item m="1" x="101"/>
        <item m="1" x="34"/>
        <item m="1" x="1318"/>
        <item m="1" x="361"/>
        <item m="1" x="1920"/>
        <item m="1" x="2133"/>
        <item m="1" x="1470"/>
        <item m="1" x="784"/>
        <item m="1" x="1282"/>
        <item m="1" x="1964"/>
        <item m="1" x="1427"/>
        <item m="1" x="238"/>
        <item m="1" x="1011"/>
        <item m="1" x="2042"/>
        <item m="1" x="385"/>
        <item m="1" x="1155"/>
        <item m="1" x="1367"/>
        <item m="1" x="412"/>
        <item m="1" x="254"/>
        <item m="1" x="105"/>
        <item m="1" x="1481"/>
        <item m="1" x="2358"/>
        <item m="1" x="215"/>
        <item m="1" x="141"/>
        <item m="1" x="724"/>
        <item m="1" x="59"/>
        <item m="1" x="1535"/>
        <item m="1" x="1694"/>
        <item m="1" x="2209"/>
        <item m="1" x="692"/>
        <item m="1" x="1002"/>
        <item m="1" x="1205"/>
        <item m="1" x="954"/>
        <item m="1" x="1870"/>
        <item m="1" x="2248"/>
        <item m="1" x="881"/>
        <item m="1" x="1582"/>
        <item m="1" x="1513"/>
        <item m="1" x="1718"/>
        <item m="1" x="2316"/>
        <item m="1" x="1130"/>
        <item m="1" x="2329"/>
        <item m="1" x="999"/>
        <item m="1" x="2251"/>
        <item m="1" x="923"/>
        <item m="1" x="2315"/>
        <item m="1" x="1520"/>
        <item m="1" x="569"/>
        <item m="1" x="1498"/>
        <item m="1" x="972"/>
        <item m="1" x="2301"/>
        <item m="1" x="1867"/>
        <item m="1" x="2365"/>
        <item m="1" x="963"/>
        <item m="1" x="1678"/>
        <item m="1" x="1017"/>
        <item m="1" x="1223"/>
        <item m="1" x="2153"/>
        <item m="1" x="2308"/>
        <item m="1" x="748"/>
        <item m="1" x="43"/>
        <item m="1" x="1268"/>
        <item m="1" x="1739"/>
        <item m="1" x="2033"/>
        <item m="1" x="912"/>
        <item m="1" x="808"/>
        <item m="1" x="2077"/>
        <item m="1" x="1245"/>
        <item m="1" x="1812"/>
        <item m="1" x="962"/>
        <item m="1" x="1638"/>
        <item m="1" x="1105"/>
        <item m="1" x="2080"/>
        <item m="1" x="1829"/>
        <item m="1" x="898"/>
        <item m="1" x="1608"/>
        <item m="1" x="139"/>
        <item m="1" x="553"/>
        <item m="1" x="2173"/>
        <item m="1" x="934"/>
        <item m="1" x="178"/>
        <item m="1" x="1326"/>
        <item m="1" x="1953"/>
        <item m="1" x="2092"/>
        <item m="1" x="2330"/>
        <item m="1" x="405"/>
        <item m="1" x="398"/>
        <item m="1" x="908"/>
        <item m="1" x="191"/>
        <item m="1" x="477"/>
        <item m="1" x="13"/>
        <item m="1" x="1172"/>
        <item m="1" x="1363"/>
        <item m="1" x="1074"/>
        <item m="1" x="224"/>
        <item m="1" x="1697"/>
        <item m="1" x="126"/>
        <item m="1" x="2023"/>
        <item m="1" x="47"/>
        <item m="1" x="833"/>
        <item m="1" x="2199"/>
        <item m="1" x="365"/>
        <item m="1" x="1644"/>
        <item m="1" x="233"/>
        <item m="1" x="294"/>
        <item m="1" x="2056"/>
        <item m="1" x="1917"/>
        <item m="1" x="162"/>
        <item m="1" x="25"/>
        <item m="1" x="1893"/>
        <item m="1" x="1225"/>
        <item m="1" x="181"/>
        <item m="1" x="793"/>
        <item m="1" x="1816"/>
        <item m="1" x="2294"/>
        <item m="1" x="475"/>
        <item m="1" x="773"/>
        <item m="1" x="781"/>
        <item m="1" x="432"/>
        <item m="1" x="1855"/>
        <item m="1" x="2074"/>
        <item m="1" x="2223"/>
        <item m="1" x="1821"/>
        <item m="1" x="2394"/>
        <item m="1" x="631"/>
        <item m="1" x="1235"/>
        <item m="1" x="1013"/>
        <item m="1" x="766"/>
        <item m="1" x="2100"/>
        <item m="1" x="496"/>
        <item m="1" x="2320"/>
        <item m="1" x="1925"/>
        <item m="1" x="1356"/>
        <item m="1" x="1762"/>
        <item m="1" x="1670"/>
        <item m="1" x="952"/>
        <item m="1" x="2345"/>
        <item m="1" x="2094"/>
        <item m="1" x="1624"/>
        <item m="1" x="1192"/>
        <item m="1" x="693"/>
        <item m="1" x="2081"/>
        <item m="1" x="2156"/>
        <item m="1" x="2131"/>
        <item m="1" x="1437"/>
        <item m="1" x="1987"/>
        <item m="1" x="2032"/>
        <item m="1" x="780"/>
        <item m="1" x="449"/>
        <item m="1" x="1993"/>
        <item m="1" x="44"/>
        <item m="1" x="339"/>
        <item m="1" x="2174"/>
        <item m="1" x="1839"/>
        <item m="1" x="522"/>
        <item m="1" x="970"/>
        <item m="1" x="1541"/>
        <item m="1" x="1218"/>
        <item m="1" x="1685"/>
        <item m="1" x="84"/>
        <item m="1" x="1942"/>
        <item m="1" x="1355"/>
        <item m="1" x="326"/>
        <item m="1" x="1032"/>
        <item m="1" x="1714"/>
        <item m="1" x="1244"/>
        <item m="1" x="1705"/>
        <item m="1" x="150"/>
        <item m="1" x="1896"/>
        <item m="1" x="186"/>
        <item m="1" x="1817"/>
        <item m="1" x="538"/>
        <item m="1" x="967"/>
        <item m="1" x="616"/>
        <item m="1" x="969"/>
        <item m="1" x="1073"/>
        <item m="1" x="2070"/>
        <item m="1" x="2222"/>
        <item m="1" x="308"/>
        <item m="1" x="559"/>
        <item m="1" x="1906"/>
        <item m="1" x="2244"/>
        <item m="1" x="1094"/>
        <item m="1" x="392"/>
        <item m="1" x="132"/>
        <item m="1" x="202"/>
        <item m="1" x="750"/>
        <item m="1" x="1411"/>
        <item m="1" x="897"/>
        <item m="1" x="982"/>
        <item m="1" x="459"/>
        <item m="1" x="113"/>
        <item m="1" x="152"/>
        <item m="1" x="1016"/>
        <item m="1" x="595"/>
        <item m="1" x="471"/>
        <item m="1" x="1386"/>
        <item m="1" x="2012"/>
        <item m="1" x="2300"/>
        <item m="1" x="2268"/>
        <item m="1" x="721"/>
        <item m="1" x="2014"/>
        <item m="1" x="1334"/>
        <item m="1" x="666"/>
        <item m="1" x="402"/>
        <item m="1" x="1983"/>
        <item m="1" x="1210"/>
        <item m="1" x="2211"/>
        <item m="1" x="2088"/>
        <item m="1" x="1154"/>
        <item m="1" x="1358"/>
        <item m="1" x="1222"/>
        <item m="1" x="720"/>
        <item m="1" x="1120"/>
        <item m="1" x="309"/>
        <item m="1" x="646"/>
        <item m="1" x="2310"/>
        <item m="1" x="1543"/>
        <item m="1" x="400"/>
        <item m="1" x="1221"/>
        <item m="1" x="190"/>
        <item m="1" x="1182"/>
        <item m="1" x="1230"/>
        <item m="1" x="1287"/>
        <item m="1" x="1807"/>
        <item m="1" x="1349"/>
        <item m="1" x="1803"/>
        <item m="1" x="1341"/>
        <item m="1" x="1523"/>
        <item m="1" x="1984"/>
        <item m="1" x="800"/>
        <item m="1" x="327"/>
        <item m="1" x="2146"/>
        <item m="1" x="1575"/>
        <item m="1" x="811"/>
        <item m="1" x="1754"/>
        <item m="1" x="1970"/>
        <item m="1" x="1057"/>
        <item m="1" x="88"/>
        <item m="1" x="424"/>
        <item m="1" x="2058"/>
        <item m="1" x="920"/>
        <item m="1" x="18"/>
        <item m="1" x="1924"/>
        <item m="1" x="677"/>
        <item m="1" x="1912"/>
        <item m="1" x="1508"/>
        <item m="1" x="2096"/>
        <item m="1" x="2343"/>
        <item m="1" x="1758"/>
        <item m="1" x="938"/>
        <item m="1" x="1163"/>
        <item m="1" x="262"/>
        <item m="1" x="2197"/>
        <item m="1" x="174"/>
        <item m="1" x="1415"/>
        <item m="1" x="2075"/>
        <item m="1" x="714"/>
        <item m="1" x="2299"/>
        <item m="1" x="1936"/>
        <item m="1" x="2380"/>
        <item m="1" x="534"/>
        <item m="1" x="1240"/>
        <item m="1" x="682"/>
        <item m="1" x="2344"/>
        <item m="1" x="56"/>
        <item m="1" x="1360"/>
        <item m="1" x="1410"/>
        <item m="1" x="2126"/>
        <item m="1" x="744"/>
        <item m="1" x="1478"/>
        <item m="1" x="859"/>
        <item m="1" x="1020"/>
        <item m="1" x="645"/>
        <item m="1" x="1621"/>
        <item m="1" x="845"/>
        <item m="1" x="1989"/>
        <item m="1" x="1168"/>
        <item m="1" x="293"/>
        <item m="1" x="653"/>
        <item m="1" x="1083"/>
        <item m="1" x="1806"/>
        <item m="1" x="1628"/>
        <item m="1" x="52"/>
        <item m="1" x="718"/>
        <item m="1" x="193"/>
        <item m="1" x="276"/>
        <item m="1" x="2160"/>
        <item m="1" x="36"/>
        <item m="1" x="146"/>
        <item m="1" x="1183"/>
        <item m="1" x="2109"/>
        <item m="1" x="285"/>
        <item m="1" x="599"/>
        <item m="1" x="2165"/>
        <item m="1" x="887"/>
        <item m="1" x="1313"/>
        <item m="1" x="1676"/>
        <item m="1" x="759"/>
        <item m="1" x="540"/>
        <item m="1" x="1038"/>
        <item m="1" x="393"/>
        <item m="1" x="1345"/>
        <item m="1" x="1047"/>
        <item m="1" x="1065"/>
        <item m="1" x="1179"/>
        <item m="1" x="1595"/>
        <item m="1" x="775"/>
        <item m="1" x="536"/>
        <item m="1" x="785"/>
        <item m="1" x="886"/>
        <item m="1" x="901"/>
        <item m="1" x="255"/>
        <item m="1" x="1703"/>
        <item m="1" x="1439"/>
        <item m="1" x="2314"/>
        <item m="1" x="2317"/>
        <item m="1" x="135"/>
        <item m="1" x="2054"/>
        <item m="1" x="205"/>
        <item m="1" x="130"/>
        <item m="1" x="1109"/>
        <item m="1" x="1227"/>
        <item m="1" x="1406"/>
        <item m="1" x="1449"/>
        <item m="1" x="1789"/>
        <item m="1" x="1260"/>
        <item m="1" x="844"/>
        <item m="1" x="504"/>
        <item m="1" x="848"/>
        <item m="1" x="1980"/>
        <item m="1" x="1206"/>
        <item m="1" x="806"/>
        <item m="1" x="2246"/>
        <item m="1" x="641"/>
        <item m="1" x="513"/>
        <item m="1" x="456"/>
        <item m="1" x="409"/>
        <item m="1" x="2002"/>
        <item m="1" x="1514"/>
        <item m="1" x="1583"/>
        <item m="1" x="1216"/>
        <item m="1" x="940"/>
        <item m="1" x="2179"/>
        <item m="1" x="287"/>
        <item m="1" x="1861"/>
        <item m="1" x="382"/>
        <item m="1" x="1909"/>
        <item m="1" x="1081"/>
        <item m="1" x="507"/>
        <item m="1" x="1560"/>
        <item m="1" x="900"/>
        <item m="1" x="91"/>
        <item m="1" x="1352"/>
        <item m="1" x="864"/>
        <item m="1" x="634"/>
        <item m="1" x="1207"/>
        <item m="1" x="2201"/>
        <item m="1" x="441"/>
        <item m="1" x="690"/>
        <item m="1" x="2283"/>
        <item m="1" x="182"/>
        <item m="1" x="2260"/>
        <item m="1" x="591"/>
        <item m="1" x="2193"/>
        <item m="1" x="1259"/>
        <item m="1" x="1851"/>
        <item m="1" x="1068"/>
        <item m="1" x="809"/>
        <item m="1" x="1132"/>
        <item m="1" x="1506"/>
        <item m="1" x="2376"/>
        <item m="1" x="1471"/>
        <item m="1" x="971"/>
        <item m="1" x="120"/>
        <item m="1" x="136"/>
        <item m="1" x="1424"/>
        <item m="1" x="2263"/>
        <item m="1" x="635"/>
        <item m="1" x="2289"/>
        <item m="1" x="681"/>
        <item m="1" x="381"/>
        <item m="1" x="109"/>
        <item m="1" x="1907"/>
        <item m="1" x="377"/>
        <item m="1" x="2388"/>
        <item m="1" x="1958"/>
        <item m="1" x="2050"/>
        <item m="1" x="203"/>
        <item m="1" x="1687"/>
        <item m="1" x="1103"/>
        <item m="1" x="403"/>
        <item m="1" x="491"/>
        <item m="1" x="1923"/>
        <item m="1" x="1934"/>
        <item m="1" x="563"/>
        <item m="1" x="261"/>
        <item m="1" x="1689"/>
        <item m="1" x="2241"/>
        <item m="1" x="16"/>
        <item m="1" x="836"/>
        <item m="1" x="2025"/>
        <item m="1" x="2253"/>
        <item m="1" x="770"/>
        <item m="1" x="1626"/>
        <item m="1" x="933"/>
        <item m="1" x="500"/>
        <item m="1" x="278"/>
        <item m="1" x="1338"/>
        <item m="1" x="1761"/>
        <item m="1" x="2134"/>
        <item m="1" x="1612"/>
        <item m="1" x="862"/>
        <item m="1" x="2357"/>
        <item m="1" x="1346"/>
        <item m="1" x="1766"/>
        <item m="1" x="1630"/>
        <item m="1" x="1850"/>
        <item m="1" x="655"/>
        <item m="1" x="944"/>
        <item m="1" x="470"/>
        <item m="1" x="297"/>
        <item m="1" x="1975"/>
        <item m="1" x="1811"/>
        <item m="1" x="273"/>
        <item m="1" x="387"/>
        <item m="1" x="1781"/>
        <item m="1" x="506"/>
        <item m="1" x="509"/>
        <item m="1" x="1533"/>
        <item m="1" x="354"/>
        <item m="1" x="29"/>
        <item m="1" x="813"/>
        <item m="1" x="1312"/>
        <item m="1" x="1937"/>
        <item m="1" x="719"/>
        <item m="1" x="525"/>
        <item m="1" x="838"/>
        <item m="1" x="2008"/>
        <item m="1" x="21"/>
        <item m="1" x="1333"/>
        <item m="1" x="2040"/>
        <item m="1" x="356"/>
        <item m="1" x="2187"/>
        <item m="1" x="2353"/>
        <item m="1" x="2216"/>
        <item m="1" x="1555"/>
        <item m="1" x="1001"/>
        <item m="1" x="610"/>
        <item m="1" x="351"/>
        <item m="1" x="2034"/>
        <item m="1" x="2212"/>
        <item m="1" x="1185"/>
        <item m="1" x="777"/>
        <item m="1" x="67"/>
        <item m="1" x="1177"/>
        <item m="1" x="2349"/>
        <item m="1" x="1263"/>
        <item m="1" x="303"/>
        <item m="1" x="2030"/>
        <item m="1" x="1928"/>
        <item m="1" x="1209"/>
        <item m="1" x="700"/>
        <item m="1" x="722"/>
        <item m="1" x="250"/>
        <item m="1" x="82"/>
        <item m="1" x="1066"/>
        <item m="1" x="583"/>
        <item m="1" x="1715"/>
        <item m="1" x="1965"/>
        <item m="1" x="1596"/>
        <item m="1" x="851"/>
        <item m="1" x="1578"/>
        <item m="1" x="609"/>
        <item m="1" x="1413"/>
        <item m="1" x="1968"/>
        <item m="1" x="319"/>
        <item m="1" x="194"/>
        <item m="1" x="1243"/>
        <item m="1" x="1198"/>
        <item m="1" x="368"/>
        <item m="1" x="856"/>
        <item m="1" x="311"/>
        <item m="1" x="1236"/>
        <item m="1" x="1460"/>
        <item m="1" x="2393"/>
        <item m="1" x="1384"/>
        <item m="1" x="1271"/>
        <item m="1" x="1473"/>
        <item m="1" x="1726"/>
        <item m="1" x="2202"/>
        <item m="1" x="1591"/>
        <item m="1" x="87"/>
        <item m="1" x="1491"/>
        <item m="1" x="1899"/>
        <item m="1" x="295"/>
        <item m="1" x="389"/>
        <item m="1" x="1451"/>
        <item m="1" x="235"/>
        <item m="1" x="318"/>
        <item m="1" x="2170"/>
        <item m="1" x="858"/>
        <item m="1" x="1214"/>
        <item m="1" x="1178"/>
        <item m="1" x="2363"/>
        <item m="1" x="266"/>
        <item m="1" x="1106"/>
        <item m="1" x="1944"/>
        <item m="1" x="442"/>
        <item m="1" x="1414"/>
        <item m="1" x="1602"/>
        <item m="1" x="1434"/>
        <item m="1" x="1955"/>
        <item m="1" x="1340"/>
        <item m="1" x="450"/>
        <item m="1" x="822"/>
        <item m="1" x="1036"/>
        <item m="1" x="1852"/>
        <item m="1" x="2374"/>
        <item m="1" x="281"/>
        <item m="1" x="1507"/>
        <item m="1" x="660"/>
        <item m="1" x="1927"/>
        <item m="1" x="532"/>
        <item m="1" x="1187"/>
        <item m="1" x="175"/>
        <item m="1" x="474"/>
        <item m="1" x="2151"/>
        <item m="1" x="2243"/>
        <item m="1" x="61"/>
        <item m="1" x="1090"/>
        <item m="1" x="2348"/>
        <item m="1" x="606"/>
        <item m="1" x="1693"/>
        <item m="1" x="249"/>
        <item m="1" x="866"/>
        <item m="1" x="123"/>
        <item m="1" x="1140"/>
        <item m="1" x="207"/>
        <item m="1" x="2304"/>
        <item m="1" x="975"/>
        <item m="1" x="2276"/>
        <item m="1" x="544"/>
        <item m="1" x="349"/>
        <item m="1" x="201"/>
        <item m="1" x="2149"/>
        <item m="1" x="2234"/>
        <item m="1" x="185"/>
        <item m="1" x="286"/>
        <item m="1" x="2238"/>
        <item m="1" x="2184"/>
        <item m="1" x="480"/>
        <item m="1" x="1283"/>
        <item m="1" x="264"/>
        <item m="1" x="874"/>
        <item m="1" x="578"/>
        <item m="1" x="1749"/>
        <item m="1" x="49"/>
        <item m="1" x="1627"/>
        <item m="1" x="2279"/>
        <item m="1" x="2290"/>
        <item m="1" x="980"/>
        <item m="1" x="1853"/>
        <item m="1" x="1963"/>
        <item m="1" x="545"/>
        <item m="1" x="1274"/>
        <item m="1" x="1174"/>
        <item m="1" x="1422"/>
        <item m="1" x="134"/>
        <item m="1" x="451"/>
        <item m="1" x="1769"/>
        <item m="1" x="53"/>
        <item m="1" x="463"/>
        <item m="1" x="1768"/>
        <item m="1" x="128"/>
        <item m="1" x="1446"/>
        <item m="1" x="2017"/>
        <item m="1" x="1716"/>
        <item m="1" x="1331"/>
        <item m="1" x="1835"/>
        <item m="1" x="338"/>
        <item m="1" x="1270"/>
        <item m="1" x="1778"/>
        <item m="1" x="27"/>
        <item m="1" x="2019"/>
        <item m="1" x="1801"/>
        <item m="1" x="1666"/>
        <item m="1" x="2249"/>
        <item m="1" x="619"/>
        <item m="1" x="2119"/>
        <item m="1" x="842"/>
        <item m="1" x="713"/>
        <item m="1" x="275"/>
        <item m="1" x="2000"/>
        <item m="1" x="1546"/>
        <item m="1" x="927"/>
        <item m="1" x="2240"/>
        <item m="1" x="2225"/>
        <item m="1" x="2189"/>
        <item m="1" x="1175"/>
        <item m="1" x="332"/>
        <item m="1" x="1342"/>
        <item m="1" x="1808"/>
        <item m="1" x="1610"/>
        <item m="1" x="1943"/>
        <item m="1" x="812"/>
        <item m="1" x="1330"/>
        <item m="1" x="1864"/>
        <item m="1" x="333"/>
        <item m="1" x="302"/>
        <item m="1" x="694"/>
        <item m="1" x="596"/>
        <item m="1" x="1822"/>
        <item m="1" x="1905"/>
        <item m="1" x="1389"/>
        <item m="1" x="996"/>
        <item m="1" x="383"/>
        <item m="1" x="1184"/>
        <item m="1" x="1012"/>
        <item m="1" x="1267"/>
        <item m="1" x="1500"/>
        <item m="1" x="884"/>
        <item m="1" x="636"/>
        <item m="1" x="531"/>
        <item m="1" x="2196"/>
        <item m="1" x="679"/>
        <item m="1" x="1269"/>
        <item m="1" x="1455"/>
        <item m="1" x="1131"/>
        <item m="1" x="1741"/>
        <item m="1" x="330"/>
        <item m="1" x="1139"/>
        <item m="1" x="396"/>
        <item m="1" x="854"/>
        <item m="1" x="241"/>
        <item m="1" x="2043"/>
        <item m="1" x="1538"/>
        <item m="1" x="1863"/>
        <item m="1" x="1755"/>
        <item m="1" x="1780"/>
        <item m="1" x="461"/>
        <item m="1" x="1629"/>
        <item m="1" x="614"/>
        <item m="1" x="94"/>
        <item m="1" x="1114"/>
        <item m="1" x="1314"/>
        <item m="1" x="705"/>
        <item m="1" x="1976"/>
        <item m="1" x="223"/>
        <item m="1" x="1442"/>
        <item m="1" x="966"/>
        <item m="1" x="304"/>
        <item m="1" x="2291"/>
        <item m="1" x="1469"/>
        <item m="1" x="946"/>
        <item m="1" x="1254"/>
        <item m="1" x="1606"/>
        <item m="1" x="888"/>
        <item m="1" x="2220"/>
        <item m="1" x="2254"/>
        <item m="1" x="1783"/>
        <item m="1" x="2390"/>
        <item m="1" x="2152"/>
        <item m="1" x="380"/>
        <item m="1" x="1938"/>
        <item m="1" x="2272"/>
        <item m="1" x="876"/>
        <item m="1" x="411"/>
        <item m="1" x="406"/>
        <item m="1" x="256"/>
        <item m="1" x="1887"/>
        <item m="1" x="272"/>
        <item m="1" x="495"/>
        <item m="1" x="1387"/>
        <item m="1" x="300"/>
        <item m="1" x="1061"/>
        <item m="1" x="35"/>
        <item m="1" x="413"/>
        <item m="1" x="426"/>
        <item m="1" x="1067"/>
        <item m="1" x="658"/>
        <item m="1" x="2355"/>
        <item m="1" x="2031"/>
        <item m="1" x="684"/>
        <item m="1" x="1658"/>
        <item m="1" x="905"/>
        <item m="1" x="819"/>
        <item m="1" x="2366"/>
        <item m="1" x="2275"/>
        <item m="1" x="539"/>
        <item m="1" x="1686"/>
        <item m="1" x="1552"/>
        <item m="1" x="277"/>
        <item m="1" x="95"/>
        <item m="1" x="754"/>
        <item m="1" x="627"/>
        <item m="1" x="1307"/>
        <item m="1" x="478"/>
        <item m="1" x="1393"/>
        <item m="1" x="1748"/>
        <item m="1" x="23"/>
        <item m="1" x="892"/>
        <item m="1" x="2250"/>
        <item m="1" x="2007"/>
        <item m="1" x="428"/>
        <item m="1" x="2105"/>
        <item m="1" x="379"/>
        <item m="1" x="69"/>
        <item m="1" x="2106"/>
        <item m="1" x="2384"/>
        <item m="1" x="360"/>
        <item m="1" x="364"/>
        <item m="1" x="187"/>
        <item m="1" x="1380"/>
        <item m="1" x="936"/>
        <item m="1" x="757"/>
        <item m="1" x="738"/>
        <item m="1" x="1151"/>
        <item m="1" x="626"/>
        <item m="1" x="231"/>
        <item m="1" x="1173"/>
        <item m="1" x="317"/>
        <item m="1" x="2"/>
        <item m="1" x="1351"/>
        <item m="1" x="1858"/>
        <item m="1" x="1233"/>
        <item m="1" x="1720"/>
        <item m="1" x="1688"/>
        <item m="1" x="214"/>
        <item m="1" x="997"/>
        <item m="1" x="138"/>
        <item m="1" x="2120"/>
        <item m="1" x="301"/>
        <item m="1" x="1371"/>
        <item m="1" x="576"/>
        <item m="1" x="1407"/>
        <item m="1" x="1008"/>
        <item m="1" x="2387"/>
        <item m="1" x="1062"/>
        <item m="1" x="1021"/>
        <item m="1" x="1290"/>
        <item m="1" x="597"/>
        <item m="1" x="484"/>
        <item m="1" x="472"/>
        <item m="1" x="1526"/>
        <item m="1" x="1056"/>
        <item m="1" x="2230"/>
        <item m="1" x="489"/>
        <item m="1" x="40"/>
        <item m="1" x="1448"/>
        <item m="1" x="3"/>
        <item m="1" x="1075"/>
        <item m="1" x="486"/>
        <item m="1" x="1237"/>
        <item m="1" x="1832"/>
        <item m="1" x="1876"/>
        <item m="1" x="2060"/>
        <item m="1" x="2111"/>
        <item m="1" x="2123"/>
        <item m="1" x="1122"/>
        <item m="1" x="706"/>
        <item m="1" x="2083"/>
        <item m="1" x="955"/>
        <item m="1" x="348"/>
        <item m="1" x="1949"/>
        <item m="1" x="1196"/>
        <item m="1" x="1601"/>
        <item m="1" x="1000"/>
        <item m="1" x="1770"/>
        <item m="1" x="1699"/>
        <item m="1" x="1765"/>
        <item m="1" x="1328"/>
        <item m="1" x="2267"/>
        <item m="1" x="448"/>
        <item m="1" x="494"/>
        <item m="1" x="57"/>
        <item m="1" x="245"/>
        <item m="1" x="167"/>
        <item m="1" x="1255"/>
        <item m="1" x="2284"/>
        <item m="1" x="572"/>
        <item m="1" x="2331"/>
        <item m="1" x="2295"/>
        <item m="1" x="6"/>
        <item m="1" x="1445"/>
        <item m="1" x="803"/>
        <item m="1" x="860"/>
        <item m="1" x="2143"/>
        <item m="1" x="1383"/>
        <item m="1" x="208"/>
        <item m="1" x="1397"/>
        <item m="1" x="689"/>
        <item m="1" x="1058"/>
        <item m="1" x="778"/>
        <item m="1" x="557"/>
        <item m="1" x="1"/>
        <item t="default"/>
      </items>
    </pivotField>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sortType="ascending">
      <items count="30">
        <item m="1" x="18"/>
        <item m="1" x="13"/>
        <item m="1" x="8"/>
        <item m="1" x="4"/>
        <item m="1" x="25"/>
        <item m="1" x="22"/>
        <item m="1" x="16"/>
        <item m="1" x="11"/>
        <item m="1" x="24"/>
        <item m="1" x="19"/>
        <item m="1" x="14"/>
        <item m="1" x="10"/>
        <item m="1" x="6"/>
        <item m="1" x="26"/>
        <item m="1" x="23"/>
        <item m="1" x="17"/>
        <item m="1" x="12"/>
        <item m="1" x="7"/>
        <item m="1" x="2"/>
        <item m="1" x="28"/>
        <item m="1" x="1"/>
        <item m="1" x="3"/>
        <item m="1" x="20"/>
        <item m="1" x="9"/>
        <item m="1" x="15"/>
        <item m="1" x="5"/>
        <item m="1" x="21"/>
        <item m="1" x="27"/>
        <item x="0"/>
        <item t="default"/>
      </items>
    </pivotField>
  </pivotFields>
  <rowFields count="1">
    <field x="21"/>
  </rowFields>
  <rowItems count="2">
    <i>
      <x v="28"/>
    </i>
    <i t="grand">
      <x/>
    </i>
  </rowItems>
  <colFields count="1">
    <field x="4"/>
  </colFields>
  <colItems count="2">
    <i>
      <x/>
    </i>
    <i t="grand">
      <x/>
    </i>
  </colItems>
  <dataFields count="1">
    <dataField name="Sum of impliedVolatility" fld="9" baseField="0" baseItem="0"/>
  </dataFields>
  <chartFormats count="3">
    <chartFormat chart="2" format="160" series="1">
      <pivotArea type="data" outline="0" fieldPosition="0">
        <references count="1">
          <reference field="4294967294" count="1" selected="0">
            <x v="0"/>
          </reference>
        </references>
      </pivotArea>
    </chartFormat>
    <chartFormat chart="2" format="313" series="1">
      <pivotArea type="data" outline="0" fieldPosition="0">
        <references count="2">
          <reference field="4294967294" count="1" selected="0">
            <x v="0"/>
          </reference>
          <reference field="4" count="1" selected="0">
            <x v="0"/>
          </reference>
        </references>
      </pivotArea>
    </chartFormat>
    <chartFormat chart="0" format="156"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6" firstHeaderRow="1" firstDataRow="2" firstDataCol="1"/>
  <pivotFields count="22">
    <pivotField subtotalTop="0" showAll="0"/>
    <pivotField subtotalTop="0" showAll="0"/>
    <pivotField subtotalTop="0" showAll="0"/>
    <pivotField subtotalTop="0" showAll="0"/>
    <pivotField axis="axisCol" subtotalTop="0" showAll="0">
      <items count="2406">
        <item x="0"/>
        <item m="1" x="60"/>
        <item m="1" x="89"/>
        <item m="1" x="869"/>
        <item m="1" x="865"/>
        <item m="1" x="1922"/>
        <item m="1" x="1665"/>
        <item m="1" x="2049"/>
        <item m="1" x="1571"/>
        <item m="1" x="1438"/>
        <item m="1" x="582"/>
        <item m="1" x="1119"/>
        <item m="1" x="575"/>
        <item m="1" x="790"/>
        <item m="1" x="1673"/>
        <item m="1" x="733"/>
        <item m="1" x="1884"/>
        <item m="1" x="2323"/>
        <item m="1" x="1573"/>
        <item m="1" x="156"/>
        <item m="1" x="1787"/>
        <item m="1" x="1490"/>
        <item m="1" x="2166"/>
        <item m="1" x="30"/>
        <item m="1" x="239"/>
        <item m="1" x="144"/>
        <item m="1" x="445"/>
        <item m="1" x="2188"/>
        <item m="1" x="615"/>
        <item m="1" x="1293"/>
        <item m="1" x="2076"/>
        <item m="1" x="1926"/>
        <item m="1" x="989"/>
        <item m="1" x="1327"/>
        <item m="1" x="691"/>
        <item m="1" x="1646"/>
        <item m="1" x="1956"/>
        <item m="1" x="2013"/>
        <item m="1" x="1054"/>
        <item m="1" x="1265"/>
        <item m="1" x="1004"/>
        <item m="1" x="1779"/>
        <item m="1" x="1549"/>
        <item m="1" x="647"/>
        <item m="1" x="1788"/>
        <item m="1" x="992"/>
        <item m="1" x="1570"/>
        <item m="1" x="2319"/>
        <item m="1" x="1640"/>
        <item m="1" x="48"/>
        <item m="1" x="2087"/>
        <item m="1" x="90"/>
        <item m="1" x="1618"/>
        <item m="1" x="1681"/>
        <item m="1" x="455"/>
        <item m="1" x="827"/>
        <item m="1" x="422"/>
        <item m="1" x="584"/>
        <item m="1" x="367"/>
        <item m="1" x="1043"/>
        <item m="1" x="1164"/>
        <item m="1" x="2185"/>
        <item m="1" x="1167"/>
        <item m="1" x="97"/>
        <item m="1" x="8"/>
        <item m="1" x="1868"/>
        <item m="1" x="2061"/>
        <item m="1" x="2107"/>
        <item m="1" x="2229"/>
        <item m="1" x="543"/>
        <item m="1" x="1732"/>
        <item m="1" x="2158"/>
        <item m="1" x="258"/>
        <item m="1" x="1752"/>
        <item m="1" x="642"/>
        <item m="1" x="2099"/>
        <item m="1" x="1883"/>
        <item m="1" x="1880"/>
        <item m="1" x="649"/>
        <item m="1" x="1064"/>
        <item m="1" x="1845"/>
        <item m="1" x="290"/>
        <item m="1" x="2269"/>
        <item m="1" x="274"/>
        <item m="1" x="788"/>
        <item m="1" x="1866"/>
        <item m="1" x="1292"/>
        <item m="1" x="323"/>
        <item m="1" x="1996"/>
        <item m="1" x="1468"/>
        <item m="1" x="296"/>
        <item m="1" x="1891"/>
        <item m="1" x="2391"/>
        <item m="1" x="1152"/>
        <item m="1" x="2338"/>
        <item m="1" x="1636"/>
        <item m="1" x="1317"/>
        <item m="1" x="1848"/>
        <item m="1" x="1297"/>
        <item m="1" x="998"/>
        <item m="1" x="1463"/>
        <item m="1" x="1014"/>
        <item m="1" x="230"/>
        <item m="1" x="747"/>
        <item m="1" x="1264"/>
        <item m="1" x="1604"/>
        <item m="1" x="1146"/>
        <item m="1" x="26"/>
        <item m="1" x="378"/>
        <item m="1" x="1804"/>
        <item m="1" x="2018"/>
        <item m="1" x="1029"/>
        <item m="1" x="1992"/>
        <item m="1" x="671"/>
        <item m="1" x="1379"/>
        <item m="1" x="2132"/>
        <item m="1" x="228"/>
        <item m="1" x="1003"/>
        <item m="1" x="1040"/>
        <item m="1" x="1509"/>
        <item m="1" x="485"/>
        <item m="1" x="1440"/>
        <item m="1" x="2069"/>
        <item m="1" x="1107"/>
        <item m="1" x="623"/>
        <item m="1" x="957"/>
        <item m="1" x="435"/>
        <item m="1" x="1521"/>
        <item m="1" x="335"/>
        <item m="1" x="1794"/>
        <item m="1" x="342"/>
        <item m="1" x="476"/>
        <item m="1" x="639"/>
        <item m="1" x="1581"/>
        <item m="1" x="222"/>
        <item m="1" x="1844"/>
        <item m="1" x="158"/>
        <item m="1" x="2228"/>
        <item m="1" x="1889"/>
        <item m="1" x="958"/>
        <item m="1" x="462"/>
        <item m="1" x="473"/>
        <item m="1" x="1019"/>
        <item m="1" x="1077"/>
        <item m="1" x="1751"/>
        <item m="1" x="1492"/>
        <item m="1" x="490"/>
        <item m="1" x="831"/>
        <item m="1" x="1159"/>
        <item m="1" x="246"/>
        <item m="1" x="1180"/>
        <item m="1" x="2207"/>
        <item m="1" x="776"/>
        <item m="1" x="2110"/>
        <item m="1" x="1284"/>
        <item m="1" x="590"/>
        <item m="1" x="1730"/>
        <item m="1" x="28"/>
        <item m="1" x="1220"/>
        <item m="1" x="1622"/>
        <item m="1" x="1932"/>
        <item m="1" x="2039"/>
        <item m="1" x="1512"/>
        <item m="1" x="1759"/>
        <item m="1" x="1203"/>
        <item m="1" x="227"/>
        <item m="1" x="66"/>
        <item m="1" x="1035"/>
        <item m="1" x="482"/>
        <item m="1" x="798"/>
        <item m="1" x="1837"/>
        <item m="1" x="236"/>
        <item m="1" x="1454"/>
        <item m="1" x="903"/>
        <item m="1" x="949"/>
        <item m="1" x="1528"/>
        <item m="1" x="329"/>
        <item m="1" x="375"/>
        <item m="1" x="1344"/>
        <item m="1" x="651"/>
        <item m="1" x="1682"/>
        <item m="1" x="943"/>
        <item m="1" x="298"/>
        <item m="1" x="951"/>
        <item m="1" x="1721"/>
        <item m="1" x="1818"/>
        <item m="1" x="2383"/>
        <item m="1" x="216"/>
        <item m="1" x="837"/>
        <item m="1" x="1193"/>
        <item m="1" x="2053"/>
        <item m="1" x="1843"/>
        <item m="1" x="2247"/>
        <item m="1" x="189"/>
        <item m="1" x="2191"/>
        <item m="1" x="155"/>
        <item m="1" x="2280"/>
        <item m="1" x="2020"/>
        <item m="1" x="935"/>
        <item m="1" x="1667"/>
        <item m="1" x="108"/>
        <item m="1" x="801"/>
        <item m="1" x="1974"/>
        <item m="1" x="384"/>
        <item m="1" x="1634"/>
        <item m="1" x="2161"/>
        <item m="1" x="1162"/>
        <item m="1" x="1860"/>
        <item m="1" x="816"/>
        <item m="1" x="20"/>
        <item m="1" x="420"/>
        <item m="1" x="919"/>
        <item m="1" x="183"/>
        <item m="1" x="1055"/>
        <item m="1" x="116"/>
        <item m="1" x="1740"/>
        <item m="1" x="2271"/>
        <item m="1" x="2273"/>
        <item m="1" x="1669"/>
        <item m="1" x="605"/>
        <item m="1" x="2242"/>
        <item m="1" x="1838"/>
        <item m="1" x="1957"/>
        <item m="1" x="758"/>
        <item m="1" x="2097"/>
        <item m="1" x="127"/>
        <item m="1" x="1080"/>
        <item m="1" x="984"/>
        <item m="1" x="1402"/>
        <item m="1" x="1981"/>
        <item m="1" x="140"/>
        <item m="1" x="2399"/>
        <item m="1" x="1280"/>
        <item m="1" x="1376"/>
        <item m="1" x="220"/>
        <item m="1" x="786"/>
        <item m="1" x="2051"/>
        <item m="1" x="1322"/>
        <item m="1" x="825"/>
        <item m="1" x="1304"/>
        <item m="1" x="1833"/>
        <item m="1" x="1679"/>
        <item m="1" x="1775"/>
        <item m="1" x="1156"/>
        <item m="1" x="1519"/>
        <item m="1" x="824"/>
        <item m="1" x="872"/>
        <item m="1" x="1967"/>
        <item m="1" x="2239"/>
        <item m="1" x="1354"/>
        <item m="1" x="1585"/>
        <item m="1" x="1336"/>
        <item m="1" x="1476"/>
        <item m="1" x="291"/>
        <item m="1" x="2200"/>
        <item m="1" x="430"/>
        <item m="1" x="7"/>
        <item m="1" x="434"/>
        <item m="1" x="1046"/>
        <item m="1" x="1524"/>
        <item m="1" x="855"/>
        <item m="1" x="1215"/>
        <item m="1" x="499"/>
        <item m="1" x="743"/>
        <item m="1" x="846"/>
        <item m="1" x="2217"/>
        <item m="1" x="2311"/>
        <item m="1" x="791"/>
        <item m="1" x="312"/>
        <item m="1" x="973"/>
        <item m="1" x="726"/>
        <item m="1" x="1854"/>
        <item m="1" x="2340"/>
        <item m="1" x="2005"/>
        <item m="1" x="916"/>
        <item m="1" x="2237"/>
        <item m="1" x="1248"/>
        <item m="1" x="1828"/>
        <item m="1" x="2382"/>
        <item m="1" x="1399"/>
        <item m="1" x="1496"/>
        <item m="1" x="1404"/>
        <item m="1" x="1522"/>
        <item m="1" x="1616"/>
        <item m="1" x="764"/>
        <item m="1" x="324"/>
        <item m="1" x="1045"/>
        <item m="1" x="893"/>
        <item m="1" x="401"/>
        <item m="1" x="479"/>
        <item m="1" x="2302"/>
        <item m="1" x="739"/>
        <item m="1" x="527"/>
        <item m="1" x="1299"/>
        <item m="1" x="2226"/>
        <item m="1" x="2214"/>
        <item m="1" x="1170"/>
        <item m="1" x="988"/>
        <item m="1" x="102"/>
        <item m="1" x="131"/>
        <item m="1" x="830"/>
        <item m="1" x="1986"/>
        <item m="1" x="1208"/>
        <item m="1" x="199"/>
        <item m="1" x="407"/>
        <item m="1" x="1701"/>
        <item m="1" x="1127"/>
        <item m="1" x="1441"/>
        <item m="1" x="2210"/>
        <item m="1" x="1128"/>
        <item m="1" x="948"/>
        <item m="1" x="2336"/>
        <item m="1" x="493"/>
        <item m="1" x="669"/>
        <item m="1" x="579"/>
        <item m="1" x="464"/>
        <item m="1" x="1790"/>
        <item m="1" x="2306"/>
        <item m="1" x="1319"/>
        <item m="1" x="1991"/>
        <item m="1" x="1750"/>
        <item m="1" x="45"/>
        <item m="1" x="316"/>
        <item m="1" x="1482"/>
        <item m="1" x="1643"/>
        <item m="1" x="1113"/>
        <item m="1" x="24"/>
        <item m="1" x="2385"/>
        <item m="1" x="1161"/>
        <item m="1" x="731"/>
        <item m="1" x="1350"/>
        <item m="1" x="974"/>
        <item m="1" x="213"/>
        <item m="1" x="76"/>
        <item m="1" x="1309"/>
        <item m="1" x="1400"/>
        <item m="1" x="598"/>
        <item m="1" x="630"/>
        <item m="1" x="561"/>
        <item m="1" x="1429"/>
        <item m="1" x="1453"/>
        <item m="1" x="2370"/>
        <item m="1" x="284"/>
        <item m="1" x="1674"/>
        <item m="1" x="1165"/>
        <item m="1" x="1733"/>
        <item m="1" x="1135"/>
        <item m="1" x="1856"/>
        <item m="1" x="2021"/>
        <item m="1" x="1078"/>
        <item m="1" x="416"/>
        <item m="1" x="1999"/>
        <item m="1" x="58"/>
        <item m="1" x="1375"/>
        <item m="1" x="1824"/>
        <item m="1" x="2328"/>
        <item m="1" x="1577"/>
        <item m="1" x="1315"/>
        <item m="1" x="1069"/>
        <item m="1" x="2004"/>
        <item m="1" x="362"/>
        <item m="1" x="394"/>
        <item m="1" x="882"/>
        <item m="1" x="789"/>
        <item m="1" x="1027"/>
        <item m="1" x="1306"/>
        <item m="1" x="1116"/>
        <item m="1" x="98"/>
        <item m="1" x="1547"/>
        <item m="1" x="752"/>
        <item m="1" x="429"/>
        <item m="1" x="783"/>
        <item m="1" x="2354"/>
        <item m="1" x="1189"/>
        <item m="1" x="257"/>
        <item m="1" x="1677"/>
        <item m="1" x="950"/>
        <item m="1" x="1988"/>
        <item m="1" x="737"/>
        <item m="1" x="2286"/>
        <item m="1" x="763"/>
        <item m="1" x="68"/>
        <item m="1" x="1830"/>
        <item m="1" x="498"/>
        <item m="1" x="910"/>
        <item m="1" x="914"/>
        <item m="1" x="1219"/>
        <item m="1" x="2164"/>
        <item m="1" x="1592"/>
        <item m="1" x="225"/>
        <item m="1" x="2377"/>
        <item m="1" x="756"/>
        <item m="1" x="37"/>
        <item m="1" x="1310"/>
        <item m="1" x="15"/>
        <item m="1" x="628"/>
        <item m="1" x="2155"/>
        <item m="1" x="772"/>
        <item m="1" x="707"/>
        <item m="1" x="1213"/>
        <item m="1" x="730"/>
        <item m="1" x="1288"/>
        <item m="1" x="1792"/>
        <item m="1" x="774"/>
        <item m="1" x="1102"/>
        <item m="1" x="1814"/>
        <item m="1" x="1199"/>
        <item m="1" x="209"/>
        <item m="1" x="1129"/>
        <item m="1" x="2138"/>
        <item m="1" x="2245"/>
        <item m="1" x="2108"/>
        <item m="1" x="468"/>
        <item m="1" x="2221"/>
        <item m="1" x="516"/>
        <item m="1" x="1181"/>
        <item m="1" x="1784"/>
        <item m="1" x="248"/>
        <item m="1" x="1301"/>
        <item m="1" x="352"/>
        <item m="1" x="1484"/>
        <item m="1" x="2257"/>
        <item m="1" x="1285"/>
        <item m="1" x="1200"/>
        <item m="1" x="72"/>
        <item m="1" x="2177"/>
        <item m="1" x="86"/>
        <item m="1" x="80"/>
        <item m="1" x="1897"/>
        <item m="1" x="670"/>
        <item m="1" x="340"/>
        <item m="1" x="93"/>
        <item m="1" x="79"/>
        <item m="1" x="1971"/>
        <item m="1" x="993"/>
        <item m="1" x="1639"/>
        <item m="1" x="2159"/>
        <item m="1" x="1024"/>
        <item m="1" x="1026"/>
        <item m="1" x="1110"/>
        <item m="1" x="857"/>
        <item m="1" x="1574"/>
        <item m="1" x="50"/>
        <item m="1" x="732"/>
        <item m="1" x="1465"/>
        <item m="1" x="1366"/>
        <item m="1" x="2367"/>
        <item m="1" x="1969"/>
        <item m="1" x="1323"/>
        <item m="1" x="410"/>
        <item m="1" x="374"/>
        <item m="1" x="629"/>
        <item m="1" x="665"/>
        <item m="1" x="959"/>
        <item m="1" x="270"/>
        <item m="1" x="395"/>
        <item m="1" x="560"/>
        <item m="1" x="1416"/>
        <item m="1" x="1921"/>
        <item m="1" x="746"/>
        <item m="1" x="960"/>
        <item m="1" x="1303"/>
        <item m="1" x="1228"/>
        <item m="1" x="875"/>
        <item m="1" x="1142"/>
        <item m="1" x="716"/>
        <item m="1" x="106"/>
        <item m="1" x="41"/>
        <item m="1" x="2171"/>
        <item m="1" x="1802"/>
        <item m="1" x="2274"/>
        <item m="1" x="1361"/>
        <item m="1" x="620"/>
        <item m="1" x="551"/>
        <item m="1" x="2258"/>
        <item m="1" x="1060"/>
        <item m="1" x="685"/>
        <item m="1" x="169"/>
        <item m="1" x="1594"/>
        <item m="1" x="1124"/>
        <item m="1" x="1729"/>
        <item m="1" x="1202"/>
        <item m="1" x="244"/>
        <item m="1" x="1536"/>
        <item m="1" x="466"/>
        <item m="1" x="1273"/>
        <item m="1" x="1281"/>
        <item m="1" x="1176"/>
        <item m="1" x="929"/>
        <item m="1" x="196"/>
        <item m="1" x="1095"/>
        <item m="1" x="1579"/>
        <item m="1" x="945"/>
        <item m="1" x="2113"/>
        <item m="1" x="1136"/>
        <item m="1" x="680"/>
        <item m="1" x="1458"/>
        <item m="1" x="1084"/>
        <item m="1" x="423"/>
        <item m="1" x="1211"/>
        <item m="1" x="1320"/>
        <item m="1" x="1525"/>
        <item m="1" x="932"/>
        <item m="1" x="2048"/>
        <item m="1" x="622"/>
        <item m="1" x="1329"/>
        <item m="1" x="1680"/>
        <item m="1" x="343"/>
        <item m="1" x="1516"/>
        <item m="1" x="549"/>
        <item m="1" x="1994"/>
        <item m="1" x="366"/>
        <item m="1" x="1030"/>
        <item m="1" x="2206"/>
        <item m="1" x="2178"/>
        <item m="1" x="611"/>
        <item m="1" x="234"/>
        <item m="1" x="192"/>
        <item m="1" x="794"/>
        <item m="1" x="664"/>
        <item m="1" x="902"/>
        <item m="1" x="1262"/>
        <item m="1" x="2224"/>
        <item m="1" x="1487"/>
        <item m="1" x="589"/>
        <item m="1" x="1242"/>
        <item m="1" x="979"/>
        <item m="1" x="577"/>
        <item m="1" x="1632"/>
        <item m="1" x="1365"/>
        <item m="1" x="2091"/>
        <item m="1" x="2218"/>
        <item m="1" x="271"/>
        <item m="1" x="1760"/>
        <item m="1" x="125"/>
        <item m="1" x="438"/>
        <item m="1" x="564"/>
        <item m="1" x="771"/>
        <item m="1" x="415"/>
        <item m="1" x="2368"/>
        <item m="1" x="807"/>
        <item m="1" x="1532"/>
        <item m="1" x="977"/>
        <item m="1" x="667"/>
        <item m="1" x="1846"/>
        <item m="1" x="2232"/>
        <item m="1" x="96"/>
        <item m="1" x="2052"/>
        <item m="1" x="1494"/>
        <item m="1" x="799"/>
        <item m="1" x="2003"/>
        <item m="1" x="1191"/>
        <item m="1" x="1815"/>
        <item m="1" x="121"/>
        <item m="1" x="554"/>
        <item m="1" x="760"/>
        <item m="1" x="1879"/>
        <item m="1" x="703"/>
        <item m="1" x="1098"/>
        <item m="1" x="107"/>
        <item m="1" x="1945"/>
        <item m="1" x="1382"/>
        <item m="1" x="1076"/>
        <item m="1" x="687"/>
        <item m="1" x="129"/>
        <item m="1" x="1929"/>
        <item m="1" x="404"/>
        <item m="1" x="2072"/>
        <item m="1" x="2140"/>
        <item m="1" x="5"/>
        <item m="1" x="1786"/>
        <item m="1" x="1657"/>
        <item m="1" x="585"/>
        <item m="1" x="835"/>
        <item m="1" x="200"/>
        <item m="1" x="1649"/>
        <item m="1" x="1332"/>
        <item m="1" x="2046"/>
        <item m="1" x="1774"/>
        <item m="1" x="42"/>
        <item m="1" x="2073"/>
        <item m="1" x="805"/>
        <item m="1" x="226"/>
        <item m="1" x="447"/>
        <item m="1" x="1565"/>
        <item m="1" x="458"/>
        <item m="1" x="1447"/>
        <item m="1" x="2296"/>
        <item m="1" x="1919"/>
        <item m="1" x="1037"/>
        <item m="1" x="497"/>
        <item m="1" x="2144"/>
        <item m="1" x="288"/>
        <item m="1" x="427"/>
        <item m="1" x="1763"/>
        <item m="1" x="454"/>
        <item m="1" x="1423"/>
        <item m="1" x="1279"/>
        <item m="1" x="2208"/>
        <item m="1" x="1717"/>
        <item m="1" x="71"/>
        <item m="1" x="32"/>
        <item m="1" x="715"/>
        <item m="1" x="1668"/>
        <item m="1" x="1598"/>
        <item m="1" x="388"/>
        <item m="1" x="779"/>
        <item m="1" x="1118"/>
        <item m="1" x="62"/>
        <item m="1" x="1702"/>
        <item m="1" x="761"/>
        <item m="1" x="1903"/>
        <item m="1" x="1534"/>
        <item m="1" x="1723"/>
        <item m="1" x="1873"/>
        <item m="1" x="1871"/>
        <item m="1" x="1869"/>
        <item m="1" x="1609"/>
        <item m="1" x="922"/>
        <item m="1" x="985"/>
        <item m="1" x="1377"/>
        <item m="1" x="1357"/>
        <item m="1" x="483"/>
        <item m="1" x="2098"/>
        <item m="1" x="1995"/>
        <item m="1" x="1425"/>
        <item m="1" x="768"/>
        <item m="1" x="1190"/>
        <item m="1" x="1650"/>
        <item m="1" x="2142"/>
        <item m="1" x="1302"/>
        <item m="1" x="1121"/>
        <item m="1" x="1515"/>
        <item m="1" x="1149"/>
        <item m="1" x="632"/>
        <item m="1" x="817"/>
        <item m="1" x="2128"/>
        <item m="1" x="99"/>
        <item m="1" x="863"/>
        <item m="1" x="1704"/>
        <item m="1" x="2065"/>
        <item m="1" x="1875"/>
        <item m="1" x="1005"/>
        <item m="1" x="1831"/>
        <item m="1" x="1933"/>
        <item m="1" x="674"/>
        <item m="1" x="1169"/>
        <item m="1" x="65"/>
        <item m="1" x="1914"/>
        <item m="1" x="994"/>
        <item m="1" x="1505"/>
        <item m="1" x="237"/>
        <item m="1" x="2395"/>
        <item m="1" x="54"/>
        <item m="1" x="633"/>
        <item m="1" x="1226"/>
        <item m="1" x="4"/>
        <item m="1" x="1600"/>
        <item m="1" x="2322"/>
        <item m="1" x="662"/>
        <item m="1" x="1550"/>
        <item m="1" x="2369"/>
        <item m="1" x="1857"/>
        <item m="1" x="83"/>
        <item m="1" x="2219"/>
        <item m="1" x="1298"/>
        <item m="1" x="188"/>
        <item m="1" x="283"/>
        <item m="1" x="555"/>
        <item m="1" x="1567"/>
        <item m="1" x="1041"/>
        <item m="1" x="1457"/>
        <item m="1" x="931"/>
        <item m="1" x="1691"/>
        <item m="1" x="625"/>
        <item m="1" x="2064"/>
        <item m="1" x="166"/>
        <item m="1" x="1388"/>
        <item m="1" x="1503"/>
        <item m="1" x="1713"/>
        <item m="1" x="399"/>
        <item m="1" x="1418"/>
        <item m="1" x="2192"/>
        <item m="1" x="885"/>
        <item m="1" x="541"/>
        <item m="1" x="823"/>
        <item m="1" x="85"/>
        <item m="1" x="1614"/>
        <item m="1" x="909"/>
        <item m="1" x="1145"/>
        <item m="1" x="1985"/>
        <item m="1" x="440"/>
        <item m="1" x="492"/>
        <item m="1" x="1125"/>
        <item m="1" x="1791"/>
        <item m="1" x="1493"/>
        <item m="1" x="315"/>
        <item m="1" x="2352"/>
        <item m="1" x="1166"/>
        <item m="1" x="1212"/>
        <item m="1" x="1153"/>
        <item m="1" x="1886"/>
        <item m="1" x="661"/>
        <item m="1" x="755"/>
        <item m="1" x="63"/>
        <item m="1" x="1462"/>
        <item m="1" x="1499"/>
        <item m="1" x="353"/>
        <item m="1" x="1962"/>
        <item m="1" x="1948"/>
        <item m="1" x="2181"/>
        <item m="1" x="2270"/>
        <item m="1" x="964"/>
        <item m="1" x="1337"/>
        <item m="1" x="915"/>
        <item m="1" x="1757"/>
        <item m="1" x="1795"/>
        <item m="1" x="1798"/>
        <item m="1" x="762"/>
        <item m="1" x="77"/>
        <item m="1" x="697"/>
        <item m="1" x="453"/>
        <item m="1" x="12"/>
        <item m="1" x="1082"/>
        <item m="1" x="701"/>
        <item m="1" x="2277"/>
        <item m="1" x="2150"/>
        <item m="1" x="51"/>
        <item m="1" x="232"/>
        <item m="1" x="795"/>
        <item m="1" x="1158"/>
        <item m="1" x="904"/>
        <item m="1" x="306"/>
        <item m="1" x="1695"/>
        <item m="1" x="469"/>
        <item m="1" x="1849"/>
        <item m="1" x="581"/>
        <item m="1" x="1138"/>
        <item m="1" x="1613"/>
        <item m="1" x="1890"/>
        <item m="1" x="112"/>
        <item m="1" x="154"/>
        <item m="1" x="171"/>
        <item m="1" x="1042"/>
        <item m="1" x="1620"/>
        <item m="1" x="588"/>
        <item m="1" x="917"/>
        <item m="1" x="740"/>
        <item m="1" x="1756"/>
        <item m="1" x="751"/>
        <item m="1" x="111"/>
        <item m="1" x="1186"/>
        <item m="1" x="414"/>
        <item m="1" x="1381"/>
        <item m="1" x="2022"/>
        <item m="1" x="873"/>
        <item m="1" x="280"/>
        <item m="1" x="1997"/>
        <item m="1" x="1698"/>
        <item m="1" x="565"/>
        <item m="1" x="2298"/>
        <item m="1" x="219"/>
        <item m="1" x="195"/>
        <item m="1" x="2309"/>
        <item m="1" x="2401"/>
        <item m="1" x="376"/>
        <item m="1" x="1728"/>
        <item m="1" x="839"/>
        <item m="1" x="556"/>
        <item m="1" x="161"/>
        <item m="1" x="11"/>
        <item m="1" x="1653"/>
        <item m="1" x="742"/>
        <item m="1" x="145"/>
        <item m="1" x="2400"/>
        <item m="1" x="1836"/>
        <item m="1" x="1474"/>
        <item m="1" x="1566"/>
        <item m="1" x="1504"/>
        <item m="1" x="488"/>
        <item m="1" x="925"/>
        <item m="1" x="526"/>
        <item m="1" x="2011"/>
        <item m="1" x="981"/>
        <item m="1" x="1390"/>
        <item m="1" x="2347"/>
        <item m="1" x="871"/>
        <item m="1" x="2086"/>
        <item m="1" x="358"/>
        <item m="1" x="1557"/>
        <item m="1" x="594"/>
        <item m="1" x="841"/>
        <item m="1" x="1746"/>
        <item m="1" x="601"/>
        <item m="1" x="1745"/>
        <item m="1" x="1239"/>
        <item m="1" x="1009"/>
        <item m="1" x="247"/>
        <item m="1" x="168"/>
        <item m="1" x="2055"/>
        <item m="1" x="2264"/>
        <item m="1" x="1862"/>
        <item m="1" x="1477"/>
        <item m="1" x="1518"/>
        <item m="1" x="1034"/>
        <item m="1" x="210"/>
        <item m="1" x="1954"/>
        <item m="1" x="1719"/>
        <item m="1" x="2163"/>
        <item m="1" x="921"/>
        <item m="1" x="1647"/>
        <item m="1" x="391"/>
        <item m="1" x="1204"/>
        <item m="1" x="2396"/>
        <item m="1" x="1902"/>
        <item m="1" x="965"/>
        <item m="1" x="299"/>
        <item m="1" x="2112"/>
        <item m="1" x="613"/>
        <item m="1" x="460"/>
        <item m="1" x="1959"/>
        <item m="1" x="173"/>
        <item m="1" x="1412"/>
        <item m="1" x="1294"/>
        <item m="1" x="501"/>
        <item m="1" x="2010"/>
        <item m="1" x="1435"/>
        <item m="1" x="675"/>
        <item m="1" x="1707"/>
        <item m="1" x="322"/>
        <item m="1" x="2282"/>
        <item m="1" x="1825"/>
        <item m="1" x="2404"/>
        <item m="1" x="1289"/>
        <item m="1" x="39"/>
        <item m="1" x="867"/>
        <item m="1" x="2028"/>
        <item m="1" x="1615"/>
        <item m="1" x="1661"/>
        <item m="1" x="1990"/>
        <item m="1" x="2321"/>
        <item m="1" x="1946"/>
        <item m="1" x="344"/>
        <item m="1" x="1617"/>
        <item m="1" x="1050"/>
        <item m="1" x="1607"/>
        <item m="1" x="1511"/>
        <item m="1" x="2114"/>
        <item m="1" x="1558"/>
        <item m="1" x="487"/>
        <item m="1" x="510"/>
        <item m="1" x="2198"/>
        <item m="1" x="995"/>
        <item m="1" x="2176"/>
        <item m="1" x="656"/>
        <item m="1" x="1530"/>
        <item m="1" x="1901"/>
        <item m="1" x="2364"/>
        <item m="1" x="1911"/>
        <item m="1" x="341"/>
        <item m="1" x="1257"/>
        <item m="1" x="802"/>
        <item m="1" x="1559"/>
        <item m="1" x="1777"/>
        <item m="1" x="2293"/>
        <item m="1" x="1731"/>
        <item m="1" x="797"/>
        <item m="1" x="179"/>
        <item m="1" x="704"/>
        <item m="1" x="787"/>
        <item m="1" x="2361"/>
        <item m="1" x="517"/>
        <item m="1" x="769"/>
        <item m="1" x="1654"/>
        <item m="1" x="2047"/>
        <item m="1" x="1272"/>
        <item m="1" x="1672"/>
        <item m="1" x="753"/>
        <item m="1" x="1865"/>
        <item m="1" x="444"/>
        <item m="1" x="148"/>
        <item m="1" x="1426"/>
        <item m="1" x="1201"/>
        <item m="1" x="586"/>
        <item m="1" x="73"/>
        <item m="1" x="1727"/>
        <item m="1" x="878"/>
        <item m="1" x="735"/>
        <item m="1" x="673"/>
        <item m="1" x="1364"/>
        <item m="1" x="1048"/>
        <item m="1" x="467"/>
        <item m="1" x="991"/>
        <item m="1" x="530"/>
        <item m="1" x="1501"/>
        <item m="1" x="1275"/>
        <item m="1" x="570"/>
        <item m="1" x="659"/>
        <item m="1" x="1939"/>
        <item m="1" x="143"/>
        <item m="1" x="2104"/>
        <item m="1" x="1395"/>
        <item m="1" x="550"/>
        <item m="1" x="1800"/>
        <item m="1" x="891"/>
        <item m="1" x="1378"/>
        <item m="1" x="1819"/>
        <item m="1" x="1247"/>
        <item m="1" x="1091"/>
        <item m="1" x="1466"/>
        <item m="1" x="1430"/>
        <item m="1" x="310"/>
        <item m="1" x="2259"/>
        <item m="1" x="2103"/>
        <item m="1" x="792"/>
        <item m="1" x="1160"/>
        <item m="1" x="197"/>
        <item m="1" x="363"/>
        <item m="1" x="1025"/>
        <item m="1" x="1335"/>
        <item m="1" x="172"/>
        <item m="1" x="2313"/>
        <item m="1" x="1660"/>
        <item m="1" x="1428"/>
        <item m="1" x="2255"/>
        <item m="1" x="736"/>
        <item m="1" x="986"/>
        <item m="1" x="314"/>
        <item m="1" x="1253"/>
        <item m="1" x="2154"/>
        <item m="1" x="1031"/>
        <item m="1" x="2335"/>
        <item m="1" x="1238"/>
        <item m="1" x="373"/>
        <item m="1" x="1398"/>
        <item m="1" x="1096"/>
        <item m="1" x="1977"/>
        <item m="1" x="1910"/>
        <item m="1" x="2078"/>
        <item m="1" x="1472"/>
        <item m="1" x="1475"/>
        <item m="1" x="1018"/>
        <item m="1" x="688"/>
        <item m="1" x="1459"/>
        <item m="1" x="1690"/>
        <item m="1" x="1325"/>
        <item m="1" x="2102"/>
        <item m="1" x="267"/>
        <item m="1" x="1648"/>
        <item m="1" x="937"/>
        <item m="1" x="78"/>
        <item m="1" x="2127"/>
        <item m="1" x="558"/>
        <item m="1" x="918"/>
        <item m="1" x="1296"/>
        <item m="1" x="1308"/>
        <item m="1" x="1772"/>
        <item m="1" x="408"/>
        <item m="1" x="2124"/>
        <item m="1" x="1033"/>
        <item m="1" x="2015"/>
        <item m="1" x="1497"/>
        <item m="1" x="1022"/>
        <item m="1" x="1645"/>
        <item m="1" x="1908"/>
        <item m="1" x="580"/>
        <item m="1" x="160"/>
        <item m="1" x="1561"/>
        <item m="1" x="1079"/>
        <item m="1" x="2168"/>
        <item m="1" x="282"/>
        <item m="1" x="1742"/>
        <item m="1" x="2375"/>
        <item m="1" x="1123"/>
        <item m="1" x="1684"/>
        <item m="1" x="1039"/>
        <item m="1" x="1599"/>
        <item m="1" x="2373"/>
        <item m="1" x="828"/>
        <item m="1" x="1895"/>
        <item m="1" x="2281"/>
        <item m="1" x="1070"/>
        <item m="1" x="268"/>
        <item m="1" x="537"/>
        <item m="1" x="1542"/>
        <item m="1" x="2292"/>
        <item m="1" x="2386"/>
        <item m="1" x="165"/>
        <item m="1" x="279"/>
        <item m="1" x="1436"/>
        <item m="1" x="2125"/>
        <item m="1" x="1362"/>
        <item m="1" x="2327"/>
        <item m="1" x="648"/>
        <item m="1" x="1401"/>
        <item m="1" x="211"/>
        <item m="1" x="1311"/>
        <item m="1" x="593"/>
        <item m="1" x="269"/>
        <item m="1" x="1834"/>
        <item m="1" x="2342"/>
        <item m="1" x="968"/>
        <item m="1" x="1951"/>
        <item m="1" x="1972"/>
        <item m="1" x="1126"/>
        <item m="1" x="1291"/>
        <item m="1" x="618"/>
        <item m="1" x="100"/>
        <item m="1" x="2334"/>
        <item m="1" x="2346"/>
        <item m="1" x="1793"/>
        <item m="1" x="371"/>
        <item m="1" x="110"/>
        <item m="1" x="1278"/>
        <item m="1" x="2278"/>
        <item m="1" x="1809"/>
        <item m="1" x="1432"/>
        <item m="1" x="2141"/>
        <item m="1" x="1659"/>
        <item m="1" x="652"/>
        <item m="1" x="1540"/>
        <item m="1" x="1452"/>
        <item m="1" x="1979"/>
        <item m="1" x="1112"/>
        <item m="1" x="547"/>
        <item m="1" x="1706"/>
        <item m="1" x="1593"/>
        <item m="1" x="1872"/>
        <item m="1" x="2027"/>
        <item m="1" x="1464"/>
        <item m="1" x="1486"/>
        <item m="1" x="942"/>
        <item m="1" x="218"/>
        <item m="1" x="528"/>
        <item m="1" x="2118"/>
        <item m="1" x="695"/>
        <item m="1" x="1246"/>
        <item m="1" x="151"/>
        <item m="1" x="1773"/>
        <item m="1" x="1642"/>
        <item m="1" x="1656"/>
        <item m="1" x="978"/>
        <item m="1" x="1087"/>
        <item m="1" x="899"/>
        <item m="1" x="1517"/>
        <item m="1" x="804"/>
        <item m="1" x="567"/>
        <item m="1" x="2095"/>
        <item m="1" x="2038"/>
        <item m="1" x="2337"/>
        <item m="1" x="1093"/>
        <item m="1" x="1347"/>
        <item m="1" x="436"/>
        <item m="1" x="815"/>
        <item m="1" x="728"/>
        <item m="1" x="1431"/>
        <item m="1" x="2089"/>
        <item m="1" x="1071"/>
        <item m="1" x="1900"/>
        <item m="1" x="562"/>
        <item m="1" x="1978"/>
        <item m="1" x="2136"/>
        <item m="1" x="1915"/>
        <item m="1" x="1724"/>
        <item m="1" x="1374"/>
        <item m="1" x="142"/>
        <item m="1" x="1663"/>
        <item m="1" x="1023"/>
        <item m="1" x="1339"/>
        <item m="1" x="1258"/>
        <item m="1" x="2117"/>
        <item m="1" x="1708"/>
        <item m="1" x="696"/>
        <item m="1" x="1576"/>
        <item m="1" x="1321"/>
        <item m="1" x="535"/>
        <item m="1" x="1300"/>
        <item m="1" x="149"/>
        <item m="1" x="725"/>
        <item m="1" x="1097"/>
        <item m="1" x="883"/>
        <item m="1" x="1277"/>
        <item m="1" x="38"/>
        <item m="1" x="1935"/>
        <item m="1" x="1007"/>
        <item m="1" x="1417"/>
        <item m="1" x="1631"/>
        <item m="1" x="2062"/>
        <item m="1" x="1403"/>
        <item m="1" x="1217"/>
        <item m="1" x="1144"/>
        <item m="1" x="2186"/>
        <item m="1" x="345"/>
        <item m="1" x="2129"/>
        <item m="1" x="289"/>
        <item m="1" x="2403"/>
        <item m="1" x="519"/>
        <item m="1" x="2362"/>
        <item m="1" x="1537"/>
        <item m="1" x="600"/>
        <item m="1" x="699"/>
        <item m="1" x="240"/>
        <item m="1" x="157"/>
        <item m="1" x="243"/>
        <item m="1" x="640"/>
        <item m="1" x="1840"/>
        <item m="1" x="1859"/>
        <item m="1" x="433"/>
        <item m="1" x="2324"/>
        <item m="1" x="2147"/>
        <item m="1" x="821"/>
        <item m="1" x="868"/>
        <item m="1" x="2101"/>
        <item m="1" x="1973"/>
        <item m="1" x="2037"/>
        <item m="1" x="2026"/>
        <item m="1" x="2215"/>
        <item m="1" x="1485"/>
        <item m="1" x="907"/>
        <item m="1" x="2236"/>
        <item m="1" x="879"/>
        <item m="1" x="2402"/>
        <item m="1" x="637"/>
        <item m="1" x="518"/>
        <item m="1" x="17"/>
        <item m="1" x="1171"/>
        <item m="1" x="1563"/>
        <item m="1" x="2190"/>
        <item m="1" x="843"/>
        <item m="1" x="1104"/>
        <item m="1" x="621"/>
        <item m="1" x="847"/>
        <item m="1" x="103"/>
        <item m="1" x="1898"/>
        <item m="1" x="1479"/>
        <item m="1" x="2167"/>
        <item m="1" x="686"/>
        <item m="1" x="1572"/>
        <item m="1" x="1882"/>
        <item m="1" x="1368"/>
        <item m="1" x="514"/>
        <item m="1" x="1100"/>
        <item m="1" x="702"/>
        <item m="1" x="2116"/>
        <item m="1" x="990"/>
        <item m="1" x="587"/>
        <item m="1" x="683"/>
        <item m="1" x="2009"/>
        <item m="1" x="305"/>
        <item m="1" x="421"/>
        <item m="1" x="953"/>
        <item m="1" x="1420"/>
        <item m="1" x="849"/>
        <item m="1" x="796"/>
        <item m="1" x="1735"/>
        <item m="1" x="505"/>
        <item m="1" x="1495"/>
        <item m="1" x="512"/>
        <item m="1" x="443"/>
        <item m="1" x="1232"/>
        <item m="1" x="320"/>
        <item m="1" x="2121"/>
        <item m="1" x="115"/>
        <item m="1" x="2071"/>
        <item m="1" x="1343"/>
        <item m="1" x="1930"/>
        <item m="1" x="153"/>
        <item m="1" x="1710"/>
        <item m="1" x="2318"/>
        <item m="1" x="2137"/>
        <item m="1" x="650"/>
        <item m="1" x="1467"/>
        <item m="1" x="1950"/>
        <item m="1" x="2252"/>
        <item m="1" x="159"/>
        <item m="1" x="678"/>
        <item m="1" x="987"/>
        <item m="1" x="122"/>
        <item m="1" x="930"/>
        <item m="1" x="1044"/>
        <item m="1" x="457"/>
        <item m="1" x="292"/>
        <item m="1" x="1841"/>
        <item m="1" x="1966"/>
        <item m="1" x="265"/>
        <item m="1" x="2287"/>
        <item m="1" x="818"/>
        <item m="1" x="1587"/>
        <item m="1" x="1051"/>
        <item m="1" x="439"/>
        <item m="1" x="1531"/>
        <item m="1" x="1295"/>
        <item m="1" x="717"/>
        <item m="1" x="390"/>
        <item m="1" x="229"/>
        <item m="1" x="2266"/>
        <item m="1" x="1641"/>
        <item m="1" x="325"/>
        <item m="1" x="896"/>
        <item m="1" x="602"/>
        <item m="1" x="1805"/>
        <item m="1" x="870"/>
        <item m="1" x="1736"/>
        <item m="1" x="850"/>
        <item m="1" x="2332"/>
        <item m="1" x="452"/>
        <item m="1" x="1276"/>
        <item m="1" x="592"/>
        <item m="1" x="1249"/>
        <item m="1" x="745"/>
        <item m="1" x="2029"/>
        <item m="1" x="1737"/>
        <item m="1" x="2194"/>
        <item m="1" x="961"/>
        <item m="1" x="2145"/>
        <item m="1" x="895"/>
        <item m="1" x="1133"/>
        <item m="1" x="117"/>
        <item m="1" x="1234"/>
        <item m="1" x="259"/>
        <item m="1" x="2035"/>
        <item m="1" x="939"/>
        <item m="1" x="33"/>
        <item m="1" x="1419"/>
        <item m="1" x="1372"/>
        <item m="1" x="2356"/>
        <item m="1" x="334"/>
        <item m="1" x="511"/>
        <item m="1" x="749"/>
        <item m="1" x="2006"/>
        <item m="1" x="1194"/>
        <item m="1" x="221"/>
        <item m="1" x="1847"/>
        <item m="1" x="31"/>
        <item m="1" x="2305"/>
        <item m="1" x="889"/>
        <item m="1" x="1141"/>
        <item m="1" x="74"/>
        <item m="1" x="2288"/>
        <item m="1" x="880"/>
        <item m="1" x="741"/>
        <item m="1" x="1134"/>
        <item m="1" x="1564"/>
        <item m="1" x="1147"/>
        <item m="1" x="1623"/>
        <item m="1" x="1998"/>
        <item m="1" x="252"/>
        <item m="1" x="2307"/>
        <item m="1" x="644"/>
        <item m="1" x="1589"/>
        <item m="1" x="212"/>
        <item m="1" x="1405"/>
        <item m="1" x="46"/>
        <item m="1" x="1796"/>
        <item m="1" x="515"/>
        <item m="1" x="2350"/>
        <item m="1" x="1709"/>
        <item m="1" x="75"/>
        <item m="1" x="1799"/>
        <item m="1" x="1725"/>
        <item m="1" x="2256"/>
        <item m="1" x="1444"/>
        <item m="1" x="425"/>
        <item m="1" x="2203"/>
        <item m="1" x="1982"/>
        <item m="1" x="2041"/>
        <item m="1" x="1088"/>
        <item m="1" x="521"/>
        <item m="1" x="1569"/>
        <item m="1" x="1842"/>
        <item m="1" x="727"/>
        <item m="1" x="331"/>
        <item m="1" x="1619"/>
        <item m="1" x="1456"/>
        <item m="1" x="359"/>
        <item m="1" x="1483"/>
        <item m="1" x="10"/>
        <item m="1" x="2148"/>
        <item m="1" x="184"/>
        <item m="1" x="369"/>
        <item m="1" x="1353"/>
        <item m="1" x="1502"/>
        <item m="1" x="1461"/>
        <item m="1" x="924"/>
        <item m="1" x="1443"/>
        <item m="1" x="1157"/>
        <item m="1" x="2371"/>
        <item m="1" x="1108"/>
        <item m="1" x="2398"/>
        <item m="1" x="1913"/>
        <item m="1" x="810"/>
        <item m="1" x="1712"/>
        <item m="1" x="2130"/>
        <item m="1" x="1556"/>
        <item m="1" x="1261"/>
        <item m="1" x="1625"/>
        <item m="1" x="2227"/>
        <item m="1" x="1510"/>
        <item m="1" x="1488"/>
        <item m="1" x="2169"/>
        <item m="1" x="1597"/>
        <item m="1" x="19"/>
        <item m="1" x="1370"/>
        <item m="1" x="523"/>
        <item m="1" x="663"/>
        <item m="1" x="574"/>
        <item m="1" x="1771"/>
        <item m="1" x="242"/>
        <item m="1" x="708"/>
        <item m="1" x="1633"/>
        <item m="1" x="2085"/>
        <item m="1" x="1015"/>
        <item m="1" x="2016"/>
        <item m="1" x="1892"/>
        <item m="1" x="137"/>
        <item m="1" x="1197"/>
        <item m="1" x="1662"/>
        <item m="1" x="926"/>
        <item m="1" x="829"/>
        <item m="1" x="617"/>
        <item m="1" x="2235"/>
        <item m="1" x="976"/>
        <item m="1" x="524"/>
        <item m="1" x="1396"/>
        <item m="1" x="1810"/>
        <item m="1" x="2180"/>
        <item m="1" x="170"/>
        <item m="1" x="1637"/>
        <item m="1" x="1359"/>
        <item m="1" x="465"/>
        <item m="1" x="2172"/>
        <item m="1" x="1117"/>
        <item m="1" x="370"/>
        <item m="1" x="1671"/>
        <item m="1" x="118"/>
        <item m="1" x="1874"/>
        <item m="1" x="1683"/>
        <item m="1" x="1450"/>
        <item m="1" x="2397"/>
        <item m="1" x="1256"/>
        <item m="1" x="1904"/>
        <item m="1" x="1692"/>
        <item m="1" x="14"/>
        <item m="1" x="832"/>
        <item m="1" x="533"/>
        <item m="1" x="657"/>
        <item m="1" x="676"/>
        <item m="1" x="206"/>
        <item m="1" x="2057"/>
        <item m="1" x="1635"/>
        <item m="1" x="1195"/>
        <item m="1" x="1409"/>
        <item m="1" x="2090"/>
        <item m="1" x="638"/>
        <item m="1" x="2333"/>
        <item m="1" x="321"/>
        <item m="1" x="568"/>
        <item m="1" x="1888"/>
        <item m="1" x="347"/>
        <item m="1" x="1696"/>
        <item m="1" x="1529"/>
        <item m="1" x="2381"/>
        <item m="1" x="1652"/>
        <item m="1" x="1664"/>
        <item m="1" x="1408"/>
        <item m="1" x="1722"/>
        <item m="1" x="263"/>
        <item m="1" x="1782"/>
        <item m="1" x="1960"/>
        <item m="1" x="2084"/>
        <item m="1" x="437"/>
        <item m="1" x="624"/>
        <item m="1" x="1252"/>
        <item m="1" x="2122"/>
        <item m="1" x="2139"/>
        <item m="1" x="22"/>
        <item m="1" x="176"/>
        <item m="1" x="446"/>
        <item m="1" x="911"/>
        <item m="1" x="251"/>
        <item m="1" x="2063"/>
        <item m="1" x="1028"/>
        <item m="1" x="502"/>
        <item m="1" x="2325"/>
        <item m="1" x="180"/>
        <item m="1" x="1049"/>
        <item m="1" x="104"/>
        <item m="1" x="2082"/>
        <item m="1" x="1148"/>
        <item m="1" x="826"/>
        <item m="1" x="2372"/>
        <item m="1" x="1085"/>
        <item m="1" x="1072"/>
        <item m="1" x="913"/>
        <item m="1" x="1580"/>
        <item m="1" x="1324"/>
        <item m="1" x="1316"/>
        <item m="1" x="1305"/>
        <item m="1" x="1092"/>
        <item m="1" x="253"/>
        <item m="1" x="834"/>
        <item m="1" x="814"/>
        <item m="1" x="1813"/>
        <item m="1" x="2162"/>
        <item m="1" x="431"/>
        <item m="1" x="571"/>
        <item m="1" x="2312"/>
        <item m="1" x="372"/>
        <item m="1" x="1568"/>
        <item m="1" x="767"/>
        <item m="1" x="1586"/>
        <item m="1" x="2359"/>
        <item m="1" x="1590"/>
        <item m="1" x="1286"/>
        <item m="1" x="2204"/>
        <item m="1" x="1101"/>
        <item m="1" x="2093"/>
        <item m="1" x="2360"/>
        <item m="1" x="1655"/>
        <item m="1" x="840"/>
        <item m="1" x="2045"/>
        <item m="1" x="2262"/>
        <item m="1" x="520"/>
        <item m="1" x="1348"/>
        <item m="1" x="1916"/>
        <item m="1" x="2175"/>
        <item m="1" x="2261"/>
        <item m="1" x="336"/>
        <item m="1" x="2303"/>
        <item m="1" x="204"/>
        <item m="1" x="1877"/>
        <item m="1" x="503"/>
        <item m="1" x="357"/>
        <item m="1" x="163"/>
        <item m="1" x="1785"/>
        <item m="1" x="313"/>
        <item m="1" x="1229"/>
        <item m="1" x="2351"/>
        <item m="1" x="1764"/>
        <item m="1" x="1006"/>
        <item m="1" x="947"/>
        <item m="1" x="1224"/>
        <item m="1" x="723"/>
        <item m="1" x="1385"/>
        <item m="1" x="1894"/>
        <item m="1" x="1603"/>
        <item m="1" x="1489"/>
        <item m="1" x="1480"/>
        <item m="1" x="1241"/>
        <item m="1" x="346"/>
        <item m="1" x="552"/>
        <item m="1" x="1394"/>
        <item m="1" x="124"/>
        <item m="1" x="2341"/>
        <item m="1" x="1878"/>
        <item m="1" x="2285"/>
        <item m="1" x="1553"/>
        <item m="1" x="1137"/>
        <item m="1" x="983"/>
        <item m="1" x="2265"/>
        <item m="1" x="2024"/>
        <item m="1" x="1052"/>
        <item m="1" x="1823"/>
        <item m="1" x="2036"/>
        <item m="1" x="2079"/>
        <item m="1" x="1611"/>
        <item m="1" x="852"/>
        <item m="1" x="607"/>
        <item m="1" x="2233"/>
        <item m="1" x="668"/>
        <item m="1" x="2297"/>
        <item m="1" x="711"/>
        <item m="1" x="1010"/>
        <item m="1" x="2389"/>
        <item m="1" x="529"/>
        <item m="1" x="1744"/>
        <item m="1" x="1918"/>
        <item m="1" x="337"/>
        <item m="1" x="1940"/>
        <item m="1" x="1947"/>
        <item m="1" x="92"/>
        <item m="1" x="397"/>
        <item m="1" x="956"/>
        <item m="1" x="1545"/>
        <item m="1" x="260"/>
        <item m="1" x="1231"/>
        <item m="1" x="1711"/>
        <item m="1" x="2339"/>
        <item m="1" x="1738"/>
        <item m="1" x="542"/>
        <item m="1" x="2231"/>
        <item m="1" x="941"/>
        <item m="1" x="1767"/>
        <item m="1" x="1952"/>
        <item m="1" x="1391"/>
        <item m="1" x="1421"/>
        <item m="1" x="1527"/>
        <item m="1" x="119"/>
        <item m="1" x="2135"/>
        <item m="1" x="1651"/>
        <item m="1" x="2182"/>
        <item m="1" x="2067"/>
        <item m="1" x="1059"/>
        <item m="1" x="350"/>
        <item m="1" x="164"/>
        <item m="1" x="70"/>
        <item m="1" x="2068"/>
        <item m="1" x="712"/>
        <item m="1" x="307"/>
        <item m="1" x="481"/>
        <item m="1" x="608"/>
        <item m="1" x="1086"/>
        <item m="1" x="548"/>
        <item m="1" x="612"/>
        <item m="1" x="654"/>
        <item m="1" x="1150"/>
        <item m="1" x="55"/>
        <item m="1" x="147"/>
        <item m="1" x="1605"/>
        <item m="1" x="1551"/>
        <item m="1" x="894"/>
        <item m="1" x="1544"/>
        <item m="1" x="1266"/>
        <item m="1" x="566"/>
        <item m="1" x="133"/>
        <item m="1" x="2392"/>
        <item m="1" x="1089"/>
        <item m="1" x="710"/>
        <item m="1" x="198"/>
        <item m="1" x="2001"/>
        <item m="1" x="1747"/>
        <item m="1" x="2059"/>
        <item m="1" x="890"/>
        <item m="1" x="81"/>
        <item m="1" x="1562"/>
        <item m="1" x="355"/>
        <item m="1" x="1941"/>
        <item m="1" x="9"/>
        <item m="1" x="765"/>
        <item m="1" x="114"/>
        <item m="1" x="734"/>
        <item m="1" x="1776"/>
        <item m="1" x="1700"/>
        <item m="1" x="1369"/>
        <item m="1" x="2157"/>
        <item m="1" x="729"/>
        <item m="1" x="1053"/>
        <item m="1" x="2205"/>
        <item m="1" x="782"/>
        <item m="1" x="2066"/>
        <item m="1" x="1539"/>
        <item m="1" x="64"/>
        <item m="1" x="386"/>
        <item m="1" x="2044"/>
        <item m="1" x="604"/>
        <item m="1" x="1099"/>
        <item m="1" x="508"/>
        <item m="1" x="1827"/>
        <item m="1" x="820"/>
        <item m="1" x="1115"/>
        <item m="1" x="861"/>
        <item m="1" x="2379"/>
        <item m="1" x="1588"/>
        <item m="1" x="1753"/>
        <item m="1" x="546"/>
        <item m="1" x="1251"/>
        <item m="1" x="709"/>
        <item m="1" x="2195"/>
        <item m="1" x="1188"/>
        <item m="1" x="643"/>
        <item m="1" x="1250"/>
        <item m="1" x="1931"/>
        <item m="1" x="573"/>
        <item m="1" x="1063"/>
        <item m="1" x="1743"/>
        <item m="1" x="1885"/>
        <item m="1" x="2326"/>
        <item m="1" x="698"/>
        <item m="1" x="1548"/>
        <item m="1" x="417"/>
        <item m="1" x="1961"/>
        <item m="1" x="672"/>
        <item m="1" x="419"/>
        <item m="1" x="1373"/>
        <item m="1" x="853"/>
        <item m="1" x="1826"/>
        <item m="1" x="906"/>
        <item m="1" x="1554"/>
        <item m="1" x="1797"/>
        <item m="1" x="1584"/>
        <item m="1" x="1111"/>
        <item m="1" x="1734"/>
        <item m="1" x="1392"/>
        <item m="1" x="2115"/>
        <item m="1" x="1820"/>
        <item m="1" x="177"/>
        <item m="1" x="1881"/>
        <item m="1" x="1143"/>
        <item m="1" x="2378"/>
        <item m="1" x="603"/>
        <item m="1" x="928"/>
        <item m="1" x="328"/>
        <item m="1" x="877"/>
        <item m="1" x="217"/>
        <item m="1" x="418"/>
        <item m="1" x="2213"/>
        <item m="1" x="1433"/>
        <item m="1" x="1675"/>
        <item m="1" x="2183"/>
        <item m="1" x="101"/>
        <item m="1" x="34"/>
        <item m="1" x="1318"/>
        <item m="1" x="361"/>
        <item m="1" x="1920"/>
        <item m="1" x="2133"/>
        <item m="1" x="1470"/>
        <item m="1" x="784"/>
        <item m="1" x="1282"/>
        <item m="1" x="1964"/>
        <item m="1" x="1427"/>
        <item m="1" x="238"/>
        <item m="1" x="1011"/>
        <item m="1" x="2042"/>
        <item m="1" x="385"/>
        <item m="1" x="1155"/>
        <item m="1" x="1367"/>
        <item m="1" x="412"/>
        <item m="1" x="254"/>
        <item m="1" x="105"/>
        <item m="1" x="1481"/>
        <item m="1" x="2358"/>
        <item m="1" x="215"/>
        <item m="1" x="141"/>
        <item m="1" x="724"/>
        <item m="1" x="59"/>
        <item m="1" x="1535"/>
        <item m="1" x="1694"/>
        <item m="1" x="2209"/>
        <item m="1" x="692"/>
        <item m="1" x="1002"/>
        <item m="1" x="1205"/>
        <item m="1" x="954"/>
        <item m="1" x="1870"/>
        <item m="1" x="2248"/>
        <item m="1" x="881"/>
        <item m="1" x="1582"/>
        <item m="1" x="1513"/>
        <item m="1" x="1718"/>
        <item m="1" x="2316"/>
        <item m="1" x="1130"/>
        <item m="1" x="2329"/>
        <item m="1" x="999"/>
        <item m="1" x="2251"/>
        <item m="1" x="923"/>
        <item m="1" x="2315"/>
        <item m="1" x="1520"/>
        <item m="1" x="569"/>
        <item m="1" x="1498"/>
        <item m="1" x="972"/>
        <item m="1" x="2301"/>
        <item m="1" x="1867"/>
        <item m="1" x="2365"/>
        <item m="1" x="963"/>
        <item m="1" x="1678"/>
        <item m="1" x="1017"/>
        <item m="1" x="1223"/>
        <item m="1" x="2153"/>
        <item m="1" x="2308"/>
        <item m="1" x="748"/>
        <item m="1" x="43"/>
        <item m="1" x="1268"/>
        <item m="1" x="1739"/>
        <item m="1" x="2033"/>
        <item m="1" x="912"/>
        <item m="1" x="808"/>
        <item m="1" x="2077"/>
        <item m="1" x="1245"/>
        <item m="1" x="1812"/>
        <item m="1" x="962"/>
        <item m="1" x="1638"/>
        <item m="1" x="1105"/>
        <item m="1" x="2080"/>
        <item m="1" x="1829"/>
        <item m="1" x="898"/>
        <item m="1" x="1608"/>
        <item m="1" x="139"/>
        <item m="1" x="553"/>
        <item m="1" x="2173"/>
        <item m="1" x="934"/>
        <item m="1" x="178"/>
        <item m="1" x="1326"/>
        <item m="1" x="1953"/>
        <item m="1" x="2092"/>
        <item m="1" x="2330"/>
        <item m="1" x="405"/>
        <item m="1" x="398"/>
        <item m="1" x="908"/>
        <item m="1" x="191"/>
        <item m="1" x="477"/>
        <item m="1" x="13"/>
        <item m="1" x="1172"/>
        <item m="1" x="1363"/>
        <item m="1" x="1074"/>
        <item m="1" x="224"/>
        <item m="1" x="1697"/>
        <item m="1" x="126"/>
        <item m="1" x="2023"/>
        <item m="1" x="47"/>
        <item m="1" x="833"/>
        <item m="1" x="2199"/>
        <item m="1" x="365"/>
        <item m="1" x="1644"/>
        <item m="1" x="233"/>
        <item m="1" x="294"/>
        <item m="1" x="2056"/>
        <item m="1" x="1917"/>
        <item m="1" x="162"/>
        <item m="1" x="25"/>
        <item m="1" x="1893"/>
        <item m="1" x="1225"/>
        <item m="1" x="181"/>
        <item m="1" x="793"/>
        <item m="1" x="1816"/>
        <item m="1" x="2294"/>
        <item m="1" x="475"/>
        <item m="1" x="773"/>
        <item m="1" x="781"/>
        <item m="1" x="432"/>
        <item m="1" x="1855"/>
        <item m="1" x="2074"/>
        <item m="1" x="2223"/>
        <item m="1" x="1821"/>
        <item m="1" x="2394"/>
        <item m="1" x="631"/>
        <item m="1" x="1235"/>
        <item m="1" x="1013"/>
        <item m="1" x="766"/>
        <item m="1" x="2100"/>
        <item m="1" x="496"/>
        <item m="1" x="2320"/>
        <item m="1" x="1925"/>
        <item m="1" x="1356"/>
        <item m="1" x="1762"/>
        <item m="1" x="1670"/>
        <item m="1" x="952"/>
        <item m="1" x="2345"/>
        <item m="1" x="2094"/>
        <item m="1" x="1624"/>
        <item m="1" x="1192"/>
        <item m="1" x="693"/>
        <item m="1" x="2081"/>
        <item m="1" x="2156"/>
        <item m="1" x="2131"/>
        <item m="1" x="1437"/>
        <item m="1" x="1987"/>
        <item m="1" x="2032"/>
        <item m="1" x="780"/>
        <item m="1" x="449"/>
        <item m="1" x="1993"/>
        <item m="1" x="44"/>
        <item m="1" x="339"/>
        <item m="1" x="2174"/>
        <item m="1" x="1839"/>
        <item m="1" x="522"/>
        <item m="1" x="970"/>
        <item m="1" x="1541"/>
        <item m="1" x="1218"/>
        <item m="1" x="1685"/>
        <item m="1" x="84"/>
        <item m="1" x="1942"/>
        <item m="1" x="1355"/>
        <item m="1" x="326"/>
        <item m="1" x="1032"/>
        <item m="1" x="1714"/>
        <item m="1" x="1244"/>
        <item m="1" x="1705"/>
        <item m="1" x="150"/>
        <item m="1" x="1896"/>
        <item m="1" x="186"/>
        <item m="1" x="1817"/>
        <item m="1" x="538"/>
        <item m="1" x="967"/>
        <item m="1" x="616"/>
        <item m="1" x="969"/>
        <item m="1" x="1073"/>
        <item m="1" x="2070"/>
        <item m="1" x="2222"/>
        <item m="1" x="308"/>
        <item m="1" x="559"/>
        <item m="1" x="1906"/>
        <item m="1" x="2244"/>
        <item m="1" x="1094"/>
        <item m="1" x="392"/>
        <item m="1" x="132"/>
        <item m="1" x="202"/>
        <item m="1" x="750"/>
        <item m="1" x="1411"/>
        <item m="1" x="897"/>
        <item m="1" x="982"/>
        <item m="1" x="459"/>
        <item m="1" x="113"/>
        <item m="1" x="152"/>
        <item m="1" x="1016"/>
        <item m="1" x="595"/>
        <item m="1" x="471"/>
        <item m="1" x="1386"/>
        <item m="1" x="2012"/>
        <item m="1" x="2300"/>
        <item m="1" x="2268"/>
        <item m="1" x="721"/>
        <item m="1" x="2014"/>
        <item m="1" x="1334"/>
        <item m="1" x="666"/>
        <item m="1" x="402"/>
        <item m="1" x="1983"/>
        <item m="1" x="1210"/>
        <item m="1" x="2211"/>
        <item m="1" x="2088"/>
        <item m="1" x="1154"/>
        <item m="1" x="1358"/>
        <item m="1" x="1222"/>
        <item m="1" x="720"/>
        <item m="1" x="1120"/>
        <item m="1" x="309"/>
        <item m="1" x="646"/>
        <item m="1" x="2310"/>
        <item m="1" x="1543"/>
        <item m="1" x="400"/>
        <item m="1" x="1221"/>
        <item m="1" x="190"/>
        <item m="1" x="1182"/>
        <item m="1" x="1230"/>
        <item m="1" x="1287"/>
        <item m="1" x="1807"/>
        <item m="1" x="1349"/>
        <item m="1" x="1803"/>
        <item m="1" x="1341"/>
        <item m="1" x="1523"/>
        <item m="1" x="1984"/>
        <item m="1" x="800"/>
        <item m="1" x="327"/>
        <item m="1" x="2146"/>
        <item m="1" x="1575"/>
        <item m="1" x="811"/>
        <item m="1" x="1754"/>
        <item m="1" x="1970"/>
        <item m="1" x="1057"/>
        <item m="1" x="88"/>
        <item m="1" x="424"/>
        <item m="1" x="2058"/>
        <item m="1" x="920"/>
        <item m="1" x="18"/>
        <item m="1" x="1924"/>
        <item m="1" x="677"/>
        <item m="1" x="1912"/>
        <item m="1" x="1508"/>
        <item m="1" x="2096"/>
        <item m="1" x="2343"/>
        <item m="1" x="1758"/>
        <item m="1" x="938"/>
        <item m="1" x="1163"/>
        <item m="1" x="262"/>
        <item m="1" x="2197"/>
        <item m="1" x="174"/>
        <item m="1" x="1415"/>
        <item m="1" x="2075"/>
        <item m="1" x="714"/>
        <item m="1" x="2299"/>
        <item m="1" x="1936"/>
        <item m="1" x="2380"/>
        <item m="1" x="534"/>
        <item m="1" x="1240"/>
        <item m="1" x="682"/>
        <item m="1" x="2344"/>
        <item m="1" x="56"/>
        <item m="1" x="1360"/>
        <item m="1" x="1410"/>
        <item m="1" x="2126"/>
        <item m="1" x="744"/>
        <item m="1" x="1478"/>
        <item m="1" x="859"/>
        <item m="1" x="1020"/>
        <item m="1" x="645"/>
        <item m="1" x="1621"/>
        <item m="1" x="845"/>
        <item m="1" x="1989"/>
        <item m="1" x="1168"/>
        <item m="1" x="293"/>
        <item m="1" x="653"/>
        <item m="1" x="1083"/>
        <item m="1" x="1806"/>
        <item m="1" x="1628"/>
        <item m="1" x="52"/>
        <item m="1" x="718"/>
        <item m="1" x="193"/>
        <item m="1" x="276"/>
        <item m="1" x="2160"/>
        <item m="1" x="36"/>
        <item m="1" x="146"/>
        <item m="1" x="1183"/>
        <item m="1" x="2109"/>
        <item m="1" x="285"/>
        <item m="1" x="599"/>
        <item m="1" x="2165"/>
        <item m="1" x="887"/>
        <item m="1" x="1313"/>
        <item m="1" x="1676"/>
        <item m="1" x="759"/>
        <item m="1" x="540"/>
        <item m="1" x="1038"/>
        <item m="1" x="393"/>
        <item m="1" x="1345"/>
        <item m="1" x="1047"/>
        <item m="1" x="1065"/>
        <item m="1" x="1179"/>
        <item m="1" x="1595"/>
        <item m="1" x="775"/>
        <item m="1" x="536"/>
        <item m="1" x="785"/>
        <item m="1" x="886"/>
        <item m="1" x="901"/>
        <item m="1" x="255"/>
        <item m="1" x="1703"/>
        <item m="1" x="1439"/>
        <item m="1" x="2314"/>
        <item m="1" x="2317"/>
        <item m="1" x="135"/>
        <item m="1" x="2054"/>
        <item m="1" x="205"/>
        <item m="1" x="130"/>
        <item m="1" x="1109"/>
        <item m="1" x="1227"/>
        <item m="1" x="1406"/>
        <item m="1" x="1449"/>
        <item m="1" x="1789"/>
        <item m="1" x="1260"/>
        <item m="1" x="844"/>
        <item m="1" x="504"/>
        <item m="1" x="848"/>
        <item m="1" x="1980"/>
        <item m="1" x="1206"/>
        <item m="1" x="806"/>
        <item m="1" x="2246"/>
        <item m="1" x="641"/>
        <item m="1" x="513"/>
        <item m="1" x="456"/>
        <item m="1" x="409"/>
        <item m="1" x="2002"/>
        <item m="1" x="1514"/>
        <item m="1" x="1583"/>
        <item m="1" x="1216"/>
        <item m="1" x="940"/>
        <item m="1" x="2179"/>
        <item m="1" x="287"/>
        <item m="1" x="1861"/>
        <item m="1" x="382"/>
        <item m="1" x="1909"/>
        <item m="1" x="1081"/>
        <item m="1" x="507"/>
        <item m="1" x="1560"/>
        <item m="1" x="900"/>
        <item m="1" x="91"/>
        <item m="1" x="1352"/>
        <item m="1" x="864"/>
        <item m="1" x="634"/>
        <item m="1" x="1207"/>
        <item m="1" x="2201"/>
        <item m="1" x="441"/>
        <item m="1" x="690"/>
        <item m="1" x="2283"/>
        <item m="1" x="182"/>
        <item m="1" x="2260"/>
        <item m="1" x="591"/>
        <item m="1" x="2193"/>
        <item m="1" x="1259"/>
        <item m="1" x="1851"/>
        <item m="1" x="1068"/>
        <item m="1" x="809"/>
        <item m="1" x="1132"/>
        <item m="1" x="1506"/>
        <item m="1" x="2376"/>
        <item m="1" x="1471"/>
        <item m="1" x="971"/>
        <item m="1" x="120"/>
        <item m="1" x="136"/>
        <item m="1" x="1424"/>
        <item m="1" x="2263"/>
        <item m="1" x="635"/>
        <item m="1" x="2289"/>
        <item m="1" x="681"/>
        <item m="1" x="381"/>
        <item m="1" x="109"/>
        <item m="1" x="1907"/>
        <item m="1" x="377"/>
        <item m="1" x="2388"/>
        <item m="1" x="1958"/>
        <item m="1" x="2050"/>
        <item m="1" x="203"/>
        <item m="1" x="1687"/>
        <item m="1" x="1103"/>
        <item m="1" x="403"/>
        <item m="1" x="491"/>
        <item m="1" x="1923"/>
        <item m="1" x="1934"/>
        <item m="1" x="563"/>
        <item m="1" x="261"/>
        <item m="1" x="1689"/>
        <item m="1" x="2241"/>
        <item m="1" x="16"/>
        <item m="1" x="836"/>
        <item m="1" x="2025"/>
        <item m="1" x="2253"/>
        <item m="1" x="770"/>
        <item m="1" x="1626"/>
        <item m="1" x="933"/>
        <item m="1" x="500"/>
        <item m="1" x="278"/>
        <item m="1" x="1338"/>
        <item m="1" x="1761"/>
        <item m="1" x="2134"/>
        <item m="1" x="1612"/>
        <item m="1" x="862"/>
        <item m="1" x="2357"/>
        <item m="1" x="1346"/>
        <item m="1" x="1766"/>
        <item m="1" x="1630"/>
        <item m="1" x="1850"/>
        <item m="1" x="655"/>
        <item m="1" x="944"/>
        <item m="1" x="470"/>
        <item m="1" x="297"/>
        <item m="1" x="1975"/>
        <item m="1" x="1811"/>
        <item m="1" x="273"/>
        <item m="1" x="387"/>
        <item m="1" x="1781"/>
        <item m="1" x="506"/>
        <item m="1" x="509"/>
        <item m="1" x="1533"/>
        <item m="1" x="354"/>
        <item m="1" x="29"/>
        <item m="1" x="813"/>
        <item m="1" x="1312"/>
        <item m="1" x="1937"/>
        <item m="1" x="719"/>
        <item m="1" x="525"/>
        <item m="1" x="838"/>
        <item m="1" x="2008"/>
        <item m="1" x="21"/>
        <item m="1" x="1333"/>
        <item m="1" x="2040"/>
        <item m="1" x="356"/>
        <item m="1" x="2187"/>
        <item m="1" x="2353"/>
        <item m="1" x="2216"/>
        <item m="1" x="1555"/>
        <item m="1" x="1001"/>
        <item m="1" x="610"/>
        <item m="1" x="351"/>
        <item m="1" x="2034"/>
        <item m="1" x="2212"/>
        <item m="1" x="1185"/>
        <item m="1" x="777"/>
        <item m="1" x="67"/>
        <item m="1" x="1177"/>
        <item m="1" x="2349"/>
        <item m="1" x="1263"/>
        <item m="1" x="303"/>
        <item m="1" x="2030"/>
        <item m="1" x="1928"/>
        <item m="1" x="1209"/>
        <item m="1" x="700"/>
        <item m="1" x="722"/>
        <item m="1" x="250"/>
        <item m="1" x="82"/>
        <item m="1" x="1066"/>
        <item m="1" x="583"/>
        <item m="1" x="1715"/>
        <item m="1" x="1965"/>
        <item m="1" x="1596"/>
        <item m="1" x="851"/>
        <item m="1" x="1578"/>
        <item m="1" x="609"/>
        <item m="1" x="1413"/>
        <item m="1" x="1968"/>
        <item m="1" x="319"/>
        <item m="1" x="194"/>
        <item m="1" x="1243"/>
        <item m="1" x="1198"/>
        <item m="1" x="368"/>
        <item m="1" x="856"/>
        <item m="1" x="311"/>
        <item m="1" x="1236"/>
        <item m="1" x="1460"/>
        <item m="1" x="2393"/>
        <item m="1" x="1384"/>
        <item m="1" x="1271"/>
        <item m="1" x="1473"/>
        <item m="1" x="1726"/>
        <item m="1" x="2202"/>
        <item m="1" x="1591"/>
        <item m="1" x="87"/>
        <item m="1" x="1491"/>
        <item m="1" x="1899"/>
        <item m="1" x="295"/>
        <item m="1" x="389"/>
        <item m="1" x="1451"/>
        <item m="1" x="235"/>
        <item m="1" x="318"/>
        <item m="1" x="2170"/>
        <item m="1" x="858"/>
        <item m="1" x="1214"/>
        <item m="1" x="1178"/>
        <item m="1" x="2363"/>
        <item m="1" x="266"/>
        <item m="1" x="1106"/>
        <item m="1" x="1944"/>
        <item m="1" x="442"/>
        <item m="1" x="1414"/>
        <item m="1" x="1602"/>
        <item m="1" x="1434"/>
        <item m="1" x="1955"/>
        <item m="1" x="1340"/>
        <item m="1" x="450"/>
        <item m="1" x="822"/>
        <item m="1" x="1036"/>
        <item m="1" x="1852"/>
        <item m="1" x="2374"/>
        <item m="1" x="281"/>
        <item m="1" x="1507"/>
        <item m="1" x="660"/>
        <item m="1" x="1927"/>
        <item m="1" x="532"/>
        <item m="1" x="1187"/>
        <item m="1" x="175"/>
        <item m="1" x="474"/>
        <item m="1" x="2151"/>
        <item m="1" x="2243"/>
        <item m="1" x="61"/>
        <item m="1" x="1090"/>
        <item m="1" x="2348"/>
        <item m="1" x="606"/>
        <item m="1" x="1693"/>
        <item m="1" x="249"/>
        <item m="1" x="866"/>
        <item m="1" x="123"/>
        <item m="1" x="1140"/>
        <item m="1" x="207"/>
        <item m="1" x="2304"/>
        <item m="1" x="975"/>
        <item m="1" x="2276"/>
        <item m="1" x="544"/>
        <item m="1" x="349"/>
        <item m="1" x="201"/>
        <item m="1" x="2149"/>
        <item m="1" x="2234"/>
        <item m="1" x="185"/>
        <item m="1" x="286"/>
        <item m="1" x="2238"/>
        <item m="1" x="2184"/>
        <item m="1" x="480"/>
        <item m="1" x="1283"/>
        <item m="1" x="264"/>
        <item m="1" x="874"/>
        <item m="1" x="578"/>
        <item m="1" x="1749"/>
        <item m="1" x="49"/>
        <item m="1" x="1627"/>
        <item m="1" x="2279"/>
        <item m="1" x="2290"/>
        <item m="1" x="980"/>
        <item m="1" x="1853"/>
        <item m="1" x="1963"/>
        <item m="1" x="545"/>
        <item m="1" x="1274"/>
        <item m="1" x="1174"/>
        <item m="1" x="1422"/>
        <item m="1" x="134"/>
        <item m="1" x="451"/>
        <item m="1" x="1769"/>
        <item m="1" x="53"/>
        <item m="1" x="463"/>
        <item m="1" x="1768"/>
        <item m="1" x="128"/>
        <item m="1" x="1446"/>
        <item m="1" x="2017"/>
        <item m="1" x="1716"/>
        <item m="1" x="1331"/>
        <item m="1" x="1835"/>
        <item m="1" x="338"/>
        <item m="1" x="1270"/>
        <item m="1" x="1778"/>
        <item m="1" x="27"/>
        <item m="1" x="2019"/>
        <item m="1" x="1801"/>
        <item m="1" x="1666"/>
        <item m="1" x="2249"/>
        <item m="1" x="619"/>
        <item m="1" x="2119"/>
        <item m="1" x="842"/>
        <item m="1" x="713"/>
        <item m="1" x="275"/>
        <item m="1" x="2000"/>
        <item m="1" x="1546"/>
        <item m="1" x="927"/>
        <item m="1" x="2240"/>
        <item m="1" x="2225"/>
        <item m="1" x="2189"/>
        <item m="1" x="1175"/>
        <item m="1" x="332"/>
        <item m="1" x="1342"/>
        <item m="1" x="1808"/>
        <item m="1" x="1610"/>
        <item m="1" x="1943"/>
        <item m="1" x="812"/>
        <item m="1" x="1330"/>
        <item m="1" x="1864"/>
        <item m="1" x="333"/>
        <item m="1" x="302"/>
        <item m="1" x="694"/>
        <item m="1" x="596"/>
        <item m="1" x="1822"/>
        <item m="1" x="1905"/>
        <item m="1" x="1389"/>
        <item m="1" x="996"/>
        <item m="1" x="383"/>
        <item m="1" x="1184"/>
        <item m="1" x="1012"/>
        <item m="1" x="1267"/>
        <item m="1" x="1500"/>
        <item m="1" x="884"/>
        <item m="1" x="636"/>
        <item m="1" x="531"/>
        <item m="1" x="2196"/>
        <item m="1" x="679"/>
        <item m="1" x="1269"/>
        <item m="1" x="1455"/>
        <item m="1" x="1131"/>
        <item m="1" x="1741"/>
        <item m="1" x="330"/>
        <item m="1" x="1139"/>
        <item m="1" x="396"/>
        <item m="1" x="854"/>
        <item m="1" x="241"/>
        <item m="1" x="2043"/>
        <item m="1" x="1538"/>
        <item m="1" x="1863"/>
        <item m="1" x="1755"/>
        <item m="1" x="1780"/>
        <item m="1" x="461"/>
        <item m="1" x="1629"/>
        <item m="1" x="614"/>
        <item m="1" x="94"/>
        <item m="1" x="1114"/>
        <item m="1" x="1314"/>
        <item m="1" x="705"/>
        <item m="1" x="1976"/>
        <item m="1" x="223"/>
        <item m="1" x="1442"/>
        <item m="1" x="966"/>
        <item m="1" x="304"/>
        <item m="1" x="2291"/>
        <item m="1" x="1469"/>
        <item m="1" x="946"/>
        <item m="1" x="1254"/>
        <item m="1" x="1606"/>
        <item m="1" x="888"/>
        <item m="1" x="2220"/>
        <item m="1" x="2254"/>
        <item m="1" x="1783"/>
        <item m="1" x="2390"/>
        <item m="1" x="2152"/>
        <item m="1" x="380"/>
        <item m="1" x="1938"/>
        <item m="1" x="2272"/>
        <item m="1" x="876"/>
        <item m="1" x="411"/>
        <item m="1" x="406"/>
        <item m="1" x="256"/>
        <item m="1" x="1887"/>
        <item m="1" x="272"/>
        <item m="1" x="495"/>
        <item m="1" x="1387"/>
        <item m="1" x="300"/>
        <item m="1" x="1061"/>
        <item m="1" x="35"/>
        <item m="1" x="413"/>
        <item m="1" x="426"/>
        <item m="1" x="1067"/>
        <item m="1" x="658"/>
        <item m="1" x="2355"/>
        <item m="1" x="2031"/>
        <item m="1" x="684"/>
        <item m="1" x="1658"/>
        <item m="1" x="905"/>
        <item m="1" x="819"/>
        <item m="1" x="2366"/>
        <item m="1" x="2275"/>
        <item m="1" x="539"/>
        <item m="1" x="1686"/>
        <item m="1" x="1552"/>
        <item m="1" x="277"/>
        <item m="1" x="95"/>
        <item m="1" x="754"/>
        <item m="1" x="627"/>
        <item m="1" x="1307"/>
        <item m="1" x="478"/>
        <item m="1" x="1393"/>
        <item m="1" x="1748"/>
        <item m="1" x="23"/>
        <item m="1" x="892"/>
        <item m="1" x="2250"/>
        <item m="1" x="2007"/>
        <item m="1" x="428"/>
        <item m="1" x="2105"/>
        <item m="1" x="379"/>
        <item m="1" x="69"/>
        <item m="1" x="2106"/>
        <item m="1" x="2384"/>
        <item m="1" x="360"/>
        <item m="1" x="364"/>
        <item m="1" x="187"/>
        <item m="1" x="1380"/>
        <item m="1" x="936"/>
        <item m="1" x="757"/>
        <item m="1" x="738"/>
        <item m="1" x="1151"/>
        <item m="1" x="626"/>
        <item m="1" x="231"/>
        <item m="1" x="1173"/>
        <item m="1" x="317"/>
        <item m="1" x="2"/>
        <item m="1" x="1351"/>
        <item m="1" x="1858"/>
        <item m="1" x="1233"/>
        <item m="1" x="1720"/>
        <item m="1" x="1688"/>
        <item m="1" x="214"/>
        <item m="1" x="997"/>
        <item m="1" x="138"/>
        <item m="1" x="2120"/>
        <item m="1" x="301"/>
        <item m="1" x="1371"/>
        <item m="1" x="576"/>
        <item m="1" x="1407"/>
        <item m="1" x="1008"/>
        <item m="1" x="2387"/>
        <item m="1" x="1062"/>
        <item m="1" x="1021"/>
        <item m="1" x="1290"/>
        <item m="1" x="597"/>
        <item m="1" x="484"/>
        <item m="1" x="472"/>
        <item m="1" x="1526"/>
        <item m="1" x="1056"/>
        <item m="1" x="2230"/>
        <item m="1" x="489"/>
        <item m="1" x="40"/>
        <item m="1" x="1448"/>
        <item m="1" x="3"/>
        <item m="1" x="1075"/>
        <item m="1" x="486"/>
        <item m="1" x="1237"/>
        <item m="1" x="1832"/>
        <item m="1" x="1876"/>
        <item m="1" x="2060"/>
        <item m="1" x="2111"/>
        <item m="1" x="2123"/>
        <item m="1" x="1122"/>
        <item m="1" x="706"/>
        <item m="1" x="2083"/>
        <item m="1" x="955"/>
        <item m="1" x="348"/>
        <item m="1" x="1949"/>
        <item m="1" x="1196"/>
        <item m="1" x="1601"/>
        <item m="1" x="1000"/>
        <item m="1" x="1770"/>
        <item m="1" x="1699"/>
        <item m="1" x="1765"/>
        <item m="1" x="1328"/>
        <item m="1" x="2267"/>
        <item m="1" x="448"/>
        <item m="1" x="494"/>
        <item m="1" x="57"/>
        <item m="1" x="245"/>
        <item m="1" x="167"/>
        <item m="1" x="1255"/>
        <item m="1" x="2284"/>
        <item m="1" x="572"/>
        <item m="1" x="2331"/>
        <item m="1" x="2295"/>
        <item m="1" x="6"/>
        <item m="1" x="1445"/>
        <item m="1" x="803"/>
        <item m="1" x="860"/>
        <item m="1" x="2143"/>
        <item m="1" x="1383"/>
        <item m="1" x="208"/>
        <item m="1" x="1397"/>
        <item m="1" x="689"/>
        <item m="1" x="1058"/>
        <item m="1" x="778"/>
        <item m="1" x="557"/>
        <item m="1" x="1"/>
        <item t="default"/>
      </items>
    </pivotField>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sortType="ascending">
      <items count="30">
        <item m="1" x="18"/>
        <item m="1" x="13"/>
        <item m="1" x="8"/>
        <item m="1" x="4"/>
        <item m="1" x="25"/>
        <item m="1" x="22"/>
        <item m="1" x="16"/>
        <item m="1" x="11"/>
        <item m="1" x="24"/>
        <item m="1" x="19"/>
        <item m="1" x="14"/>
        <item m="1" x="10"/>
        <item m="1" x="6"/>
        <item m="1" x="26"/>
        <item m="1" x="23"/>
        <item m="1" x="17"/>
        <item m="1" x="12"/>
        <item m="1" x="7"/>
        <item m="1" x="2"/>
        <item m="1" x="28"/>
        <item m="1" x="1"/>
        <item m="1" x="3"/>
        <item m="1" x="20"/>
        <item m="1" x="9"/>
        <item m="1" x="15"/>
        <item m="1" x="5"/>
        <item m="1" x="21"/>
        <item m="1" x="27"/>
        <item x="0"/>
        <item t="default"/>
      </items>
    </pivotField>
  </pivotFields>
  <rowFields count="1">
    <field x="21"/>
  </rowFields>
  <rowItems count="2">
    <i>
      <x v="28"/>
    </i>
    <i t="grand">
      <x/>
    </i>
  </rowItems>
  <colFields count="1">
    <field x="4"/>
  </colFields>
  <colItems count="2">
    <i>
      <x/>
    </i>
    <i t="grand">
      <x/>
    </i>
  </colItems>
  <dataFields count="1">
    <dataField name="Open Interest" fld="5" baseField="0" baseItem="0"/>
  </dataFields>
  <chartFormats count="6">
    <chartFormat chart="2" format="162" series="1">
      <pivotArea type="data" outline="0" fieldPosition="0">
        <references count="1">
          <reference field="4294967294" count="1" selected="0">
            <x v="0"/>
          </reference>
        </references>
      </pivotArea>
    </chartFormat>
    <chartFormat chart="0" format="156" series="1">
      <pivotArea type="data" outline="0" fieldPosition="0">
        <references count="1">
          <reference field="4294967294" count="1" selected="0">
            <x v="0"/>
          </reference>
        </references>
      </pivotArea>
    </chartFormat>
    <chartFormat chart="2" format="311" series="1">
      <pivotArea type="data" outline="0" fieldPosition="0">
        <references count="2">
          <reference field="4294967294" count="1" selected="0">
            <x v="0"/>
          </reference>
          <reference field="4" count="1" selected="0">
            <x v="0"/>
          </reference>
        </references>
      </pivotArea>
    </chartFormat>
    <chartFormat chart="0" format="157" series="1">
      <pivotArea type="data" outline="0" fieldPosition="0">
        <references count="2">
          <reference field="4294967294" count="1" selected="0">
            <x v="0"/>
          </reference>
          <reference field="4" count="1" selected="0">
            <x v="0"/>
          </reference>
        </references>
      </pivotArea>
    </chartFormat>
    <chartFormat chart="6" format="1089" series="1">
      <pivotArea type="data" outline="0" fieldPosition="0">
        <references count="2">
          <reference field="4294967294" count="1" selected="0">
            <x v="0"/>
          </reference>
          <reference field="4" count="1" selected="0">
            <x v="0"/>
          </reference>
        </references>
      </pivotArea>
    </chartFormat>
    <chartFormat chart="6" format="11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6" firstHeaderRow="1" firstDataRow="2" firstDataCol="1"/>
  <pivotFields count="22">
    <pivotField subtotalTop="0" showAll="0"/>
    <pivotField subtotalTop="0" showAll="0"/>
    <pivotField subtotalTop="0" showAll="0"/>
    <pivotField subtotalTop="0" showAll="0"/>
    <pivotField axis="axisCol" subtotalTop="0" showAll="0">
      <items count="2406">
        <item x="0"/>
        <item m="1" x="60"/>
        <item m="1" x="89"/>
        <item m="1" x="869"/>
        <item m="1" x="865"/>
        <item m="1" x="1922"/>
        <item m="1" x="1665"/>
        <item m="1" x="2049"/>
        <item m="1" x="1571"/>
        <item m="1" x="1438"/>
        <item m="1" x="582"/>
        <item m="1" x="1119"/>
        <item m="1" x="575"/>
        <item m="1" x="790"/>
        <item m="1" x="1673"/>
        <item m="1" x="733"/>
        <item m="1" x="1884"/>
        <item m="1" x="2323"/>
        <item m="1" x="1573"/>
        <item m="1" x="156"/>
        <item m="1" x="1787"/>
        <item m="1" x="1490"/>
        <item m="1" x="2166"/>
        <item m="1" x="30"/>
        <item m="1" x="239"/>
        <item m="1" x="144"/>
        <item m="1" x="445"/>
        <item m="1" x="2188"/>
        <item m="1" x="615"/>
        <item m="1" x="1293"/>
        <item m="1" x="2076"/>
        <item m="1" x="1926"/>
        <item m="1" x="989"/>
        <item m="1" x="1327"/>
        <item m="1" x="691"/>
        <item m="1" x="1646"/>
        <item m="1" x="1956"/>
        <item m="1" x="2013"/>
        <item m="1" x="1054"/>
        <item m="1" x="1265"/>
        <item m="1" x="1004"/>
        <item m="1" x="1779"/>
        <item m="1" x="1549"/>
        <item m="1" x="647"/>
        <item m="1" x="1788"/>
        <item m="1" x="992"/>
        <item m="1" x="1570"/>
        <item m="1" x="2319"/>
        <item m="1" x="1640"/>
        <item m="1" x="48"/>
        <item m="1" x="2087"/>
        <item m="1" x="90"/>
        <item m="1" x="1618"/>
        <item m="1" x="1681"/>
        <item m="1" x="455"/>
        <item m="1" x="827"/>
        <item m="1" x="422"/>
        <item m="1" x="584"/>
        <item m="1" x="367"/>
        <item m="1" x="1043"/>
        <item m="1" x="1164"/>
        <item m="1" x="2185"/>
        <item m="1" x="1167"/>
        <item m="1" x="97"/>
        <item m="1" x="8"/>
        <item m="1" x="1868"/>
        <item m="1" x="2061"/>
        <item m="1" x="2107"/>
        <item m="1" x="2229"/>
        <item m="1" x="543"/>
        <item m="1" x="1732"/>
        <item m="1" x="2158"/>
        <item m="1" x="258"/>
        <item m="1" x="1752"/>
        <item m="1" x="642"/>
        <item m="1" x="2099"/>
        <item m="1" x="1883"/>
        <item m="1" x="1880"/>
        <item m="1" x="649"/>
        <item m="1" x="1064"/>
        <item m="1" x="1845"/>
        <item m="1" x="290"/>
        <item m="1" x="2269"/>
        <item m="1" x="274"/>
        <item m="1" x="788"/>
        <item m="1" x="1866"/>
        <item m="1" x="1292"/>
        <item m="1" x="323"/>
        <item m="1" x="1996"/>
        <item m="1" x="1468"/>
        <item m="1" x="296"/>
        <item m="1" x="1891"/>
        <item m="1" x="2391"/>
        <item m="1" x="1152"/>
        <item m="1" x="2338"/>
        <item m="1" x="1636"/>
        <item m="1" x="1317"/>
        <item m="1" x="1848"/>
        <item m="1" x="1297"/>
        <item m="1" x="998"/>
        <item m="1" x="1463"/>
        <item m="1" x="1014"/>
        <item m="1" x="230"/>
        <item m="1" x="747"/>
        <item m="1" x="1264"/>
        <item m="1" x="1604"/>
        <item m="1" x="1146"/>
        <item m="1" x="26"/>
        <item m="1" x="378"/>
        <item m="1" x="1804"/>
        <item m="1" x="2018"/>
        <item m="1" x="1029"/>
        <item m="1" x="1992"/>
        <item m="1" x="671"/>
        <item m="1" x="1379"/>
        <item m="1" x="2132"/>
        <item m="1" x="228"/>
        <item m="1" x="1003"/>
        <item m="1" x="1040"/>
        <item m="1" x="1509"/>
        <item m="1" x="485"/>
        <item m="1" x="1440"/>
        <item m="1" x="2069"/>
        <item m="1" x="1107"/>
        <item m="1" x="623"/>
        <item m="1" x="957"/>
        <item m="1" x="435"/>
        <item m="1" x="1521"/>
        <item m="1" x="335"/>
        <item m="1" x="1794"/>
        <item m="1" x="342"/>
        <item m="1" x="476"/>
        <item m="1" x="639"/>
        <item m="1" x="1581"/>
        <item m="1" x="222"/>
        <item m="1" x="1844"/>
        <item m="1" x="158"/>
        <item m="1" x="2228"/>
        <item m="1" x="1889"/>
        <item m="1" x="958"/>
        <item m="1" x="462"/>
        <item m="1" x="473"/>
        <item m="1" x="1019"/>
        <item m="1" x="1077"/>
        <item m="1" x="1751"/>
        <item m="1" x="1492"/>
        <item m="1" x="490"/>
        <item m="1" x="831"/>
        <item m="1" x="1159"/>
        <item m="1" x="246"/>
        <item m="1" x="1180"/>
        <item m="1" x="2207"/>
        <item m="1" x="776"/>
        <item m="1" x="2110"/>
        <item m="1" x="1284"/>
        <item m="1" x="590"/>
        <item m="1" x="1730"/>
        <item m="1" x="28"/>
        <item m="1" x="1220"/>
        <item m="1" x="1622"/>
        <item m="1" x="1932"/>
        <item m="1" x="2039"/>
        <item m="1" x="1512"/>
        <item m="1" x="1759"/>
        <item m="1" x="1203"/>
        <item m="1" x="227"/>
        <item m="1" x="66"/>
        <item m="1" x="1035"/>
        <item m="1" x="482"/>
        <item m="1" x="798"/>
        <item m="1" x="1837"/>
        <item m="1" x="236"/>
        <item m="1" x="1454"/>
        <item m="1" x="903"/>
        <item m="1" x="949"/>
        <item m="1" x="1528"/>
        <item m="1" x="329"/>
        <item m="1" x="375"/>
        <item m="1" x="1344"/>
        <item m="1" x="651"/>
        <item m="1" x="1682"/>
        <item m="1" x="943"/>
        <item m="1" x="298"/>
        <item m="1" x="951"/>
        <item m="1" x="1721"/>
        <item m="1" x="1818"/>
        <item m="1" x="2383"/>
        <item m="1" x="216"/>
        <item m="1" x="837"/>
        <item m="1" x="1193"/>
        <item m="1" x="2053"/>
        <item m="1" x="1843"/>
        <item m="1" x="2247"/>
        <item m="1" x="189"/>
        <item m="1" x="2191"/>
        <item m="1" x="155"/>
        <item m="1" x="2280"/>
        <item m="1" x="2020"/>
        <item m="1" x="935"/>
        <item m="1" x="1667"/>
        <item m="1" x="108"/>
        <item m="1" x="801"/>
        <item m="1" x="1974"/>
        <item m="1" x="384"/>
        <item m="1" x="1634"/>
        <item m="1" x="2161"/>
        <item m="1" x="1162"/>
        <item m="1" x="1860"/>
        <item m="1" x="816"/>
        <item m="1" x="20"/>
        <item m="1" x="420"/>
        <item m="1" x="919"/>
        <item m="1" x="183"/>
        <item m="1" x="1055"/>
        <item m="1" x="116"/>
        <item m="1" x="1740"/>
        <item m="1" x="2271"/>
        <item m="1" x="2273"/>
        <item m="1" x="1669"/>
        <item m="1" x="605"/>
        <item m="1" x="2242"/>
        <item m="1" x="1838"/>
        <item m="1" x="1957"/>
        <item m="1" x="758"/>
        <item m="1" x="2097"/>
        <item m="1" x="127"/>
        <item m="1" x="1080"/>
        <item m="1" x="984"/>
        <item m="1" x="1402"/>
        <item m="1" x="1981"/>
        <item m="1" x="140"/>
        <item m="1" x="2399"/>
        <item m="1" x="1280"/>
        <item m="1" x="1376"/>
        <item m="1" x="220"/>
        <item m="1" x="786"/>
        <item m="1" x="2051"/>
        <item m="1" x="1322"/>
        <item m="1" x="825"/>
        <item m="1" x="1304"/>
        <item m="1" x="1833"/>
        <item m="1" x="1679"/>
        <item m="1" x="1775"/>
        <item m="1" x="1156"/>
        <item m="1" x="1519"/>
        <item m="1" x="824"/>
        <item m="1" x="872"/>
        <item m="1" x="1967"/>
        <item m="1" x="2239"/>
        <item m="1" x="1354"/>
        <item m="1" x="1585"/>
        <item m="1" x="1336"/>
        <item m="1" x="1476"/>
        <item m="1" x="291"/>
        <item m="1" x="2200"/>
        <item m="1" x="430"/>
        <item m="1" x="7"/>
        <item m="1" x="434"/>
        <item m="1" x="1046"/>
        <item m="1" x="1524"/>
        <item m="1" x="855"/>
        <item m="1" x="1215"/>
        <item m="1" x="499"/>
        <item m="1" x="743"/>
        <item m="1" x="846"/>
        <item m="1" x="2217"/>
        <item m="1" x="2311"/>
        <item m="1" x="791"/>
        <item m="1" x="312"/>
        <item m="1" x="973"/>
        <item m="1" x="726"/>
        <item m="1" x="1854"/>
        <item m="1" x="2340"/>
        <item m="1" x="2005"/>
        <item m="1" x="916"/>
        <item m="1" x="2237"/>
        <item m="1" x="1248"/>
        <item m="1" x="1828"/>
        <item m="1" x="2382"/>
        <item m="1" x="1399"/>
        <item m="1" x="1496"/>
        <item m="1" x="1404"/>
        <item m="1" x="1522"/>
        <item m="1" x="1616"/>
        <item m="1" x="764"/>
        <item m="1" x="324"/>
        <item m="1" x="1045"/>
        <item m="1" x="893"/>
        <item m="1" x="401"/>
        <item m="1" x="479"/>
        <item m="1" x="2302"/>
        <item m="1" x="739"/>
        <item m="1" x="527"/>
        <item m="1" x="1299"/>
        <item m="1" x="2226"/>
        <item m="1" x="2214"/>
        <item m="1" x="1170"/>
        <item m="1" x="988"/>
        <item m="1" x="102"/>
        <item m="1" x="131"/>
        <item m="1" x="830"/>
        <item m="1" x="1986"/>
        <item m="1" x="1208"/>
        <item m="1" x="199"/>
        <item m="1" x="407"/>
        <item m="1" x="1701"/>
        <item m="1" x="1127"/>
        <item m="1" x="1441"/>
        <item m="1" x="2210"/>
        <item m="1" x="1128"/>
        <item m="1" x="948"/>
        <item m="1" x="2336"/>
        <item m="1" x="493"/>
        <item m="1" x="669"/>
        <item m="1" x="579"/>
        <item m="1" x="464"/>
        <item m="1" x="1790"/>
        <item m="1" x="2306"/>
        <item m="1" x="1319"/>
        <item m="1" x="1991"/>
        <item m="1" x="1750"/>
        <item m="1" x="45"/>
        <item m="1" x="316"/>
        <item m="1" x="1482"/>
        <item m="1" x="1643"/>
        <item m="1" x="1113"/>
        <item m="1" x="24"/>
        <item m="1" x="2385"/>
        <item m="1" x="1161"/>
        <item m="1" x="731"/>
        <item m="1" x="1350"/>
        <item m="1" x="974"/>
        <item m="1" x="213"/>
        <item m="1" x="76"/>
        <item m="1" x="1309"/>
        <item m="1" x="1400"/>
        <item m="1" x="598"/>
        <item m="1" x="630"/>
        <item m="1" x="561"/>
        <item m="1" x="1429"/>
        <item m="1" x="1453"/>
        <item m="1" x="2370"/>
        <item m="1" x="284"/>
        <item m="1" x="1674"/>
        <item m="1" x="1165"/>
        <item m="1" x="1733"/>
        <item m="1" x="1135"/>
        <item m="1" x="1856"/>
        <item m="1" x="2021"/>
        <item m="1" x="1078"/>
        <item m="1" x="416"/>
        <item m="1" x="1999"/>
        <item m="1" x="58"/>
        <item m="1" x="1375"/>
        <item m="1" x="1824"/>
        <item m="1" x="2328"/>
        <item m="1" x="1577"/>
        <item m="1" x="1315"/>
        <item m="1" x="1069"/>
        <item m="1" x="2004"/>
        <item m="1" x="362"/>
        <item m="1" x="394"/>
        <item m="1" x="882"/>
        <item m="1" x="789"/>
        <item m="1" x="1027"/>
        <item m="1" x="1306"/>
        <item m="1" x="1116"/>
        <item m="1" x="98"/>
        <item m="1" x="1547"/>
        <item m="1" x="752"/>
        <item m="1" x="429"/>
        <item m="1" x="783"/>
        <item m="1" x="2354"/>
        <item m="1" x="1189"/>
        <item m="1" x="257"/>
        <item m="1" x="1677"/>
        <item m="1" x="950"/>
        <item m="1" x="1988"/>
        <item m="1" x="737"/>
        <item m="1" x="2286"/>
        <item m="1" x="763"/>
        <item m="1" x="68"/>
        <item m="1" x="1830"/>
        <item m="1" x="498"/>
        <item m="1" x="910"/>
        <item m="1" x="914"/>
        <item m="1" x="1219"/>
        <item m="1" x="2164"/>
        <item m="1" x="1592"/>
        <item m="1" x="225"/>
        <item m="1" x="2377"/>
        <item m="1" x="756"/>
        <item m="1" x="37"/>
        <item m="1" x="1310"/>
        <item m="1" x="15"/>
        <item m="1" x="628"/>
        <item m="1" x="2155"/>
        <item m="1" x="772"/>
        <item m="1" x="707"/>
        <item m="1" x="1213"/>
        <item m="1" x="730"/>
        <item m="1" x="1288"/>
        <item m="1" x="1792"/>
        <item m="1" x="774"/>
        <item m="1" x="1102"/>
        <item m="1" x="1814"/>
        <item m="1" x="1199"/>
        <item m="1" x="209"/>
        <item m="1" x="1129"/>
        <item m="1" x="2138"/>
        <item m="1" x="2245"/>
        <item m="1" x="2108"/>
        <item m="1" x="468"/>
        <item m="1" x="2221"/>
        <item m="1" x="516"/>
        <item m="1" x="1181"/>
        <item m="1" x="1784"/>
        <item m="1" x="248"/>
        <item m="1" x="1301"/>
        <item m="1" x="352"/>
        <item m="1" x="1484"/>
        <item m="1" x="2257"/>
        <item m="1" x="1285"/>
        <item m="1" x="1200"/>
        <item m="1" x="72"/>
        <item m="1" x="2177"/>
        <item m="1" x="86"/>
        <item m="1" x="80"/>
        <item m="1" x="1897"/>
        <item m="1" x="670"/>
        <item m="1" x="340"/>
        <item m="1" x="93"/>
        <item m="1" x="79"/>
        <item m="1" x="1971"/>
        <item m="1" x="993"/>
        <item m="1" x="1639"/>
        <item m="1" x="2159"/>
        <item m="1" x="1024"/>
        <item m="1" x="1026"/>
        <item m="1" x="1110"/>
        <item m="1" x="857"/>
        <item m="1" x="1574"/>
        <item m="1" x="50"/>
        <item m="1" x="732"/>
        <item m="1" x="1465"/>
        <item m="1" x="1366"/>
        <item m="1" x="2367"/>
        <item m="1" x="1969"/>
        <item m="1" x="1323"/>
        <item m="1" x="410"/>
        <item m="1" x="374"/>
        <item m="1" x="629"/>
        <item m="1" x="665"/>
        <item m="1" x="959"/>
        <item m="1" x="270"/>
        <item m="1" x="395"/>
        <item m="1" x="560"/>
        <item m="1" x="1416"/>
        <item m="1" x="1921"/>
        <item m="1" x="746"/>
        <item m="1" x="960"/>
        <item m="1" x="1303"/>
        <item m="1" x="1228"/>
        <item m="1" x="875"/>
        <item m="1" x="1142"/>
        <item m="1" x="716"/>
        <item m="1" x="106"/>
        <item m="1" x="41"/>
        <item m="1" x="2171"/>
        <item m="1" x="1802"/>
        <item m="1" x="2274"/>
        <item m="1" x="1361"/>
        <item m="1" x="620"/>
        <item m="1" x="551"/>
        <item m="1" x="2258"/>
        <item m="1" x="1060"/>
        <item m="1" x="685"/>
        <item m="1" x="169"/>
        <item m="1" x="1594"/>
        <item m="1" x="1124"/>
        <item m="1" x="1729"/>
        <item m="1" x="1202"/>
        <item m="1" x="244"/>
        <item m="1" x="1536"/>
        <item m="1" x="466"/>
        <item m="1" x="1273"/>
        <item m="1" x="1281"/>
        <item m="1" x="1176"/>
        <item m="1" x="929"/>
        <item m="1" x="196"/>
        <item m="1" x="1095"/>
        <item m="1" x="1579"/>
        <item m="1" x="945"/>
        <item m="1" x="2113"/>
        <item m="1" x="1136"/>
        <item m="1" x="680"/>
        <item m="1" x="1458"/>
        <item m="1" x="1084"/>
        <item m="1" x="423"/>
        <item m="1" x="1211"/>
        <item m="1" x="1320"/>
        <item m="1" x="1525"/>
        <item m="1" x="932"/>
        <item m="1" x="2048"/>
        <item m="1" x="622"/>
        <item m="1" x="1329"/>
        <item m="1" x="1680"/>
        <item m="1" x="343"/>
        <item m="1" x="1516"/>
        <item m="1" x="549"/>
        <item m="1" x="1994"/>
        <item m="1" x="366"/>
        <item m="1" x="1030"/>
        <item m="1" x="2206"/>
        <item m="1" x="2178"/>
        <item m="1" x="611"/>
        <item m="1" x="234"/>
        <item m="1" x="192"/>
        <item m="1" x="794"/>
        <item m="1" x="664"/>
        <item m="1" x="902"/>
        <item m="1" x="1262"/>
        <item m="1" x="2224"/>
        <item m="1" x="1487"/>
        <item m="1" x="589"/>
        <item m="1" x="1242"/>
        <item m="1" x="979"/>
        <item m="1" x="577"/>
        <item m="1" x="1632"/>
        <item m="1" x="1365"/>
        <item m="1" x="2091"/>
        <item m="1" x="2218"/>
        <item m="1" x="271"/>
        <item m="1" x="1760"/>
        <item m="1" x="125"/>
        <item m="1" x="438"/>
        <item m="1" x="564"/>
        <item m="1" x="771"/>
        <item m="1" x="415"/>
        <item m="1" x="2368"/>
        <item m="1" x="807"/>
        <item m="1" x="1532"/>
        <item m="1" x="977"/>
        <item m="1" x="667"/>
        <item m="1" x="1846"/>
        <item m="1" x="2232"/>
        <item m="1" x="96"/>
        <item m="1" x="2052"/>
        <item m="1" x="1494"/>
        <item m="1" x="799"/>
        <item m="1" x="2003"/>
        <item m="1" x="1191"/>
        <item m="1" x="1815"/>
        <item m="1" x="121"/>
        <item m="1" x="554"/>
        <item m="1" x="760"/>
        <item m="1" x="1879"/>
        <item m="1" x="703"/>
        <item m="1" x="1098"/>
        <item m="1" x="107"/>
        <item m="1" x="1945"/>
        <item m="1" x="1382"/>
        <item m="1" x="1076"/>
        <item m="1" x="687"/>
        <item m="1" x="129"/>
        <item m="1" x="1929"/>
        <item m="1" x="404"/>
        <item m="1" x="2072"/>
        <item m="1" x="2140"/>
        <item m="1" x="5"/>
        <item m="1" x="1786"/>
        <item m="1" x="1657"/>
        <item m="1" x="585"/>
        <item m="1" x="835"/>
        <item m="1" x="200"/>
        <item m="1" x="1649"/>
        <item m="1" x="1332"/>
        <item m="1" x="2046"/>
        <item m="1" x="1774"/>
        <item m="1" x="42"/>
        <item m="1" x="2073"/>
        <item m="1" x="805"/>
        <item m="1" x="226"/>
        <item m="1" x="447"/>
        <item m="1" x="1565"/>
        <item m="1" x="458"/>
        <item m="1" x="1447"/>
        <item m="1" x="2296"/>
        <item m="1" x="1919"/>
        <item m="1" x="1037"/>
        <item m="1" x="497"/>
        <item m="1" x="2144"/>
        <item m="1" x="288"/>
        <item m="1" x="427"/>
        <item m="1" x="1763"/>
        <item m="1" x="454"/>
        <item m="1" x="1423"/>
        <item m="1" x="1279"/>
        <item m="1" x="2208"/>
        <item m="1" x="1717"/>
        <item m="1" x="71"/>
        <item m="1" x="32"/>
        <item m="1" x="715"/>
        <item m="1" x="1668"/>
        <item m="1" x="1598"/>
        <item m="1" x="388"/>
        <item m="1" x="779"/>
        <item m="1" x="1118"/>
        <item m="1" x="62"/>
        <item m="1" x="1702"/>
        <item m="1" x="761"/>
        <item m="1" x="1903"/>
        <item m="1" x="1534"/>
        <item m="1" x="1723"/>
        <item m="1" x="1873"/>
        <item m="1" x="1871"/>
        <item m="1" x="1869"/>
        <item m="1" x="1609"/>
        <item m="1" x="922"/>
        <item m="1" x="985"/>
        <item m="1" x="1377"/>
        <item m="1" x="1357"/>
        <item m="1" x="483"/>
        <item m="1" x="2098"/>
        <item m="1" x="1995"/>
        <item m="1" x="1425"/>
        <item m="1" x="768"/>
        <item m="1" x="1190"/>
        <item m="1" x="1650"/>
        <item m="1" x="2142"/>
        <item m="1" x="1302"/>
        <item m="1" x="1121"/>
        <item m="1" x="1515"/>
        <item m="1" x="1149"/>
        <item m="1" x="632"/>
        <item m="1" x="817"/>
        <item m="1" x="2128"/>
        <item m="1" x="99"/>
        <item m="1" x="863"/>
        <item m="1" x="1704"/>
        <item m="1" x="2065"/>
        <item m="1" x="1875"/>
        <item m="1" x="1005"/>
        <item m="1" x="1831"/>
        <item m="1" x="1933"/>
        <item m="1" x="674"/>
        <item m="1" x="1169"/>
        <item m="1" x="65"/>
        <item m="1" x="1914"/>
        <item m="1" x="994"/>
        <item m="1" x="1505"/>
        <item m="1" x="237"/>
        <item m="1" x="2395"/>
        <item m="1" x="54"/>
        <item m="1" x="633"/>
        <item m="1" x="1226"/>
        <item m="1" x="4"/>
        <item m="1" x="1600"/>
        <item m="1" x="2322"/>
        <item m="1" x="662"/>
        <item m="1" x="1550"/>
        <item m="1" x="2369"/>
        <item m="1" x="1857"/>
        <item m="1" x="83"/>
        <item m="1" x="2219"/>
        <item m="1" x="1298"/>
        <item m="1" x="188"/>
        <item m="1" x="283"/>
        <item m="1" x="555"/>
        <item m="1" x="1567"/>
        <item m="1" x="1041"/>
        <item m="1" x="1457"/>
        <item m="1" x="931"/>
        <item m="1" x="1691"/>
        <item m="1" x="625"/>
        <item m="1" x="2064"/>
        <item m="1" x="166"/>
        <item m="1" x="1388"/>
        <item m="1" x="1503"/>
        <item m="1" x="1713"/>
        <item m="1" x="399"/>
        <item m="1" x="1418"/>
        <item m="1" x="2192"/>
        <item m="1" x="885"/>
        <item m="1" x="541"/>
        <item m="1" x="823"/>
        <item m="1" x="85"/>
        <item m="1" x="1614"/>
        <item m="1" x="909"/>
        <item m="1" x="1145"/>
        <item m="1" x="1985"/>
        <item m="1" x="440"/>
        <item m="1" x="492"/>
        <item m="1" x="1125"/>
        <item m="1" x="1791"/>
        <item m="1" x="1493"/>
        <item m="1" x="315"/>
        <item m="1" x="2352"/>
        <item m="1" x="1166"/>
        <item m="1" x="1212"/>
        <item m="1" x="1153"/>
        <item m="1" x="1886"/>
        <item m="1" x="661"/>
        <item m="1" x="755"/>
        <item m="1" x="63"/>
        <item m="1" x="1462"/>
        <item m="1" x="1499"/>
        <item m="1" x="353"/>
        <item m="1" x="1962"/>
        <item m="1" x="1948"/>
        <item m="1" x="2181"/>
        <item m="1" x="2270"/>
        <item m="1" x="964"/>
        <item m="1" x="1337"/>
        <item m="1" x="915"/>
        <item m="1" x="1757"/>
        <item m="1" x="1795"/>
        <item m="1" x="1798"/>
        <item m="1" x="762"/>
        <item m="1" x="77"/>
        <item m="1" x="697"/>
        <item m="1" x="453"/>
        <item m="1" x="12"/>
        <item m="1" x="1082"/>
        <item m="1" x="701"/>
        <item m="1" x="2277"/>
        <item m="1" x="2150"/>
        <item m="1" x="51"/>
        <item m="1" x="232"/>
        <item m="1" x="795"/>
        <item m="1" x="1158"/>
        <item m="1" x="904"/>
        <item m="1" x="306"/>
        <item m="1" x="1695"/>
        <item m="1" x="469"/>
        <item m="1" x="1849"/>
        <item m="1" x="581"/>
        <item m="1" x="1138"/>
        <item m="1" x="1613"/>
        <item m="1" x="1890"/>
        <item m="1" x="112"/>
        <item m="1" x="154"/>
        <item m="1" x="171"/>
        <item m="1" x="1042"/>
        <item m="1" x="1620"/>
        <item m="1" x="588"/>
        <item m="1" x="917"/>
        <item m="1" x="740"/>
        <item m="1" x="1756"/>
        <item m="1" x="751"/>
        <item m="1" x="111"/>
        <item m="1" x="1186"/>
        <item m="1" x="414"/>
        <item m="1" x="1381"/>
        <item m="1" x="2022"/>
        <item m="1" x="873"/>
        <item m="1" x="280"/>
        <item m="1" x="1997"/>
        <item m="1" x="1698"/>
        <item m="1" x="565"/>
        <item m="1" x="2298"/>
        <item m="1" x="219"/>
        <item m="1" x="195"/>
        <item m="1" x="2309"/>
        <item m="1" x="2401"/>
        <item m="1" x="376"/>
        <item m="1" x="1728"/>
        <item m="1" x="839"/>
        <item m="1" x="556"/>
        <item m="1" x="161"/>
        <item m="1" x="11"/>
        <item m="1" x="1653"/>
        <item m="1" x="742"/>
        <item m="1" x="145"/>
        <item m="1" x="2400"/>
        <item m="1" x="1836"/>
        <item m="1" x="1474"/>
        <item m="1" x="1566"/>
        <item m="1" x="1504"/>
        <item m="1" x="488"/>
        <item m="1" x="925"/>
        <item m="1" x="526"/>
        <item m="1" x="2011"/>
        <item m="1" x="981"/>
        <item m="1" x="1390"/>
        <item m="1" x="2347"/>
        <item m="1" x="871"/>
        <item m="1" x="2086"/>
        <item m="1" x="358"/>
        <item m="1" x="1557"/>
        <item m="1" x="594"/>
        <item m="1" x="841"/>
        <item m="1" x="1746"/>
        <item m="1" x="601"/>
        <item m="1" x="1745"/>
        <item m="1" x="1239"/>
        <item m="1" x="1009"/>
        <item m="1" x="247"/>
        <item m="1" x="168"/>
        <item m="1" x="2055"/>
        <item m="1" x="2264"/>
        <item m="1" x="1862"/>
        <item m="1" x="1477"/>
        <item m="1" x="1518"/>
        <item m="1" x="1034"/>
        <item m="1" x="210"/>
        <item m="1" x="1954"/>
        <item m="1" x="1719"/>
        <item m="1" x="2163"/>
        <item m="1" x="921"/>
        <item m="1" x="1647"/>
        <item m="1" x="391"/>
        <item m="1" x="1204"/>
        <item m="1" x="2396"/>
        <item m="1" x="1902"/>
        <item m="1" x="965"/>
        <item m="1" x="299"/>
        <item m="1" x="2112"/>
        <item m="1" x="613"/>
        <item m="1" x="460"/>
        <item m="1" x="1959"/>
        <item m="1" x="173"/>
        <item m="1" x="1412"/>
        <item m="1" x="1294"/>
        <item m="1" x="501"/>
        <item m="1" x="2010"/>
        <item m="1" x="1435"/>
        <item m="1" x="675"/>
        <item m="1" x="1707"/>
        <item m="1" x="322"/>
        <item m="1" x="2282"/>
        <item m="1" x="1825"/>
        <item m="1" x="2404"/>
        <item m="1" x="1289"/>
        <item m="1" x="39"/>
        <item m="1" x="867"/>
        <item m="1" x="2028"/>
        <item m="1" x="1615"/>
        <item m="1" x="1661"/>
        <item m="1" x="1990"/>
        <item m="1" x="2321"/>
        <item m="1" x="1946"/>
        <item m="1" x="344"/>
        <item m="1" x="1617"/>
        <item m="1" x="1050"/>
        <item m="1" x="1607"/>
        <item m="1" x="1511"/>
        <item m="1" x="2114"/>
        <item m="1" x="1558"/>
        <item m="1" x="487"/>
        <item m="1" x="510"/>
        <item m="1" x="2198"/>
        <item m="1" x="995"/>
        <item m="1" x="2176"/>
        <item m="1" x="656"/>
        <item m="1" x="1530"/>
        <item m="1" x="1901"/>
        <item m="1" x="2364"/>
        <item m="1" x="1911"/>
        <item m="1" x="341"/>
        <item m="1" x="1257"/>
        <item m="1" x="802"/>
        <item m="1" x="1559"/>
        <item m="1" x="1777"/>
        <item m="1" x="2293"/>
        <item m="1" x="1731"/>
        <item m="1" x="797"/>
        <item m="1" x="179"/>
        <item m="1" x="704"/>
        <item m="1" x="787"/>
        <item m="1" x="2361"/>
        <item m="1" x="517"/>
        <item m="1" x="769"/>
        <item m="1" x="1654"/>
        <item m="1" x="2047"/>
        <item m="1" x="1272"/>
        <item m="1" x="1672"/>
        <item m="1" x="753"/>
        <item m="1" x="1865"/>
        <item m="1" x="444"/>
        <item m="1" x="148"/>
        <item m="1" x="1426"/>
        <item m="1" x="1201"/>
        <item m="1" x="586"/>
        <item m="1" x="73"/>
        <item m="1" x="1727"/>
        <item m="1" x="878"/>
        <item m="1" x="735"/>
        <item m="1" x="673"/>
        <item m="1" x="1364"/>
        <item m="1" x="1048"/>
        <item m="1" x="467"/>
        <item m="1" x="991"/>
        <item m="1" x="530"/>
        <item m="1" x="1501"/>
        <item m="1" x="1275"/>
        <item m="1" x="570"/>
        <item m="1" x="659"/>
        <item m="1" x="1939"/>
        <item m="1" x="143"/>
        <item m="1" x="2104"/>
        <item m="1" x="1395"/>
        <item m="1" x="550"/>
        <item m="1" x="1800"/>
        <item m="1" x="891"/>
        <item m="1" x="1378"/>
        <item m="1" x="1819"/>
        <item m="1" x="1247"/>
        <item m="1" x="1091"/>
        <item m="1" x="1466"/>
        <item m="1" x="1430"/>
        <item m="1" x="310"/>
        <item m="1" x="2259"/>
        <item m="1" x="2103"/>
        <item m="1" x="792"/>
        <item m="1" x="1160"/>
        <item m="1" x="197"/>
        <item m="1" x="363"/>
        <item m="1" x="1025"/>
        <item m="1" x="1335"/>
        <item m="1" x="172"/>
        <item m="1" x="2313"/>
        <item m="1" x="1660"/>
        <item m="1" x="1428"/>
        <item m="1" x="2255"/>
        <item m="1" x="736"/>
        <item m="1" x="986"/>
        <item m="1" x="314"/>
        <item m="1" x="1253"/>
        <item m="1" x="2154"/>
        <item m="1" x="1031"/>
        <item m="1" x="2335"/>
        <item m="1" x="1238"/>
        <item m="1" x="373"/>
        <item m="1" x="1398"/>
        <item m="1" x="1096"/>
        <item m="1" x="1977"/>
        <item m="1" x="1910"/>
        <item m="1" x="2078"/>
        <item m="1" x="1472"/>
        <item m="1" x="1475"/>
        <item m="1" x="1018"/>
        <item m="1" x="688"/>
        <item m="1" x="1459"/>
        <item m="1" x="1690"/>
        <item m="1" x="1325"/>
        <item m="1" x="2102"/>
        <item m="1" x="267"/>
        <item m="1" x="1648"/>
        <item m="1" x="937"/>
        <item m="1" x="78"/>
        <item m="1" x="2127"/>
        <item m="1" x="558"/>
        <item m="1" x="918"/>
        <item m="1" x="1296"/>
        <item m="1" x="1308"/>
        <item m="1" x="1772"/>
        <item m="1" x="408"/>
        <item m="1" x="2124"/>
        <item m="1" x="1033"/>
        <item m="1" x="2015"/>
        <item m="1" x="1497"/>
        <item m="1" x="1022"/>
        <item m="1" x="1645"/>
        <item m="1" x="1908"/>
        <item m="1" x="580"/>
        <item m="1" x="160"/>
        <item m="1" x="1561"/>
        <item m="1" x="1079"/>
        <item m="1" x="2168"/>
        <item m="1" x="282"/>
        <item m="1" x="1742"/>
        <item m="1" x="2375"/>
        <item m="1" x="1123"/>
        <item m="1" x="1684"/>
        <item m="1" x="1039"/>
        <item m="1" x="1599"/>
        <item m="1" x="2373"/>
        <item m="1" x="828"/>
        <item m="1" x="1895"/>
        <item m="1" x="2281"/>
        <item m="1" x="1070"/>
        <item m="1" x="268"/>
        <item m="1" x="537"/>
        <item m="1" x="1542"/>
        <item m="1" x="2292"/>
        <item m="1" x="2386"/>
        <item m="1" x="165"/>
        <item m="1" x="279"/>
        <item m="1" x="1436"/>
        <item m="1" x="2125"/>
        <item m="1" x="1362"/>
        <item m="1" x="2327"/>
        <item m="1" x="648"/>
        <item m="1" x="1401"/>
        <item m="1" x="211"/>
        <item m="1" x="1311"/>
        <item m="1" x="593"/>
        <item m="1" x="269"/>
        <item m="1" x="1834"/>
        <item m="1" x="2342"/>
        <item m="1" x="968"/>
        <item m="1" x="1951"/>
        <item m="1" x="1972"/>
        <item m="1" x="1126"/>
        <item m="1" x="1291"/>
        <item m="1" x="618"/>
        <item m="1" x="100"/>
        <item m="1" x="2334"/>
        <item m="1" x="2346"/>
        <item m="1" x="1793"/>
        <item m="1" x="371"/>
        <item m="1" x="110"/>
        <item m="1" x="1278"/>
        <item m="1" x="2278"/>
        <item m="1" x="1809"/>
        <item m="1" x="1432"/>
        <item m="1" x="2141"/>
        <item m="1" x="1659"/>
        <item m="1" x="652"/>
        <item m="1" x="1540"/>
        <item m="1" x="1452"/>
        <item m="1" x="1979"/>
        <item m="1" x="1112"/>
        <item m="1" x="547"/>
        <item m="1" x="1706"/>
        <item m="1" x="1593"/>
        <item m="1" x="1872"/>
        <item m="1" x="2027"/>
        <item m="1" x="1464"/>
        <item m="1" x="1486"/>
        <item m="1" x="942"/>
        <item m="1" x="218"/>
        <item m="1" x="528"/>
        <item m="1" x="2118"/>
        <item m="1" x="695"/>
        <item m="1" x="1246"/>
        <item m="1" x="151"/>
        <item m="1" x="1773"/>
        <item m="1" x="1642"/>
        <item m="1" x="1656"/>
        <item m="1" x="978"/>
        <item m="1" x="1087"/>
        <item m="1" x="899"/>
        <item m="1" x="1517"/>
        <item m="1" x="804"/>
        <item m="1" x="567"/>
        <item m="1" x="2095"/>
        <item m="1" x="2038"/>
        <item m="1" x="2337"/>
        <item m="1" x="1093"/>
        <item m="1" x="1347"/>
        <item m="1" x="436"/>
        <item m="1" x="815"/>
        <item m="1" x="728"/>
        <item m="1" x="1431"/>
        <item m="1" x="2089"/>
        <item m="1" x="1071"/>
        <item m="1" x="1900"/>
        <item m="1" x="562"/>
        <item m="1" x="1978"/>
        <item m="1" x="2136"/>
        <item m="1" x="1915"/>
        <item m="1" x="1724"/>
        <item m="1" x="1374"/>
        <item m="1" x="142"/>
        <item m="1" x="1663"/>
        <item m="1" x="1023"/>
        <item m="1" x="1339"/>
        <item m="1" x="1258"/>
        <item m="1" x="2117"/>
        <item m="1" x="1708"/>
        <item m="1" x="696"/>
        <item m="1" x="1576"/>
        <item m="1" x="1321"/>
        <item m="1" x="535"/>
        <item m="1" x="1300"/>
        <item m="1" x="149"/>
        <item m="1" x="725"/>
        <item m="1" x="1097"/>
        <item m="1" x="883"/>
        <item m="1" x="1277"/>
        <item m="1" x="38"/>
        <item m="1" x="1935"/>
        <item m="1" x="1007"/>
        <item m="1" x="1417"/>
        <item m="1" x="1631"/>
        <item m="1" x="2062"/>
        <item m="1" x="1403"/>
        <item m="1" x="1217"/>
        <item m="1" x="1144"/>
        <item m="1" x="2186"/>
        <item m="1" x="345"/>
        <item m="1" x="2129"/>
        <item m="1" x="289"/>
        <item m="1" x="2403"/>
        <item m="1" x="519"/>
        <item m="1" x="2362"/>
        <item m="1" x="1537"/>
        <item m="1" x="600"/>
        <item m="1" x="699"/>
        <item m="1" x="240"/>
        <item m="1" x="157"/>
        <item m="1" x="243"/>
        <item m="1" x="640"/>
        <item m="1" x="1840"/>
        <item m="1" x="1859"/>
        <item m="1" x="433"/>
        <item m="1" x="2324"/>
        <item m="1" x="2147"/>
        <item m="1" x="821"/>
        <item m="1" x="868"/>
        <item m="1" x="2101"/>
        <item m="1" x="1973"/>
        <item m="1" x="2037"/>
        <item m="1" x="2026"/>
        <item m="1" x="2215"/>
        <item m="1" x="1485"/>
        <item m="1" x="907"/>
        <item m="1" x="2236"/>
        <item m="1" x="879"/>
        <item m="1" x="2402"/>
        <item m="1" x="637"/>
        <item m="1" x="518"/>
        <item m="1" x="17"/>
        <item m="1" x="1171"/>
        <item m="1" x="1563"/>
        <item m="1" x="2190"/>
        <item m="1" x="843"/>
        <item m="1" x="1104"/>
        <item m="1" x="621"/>
        <item m="1" x="847"/>
        <item m="1" x="103"/>
        <item m="1" x="1898"/>
        <item m="1" x="1479"/>
        <item m="1" x="2167"/>
        <item m="1" x="686"/>
        <item m="1" x="1572"/>
        <item m="1" x="1882"/>
        <item m="1" x="1368"/>
        <item m="1" x="514"/>
        <item m="1" x="1100"/>
        <item m="1" x="702"/>
        <item m="1" x="2116"/>
        <item m="1" x="990"/>
        <item m="1" x="587"/>
        <item m="1" x="683"/>
        <item m="1" x="2009"/>
        <item m="1" x="305"/>
        <item m="1" x="421"/>
        <item m="1" x="953"/>
        <item m="1" x="1420"/>
        <item m="1" x="849"/>
        <item m="1" x="796"/>
        <item m="1" x="1735"/>
        <item m="1" x="505"/>
        <item m="1" x="1495"/>
        <item m="1" x="512"/>
        <item m="1" x="443"/>
        <item m="1" x="1232"/>
        <item m="1" x="320"/>
        <item m="1" x="2121"/>
        <item m="1" x="115"/>
        <item m="1" x="2071"/>
        <item m="1" x="1343"/>
        <item m="1" x="1930"/>
        <item m="1" x="153"/>
        <item m="1" x="1710"/>
        <item m="1" x="2318"/>
        <item m="1" x="2137"/>
        <item m="1" x="650"/>
        <item m="1" x="1467"/>
        <item m="1" x="1950"/>
        <item m="1" x="2252"/>
        <item m="1" x="159"/>
        <item m="1" x="678"/>
        <item m="1" x="987"/>
        <item m="1" x="122"/>
        <item m="1" x="930"/>
        <item m="1" x="1044"/>
        <item m="1" x="457"/>
        <item m="1" x="292"/>
        <item m="1" x="1841"/>
        <item m="1" x="1966"/>
        <item m="1" x="265"/>
        <item m="1" x="2287"/>
        <item m="1" x="818"/>
        <item m="1" x="1587"/>
        <item m="1" x="1051"/>
        <item m="1" x="439"/>
        <item m="1" x="1531"/>
        <item m="1" x="1295"/>
        <item m="1" x="717"/>
        <item m="1" x="390"/>
        <item m="1" x="229"/>
        <item m="1" x="2266"/>
        <item m="1" x="1641"/>
        <item m="1" x="325"/>
        <item m="1" x="896"/>
        <item m="1" x="602"/>
        <item m="1" x="1805"/>
        <item m="1" x="870"/>
        <item m="1" x="1736"/>
        <item m="1" x="850"/>
        <item m="1" x="2332"/>
        <item m="1" x="452"/>
        <item m="1" x="1276"/>
        <item m="1" x="592"/>
        <item m="1" x="1249"/>
        <item m="1" x="745"/>
        <item m="1" x="2029"/>
        <item m="1" x="1737"/>
        <item m="1" x="2194"/>
        <item m="1" x="961"/>
        <item m="1" x="2145"/>
        <item m="1" x="895"/>
        <item m="1" x="1133"/>
        <item m="1" x="117"/>
        <item m="1" x="1234"/>
        <item m="1" x="259"/>
        <item m="1" x="2035"/>
        <item m="1" x="939"/>
        <item m="1" x="33"/>
        <item m="1" x="1419"/>
        <item m="1" x="1372"/>
        <item m="1" x="2356"/>
        <item m="1" x="334"/>
        <item m="1" x="511"/>
        <item m="1" x="749"/>
        <item m="1" x="2006"/>
        <item m="1" x="1194"/>
        <item m="1" x="221"/>
        <item m="1" x="1847"/>
        <item m="1" x="31"/>
        <item m="1" x="2305"/>
        <item m="1" x="889"/>
        <item m="1" x="1141"/>
        <item m="1" x="74"/>
        <item m="1" x="2288"/>
        <item m="1" x="880"/>
        <item m="1" x="741"/>
        <item m="1" x="1134"/>
        <item m="1" x="1564"/>
        <item m="1" x="1147"/>
        <item m="1" x="1623"/>
        <item m="1" x="1998"/>
        <item m="1" x="252"/>
        <item m="1" x="2307"/>
        <item m="1" x="644"/>
        <item m="1" x="1589"/>
        <item m="1" x="212"/>
        <item m="1" x="1405"/>
        <item m="1" x="46"/>
        <item m="1" x="1796"/>
        <item m="1" x="515"/>
        <item m="1" x="2350"/>
        <item m="1" x="1709"/>
        <item m="1" x="75"/>
        <item m="1" x="1799"/>
        <item m="1" x="1725"/>
        <item m="1" x="2256"/>
        <item m="1" x="1444"/>
        <item m="1" x="425"/>
        <item m="1" x="2203"/>
        <item m="1" x="1982"/>
        <item m="1" x="2041"/>
        <item m="1" x="1088"/>
        <item m="1" x="521"/>
        <item m="1" x="1569"/>
        <item m="1" x="1842"/>
        <item m="1" x="727"/>
        <item m="1" x="331"/>
        <item m="1" x="1619"/>
        <item m="1" x="1456"/>
        <item m="1" x="359"/>
        <item m="1" x="1483"/>
        <item m="1" x="10"/>
        <item m="1" x="2148"/>
        <item m="1" x="184"/>
        <item m="1" x="369"/>
        <item m="1" x="1353"/>
        <item m="1" x="1502"/>
        <item m="1" x="1461"/>
        <item m="1" x="924"/>
        <item m="1" x="1443"/>
        <item m="1" x="1157"/>
        <item m="1" x="2371"/>
        <item m="1" x="1108"/>
        <item m="1" x="2398"/>
        <item m="1" x="1913"/>
        <item m="1" x="810"/>
        <item m="1" x="1712"/>
        <item m="1" x="2130"/>
        <item m="1" x="1556"/>
        <item m="1" x="1261"/>
        <item m="1" x="1625"/>
        <item m="1" x="2227"/>
        <item m="1" x="1510"/>
        <item m="1" x="1488"/>
        <item m="1" x="2169"/>
        <item m="1" x="1597"/>
        <item m="1" x="19"/>
        <item m="1" x="1370"/>
        <item m="1" x="523"/>
        <item m="1" x="663"/>
        <item m="1" x="574"/>
        <item m="1" x="1771"/>
        <item m="1" x="242"/>
        <item m="1" x="708"/>
        <item m="1" x="1633"/>
        <item m="1" x="2085"/>
        <item m="1" x="1015"/>
        <item m="1" x="2016"/>
        <item m="1" x="1892"/>
        <item m="1" x="137"/>
        <item m="1" x="1197"/>
        <item m="1" x="1662"/>
        <item m="1" x="926"/>
        <item m="1" x="829"/>
        <item m="1" x="617"/>
        <item m="1" x="2235"/>
        <item m="1" x="976"/>
        <item m="1" x="524"/>
        <item m="1" x="1396"/>
        <item m="1" x="1810"/>
        <item m="1" x="2180"/>
        <item m="1" x="170"/>
        <item m="1" x="1637"/>
        <item m="1" x="1359"/>
        <item m="1" x="465"/>
        <item m="1" x="2172"/>
        <item m="1" x="1117"/>
        <item m="1" x="370"/>
        <item m="1" x="1671"/>
        <item m="1" x="118"/>
        <item m="1" x="1874"/>
        <item m="1" x="1683"/>
        <item m="1" x="1450"/>
        <item m="1" x="2397"/>
        <item m="1" x="1256"/>
        <item m="1" x="1904"/>
        <item m="1" x="1692"/>
        <item m="1" x="14"/>
        <item m="1" x="832"/>
        <item m="1" x="533"/>
        <item m="1" x="657"/>
        <item m="1" x="676"/>
        <item m="1" x="206"/>
        <item m="1" x="2057"/>
        <item m="1" x="1635"/>
        <item m="1" x="1195"/>
        <item m="1" x="1409"/>
        <item m="1" x="2090"/>
        <item m="1" x="638"/>
        <item m="1" x="2333"/>
        <item m="1" x="321"/>
        <item m="1" x="568"/>
        <item m="1" x="1888"/>
        <item m="1" x="347"/>
        <item m="1" x="1696"/>
        <item m="1" x="1529"/>
        <item m="1" x="2381"/>
        <item m="1" x="1652"/>
        <item m="1" x="1664"/>
        <item m="1" x="1408"/>
        <item m="1" x="1722"/>
        <item m="1" x="263"/>
        <item m="1" x="1782"/>
        <item m="1" x="1960"/>
        <item m="1" x="2084"/>
        <item m="1" x="437"/>
        <item m="1" x="624"/>
        <item m="1" x="1252"/>
        <item m="1" x="2122"/>
        <item m="1" x="2139"/>
        <item m="1" x="22"/>
        <item m="1" x="176"/>
        <item m="1" x="446"/>
        <item m="1" x="911"/>
        <item m="1" x="251"/>
        <item m="1" x="2063"/>
        <item m="1" x="1028"/>
        <item m="1" x="502"/>
        <item m="1" x="2325"/>
        <item m="1" x="180"/>
        <item m="1" x="1049"/>
        <item m="1" x="104"/>
        <item m="1" x="2082"/>
        <item m="1" x="1148"/>
        <item m="1" x="826"/>
        <item m="1" x="2372"/>
        <item m="1" x="1085"/>
        <item m="1" x="1072"/>
        <item m="1" x="913"/>
        <item m="1" x="1580"/>
        <item m="1" x="1324"/>
        <item m="1" x="1316"/>
        <item m="1" x="1305"/>
        <item m="1" x="1092"/>
        <item m="1" x="253"/>
        <item m="1" x="834"/>
        <item m="1" x="814"/>
        <item m="1" x="1813"/>
        <item m="1" x="2162"/>
        <item m="1" x="431"/>
        <item m="1" x="571"/>
        <item m="1" x="2312"/>
        <item m="1" x="372"/>
        <item m="1" x="1568"/>
        <item m="1" x="767"/>
        <item m="1" x="1586"/>
        <item m="1" x="2359"/>
        <item m="1" x="1590"/>
        <item m="1" x="1286"/>
        <item m="1" x="2204"/>
        <item m="1" x="1101"/>
        <item m="1" x="2093"/>
        <item m="1" x="2360"/>
        <item m="1" x="1655"/>
        <item m="1" x="840"/>
        <item m="1" x="2045"/>
        <item m="1" x="2262"/>
        <item m="1" x="520"/>
        <item m="1" x="1348"/>
        <item m="1" x="1916"/>
        <item m="1" x="2175"/>
        <item m="1" x="2261"/>
        <item m="1" x="336"/>
        <item m="1" x="2303"/>
        <item m="1" x="204"/>
        <item m="1" x="1877"/>
        <item m="1" x="503"/>
        <item m="1" x="357"/>
        <item m="1" x="163"/>
        <item m="1" x="1785"/>
        <item m="1" x="313"/>
        <item m="1" x="1229"/>
        <item m="1" x="2351"/>
        <item m="1" x="1764"/>
        <item m="1" x="1006"/>
        <item m="1" x="947"/>
        <item m="1" x="1224"/>
        <item m="1" x="723"/>
        <item m="1" x="1385"/>
        <item m="1" x="1894"/>
        <item m="1" x="1603"/>
        <item m="1" x="1489"/>
        <item m="1" x="1480"/>
        <item m="1" x="1241"/>
        <item m="1" x="346"/>
        <item m="1" x="552"/>
        <item m="1" x="1394"/>
        <item m="1" x="124"/>
        <item m="1" x="2341"/>
        <item m="1" x="1878"/>
        <item m="1" x="2285"/>
        <item m="1" x="1553"/>
        <item m="1" x="1137"/>
        <item m="1" x="983"/>
        <item m="1" x="2265"/>
        <item m="1" x="2024"/>
        <item m="1" x="1052"/>
        <item m="1" x="1823"/>
        <item m="1" x="2036"/>
        <item m="1" x="2079"/>
        <item m="1" x="1611"/>
        <item m="1" x="852"/>
        <item m="1" x="607"/>
        <item m="1" x="2233"/>
        <item m="1" x="668"/>
        <item m="1" x="2297"/>
        <item m="1" x="711"/>
        <item m="1" x="1010"/>
        <item m="1" x="2389"/>
        <item m="1" x="529"/>
        <item m="1" x="1744"/>
        <item m="1" x="1918"/>
        <item m="1" x="337"/>
        <item m="1" x="1940"/>
        <item m="1" x="1947"/>
        <item m="1" x="92"/>
        <item m="1" x="397"/>
        <item m="1" x="956"/>
        <item m="1" x="1545"/>
        <item m="1" x="260"/>
        <item m="1" x="1231"/>
        <item m="1" x="1711"/>
        <item m="1" x="2339"/>
        <item m="1" x="1738"/>
        <item m="1" x="542"/>
        <item m="1" x="2231"/>
        <item m="1" x="941"/>
        <item m="1" x="1767"/>
        <item m="1" x="1952"/>
        <item m="1" x="1391"/>
        <item m="1" x="1421"/>
        <item m="1" x="1527"/>
        <item m="1" x="119"/>
        <item m="1" x="2135"/>
        <item m="1" x="1651"/>
        <item m="1" x="2182"/>
        <item m="1" x="2067"/>
        <item m="1" x="1059"/>
        <item m="1" x="350"/>
        <item m="1" x="164"/>
        <item m="1" x="70"/>
        <item m="1" x="2068"/>
        <item m="1" x="712"/>
        <item m="1" x="307"/>
        <item m="1" x="481"/>
        <item m="1" x="608"/>
        <item m="1" x="1086"/>
        <item m="1" x="548"/>
        <item m="1" x="612"/>
        <item m="1" x="654"/>
        <item m="1" x="1150"/>
        <item m="1" x="55"/>
        <item m="1" x="147"/>
        <item m="1" x="1605"/>
        <item m="1" x="1551"/>
        <item m="1" x="894"/>
        <item m="1" x="1544"/>
        <item m="1" x="1266"/>
        <item m="1" x="566"/>
        <item m="1" x="133"/>
        <item m="1" x="2392"/>
        <item m="1" x="1089"/>
        <item m="1" x="710"/>
        <item m="1" x="198"/>
        <item m="1" x="2001"/>
        <item m="1" x="1747"/>
        <item m="1" x="2059"/>
        <item m="1" x="890"/>
        <item m="1" x="81"/>
        <item m="1" x="1562"/>
        <item m="1" x="355"/>
        <item m="1" x="1941"/>
        <item m="1" x="9"/>
        <item m="1" x="765"/>
        <item m="1" x="114"/>
        <item m="1" x="734"/>
        <item m="1" x="1776"/>
        <item m="1" x="1700"/>
        <item m="1" x="1369"/>
        <item m="1" x="2157"/>
        <item m="1" x="729"/>
        <item m="1" x="1053"/>
        <item m="1" x="2205"/>
        <item m="1" x="782"/>
        <item m="1" x="2066"/>
        <item m="1" x="1539"/>
        <item m="1" x="64"/>
        <item m="1" x="386"/>
        <item m="1" x="2044"/>
        <item m="1" x="604"/>
        <item m="1" x="1099"/>
        <item m="1" x="508"/>
        <item m="1" x="1827"/>
        <item m="1" x="820"/>
        <item m="1" x="1115"/>
        <item m="1" x="861"/>
        <item m="1" x="2379"/>
        <item m="1" x="1588"/>
        <item m="1" x="1753"/>
        <item m="1" x="546"/>
        <item m="1" x="1251"/>
        <item m="1" x="709"/>
        <item m="1" x="2195"/>
        <item m="1" x="1188"/>
        <item m="1" x="643"/>
        <item m="1" x="1250"/>
        <item m="1" x="1931"/>
        <item m="1" x="573"/>
        <item m="1" x="1063"/>
        <item m="1" x="1743"/>
        <item m="1" x="1885"/>
        <item m="1" x="2326"/>
        <item m="1" x="698"/>
        <item m="1" x="1548"/>
        <item m="1" x="417"/>
        <item m="1" x="1961"/>
        <item m="1" x="672"/>
        <item m="1" x="419"/>
        <item m="1" x="1373"/>
        <item m="1" x="853"/>
        <item m="1" x="1826"/>
        <item m="1" x="906"/>
        <item m="1" x="1554"/>
        <item m="1" x="1797"/>
        <item m="1" x="1584"/>
        <item m="1" x="1111"/>
        <item m="1" x="1734"/>
        <item m="1" x="1392"/>
        <item m="1" x="2115"/>
        <item m="1" x="1820"/>
        <item m="1" x="177"/>
        <item m="1" x="1881"/>
        <item m="1" x="1143"/>
        <item m="1" x="2378"/>
        <item m="1" x="603"/>
        <item m="1" x="928"/>
        <item m="1" x="328"/>
        <item m="1" x="877"/>
        <item m="1" x="217"/>
        <item m="1" x="418"/>
        <item m="1" x="2213"/>
        <item m="1" x="1433"/>
        <item m="1" x="1675"/>
        <item m="1" x="2183"/>
        <item m="1" x="101"/>
        <item m="1" x="34"/>
        <item m="1" x="1318"/>
        <item m="1" x="361"/>
        <item m="1" x="1920"/>
        <item m="1" x="2133"/>
        <item m="1" x="1470"/>
        <item m="1" x="784"/>
        <item m="1" x="1282"/>
        <item m="1" x="1964"/>
        <item m="1" x="1427"/>
        <item m="1" x="238"/>
        <item m="1" x="1011"/>
        <item m="1" x="2042"/>
        <item m="1" x="385"/>
        <item m="1" x="1155"/>
        <item m="1" x="1367"/>
        <item m="1" x="412"/>
        <item m="1" x="254"/>
        <item m="1" x="105"/>
        <item m="1" x="1481"/>
        <item m="1" x="2358"/>
        <item m="1" x="215"/>
        <item m="1" x="141"/>
        <item m="1" x="724"/>
        <item m="1" x="59"/>
        <item m="1" x="1535"/>
        <item m="1" x="1694"/>
        <item m="1" x="2209"/>
        <item m="1" x="692"/>
        <item m="1" x="1002"/>
        <item m="1" x="1205"/>
        <item m="1" x="954"/>
        <item m="1" x="1870"/>
        <item m="1" x="2248"/>
        <item m="1" x="881"/>
        <item m="1" x="1582"/>
        <item m="1" x="1513"/>
        <item m="1" x="1718"/>
        <item m="1" x="2316"/>
        <item m="1" x="1130"/>
        <item m="1" x="2329"/>
        <item m="1" x="999"/>
        <item m="1" x="2251"/>
        <item m="1" x="923"/>
        <item m="1" x="2315"/>
        <item m="1" x="1520"/>
        <item m="1" x="569"/>
        <item m="1" x="1498"/>
        <item m="1" x="972"/>
        <item m="1" x="2301"/>
        <item m="1" x="1867"/>
        <item m="1" x="2365"/>
        <item m="1" x="963"/>
        <item m="1" x="1678"/>
        <item m="1" x="1017"/>
        <item m="1" x="1223"/>
        <item m="1" x="2153"/>
        <item m="1" x="2308"/>
        <item m="1" x="748"/>
        <item m="1" x="43"/>
        <item m="1" x="1268"/>
        <item m="1" x="1739"/>
        <item m="1" x="2033"/>
        <item m="1" x="912"/>
        <item m="1" x="808"/>
        <item m="1" x="2077"/>
        <item m="1" x="1245"/>
        <item m="1" x="1812"/>
        <item m="1" x="962"/>
        <item m="1" x="1638"/>
        <item m="1" x="1105"/>
        <item m="1" x="2080"/>
        <item m="1" x="1829"/>
        <item m="1" x="898"/>
        <item m="1" x="1608"/>
        <item m="1" x="139"/>
        <item m="1" x="553"/>
        <item m="1" x="2173"/>
        <item m="1" x="934"/>
        <item m="1" x="178"/>
        <item m="1" x="1326"/>
        <item m="1" x="1953"/>
        <item m="1" x="2092"/>
        <item m="1" x="2330"/>
        <item m="1" x="405"/>
        <item m="1" x="398"/>
        <item m="1" x="908"/>
        <item m="1" x="191"/>
        <item m="1" x="477"/>
        <item m="1" x="13"/>
        <item m="1" x="1172"/>
        <item m="1" x="1363"/>
        <item m="1" x="1074"/>
        <item m="1" x="224"/>
        <item m="1" x="1697"/>
        <item m="1" x="126"/>
        <item m="1" x="2023"/>
        <item m="1" x="47"/>
        <item m="1" x="833"/>
        <item m="1" x="2199"/>
        <item m="1" x="365"/>
        <item m="1" x="1644"/>
        <item m="1" x="233"/>
        <item m="1" x="294"/>
        <item m="1" x="2056"/>
        <item m="1" x="1917"/>
        <item m="1" x="162"/>
        <item m="1" x="25"/>
        <item m="1" x="1893"/>
        <item m="1" x="1225"/>
        <item m="1" x="181"/>
        <item m="1" x="793"/>
        <item m="1" x="1816"/>
        <item m="1" x="2294"/>
        <item m="1" x="475"/>
        <item m="1" x="773"/>
        <item m="1" x="781"/>
        <item m="1" x="432"/>
        <item m="1" x="1855"/>
        <item m="1" x="2074"/>
        <item m="1" x="2223"/>
        <item m="1" x="1821"/>
        <item m="1" x="2394"/>
        <item m="1" x="631"/>
        <item m="1" x="1235"/>
        <item m="1" x="1013"/>
        <item m="1" x="766"/>
        <item m="1" x="2100"/>
        <item m="1" x="496"/>
        <item m="1" x="2320"/>
        <item m="1" x="1925"/>
        <item m="1" x="1356"/>
        <item m="1" x="1762"/>
        <item m="1" x="1670"/>
        <item m="1" x="952"/>
        <item m="1" x="2345"/>
        <item m="1" x="2094"/>
        <item m="1" x="1624"/>
        <item m="1" x="1192"/>
        <item m="1" x="693"/>
        <item m="1" x="2081"/>
        <item m="1" x="2156"/>
        <item m="1" x="2131"/>
        <item m="1" x="1437"/>
        <item m="1" x="1987"/>
        <item m="1" x="2032"/>
        <item m="1" x="780"/>
        <item m="1" x="449"/>
        <item m="1" x="1993"/>
        <item m="1" x="44"/>
        <item m="1" x="339"/>
        <item m="1" x="2174"/>
        <item m="1" x="1839"/>
        <item m="1" x="522"/>
        <item m="1" x="970"/>
        <item m="1" x="1541"/>
        <item m="1" x="1218"/>
        <item m="1" x="1685"/>
        <item m="1" x="84"/>
        <item m="1" x="1942"/>
        <item m="1" x="1355"/>
        <item m="1" x="326"/>
        <item m="1" x="1032"/>
        <item m="1" x="1714"/>
        <item m="1" x="1244"/>
        <item m="1" x="1705"/>
        <item m="1" x="150"/>
        <item m="1" x="1896"/>
        <item m="1" x="186"/>
        <item m="1" x="1817"/>
        <item m="1" x="538"/>
        <item m="1" x="967"/>
        <item m="1" x="616"/>
        <item m="1" x="969"/>
        <item m="1" x="1073"/>
        <item m="1" x="2070"/>
        <item m="1" x="2222"/>
        <item m="1" x="308"/>
        <item m="1" x="559"/>
        <item m="1" x="1906"/>
        <item m="1" x="2244"/>
        <item m="1" x="1094"/>
        <item m="1" x="392"/>
        <item m="1" x="132"/>
        <item m="1" x="202"/>
        <item m="1" x="750"/>
        <item m="1" x="1411"/>
        <item m="1" x="897"/>
        <item m="1" x="982"/>
        <item m="1" x="459"/>
        <item m="1" x="113"/>
        <item m="1" x="152"/>
        <item m="1" x="1016"/>
        <item m="1" x="595"/>
        <item m="1" x="471"/>
        <item m="1" x="1386"/>
        <item m="1" x="2012"/>
        <item m="1" x="2300"/>
        <item m="1" x="2268"/>
        <item m="1" x="721"/>
        <item m="1" x="2014"/>
        <item m="1" x="1334"/>
        <item m="1" x="666"/>
        <item m="1" x="402"/>
        <item m="1" x="1983"/>
        <item m="1" x="1210"/>
        <item m="1" x="2211"/>
        <item m="1" x="2088"/>
        <item m="1" x="1154"/>
        <item m="1" x="1358"/>
        <item m="1" x="1222"/>
        <item m="1" x="720"/>
        <item m="1" x="1120"/>
        <item m="1" x="309"/>
        <item m="1" x="646"/>
        <item m="1" x="2310"/>
        <item m="1" x="1543"/>
        <item m="1" x="400"/>
        <item m="1" x="1221"/>
        <item m="1" x="190"/>
        <item m="1" x="1182"/>
        <item m="1" x="1230"/>
        <item m="1" x="1287"/>
        <item m="1" x="1807"/>
        <item m="1" x="1349"/>
        <item m="1" x="1803"/>
        <item m="1" x="1341"/>
        <item m="1" x="1523"/>
        <item m="1" x="1984"/>
        <item m="1" x="800"/>
        <item m="1" x="327"/>
        <item m="1" x="2146"/>
        <item m="1" x="1575"/>
        <item m="1" x="811"/>
        <item m="1" x="1754"/>
        <item m="1" x="1970"/>
        <item m="1" x="1057"/>
        <item m="1" x="88"/>
        <item m="1" x="424"/>
        <item m="1" x="2058"/>
        <item m="1" x="920"/>
        <item m="1" x="18"/>
        <item m="1" x="1924"/>
        <item m="1" x="677"/>
        <item m="1" x="1912"/>
        <item m="1" x="1508"/>
        <item m="1" x="2096"/>
        <item m="1" x="2343"/>
        <item m="1" x="1758"/>
        <item m="1" x="938"/>
        <item m="1" x="1163"/>
        <item m="1" x="262"/>
        <item m="1" x="2197"/>
        <item m="1" x="174"/>
        <item m="1" x="1415"/>
        <item m="1" x="2075"/>
        <item m="1" x="714"/>
        <item m="1" x="2299"/>
        <item m="1" x="1936"/>
        <item m="1" x="2380"/>
        <item m="1" x="534"/>
        <item m="1" x="1240"/>
        <item m="1" x="682"/>
        <item m="1" x="2344"/>
        <item m="1" x="56"/>
        <item m="1" x="1360"/>
        <item m="1" x="1410"/>
        <item m="1" x="2126"/>
        <item m="1" x="744"/>
        <item m="1" x="1478"/>
        <item m="1" x="859"/>
        <item m="1" x="1020"/>
        <item m="1" x="645"/>
        <item m="1" x="1621"/>
        <item m="1" x="845"/>
        <item m="1" x="1989"/>
        <item m="1" x="1168"/>
        <item m="1" x="293"/>
        <item m="1" x="653"/>
        <item m="1" x="1083"/>
        <item m="1" x="1806"/>
        <item m="1" x="1628"/>
        <item m="1" x="52"/>
        <item m="1" x="718"/>
        <item m="1" x="193"/>
        <item m="1" x="276"/>
        <item m="1" x="2160"/>
        <item m="1" x="36"/>
        <item m="1" x="146"/>
        <item m="1" x="1183"/>
        <item m="1" x="2109"/>
        <item m="1" x="285"/>
        <item m="1" x="599"/>
        <item m="1" x="2165"/>
        <item m="1" x="887"/>
        <item m="1" x="1313"/>
        <item m="1" x="1676"/>
        <item m="1" x="759"/>
        <item m="1" x="540"/>
        <item m="1" x="1038"/>
        <item m="1" x="393"/>
        <item m="1" x="1345"/>
        <item m="1" x="1047"/>
        <item m="1" x="1065"/>
        <item m="1" x="1179"/>
        <item m="1" x="1595"/>
        <item m="1" x="775"/>
        <item m="1" x="536"/>
        <item m="1" x="785"/>
        <item m="1" x="886"/>
        <item m="1" x="901"/>
        <item m="1" x="255"/>
        <item m="1" x="1703"/>
        <item m="1" x="1439"/>
        <item m="1" x="2314"/>
        <item m="1" x="2317"/>
        <item m="1" x="135"/>
        <item m="1" x="2054"/>
        <item m="1" x="205"/>
        <item m="1" x="130"/>
        <item m="1" x="1109"/>
        <item m="1" x="1227"/>
        <item m="1" x="1406"/>
        <item m="1" x="1449"/>
        <item m="1" x="1789"/>
        <item m="1" x="1260"/>
        <item m="1" x="844"/>
        <item m="1" x="504"/>
        <item m="1" x="848"/>
        <item m="1" x="1980"/>
        <item m="1" x="1206"/>
        <item m="1" x="806"/>
        <item m="1" x="2246"/>
        <item m="1" x="641"/>
        <item m="1" x="513"/>
        <item m="1" x="456"/>
        <item m="1" x="409"/>
        <item m="1" x="2002"/>
        <item m="1" x="1514"/>
        <item m="1" x="1583"/>
        <item m="1" x="1216"/>
        <item m="1" x="940"/>
        <item m="1" x="2179"/>
        <item m="1" x="287"/>
        <item m="1" x="1861"/>
        <item m="1" x="382"/>
        <item m="1" x="1909"/>
        <item m="1" x="1081"/>
        <item m="1" x="507"/>
        <item m="1" x="1560"/>
        <item m="1" x="900"/>
        <item m="1" x="91"/>
        <item m="1" x="1352"/>
        <item m="1" x="864"/>
        <item m="1" x="634"/>
        <item m="1" x="1207"/>
        <item m="1" x="2201"/>
        <item m="1" x="441"/>
        <item m="1" x="690"/>
        <item m="1" x="2283"/>
        <item m="1" x="182"/>
        <item m="1" x="2260"/>
        <item m="1" x="591"/>
        <item m="1" x="2193"/>
        <item m="1" x="1259"/>
        <item m="1" x="1851"/>
        <item m="1" x="1068"/>
        <item m="1" x="809"/>
        <item m="1" x="1132"/>
        <item m="1" x="1506"/>
        <item m="1" x="2376"/>
        <item m="1" x="1471"/>
        <item m="1" x="971"/>
        <item m="1" x="120"/>
        <item m="1" x="136"/>
        <item m="1" x="1424"/>
        <item m="1" x="2263"/>
        <item m="1" x="635"/>
        <item m="1" x="2289"/>
        <item m="1" x="681"/>
        <item m="1" x="381"/>
        <item m="1" x="109"/>
        <item m="1" x="1907"/>
        <item m="1" x="377"/>
        <item m="1" x="2388"/>
        <item m="1" x="1958"/>
        <item m="1" x="2050"/>
        <item m="1" x="203"/>
        <item m="1" x="1687"/>
        <item m="1" x="1103"/>
        <item m="1" x="403"/>
        <item m="1" x="491"/>
        <item m="1" x="1923"/>
        <item m="1" x="1934"/>
        <item m="1" x="563"/>
        <item m="1" x="261"/>
        <item m="1" x="1689"/>
        <item m="1" x="2241"/>
        <item m="1" x="16"/>
        <item m="1" x="836"/>
        <item m="1" x="2025"/>
        <item m="1" x="2253"/>
        <item m="1" x="770"/>
        <item m="1" x="1626"/>
        <item m="1" x="933"/>
        <item m="1" x="500"/>
        <item m="1" x="278"/>
        <item m="1" x="1338"/>
        <item m="1" x="1761"/>
        <item m="1" x="2134"/>
        <item m="1" x="1612"/>
        <item m="1" x="862"/>
        <item m="1" x="2357"/>
        <item m="1" x="1346"/>
        <item m="1" x="1766"/>
        <item m="1" x="1630"/>
        <item m="1" x="1850"/>
        <item m="1" x="655"/>
        <item m="1" x="944"/>
        <item m="1" x="470"/>
        <item m="1" x="297"/>
        <item m="1" x="1975"/>
        <item m="1" x="1811"/>
        <item m="1" x="273"/>
        <item m="1" x="387"/>
        <item m="1" x="1781"/>
        <item m="1" x="506"/>
        <item m="1" x="509"/>
        <item m="1" x="1533"/>
        <item m="1" x="354"/>
        <item m="1" x="29"/>
        <item m="1" x="813"/>
        <item m="1" x="1312"/>
        <item m="1" x="1937"/>
        <item m="1" x="719"/>
        <item m="1" x="525"/>
        <item m="1" x="838"/>
        <item m="1" x="2008"/>
        <item m="1" x="21"/>
        <item m="1" x="1333"/>
        <item m="1" x="2040"/>
        <item m="1" x="356"/>
        <item m="1" x="2187"/>
        <item m="1" x="2353"/>
        <item m="1" x="2216"/>
        <item m="1" x="1555"/>
        <item m="1" x="1001"/>
        <item m="1" x="610"/>
        <item m="1" x="351"/>
        <item m="1" x="2034"/>
        <item m="1" x="2212"/>
        <item m="1" x="1185"/>
        <item m="1" x="777"/>
        <item m="1" x="67"/>
        <item m="1" x="1177"/>
        <item m="1" x="2349"/>
        <item m="1" x="1263"/>
        <item m="1" x="303"/>
        <item m="1" x="2030"/>
        <item m="1" x="1928"/>
        <item m="1" x="1209"/>
        <item m="1" x="700"/>
        <item m="1" x="722"/>
        <item m="1" x="250"/>
        <item m="1" x="82"/>
        <item m="1" x="1066"/>
        <item m="1" x="583"/>
        <item m="1" x="1715"/>
        <item m="1" x="1965"/>
        <item m="1" x="1596"/>
        <item m="1" x="851"/>
        <item m="1" x="1578"/>
        <item m="1" x="609"/>
        <item m="1" x="1413"/>
        <item m="1" x="1968"/>
        <item m="1" x="319"/>
        <item m="1" x="194"/>
        <item m="1" x="1243"/>
        <item m="1" x="1198"/>
        <item m="1" x="368"/>
        <item m="1" x="856"/>
        <item m="1" x="311"/>
        <item m="1" x="1236"/>
        <item m="1" x="1460"/>
        <item m="1" x="2393"/>
        <item m="1" x="1384"/>
        <item m="1" x="1271"/>
        <item m="1" x="1473"/>
        <item m="1" x="1726"/>
        <item m="1" x="2202"/>
        <item m="1" x="1591"/>
        <item m="1" x="87"/>
        <item m="1" x="1491"/>
        <item m="1" x="1899"/>
        <item m="1" x="295"/>
        <item m="1" x="389"/>
        <item m="1" x="1451"/>
        <item m="1" x="235"/>
        <item m="1" x="318"/>
        <item m="1" x="2170"/>
        <item m="1" x="858"/>
        <item m="1" x="1214"/>
        <item m="1" x="1178"/>
        <item m="1" x="2363"/>
        <item m="1" x="266"/>
        <item m="1" x="1106"/>
        <item m="1" x="1944"/>
        <item m="1" x="442"/>
        <item m="1" x="1414"/>
        <item m="1" x="1602"/>
        <item m="1" x="1434"/>
        <item m="1" x="1955"/>
        <item m="1" x="1340"/>
        <item m="1" x="450"/>
        <item m="1" x="822"/>
        <item m="1" x="1036"/>
        <item m="1" x="1852"/>
        <item m="1" x="2374"/>
        <item m="1" x="281"/>
        <item m="1" x="1507"/>
        <item m="1" x="660"/>
        <item m="1" x="1927"/>
        <item m="1" x="532"/>
        <item m="1" x="1187"/>
        <item m="1" x="175"/>
        <item m="1" x="474"/>
        <item m="1" x="2151"/>
        <item m="1" x="2243"/>
        <item m="1" x="61"/>
        <item m="1" x="1090"/>
        <item m="1" x="2348"/>
        <item m="1" x="606"/>
        <item m="1" x="1693"/>
        <item m="1" x="249"/>
        <item m="1" x="866"/>
        <item m="1" x="123"/>
        <item m="1" x="1140"/>
        <item m="1" x="207"/>
        <item m="1" x="2304"/>
        <item m="1" x="975"/>
        <item m="1" x="2276"/>
        <item m="1" x="544"/>
        <item m="1" x="349"/>
        <item m="1" x="201"/>
        <item m="1" x="2149"/>
        <item m="1" x="2234"/>
        <item m="1" x="185"/>
        <item m="1" x="286"/>
        <item m="1" x="2238"/>
        <item m="1" x="2184"/>
        <item m="1" x="480"/>
        <item m="1" x="1283"/>
        <item m="1" x="264"/>
        <item m="1" x="874"/>
        <item m="1" x="578"/>
        <item m="1" x="1749"/>
        <item m="1" x="49"/>
        <item m="1" x="1627"/>
        <item m="1" x="2279"/>
        <item m="1" x="2290"/>
        <item m="1" x="980"/>
        <item m="1" x="1853"/>
        <item m="1" x="1963"/>
        <item m="1" x="545"/>
        <item m="1" x="1274"/>
        <item m="1" x="1174"/>
        <item m="1" x="1422"/>
        <item m="1" x="134"/>
        <item m="1" x="451"/>
        <item m="1" x="1769"/>
        <item m="1" x="53"/>
        <item m="1" x="463"/>
        <item m="1" x="1768"/>
        <item m="1" x="128"/>
        <item m="1" x="1446"/>
        <item m="1" x="2017"/>
        <item m="1" x="1716"/>
        <item m="1" x="1331"/>
        <item m="1" x="1835"/>
        <item m="1" x="338"/>
        <item m="1" x="1270"/>
        <item m="1" x="1778"/>
        <item m="1" x="27"/>
        <item m="1" x="2019"/>
        <item m="1" x="1801"/>
        <item m="1" x="1666"/>
        <item m="1" x="2249"/>
        <item m="1" x="619"/>
        <item m="1" x="2119"/>
        <item m="1" x="842"/>
        <item m="1" x="713"/>
        <item m="1" x="275"/>
        <item m="1" x="2000"/>
        <item m="1" x="1546"/>
        <item m="1" x="927"/>
        <item m="1" x="2240"/>
        <item m="1" x="2225"/>
        <item m="1" x="2189"/>
        <item m="1" x="1175"/>
        <item m="1" x="332"/>
        <item m="1" x="1342"/>
        <item m="1" x="1808"/>
        <item m="1" x="1610"/>
        <item m="1" x="1943"/>
        <item m="1" x="812"/>
        <item m="1" x="1330"/>
        <item m="1" x="1864"/>
        <item m="1" x="333"/>
        <item m="1" x="302"/>
        <item m="1" x="694"/>
        <item m="1" x="596"/>
        <item m="1" x="1822"/>
        <item m="1" x="1905"/>
        <item m="1" x="1389"/>
        <item m="1" x="996"/>
        <item m="1" x="383"/>
        <item m="1" x="1184"/>
        <item m="1" x="1012"/>
        <item m="1" x="1267"/>
        <item m="1" x="1500"/>
        <item m="1" x="884"/>
        <item m="1" x="636"/>
        <item m="1" x="531"/>
        <item m="1" x="2196"/>
        <item m="1" x="679"/>
        <item m="1" x="1269"/>
        <item m="1" x="1455"/>
        <item m="1" x="1131"/>
        <item m="1" x="1741"/>
        <item m="1" x="330"/>
        <item m="1" x="1139"/>
        <item m="1" x="396"/>
        <item m="1" x="854"/>
        <item m="1" x="241"/>
        <item m="1" x="2043"/>
        <item m="1" x="1538"/>
        <item m="1" x="1863"/>
        <item m="1" x="1755"/>
        <item m="1" x="1780"/>
        <item m="1" x="461"/>
        <item m="1" x="1629"/>
        <item m="1" x="614"/>
        <item m="1" x="94"/>
        <item m="1" x="1114"/>
        <item m="1" x="1314"/>
        <item m="1" x="705"/>
        <item m="1" x="1976"/>
        <item m="1" x="223"/>
        <item m="1" x="1442"/>
        <item m="1" x="966"/>
        <item m="1" x="304"/>
        <item m="1" x="2291"/>
        <item m="1" x="1469"/>
        <item m="1" x="946"/>
        <item m="1" x="1254"/>
        <item m="1" x="1606"/>
        <item m="1" x="888"/>
        <item m="1" x="2220"/>
        <item m="1" x="2254"/>
        <item m="1" x="1783"/>
        <item m="1" x="2390"/>
        <item m="1" x="2152"/>
        <item m="1" x="380"/>
        <item m="1" x="1938"/>
        <item m="1" x="2272"/>
        <item m="1" x="876"/>
        <item m="1" x="411"/>
        <item m="1" x="406"/>
        <item m="1" x="256"/>
        <item m="1" x="1887"/>
        <item m="1" x="272"/>
        <item m="1" x="495"/>
        <item m="1" x="1387"/>
        <item m="1" x="300"/>
        <item m="1" x="1061"/>
        <item m="1" x="35"/>
        <item m="1" x="413"/>
        <item m="1" x="426"/>
        <item m="1" x="1067"/>
        <item m="1" x="658"/>
        <item m="1" x="2355"/>
        <item m="1" x="2031"/>
        <item m="1" x="684"/>
        <item m="1" x="1658"/>
        <item m="1" x="905"/>
        <item m="1" x="819"/>
        <item m="1" x="2366"/>
        <item m="1" x="2275"/>
        <item m="1" x="539"/>
        <item m="1" x="1686"/>
        <item m="1" x="1552"/>
        <item m="1" x="277"/>
        <item m="1" x="95"/>
        <item m="1" x="754"/>
        <item m="1" x="627"/>
        <item m="1" x="1307"/>
        <item m="1" x="478"/>
        <item m="1" x="1393"/>
        <item m="1" x="1748"/>
        <item m="1" x="23"/>
        <item m="1" x="892"/>
        <item m="1" x="2250"/>
        <item m="1" x="2007"/>
        <item m="1" x="428"/>
        <item m="1" x="2105"/>
        <item m="1" x="379"/>
        <item m="1" x="69"/>
        <item m="1" x="2106"/>
        <item m="1" x="2384"/>
        <item m="1" x="360"/>
        <item m="1" x="364"/>
        <item m="1" x="187"/>
        <item m="1" x="1380"/>
        <item m="1" x="936"/>
        <item m="1" x="757"/>
        <item m="1" x="738"/>
        <item m="1" x="1151"/>
        <item m="1" x="626"/>
        <item m="1" x="231"/>
        <item m="1" x="1173"/>
        <item m="1" x="317"/>
        <item m="1" x="2"/>
        <item m="1" x="1351"/>
        <item m="1" x="1858"/>
        <item m="1" x="1233"/>
        <item m="1" x="1720"/>
        <item m="1" x="1688"/>
        <item m="1" x="214"/>
        <item m="1" x="997"/>
        <item m="1" x="138"/>
        <item m="1" x="2120"/>
        <item m="1" x="301"/>
        <item m="1" x="1371"/>
        <item m="1" x="576"/>
        <item m="1" x="1407"/>
        <item m="1" x="1008"/>
        <item m="1" x="2387"/>
        <item m="1" x="1062"/>
        <item m="1" x="1021"/>
        <item m="1" x="1290"/>
        <item m="1" x="597"/>
        <item m="1" x="484"/>
        <item m="1" x="472"/>
        <item m="1" x="1526"/>
        <item m="1" x="1056"/>
        <item m="1" x="2230"/>
        <item m="1" x="489"/>
        <item m="1" x="40"/>
        <item m="1" x="1448"/>
        <item m="1" x="3"/>
        <item m="1" x="1075"/>
        <item m="1" x="486"/>
        <item m="1" x="1237"/>
        <item m="1" x="1832"/>
        <item m="1" x="1876"/>
        <item m="1" x="2060"/>
        <item m="1" x="2111"/>
        <item m="1" x="2123"/>
        <item m="1" x="1122"/>
        <item m="1" x="706"/>
        <item m="1" x="2083"/>
        <item m="1" x="955"/>
        <item m="1" x="348"/>
        <item m="1" x="1949"/>
        <item m="1" x="1196"/>
        <item m="1" x="1601"/>
        <item m="1" x="1000"/>
        <item m="1" x="1770"/>
        <item m="1" x="1699"/>
        <item m="1" x="1765"/>
        <item m="1" x="1328"/>
        <item m="1" x="2267"/>
        <item m="1" x="448"/>
        <item m="1" x="494"/>
        <item m="1" x="57"/>
        <item m="1" x="245"/>
        <item m="1" x="167"/>
        <item m="1" x="1255"/>
        <item m="1" x="2284"/>
        <item m="1" x="572"/>
        <item m="1" x="2331"/>
        <item m="1" x="2295"/>
        <item m="1" x="6"/>
        <item m="1" x="1445"/>
        <item m="1" x="803"/>
        <item m="1" x="860"/>
        <item m="1" x="2143"/>
        <item m="1" x="1383"/>
        <item m="1" x="208"/>
        <item m="1" x="1397"/>
        <item m="1" x="689"/>
        <item m="1" x="1058"/>
        <item m="1" x="778"/>
        <item m="1" x="557"/>
        <item m="1" x="1"/>
        <item t="default"/>
      </items>
    </pivotField>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sortType="ascending">
      <items count="30">
        <item m="1" x="18"/>
        <item m="1" x="13"/>
        <item m="1" x="8"/>
        <item m="1" x="4"/>
        <item m="1" x="25"/>
        <item m="1" x="22"/>
        <item m="1" x="16"/>
        <item m="1" x="11"/>
        <item m="1" x="24"/>
        <item m="1" x="19"/>
        <item m="1" x="14"/>
        <item m="1" x="10"/>
        <item m="1" x="6"/>
        <item m="1" x="26"/>
        <item m="1" x="23"/>
        <item m="1" x="17"/>
        <item m="1" x="12"/>
        <item m="1" x="7"/>
        <item m="1" x="2"/>
        <item m="1" x="28"/>
        <item m="1" x="1"/>
        <item m="1" x="3"/>
        <item m="1" x="20"/>
        <item m="1" x="9"/>
        <item m="1" x="15"/>
        <item m="1" x="5"/>
        <item m="1" x="21"/>
        <item m="1" x="27"/>
        <item x="0"/>
        <item t="default"/>
      </items>
    </pivotField>
  </pivotFields>
  <rowFields count="1">
    <field x="21"/>
  </rowFields>
  <rowItems count="2">
    <i>
      <x v="28"/>
    </i>
    <i t="grand">
      <x/>
    </i>
  </rowItems>
  <colFields count="1">
    <field x="4"/>
  </colFields>
  <colItems count="2">
    <i>
      <x/>
    </i>
    <i t="grand">
      <x/>
    </i>
  </colItems>
  <dataFields count="1">
    <dataField name="Sum of totalTradedVolume" fld="8" baseField="0" baseItem="2"/>
  </dataFields>
  <chartFormats count="3">
    <chartFormat chart="5" format="165" series="1">
      <pivotArea type="data" outline="0" fieldPosition="0">
        <references count="1">
          <reference field="4294967294" count="1" selected="0">
            <x v="0"/>
          </reference>
        </references>
      </pivotArea>
    </chartFormat>
    <chartFormat chart="5" format="312" series="1">
      <pivotArea type="data" outline="0" fieldPosition="0">
        <references count="2">
          <reference field="4294967294" count="1" selected="0">
            <x v="0"/>
          </reference>
          <reference field="4" count="1" selected="0">
            <x v="0"/>
          </reference>
        </references>
      </pivotArea>
    </chartFormat>
    <chartFormat chart="3" format="156"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6" firstHeaderRow="1" firstDataRow="2" firstDataCol="1"/>
  <pivotFields count="22">
    <pivotField subtotalTop="0" showAll="0"/>
    <pivotField subtotalTop="0" showAll="0"/>
    <pivotField subtotalTop="0" showAll="0"/>
    <pivotField subtotalTop="0" showAll="0"/>
    <pivotField axis="axisCol" subtotalTop="0" showAll="0">
      <items count="2406">
        <item x="0"/>
        <item m="1" x="60"/>
        <item m="1" x="89"/>
        <item m="1" x="869"/>
        <item m="1" x="865"/>
        <item m="1" x="1922"/>
        <item m="1" x="1665"/>
        <item m="1" x="2049"/>
        <item m="1" x="1571"/>
        <item m="1" x="1438"/>
        <item m="1" x="582"/>
        <item m="1" x="1119"/>
        <item m="1" x="575"/>
        <item m="1" x="790"/>
        <item m="1" x="1673"/>
        <item m="1" x="733"/>
        <item m="1" x="1884"/>
        <item m="1" x="2323"/>
        <item m="1" x="1573"/>
        <item m="1" x="156"/>
        <item m="1" x="1787"/>
        <item m="1" x="1490"/>
        <item m="1" x="2166"/>
        <item m="1" x="30"/>
        <item m="1" x="239"/>
        <item m="1" x="144"/>
        <item m="1" x="445"/>
        <item m="1" x="2188"/>
        <item m="1" x="615"/>
        <item m="1" x="1293"/>
        <item m="1" x="2076"/>
        <item m="1" x="1926"/>
        <item m="1" x="989"/>
        <item m="1" x="1327"/>
        <item m="1" x="691"/>
        <item m="1" x="1646"/>
        <item m="1" x="1956"/>
        <item m="1" x="2013"/>
        <item m="1" x="1054"/>
        <item m="1" x="1265"/>
        <item m="1" x="1004"/>
        <item m="1" x="1779"/>
        <item m="1" x="1549"/>
        <item m="1" x="647"/>
        <item m="1" x="1788"/>
        <item m="1" x="992"/>
        <item m="1" x="1570"/>
        <item m="1" x="2319"/>
        <item m="1" x="1640"/>
        <item m="1" x="48"/>
        <item m="1" x="2087"/>
        <item m="1" x="90"/>
        <item m="1" x="1618"/>
        <item m="1" x="1681"/>
        <item m="1" x="455"/>
        <item m="1" x="827"/>
        <item m="1" x="422"/>
        <item m="1" x="584"/>
        <item m="1" x="367"/>
        <item m="1" x="1043"/>
        <item m="1" x="1164"/>
        <item m="1" x="2185"/>
        <item m="1" x="1167"/>
        <item m="1" x="97"/>
        <item m="1" x="8"/>
        <item m="1" x="1868"/>
        <item m="1" x="2061"/>
        <item m="1" x="2107"/>
        <item m="1" x="2229"/>
        <item m="1" x="543"/>
        <item m="1" x="1732"/>
        <item m="1" x="2158"/>
        <item m="1" x="258"/>
        <item m="1" x="1752"/>
        <item m="1" x="642"/>
        <item m="1" x="2099"/>
        <item m="1" x="1883"/>
        <item m="1" x="1880"/>
        <item m="1" x="649"/>
        <item m="1" x="1064"/>
        <item m="1" x="1845"/>
        <item m="1" x="290"/>
        <item m="1" x="2269"/>
        <item m="1" x="274"/>
        <item m="1" x="788"/>
        <item m="1" x="1866"/>
        <item m="1" x="1292"/>
        <item m="1" x="323"/>
        <item m="1" x="1996"/>
        <item m="1" x="1468"/>
        <item m="1" x="296"/>
        <item m="1" x="1891"/>
        <item m="1" x="2391"/>
        <item m="1" x="1152"/>
        <item m="1" x="2338"/>
        <item m="1" x="1636"/>
        <item m="1" x="1317"/>
        <item m="1" x="1848"/>
        <item m="1" x="1297"/>
        <item m="1" x="998"/>
        <item m="1" x="1463"/>
        <item m="1" x="1014"/>
        <item m="1" x="230"/>
        <item m="1" x="747"/>
        <item m="1" x="1264"/>
        <item m="1" x="1604"/>
        <item m="1" x="1146"/>
        <item m="1" x="26"/>
        <item m="1" x="378"/>
        <item m="1" x="1804"/>
        <item m="1" x="2018"/>
        <item m="1" x="1029"/>
        <item m="1" x="1992"/>
        <item m="1" x="671"/>
        <item m="1" x="1379"/>
        <item m="1" x="2132"/>
        <item m="1" x="228"/>
        <item m="1" x="1003"/>
        <item m="1" x="1040"/>
        <item m="1" x="1509"/>
        <item m="1" x="485"/>
        <item m="1" x="1440"/>
        <item m="1" x="2069"/>
        <item m="1" x="1107"/>
        <item m="1" x="623"/>
        <item m="1" x="957"/>
        <item m="1" x="435"/>
        <item m="1" x="1521"/>
        <item m="1" x="335"/>
        <item m="1" x="1794"/>
        <item m="1" x="342"/>
        <item m="1" x="476"/>
        <item m="1" x="639"/>
        <item m="1" x="1581"/>
        <item m="1" x="222"/>
        <item m="1" x="1844"/>
        <item m="1" x="158"/>
        <item m="1" x="2228"/>
        <item m="1" x="1889"/>
        <item m="1" x="958"/>
        <item m="1" x="462"/>
        <item m="1" x="473"/>
        <item m="1" x="1019"/>
        <item m="1" x="1077"/>
        <item m="1" x="1751"/>
        <item m="1" x="1492"/>
        <item m="1" x="490"/>
        <item m="1" x="831"/>
        <item m="1" x="1159"/>
        <item m="1" x="246"/>
        <item m="1" x="1180"/>
        <item m="1" x="2207"/>
        <item m="1" x="776"/>
        <item m="1" x="2110"/>
        <item m="1" x="1284"/>
        <item m="1" x="590"/>
        <item m="1" x="1730"/>
        <item m="1" x="28"/>
        <item m="1" x="1220"/>
        <item m="1" x="1622"/>
        <item m="1" x="1932"/>
        <item m="1" x="2039"/>
        <item m="1" x="1512"/>
        <item m="1" x="1759"/>
        <item m="1" x="1203"/>
        <item m="1" x="227"/>
        <item m="1" x="66"/>
        <item m="1" x="1035"/>
        <item m="1" x="482"/>
        <item m="1" x="798"/>
        <item m="1" x="1837"/>
        <item m="1" x="236"/>
        <item m="1" x="1454"/>
        <item m="1" x="903"/>
        <item m="1" x="949"/>
        <item m="1" x="1528"/>
        <item m="1" x="329"/>
        <item m="1" x="375"/>
        <item m="1" x="1344"/>
        <item m="1" x="651"/>
        <item m="1" x="1682"/>
        <item m="1" x="943"/>
        <item m="1" x="298"/>
        <item m="1" x="951"/>
        <item m="1" x="1721"/>
        <item m="1" x="1818"/>
        <item m="1" x="2383"/>
        <item m="1" x="216"/>
        <item m="1" x="837"/>
        <item m="1" x="1193"/>
        <item m="1" x="2053"/>
        <item m="1" x="1843"/>
        <item m="1" x="2247"/>
        <item m="1" x="189"/>
        <item m="1" x="2191"/>
        <item m="1" x="155"/>
        <item m="1" x="2280"/>
        <item m="1" x="2020"/>
        <item m="1" x="935"/>
        <item m="1" x="1667"/>
        <item m="1" x="108"/>
        <item m="1" x="801"/>
        <item m="1" x="1974"/>
        <item m="1" x="384"/>
        <item m="1" x="1634"/>
        <item m="1" x="2161"/>
        <item m="1" x="1162"/>
        <item m="1" x="1860"/>
        <item m="1" x="816"/>
        <item m="1" x="20"/>
        <item m="1" x="420"/>
        <item m="1" x="919"/>
        <item m="1" x="183"/>
        <item m="1" x="1055"/>
        <item m="1" x="116"/>
        <item m="1" x="1740"/>
        <item m="1" x="2271"/>
        <item m="1" x="2273"/>
        <item m="1" x="1669"/>
        <item m="1" x="605"/>
        <item m="1" x="2242"/>
        <item m="1" x="1838"/>
        <item m="1" x="1957"/>
        <item m="1" x="758"/>
        <item m="1" x="2097"/>
        <item m="1" x="127"/>
        <item m="1" x="1080"/>
        <item m="1" x="984"/>
        <item m="1" x="1402"/>
        <item m="1" x="1981"/>
        <item m="1" x="140"/>
        <item m="1" x="2399"/>
        <item m="1" x="1280"/>
        <item m="1" x="1376"/>
        <item m="1" x="220"/>
        <item m="1" x="786"/>
        <item m="1" x="2051"/>
        <item m="1" x="1322"/>
        <item m="1" x="825"/>
        <item m="1" x="1304"/>
        <item m="1" x="1833"/>
        <item m="1" x="1679"/>
        <item m="1" x="1775"/>
        <item m="1" x="1156"/>
        <item m="1" x="1519"/>
        <item m="1" x="824"/>
        <item m="1" x="872"/>
        <item m="1" x="1967"/>
        <item m="1" x="2239"/>
        <item m="1" x="1354"/>
        <item m="1" x="1585"/>
        <item m="1" x="1336"/>
        <item m="1" x="1476"/>
        <item m="1" x="291"/>
        <item m="1" x="2200"/>
        <item m="1" x="430"/>
        <item m="1" x="7"/>
        <item m="1" x="434"/>
        <item m="1" x="1046"/>
        <item m="1" x="1524"/>
        <item m="1" x="855"/>
        <item m="1" x="1215"/>
        <item m="1" x="499"/>
        <item m="1" x="743"/>
        <item m="1" x="846"/>
        <item m="1" x="2217"/>
        <item m="1" x="2311"/>
        <item m="1" x="791"/>
        <item m="1" x="312"/>
        <item m="1" x="973"/>
        <item m="1" x="726"/>
        <item m="1" x="1854"/>
        <item m="1" x="2340"/>
        <item m="1" x="2005"/>
        <item m="1" x="916"/>
        <item m="1" x="2237"/>
        <item m="1" x="1248"/>
        <item m="1" x="1828"/>
        <item m="1" x="2382"/>
        <item m="1" x="1399"/>
        <item m="1" x="1496"/>
        <item m="1" x="1404"/>
        <item m="1" x="1522"/>
        <item m="1" x="1616"/>
        <item m="1" x="764"/>
        <item m="1" x="324"/>
        <item m="1" x="1045"/>
        <item m="1" x="893"/>
        <item m="1" x="401"/>
        <item m="1" x="479"/>
        <item m="1" x="2302"/>
        <item m="1" x="739"/>
        <item m="1" x="527"/>
        <item m="1" x="1299"/>
        <item m="1" x="2226"/>
        <item m="1" x="2214"/>
        <item m="1" x="1170"/>
        <item m="1" x="988"/>
        <item m="1" x="102"/>
        <item m="1" x="131"/>
        <item m="1" x="830"/>
        <item m="1" x="1986"/>
        <item m="1" x="1208"/>
        <item m="1" x="199"/>
        <item m="1" x="407"/>
        <item m="1" x="1701"/>
        <item m="1" x="1127"/>
        <item m="1" x="1441"/>
        <item m="1" x="2210"/>
        <item m="1" x="1128"/>
        <item m="1" x="948"/>
        <item m="1" x="2336"/>
        <item m="1" x="493"/>
        <item m="1" x="669"/>
        <item m="1" x="579"/>
        <item m="1" x="464"/>
        <item m="1" x="1790"/>
        <item m="1" x="2306"/>
        <item m="1" x="1319"/>
        <item m="1" x="1991"/>
        <item m="1" x="1750"/>
        <item m="1" x="45"/>
        <item m="1" x="316"/>
        <item m="1" x="1482"/>
        <item m="1" x="1643"/>
        <item m="1" x="1113"/>
        <item m="1" x="24"/>
        <item m="1" x="2385"/>
        <item m="1" x="1161"/>
        <item m="1" x="731"/>
        <item m="1" x="1350"/>
        <item m="1" x="974"/>
        <item m="1" x="213"/>
        <item m="1" x="76"/>
        <item m="1" x="1309"/>
        <item m="1" x="1400"/>
        <item m="1" x="598"/>
        <item m="1" x="630"/>
        <item m="1" x="561"/>
        <item m="1" x="1429"/>
        <item m="1" x="1453"/>
        <item m="1" x="2370"/>
        <item m="1" x="284"/>
        <item m="1" x="1674"/>
        <item m="1" x="1165"/>
        <item m="1" x="1733"/>
        <item m="1" x="1135"/>
        <item m="1" x="1856"/>
        <item m="1" x="2021"/>
        <item m="1" x="1078"/>
        <item m="1" x="416"/>
        <item m="1" x="1999"/>
        <item m="1" x="58"/>
        <item m="1" x="1375"/>
        <item m="1" x="1824"/>
        <item m="1" x="2328"/>
        <item m="1" x="1577"/>
        <item m="1" x="1315"/>
        <item m="1" x="1069"/>
        <item m="1" x="2004"/>
        <item m="1" x="362"/>
        <item m="1" x="394"/>
        <item m="1" x="882"/>
        <item m="1" x="789"/>
        <item m="1" x="1027"/>
        <item m="1" x="1306"/>
        <item m="1" x="1116"/>
        <item m="1" x="98"/>
        <item m="1" x="1547"/>
        <item m="1" x="752"/>
        <item m="1" x="429"/>
        <item m="1" x="783"/>
        <item m="1" x="2354"/>
        <item m="1" x="1189"/>
        <item m="1" x="257"/>
        <item m="1" x="1677"/>
        <item m="1" x="950"/>
        <item m="1" x="1988"/>
        <item m="1" x="737"/>
        <item m="1" x="2286"/>
        <item m="1" x="763"/>
        <item m="1" x="68"/>
        <item m="1" x="1830"/>
        <item m="1" x="498"/>
        <item m="1" x="910"/>
        <item m="1" x="914"/>
        <item m="1" x="1219"/>
        <item m="1" x="2164"/>
        <item m="1" x="1592"/>
        <item m="1" x="225"/>
        <item m="1" x="2377"/>
        <item m="1" x="756"/>
        <item m="1" x="37"/>
        <item m="1" x="1310"/>
        <item m="1" x="15"/>
        <item m="1" x="628"/>
        <item m="1" x="2155"/>
        <item m="1" x="772"/>
        <item m="1" x="707"/>
        <item m="1" x="1213"/>
        <item m="1" x="730"/>
        <item m="1" x="1288"/>
        <item m="1" x="1792"/>
        <item m="1" x="774"/>
        <item m="1" x="1102"/>
        <item m="1" x="1814"/>
        <item m="1" x="1199"/>
        <item m="1" x="209"/>
        <item m="1" x="1129"/>
        <item m="1" x="2138"/>
        <item m="1" x="2245"/>
        <item m="1" x="2108"/>
        <item m="1" x="468"/>
        <item m="1" x="2221"/>
        <item m="1" x="516"/>
        <item m="1" x="1181"/>
        <item m="1" x="1784"/>
        <item m="1" x="248"/>
        <item m="1" x="1301"/>
        <item m="1" x="352"/>
        <item m="1" x="1484"/>
        <item m="1" x="2257"/>
        <item m="1" x="1285"/>
        <item m="1" x="1200"/>
        <item m="1" x="72"/>
        <item m="1" x="2177"/>
        <item m="1" x="86"/>
        <item m="1" x="80"/>
        <item m="1" x="1897"/>
        <item m="1" x="670"/>
        <item m="1" x="340"/>
        <item m="1" x="93"/>
        <item m="1" x="79"/>
        <item m="1" x="1971"/>
        <item m="1" x="993"/>
        <item m="1" x="1639"/>
        <item m="1" x="2159"/>
        <item m="1" x="1024"/>
        <item m="1" x="1026"/>
        <item m="1" x="1110"/>
        <item m="1" x="857"/>
        <item m="1" x="1574"/>
        <item m="1" x="50"/>
        <item m="1" x="732"/>
        <item m="1" x="1465"/>
        <item m="1" x="1366"/>
        <item m="1" x="2367"/>
        <item m="1" x="1969"/>
        <item m="1" x="1323"/>
        <item m="1" x="410"/>
        <item m="1" x="374"/>
        <item m="1" x="629"/>
        <item m="1" x="665"/>
        <item m="1" x="959"/>
        <item m="1" x="270"/>
        <item m="1" x="395"/>
        <item m="1" x="560"/>
        <item m="1" x="1416"/>
        <item m="1" x="1921"/>
        <item m="1" x="746"/>
        <item m="1" x="960"/>
        <item m="1" x="1303"/>
        <item m="1" x="1228"/>
        <item m="1" x="875"/>
        <item m="1" x="1142"/>
        <item m="1" x="716"/>
        <item m="1" x="106"/>
        <item m="1" x="41"/>
        <item m="1" x="2171"/>
        <item m="1" x="1802"/>
        <item m="1" x="2274"/>
        <item m="1" x="1361"/>
        <item m="1" x="620"/>
        <item m="1" x="551"/>
        <item m="1" x="2258"/>
        <item m="1" x="1060"/>
        <item m="1" x="685"/>
        <item m="1" x="169"/>
        <item m="1" x="1594"/>
        <item m="1" x="1124"/>
        <item m="1" x="1729"/>
        <item m="1" x="1202"/>
        <item m="1" x="244"/>
        <item m="1" x="1536"/>
        <item m="1" x="466"/>
        <item m="1" x="1273"/>
        <item m="1" x="1281"/>
        <item m="1" x="1176"/>
        <item m="1" x="929"/>
        <item m="1" x="196"/>
        <item m="1" x="1095"/>
        <item m="1" x="1579"/>
        <item m="1" x="945"/>
        <item m="1" x="2113"/>
        <item m="1" x="1136"/>
        <item m="1" x="680"/>
        <item m="1" x="1458"/>
        <item m="1" x="1084"/>
        <item m="1" x="423"/>
        <item m="1" x="1211"/>
        <item m="1" x="1320"/>
        <item m="1" x="1525"/>
        <item m="1" x="932"/>
        <item m="1" x="2048"/>
        <item m="1" x="622"/>
        <item m="1" x="1329"/>
        <item m="1" x="1680"/>
        <item m="1" x="343"/>
        <item m="1" x="1516"/>
        <item m="1" x="549"/>
        <item m="1" x="1994"/>
        <item m="1" x="366"/>
        <item m="1" x="1030"/>
        <item m="1" x="2206"/>
        <item m="1" x="2178"/>
        <item m="1" x="611"/>
        <item m="1" x="234"/>
        <item m="1" x="192"/>
        <item m="1" x="794"/>
        <item m="1" x="664"/>
        <item m="1" x="902"/>
        <item m="1" x="1262"/>
        <item m="1" x="2224"/>
        <item m="1" x="1487"/>
        <item m="1" x="589"/>
        <item m="1" x="1242"/>
        <item m="1" x="979"/>
        <item m="1" x="577"/>
        <item m="1" x="1632"/>
        <item m="1" x="1365"/>
        <item m="1" x="2091"/>
        <item m="1" x="2218"/>
        <item m="1" x="271"/>
        <item m="1" x="1760"/>
        <item m="1" x="125"/>
        <item m="1" x="438"/>
        <item m="1" x="564"/>
        <item m="1" x="771"/>
        <item m="1" x="415"/>
        <item m="1" x="2368"/>
        <item m="1" x="807"/>
        <item m="1" x="1532"/>
        <item m="1" x="977"/>
        <item m="1" x="667"/>
        <item m="1" x="1846"/>
        <item m="1" x="2232"/>
        <item m="1" x="96"/>
        <item m="1" x="2052"/>
        <item m="1" x="1494"/>
        <item m="1" x="799"/>
        <item m="1" x="2003"/>
        <item m="1" x="1191"/>
        <item m="1" x="1815"/>
        <item m="1" x="121"/>
        <item m="1" x="554"/>
        <item m="1" x="760"/>
        <item m="1" x="1879"/>
        <item m="1" x="703"/>
        <item m="1" x="1098"/>
        <item m="1" x="107"/>
        <item m="1" x="1945"/>
        <item m="1" x="1382"/>
        <item m="1" x="1076"/>
        <item m="1" x="687"/>
        <item m="1" x="129"/>
        <item m="1" x="1929"/>
        <item m="1" x="404"/>
        <item m="1" x="2072"/>
        <item m="1" x="2140"/>
        <item m="1" x="5"/>
        <item m="1" x="1786"/>
        <item m="1" x="1657"/>
        <item m="1" x="585"/>
        <item m="1" x="835"/>
        <item m="1" x="200"/>
        <item m="1" x="1649"/>
        <item m="1" x="1332"/>
        <item m="1" x="2046"/>
        <item m="1" x="1774"/>
        <item m="1" x="42"/>
        <item m="1" x="2073"/>
        <item m="1" x="805"/>
        <item m="1" x="226"/>
        <item m="1" x="447"/>
        <item m="1" x="1565"/>
        <item m="1" x="458"/>
        <item m="1" x="1447"/>
        <item m="1" x="2296"/>
        <item m="1" x="1919"/>
        <item m="1" x="1037"/>
        <item m="1" x="497"/>
        <item m="1" x="2144"/>
        <item m="1" x="288"/>
        <item m="1" x="427"/>
        <item m="1" x="1763"/>
        <item m="1" x="454"/>
        <item m="1" x="1423"/>
        <item m="1" x="1279"/>
        <item m="1" x="2208"/>
        <item m="1" x="1717"/>
        <item m="1" x="71"/>
        <item m="1" x="32"/>
        <item m="1" x="715"/>
        <item m="1" x="1668"/>
        <item m="1" x="1598"/>
        <item m="1" x="388"/>
        <item m="1" x="779"/>
        <item m="1" x="1118"/>
        <item m="1" x="62"/>
        <item m="1" x="1702"/>
        <item m="1" x="761"/>
        <item m="1" x="1903"/>
        <item m="1" x="1534"/>
        <item m="1" x="1723"/>
        <item m="1" x="1873"/>
        <item m="1" x="1871"/>
        <item m="1" x="1869"/>
        <item m="1" x="1609"/>
        <item m="1" x="922"/>
        <item m="1" x="985"/>
        <item m="1" x="1377"/>
        <item m="1" x="1357"/>
        <item m="1" x="483"/>
        <item m="1" x="2098"/>
        <item m="1" x="1995"/>
        <item m="1" x="1425"/>
        <item m="1" x="768"/>
        <item m="1" x="1190"/>
        <item m="1" x="1650"/>
        <item m="1" x="2142"/>
        <item m="1" x="1302"/>
        <item m="1" x="1121"/>
        <item m="1" x="1515"/>
        <item m="1" x="1149"/>
        <item m="1" x="632"/>
        <item m="1" x="817"/>
        <item m="1" x="2128"/>
        <item m="1" x="99"/>
        <item m="1" x="863"/>
        <item m="1" x="1704"/>
        <item m="1" x="2065"/>
        <item m="1" x="1875"/>
        <item m="1" x="1005"/>
        <item m="1" x="1831"/>
        <item m="1" x="1933"/>
        <item m="1" x="674"/>
        <item m="1" x="1169"/>
        <item m="1" x="65"/>
        <item m="1" x="1914"/>
        <item m="1" x="994"/>
        <item m="1" x="1505"/>
        <item m="1" x="237"/>
        <item m="1" x="2395"/>
        <item m="1" x="54"/>
        <item m="1" x="633"/>
        <item m="1" x="1226"/>
        <item m="1" x="4"/>
        <item m="1" x="1600"/>
        <item m="1" x="2322"/>
        <item m="1" x="662"/>
        <item m="1" x="1550"/>
        <item m="1" x="2369"/>
        <item m="1" x="1857"/>
        <item m="1" x="83"/>
        <item m="1" x="2219"/>
        <item m="1" x="1298"/>
        <item m="1" x="188"/>
        <item m="1" x="283"/>
        <item m="1" x="555"/>
        <item m="1" x="1567"/>
        <item m="1" x="1041"/>
        <item m="1" x="1457"/>
        <item m="1" x="931"/>
        <item m="1" x="1691"/>
        <item m="1" x="625"/>
        <item m="1" x="2064"/>
        <item m="1" x="166"/>
        <item m="1" x="1388"/>
        <item m="1" x="1503"/>
        <item m="1" x="1713"/>
        <item m="1" x="399"/>
        <item m="1" x="1418"/>
        <item m="1" x="2192"/>
        <item m="1" x="885"/>
        <item m="1" x="541"/>
        <item m="1" x="823"/>
        <item m="1" x="85"/>
        <item m="1" x="1614"/>
        <item m="1" x="909"/>
        <item m="1" x="1145"/>
        <item m="1" x="1985"/>
        <item m="1" x="440"/>
        <item m="1" x="492"/>
        <item m="1" x="1125"/>
        <item m="1" x="1791"/>
        <item m="1" x="1493"/>
        <item m="1" x="315"/>
        <item m="1" x="2352"/>
        <item m="1" x="1166"/>
        <item m="1" x="1212"/>
        <item m="1" x="1153"/>
        <item m="1" x="1886"/>
        <item m="1" x="661"/>
        <item m="1" x="755"/>
        <item m="1" x="63"/>
        <item m="1" x="1462"/>
        <item m="1" x="1499"/>
        <item m="1" x="353"/>
        <item m="1" x="1962"/>
        <item m="1" x="1948"/>
        <item m="1" x="2181"/>
        <item m="1" x="2270"/>
        <item m="1" x="964"/>
        <item m="1" x="1337"/>
        <item m="1" x="915"/>
        <item m="1" x="1757"/>
        <item m="1" x="1795"/>
        <item m="1" x="1798"/>
        <item m="1" x="762"/>
        <item m="1" x="77"/>
        <item m="1" x="697"/>
        <item m="1" x="453"/>
        <item m="1" x="12"/>
        <item m="1" x="1082"/>
        <item m="1" x="701"/>
        <item m="1" x="2277"/>
        <item m="1" x="2150"/>
        <item m="1" x="51"/>
        <item m="1" x="232"/>
        <item m="1" x="795"/>
        <item m="1" x="1158"/>
        <item m="1" x="904"/>
        <item m="1" x="306"/>
        <item m="1" x="1695"/>
        <item m="1" x="469"/>
        <item m="1" x="1849"/>
        <item m="1" x="581"/>
        <item m="1" x="1138"/>
        <item m="1" x="1613"/>
        <item m="1" x="1890"/>
        <item m="1" x="112"/>
        <item m="1" x="154"/>
        <item m="1" x="171"/>
        <item m="1" x="1042"/>
        <item m="1" x="1620"/>
        <item m="1" x="588"/>
        <item m="1" x="917"/>
        <item m="1" x="740"/>
        <item m="1" x="1756"/>
        <item m="1" x="751"/>
        <item m="1" x="111"/>
        <item m="1" x="1186"/>
        <item m="1" x="414"/>
        <item m="1" x="1381"/>
        <item m="1" x="2022"/>
        <item m="1" x="873"/>
        <item m="1" x="280"/>
        <item m="1" x="1997"/>
        <item m="1" x="1698"/>
        <item m="1" x="565"/>
        <item m="1" x="2298"/>
        <item m="1" x="219"/>
        <item m="1" x="195"/>
        <item m="1" x="2309"/>
        <item m="1" x="2401"/>
        <item m="1" x="376"/>
        <item m="1" x="1728"/>
        <item m="1" x="839"/>
        <item m="1" x="556"/>
        <item m="1" x="161"/>
        <item m="1" x="11"/>
        <item m="1" x="1653"/>
        <item m="1" x="742"/>
        <item m="1" x="145"/>
        <item m="1" x="2400"/>
        <item m="1" x="1836"/>
        <item m="1" x="1474"/>
        <item m="1" x="1566"/>
        <item m="1" x="1504"/>
        <item m="1" x="488"/>
        <item m="1" x="925"/>
        <item m="1" x="526"/>
        <item m="1" x="2011"/>
        <item m="1" x="981"/>
        <item m="1" x="1390"/>
        <item m="1" x="2347"/>
        <item m="1" x="871"/>
        <item m="1" x="2086"/>
        <item m="1" x="358"/>
        <item m="1" x="1557"/>
        <item m="1" x="594"/>
        <item m="1" x="841"/>
        <item m="1" x="1746"/>
        <item m="1" x="601"/>
        <item m="1" x="1745"/>
        <item m="1" x="1239"/>
        <item m="1" x="1009"/>
        <item m="1" x="247"/>
        <item m="1" x="168"/>
        <item m="1" x="2055"/>
        <item m="1" x="2264"/>
        <item m="1" x="1862"/>
        <item m="1" x="1477"/>
        <item m="1" x="1518"/>
        <item m="1" x="1034"/>
        <item m="1" x="210"/>
        <item m="1" x="1954"/>
        <item m="1" x="1719"/>
        <item m="1" x="2163"/>
        <item m="1" x="921"/>
        <item m="1" x="1647"/>
        <item m="1" x="391"/>
        <item m="1" x="1204"/>
        <item m="1" x="2396"/>
        <item m="1" x="1902"/>
        <item m="1" x="965"/>
        <item m="1" x="299"/>
        <item m="1" x="2112"/>
        <item m="1" x="613"/>
        <item m="1" x="460"/>
        <item m="1" x="1959"/>
        <item m="1" x="173"/>
        <item m="1" x="1412"/>
        <item m="1" x="1294"/>
        <item m="1" x="501"/>
        <item m="1" x="2010"/>
        <item m="1" x="1435"/>
        <item m="1" x="675"/>
        <item m="1" x="1707"/>
        <item m="1" x="322"/>
        <item m="1" x="2282"/>
        <item m="1" x="1825"/>
        <item m="1" x="2404"/>
        <item m="1" x="1289"/>
        <item m="1" x="39"/>
        <item m="1" x="867"/>
        <item m="1" x="2028"/>
        <item m="1" x="1615"/>
        <item m="1" x="1661"/>
        <item m="1" x="1990"/>
        <item m="1" x="2321"/>
        <item m="1" x="1946"/>
        <item m="1" x="344"/>
        <item m="1" x="1617"/>
        <item m="1" x="1050"/>
        <item m="1" x="1607"/>
        <item m="1" x="1511"/>
        <item m="1" x="2114"/>
        <item m="1" x="1558"/>
        <item m="1" x="487"/>
        <item m="1" x="510"/>
        <item m="1" x="2198"/>
        <item m="1" x="995"/>
        <item m="1" x="2176"/>
        <item m="1" x="656"/>
        <item m="1" x="1530"/>
        <item m="1" x="1901"/>
        <item m="1" x="2364"/>
        <item m="1" x="1911"/>
        <item m="1" x="341"/>
        <item m="1" x="1257"/>
        <item m="1" x="802"/>
        <item m="1" x="1559"/>
        <item m="1" x="1777"/>
        <item m="1" x="2293"/>
        <item m="1" x="1731"/>
        <item m="1" x="797"/>
        <item m="1" x="179"/>
        <item m="1" x="704"/>
        <item m="1" x="787"/>
        <item m="1" x="2361"/>
        <item m="1" x="517"/>
        <item m="1" x="769"/>
        <item m="1" x="1654"/>
        <item m="1" x="2047"/>
        <item m="1" x="1272"/>
        <item m="1" x="1672"/>
        <item m="1" x="753"/>
        <item m="1" x="1865"/>
        <item m="1" x="444"/>
        <item m="1" x="148"/>
        <item m="1" x="1426"/>
        <item m="1" x="1201"/>
        <item m="1" x="586"/>
        <item m="1" x="73"/>
        <item m="1" x="1727"/>
        <item m="1" x="878"/>
        <item m="1" x="735"/>
        <item m="1" x="673"/>
        <item m="1" x="1364"/>
        <item m="1" x="1048"/>
        <item m="1" x="467"/>
        <item m="1" x="991"/>
        <item m="1" x="530"/>
        <item m="1" x="1501"/>
        <item m="1" x="1275"/>
        <item m="1" x="570"/>
        <item m="1" x="659"/>
        <item m="1" x="1939"/>
        <item m="1" x="143"/>
        <item m="1" x="2104"/>
        <item m="1" x="1395"/>
        <item m="1" x="550"/>
        <item m="1" x="1800"/>
        <item m="1" x="891"/>
        <item m="1" x="1378"/>
        <item m="1" x="1819"/>
        <item m="1" x="1247"/>
        <item m="1" x="1091"/>
        <item m="1" x="1466"/>
        <item m="1" x="1430"/>
        <item m="1" x="310"/>
        <item m="1" x="2259"/>
        <item m="1" x="2103"/>
        <item m="1" x="792"/>
        <item m="1" x="1160"/>
        <item m="1" x="197"/>
        <item m="1" x="363"/>
        <item m="1" x="1025"/>
        <item m="1" x="1335"/>
        <item m="1" x="172"/>
        <item m="1" x="2313"/>
        <item m="1" x="1660"/>
        <item m="1" x="1428"/>
        <item m="1" x="2255"/>
        <item m="1" x="736"/>
        <item m="1" x="986"/>
        <item m="1" x="314"/>
        <item m="1" x="1253"/>
        <item m="1" x="2154"/>
        <item m="1" x="1031"/>
        <item m="1" x="2335"/>
        <item m="1" x="1238"/>
        <item m="1" x="373"/>
        <item m="1" x="1398"/>
        <item m="1" x="1096"/>
        <item m="1" x="1977"/>
        <item m="1" x="1910"/>
        <item m="1" x="2078"/>
        <item m="1" x="1472"/>
        <item m="1" x="1475"/>
        <item m="1" x="1018"/>
        <item m="1" x="688"/>
        <item m="1" x="1459"/>
        <item m="1" x="1690"/>
        <item m="1" x="1325"/>
        <item m="1" x="2102"/>
        <item m="1" x="267"/>
        <item m="1" x="1648"/>
        <item m="1" x="937"/>
        <item m="1" x="78"/>
        <item m="1" x="2127"/>
        <item m="1" x="558"/>
        <item m="1" x="918"/>
        <item m="1" x="1296"/>
        <item m="1" x="1308"/>
        <item m="1" x="1772"/>
        <item m="1" x="408"/>
        <item m="1" x="2124"/>
        <item m="1" x="1033"/>
        <item m="1" x="2015"/>
        <item m="1" x="1497"/>
        <item m="1" x="1022"/>
        <item m="1" x="1645"/>
        <item m="1" x="1908"/>
        <item m="1" x="580"/>
        <item m="1" x="160"/>
        <item m="1" x="1561"/>
        <item m="1" x="1079"/>
        <item m="1" x="2168"/>
        <item m="1" x="282"/>
        <item m="1" x="1742"/>
        <item m="1" x="2375"/>
        <item m="1" x="1123"/>
        <item m="1" x="1684"/>
        <item m="1" x="1039"/>
        <item m="1" x="1599"/>
        <item m="1" x="2373"/>
        <item m="1" x="828"/>
        <item m="1" x="1895"/>
        <item m="1" x="2281"/>
        <item m="1" x="1070"/>
        <item m="1" x="268"/>
        <item m="1" x="537"/>
        <item m="1" x="1542"/>
        <item m="1" x="2292"/>
        <item m="1" x="2386"/>
        <item m="1" x="165"/>
        <item m="1" x="279"/>
        <item m="1" x="1436"/>
        <item m="1" x="2125"/>
        <item m="1" x="1362"/>
        <item m="1" x="2327"/>
        <item m="1" x="648"/>
        <item m="1" x="1401"/>
        <item m="1" x="211"/>
        <item m="1" x="1311"/>
        <item m="1" x="593"/>
        <item m="1" x="269"/>
        <item m="1" x="1834"/>
        <item m="1" x="2342"/>
        <item m="1" x="968"/>
        <item m="1" x="1951"/>
        <item m="1" x="1972"/>
        <item m="1" x="1126"/>
        <item m="1" x="1291"/>
        <item m="1" x="618"/>
        <item m="1" x="100"/>
        <item m="1" x="2334"/>
        <item m="1" x="2346"/>
        <item m="1" x="1793"/>
        <item m="1" x="371"/>
        <item m="1" x="110"/>
        <item m="1" x="1278"/>
        <item m="1" x="2278"/>
        <item m="1" x="1809"/>
        <item m="1" x="1432"/>
        <item m="1" x="2141"/>
        <item m="1" x="1659"/>
        <item m="1" x="652"/>
        <item m="1" x="1540"/>
        <item m="1" x="1452"/>
        <item m="1" x="1979"/>
        <item m="1" x="1112"/>
        <item m="1" x="547"/>
        <item m="1" x="1706"/>
        <item m="1" x="1593"/>
        <item m="1" x="1872"/>
        <item m="1" x="2027"/>
        <item m="1" x="1464"/>
        <item m="1" x="1486"/>
        <item m="1" x="942"/>
        <item m="1" x="218"/>
        <item m="1" x="528"/>
        <item m="1" x="2118"/>
        <item m="1" x="695"/>
        <item m="1" x="1246"/>
        <item m="1" x="151"/>
        <item m="1" x="1773"/>
        <item m="1" x="1642"/>
        <item m="1" x="1656"/>
        <item m="1" x="978"/>
        <item m="1" x="1087"/>
        <item m="1" x="899"/>
        <item m="1" x="1517"/>
        <item m="1" x="804"/>
        <item m="1" x="567"/>
        <item m="1" x="2095"/>
        <item m="1" x="2038"/>
        <item m="1" x="2337"/>
        <item m="1" x="1093"/>
        <item m="1" x="1347"/>
        <item m="1" x="436"/>
        <item m="1" x="815"/>
        <item m="1" x="728"/>
        <item m="1" x="1431"/>
        <item m="1" x="2089"/>
        <item m="1" x="1071"/>
        <item m="1" x="1900"/>
        <item m="1" x="562"/>
        <item m="1" x="1978"/>
        <item m="1" x="2136"/>
        <item m="1" x="1915"/>
        <item m="1" x="1724"/>
        <item m="1" x="1374"/>
        <item m="1" x="142"/>
        <item m="1" x="1663"/>
        <item m="1" x="1023"/>
        <item m="1" x="1339"/>
        <item m="1" x="1258"/>
        <item m="1" x="2117"/>
        <item m="1" x="1708"/>
        <item m="1" x="696"/>
        <item m="1" x="1576"/>
        <item m="1" x="1321"/>
        <item m="1" x="535"/>
        <item m="1" x="1300"/>
        <item m="1" x="149"/>
        <item m="1" x="725"/>
        <item m="1" x="1097"/>
        <item m="1" x="883"/>
        <item m="1" x="1277"/>
        <item m="1" x="38"/>
        <item m="1" x="1935"/>
        <item m="1" x="1007"/>
        <item m="1" x="1417"/>
        <item m="1" x="1631"/>
        <item m="1" x="2062"/>
        <item m="1" x="1403"/>
        <item m="1" x="1217"/>
        <item m="1" x="1144"/>
        <item m="1" x="2186"/>
        <item m="1" x="345"/>
        <item m="1" x="2129"/>
        <item m="1" x="289"/>
        <item m="1" x="2403"/>
        <item m="1" x="519"/>
        <item m="1" x="2362"/>
        <item m="1" x="1537"/>
        <item m="1" x="600"/>
        <item m="1" x="699"/>
        <item m="1" x="240"/>
        <item m="1" x="157"/>
        <item m="1" x="243"/>
        <item m="1" x="640"/>
        <item m="1" x="1840"/>
        <item m="1" x="1859"/>
        <item m="1" x="433"/>
        <item m="1" x="2324"/>
        <item m="1" x="2147"/>
        <item m="1" x="821"/>
        <item m="1" x="868"/>
        <item m="1" x="2101"/>
        <item m="1" x="1973"/>
        <item m="1" x="2037"/>
        <item m="1" x="2026"/>
        <item m="1" x="2215"/>
        <item m="1" x="1485"/>
        <item m="1" x="907"/>
        <item m="1" x="2236"/>
        <item m="1" x="879"/>
        <item m="1" x="2402"/>
        <item m="1" x="637"/>
        <item m="1" x="518"/>
        <item m="1" x="17"/>
        <item m="1" x="1171"/>
        <item m="1" x="1563"/>
        <item m="1" x="2190"/>
        <item m="1" x="843"/>
        <item m="1" x="1104"/>
        <item m="1" x="621"/>
        <item m="1" x="847"/>
        <item m="1" x="103"/>
        <item m="1" x="1898"/>
        <item m="1" x="1479"/>
        <item m="1" x="2167"/>
        <item m="1" x="686"/>
        <item m="1" x="1572"/>
        <item m="1" x="1882"/>
        <item m="1" x="1368"/>
        <item m="1" x="514"/>
        <item m="1" x="1100"/>
        <item m="1" x="702"/>
        <item m="1" x="2116"/>
        <item m="1" x="990"/>
        <item m="1" x="587"/>
        <item m="1" x="683"/>
        <item m="1" x="2009"/>
        <item m="1" x="305"/>
        <item m="1" x="421"/>
        <item m="1" x="953"/>
        <item m="1" x="1420"/>
        <item m="1" x="849"/>
        <item m="1" x="796"/>
        <item m="1" x="1735"/>
        <item m="1" x="505"/>
        <item m="1" x="1495"/>
        <item m="1" x="512"/>
        <item m="1" x="443"/>
        <item m="1" x="1232"/>
        <item m="1" x="320"/>
        <item m="1" x="2121"/>
        <item m="1" x="115"/>
        <item m="1" x="2071"/>
        <item m="1" x="1343"/>
        <item m="1" x="1930"/>
        <item m="1" x="153"/>
        <item m="1" x="1710"/>
        <item m="1" x="2318"/>
        <item m="1" x="2137"/>
        <item m="1" x="650"/>
        <item m="1" x="1467"/>
        <item m="1" x="1950"/>
        <item m="1" x="2252"/>
        <item m="1" x="159"/>
        <item m="1" x="678"/>
        <item m="1" x="987"/>
        <item m="1" x="122"/>
        <item m="1" x="930"/>
        <item m="1" x="1044"/>
        <item m="1" x="457"/>
        <item m="1" x="292"/>
        <item m="1" x="1841"/>
        <item m="1" x="1966"/>
        <item m="1" x="265"/>
        <item m="1" x="2287"/>
        <item m="1" x="818"/>
        <item m="1" x="1587"/>
        <item m="1" x="1051"/>
        <item m="1" x="439"/>
        <item m="1" x="1531"/>
        <item m="1" x="1295"/>
        <item m="1" x="717"/>
        <item m="1" x="390"/>
        <item m="1" x="229"/>
        <item m="1" x="2266"/>
        <item m="1" x="1641"/>
        <item m="1" x="325"/>
        <item m="1" x="896"/>
        <item m="1" x="602"/>
        <item m="1" x="1805"/>
        <item m="1" x="870"/>
        <item m="1" x="1736"/>
        <item m="1" x="850"/>
        <item m="1" x="2332"/>
        <item m="1" x="452"/>
        <item m="1" x="1276"/>
        <item m="1" x="592"/>
        <item m="1" x="1249"/>
        <item m="1" x="745"/>
        <item m="1" x="2029"/>
        <item m="1" x="1737"/>
        <item m="1" x="2194"/>
        <item m="1" x="961"/>
        <item m="1" x="2145"/>
        <item m="1" x="895"/>
        <item m="1" x="1133"/>
        <item m="1" x="117"/>
        <item m="1" x="1234"/>
        <item m="1" x="259"/>
        <item m="1" x="2035"/>
        <item m="1" x="939"/>
        <item m="1" x="33"/>
        <item m="1" x="1419"/>
        <item m="1" x="1372"/>
        <item m="1" x="2356"/>
        <item m="1" x="334"/>
        <item m="1" x="511"/>
        <item m="1" x="749"/>
        <item m="1" x="2006"/>
        <item m="1" x="1194"/>
        <item m="1" x="221"/>
        <item m="1" x="1847"/>
        <item m="1" x="31"/>
        <item m="1" x="2305"/>
        <item m="1" x="889"/>
        <item m="1" x="1141"/>
        <item m="1" x="74"/>
        <item m="1" x="2288"/>
        <item m="1" x="880"/>
        <item m="1" x="741"/>
        <item m="1" x="1134"/>
        <item m="1" x="1564"/>
        <item m="1" x="1147"/>
        <item m="1" x="1623"/>
        <item m="1" x="1998"/>
        <item m="1" x="252"/>
        <item m="1" x="2307"/>
        <item m="1" x="644"/>
        <item m="1" x="1589"/>
        <item m="1" x="212"/>
        <item m="1" x="1405"/>
        <item m="1" x="46"/>
        <item m="1" x="1796"/>
        <item m="1" x="515"/>
        <item m="1" x="2350"/>
        <item m="1" x="1709"/>
        <item m="1" x="75"/>
        <item m="1" x="1799"/>
        <item m="1" x="1725"/>
        <item m="1" x="2256"/>
        <item m="1" x="1444"/>
        <item m="1" x="425"/>
        <item m="1" x="2203"/>
        <item m="1" x="1982"/>
        <item m="1" x="2041"/>
        <item m="1" x="1088"/>
        <item m="1" x="521"/>
        <item m="1" x="1569"/>
        <item m="1" x="1842"/>
        <item m="1" x="727"/>
        <item m="1" x="331"/>
        <item m="1" x="1619"/>
        <item m="1" x="1456"/>
        <item m="1" x="359"/>
        <item m="1" x="1483"/>
        <item m="1" x="10"/>
        <item m="1" x="2148"/>
        <item m="1" x="184"/>
        <item m="1" x="369"/>
        <item m="1" x="1353"/>
        <item m="1" x="1502"/>
        <item m="1" x="1461"/>
        <item m="1" x="924"/>
        <item m="1" x="1443"/>
        <item m="1" x="1157"/>
        <item m="1" x="2371"/>
        <item m="1" x="1108"/>
        <item m="1" x="2398"/>
        <item m="1" x="1913"/>
        <item m="1" x="810"/>
        <item m="1" x="1712"/>
        <item m="1" x="2130"/>
        <item m="1" x="1556"/>
        <item m="1" x="1261"/>
        <item m="1" x="1625"/>
        <item m="1" x="2227"/>
        <item m="1" x="1510"/>
        <item m="1" x="1488"/>
        <item m="1" x="2169"/>
        <item m="1" x="1597"/>
        <item m="1" x="19"/>
        <item m="1" x="1370"/>
        <item m="1" x="523"/>
        <item m="1" x="663"/>
        <item m="1" x="574"/>
        <item m="1" x="1771"/>
        <item m="1" x="242"/>
        <item m="1" x="708"/>
        <item m="1" x="1633"/>
        <item m="1" x="2085"/>
        <item m="1" x="1015"/>
        <item m="1" x="2016"/>
        <item m="1" x="1892"/>
        <item m="1" x="137"/>
        <item m="1" x="1197"/>
        <item m="1" x="1662"/>
        <item m="1" x="926"/>
        <item m="1" x="829"/>
        <item m="1" x="617"/>
        <item m="1" x="2235"/>
        <item m="1" x="976"/>
        <item m="1" x="524"/>
        <item m="1" x="1396"/>
        <item m="1" x="1810"/>
        <item m="1" x="2180"/>
        <item m="1" x="170"/>
        <item m="1" x="1637"/>
        <item m="1" x="1359"/>
        <item m="1" x="465"/>
        <item m="1" x="2172"/>
        <item m="1" x="1117"/>
        <item m="1" x="370"/>
        <item m="1" x="1671"/>
        <item m="1" x="118"/>
        <item m="1" x="1874"/>
        <item m="1" x="1683"/>
        <item m="1" x="1450"/>
        <item m="1" x="2397"/>
        <item m="1" x="1256"/>
        <item m="1" x="1904"/>
        <item m="1" x="1692"/>
        <item m="1" x="14"/>
        <item m="1" x="832"/>
        <item m="1" x="533"/>
        <item m="1" x="657"/>
        <item m="1" x="676"/>
        <item m="1" x="206"/>
        <item m="1" x="2057"/>
        <item m="1" x="1635"/>
        <item m="1" x="1195"/>
        <item m="1" x="1409"/>
        <item m="1" x="2090"/>
        <item m="1" x="638"/>
        <item m="1" x="2333"/>
        <item m="1" x="321"/>
        <item m="1" x="568"/>
        <item m="1" x="1888"/>
        <item m="1" x="347"/>
        <item m="1" x="1696"/>
        <item m="1" x="1529"/>
        <item m="1" x="2381"/>
        <item m="1" x="1652"/>
        <item m="1" x="1664"/>
        <item m="1" x="1408"/>
        <item m="1" x="1722"/>
        <item m="1" x="263"/>
        <item m="1" x="1782"/>
        <item m="1" x="1960"/>
        <item m="1" x="2084"/>
        <item m="1" x="437"/>
        <item m="1" x="624"/>
        <item m="1" x="1252"/>
        <item m="1" x="2122"/>
        <item m="1" x="2139"/>
        <item m="1" x="22"/>
        <item m="1" x="176"/>
        <item m="1" x="446"/>
        <item m="1" x="911"/>
        <item m="1" x="251"/>
        <item m="1" x="2063"/>
        <item m="1" x="1028"/>
        <item m="1" x="502"/>
        <item m="1" x="2325"/>
        <item m="1" x="180"/>
        <item m="1" x="1049"/>
        <item m="1" x="104"/>
        <item m="1" x="2082"/>
        <item m="1" x="1148"/>
        <item m="1" x="826"/>
        <item m="1" x="2372"/>
        <item m="1" x="1085"/>
        <item m="1" x="1072"/>
        <item m="1" x="913"/>
        <item m="1" x="1580"/>
        <item m="1" x="1324"/>
        <item m="1" x="1316"/>
        <item m="1" x="1305"/>
        <item m="1" x="1092"/>
        <item m="1" x="253"/>
        <item m="1" x="834"/>
        <item m="1" x="814"/>
        <item m="1" x="1813"/>
        <item m="1" x="2162"/>
        <item m="1" x="431"/>
        <item m="1" x="571"/>
        <item m="1" x="2312"/>
        <item m="1" x="372"/>
        <item m="1" x="1568"/>
        <item m="1" x="767"/>
        <item m="1" x="1586"/>
        <item m="1" x="2359"/>
        <item m="1" x="1590"/>
        <item m="1" x="1286"/>
        <item m="1" x="2204"/>
        <item m="1" x="1101"/>
        <item m="1" x="2093"/>
        <item m="1" x="2360"/>
        <item m="1" x="1655"/>
        <item m="1" x="840"/>
        <item m="1" x="2045"/>
        <item m="1" x="2262"/>
        <item m="1" x="520"/>
        <item m="1" x="1348"/>
        <item m="1" x="1916"/>
        <item m="1" x="2175"/>
        <item m="1" x="2261"/>
        <item m="1" x="336"/>
        <item m="1" x="2303"/>
        <item m="1" x="204"/>
        <item m="1" x="1877"/>
        <item m="1" x="503"/>
        <item m="1" x="357"/>
        <item m="1" x="163"/>
        <item m="1" x="1785"/>
        <item m="1" x="313"/>
        <item m="1" x="1229"/>
        <item m="1" x="2351"/>
        <item m="1" x="1764"/>
        <item m="1" x="1006"/>
        <item m="1" x="947"/>
        <item m="1" x="1224"/>
        <item m="1" x="723"/>
        <item m="1" x="1385"/>
        <item m="1" x="1894"/>
        <item m="1" x="1603"/>
        <item m="1" x="1489"/>
        <item m="1" x="1480"/>
        <item m="1" x="1241"/>
        <item m="1" x="346"/>
        <item m="1" x="552"/>
        <item m="1" x="1394"/>
        <item m="1" x="124"/>
        <item m="1" x="2341"/>
        <item m="1" x="1878"/>
        <item m="1" x="2285"/>
        <item m="1" x="1553"/>
        <item m="1" x="1137"/>
        <item m="1" x="983"/>
        <item m="1" x="2265"/>
        <item m="1" x="2024"/>
        <item m="1" x="1052"/>
        <item m="1" x="1823"/>
        <item m="1" x="2036"/>
        <item m="1" x="2079"/>
        <item m="1" x="1611"/>
        <item m="1" x="852"/>
        <item m="1" x="607"/>
        <item m="1" x="2233"/>
        <item m="1" x="668"/>
        <item m="1" x="2297"/>
        <item m="1" x="711"/>
        <item m="1" x="1010"/>
        <item m="1" x="2389"/>
        <item m="1" x="529"/>
        <item m="1" x="1744"/>
        <item m="1" x="1918"/>
        <item m="1" x="337"/>
        <item m="1" x="1940"/>
        <item m="1" x="1947"/>
        <item m="1" x="92"/>
        <item m="1" x="397"/>
        <item m="1" x="956"/>
        <item m="1" x="1545"/>
        <item m="1" x="260"/>
        <item m="1" x="1231"/>
        <item m="1" x="1711"/>
        <item m="1" x="2339"/>
        <item m="1" x="1738"/>
        <item m="1" x="542"/>
        <item m="1" x="2231"/>
        <item m="1" x="941"/>
        <item m="1" x="1767"/>
        <item m="1" x="1952"/>
        <item m="1" x="1391"/>
        <item m="1" x="1421"/>
        <item m="1" x="1527"/>
        <item m="1" x="119"/>
        <item m="1" x="2135"/>
        <item m="1" x="1651"/>
        <item m="1" x="2182"/>
        <item m="1" x="2067"/>
        <item m="1" x="1059"/>
        <item m="1" x="350"/>
        <item m="1" x="164"/>
        <item m="1" x="70"/>
        <item m="1" x="2068"/>
        <item m="1" x="712"/>
        <item m="1" x="307"/>
        <item m="1" x="481"/>
        <item m="1" x="608"/>
        <item m="1" x="1086"/>
        <item m="1" x="548"/>
        <item m="1" x="612"/>
        <item m="1" x="654"/>
        <item m="1" x="1150"/>
        <item m="1" x="55"/>
        <item m="1" x="147"/>
        <item m="1" x="1605"/>
        <item m="1" x="1551"/>
        <item m="1" x="894"/>
        <item m="1" x="1544"/>
        <item m="1" x="1266"/>
        <item m="1" x="566"/>
        <item m="1" x="133"/>
        <item m="1" x="2392"/>
        <item m="1" x="1089"/>
        <item m="1" x="710"/>
        <item m="1" x="198"/>
        <item m="1" x="2001"/>
        <item m="1" x="1747"/>
        <item m="1" x="2059"/>
        <item m="1" x="890"/>
        <item m="1" x="81"/>
        <item m="1" x="1562"/>
        <item m="1" x="355"/>
        <item m="1" x="1941"/>
        <item m="1" x="9"/>
        <item m="1" x="765"/>
        <item m="1" x="114"/>
        <item m="1" x="734"/>
        <item m="1" x="1776"/>
        <item m="1" x="1700"/>
        <item m="1" x="1369"/>
        <item m="1" x="2157"/>
        <item m="1" x="729"/>
        <item m="1" x="1053"/>
        <item m="1" x="2205"/>
        <item m="1" x="782"/>
        <item m="1" x="2066"/>
        <item m="1" x="1539"/>
        <item m="1" x="64"/>
        <item m="1" x="386"/>
        <item m="1" x="2044"/>
        <item m="1" x="604"/>
        <item m="1" x="1099"/>
        <item m="1" x="508"/>
        <item m="1" x="1827"/>
        <item m="1" x="820"/>
        <item m="1" x="1115"/>
        <item m="1" x="861"/>
        <item m="1" x="2379"/>
        <item m="1" x="1588"/>
        <item m="1" x="1753"/>
        <item m="1" x="546"/>
        <item m="1" x="1251"/>
        <item m="1" x="709"/>
        <item m="1" x="2195"/>
        <item m="1" x="1188"/>
        <item m="1" x="643"/>
        <item m="1" x="1250"/>
        <item m="1" x="1931"/>
        <item m="1" x="573"/>
        <item m="1" x="1063"/>
        <item m="1" x="1743"/>
        <item m="1" x="1885"/>
        <item m="1" x="2326"/>
        <item m="1" x="698"/>
        <item m="1" x="1548"/>
        <item m="1" x="417"/>
        <item m="1" x="1961"/>
        <item m="1" x="672"/>
        <item m="1" x="419"/>
        <item m="1" x="1373"/>
        <item m="1" x="853"/>
        <item m="1" x="1826"/>
        <item m="1" x="906"/>
        <item m="1" x="1554"/>
        <item m="1" x="1797"/>
        <item m="1" x="1584"/>
        <item m="1" x="1111"/>
        <item m="1" x="1734"/>
        <item m="1" x="1392"/>
        <item m="1" x="2115"/>
        <item m="1" x="1820"/>
        <item m="1" x="177"/>
        <item m="1" x="1881"/>
        <item m="1" x="1143"/>
        <item m="1" x="2378"/>
        <item m="1" x="603"/>
        <item m="1" x="928"/>
        <item m="1" x="328"/>
        <item m="1" x="877"/>
        <item m="1" x="217"/>
        <item m="1" x="418"/>
        <item m="1" x="2213"/>
        <item m="1" x="1433"/>
        <item m="1" x="1675"/>
        <item m="1" x="2183"/>
        <item m="1" x="101"/>
        <item m="1" x="34"/>
        <item m="1" x="1318"/>
        <item m="1" x="361"/>
        <item m="1" x="1920"/>
        <item m="1" x="2133"/>
        <item m="1" x="1470"/>
        <item m="1" x="784"/>
        <item m="1" x="1282"/>
        <item m="1" x="1964"/>
        <item m="1" x="1427"/>
        <item m="1" x="238"/>
        <item m="1" x="1011"/>
        <item m="1" x="2042"/>
        <item m="1" x="385"/>
        <item m="1" x="1155"/>
        <item m="1" x="1367"/>
        <item m="1" x="412"/>
        <item m="1" x="254"/>
        <item m="1" x="105"/>
        <item m="1" x="1481"/>
        <item m="1" x="2358"/>
        <item m="1" x="215"/>
        <item m="1" x="141"/>
        <item m="1" x="724"/>
        <item m="1" x="59"/>
        <item m="1" x="1535"/>
        <item m="1" x="1694"/>
        <item m="1" x="2209"/>
        <item m="1" x="692"/>
        <item m="1" x="1002"/>
        <item m="1" x="1205"/>
        <item m="1" x="954"/>
        <item m="1" x="1870"/>
        <item m="1" x="2248"/>
        <item m="1" x="881"/>
        <item m="1" x="1582"/>
        <item m="1" x="1513"/>
        <item m="1" x="1718"/>
        <item m="1" x="2316"/>
        <item m="1" x="1130"/>
        <item m="1" x="2329"/>
        <item m="1" x="999"/>
        <item m="1" x="2251"/>
        <item m="1" x="923"/>
        <item m="1" x="2315"/>
        <item m="1" x="1520"/>
        <item m="1" x="569"/>
        <item m="1" x="1498"/>
        <item m="1" x="972"/>
        <item m="1" x="2301"/>
        <item m="1" x="1867"/>
        <item m="1" x="2365"/>
        <item m="1" x="963"/>
        <item m="1" x="1678"/>
        <item m="1" x="1017"/>
        <item m="1" x="1223"/>
        <item m="1" x="2153"/>
        <item m="1" x="2308"/>
        <item m="1" x="748"/>
        <item m="1" x="43"/>
        <item m="1" x="1268"/>
        <item m="1" x="1739"/>
        <item m="1" x="2033"/>
        <item m="1" x="912"/>
        <item m="1" x="808"/>
        <item m="1" x="2077"/>
        <item m="1" x="1245"/>
        <item m="1" x="1812"/>
        <item m="1" x="962"/>
        <item m="1" x="1638"/>
        <item m="1" x="1105"/>
        <item m="1" x="2080"/>
        <item m="1" x="1829"/>
        <item m="1" x="898"/>
        <item m="1" x="1608"/>
        <item m="1" x="139"/>
        <item m="1" x="553"/>
        <item m="1" x="2173"/>
        <item m="1" x="934"/>
        <item m="1" x="178"/>
        <item m="1" x="1326"/>
        <item m="1" x="1953"/>
        <item m="1" x="2092"/>
        <item m="1" x="2330"/>
        <item m="1" x="405"/>
        <item m="1" x="398"/>
        <item m="1" x="908"/>
        <item m="1" x="191"/>
        <item m="1" x="477"/>
        <item m="1" x="13"/>
        <item m="1" x="1172"/>
        <item m="1" x="1363"/>
        <item m="1" x="1074"/>
        <item m="1" x="224"/>
        <item m="1" x="1697"/>
        <item m="1" x="126"/>
        <item m="1" x="2023"/>
        <item m="1" x="47"/>
        <item m="1" x="833"/>
        <item m="1" x="2199"/>
        <item m="1" x="365"/>
        <item m="1" x="1644"/>
        <item m="1" x="233"/>
        <item m="1" x="294"/>
        <item m="1" x="2056"/>
        <item m="1" x="1917"/>
        <item m="1" x="162"/>
        <item m="1" x="25"/>
        <item m="1" x="1893"/>
        <item m="1" x="1225"/>
        <item m="1" x="181"/>
        <item m="1" x="793"/>
        <item m="1" x="1816"/>
        <item m="1" x="2294"/>
        <item m="1" x="475"/>
        <item m="1" x="773"/>
        <item m="1" x="781"/>
        <item m="1" x="432"/>
        <item m="1" x="1855"/>
        <item m="1" x="2074"/>
        <item m="1" x="2223"/>
        <item m="1" x="1821"/>
        <item m="1" x="2394"/>
        <item m="1" x="631"/>
        <item m="1" x="1235"/>
        <item m="1" x="1013"/>
        <item m="1" x="766"/>
        <item m="1" x="2100"/>
        <item m="1" x="496"/>
        <item m="1" x="2320"/>
        <item m="1" x="1925"/>
        <item m="1" x="1356"/>
        <item m="1" x="1762"/>
        <item m="1" x="1670"/>
        <item m="1" x="952"/>
        <item m="1" x="2345"/>
        <item m="1" x="2094"/>
        <item m="1" x="1624"/>
        <item m="1" x="1192"/>
        <item m="1" x="693"/>
        <item m="1" x="2081"/>
        <item m="1" x="2156"/>
        <item m="1" x="2131"/>
        <item m="1" x="1437"/>
        <item m="1" x="1987"/>
        <item m="1" x="2032"/>
        <item m="1" x="780"/>
        <item m="1" x="449"/>
        <item m="1" x="1993"/>
        <item m="1" x="44"/>
        <item m="1" x="339"/>
        <item m="1" x="2174"/>
        <item m="1" x="1839"/>
        <item m="1" x="522"/>
        <item m="1" x="970"/>
        <item m="1" x="1541"/>
        <item m="1" x="1218"/>
        <item m="1" x="1685"/>
        <item m="1" x="84"/>
        <item m="1" x="1942"/>
        <item m="1" x="1355"/>
        <item m="1" x="326"/>
        <item m="1" x="1032"/>
        <item m="1" x="1714"/>
        <item m="1" x="1244"/>
        <item m="1" x="1705"/>
        <item m="1" x="150"/>
        <item m="1" x="1896"/>
        <item m="1" x="186"/>
        <item m="1" x="1817"/>
        <item m="1" x="538"/>
        <item m="1" x="967"/>
        <item m="1" x="616"/>
        <item m="1" x="969"/>
        <item m="1" x="1073"/>
        <item m="1" x="2070"/>
        <item m="1" x="2222"/>
        <item m="1" x="308"/>
        <item m="1" x="559"/>
        <item m="1" x="1906"/>
        <item m="1" x="2244"/>
        <item m="1" x="1094"/>
        <item m="1" x="392"/>
        <item m="1" x="132"/>
        <item m="1" x="202"/>
        <item m="1" x="750"/>
        <item m="1" x="1411"/>
        <item m="1" x="897"/>
        <item m="1" x="982"/>
        <item m="1" x="459"/>
        <item m="1" x="113"/>
        <item m="1" x="152"/>
        <item m="1" x="1016"/>
        <item m="1" x="595"/>
        <item m="1" x="471"/>
        <item m="1" x="1386"/>
        <item m="1" x="2012"/>
        <item m="1" x="2300"/>
        <item m="1" x="2268"/>
        <item m="1" x="721"/>
        <item m="1" x="2014"/>
        <item m="1" x="1334"/>
        <item m="1" x="666"/>
        <item m="1" x="402"/>
        <item m="1" x="1983"/>
        <item m="1" x="1210"/>
        <item m="1" x="2211"/>
        <item m="1" x="2088"/>
        <item m="1" x="1154"/>
        <item m="1" x="1358"/>
        <item m="1" x="1222"/>
        <item m="1" x="720"/>
        <item m="1" x="1120"/>
        <item m="1" x="309"/>
        <item m="1" x="646"/>
        <item m="1" x="2310"/>
        <item m="1" x="1543"/>
        <item m="1" x="400"/>
        <item m="1" x="1221"/>
        <item m="1" x="190"/>
        <item m="1" x="1182"/>
        <item m="1" x="1230"/>
        <item m="1" x="1287"/>
        <item m="1" x="1807"/>
        <item m="1" x="1349"/>
        <item m="1" x="1803"/>
        <item m="1" x="1341"/>
        <item m="1" x="1523"/>
        <item m="1" x="1984"/>
        <item m="1" x="800"/>
        <item m="1" x="327"/>
        <item m="1" x="2146"/>
        <item m="1" x="1575"/>
        <item m="1" x="811"/>
        <item m="1" x="1754"/>
        <item m="1" x="1970"/>
        <item m="1" x="1057"/>
        <item m="1" x="88"/>
        <item m="1" x="424"/>
        <item m="1" x="2058"/>
        <item m="1" x="920"/>
        <item m="1" x="18"/>
        <item m="1" x="1924"/>
        <item m="1" x="677"/>
        <item m="1" x="1912"/>
        <item m="1" x="1508"/>
        <item m="1" x="2096"/>
        <item m="1" x="2343"/>
        <item m="1" x="1758"/>
        <item m="1" x="938"/>
        <item m="1" x="1163"/>
        <item m="1" x="262"/>
        <item m="1" x="2197"/>
        <item m="1" x="174"/>
        <item m="1" x="1415"/>
        <item m="1" x="2075"/>
        <item m="1" x="714"/>
        <item m="1" x="2299"/>
        <item m="1" x="1936"/>
        <item m="1" x="2380"/>
        <item m="1" x="534"/>
        <item m="1" x="1240"/>
        <item m="1" x="682"/>
        <item m="1" x="2344"/>
        <item m="1" x="56"/>
        <item m="1" x="1360"/>
        <item m="1" x="1410"/>
        <item m="1" x="2126"/>
        <item m="1" x="744"/>
        <item m="1" x="1478"/>
        <item m="1" x="859"/>
        <item m="1" x="1020"/>
        <item m="1" x="645"/>
        <item m="1" x="1621"/>
        <item m="1" x="845"/>
        <item m="1" x="1989"/>
        <item m="1" x="1168"/>
        <item m="1" x="293"/>
        <item m="1" x="653"/>
        <item m="1" x="1083"/>
        <item m="1" x="1806"/>
        <item m="1" x="1628"/>
        <item m="1" x="52"/>
        <item m="1" x="718"/>
        <item m="1" x="193"/>
        <item m="1" x="276"/>
        <item m="1" x="2160"/>
        <item m="1" x="36"/>
        <item m="1" x="146"/>
        <item m="1" x="1183"/>
        <item m="1" x="2109"/>
        <item m="1" x="285"/>
        <item m="1" x="599"/>
        <item m="1" x="2165"/>
        <item m="1" x="887"/>
        <item m="1" x="1313"/>
        <item m="1" x="1676"/>
        <item m="1" x="759"/>
        <item m="1" x="540"/>
        <item m="1" x="1038"/>
        <item m="1" x="393"/>
        <item m="1" x="1345"/>
        <item m="1" x="1047"/>
        <item m="1" x="1065"/>
        <item m="1" x="1179"/>
        <item m="1" x="1595"/>
        <item m="1" x="775"/>
        <item m="1" x="536"/>
        <item m="1" x="785"/>
        <item m="1" x="886"/>
        <item m="1" x="901"/>
        <item m="1" x="255"/>
        <item m="1" x="1703"/>
        <item m="1" x="1439"/>
        <item m="1" x="2314"/>
        <item m="1" x="2317"/>
        <item m="1" x="135"/>
        <item m="1" x="2054"/>
        <item m="1" x="205"/>
        <item m="1" x="130"/>
        <item m="1" x="1109"/>
        <item m="1" x="1227"/>
        <item m="1" x="1406"/>
        <item m="1" x="1449"/>
        <item m="1" x="1789"/>
        <item m="1" x="1260"/>
        <item m="1" x="844"/>
        <item m="1" x="504"/>
        <item m="1" x="848"/>
        <item m="1" x="1980"/>
        <item m="1" x="1206"/>
        <item m="1" x="806"/>
        <item m="1" x="2246"/>
        <item m="1" x="641"/>
        <item m="1" x="513"/>
        <item m="1" x="456"/>
        <item m="1" x="409"/>
        <item m="1" x="2002"/>
        <item m="1" x="1514"/>
        <item m="1" x="1583"/>
        <item m="1" x="1216"/>
        <item m="1" x="940"/>
        <item m="1" x="2179"/>
        <item m="1" x="287"/>
        <item m="1" x="1861"/>
        <item m="1" x="382"/>
        <item m="1" x="1909"/>
        <item m="1" x="1081"/>
        <item m="1" x="507"/>
        <item m="1" x="1560"/>
        <item m="1" x="900"/>
        <item m="1" x="91"/>
        <item m="1" x="1352"/>
        <item m="1" x="864"/>
        <item m="1" x="634"/>
        <item m="1" x="1207"/>
        <item m="1" x="2201"/>
        <item m="1" x="441"/>
        <item m="1" x="690"/>
        <item m="1" x="2283"/>
        <item m="1" x="182"/>
        <item m="1" x="2260"/>
        <item m="1" x="591"/>
        <item m="1" x="2193"/>
        <item m="1" x="1259"/>
        <item m="1" x="1851"/>
        <item m="1" x="1068"/>
        <item m="1" x="809"/>
        <item m="1" x="1132"/>
        <item m="1" x="1506"/>
        <item m="1" x="2376"/>
        <item m="1" x="1471"/>
        <item m="1" x="971"/>
        <item m="1" x="120"/>
        <item m="1" x="136"/>
        <item m="1" x="1424"/>
        <item m="1" x="2263"/>
        <item m="1" x="635"/>
        <item m="1" x="2289"/>
        <item m="1" x="681"/>
        <item m="1" x="381"/>
        <item m="1" x="109"/>
        <item m="1" x="1907"/>
        <item m="1" x="377"/>
        <item m="1" x="2388"/>
        <item m="1" x="1958"/>
        <item m="1" x="2050"/>
        <item m="1" x="203"/>
        <item m="1" x="1687"/>
        <item m="1" x="1103"/>
        <item m="1" x="403"/>
        <item m="1" x="491"/>
        <item m="1" x="1923"/>
        <item m="1" x="1934"/>
        <item m="1" x="563"/>
        <item m="1" x="261"/>
        <item m="1" x="1689"/>
        <item m="1" x="2241"/>
        <item m="1" x="16"/>
        <item m="1" x="836"/>
        <item m="1" x="2025"/>
        <item m="1" x="2253"/>
        <item m="1" x="770"/>
        <item m="1" x="1626"/>
        <item m="1" x="933"/>
        <item m="1" x="500"/>
        <item m="1" x="278"/>
        <item m="1" x="1338"/>
        <item m="1" x="1761"/>
        <item m="1" x="2134"/>
        <item m="1" x="1612"/>
        <item m="1" x="862"/>
        <item m="1" x="2357"/>
        <item m="1" x="1346"/>
        <item m="1" x="1766"/>
        <item m="1" x="1630"/>
        <item m="1" x="1850"/>
        <item m="1" x="655"/>
        <item m="1" x="944"/>
        <item m="1" x="470"/>
        <item m="1" x="297"/>
        <item m="1" x="1975"/>
        <item m="1" x="1811"/>
        <item m="1" x="273"/>
        <item m="1" x="387"/>
        <item m="1" x="1781"/>
        <item m="1" x="506"/>
        <item m="1" x="509"/>
        <item m="1" x="1533"/>
        <item m="1" x="354"/>
        <item m="1" x="29"/>
        <item m="1" x="813"/>
        <item m="1" x="1312"/>
        <item m="1" x="1937"/>
        <item m="1" x="719"/>
        <item m="1" x="525"/>
        <item m="1" x="838"/>
        <item m="1" x="2008"/>
        <item m="1" x="21"/>
        <item m="1" x="1333"/>
        <item m="1" x="2040"/>
        <item m="1" x="356"/>
        <item m="1" x="2187"/>
        <item m="1" x="2353"/>
        <item m="1" x="2216"/>
        <item m="1" x="1555"/>
        <item m="1" x="1001"/>
        <item m="1" x="610"/>
        <item m="1" x="351"/>
        <item m="1" x="2034"/>
        <item m="1" x="2212"/>
        <item m="1" x="1185"/>
        <item m="1" x="777"/>
        <item m="1" x="67"/>
        <item m="1" x="1177"/>
        <item m="1" x="2349"/>
        <item m="1" x="1263"/>
        <item m="1" x="303"/>
        <item m="1" x="2030"/>
        <item m="1" x="1928"/>
        <item m="1" x="1209"/>
        <item m="1" x="700"/>
        <item m="1" x="722"/>
        <item m="1" x="250"/>
        <item m="1" x="82"/>
        <item m="1" x="1066"/>
        <item m="1" x="583"/>
        <item m="1" x="1715"/>
        <item m="1" x="1965"/>
        <item m="1" x="1596"/>
        <item m="1" x="851"/>
        <item m="1" x="1578"/>
        <item m="1" x="609"/>
        <item m="1" x="1413"/>
        <item m="1" x="1968"/>
        <item m="1" x="319"/>
        <item m="1" x="194"/>
        <item m="1" x="1243"/>
        <item m="1" x="1198"/>
        <item m="1" x="368"/>
        <item m="1" x="856"/>
        <item m="1" x="311"/>
        <item m="1" x="1236"/>
        <item m="1" x="1460"/>
        <item m="1" x="2393"/>
        <item m="1" x="1384"/>
        <item m="1" x="1271"/>
        <item m="1" x="1473"/>
        <item m="1" x="1726"/>
        <item m="1" x="2202"/>
        <item m="1" x="1591"/>
        <item m="1" x="87"/>
        <item m="1" x="1491"/>
        <item m="1" x="1899"/>
        <item m="1" x="295"/>
        <item m="1" x="389"/>
        <item m="1" x="1451"/>
        <item m="1" x="235"/>
        <item m="1" x="318"/>
        <item m="1" x="2170"/>
        <item m="1" x="858"/>
        <item m="1" x="1214"/>
        <item m="1" x="1178"/>
        <item m="1" x="2363"/>
        <item m="1" x="266"/>
        <item m="1" x="1106"/>
        <item m="1" x="1944"/>
        <item m="1" x="442"/>
        <item m="1" x="1414"/>
        <item m="1" x="1602"/>
        <item m="1" x="1434"/>
        <item m="1" x="1955"/>
        <item m="1" x="1340"/>
        <item m="1" x="450"/>
        <item m="1" x="822"/>
        <item m="1" x="1036"/>
        <item m="1" x="1852"/>
        <item m="1" x="2374"/>
        <item m="1" x="281"/>
        <item m="1" x="1507"/>
        <item m="1" x="660"/>
        <item m="1" x="1927"/>
        <item m="1" x="532"/>
        <item m="1" x="1187"/>
        <item m="1" x="175"/>
        <item m="1" x="474"/>
        <item m="1" x="2151"/>
        <item m="1" x="2243"/>
        <item m="1" x="61"/>
        <item m="1" x="1090"/>
        <item m="1" x="2348"/>
        <item m="1" x="606"/>
        <item m="1" x="1693"/>
        <item m="1" x="249"/>
        <item m="1" x="866"/>
        <item m="1" x="123"/>
        <item m="1" x="1140"/>
        <item m="1" x="207"/>
        <item m="1" x="2304"/>
        <item m="1" x="975"/>
        <item m="1" x="2276"/>
        <item m="1" x="544"/>
        <item m="1" x="349"/>
        <item m="1" x="201"/>
        <item m="1" x="2149"/>
        <item m="1" x="2234"/>
        <item m="1" x="185"/>
        <item m="1" x="286"/>
        <item m="1" x="2238"/>
        <item m="1" x="2184"/>
        <item m="1" x="480"/>
        <item m="1" x="1283"/>
        <item m="1" x="264"/>
        <item m="1" x="874"/>
        <item m="1" x="578"/>
        <item m="1" x="1749"/>
        <item m="1" x="49"/>
        <item m="1" x="1627"/>
        <item m="1" x="2279"/>
        <item m="1" x="2290"/>
        <item m="1" x="980"/>
        <item m="1" x="1853"/>
        <item m="1" x="1963"/>
        <item m="1" x="545"/>
        <item m="1" x="1274"/>
        <item m="1" x="1174"/>
        <item m="1" x="1422"/>
        <item m="1" x="134"/>
        <item m="1" x="451"/>
        <item m="1" x="1769"/>
        <item m="1" x="53"/>
        <item m="1" x="463"/>
        <item m="1" x="1768"/>
        <item m="1" x="128"/>
        <item m="1" x="1446"/>
        <item m="1" x="2017"/>
        <item m="1" x="1716"/>
        <item m="1" x="1331"/>
        <item m="1" x="1835"/>
        <item m="1" x="338"/>
        <item m="1" x="1270"/>
        <item m="1" x="1778"/>
        <item m="1" x="27"/>
        <item m="1" x="2019"/>
        <item m="1" x="1801"/>
        <item m="1" x="1666"/>
        <item m="1" x="2249"/>
        <item m="1" x="619"/>
        <item m="1" x="2119"/>
        <item m="1" x="842"/>
        <item m="1" x="713"/>
        <item m="1" x="275"/>
        <item m="1" x="2000"/>
        <item m="1" x="1546"/>
        <item m="1" x="927"/>
        <item m="1" x="2240"/>
        <item m="1" x="2225"/>
        <item m="1" x="2189"/>
        <item m="1" x="1175"/>
        <item m="1" x="332"/>
        <item m="1" x="1342"/>
        <item m="1" x="1808"/>
        <item m="1" x="1610"/>
        <item m="1" x="1943"/>
        <item m="1" x="812"/>
        <item m="1" x="1330"/>
        <item m="1" x="1864"/>
        <item m="1" x="333"/>
        <item m="1" x="302"/>
        <item m="1" x="694"/>
        <item m="1" x="596"/>
        <item m="1" x="1822"/>
        <item m="1" x="1905"/>
        <item m="1" x="1389"/>
        <item m="1" x="996"/>
        <item m="1" x="383"/>
        <item m="1" x="1184"/>
        <item m="1" x="1012"/>
        <item m="1" x="1267"/>
        <item m="1" x="1500"/>
        <item m="1" x="884"/>
        <item m="1" x="636"/>
        <item m="1" x="531"/>
        <item m="1" x="2196"/>
        <item m="1" x="679"/>
        <item m="1" x="1269"/>
        <item m="1" x="1455"/>
        <item m="1" x="1131"/>
        <item m="1" x="1741"/>
        <item m="1" x="330"/>
        <item m="1" x="1139"/>
        <item m="1" x="396"/>
        <item m="1" x="854"/>
        <item m="1" x="241"/>
        <item m="1" x="2043"/>
        <item m="1" x="1538"/>
        <item m="1" x="1863"/>
        <item m="1" x="1755"/>
        <item m="1" x="1780"/>
        <item m="1" x="461"/>
        <item m="1" x="1629"/>
        <item m="1" x="614"/>
        <item m="1" x="94"/>
        <item m="1" x="1114"/>
        <item m="1" x="1314"/>
        <item m="1" x="705"/>
        <item m="1" x="1976"/>
        <item m="1" x="223"/>
        <item m="1" x="1442"/>
        <item m="1" x="966"/>
        <item m="1" x="304"/>
        <item m="1" x="2291"/>
        <item m="1" x="1469"/>
        <item m="1" x="946"/>
        <item m="1" x="1254"/>
        <item m="1" x="1606"/>
        <item m="1" x="888"/>
        <item m="1" x="2220"/>
        <item m="1" x="2254"/>
        <item m="1" x="1783"/>
        <item m="1" x="2390"/>
        <item m="1" x="2152"/>
        <item m="1" x="380"/>
        <item m="1" x="1938"/>
        <item m="1" x="2272"/>
        <item m="1" x="876"/>
        <item m="1" x="411"/>
        <item m="1" x="406"/>
        <item m="1" x="256"/>
        <item m="1" x="1887"/>
        <item m="1" x="272"/>
        <item m="1" x="495"/>
        <item m="1" x="1387"/>
        <item m="1" x="300"/>
        <item m="1" x="1061"/>
        <item m="1" x="35"/>
        <item m="1" x="413"/>
        <item m="1" x="426"/>
        <item m="1" x="1067"/>
        <item m="1" x="658"/>
        <item m="1" x="2355"/>
        <item m="1" x="2031"/>
        <item m="1" x="684"/>
        <item m="1" x="1658"/>
        <item m="1" x="905"/>
        <item m="1" x="819"/>
        <item m="1" x="2366"/>
        <item m="1" x="2275"/>
        <item m="1" x="539"/>
        <item m="1" x="1686"/>
        <item m="1" x="1552"/>
        <item m="1" x="277"/>
        <item m="1" x="95"/>
        <item m="1" x="754"/>
        <item m="1" x="627"/>
        <item m="1" x="1307"/>
        <item m="1" x="478"/>
        <item m="1" x="1393"/>
        <item m="1" x="1748"/>
        <item m="1" x="23"/>
        <item m="1" x="892"/>
        <item m="1" x="2250"/>
        <item m="1" x="2007"/>
        <item m="1" x="428"/>
        <item m="1" x="2105"/>
        <item m="1" x="379"/>
        <item m="1" x="69"/>
        <item m="1" x="2106"/>
        <item m="1" x="2384"/>
        <item m="1" x="360"/>
        <item m="1" x="364"/>
        <item m="1" x="187"/>
        <item m="1" x="1380"/>
        <item m="1" x="936"/>
        <item m="1" x="757"/>
        <item m="1" x="738"/>
        <item m="1" x="1151"/>
        <item m="1" x="626"/>
        <item m="1" x="231"/>
        <item m="1" x="1173"/>
        <item m="1" x="317"/>
        <item m="1" x="2"/>
        <item m="1" x="1351"/>
        <item m="1" x="1858"/>
        <item m="1" x="1233"/>
        <item m="1" x="1720"/>
        <item m="1" x="1688"/>
        <item m="1" x="214"/>
        <item m="1" x="997"/>
        <item m="1" x="138"/>
        <item m="1" x="2120"/>
        <item m="1" x="301"/>
        <item m="1" x="1371"/>
        <item m="1" x="576"/>
        <item m="1" x="1407"/>
        <item m="1" x="1008"/>
        <item m="1" x="2387"/>
        <item m="1" x="1062"/>
        <item m="1" x="1021"/>
        <item m="1" x="1290"/>
        <item m="1" x="597"/>
        <item m="1" x="484"/>
        <item m="1" x="472"/>
        <item m="1" x="1526"/>
        <item m="1" x="1056"/>
        <item m="1" x="2230"/>
        <item m="1" x="489"/>
        <item m="1" x="40"/>
        <item m="1" x="1448"/>
        <item m="1" x="3"/>
        <item m="1" x="1075"/>
        <item m="1" x="486"/>
        <item m="1" x="1237"/>
        <item m="1" x="1832"/>
        <item m="1" x="1876"/>
        <item m="1" x="2060"/>
        <item m="1" x="2111"/>
        <item m="1" x="2123"/>
        <item m="1" x="1122"/>
        <item m="1" x="706"/>
        <item m="1" x="2083"/>
        <item m="1" x="955"/>
        <item m="1" x="348"/>
        <item m="1" x="1949"/>
        <item m="1" x="1196"/>
        <item m="1" x="1601"/>
        <item m="1" x="1000"/>
        <item m="1" x="1770"/>
        <item m="1" x="1699"/>
        <item m="1" x="1765"/>
        <item m="1" x="1328"/>
        <item m="1" x="2267"/>
        <item m="1" x="448"/>
        <item m="1" x="494"/>
        <item m="1" x="57"/>
        <item m="1" x="245"/>
        <item m="1" x="167"/>
        <item m="1" x="1255"/>
        <item m="1" x="2284"/>
        <item m="1" x="572"/>
        <item m="1" x="2331"/>
        <item m="1" x="2295"/>
        <item m="1" x="6"/>
        <item m="1" x="1445"/>
        <item m="1" x="803"/>
        <item m="1" x="860"/>
        <item m="1" x="2143"/>
        <item m="1" x="1383"/>
        <item m="1" x="208"/>
        <item m="1" x="1397"/>
        <item m="1" x="689"/>
        <item m="1" x="1058"/>
        <item m="1" x="778"/>
        <item m="1" x="557"/>
        <item m="1" x="1"/>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sortType="ascending">
      <items count="30">
        <item m="1" x="18"/>
        <item m="1" x="13"/>
        <item m="1" x="8"/>
        <item m="1" x="4"/>
        <item m="1" x="25"/>
        <item m="1" x="22"/>
        <item m="1" x="16"/>
        <item m="1" x="11"/>
        <item m="1" x="24"/>
        <item m="1" x="19"/>
        <item m="1" x="14"/>
        <item m="1" x="10"/>
        <item m="1" x="6"/>
        <item m="1" x="26"/>
        <item m="1" x="23"/>
        <item m="1" x="17"/>
        <item m="1" x="12"/>
        <item m="1" x="7"/>
        <item m="1" x="2"/>
        <item m="1" x="28"/>
        <item m="1" x="1"/>
        <item m="1" x="3"/>
        <item m="1" x="20"/>
        <item m="1" x="9"/>
        <item m="1" x="15"/>
        <item m="1" x="5"/>
        <item m="1" x="21"/>
        <item m="1" x="27"/>
        <item x="0"/>
        <item t="default"/>
      </items>
    </pivotField>
  </pivotFields>
  <rowFields count="1">
    <field x="21"/>
  </rowFields>
  <rowItems count="2">
    <i>
      <x v="28"/>
    </i>
    <i t="grand">
      <x/>
    </i>
  </rowItems>
  <colFields count="1">
    <field x="4"/>
  </colFields>
  <colItems count="2">
    <i>
      <x/>
    </i>
    <i t="grand">
      <x/>
    </i>
  </colItems>
  <dataFields count="1">
    <dataField name="Change In OpenInterest" fld="6" baseField="0" baseItem="0"/>
  </dataFields>
  <formats count="3">
    <format dxfId="56">
      <pivotArea dataOnly="0" labelOnly="1" fieldPosition="0">
        <references count="1">
          <reference field="21" count="1">
            <x v="6"/>
          </reference>
        </references>
      </pivotArea>
    </format>
    <format dxfId="55">
      <pivotArea dataOnly="0" labelOnly="1" fieldPosition="0">
        <references count="1">
          <reference field="21" count="20">
            <x v="0"/>
            <x v="1"/>
            <x v="2"/>
            <x v="3"/>
            <x v="4"/>
            <x v="5"/>
            <x v="6"/>
            <x v="7"/>
            <x v="8"/>
            <x v="9"/>
            <x v="10"/>
            <x v="11"/>
            <x v="12"/>
            <x v="13"/>
            <x v="14"/>
            <x v="15"/>
            <x v="16"/>
            <x v="17"/>
            <x v="18"/>
            <x v="19"/>
          </reference>
        </references>
      </pivotArea>
    </format>
    <format dxfId="54">
      <pivotArea dataOnly="0" labelOnly="1" fieldPosition="0">
        <references count="1">
          <reference field="21" count="0"/>
        </references>
      </pivotArea>
    </format>
  </formats>
  <chartFormats count="5">
    <chartFormat chart="0" format="156" series="1">
      <pivotArea type="data" outline="0" fieldPosition="0">
        <references count="1">
          <reference field="4294967294" count="1" selected="0">
            <x v="0"/>
          </reference>
        </references>
      </pivotArea>
    </chartFormat>
    <chartFormat chart="2" format="168" series="1">
      <pivotArea type="data" outline="0" fieldPosition="0">
        <references count="2">
          <reference field="4294967294" count="1" selected="0">
            <x v="0"/>
          </reference>
          <reference field="4" count="1" selected="0">
            <x v="0"/>
          </reference>
        </references>
      </pivotArea>
    </chartFormat>
    <chartFormat chart="8" format="571" series="1">
      <pivotArea type="data" outline="0" fieldPosition="0">
        <references count="2">
          <reference field="4294967294" count="1" selected="0">
            <x v="0"/>
          </reference>
          <reference field="4" count="1" selected="0">
            <x v="0"/>
          </reference>
        </references>
      </pivotArea>
    </chartFormat>
    <chartFormat chart="0" format="173" series="1">
      <pivotArea type="data" outline="0" fieldPosition="0">
        <references count="2">
          <reference field="4294967294" count="1" selected="0">
            <x v="0"/>
          </reference>
          <reference field="4" count="1" selected="0">
            <x v="0"/>
          </reference>
        </references>
      </pivotArea>
    </chartFormat>
    <chartFormat chart="8" format="6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6" firstHeaderRow="1" firstDataRow="2" firstDataCol="1"/>
  <pivotFields count="22">
    <pivotField subtotalTop="0" showAll="0"/>
    <pivotField subtotalTop="0" showAll="0"/>
    <pivotField subtotalTop="0" showAll="0"/>
    <pivotField subtotalTop="0" showAll="0"/>
    <pivotField axis="axisCol" subtotalTop="0" showAll="0">
      <items count="2406">
        <item x="0"/>
        <item m="1" x="60"/>
        <item m="1" x="89"/>
        <item m="1" x="869"/>
        <item m="1" x="865"/>
        <item m="1" x="1922"/>
        <item m="1" x="1665"/>
        <item m="1" x="2049"/>
        <item m="1" x="1571"/>
        <item m="1" x="1438"/>
        <item m="1" x="582"/>
        <item m="1" x="1119"/>
        <item m="1" x="575"/>
        <item m="1" x="790"/>
        <item m="1" x="1673"/>
        <item m="1" x="733"/>
        <item m="1" x="1884"/>
        <item m="1" x="2323"/>
        <item m="1" x="1573"/>
        <item m="1" x="156"/>
        <item m="1" x="1787"/>
        <item m="1" x="1490"/>
        <item m="1" x="2166"/>
        <item m="1" x="30"/>
        <item m="1" x="239"/>
        <item m="1" x="144"/>
        <item m="1" x="445"/>
        <item m="1" x="2188"/>
        <item m="1" x="615"/>
        <item m="1" x="1293"/>
        <item m="1" x="2076"/>
        <item m="1" x="1926"/>
        <item m="1" x="989"/>
        <item m="1" x="1327"/>
        <item m="1" x="691"/>
        <item m="1" x="1646"/>
        <item m="1" x="1956"/>
        <item m="1" x="2013"/>
        <item m="1" x="1054"/>
        <item m="1" x="1265"/>
        <item m="1" x="1004"/>
        <item m="1" x="1779"/>
        <item m="1" x="1549"/>
        <item m="1" x="647"/>
        <item m="1" x="1788"/>
        <item m="1" x="992"/>
        <item m="1" x="1570"/>
        <item m="1" x="2319"/>
        <item m="1" x="1640"/>
        <item m="1" x="48"/>
        <item m="1" x="2087"/>
        <item m="1" x="90"/>
        <item m="1" x="1618"/>
        <item m="1" x="1681"/>
        <item m="1" x="455"/>
        <item m="1" x="827"/>
        <item m="1" x="422"/>
        <item m="1" x="584"/>
        <item m="1" x="367"/>
        <item m="1" x="1043"/>
        <item m="1" x="1164"/>
        <item m="1" x="2185"/>
        <item m="1" x="1167"/>
        <item m="1" x="97"/>
        <item m="1" x="8"/>
        <item m="1" x="1868"/>
        <item m="1" x="2061"/>
        <item m="1" x="2107"/>
        <item m="1" x="2229"/>
        <item m="1" x="543"/>
        <item m="1" x="1732"/>
        <item m="1" x="2158"/>
        <item m="1" x="258"/>
        <item m="1" x="1752"/>
        <item m="1" x="642"/>
        <item m="1" x="2099"/>
        <item m="1" x="1883"/>
        <item m="1" x="1880"/>
        <item m="1" x="649"/>
        <item m="1" x="1064"/>
        <item m="1" x="1845"/>
        <item m="1" x="290"/>
        <item m="1" x="2269"/>
        <item m="1" x="274"/>
        <item m="1" x="788"/>
        <item m="1" x="1866"/>
        <item m="1" x="1292"/>
        <item m="1" x="323"/>
        <item m="1" x="1996"/>
        <item m="1" x="1468"/>
        <item m="1" x="296"/>
        <item m="1" x="1891"/>
        <item m="1" x="2391"/>
        <item m="1" x="1152"/>
        <item m="1" x="2338"/>
        <item m="1" x="1636"/>
        <item m="1" x="1317"/>
        <item m="1" x="1848"/>
        <item m="1" x="1297"/>
        <item m="1" x="998"/>
        <item m="1" x="1463"/>
        <item m="1" x="1014"/>
        <item m="1" x="230"/>
        <item m="1" x="747"/>
        <item m="1" x="1264"/>
        <item m="1" x="1604"/>
        <item m="1" x="1146"/>
        <item m="1" x="26"/>
        <item m="1" x="378"/>
        <item m="1" x="1804"/>
        <item m="1" x="2018"/>
        <item m="1" x="1029"/>
        <item m="1" x="1992"/>
        <item m="1" x="671"/>
        <item m="1" x="1379"/>
        <item m="1" x="2132"/>
        <item m="1" x="228"/>
        <item m="1" x="1003"/>
        <item m="1" x="1040"/>
        <item m="1" x="1509"/>
        <item m="1" x="485"/>
        <item m="1" x="1440"/>
        <item m="1" x="2069"/>
        <item m="1" x="1107"/>
        <item m="1" x="623"/>
        <item m="1" x="957"/>
        <item m="1" x="435"/>
        <item m="1" x="1521"/>
        <item m="1" x="335"/>
        <item m="1" x="1794"/>
        <item m="1" x="342"/>
        <item m="1" x="476"/>
        <item m="1" x="639"/>
        <item m="1" x="1581"/>
        <item m="1" x="222"/>
        <item m="1" x="1844"/>
        <item m="1" x="158"/>
        <item m="1" x="2228"/>
        <item m="1" x="1889"/>
        <item m="1" x="958"/>
        <item m="1" x="462"/>
        <item m="1" x="473"/>
        <item m="1" x="1019"/>
        <item m="1" x="1077"/>
        <item m="1" x="1751"/>
        <item m="1" x="1492"/>
        <item m="1" x="490"/>
        <item m="1" x="831"/>
        <item m="1" x="1159"/>
        <item m="1" x="246"/>
        <item m="1" x="1180"/>
        <item m="1" x="2207"/>
        <item m="1" x="776"/>
        <item m="1" x="2110"/>
        <item m="1" x="1284"/>
        <item m="1" x="590"/>
        <item m="1" x="1730"/>
        <item m="1" x="28"/>
        <item m="1" x="1220"/>
        <item m="1" x="1622"/>
        <item m="1" x="1932"/>
        <item m="1" x="2039"/>
        <item m="1" x="1512"/>
        <item m="1" x="1759"/>
        <item m="1" x="1203"/>
        <item m="1" x="227"/>
        <item m="1" x="66"/>
        <item m="1" x="1035"/>
        <item m="1" x="482"/>
        <item m="1" x="798"/>
        <item m="1" x="1837"/>
        <item m="1" x="236"/>
        <item m="1" x="1454"/>
        <item m="1" x="903"/>
        <item m="1" x="949"/>
        <item m="1" x="1528"/>
        <item m="1" x="329"/>
        <item m="1" x="375"/>
        <item m="1" x="1344"/>
        <item m="1" x="651"/>
        <item m="1" x="1682"/>
        <item m="1" x="943"/>
        <item m="1" x="298"/>
        <item m="1" x="951"/>
        <item m="1" x="1721"/>
        <item m="1" x="1818"/>
        <item m="1" x="2383"/>
        <item m="1" x="216"/>
        <item m="1" x="837"/>
        <item m="1" x="1193"/>
        <item m="1" x="2053"/>
        <item m="1" x="1843"/>
        <item m="1" x="2247"/>
        <item m="1" x="189"/>
        <item m="1" x="2191"/>
        <item m="1" x="155"/>
        <item m="1" x="2280"/>
        <item m="1" x="2020"/>
        <item m="1" x="935"/>
        <item m="1" x="1667"/>
        <item m="1" x="108"/>
        <item m="1" x="801"/>
        <item m="1" x="1974"/>
        <item m="1" x="384"/>
        <item m="1" x="1634"/>
        <item m="1" x="2161"/>
        <item m="1" x="1162"/>
        <item m="1" x="1860"/>
        <item m="1" x="816"/>
        <item m="1" x="20"/>
        <item m="1" x="420"/>
        <item m="1" x="919"/>
        <item m="1" x="183"/>
        <item m="1" x="1055"/>
        <item m="1" x="116"/>
        <item m="1" x="1740"/>
        <item m="1" x="2271"/>
        <item m="1" x="2273"/>
        <item m="1" x="1669"/>
        <item m="1" x="605"/>
        <item m="1" x="2242"/>
        <item m="1" x="1838"/>
        <item m="1" x="1957"/>
        <item m="1" x="758"/>
        <item m="1" x="2097"/>
        <item m="1" x="127"/>
        <item m="1" x="1080"/>
        <item m="1" x="984"/>
        <item m="1" x="1402"/>
        <item m="1" x="1981"/>
        <item m="1" x="140"/>
        <item m="1" x="2399"/>
        <item m="1" x="1280"/>
        <item m="1" x="1376"/>
        <item m="1" x="220"/>
        <item m="1" x="786"/>
        <item m="1" x="2051"/>
        <item m="1" x="1322"/>
        <item m="1" x="825"/>
        <item m="1" x="1304"/>
        <item m="1" x="1833"/>
        <item m="1" x="1679"/>
        <item m="1" x="1775"/>
        <item m="1" x="1156"/>
        <item m="1" x="1519"/>
        <item m="1" x="824"/>
        <item m="1" x="872"/>
        <item m="1" x="1967"/>
        <item m="1" x="2239"/>
        <item m="1" x="1354"/>
        <item m="1" x="1585"/>
        <item m="1" x="1336"/>
        <item m="1" x="1476"/>
        <item m="1" x="291"/>
        <item m="1" x="2200"/>
        <item m="1" x="430"/>
        <item m="1" x="7"/>
        <item m="1" x="434"/>
        <item m="1" x="1046"/>
        <item m="1" x="1524"/>
        <item m="1" x="855"/>
        <item m="1" x="1215"/>
        <item m="1" x="499"/>
        <item m="1" x="743"/>
        <item m="1" x="846"/>
        <item m="1" x="2217"/>
        <item m="1" x="2311"/>
        <item m="1" x="791"/>
        <item m="1" x="312"/>
        <item m="1" x="973"/>
        <item m="1" x="726"/>
        <item m="1" x="1854"/>
        <item m="1" x="2340"/>
        <item m="1" x="2005"/>
        <item m="1" x="916"/>
        <item m="1" x="2237"/>
        <item m="1" x="1248"/>
        <item m="1" x="1828"/>
        <item m="1" x="2382"/>
        <item m="1" x="1399"/>
        <item m="1" x="1496"/>
        <item m="1" x="1404"/>
        <item m="1" x="1522"/>
        <item m="1" x="1616"/>
        <item m="1" x="764"/>
        <item m="1" x="324"/>
        <item m="1" x="1045"/>
        <item m="1" x="893"/>
        <item m="1" x="401"/>
        <item m="1" x="479"/>
        <item m="1" x="2302"/>
        <item m="1" x="739"/>
        <item m="1" x="527"/>
        <item m="1" x="1299"/>
        <item m="1" x="2226"/>
        <item m="1" x="2214"/>
        <item m="1" x="1170"/>
        <item m="1" x="988"/>
        <item m="1" x="102"/>
        <item m="1" x="131"/>
        <item m="1" x="830"/>
        <item m="1" x="1986"/>
        <item m="1" x="1208"/>
        <item m="1" x="199"/>
        <item m="1" x="407"/>
        <item m="1" x="1701"/>
        <item m="1" x="1127"/>
        <item m="1" x="1441"/>
        <item m="1" x="2210"/>
        <item m="1" x="1128"/>
        <item m="1" x="948"/>
        <item m="1" x="2336"/>
        <item m="1" x="493"/>
        <item m="1" x="669"/>
        <item m="1" x="579"/>
        <item m="1" x="464"/>
        <item m="1" x="1790"/>
        <item m="1" x="2306"/>
        <item m="1" x="1319"/>
        <item m="1" x="1991"/>
        <item m="1" x="1750"/>
        <item m="1" x="45"/>
        <item m="1" x="316"/>
        <item m="1" x="1482"/>
        <item m="1" x="1643"/>
        <item m="1" x="1113"/>
        <item m="1" x="24"/>
        <item m="1" x="2385"/>
        <item m="1" x="1161"/>
        <item m="1" x="731"/>
        <item m="1" x="1350"/>
        <item m="1" x="974"/>
        <item m="1" x="213"/>
        <item m="1" x="76"/>
        <item m="1" x="1309"/>
        <item m="1" x="1400"/>
        <item m="1" x="598"/>
        <item m="1" x="630"/>
        <item m="1" x="561"/>
        <item m="1" x="1429"/>
        <item m="1" x="1453"/>
        <item m="1" x="2370"/>
        <item m="1" x="284"/>
        <item m="1" x="1674"/>
        <item m="1" x="1165"/>
        <item m="1" x="1733"/>
        <item m="1" x="1135"/>
        <item m="1" x="1856"/>
        <item m="1" x="2021"/>
        <item m="1" x="1078"/>
        <item m="1" x="416"/>
        <item m="1" x="1999"/>
        <item m="1" x="58"/>
        <item m="1" x="1375"/>
        <item m="1" x="1824"/>
        <item m="1" x="2328"/>
        <item m="1" x="1577"/>
        <item m="1" x="1315"/>
        <item m="1" x="1069"/>
        <item m="1" x="2004"/>
        <item m="1" x="362"/>
        <item m="1" x="394"/>
        <item m="1" x="882"/>
        <item m="1" x="789"/>
        <item m="1" x="1027"/>
        <item m="1" x="1306"/>
        <item m="1" x="1116"/>
        <item m="1" x="98"/>
        <item m="1" x="1547"/>
        <item m="1" x="752"/>
        <item m="1" x="429"/>
        <item m="1" x="783"/>
        <item m="1" x="2354"/>
        <item m="1" x="1189"/>
        <item m="1" x="257"/>
        <item m="1" x="1677"/>
        <item m="1" x="950"/>
        <item m="1" x="1988"/>
        <item m="1" x="737"/>
        <item m="1" x="2286"/>
        <item m="1" x="763"/>
        <item m="1" x="68"/>
        <item m="1" x="1830"/>
        <item m="1" x="498"/>
        <item m="1" x="910"/>
        <item m="1" x="914"/>
        <item m="1" x="1219"/>
        <item m="1" x="2164"/>
        <item m="1" x="1592"/>
        <item m="1" x="225"/>
        <item m="1" x="2377"/>
        <item m="1" x="756"/>
        <item m="1" x="37"/>
        <item m="1" x="1310"/>
        <item m="1" x="15"/>
        <item m="1" x="628"/>
        <item m="1" x="2155"/>
        <item m="1" x="772"/>
        <item m="1" x="707"/>
        <item m="1" x="1213"/>
        <item m="1" x="730"/>
        <item m="1" x="1288"/>
        <item m="1" x="1792"/>
        <item m="1" x="774"/>
        <item m="1" x="1102"/>
        <item m="1" x="1814"/>
        <item m="1" x="1199"/>
        <item m="1" x="209"/>
        <item m="1" x="1129"/>
        <item m="1" x="2138"/>
        <item m="1" x="2245"/>
        <item m="1" x="2108"/>
        <item m="1" x="468"/>
        <item m="1" x="2221"/>
        <item m="1" x="516"/>
        <item m="1" x="1181"/>
        <item m="1" x="1784"/>
        <item m="1" x="248"/>
        <item m="1" x="1301"/>
        <item m="1" x="352"/>
        <item m="1" x="1484"/>
        <item m="1" x="2257"/>
        <item m="1" x="1285"/>
        <item m="1" x="1200"/>
        <item m="1" x="72"/>
        <item m="1" x="2177"/>
        <item m="1" x="86"/>
        <item m="1" x="80"/>
        <item m="1" x="1897"/>
        <item m="1" x="670"/>
        <item m="1" x="340"/>
        <item m="1" x="93"/>
        <item m="1" x="79"/>
        <item m="1" x="1971"/>
        <item m="1" x="993"/>
        <item m="1" x="1639"/>
        <item m="1" x="2159"/>
        <item m="1" x="1024"/>
        <item m="1" x="1026"/>
        <item m="1" x="1110"/>
        <item m="1" x="857"/>
        <item m="1" x="1574"/>
        <item m="1" x="50"/>
        <item m="1" x="732"/>
        <item m="1" x="1465"/>
        <item m="1" x="1366"/>
        <item m="1" x="2367"/>
        <item m="1" x="1969"/>
        <item m="1" x="1323"/>
        <item m="1" x="410"/>
        <item m="1" x="374"/>
        <item m="1" x="629"/>
        <item m="1" x="665"/>
        <item m="1" x="959"/>
        <item m="1" x="270"/>
        <item m="1" x="395"/>
        <item m="1" x="560"/>
        <item m="1" x="1416"/>
        <item m="1" x="1921"/>
        <item m="1" x="746"/>
        <item m="1" x="960"/>
        <item m="1" x="1303"/>
        <item m="1" x="1228"/>
        <item m="1" x="875"/>
        <item m="1" x="1142"/>
        <item m="1" x="716"/>
        <item m="1" x="106"/>
        <item m="1" x="41"/>
        <item m="1" x="2171"/>
        <item m="1" x="1802"/>
        <item m="1" x="2274"/>
        <item m="1" x="1361"/>
        <item m="1" x="620"/>
        <item m="1" x="551"/>
        <item m="1" x="2258"/>
        <item m="1" x="1060"/>
        <item m="1" x="685"/>
        <item m="1" x="169"/>
        <item m="1" x="1594"/>
        <item m="1" x="1124"/>
        <item m="1" x="1729"/>
        <item m="1" x="1202"/>
        <item m="1" x="244"/>
        <item m="1" x="1536"/>
        <item m="1" x="466"/>
        <item m="1" x="1273"/>
        <item m="1" x="1281"/>
        <item m="1" x="1176"/>
        <item m="1" x="929"/>
        <item m="1" x="196"/>
        <item m="1" x="1095"/>
        <item m="1" x="1579"/>
        <item m="1" x="945"/>
        <item m="1" x="2113"/>
        <item m="1" x="1136"/>
        <item m="1" x="680"/>
        <item m="1" x="1458"/>
        <item m="1" x="1084"/>
        <item m="1" x="423"/>
        <item m="1" x="1211"/>
        <item m="1" x="1320"/>
        <item m="1" x="1525"/>
        <item m="1" x="932"/>
        <item m="1" x="2048"/>
        <item m="1" x="622"/>
        <item m="1" x="1329"/>
        <item m="1" x="1680"/>
        <item m="1" x="343"/>
        <item m="1" x="1516"/>
        <item m="1" x="549"/>
        <item m="1" x="1994"/>
        <item m="1" x="366"/>
        <item m="1" x="1030"/>
        <item m="1" x="2206"/>
        <item m="1" x="2178"/>
        <item m="1" x="611"/>
        <item m="1" x="234"/>
        <item m="1" x="192"/>
        <item m="1" x="794"/>
        <item m="1" x="664"/>
        <item m="1" x="902"/>
        <item m="1" x="1262"/>
        <item m="1" x="2224"/>
        <item m="1" x="1487"/>
        <item m="1" x="589"/>
        <item m="1" x="1242"/>
        <item m="1" x="979"/>
        <item m="1" x="577"/>
        <item m="1" x="1632"/>
        <item m="1" x="1365"/>
        <item m="1" x="2091"/>
        <item m="1" x="2218"/>
        <item m="1" x="271"/>
        <item m="1" x="1760"/>
        <item m="1" x="125"/>
        <item m="1" x="438"/>
        <item m="1" x="564"/>
        <item m="1" x="771"/>
        <item m="1" x="415"/>
        <item m="1" x="2368"/>
        <item m="1" x="807"/>
        <item m="1" x="1532"/>
        <item m="1" x="977"/>
        <item m="1" x="667"/>
        <item m="1" x="1846"/>
        <item m="1" x="2232"/>
        <item m="1" x="96"/>
        <item m="1" x="2052"/>
        <item m="1" x="1494"/>
        <item m="1" x="799"/>
        <item m="1" x="2003"/>
        <item m="1" x="1191"/>
        <item m="1" x="1815"/>
        <item m="1" x="121"/>
        <item m="1" x="554"/>
        <item m="1" x="760"/>
        <item m="1" x="1879"/>
        <item m="1" x="703"/>
        <item m="1" x="1098"/>
        <item m="1" x="107"/>
        <item m="1" x="1945"/>
        <item m="1" x="1382"/>
        <item m="1" x="1076"/>
        <item m="1" x="687"/>
        <item m="1" x="129"/>
        <item m="1" x="1929"/>
        <item m="1" x="404"/>
        <item m="1" x="2072"/>
        <item m="1" x="2140"/>
        <item m="1" x="5"/>
        <item m="1" x="1786"/>
        <item m="1" x="1657"/>
        <item m="1" x="585"/>
        <item m="1" x="835"/>
        <item m="1" x="200"/>
        <item m="1" x="1649"/>
        <item m="1" x="1332"/>
        <item m="1" x="2046"/>
        <item m="1" x="1774"/>
        <item m="1" x="42"/>
        <item m="1" x="2073"/>
        <item m="1" x="805"/>
        <item m="1" x="226"/>
        <item m="1" x="447"/>
        <item m="1" x="1565"/>
        <item m="1" x="458"/>
        <item m="1" x="1447"/>
        <item m="1" x="2296"/>
        <item m="1" x="1919"/>
        <item m="1" x="1037"/>
        <item m="1" x="497"/>
        <item m="1" x="2144"/>
        <item m="1" x="288"/>
        <item m="1" x="427"/>
        <item m="1" x="1763"/>
        <item m="1" x="454"/>
        <item m="1" x="1423"/>
        <item m="1" x="1279"/>
        <item m="1" x="2208"/>
        <item m="1" x="1717"/>
        <item m="1" x="71"/>
        <item m="1" x="32"/>
        <item m="1" x="715"/>
        <item m="1" x="1668"/>
        <item m="1" x="1598"/>
        <item m="1" x="388"/>
        <item m="1" x="779"/>
        <item m="1" x="1118"/>
        <item m="1" x="62"/>
        <item m="1" x="1702"/>
        <item m="1" x="761"/>
        <item m="1" x="1903"/>
        <item m="1" x="1534"/>
        <item m="1" x="1723"/>
        <item m="1" x="1873"/>
        <item m="1" x="1871"/>
        <item m="1" x="1869"/>
        <item m="1" x="1609"/>
        <item m="1" x="922"/>
        <item m="1" x="985"/>
        <item m="1" x="1377"/>
        <item m="1" x="1357"/>
        <item m="1" x="483"/>
        <item m="1" x="2098"/>
        <item m="1" x="1995"/>
        <item m="1" x="1425"/>
        <item m="1" x="768"/>
        <item m="1" x="1190"/>
        <item m="1" x="1650"/>
        <item m="1" x="2142"/>
        <item m="1" x="1302"/>
        <item m="1" x="1121"/>
        <item m="1" x="1515"/>
        <item m="1" x="1149"/>
        <item m="1" x="632"/>
        <item m="1" x="817"/>
        <item m="1" x="2128"/>
        <item m="1" x="99"/>
        <item m="1" x="863"/>
        <item m="1" x="1704"/>
        <item m="1" x="2065"/>
        <item m="1" x="1875"/>
        <item m="1" x="1005"/>
        <item m="1" x="1831"/>
        <item m="1" x="1933"/>
        <item m="1" x="674"/>
        <item m="1" x="1169"/>
        <item m="1" x="65"/>
        <item m="1" x="1914"/>
        <item m="1" x="994"/>
        <item m="1" x="1505"/>
        <item m="1" x="237"/>
        <item m="1" x="2395"/>
        <item m="1" x="54"/>
        <item m="1" x="633"/>
        <item m="1" x="1226"/>
        <item m="1" x="4"/>
        <item m="1" x="1600"/>
        <item m="1" x="2322"/>
        <item m="1" x="662"/>
        <item m="1" x="1550"/>
        <item m="1" x="2369"/>
        <item m="1" x="1857"/>
        <item m="1" x="83"/>
        <item m="1" x="2219"/>
        <item m="1" x="1298"/>
        <item m="1" x="188"/>
        <item m="1" x="283"/>
        <item m="1" x="555"/>
        <item m="1" x="1567"/>
        <item m="1" x="1041"/>
        <item m="1" x="1457"/>
        <item m="1" x="931"/>
        <item m="1" x="1691"/>
        <item m="1" x="625"/>
        <item m="1" x="2064"/>
        <item m="1" x="166"/>
        <item m="1" x="1388"/>
        <item m="1" x="1503"/>
        <item m="1" x="1713"/>
        <item m="1" x="399"/>
        <item m="1" x="1418"/>
        <item m="1" x="2192"/>
        <item m="1" x="885"/>
        <item m="1" x="541"/>
        <item m="1" x="823"/>
        <item m="1" x="85"/>
        <item m="1" x="1614"/>
        <item m="1" x="909"/>
        <item m="1" x="1145"/>
        <item m="1" x="1985"/>
        <item m="1" x="440"/>
        <item m="1" x="492"/>
        <item m="1" x="1125"/>
        <item m="1" x="1791"/>
        <item m="1" x="1493"/>
        <item m="1" x="315"/>
        <item m="1" x="2352"/>
        <item m="1" x="1166"/>
        <item m="1" x="1212"/>
        <item m="1" x="1153"/>
        <item m="1" x="1886"/>
        <item m="1" x="661"/>
        <item m="1" x="755"/>
        <item m="1" x="63"/>
        <item m="1" x="1462"/>
        <item m="1" x="1499"/>
        <item m="1" x="353"/>
        <item m="1" x="1962"/>
        <item m="1" x="1948"/>
        <item m="1" x="2181"/>
        <item m="1" x="2270"/>
        <item m="1" x="964"/>
        <item m="1" x="1337"/>
        <item m="1" x="915"/>
        <item m="1" x="1757"/>
        <item m="1" x="1795"/>
        <item m="1" x="1798"/>
        <item m="1" x="762"/>
        <item m="1" x="77"/>
        <item m="1" x="697"/>
        <item m="1" x="453"/>
        <item m="1" x="12"/>
        <item m="1" x="1082"/>
        <item m="1" x="701"/>
        <item m="1" x="2277"/>
        <item m="1" x="2150"/>
        <item m="1" x="51"/>
        <item m="1" x="232"/>
        <item m="1" x="795"/>
        <item m="1" x="1158"/>
        <item m="1" x="904"/>
        <item m="1" x="306"/>
        <item m="1" x="1695"/>
        <item m="1" x="469"/>
        <item m="1" x="1849"/>
        <item m="1" x="581"/>
        <item m="1" x="1138"/>
        <item m="1" x="1613"/>
        <item m="1" x="1890"/>
        <item m="1" x="112"/>
        <item m="1" x="154"/>
        <item m="1" x="171"/>
        <item m="1" x="1042"/>
        <item m="1" x="1620"/>
        <item m="1" x="588"/>
        <item m="1" x="917"/>
        <item m="1" x="740"/>
        <item m="1" x="1756"/>
        <item m="1" x="751"/>
        <item m="1" x="111"/>
        <item m="1" x="1186"/>
        <item m="1" x="414"/>
        <item m="1" x="1381"/>
        <item m="1" x="2022"/>
        <item m="1" x="873"/>
        <item m="1" x="280"/>
        <item m="1" x="1997"/>
        <item m="1" x="1698"/>
        <item m="1" x="565"/>
        <item m="1" x="2298"/>
        <item m="1" x="219"/>
        <item m="1" x="195"/>
        <item m="1" x="2309"/>
        <item m="1" x="2401"/>
        <item m="1" x="376"/>
        <item m="1" x="1728"/>
        <item m="1" x="839"/>
        <item m="1" x="556"/>
        <item m="1" x="161"/>
        <item m="1" x="11"/>
        <item m="1" x="1653"/>
        <item m="1" x="742"/>
        <item m="1" x="145"/>
        <item m="1" x="2400"/>
        <item m="1" x="1836"/>
        <item m="1" x="1474"/>
        <item m="1" x="1566"/>
        <item m="1" x="1504"/>
        <item m="1" x="488"/>
        <item m="1" x="925"/>
        <item m="1" x="526"/>
        <item m="1" x="2011"/>
        <item m="1" x="981"/>
        <item m="1" x="1390"/>
        <item m="1" x="2347"/>
        <item m="1" x="871"/>
        <item m="1" x="2086"/>
        <item m="1" x="358"/>
        <item m="1" x="1557"/>
        <item m="1" x="594"/>
        <item m="1" x="841"/>
        <item m="1" x="1746"/>
        <item m="1" x="601"/>
        <item m="1" x="1745"/>
        <item m="1" x="1239"/>
        <item m="1" x="1009"/>
        <item m="1" x="247"/>
        <item m="1" x="168"/>
        <item m="1" x="2055"/>
        <item m="1" x="2264"/>
        <item m="1" x="1862"/>
        <item m="1" x="1477"/>
        <item m="1" x="1518"/>
        <item m="1" x="1034"/>
        <item m="1" x="210"/>
        <item m="1" x="1954"/>
        <item m="1" x="1719"/>
        <item m="1" x="2163"/>
        <item m="1" x="921"/>
        <item m="1" x="1647"/>
        <item m="1" x="391"/>
        <item m="1" x="1204"/>
        <item m="1" x="2396"/>
        <item m="1" x="1902"/>
        <item m="1" x="965"/>
        <item m="1" x="299"/>
        <item m="1" x="2112"/>
        <item m="1" x="613"/>
        <item m="1" x="460"/>
        <item m="1" x="1959"/>
        <item m="1" x="173"/>
        <item m="1" x="1412"/>
        <item m="1" x="1294"/>
        <item m="1" x="501"/>
        <item m="1" x="2010"/>
        <item m="1" x="1435"/>
        <item m="1" x="675"/>
        <item m="1" x="1707"/>
        <item m="1" x="322"/>
        <item m="1" x="2282"/>
        <item m="1" x="1825"/>
        <item m="1" x="2404"/>
        <item m="1" x="1289"/>
        <item m="1" x="39"/>
        <item m="1" x="867"/>
        <item m="1" x="2028"/>
        <item m="1" x="1615"/>
        <item m="1" x="1661"/>
        <item m="1" x="1990"/>
        <item m="1" x="2321"/>
        <item m="1" x="1946"/>
        <item m="1" x="344"/>
        <item m="1" x="1617"/>
        <item m="1" x="1050"/>
        <item m="1" x="1607"/>
        <item m="1" x="1511"/>
        <item m="1" x="2114"/>
        <item m="1" x="1558"/>
        <item m="1" x="487"/>
        <item m="1" x="510"/>
        <item m="1" x="2198"/>
        <item m="1" x="995"/>
        <item m="1" x="2176"/>
        <item m="1" x="656"/>
        <item m="1" x="1530"/>
        <item m="1" x="1901"/>
        <item m="1" x="2364"/>
        <item m="1" x="1911"/>
        <item m="1" x="341"/>
        <item m="1" x="1257"/>
        <item m="1" x="802"/>
        <item m="1" x="1559"/>
        <item m="1" x="1777"/>
        <item m="1" x="2293"/>
        <item m="1" x="1731"/>
        <item m="1" x="797"/>
        <item m="1" x="179"/>
        <item m="1" x="704"/>
        <item m="1" x="787"/>
        <item m="1" x="2361"/>
        <item m="1" x="517"/>
        <item m="1" x="769"/>
        <item m="1" x="1654"/>
        <item m="1" x="2047"/>
        <item m="1" x="1272"/>
        <item m="1" x="1672"/>
        <item m="1" x="753"/>
        <item m="1" x="1865"/>
        <item m="1" x="444"/>
        <item m="1" x="148"/>
        <item m="1" x="1426"/>
        <item m="1" x="1201"/>
        <item m="1" x="586"/>
        <item m="1" x="73"/>
        <item m="1" x="1727"/>
        <item m="1" x="878"/>
        <item m="1" x="735"/>
        <item m="1" x="673"/>
        <item m="1" x="1364"/>
        <item m="1" x="1048"/>
        <item m="1" x="467"/>
        <item m="1" x="991"/>
        <item m="1" x="530"/>
        <item m="1" x="1501"/>
        <item m="1" x="1275"/>
        <item m="1" x="570"/>
        <item m="1" x="659"/>
        <item m="1" x="1939"/>
        <item m="1" x="143"/>
        <item m="1" x="2104"/>
        <item m="1" x="1395"/>
        <item m="1" x="550"/>
        <item m="1" x="1800"/>
        <item m="1" x="891"/>
        <item m="1" x="1378"/>
        <item m="1" x="1819"/>
        <item m="1" x="1247"/>
        <item m="1" x="1091"/>
        <item m="1" x="1466"/>
        <item m="1" x="1430"/>
        <item m="1" x="310"/>
        <item m="1" x="2259"/>
        <item m="1" x="2103"/>
        <item m="1" x="792"/>
        <item m="1" x="1160"/>
        <item m="1" x="197"/>
        <item m="1" x="363"/>
        <item m="1" x="1025"/>
        <item m="1" x="1335"/>
        <item m="1" x="172"/>
        <item m="1" x="2313"/>
        <item m="1" x="1660"/>
        <item m="1" x="1428"/>
        <item m="1" x="2255"/>
        <item m="1" x="736"/>
        <item m="1" x="986"/>
        <item m="1" x="314"/>
        <item m="1" x="1253"/>
        <item m="1" x="2154"/>
        <item m="1" x="1031"/>
        <item m="1" x="2335"/>
        <item m="1" x="1238"/>
        <item m="1" x="373"/>
        <item m="1" x="1398"/>
        <item m="1" x="1096"/>
        <item m="1" x="1977"/>
        <item m="1" x="1910"/>
        <item m="1" x="2078"/>
        <item m="1" x="1472"/>
        <item m="1" x="1475"/>
        <item m="1" x="1018"/>
        <item m="1" x="688"/>
        <item m="1" x="1459"/>
        <item m="1" x="1690"/>
        <item m="1" x="1325"/>
        <item m="1" x="2102"/>
        <item m="1" x="267"/>
        <item m="1" x="1648"/>
        <item m="1" x="937"/>
        <item m="1" x="78"/>
        <item m="1" x="2127"/>
        <item m="1" x="558"/>
        <item m="1" x="918"/>
        <item m="1" x="1296"/>
        <item m="1" x="1308"/>
        <item m="1" x="1772"/>
        <item m="1" x="408"/>
        <item m="1" x="2124"/>
        <item m="1" x="1033"/>
        <item m="1" x="2015"/>
        <item m="1" x="1497"/>
        <item m="1" x="1022"/>
        <item m="1" x="1645"/>
        <item m="1" x="1908"/>
        <item m="1" x="580"/>
        <item m="1" x="160"/>
        <item m="1" x="1561"/>
        <item m="1" x="1079"/>
        <item m="1" x="2168"/>
        <item m="1" x="282"/>
        <item m="1" x="1742"/>
        <item m="1" x="2375"/>
        <item m="1" x="1123"/>
        <item m="1" x="1684"/>
        <item m="1" x="1039"/>
        <item m="1" x="1599"/>
        <item m="1" x="2373"/>
        <item m="1" x="828"/>
        <item m="1" x="1895"/>
        <item m="1" x="2281"/>
        <item m="1" x="1070"/>
        <item m="1" x="268"/>
        <item m="1" x="537"/>
        <item m="1" x="1542"/>
        <item m="1" x="2292"/>
        <item m="1" x="2386"/>
        <item m="1" x="165"/>
        <item m="1" x="279"/>
        <item m="1" x="1436"/>
        <item m="1" x="2125"/>
        <item m="1" x="1362"/>
        <item m="1" x="2327"/>
        <item m="1" x="648"/>
        <item m="1" x="1401"/>
        <item m="1" x="211"/>
        <item m="1" x="1311"/>
        <item m="1" x="593"/>
        <item m="1" x="269"/>
        <item m="1" x="1834"/>
        <item m="1" x="2342"/>
        <item m="1" x="968"/>
        <item m="1" x="1951"/>
        <item m="1" x="1972"/>
        <item m="1" x="1126"/>
        <item m="1" x="1291"/>
        <item m="1" x="618"/>
        <item m="1" x="100"/>
        <item m="1" x="2334"/>
        <item m="1" x="2346"/>
        <item m="1" x="1793"/>
        <item m="1" x="371"/>
        <item m="1" x="110"/>
        <item m="1" x="1278"/>
        <item m="1" x="2278"/>
        <item m="1" x="1809"/>
        <item m="1" x="1432"/>
        <item m="1" x="2141"/>
        <item m="1" x="1659"/>
        <item m="1" x="652"/>
        <item m="1" x="1540"/>
        <item m="1" x="1452"/>
        <item m="1" x="1979"/>
        <item m="1" x="1112"/>
        <item m="1" x="547"/>
        <item m="1" x="1706"/>
        <item m="1" x="1593"/>
        <item m="1" x="1872"/>
        <item m="1" x="2027"/>
        <item m="1" x="1464"/>
        <item m="1" x="1486"/>
        <item m="1" x="942"/>
        <item m="1" x="218"/>
        <item m="1" x="528"/>
        <item m="1" x="2118"/>
        <item m="1" x="695"/>
        <item m="1" x="1246"/>
        <item m="1" x="151"/>
        <item m="1" x="1773"/>
        <item m="1" x="1642"/>
        <item m="1" x="1656"/>
        <item m="1" x="978"/>
        <item m="1" x="1087"/>
        <item m="1" x="899"/>
        <item m="1" x="1517"/>
        <item m="1" x="804"/>
        <item m="1" x="567"/>
        <item m="1" x="2095"/>
        <item m="1" x="2038"/>
        <item m="1" x="2337"/>
        <item m="1" x="1093"/>
        <item m="1" x="1347"/>
        <item m="1" x="436"/>
        <item m="1" x="815"/>
        <item m="1" x="728"/>
        <item m="1" x="1431"/>
        <item m="1" x="2089"/>
        <item m="1" x="1071"/>
        <item m="1" x="1900"/>
        <item m="1" x="562"/>
        <item m="1" x="1978"/>
        <item m="1" x="2136"/>
        <item m="1" x="1915"/>
        <item m="1" x="1724"/>
        <item m="1" x="1374"/>
        <item m="1" x="142"/>
        <item m="1" x="1663"/>
        <item m="1" x="1023"/>
        <item m="1" x="1339"/>
        <item m="1" x="1258"/>
        <item m="1" x="2117"/>
        <item m="1" x="1708"/>
        <item m="1" x="696"/>
        <item m="1" x="1576"/>
        <item m="1" x="1321"/>
        <item m="1" x="535"/>
        <item m="1" x="1300"/>
        <item m="1" x="149"/>
        <item m="1" x="725"/>
        <item m="1" x="1097"/>
        <item m="1" x="883"/>
        <item m="1" x="1277"/>
        <item m="1" x="38"/>
        <item m="1" x="1935"/>
        <item m="1" x="1007"/>
        <item m="1" x="1417"/>
        <item m="1" x="1631"/>
        <item m="1" x="2062"/>
        <item m="1" x="1403"/>
        <item m="1" x="1217"/>
        <item m="1" x="1144"/>
        <item m="1" x="2186"/>
        <item m="1" x="345"/>
        <item m="1" x="2129"/>
        <item m="1" x="289"/>
        <item m="1" x="2403"/>
        <item m="1" x="519"/>
        <item m="1" x="2362"/>
        <item m="1" x="1537"/>
        <item m="1" x="600"/>
        <item m="1" x="699"/>
        <item m="1" x="240"/>
        <item m="1" x="157"/>
        <item m="1" x="243"/>
        <item m="1" x="640"/>
        <item m="1" x="1840"/>
        <item m="1" x="1859"/>
        <item m="1" x="433"/>
        <item m="1" x="2324"/>
        <item m="1" x="2147"/>
        <item m="1" x="821"/>
        <item m="1" x="868"/>
        <item m="1" x="2101"/>
        <item m="1" x="1973"/>
        <item m="1" x="2037"/>
        <item m="1" x="2026"/>
        <item m="1" x="2215"/>
        <item m="1" x="1485"/>
        <item m="1" x="907"/>
        <item m="1" x="2236"/>
        <item m="1" x="879"/>
        <item m="1" x="2402"/>
        <item m="1" x="637"/>
        <item m="1" x="518"/>
        <item m="1" x="17"/>
        <item m="1" x="1171"/>
        <item m="1" x="1563"/>
        <item m="1" x="2190"/>
        <item m="1" x="843"/>
        <item m="1" x="1104"/>
        <item m="1" x="621"/>
        <item m="1" x="847"/>
        <item m="1" x="103"/>
        <item m="1" x="1898"/>
        <item m="1" x="1479"/>
        <item m="1" x="2167"/>
        <item m="1" x="686"/>
        <item m="1" x="1572"/>
        <item m="1" x="1882"/>
        <item m="1" x="1368"/>
        <item m="1" x="514"/>
        <item m="1" x="1100"/>
        <item m="1" x="702"/>
        <item m="1" x="2116"/>
        <item m="1" x="990"/>
        <item m="1" x="587"/>
        <item m="1" x="683"/>
        <item m="1" x="2009"/>
        <item m="1" x="305"/>
        <item m="1" x="421"/>
        <item m="1" x="953"/>
        <item m="1" x="1420"/>
        <item m="1" x="849"/>
        <item m="1" x="796"/>
        <item m="1" x="1735"/>
        <item m="1" x="505"/>
        <item m="1" x="1495"/>
        <item m="1" x="512"/>
        <item m="1" x="443"/>
        <item m="1" x="1232"/>
        <item m="1" x="320"/>
        <item m="1" x="2121"/>
        <item m="1" x="115"/>
        <item m="1" x="2071"/>
        <item m="1" x="1343"/>
        <item m="1" x="1930"/>
        <item m="1" x="153"/>
        <item m="1" x="1710"/>
        <item m="1" x="2318"/>
        <item m="1" x="2137"/>
        <item m="1" x="650"/>
        <item m="1" x="1467"/>
        <item m="1" x="1950"/>
        <item m="1" x="2252"/>
        <item m="1" x="159"/>
        <item m="1" x="678"/>
        <item m="1" x="987"/>
        <item m="1" x="122"/>
        <item m="1" x="930"/>
        <item m="1" x="1044"/>
        <item m="1" x="457"/>
        <item m="1" x="292"/>
        <item m="1" x="1841"/>
        <item m="1" x="1966"/>
        <item m="1" x="265"/>
        <item m="1" x="2287"/>
        <item m="1" x="818"/>
        <item m="1" x="1587"/>
        <item m="1" x="1051"/>
        <item m="1" x="439"/>
        <item m="1" x="1531"/>
        <item m="1" x="1295"/>
        <item m="1" x="717"/>
        <item m="1" x="390"/>
        <item m="1" x="229"/>
        <item m="1" x="2266"/>
        <item m="1" x="1641"/>
        <item m="1" x="325"/>
        <item m="1" x="896"/>
        <item m="1" x="602"/>
        <item m="1" x="1805"/>
        <item m="1" x="870"/>
        <item m="1" x="1736"/>
        <item m="1" x="850"/>
        <item m="1" x="2332"/>
        <item m="1" x="452"/>
        <item m="1" x="1276"/>
        <item m="1" x="592"/>
        <item m="1" x="1249"/>
        <item m="1" x="745"/>
        <item m="1" x="2029"/>
        <item m="1" x="1737"/>
        <item m="1" x="2194"/>
        <item m="1" x="961"/>
        <item m="1" x="2145"/>
        <item m="1" x="895"/>
        <item m="1" x="1133"/>
        <item m="1" x="117"/>
        <item m="1" x="1234"/>
        <item m="1" x="259"/>
        <item m="1" x="2035"/>
        <item m="1" x="939"/>
        <item m="1" x="33"/>
        <item m="1" x="1419"/>
        <item m="1" x="1372"/>
        <item m="1" x="2356"/>
        <item m="1" x="334"/>
        <item m="1" x="511"/>
        <item m="1" x="749"/>
        <item m="1" x="2006"/>
        <item m="1" x="1194"/>
        <item m="1" x="221"/>
        <item m="1" x="1847"/>
        <item m="1" x="31"/>
        <item m="1" x="2305"/>
        <item m="1" x="889"/>
        <item m="1" x="1141"/>
        <item m="1" x="74"/>
        <item m="1" x="2288"/>
        <item m="1" x="880"/>
        <item m="1" x="741"/>
        <item m="1" x="1134"/>
        <item m="1" x="1564"/>
        <item m="1" x="1147"/>
        <item m="1" x="1623"/>
        <item m="1" x="1998"/>
        <item m="1" x="252"/>
        <item m="1" x="2307"/>
        <item m="1" x="644"/>
        <item m="1" x="1589"/>
        <item m="1" x="212"/>
        <item m="1" x="1405"/>
        <item m="1" x="46"/>
        <item m="1" x="1796"/>
        <item m="1" x="515"/>
        <item m="1" x="2350"/>
        <item m="1" x="1709"/>
        <item m="1" x="75"/>
        <item m="1" x="1799"/>
        <item m="1" x="1725"/>
        <item m="1" x="2256"/>
        <item m="1" x="1444"/>
        <item m="1" x="425"/>
        <item m="1" x="2203"/>
        <item m="1" x="1982"/>
        <item m="1" x="2041"/>
        <item m="1" x="1088"/>
        <item m="1" x="521"/>
        <item m="1" x="1569"/>
        <item m="1" x="1842"/>
        <item m="1" x="727"/>
        <item m="1" x="331"/>
        <item m="1" x="1619"/>
        <item m="1" x="1456"/>
        <item m="1" x="359"/>
        <item m="1" x="1483"/>
        <item m="1" x="10"/>
        <item m="1" x="2148"/>
        <item m="1" x="184"/>
        <item m="1" x="369"/>
        <item m="1" x="1353"/>
        <item m="1" x="1502"/>
        <item m="1" x="1461"/>
        <item m="1" x="924"/>
        <item m="1" x="1443"/>
        <item m="1" x="1157"/>
        <item m="1" x="2371"/>
        <item m="1" x="1108"/>
        <item m="1" x="2398"/>
        <item m="1" x="1913"/>
        <item m="1" x="810"/>
        <item m="1" x="1712"/>
        <item m="1" x="2130"/>
        <item m="1" x="1556"/>
        <item m="1" x="1261"/>
        <item m="1" x="1625"/>
        <item m="1" x="2227"/>
        <item m="1" x="1510"/>
        <item m="1" x="1488"/>
        <item m="1" x="2169"/>
        <item m="1" x="1597"/>
        <item m="1" x="19"/>
        <item m="1" x="1370"/>
        <item m="1" x="523"/>
        <item m="1" x="663"/>
        <item m="1" x="574"/>
        <item m="1" x="1771"/>
        <item m="1" x="242"/>
        <item m="1" x="708"/>
        <item m="1" x="1633"/>
        <item m="1" x="2085"/>
        <item m="1" x="1015"/>
        <item m="1" x="2016"/>
        <item m="1" x="1892"/>
        <item m="1" x="137"/>
        <item m="1" x="1197"/>
        <item m="1" x="1662"/>
        <item m="1" x="926"/>
        <item m="1" x="829"/>
        <item m="1" x="617"/>
        <item m="1" x="2235"/>
        <item m="1" x="976"/>
        <item m="1" x="524"/>
        <item m="1" x="1396"/>
        <item m="1" x="1810"/>
        <item m="1" x="2180"/>
        <item m="1" x="170"/>
        <item m="1" x="1637"/>
        <item m="1" x="1359"/>
        <item m="1" x="465"/>
        <item m="1" x="2172"/>
        <item m="1" x="1117"/>
        <item m="1" x="370"/>
        <item m="1" x="1671"/>
        <item m="1" x="118"/>
        <item m="1" x="1874"/>
        <item m="1" x="1683"/>
        <item m="1" x="1450"/>
        <item m="1" x="2397"/>
        <item m="1" x="1256"/>
        <item m="1" x="1904"/>
        <item m="1" x="1692"/>
        <item m="1" x="14"/>
        <item m="1" x="832"/>
        <item m="1" x="533"/>
        <item m="1" x="657"/>
        <item m="1" x="676"/>
        <item m="1" x="206"/>
        <item m="1" x="2057"/>
        <item m="1" x="1635"/>
        <item m="1" x="1195"/>
        <item m="1" x="1409"/>
        <item m="1" x="2090"/>
        <item m="1" x="638"/>
        <item m="1" x="2333"/>
        <item m="1" x="321"/>
        <item m="1" x="568"/>
        <item m="1" x="1888"/>
        <item m="1" x="347"/>
        <item m="1" x="1696"/>
        <item m="1" x="1529"/>
        <item m="1" x="2381"/>
        <item m="1" x="1652"/>
        <item m="1" x="1664"/>
        <item m="1" x="1408"/>
        <item m="1" x="1722"/>
        <item m="1" x="263"/>
        <item m="1" x="1782"/>
        <item m="1" x="1960"/>
        <item m="1" x="2084"/>
        <item m="1" x="437"/>
        <item m="1" x="624"/>
        <item m="1" x="1252"/>
        <item m="1" x="2122"/>
        <item m="1" x="2139"/>
        <item m="1" x="22"/>
        <item m="1" x="176"/>
        <item m="1" x="446"/>
        <item m="1" x="911"/>
        <item m="1" x="251"/>
        <item m="1" x="2063"/>
        <item m="1" x="1028"/>
        <item m="1" x="502"/>
        <item m="1" x="2325"/>
        <item m="1" x="180"/>
        <item m="1" x="1049"/>
        <item m="1" x="104"/>
        <item m="1" x="2082"/>
        <item m="1" x="1148"/>
        <item m="1" x="826"/>
        <item m="1" x="2372"/>
        <item m="1" x="1085"/>
        <item m="1" x="1072"/>
        <item m="1" x="913"/>
        <item m="1" x="1580"/>
        <item m="1" x="1324"/>
        <item m="1" x="1316"/>
        <item m="1" x="1305"/>
        <item m="1" x="1092"/>
        <item m="1" x="253"/>
        <item m="1" x="834"/>
        <item m="1" x="814"/>
        <item m="1" x="1813"/>
        <item m="1" x="2162"/>
        <item m="1" x="431"/>
        <item m="1" x="571"/>
        <item m="1" x="2312"/>
        <item m="1" x="372"/>
        <item m="1" x="1568"/>
        <item m="1" x="767"/>
        <item m="1" x="1586"/>
        <item m="1" x="2359"/>
        <item m="1" x="1590"/>
        <item m="1" x="1286"/>
        <item m="1" x="2204"/>
        <item m="1" x="1101"/>
        <item m="1" x="2093"/>
        <item m="1" x="2360"/>
        <item m="1" x="1655"/>
        <item m="1" x="840"/>
        <item m="1" x="2045"/>
        <item m="1" x="2262"/>
        <item m="1" x="520"/>
        <item m="1" x="1348"/>
        <item m="1" x="1916"/>
        <item m="1" x="2175"/>
        <item m="1" x="2261"/>
        <item m="1" x="336"/>
        <item m="1" x="2303"/>
        <item m="1" x="204"/>
        <item m="1" x="1877"/>
        <item m="1" x="503"/>
        <item m="1" x="357"/>
        <item m="1" x="163"/>
        <item m="1" x="1785"/>
        <item m="1" x="313"/>
        <item m="1" x="1229"/>
        <item m="1" x="2351"/>
        <item m="1" x="1764"/>
        <item m="1" x="1006"/>
        <item m="1" x="947"/>
        <item m="1" x="1224"/>
        <item m="1" x="723"/>
        <item m="1" x="1385"/>
        <item m="1" x="1894"/>
        <item m="1" x="1603"/>
        <item m="1" x="1489"/>
        <item m="1" x="1480"/>
        <item m="1" x="1241"/>
        <item m="1" x="346"/>
        <item m="1" x="552"/>
        <item m="1" x="1394"/>
        <item m="1" x="124"/>
        <item m="1" x="2341"/>
        <item m="1" x="1878"/>
        <item m="1" x="2285"/>
        <item m="1" x="1553"/>
        <item m="1" x="1137"/>
        <item m="1" x="983"/>
        <item m="1" x="2265"/>
        <item m="1" x="2024"/>
        <item m="1" x="1052"/>
        <item m="1" x="1823"/>
        <item m="1" x="2036"/>
        <item m="1" x="2079"/>
        <item m="1" x="1611"/>
        <item m="1" x="852"/>
        <item m="1" x="607"/>
        <item m="1" x="2233"/>
        <item m="1" x="668"/>
        <item m="1" x="2297"/>
        <item m="1" x="711"/>
        <item m="1" x="1010"/>
        <item m="1" x="2389"/>
        <item m="1" x="529"/>
        <item m="1" x="1744"/>
        <item m="1" x="1918"/>
        <item m="1" x="337"/>
        <item m="1" x="1940"/>
        <item m="1" x="1947"/>
        <item m="1" x="92"/>
        <item m="1" x="397"/>
        <item m="1" x="956"/>
        <item m="1" x="1545"/>
        <item m="1" x="260"/>
        <item m="1" x="1231"/>
        <item m="1" x="1711"/>
        <item m="1" x="2339"/>
        <item m="1" x="1738"/>
        <item m="1" x="542"/>
        <item m="1" x="2231"/>
        <item m="1" x="941"/>
        <item m="1" x="1767"/>
        <item m="1" x="1952"/>
        <item m="1" x="1391"/>
        <item m="1" x="1421"/>
        <item m="1" x="1527"/>
        <item m="1" x="119"/>
        <item m="1" x="2135"/>
        <item m="1" x="1651"/>
        <item m="1" x="2182"/>
        <item m="1" x="2067"/>
        <item m="1" x="1059"/>
        <item m="1" x="350"/>
        <item m="1" x="164"/>
        <item m="1" x="70"/>
        <item m="1" x="2068"/>
        <item m="1" x="712"/>
        <item m="1" x="307"/>
        <item m="1" x="481"/>
        <item m="1" x="608"/>
        <item m="1" x="1086"/>
        <item m="1" x="548"/>
        <item m="1" x="612"/>
        <item m="1" x="654"/>
        <item m="1" x="1150"/>
        <item m="1" x="55"/>
        <item m="1" x="147"/>
        <item m="1" x="1605"/>
        <item m="1" x="1551"/>
        <item m="1" x="894"/>
        <item m="1" x="1544"/>
        <item m="1" x="1266"/>
        <item m="1" x="566"/>
        <item m="1" x="133"/>
        <item m="1" x="2392"/>
        <item m="1" x="1089"/>
        <item m="1" x="710"/>
        <item m="1" x="198"/>
        <item m="1" x="2001"/>
        <item m="1" x="1747"/>
        <item m="1" x="2059"/>
        <item m="1" x="890"/>
        <item m="1" x="81"/>
        <item m="1" x="1562"/>
        <item m="1" x="355"/>
        <item m="1" x="1941"/>
        <item m="1" x="9"/>
        <item m="1" x="765"/>
        <item m="1" x="114"/>
        <item m="1" x="734"/>
        <item m="1" x="1776"/>
        <item m="1" x="1700"/>
        <item m="1" x="1369"/>
        <item m="1" x="2157"/>
        <item m="1" x="729"/>
        <item m="1" x="1053"/>
        <item m="1" x="2205"/>
        <item m="1" x="782"/>
        <item m="1" x="2066"/>
        <item m="1" x="1539"/>
        <item m="1" x="64"/>
        <item m="1" x="386"/>
        <item m="1" x="2044"/>
        <item m="1" x="604"/>
        <item m="1" x="1099"/>
        <item m="1" x="508"/>
        <item m="1" x="1827"/>
        <item m="1" x="820"/>
        <item m="1" x="1115"/>
        <item m="1" x="861"/>
        <item m="1" x="2379"/>
        <item m="1" x="1588"/>
        <item m="1" x="1753"/>
        <item m="1" x="546"/>
        <item m="1" x="1251"/>
        <item m="1" x="709"/>
        <item m="1" x="2195"/>
        <item m="1" x="1188"/>
        <item m="1" x="643"/>
        <item m="1" x="1250"/>
        <item m="1" x="1931"/>
        <item m="1" x="573"/>
        <item m="1" x="1063"/>
        <item m="1" x="1743"/>
        <item m="1" x="1885"/>
        <item m="1" x="2326"/>
        <item m="1" x="698"/>
        <item m="1" x="1548"/>
        <item m="1" x="417"/>
        <item m="1" x="1961"/>
        <item m="1" x="672"/>
        <item m="1" x="419"/>
        <item m="1" x="1373"/>
        <item m="1" x="853"/>
        <item m="1" x="1826"/>
        <item m="1" x="906"/>
        <item m="1" x="1554"/>
        <item m="1" x="1797"/>
        <item m="1" x="1584"/>
        <item m="1" x="1111"/>
        <item m="1" x="1734"/>
        <item m="1" x="1392"/>
        <item m="1" x="2115"/>
        <item m="1" x="1820"/>
        <item m="1" x="177"/>
        <item m="1" x="1881"/>
        <item m="1" x="1143"/>
        <item m="1" x="2378"/>
        <item m="1" x="603"/>
        <item m="1" x="928"/>
        <item m="1" x="328"/>
        <item m="1" x="877"/>
        <item m="1" x="217"/>
        <item m="1" x="418"/>
        <item m="1" x="2213"/>
        <item m="1" x="1433"/>
        <item m="1" x="1675"/>
        <item m="1" x="2183"/>
        <item m="1" x="101"/>
        <item m="1" x="34"/>
        <item m="1" x="1318"/>
        <item m="1" x="361"/>
        <item m="1" x="1920"/>
        <item m="1" x="2133"/>
        <item m="1" x="1470"/>
        <item m="1" x="784"/>
        <item m="1" x="1282"/>
        <item m="1" x="1964"/>
        <item m="1" x="1427"/>
        <item m="1" x="238"/>
        <item m="1" x="1011"/>
        <item m="1" x="2042"/>
        <item m="1" x="385"/>
        <item m="1" x="1155"/>
        <item m="1" x="1367"/>
        <item m="1" x="412"/>
        <item m="1" x="254"/>
        <item m="1" x="105"/>
        <item m="1" x="1481"/>
        <item m="1" x="2358"/>
        <item m="1" x="215"/>
        <item m="1" x="141"/>
        <item m="1" x="724"/>
        <item m="1" x="59"/>
        <item m="1" x="1535"/>
        <item m="1" x="1694"/>
        <item m="1" x="2209"/>
        <item m="1" x="692"/>
        <item m="1" x="1002"/>
        <item m="1" x="1205"/>
        <item m="1" x="954"/>
        <item m="1" x="1870"/>
        <item m="1" x="2248"/>
        <item m="1" x="881"/>
        <item m="1" x="1582"/>
        <item m="1" x="1513"/>
        <item m="1" x="1718"/>
        <item m="1" x="2316"/>
        <item m="1" x="1130"/>
        <item m="1" x="2329"/>
        <item m="1" x="999"/>
        <item m="1" x="2251"/>
        <item m="1" x="923"/>
        <item m="1" x="2315"/>
        <item m="1" x="1520"/>
        <item m="1" x="569"/>
        <item m="1" x="1498"/>
        <item m="1" x="972"/>
        <item m="1" x="2301"/>
        <item m="1" x="1867"/>
        <item m="1" x="2365"/>
        <item m="1" x="963"/>
        <item m="1" x="1678"/>
        <item m="1" x="1017"/>
        <item m="1" x="1223"/>
        <item m="1" x="2153"/>
        <item m="1" x="2308"/>
        <item m="1" x="748"/>
        <item m="1" x="43"/>
        <item m="1" x="1268"/>
        <item m="1" x="1739"/>
        <item m="1" x="2033"/>
        <item m="1" x="912"/>
        <item m="1" x="808"/>
        <item m="1" x="2077"/>
        <item m="1" x="1245"/>
        <item m="1" x="1812"/>
        <item m="1" x="962"/>
        <item m="1" x="1638"/>
        <item m="1" x="1105"/>
        <item m="1" x="2080"/>
        <item m="1" x="1829"/>
        <item m="1" x="898"/>
        <item m="1" x="1608"/>
        <item m="1" x="139"/>
        <item m="1" x="553"/>
        <item m="1" x="2173"/>
        <item m="1" x="934"/>
        <item m="1" x="178"/>
        <item m="1" x="1326"/>
        <item m="1" x="1953"/>
        <item m="1" x="2092"/>
        <item m="1" x="2330"/>
        <item m="1" x="405"/>
        <item m="1" x="398"/>
        <item m="1" x="908"/>
        <item m="1" x="191"/>
        <item m="1" x="477"/>
        <item m="1" x="13"/>
        <item m="1" x="1172"/>
        <item m="1" x="1363"/>
        <item m="1" x="1074"/>
        <item m="1" x="224"/>
        <item m="1" x="1697"/>
        <item m="1" x="126"/>
        <item m="1" x="2023"/>
        <item m="1" x="47"/>
        <item m="1" x="833"/>
        <item m="1" x="2199"/>
        <item m="1" x="365"/>
        <item m="1" x="1644"/>
        <item m="1" x="233"/>
        <item m="1" x="294"/>
        <item m="1" x="2056"/>
        <item m="1" x="1917"/>
        <item m="1" x="162"/>
        <item m="1" x="25"/>
        <item m="1" x="1893"/>
        <item m="1" x="1225"/>
        <item m="1" x="181"/>
        <item m="1" x="793"/>
        <item m="1" x="1816"/>
        <item m="1" x="2294"/>
        <item m="1" x="475"/>
        <item m="1" x="773"/>
        <item m="1" x="781"/>
        <item m="1" x="432"/>
        <item m="1" x="1855"/>
        <item m="1" x="2074"/>
        <item m="1" x="2223"/>
        <item m="1" x="1821"/>
        <item m="1" x="2394"/>
        <item m="1" x="631"/>
        <item m="1" x="1235"/>
        <item m="1" x="1013"/>
        <item m="1" x="766"/>
        <item m="1" x="2100"/>
        <item m="1" x="496"/>
        <item m="1" x="2320"/>
        <item m="1" x="1925"/>
        <item m="1" x="1356"/>
        <item m="1" x="1762"/>
        <item m="1" x="1670"/>
        <item m="1" x="952"/>
        <item m="1" x="2345"/>
        <item m="1" x="2094"/>
        <item m="1" x="1624"/>
        <item m="1" x="1192"/>
        <item m="1" x="693"/>
        <item m="1" x="2081"/>
        <item m="1" x="2156"/>
        <item m="1" x="2131"/>
        <item m="1" x="1437"/>
        <item m="1" x="1987"/>
        <item m="1" x="2032"/>
        <item m="1" x="780"/>
        <item m="1" x="449"/>
        <item m="1" x="1993"/>
        <item m="1" x="44"/>
        <item m="1" x="339"/>
        <item m="1" x="2174"/>
        <item m="1" x="1839"/>
        <item m="1" x="522"/>
        <item m="1" x="970"/>
        <item m="1" x="1541"/>
        <item m="1" x="1218"/>
        <item m="1" x="1685"/>
        <item m="1" x="84"/>
        <item m="1" x="1942"/>
        <item m="1" x="1355"/>
        <item m="1" x="326"/>
        <item m="1" x="1032"/>
        <item m="1" x="1714"/>
        <item m="1" x="1244"/>
        <item m="1" x="1705"/>
        <item m="1" x="150"/>
        <item m="1" x="1896"/>
        <item m="1" x="186"/>
        <item m="1" x="1817"/>
        <item m="1" x="538"/>
        <item m="1" x="967"/>
        <item m="1" x="616"/>
        <item m="1" x="969"/>
        <item m="1" x="1073"/>
        <item m="1" x="2070"/>
        <item m="1" x="2222"/>
        <item m="1" x="308"/>
        <item m="1" x="559"/>
        <item m="1" x="1906"/>
        <item m="1" x="2244"/>
        <item m="1" x="1094"/>
        <item m="1" x="392"/>
        <item m="1" x="132"/>
        <item m="1" x="202"/>
        <item m="1" x="750"/>
        <item m="1" x="1411"/>
        <item m="1" x="897"/>
        <item m="1" x="982"/>
        <item m="1" x="459"/>
        <item m="1" x="113"/>
        <item m="1" x="152"/>
        <item m="1" x="1016"/>
        <item m="1" x="595"/>
        <item m="1" x="471"/>
        <item m="1" x="1386"/>
        <item m="1" x="2012"/>
        <item m="1" x="2300"/>
        <item m="1" x="2268"/>
        <item m="1" x="721"/>
        <item m="1" x="2014"/>
        <item m="1" x="1334"/>
        <item m="1" x="666"/>
        <item m="1" x="402"/>
        <item m="1" x="1983"/>
        <item m="1" x="1210"/>
        <item m="1" x="2211"/>
        <item m="1" x="2088"/>
        <item m="1" x="1154"/>
        <item m="1" x="1358"/>
        <item m="1" x="1222"/>
        <item m="1" x="720"/>
        <item m="1" x="1120"/>
        <item m="1" x="309"/>
        <item m="1" x="646"/>
        <item m="1" x="2310"/>
        <item m="1" x="1543"/>
        <item m="1" x="400"/>
        <item m="1" x="1221"/>
        <item m="1" x="190"/>
        <item m="1" x="1182"/>
        <item m="1" x="1230"/>
        <item m="1" x="1287"/>
        <item m="1" x="1807"/>
        <item m="1" x="1349"/>
        <item m="1" x="1803"/>
        <item m="1" x="1341"/>
        <item m="1" x="1523"/>
        <item m="1" x="1984"/>
        <item m="1" x="800"/>
        <item m="1" x="327"/>
        <item m="1" x="2146"/>
        <item m="1" x="1575"/>
        <item m="1" x="811"/>
        <item m="1" x="1754"/>
        <item m="1" x="1970"/>
        <item m="1" x="1057"/>
        <item m="1" x="88"/>
        <item m="1" x="424"/>
        <item m="1" x="2058"/>
        <item m="1" x="920"/>
        <item m="1" x="18"/>
        <item m="1" x="1924"/>
        <item m="1" x="677"/>
        <item m="1" x="1912"/>
        <item m="1" x="1508"/>
        <item m="1" x="2096"/>
        <item m="1" x="2343"/>
        <item m="1" x="1758"/>
        <item m="1" x="938"/>
        <item m="1" x="1163"/>
        <item m="1" x="262"/>
        <item m="1" x="2197"/>
        <item m="1" x="174"/>
        <item m="1" x="1415"/>
        <item m="1" x="2075"/>
        <item m="1" x="714"/>
        <item m="1" x="2299"/>
        <item m="1" x="1936"/>
        <item m="1" x="2380"/>
        <item m="1" x="534"/>
        <item m="1" x="1240"/>
        <item m="1" x="682"/>
        <item m="1" x="2344"/>
        <item m="1" x="56"/>
        <item m="1" x="1360"/>
        <item m="1" x="1410"/>
        <item m="1" x="2126"/>
        <item m="1" x="744"/>
        <item m="1" x="1478"/>
        <item m="1" x="859"/>
        <item m="1" x="1020"/>
        <item m="1" x="645"/>
        <item m="1" x="1621"/>
        <item m="1" x="845"/>
        <item m="1" x="1989"/>
        <item m="1" x="1168"/>
        <item m="1" x="293"/>
        <item m="1" x="653"/>
        <item m="1" x="1083"/>
        <item m="1" x="1806"/>
        <item m="1" x="1628"/>
        <item m="1" x="52"/>
        <item m="1" x="718"/>
        <item m="1" x="193"/>
        <item m="1" x="276"/>
        <item m="1" x="2160"/>
        <item m="1" x="36"/>
        <item m="1" x="146"/>
        <item m="1" x="1183"/>
        <item m="1" x="2109"/>
        <item m="1" x="285"/>
        <item m="1" x="599"/>
        <item m="1" x="2165"/>
        <item m="1" x="887"/>
        <item m="1" x="1313"/>
        <item m="1" x="1676"/>
        <item m="1" x="759"/>
        <item m="1" x="540"/>
        <item m="1" x="1038"/>
        <item m="1" x="393"/>
        <item m="1" x="1345"/>
        <item m="1" x="1047"/>
        <item m="1" x="1065"/>
        <item m="1" x="1179"/>
        <item m="1" x="1595"/>
        <item m="1" x="775"/>
        <item m="1" x="536"/>
        <item m="1" x="785"/>
        <item m="1" x="886"/>
        <item m="1" x="901"/>
        <item m="1" x="255"/>
        <item m="1" x="1703"/>
        <item m="1" x="1439"/>
        <item m="1" x="2314"/>
        <item m="1" x="2317"/>
        <item m="1" x="135"/>
        <item m="1" x="2054"/>
        <item m="1" x="205"/>
        <item m="1" x="130"/>
        <item m="1" x="1109"/>
        <item m="1" x="1227"/>
        <item m="1" x="1406"/>
        <item m="1" x="1449"/>
        <item m="1" x="1789"/>
        <item m="1" x="1260"/>
        <item m="1" x="844"/>
        <item m="1" x="504"/>
        <item m="1" x="848"/>
        <item m="1" x="1980"/>
        <item m="1" x="1206"/>
        <item m="1" x="806"/>
        <item m="1" x="2246"/>
        <item m="1" x="641"/>
        <item m="1" x="513"/>
        <item m="1" x="456"/>
        <item m="1" x="409"/>
        <item m="1" x="2002"/>
        <item m="1" x="1514"/>
        <item m="1" x="1583"/>
        <item m="1" x="1216"/>
        <item m="1" x="940"/>
        <item m="1" x="2179"/>
        <item m="1" x="287"/>
        <item m="1" x="1861"/>
        <item m="1" x="382"/>
        <item m="1" x="1909"/>
        <item m="1" x="1081"/>
        <item m="1" x="507"/>
        <item m="1" x="1560"/>
        <item m="1" x="900"/>
        <item m="1" x="91"/>
        <item m="1" x="1352"/>
        <item m="1" x="864"/>
        <item m="1" x="634"/>
        <item m="1" x="1207"/>
        <item m="1" x="2201"/>
        <item m="1" x="441"/>
        <item m="1" x="690"/>
        <item m="1" x="2283"/>
        <item m="1" x="182"/>
        <item m="1" x="2260"/>
        <item m="1" x="591"/>
        <item m="1" x="2193"/>
        <item m="1" x="1259"/>
        <item m="1" x="1851"/>
        <item m="1" x="1068"/>
        <item m="1" x="809"/>
        <item m="1" x="1132"/>
        <item m="1" x="1506"/>
        <item m="1" x="2376"/>
        <item m="1" x="1471"/>
        <item m="1" x="971"/>
        <item m="1" x="120"/>
        <item m="1" x="136"/>
        <item m="1" x="1424"/>
        <item m="1" x="2263"/>
        <item m="1" x="635"/>
        <item m="1" x="2289"/>
        <item m="1" x="681"/>
        <item m="1" x="381"/>
        <item m="1" x="109"/>
        <item m="1" x="1907"/>
        <item m="1" x="377"/>
        <item m="1" x="2388"/>
        <item m="1" x="1958"/>
        <item m="1" x="2050"/>
        <item m="1" x="203"/>
        <item m="1" x="1687"/>
        <item m="1" x="1103"/>
        <item m="1" x="403"/>
        <item m="1" x="491"/>
        <item m="1" x="1923"/>
        <item m="1" x="1934"/>
        <item m="1" x="563"/>
        <item m="1" x="261"/>
        <item m="1" x="1689"/>
        <item m="1" x="2241"/>
        <item m="1" x="16"/>
        <item m="1" x="836"/>
        <item m="1" x="2025"/>
        <item m="1" x="2253"/>
        <item m="1" x="770"/>
        <item m="1" x="1626"/>
        <item m="1" x="933"/>
        <item m="1" x="500"/>
        <item m="1" x="278"/>
        <item m="1" x="1338"/>
        <item m="1" x="1761"/>
        <item m="1" x="2134"/>
        <item m="1" x="1612"/>
        <item m="1" x="862"/>
        <item m="1" x="2357"/>
        <item m="1" x="1346"/>
        <item m="1" x="1766"/>
        <item m="1" x="1630"/>
        <item m="1" x="1850"/>
        <item m="1" x="655"/>
        <item m="1" x="944"/>
        <item m="1" x="470"/>
        <item m="1" x="297"/>
        <item m="1" x="1975"/>
        <item m="1" x="1811"/>
        <item m="1" x="273"/>
        <item m="1" x="387"/>
        <item m="1" x="1781"/>
        <item m="1" x="506"/>
        <item m="1" x="509"/>
        <item m="1" x="1533"/>
        <item m="1" x="354"/>
        <item m="1" x="29"/>
        <item m="1" x="813"/>
        <item m="1" x="1312"/>
        <item m="1" x="1937"/>
        <item m="1" x="719"/>
        <item m="1" x="525"/>
        <item m="1" x="838"/>
        <item m="1" x="2008"/>
        <item m="1" x="21"/>
        <item m="1" x="1333"/>
        <item m="1" x="2040"/>
        <item m="1" x="356"/>
        <item m="1" x="2187"/>
        <item m="1" x="2353"/>
        <item m="1" x="2216"/>
        <item m="1" x="1555"/>
        <item m="1" x="1001"/>
        <item m="1" x="610"/>
        <item m="1" x="351"/>
        <item m="1" x="2034"/>
        <item m="1" x="2212"/>
        <item m="1" x="1185"/>
        <item m="1" x="777"/>
        <item m="1" x="67"/>
        <item m="1" x="1177"/>
        <item m="1" x="2349"/>
        <item m="1" x="1263"/>
        <item m="1" x="303"/>
        <item m="1" x="2030"/>
        <item m="1" x="1928"/>
        <item m="1" x="1209"/>
        <item m="1" x="700"/>
        <item m="1" x="722"/>
        <item m="1" x="250"/>
        <item m="1" x="82"/>
        <item m="1" x="1066"/>
        <item m="1" x="583"/>
        <item m="1" x="1715"/>
        <item m="1" x="1965"/>
        <item m="1" x="1596"/>
        <item m="1" x="851"/>
        <item m="1" x="1578"/>
        <item m="1" x="609"/>
        <item m="1" x="1413"/>
        <item m="1" x="1968"/>
        <item m="1" x="319"/>
        <item m="1" x="194"/>
        <item m="1" x="1243"/>
        <item m="1" x="1198"/>
        <item m="1" x="368"/>
        <item m="1" x="856"/>
        <item m="1" x="311"/>
        <item m="1" x="1236"/>
        <item m="1" x="1460"/>
        <item m="1" x="2393"/>
        <item m="1" x="1384"/>
        <item m="1" x="1271"/>
        <item m="1" x="1473"/>
        <item m="1" x="1726"/>
        <item m="1" x="2202"/>
        <item m="1" x="1591"/>
        <item m="1" x="87"/>
        <item m="1" x="1491"/>
        <item m="1" x="1899"/>
        <item m="1" x="295"/>
        <item m="1" x="389"/>
        <item m="1" x="1451"/>
        <item m="1" x="235"/>
        <item m="1" x="318"/>
        <item m="1" x="2170"/>
        <item m="1" x="858"/>
        <item m="1" x="1214"/>
        <item m="1" x="1178"/>
        <item m="1" x="2363"/>
        <item m="1" x="266"/>
        <item m="1" x="1106"/>
        <item m="1" x="1944"/>
        <item m="1" x="442"/>
        <item m="1" x="1414"/>
        <item m="1" x="1602"/>
        <item m="1" x="1434"/>
        <item m="1" x="1955"/>
        <item m="1" x="1340"/>
        <item m="1" x="450"/>
        <item m="1" x="822"/>
        <item m="1" x="1036"/>
        <item m="1" x="1852"/>
        <item m="1" x="2374"/>
        <item m="1" x="281"/>
        <item m="1" x="1507"/>
        <item m="1" x="660"/>
        <item m="1" x="1927"/>
        <item m="1" x="532"/>
        <item m="1" x="1187"/>
        <item m="1" x="175"/>
        <item m="1" x="474"/>
        <item m="1" x="2151"/>
        <item m="1" x="2243"/>
        <item m="1" x="61"/>
        <item m="1" x="1090"/>
        <item m="1" x="2348"/>
        <item m="1" x="606"/>
        <item m="1" x="1693"/>
        <item m="1" x="249"/>
        <item m="1" x="866"/>
        <item m="1" x="123"/>
        <item m="1" x="1140"/>
        <item m="1" x="207"/>
        <item m="1" x="2304"/>
        <item m="1" x="975"/>
        <item m="1" x="2276"/>
        <item m="1" x="544"/>
        <item m="1" x="349"/>
        <item m="1" x="201"/>
        <item m="1" x="2149"/>
        <item m="1" x="2234"/>
        <item m="1" x="185"/>
        <item m="1" x="286"/>
        <item m="1" x="2238"/>
        <item m="1" x="2184"/>
        <item m="1" x="480"/>
        <item m="1" x="1283"/>
        <item m="1" x="264"/>
        <item m="1" x="874"/>
        <item m="1" x="578"/>
        <item m="1" x="1749"/>
        <item m="1" x="49"/>
        <item m="1" x="1627"/>
        <item m="1" x="2279"/>
        <item m="1" x="2290"/>
        <item m="1" x="980"/>
        <item m="1" x="1853"/>
        <item m="1" x="1963"/>
        <item m="1" x="545"/>
        <item m="1" x="1274"/>
        <item m="1" x="1174"/>
        <item m="1" x="1422"/>
        <item m="1" x="134"/>
        <item m="1" x="451"/>
        <item m="1" x="1769"/>
        <item m="1" x="53"/>
        <item m="1" x="463"/>
        <item m="1" x="1768"/>
        <item m="1" x="128"/>
        <item m="1" x="1446"/>
        <item m="1" x="2017"/>
        <item m="1" x="1716"/>
        <item m="1" x="1331"/>
        <item m="1" x="1835"/>
        <item m="1" x="338"/>
        <item m="1" x="1270"/>
        <item m="1" x="1778"/>
        <item m="1" x="27"/>
        <item m="1" x="2019"/>
        <item m="1" x="1801"/>
        <item m="1" x="1666"/>
        <item m="1" x="2249"/>
        <item m="1" x="619"/>
        <item m="1" x="2119"/>
        <item m="1" x="842"/>
        <item m="1" x="713"/>
        <item m="1" x="275"/>
        <item m="1" x="2000"/>
        <item m="1" x="1546"/>
        <item m="1" x="927"/>
        <item m="1" x="2240"/>
        <item m="1" x="2225"/>
        <item m="1" x="2189"/>
        <item m="1" x="1175"/>
        <item m="1" x="332"/>
        <item m="1" x="1342"/>
        <item m="1" x="1808"/>
        <item m="1" x="1610"/>
        <item m="1" x="1943"/>
        <item m="1" x="812"/>
        <item m="1" x="1330"/>
        <item m="1" x="1864"/>
        <item m="1" x="333"/>
        <item m="1" x="302"/>
        <item m="1" x="694"/>
        <item m="1" x="596"/>
        <item m="1" x="1822"/>
        <item m="1" x="1905"/>
        <item m="1" x="1389"/>
        <item m="1" x="996"/>
        <item m="1" x="383"/>
        <item m="1" x="1184"/>
        <item m="1" x="1012"/>
        <item m="1" x="1267"/>
        <item m="1" x="1500"/>
        <item m="1" x="884"/>
        <item m="1" x="636"/>
        <item m="1" x="531"/>
        <item m="1" x="2196"/>
        <item m="1" x="679"/>
        <item m="1" x="1269"/>
        <item m="1" x="1455"/>
        <item m="1" x="1131"/>
        <item m="1" x="1741"/>
        <item m="1" x="330"/>
        <item m="1" x="1139"/>
        <item m="1" x="396"/>
        <item m="1" x="854"/>
        <item m="1" x="241"/>
        <item m="1" x="2043"/>
        <item m="1" x="1538"/>
        <item m="1" x="1863"/>
        <item m="1" x="1755"/>
        <item m="1" x="1780"/>
        <item m="1" x="461"/>
        <item m="1" x="1629"/>
        <item m="1" x="614"/>
        <item m="1" x="94"/>
        <item m="1" x="1114"/>
        <item m="1" x="1314"/>
        <item m="1" x="705"/>
        <item m="1" x="1976"/>
        <item m="1" x="223"/>
        <item m="1" x="1442"/>
        <item m="1" x="966"/>
        <item m="1" x="304"/>
        <item m="1" x="2291"/>
        <item m="1" x="1469"/>
        <item m="1" x="946"/>
        <item m="1" x="1254"/>
        <item m="1" x="1606"/>
        <item m="1" x="888"/>
        <item m="1" x="2220"/>
        <item m="1" x="2254"/>
        <item m="1" x="1783"/>
        <item m="1" x="2390"/>
        <item m="1" x="2152"/>
        <item m="1" x="380"/>
        <item m="1" x="1938"/>
        <item m="1" x="2272"/>
        <item m="1" x="876"/>
        <item m="1" x="411"/>
        <item m="1" x="406"/>
        <item m="1" x="256"/>
        <item m="1" x="1887"/>
        <item m="1" x="272"/>
        <item m="1" x="495"/>
        <item m="1" x="1387"/>
        <item m="1" x="300"/>
        <item m="1" x="1061"/>
        <item m="1" x="35"/>
        <item m="1" x="413"/>
        <item m="1" x="426"/>
        <item m="1" x="1067"/>
        <item m="1" x="658"/>
        <item m="1" x="2355"/>
        <item m="1" x="2031"/>
        <item m="1" x="684"/>
        <item m="1" x="1658"/>
        <item m="1" x="905"/>
        <item m="1" x="819"/>
        <item m="1" x="2366"/>
        <item m="1" x="2275"/>
        <item m="1" x="539"/>
        <item m="1" x="1686"/>
        <item m="1" x="1552"/>
        <item m="1" x="277"/>
        <item m="1" x="95"/>
        <item m="1" x="754"/>
        <item m="1" x="627"/>
        <item m="1" x="1307"/>
        <item m="1" x="478"/>
        <item m="1" x="1393"/>
        <item m="1" x="1748"/>
        <item m="1" x="23"/>
        <item m="1" x="892"/>
        <item m="1" x="2250"/>
        <item m="1" x="2007"/>
        <item m="1" x="428"/>
        <item m="1" x="2105"/>
        <item m="1" x="379"/>
        <item m="1" x="69"/>
        <item m="1" x="2106"/>
        <item m="1" x="2384"/>
        <item m="1" x="360"/>
        <item m="1" x="364"/>
        <item m="1" x="187"/>
        <item m="1" x="1380"/>
        <item m="1" x="936"/>
        <item m="1" x="757"/>
        <item m="1" x="738"/>
        <item m="1" x="1151"/>
        <item m="1" x="626"/>
        <item m="1" x="231"/>
        <item m="1" x="1173"/>
        <item m="1" x="317"/>
        <item m="1" x="2"/>
        <item m="1" x="1351"/>
        <item m="1" x="1858"/>
        <item m="1" x="1233"/>
        <item m="1" x="1720"/>
        <item m="1" x="1688"/>
        <item m="1" x="214"/>
        <item m="1" x="997"/>
        <item m="1" x="138"/>
        <item m="1" x="2120"/>
        <item m="1" x="301"/>
        <item m="1" x="1371"/>
        <item m="1" x="576"/>
        <item m="1" x="1407"/>
        <item m="1" x="1008"/>
        <item m="1" x="2387"/>
        <item m="1" x="1062"/>
        <item m="1" x="1021"/>
        <item m="1" x="1290"/>
        <item m="1" x="597"/>
        <item m="1" x="484"/>
        <item m="1" x="472"/>
        <item m="1" x="1526"/>
        <item m="1" x="1056"/>
        <item m="1" x="2230"/>
        <item m="1" x="489"/>
        <item m="1" x="40"/>
        <item m="1" x="1448"/>
        <item m="1" x="3"/>
        <item m="1" x="1075"/>
        <item m="1" x="486"/>
        <item m="1" x="1237"/>
        <item m="1" x="1832"/>
        <item m="1" x="1876"/>
        <item m="1" x="2060"/>
        <item m="1" x="2111"/>
        <item m="1" x="2123"/>
        <item m="1" x="1122"/>
        <item m="1" x="706"/>
        <item m="1" x="2083"/>
        <item m="1" x="955"/>
        <item m="1" x="348"/>
        <item m="1" x="1949"/>
        <item m="1" x="1196"/>
        <item m="1" x="1601"/>
        <item m="1" x="1000"/>
        <item m="1" x="1770"/>
        <item m="1" x="1699"/>
        <item m="1" x="1765"/>
        <item m="1" x="1328"/>
        <item m="1" x="2267"/>
        <item m="1" x="448"/>
        <item m="1" x="494"/>
        <item m="1" x="57"/>
        <item m="1" x="245"/>
        <item m="1" x="167"/>
        <item m="1" x="1255"/>
        <item m="1" x="2284"/>
        <item m="1" x="572"/>
        <item m="1" x="2331"/>
        <item m="1" x="2295"/>
        <item m="1" x="6"/>
        <item m="1" x="1445"/>
        <item m="1" x="803"/>
        <item m="1" x="860"/>
        <item m="1" x="2143"/>
        <item m="1" x="1383"/>
        <item m="1" x="208"/>
        <item m="1" x="1397"/>
        <item m="1" x="689"/>
        <item m="1" x="1058"/>
        <item m="1" x="778"/>
        <item m="1" x="557"/>
        <item m="1" x="1"/>
        <item t="default"/>
      </items>
    </pivotField>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sortType="ascending">
      <items count="30">
        <item m="1" x="18"/>
        <item m="1" x="13"/>
        <item m="1" x="8"/>
        <item m="1" x="4"/>
        <item m="1" x="25"/>
        <item m="1" x="22"/>
        <item m="1" x="16"/>
        <item m="1" x="11"/>
        <item m="1" x="24"/>
        <item m="1" x="19"/>
        <item m="1" x="14"/>
        <item m="1" x="10"/>
        <item m="1" x="6"/>
        <item m="1" x="26"/>
        <item m="1" x="23"/>
        <item m="1" x="17"/>
        <item m="1" x="12"/>
        <item m="1" x="7"/>
        <item m="1" x="2"/>
        <item m="1" x="28"/>
        <item m="1" x="1"/>
        <item m="1" x="3"/>
        <item m="1" x="20"/>
        <item m="1" x="9"/>
        <item m="1" x="15"/>
        <item m="1" x="5"/>
        <item m="1" x="21"/>
        <item m="1" x="27"/>
        <item x="0"/>
        <item t="default"/>
      </items>
    </pivotField>
  </pivotFields>
  <rowFields count="1">
    <field x="21"/>
  </rowFields>
  <rowItems count="2">
    <i>
      <x v="28"/>
    </i>
    <i t="grand">
      <x/>
    </i>
  </rowItems>
  <colFields count="1">
    <field x="4"/>
  </colFields>
  <colItems count="2">
    <i>
      <x/>
    </i>
    <i t="grand">
      <x/>
    </i>
  </colItems>
  <dataFields count="1">
    <dataField name="Sum of lastPrice" fld="10" baseField="21" baseItem="40"/>
  </dataFields>
  <chartFormats count="4">
    <chartFormat chart="0" format="226" series="1">
      <pivotArea type="data" outline="0" fieldPosition="0">
        <references count="2">
          <reference field="4294967294" count="1" selected="0">
            <x v="0"/>
          </reference>
          <reference field="4" count="1" selected="0">
            <x v="0"/>
          </reference>
        </references>
      </pivotArea>
    </chartFormat>
    <chartFormat chart="2" format="239" series="1">
      <pivotArea type="data" outline="0" fieldPosition="0">
        <references count="1">
          <reference field="4294967294" count="1" selected="0">
            <x v="0"/>
          </reference>
        </references>
      </pivotArea>
    </chartFormat>
    <chartFormat chart="0" format="227" series="1">
      <pivotArea type="data" outline="0" fieldPosition="0">
        <references count="1">
          <reference field="4294967294" count="1" selected="0">
            <x v="0"/>
          </reference>
        </references>
      </pivotArea>
    </chartFormat>
    <chartFormat chart="2" format="454"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5" firstHeaderRow="0" firstDataRow="1" firstDataCol="1"/>
  <pivotFields count="8">
    <pivotField axis="axisRow" subtotalTop="0" showAll="0">
      <items count="26">
        <item m="1" x="15"/>
        <item m="1" x="10"/>
        <item m="1" x="6"/>
        <item m="1" x="3"/>
        <item m="1" x="21"/>
        <item m="1" x="18"/>
        <item m="1" x="13"/>
        <item m="1" x="8"/>
        <item m="1" x="20"/>
        <item m="1" x="16"/>
        <item m="1" x="11"/>
        <item m="1" x="7"/>
        <item m="1" x="4"/>
        <item m="1" x="22"/>
        <item m="1" x="19"/>
        <item m="1" x="14"/>
        <item m="1" x="9"/>
        <item m="1" x="5"/>
        <item m="1" x="1"/>
        <item m="1" x="24"/>
        <item m="1" x="2"/>
        <item m="1" x="17"/>
        <item m="1" x="12"/>
        <item m="1" x="23"/>
        <item x="0"/>
        <item t="default"/>
      </items>
    </pivotField>
    <pivotField dataField="1" subtotalTop="0" showAll="0"/>
    <pivotField subtotalTop="0" showAll="0"/>
    <pivotField dataField="1" subtotalTop="0" showAll="0"/>
    <pivotField subtotalTop="0" showAll="0"/>
    <pivotField subtotalTop="0" showAll="0"/>
    <pivotField subtotalTop="0" showAll="0"/>
    <pivotField subtotalTop="0" showAll="0"/>
  </pivotFields>
  <rowFields count="1">
    <field x="0"/>
  </rowFields>
  <rowItems count="2">
    <i>
      <x v="24"/>
    </i>
    <i t="grand">
      <x/>
    </i>
  </rowItems>
  <colFields count="1">
    <field x="-2"/>
  </colFields>
  <colItems count="2">
    <i>
      <x/>
    </i>
    <i i="1">
      <x v="1"/>
    </i>
  </colItems>
  <dataFields count="2">
    <dataField name="Sum of Nifty" fld="1" baseField="0" baseItem="518578328"/>
    <dataField name="Sum of Vix" fld="3" baseField="0" baseItem="40"/>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X5:Z7" firstHeaderRow="0" firstDataRow="1" firstDataCol="1"/>
  <pivotFields count="8">
    <pivotField axis="axisRow" subtotalTop="0" showAll="0">
      <items count="26">
        <item m="1" x="15"/>
        <item m="1" x="10"/>
        <item m="1" x="6"/>
        <item m="1" x="3"/>
        <item m="1" x="21"/>
        <item m="1" x="18"/>
        <item m="1" x="13"/>
        <item m="1" x="8"/>
        <item m="1" x="20"/>
        <item m="1" x="16"/>
        <item m="1" x="11"/>
        <item m="1" x="7"/>
        <item m="1" x="4"/>
        <item m="1" x="22"/>
        <item m="1" x="19"/>
        <item m="1" x="14"/>
        <item m="1" x="9"/>
        <item m="1" x="5"/>
        <item m="1" x="1"/>
        <item m="1" x="24"/>
        <item m="1" x="2"/>
        <item m="1" x="17"/>
        <item m="1" x="12"/>
        <item m="1" x="23"/>
        <item x="0"/>
        <item t="default"/>
      </items>
    </pivotField>
    <pivotField subtotalTop="0" showAll="0"/>
    <pivotField dataField="1" subtotalTop="0" showAll="0"/>
    <pivotField dataField="1" subtotalTop="0" showAll="0"/>
    <pivotField subtotalTop="0" showAll="0"/>
    <pivotField subtotalTop="0" showAll="0"/>
    <pivotField subtotalTop="0" showAll="0"/>
    <pivotField subtotalTop="0" showAll="0"/>
  </pivotFields>
  <rowFields count="1">
    <field x="0"/>
  </rowFields>
  <rowItems count="2">
    <i>
      <x v="24"/>
    </i>
    <i t="grand">
      <x/>
    </i>
  </rowItems>
  <colFields count="1">
    <field x="-2"/>
  </colFields>
  <colItems count="2">
    <i>
      <x/>
    </i>
    <i i="1">
      <x v="1"/>
    </i>
  </colItems>
  <dataFields count="2">
    <dataField name="Sum of BankNifty" fld="2" baseField="8" baseItem="0"/>
    <dataField name="Sum of Vix" fld="3" baseField="8"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dentifier" sourceName="identifier">
  <pivotTables>
    <pivotTable tabId="6" name="PivotTable6"/>
    <pivotTable tabId="2" name="PivotTable3"/>
    <pivotTable tabId="7" name="PivotTable1"/>
    <pivotTable tabId="4" name="PivotTable4"/>
    <pivotTable tabId="5" name="PivotTable5"/>
  </pivotTables>
  <data>
    <tabular pivotCacheId="1">
      <items count="2405">
        <i x="1" s="1" nd="1"/>
        <i x="1776" s="1" nd="1"/>
        <i x="2289" s="1" nd="1"/>
        <i x="662" s="1" nd="1"/>
        <i x="302" s="1" nd="1"/>
        <i x="1106" s="1" nd="1"/>
        <i x="1349" s="1" nd="1"/>
        <i x="557" s="1" nd="1"/>
        <i x="135" s="1" nd="1"/>
        <i x="1894" s="1" nd="1"/>
        <i x="1013" s="1" nd="1"/>
        <i x="2282" s="1" nd="1"/>
        <i x="1620" s="1" nd="1"/>
        <i x="2287" s="1" nd="1"/>
        <i x="707" s="1" nd="1"/>
        <i x="1883" s="1" nd="1"/>
        <i x="75" s="1" nd="1"/>
        <i x="692" s="1" nd="1"/>
        <i x="1409" s="1" nd="1"/>
        <i x="2313" s="1" nd="1"/>
        <i x="69" s="1" nd="1"/>
        <i x="655" s="1" nd="1"/>
        <i x="734" s="1" nd="1"/>
        <i x="2324" s="1" nd="1"/>
        <i x="2278" s="1" nd="1"/>
        <i x="333" s="1" nd="1"/>
        <i x="835" s="1" nd="1"/>
        <i x="266" s="1" nd="1"/>
        <i x="1284" s="1" nd="1"/>
        <i x="786" s="1" nd="1"/>
        <i x="2317" s="1" nd="1"/>
        <i x="1807" s="1" nd="1"/>
        <i x="929" s="1" nd="1"/>
        <i x="1385" s="1" nd="1"/>
        <i x="2322" s="1" nd="1"/>
        <i x="379" s="1" nd="1"/>
        <i x="322" s="1" nd="1"/>
        <i x="2209" s="1" nd="1"/>
        <i x="1709" s="1" nd="1"/>
        <i x="172" s="1" nd="1"/>
        <i x="635" s="1" nd="1"/>
        <i x="114" s="1" nd="1"/>
        <i x="1042" s="1" nd="1"/>
        <i x="1195" s="1" nd="1"/>
        <i x="1864" s="1" nd="1"/>
        <i x="1278" s="1" nd="1"/>
        <i x="772" s="1" nd="1"/>
        <i x="2306" s="1" nd="1"/>
        <i x="778" s="1" nd="1"/>
        <i x="265" s="1" nd="1"/>
        <i x="1434" s="1" nd="1"/>
        <i x="2099" s="1" nd="1"/>
        <i x="1235" s="1" nd="1"/>
        <i x="433" s="1" nd="1"/>
        <i x="2314" s="1" nd="1"/>
        <i x="585" s="1" nd="1"/>
        <i x="1287" s="1" nd="1"/>
        <i x="2105" s="1" nd="1"/>
        <i x="1694" s="1" nd="1"/>
        <i x="1176" s="1" nd="1"/>
        <i x="220" s="1" nd="1"/>
        <i x="2110" s="1" nd="1"/>
        <i x="1600" s="1" nd="1"/>
        <i x="1707" s="1" nd="1"/>
        <i x="1635" s="1" nd="1"/>
        <i x="2350" s="1" nd="1"/>
        <i x="1850" s="1" nd="1"/>
        <i x="171" s="1" nd="1"/>
        <i x="1330" s="1" nd="1"/>
        <i x="110" s="1" nd="1"/>
        <i x="765" s="1" nd="1"/>
        <i x="2155" s="1" nd="1"/>
        <i x="1859" s="1" nd="1"/>
        <i x="1335" s="1" nd="1"/>
        <i x="1790" s="1" nd="1"/>
        <i x="2363" s="1" nd="1"/>
        <i x="642" s="1" nd="1"/>
        <i x="776" s="1" nd="1"/>
        <i x="1657" s="1" nd="1"/>
        <i x="1281" s="1" nd="1"/>
        <i x="1230" s="1" nd="1"/>
        <i x="723" s="1" nd="1"/>
        <i x="1439" s="1" nd="1"/>
        <i x="428" s="1" nd="1"/>
        <i x="515" s="1" nd="1"/>
        <i x="1966" s="1" nd="1"/>
        <i x="4" s="1" nd="1"/>
        <i x="1905" s="1" nd="1"/>
        <i x="675" s="1" nd="1"/>
        <i x="1376" s="1" nd="1"/>
        <i x="371" s="1" nd="1"/>
        <i x="1535" s="1" nd="1"/>
        <i x="2263" s="1" nd="1"/>
        <i x="1025" s="1" nd="1"/>
        <i x="1752" s="1" nd="1"/>
        <i x="9" s="1" nd="1"/>
        <i x="1840" s="1" nd="1"/>
        <i x="464" s="1" nd="1"/>
        <i x="1178" s="1" nd="1"/>
        <i x="628" s="1" nd="1"/>
        <i x="2057" s="1" nd="1"/>
        <i x="2207" s="1" nd="1"/>
        <i x="1703" s="1" nd="1"/>
        <i x="1182" s="1" nd="1"/>
        <i x="631" s="1" nd="1"/>
        <i x="2007" s="1" nd="1"/>
        <i x="1786" s="1" nd="1"/>
        <i x="1273" s="1" nd="1"/>
        <i x="258" s="1" nd="1"/>
        <i x="640" s="1" nd="1"/>
        <i x="1793" s="1" nd="1"/>
        <i x="59" s="1" nd="1"/>
        <i x="1796" s="1" nd="1"/>
        <i x="579" s="1" nd="1"/>
        <i x="1280" s="1" nd="1"/>
        <i x="1226" s="1" nd="1"/>
        <i x="1435" s="1" nd="1"/>
        <i x="206" s="1" nd="1"/>
        <i x="154" s="1" nd="1"/>
        <i x="363" s="1" nd="1"/>
        <i x="15" s="1" nd="1"/>
        <i x="1841" s="1" nd="1"/>
        <i x="812" s="1" nd="1"/>
        <i x="243" s="1" nd="1"/>
        <i x="466" s="1" nd="1"/>
        <i x="1180" s="1" nd="1"/>
        <i x="1630" s="1" nd="1"/>
        <i x="2346" s="1" nd="1"/>
        <i x="46" s="1" nd="1"/>
        <i x="1941" s="1" nd="1"/>
        <i x="633" s="1" nd="1"/>
        <i x="112" s="1" nd="1"/>
        <i x="2010" s="1" nd="1"/>
        <i x="1214" s="1" nd="1"/>
        <i x="255" s="1" nd="1"/>
        <i x="2158" s="1" nd="1"/>
        <i x="190" s="1" nd="1"/>
        <i x="1058" s="1" nd="1"/>
        <i x="2394" s="1" nd="1"/>
        <i x="197" s="1" nd="1"/>
        <i x="1224" s="1" nd="1"/>
        <i x="2399" s="1" nd="1"/>
        <i x="292" s="1" nd="1"/>
        <i x="724" s="1" nd="1"/>
        <i x="2334" s="1" nd="1"/>
        <i x="669" s="1" nd="1"/>
        <i x="157" s="1" nd="1"/>
        <i x="1021" s="1" nd="1"/>
        <i x="5" s="1" nd="1"/>
        <i x="676" s="1" nd="1"/>
        <i x="614" s="1" nd="1"/>
        <i x="1310" s="1" nd="1"/>
        <i x="94" s="1" nd="1"/>
        <i x="1536" s="1" nd="1"/>
        <i x="1629" s="1" nd="1"/>
        <i x="246" s="1" nd="1"/>
        <i x="2149" s="1" nd="1"/>
        <i x="1114" s="1" nd="1"/>
        <i x="2234" s="1" nd="1"/>
        <i x="1943" s="1" nd="1"/>
        <i x="1424" s="1" nd="1"/>
        <i x="185" s="1" nd="1"/>
        <i x="912" s="1" nd="1"/>
        <i x="2299" s="1" nd="1"/>
        <i x="351" s="1" nd="1"/>
        <i x="567" s="1" nd="1"/>
        <i x="1732" s="1" nd="1"/>
        <i x="54" s="1" nd="1"/>
        <i x="493" s="1" nd="1"/>
        <i x="1216" s="1" nd="1"/>
        <i x="2387" s="1" nd="1"/>
        <i x="714" s="1" nd="1"/>
        <i x="1890" s="1" nd="1"/>
        <i x="918" s="1" nd="1"/>
        <i x="2095" s="1" nd="1"/>
        <i x="140" s="1" nd="1"/>
        <i x="858" s="1" nd="1"/>
        <i x="1583" s="1" nd="1"/>
        <i x="2033" s="1" nd="1"/>
        <i x="355" s="1" nd="1"/>
        <i x="1063" s="1" nd="1"/>
        <i x="573" s="1" nd="1"/>
        <i x="1739" s="1" nd="1"/>
        <i x="501" s="1" nd="1"/>
        <i x="1221" s="1" nd="1"/>
        <i x="201" s="1" nd="1"/>
        <i x="1296" s="1" nd="1"/>
        <i x="2038" s="1" nd="1"/>
        <i x="2250" s="1" nd="1"/>
        <i x="286" s="1" nd="1"/>
        <i x="1743" s="1" nd="1"/>
        <i x="940" s="1" nd="1"/>
        <i x="1160" s="1" nd="1"/>
        <i x="1368" s="1" nd="1"/>
        <i x="1821" s="1" nd="1"/>
        <i x="84" s="1" nd="1"/>
        <i x="514" s="1" nd="1"/>
        <i x="947" s="1" nd="1"/>
        <i x="1685" s="1" nd="1"/>
        <i x="2337" s="1" nd="1"/>
        <i x="610" s="1" nd="1"/>
        <i x="1308" s="1" nd="1"/>
        <i x="2050" s="1" nd="1"/>
        <i x="92" s="1" nd="1"/>
        <i x="804" s="1" nd="1"/>
        <i x="2194" s="1" nd="1"/>
        <i x="956" s="1" nd="1"/>
        <i x="457" s="1" nd="1"/>
        <i x="397" s="1" nd="1"/>
        <i x="1100" s="1" nd="1"/>
        <i x="1836" s="1" nd="1"/>
        <i x="1314" s="1" nd="1"/>
        <i x="1772" s="1" nd="1"/>
        <i x="100" s="1" nd="1"/>
        <i x="808" s="1" nd="1"/>
        <i x="1261" s="1" nd="1"/>
        <i x="1474" s="1" nd="1"/>
        <i x="1931" s="1" nd="1"/>
        <i x="240" s="1" nd="1"/>
        <i x="961" s="1" nd="1"/>
        <i x="2140" s="1" nd="1"/>
        <i x="461" s="1" nd="1"/>
        <i x="1625" s="1" nd="1"/>
        <i x="2075" s="1" nd="1"/>
        <i x="1559" s="1" nd="1"/>
        <i x="1777" s="1" nd="1"/>
        <i x="104" s="1" nd="1"/>
        <i x="37" s="1" nd="1"/>
        <i x="1936" s="1" nd="1"/>
        <i x="244" s="1" nd="1"/>
        <i x="702" s="1" nd="1"/>
        <i x="2145" s="1" nd="1"/>
        <i x="180" s="1" nd="1"/>
        <i x="408" s="1" nd="1"/>
        <i x="1566" s="1" nd="1"/>
        <i x="2293" s="1" nd="1"/>
        <i x="1049" s="1" nd="1"/>
        <i x="2227" s="1" nd="1"/>
        <i x="558" s="1" nd="1"/>
        <i x="1268" s="1" nd="1"/>
        <i x="1942" s="1" nd="1"/>
        <i x="1882" s="1" nd="1"/>
        <i x="909" s="1" nd="1"/>
        <i x="2082" s="1" nd="1"/>
        <i x="349" s="1" nd="1"/>
        <i x="2238" s="1" nd="1"/>
        <i x="1731" s="1" nd="1"/>
        <i x="1215" s="1" nd="1"/>
        <i x="1947" s="1" nd="1"/>
        <i x="1145" s="1" nd="1"/>
        <i x="192" s="1" nd="1"/>
        <i x="855" s="1" nd="1"/>
        <i x="794" s="1" nd="1"/>
        <i x="1008" s="1" nd="1"/>
        <i x="1737" s="1" nd="1"/>
        <i x="2179" s="1" nd="1"/>
        <i x="499" s="1" nd="1"/>
        <i x="1218" s="1" nd="1"/>
        <i x="1668" s="1" nd="1"/>
        <i x="2395" s="1" nd="1"/>
        <i x="715" s="1" nd="1"/>
        <i x="144" s="1" nd="1"/>
        <i x="1294" s="1" nd="1"/>
        <i x="797" s="1" nd="1"/>
        <i x="1517" s="1" nd="1"/>
        <i x="284" s="1" nd="1"/>
        <i x="1014" s="1" nd="1"/>
        <i x="1674" s="1" nd="1"/>
        <i x="2400" s="1" nd="1"/>
        <i x="445" s="1" nd="1"/>
        <i x="1159" s="1" nd="1"/>
        <i x="1897" s="1" nd="1"/>
        <i x="2325" s="1" nd="1"/>
        <i x="664" s="1" nd="1"/>
        <i x="80" s="1" nd="1"/>
        <i x="1524" s="1" nd="1"/>
        <i x="1981" s="1" nd="1"/>
        <i x="743" s="1" nd="1"/>
        <i x="1463" s="1" nd="1"/>
        <i x="2188" s="1" nd="1"/>
        <i x="230" s="1" nd="1"/>
        <i x="943" s="1" nd="1"/>
        <i x="1682" s="1" nd="1"/>
        <i x="1165" s="1" nd="1"/>
        <i x="1610" s="1" nd="1"/>
        <i x="2336" s="1" nd="1"/>
        <i x="670" s="1" nd="1"/>
        <i x="1766" s="1" nd="1"/>
        <i x="86" s="1" nd="1"/>
        <i x="802" s="1" nd="1"/>
        <i x="1985" s="1" nd="1"/>
        <i x="298" s="1" nd="1"/>
        <i x="747" s="1" nd="1"/>
        <i x="234" s="1" nd="1"/>
        <i x="951" s="1" nd="1"/>
        <i x="2127" s="1" nd="1"/>
        <i x="895" s="1" nd="1"/>
        <i x="1614" s="1" nd="1"/>
        <i x="615" s="1" nd="1"/>
        <i x="543" s="1" nd="1"/>
        <i x="239" s="1" nd="1"/>
        <i x="901" s="1" nd="1"/>
        <i x="2072" s="1" nd="1"/>
        <i x="400" s="1" nd="1"/>
        <i x="1556" s="1" nd="1"/>
        <i x="618" s="1" nd="1"/>
        <i x="1044" s="1" nd="1"/>
        <i x="1264" s="1" nd="1"/>
        <i x="1721" s="1" nd="1"/>
        <i x="32" s="1" nd="1"/>
        <i x="756" s="1" nd="1"/>
        <i x="1202" s="1" nd="1"/>
        <i x="699" s="1" nd="1"/>
        <i x="1415" s="1" nd="1"/>
        <i x="179" s="1" nd="1"/>
        <i x="902" s="1" nd="1"/>
        <i x="2077" s="1" nd="1"/>
        <i x="1562" s="1" nd="1"/>
        <i x="340" s="1" nd="1"/>
        <i x="1046" s="1" nd="1"/>
        <i x="1780" s="1" nd="1"/>
        <i x="2223" s="1" nd="1"/>
        <i x="43" s="1" nd="1"/>
        <i x="1940" s="1" nd="1"/>
        <i x="705" s="1" nd="1"/>
        <i x="651" s="1" nd="1"/>
        <i x="846" s="1" nd="1"/>
        <i x="1572" s="1" nd="1"/>
        <i x="1504" s="1" nd="1"/>
        <i x="998" s="1" nd="1"/>
        <i x="2177" s="1" nd="1"/>
        <i x="2380" s="1" nd="1"/>
        <i x="1885" s="1" nd="1"/>
        <i x="1355" s="1" nd="1"/>
        <i x="1290" s="1" nd="1"/>
        <i x="2029" s="1" nd="1"/>
        <i x="1006" s="1" nd="1"/>
        <i x="1733" s="1" nd="1"/>
        <i x="440" s="1" nd="1"/>
        <i x="1148" s="1" nd="1"/>
        <i x="657" s="1" nd="1"/>
        <i x="141" s="1" nd="1"/>
        <i x="1293" s="1" nd="1"/>
        <i x="2034" s="1" nd="1"/>
        <i x="2184" s="1" nd="1"/>
        <i x="502" s="1" nd="1"/>
        <i x="1604" s="1" nd="1"/>
        <i x="1818" s="1" nd="1"/>
        <i x="145" s="1" nd="1"/>
        <i x="1297" s="1" nd="1"/>
        <i x="287" s="1" nd="1"/>
        <i x="2116" s="1" nd="1"/>
        <i x="1093" s="1" nd="1"/>
        <i x="2276" s="1" nd="1"/>
        <i x="85" s="1" nd="1"/>
        <i x="948" s="1" nd="1"/>
        <i x="1402" s="1" nd="1"/>
        <i x="2124" s="1" nd="1"/>
        <i x="1613" s="1" nd="1"/>
        <i x="611" s="1" nd="1"/>
        <i x="93" s="1" nd="1"/>
        <i x="1257" s="1" nd="1"/>
        <i x="237" s="1" nd="1"/>
        <i x="1405" s="1" nd="1"/>
        <i x="2130" s="1" nd="1"/>
        <i x="899" s="1" nd="1"/>
        <i x="831" s="1" nd="1"/>
        <i x="2217" s="1" nd="1"/>
        <i x="544" s="1" nd="1"/>
        <i x="1262" s="1" nd="1"/>
        <i x="30" s="1" nd="1"/>
        <i x="1412" s="1" nd="1"/>
        <i x="1344" s="1" nd="1"/>
        <i x="2076" s="1" nd="1"/>
        <i x="404" s="1" nd="1"/>
        <i x="1725" s="1" nd="1"/>
        <i x="488" s="1" nd="1"/>
        <i x="2370" s="1" nd="1"/>
        <i x="704" s="1" nd="1"/>
        <i x="2229" s="1" nd="1"/>
        <i x="1729" s="1" nd="1"/>
        <i x="2377" s="1" nd="1"/>
        <i x="434" s="1" nd="1"/>
        <i x="1135" s="1" nd="1"/>
        <i x="1510" s="1" nd="1"/>
        <i x="1001" s="1" nd="1"/>
        <i x="492" s="1" nd="1"/>
        <i x="2383" s="1" nd="1"/>
        <i x="1146" s="1" nd="1"/>
        <i x="1598" s="1" nd="1"/>
        <i x="1808" s="1" nd="1"/>
        <i x="136" s="1" nd="1"/>
        <i x="1291" s="1" nd="1"/>
        <i x="72" s="1" nd="1"/>
        <i x="1514" s="1" nd="1"/>
        <i x="930" s="1" nd="1"/>
        <i x="1602" s="1" nd="1"/>
        <i x="597" s="1" nd="1"/>
        <i x="1755" s="1" nd="1"/>
        <i x="78" s="1" nd="1"/>
        <i x="1245" s="1" nd="1"/>
        <i x="1976" s="1" nd="1"/>
        <i x="937" s="1" nd="1"/>
        <i x="886" s="1" nd="1"/>
        <i x="2326" s="1" nd="1"/>
        <i x="1543" s="1" nd="1"/>
        <i x="81" s="1" nd="1"/>
        <i x="534" s="1" nd="1"/>
        <i x="1250" s="1" nd="1"/>
        <i x="745" s="1" nd="1"/>
        <i x="689" s="1" nd="1"/>
        <i x="892" s="1" nd="1"/>
        <i x="326" s="1" nd="1"/>
        <i x="2212" s="1" nd="1"/>
        <i x="748" s="1" nd="1"/>
        <i x="1926" s="1" nd="1"/>
        <i x="1861" s="1" nd="1"/>
        <i x="174" s="1" nd="1"/>
        <i x="826" s="1" nd="1"/>
        <i x="1489" s="1" nd="1"/>
        <i x="984" s="1" nd="1"/>
        <i x="480" s="1" nd="1"/>
        <i x="1407" s="1" nd="1"/>
        <i x="2074" s="1" nd="1"/>
        <i x="337" s="1" nd="1"/>
        <i x="990" s="1" nd="1"/>
        <i x="2166" s="1" nd="1"/>
        <i x="1128" s="1" nd="1"/>
        <i x="1347" s="1" nd="1"/>
        <i x="1541" s="1" nd="1"/>
        <i x="1033" s="1" nd="1"/>
        <i x="341" s="1" nd="1"/>
        <i x="79" s="1" nd="1"/>
        <i x="533" s="1" nd="1"/>
        <i x="2224" s="1" nd="1"/>
        <i x="1249" s="1" nd="1"/>
        <i x="742" s="1" nd="1"/>
        <i x="490" s="1" nd="1"/>
        <i x="1133" s="1" nd="1"/>
        <i x="2311" s="1" nd="1"/>
        <i x="787" s="1" nd="1"/>
        <i x="1505" s="1" nd="1"/>
        <i x="1712" s="1" nd="1"/>
        <i x="2178" s="1" nd="1"/>
        <i x="212" s="1" nd="1"/>
        <i x="925" s="1" nd="1"/>
        <i x="1856" s="1" nd="1"/>
        <i x="1138" s="1" nd="1"/>
        <i x="173" s="1" nd="1"/>
        <i x="388" s="1" nd="1"/>
        <i x="823" s="1" nd="1"/>
        <i x="71" s="1" nd="1"/>
        <i x="1488" s="1" nd="1"/>
        <i x="792" s="1" nd="1"/>
        <i x="26" s="1" nd="1"/>
        <i x="216" s="1" nd="1"/>
        <i x="1929" s="1" nd="1"/>
        <i x="2107" s="1" nd="1"/>
        <i x="1124" s="1" nd="1"/>
        <i x="375" s="1" nd="1"/>
        <i x="1812" s="1" nd="1"/>
        <i x="1555" s="1" nd="1"/>
        <i x="989" s="1" nd="1"/>
        <i x="1453" s="1" nd="1"/>
        <i x="484" s="1" nd="1"/>
        <i x="1911" s="1" nd="1"/>
        <i x="1200" s="1" nd="1"/>
        <i x="223" s="1" nd="1"/>
        <i x="698" s="1" nd="1"/>
        <i x="1126" s="1" nd="1"/>
        <i x="643" s="1" nd="1"/>
        <i x="1346" s="1" nd="1"/>
        <i x="122" s="1" nd="1"/>
        <i x="600" s="1" nd="1"/>
        <i x="1032" s="1" nd="1"/>
        <i x="2170" s="1" nd="1"/>
        <i x="1185" s="1" nd="1"/>
        <i x="686" s="1" nd="1"/>
        <i x="2372" s="1" nd="1"/>
        <i x="1397" s="1" nd="1"/>
        <i x="890" s="1" nd="1"/>
        <i x="2310" s="1" nd="1"/>
        <i x="382" s="1" nd="1"/>
        <i x="1545" s="1" nd="1"/>
        <i x="1283" s="1" nd="1"/>
        <i x="1764" s="1" nd="1"/>
        <i x="785" s="1" nd="1"/>
        <i x="2210" s="1" nd="1"/>
        <i x="23" s="1" nd="1"/>
        <i x="436" s="1" nd="1"/>
        <i x="1855" s="1" nd="1"/>
        <i x="1080" s="1" nd="1"/>
        <i x="587" s="1" nd="1"/>
        <i x="2015" s="1" nd="1"/>
        <i x="1487" s="1" nd="1"/>
        <i x="791" s="1" nd="1"/>
        <i x="1971" s="1" nd="1"/>
        <i x="215" s="1" nd="1"/>
        <i x="2361" s="1" nd="1"/>
        <i x="1087" s="1" nd="1"/>
        <i x="117" s="1" nd="1"/>
        <i x="832" s="1" nd="1"/>
        <i x="2021" s="1" nd="1"/>
        <i x="1492" s="1" nd="1"/>
        <i x="526" s="1" nd="1"/>
        <i x="1653" s="1" nd="1"/>
        <i x="1125" s="1" nd="1"/>
        <i x="837" s="1" nd="1"/>
        <i x="779" s="1" nd="1"/>
        <i x="2206" s="1" nd="1"/>
        <i x="994" s="1" nd="1"/>
        <i x="2169" s="1" nd="1"/>
        <i x="1918" s="1" nd="1"/>
        <i x="225" s="1" nd="1"/>
        <i x="1848" s="1" nd="1"/>
        <i x="1589" s="1" nd="1"/>
        <i x="2308" s="1" nd="1"/>
        <i x="1327" s="1" nd="1"/>
        <i x="2061" s="1" nd="1"/>
        <i x="378" s="1" nd="1"/>
        <i x="129" s="1" nd="1"/>
        <i x="581" s="1" nd="1"/>
        <i x="970" s="1" nd="1"/>
        <i x="1442" s="1" nd="1"/>
        <i x="2103" s="1" nd="1"/>
        <i x="1594" s="1" nd="1"/>
        <i x="1548" s="1" nd="1"/>
        <i x="329" s="1" nd="1"/>
        <i x="1240" s="1" nd="1"/>
        <i x="541" s="1" nd="1"/>
        <i x="978" s="1" nd="1"/>
        <i x="1714" s="1" nd="1"/>
        <i x="1863" s="1" nd="1"/>
        <i x="1085" s="1" nd="1"/>
        <i x="1537" s="1" nd="1"/>
        <i x="1028" s="1" nd="1"/>
        <i x="260" s="1" nd="1"/>
        <i x="1972" s="1" nd="1"/>
        <i x="987" s="1" nd="1"/>
        <i x="1717" s="1" nd="1"/>
        <i x="1909" s="1" nd="1"/>
        <i x="1342" s="1" nd="1"/>
        <i x="120" s="1" nd="1"/>
        <i x="312" s="1" nd="1"/>
        <i x="1497" s="1" nd="1"/>
        <i x="993" s="1" nd="1"/>
        <i x="683" s="1" nd="1"/>
        <i x="646" s="1" nd="1"/>
        <i x="2059" s="1" nd="1"/>
        <i x="815" s="1" nd="1"/>
        <i x="127" s="1" nd="1"/>
        <i x="318" s="1" nd="1"/>
        <i x="1748" s="1" nd="1"/>
        <i x="1234" s="1" nd="1"/>
        <i x="536" s="1" nd="1"/>
        <i x="1441" s="1" nd="1"/>
        <i x="208" s="1" nd="1"/>
        <i x="2351" s="1" nd="1"/>
        <i x="1118" s="1" nd="1"/>
        <i x="432" s="1" nd="1"/>
        <i x="1078" s="1" nd="1"/>
        <i x="1804" s="1" nd="1"/>
        <i x="2011" s="1" nd="1"/>
        <i x="1285" s="1" nd="1"/>
        <i x="1751" s="1" nd="1"/>
        <i x="517" s="1" nd="1"/>
        <i x="975" s="1" nd="1"/>
        <i x="7" s="1" nd="1"/>
        <i x="1193" s="1" nd="1"/>
        <i x="2358" s="1" nd="1"/>
        <i x="691" s="1" nd="1"/>
        <i x="1597" s="1" nd="1"/>
        <i x="1791" s="1" nd="1"/>
        <i x="592" s="1" nd="1"/>
        <i x="1490" s="1" nd="1"/>
        <i x="2216" s="1" nd="1"/>
        <i x="14" s="1" nd="1"/>
        <i x="1648" s="1" nd="1"/>
        <i x="2364" s="1" nd="1"/>
        <i x="417" s="1" nd="1"/>
        <i x="1868" s="1" nd="1"/>
        <i x="2304" s="1" nd="1"/>
        <i x="576" s="1" nd="1"/>
        <i x="777" s="1" nd="1"/>
        <i x="529" s="1" nd="1"/>
        <i x="1958" s="1" nd="1"/>
        <i x="1244" s="1" nd="1"/>
        <i x="264" s="1" nd="1"/>
        <i x="2167" s="1" nd="1"/>
        <i x="203" s="1" nd="1"/>
        <i x="1914" s="1" nd="1"/>
        <i x="682" s="1" nd="1"/>
        <i x="644" s="1" nd="1"/>
        <i x="1072" s="1" nd="1"/>
        <i x="1479" s="1" nd="1"/>
        <i x="1231" s="1" nd="1"/>
        <i x="267" s="1" nd="1"/>
        <i x="687" s="1" nd="1"/>
        <i x="430" s="1" nd="1"/>
        <i x="1849" s="1" nd="1"/>
        <i x="169" s="1" nd="1"/>
        <i x="1592" s="1" nd="1"/>
        <i x="2259" s="1" nd="1"/>
        <i x="2009" s="1" nd="1"/>
        <i x="1022" s="1" nd="1"/>
        <i x="973" s="1" nd="1"/>
        <i x="728" s="1" nd="1"/>
        <i x="2153" s="1" nd="1"/>
        <i x="1188" s="1" nd="1"/>
        <i x="1639" s="1" nd="1"/>
        <i x="2357" s="1" nd="1"/>
        <i x="1787" s="1" nd="1"/>
        <i x="589" s="1" nd="1"/>
        <i x="2018" s="1" nd="1"/>
        <i x="332" s="1" nd="1"/>
        <i x="769" s="1" nd="1"/>
        <i x="2197" s="1" nd="1"/>
        <i x="522" s="1" nd="1"/>
        <i x="259" s="1" nd="1"/>
        <i x="981" s="1" nd="1"/>
        <i x="11" s="1" nd="1"/>
        <i x="1646" s="1" nd="1"/>
        <i x="2362" s="1" nd="1"/>
        <i x="416" s="1" nd="1"/>
        <i x="2053" s="1" nd="1"/>
        <i x="1538" s="1" nd="1"/>
        <i x="309" s="1" nd="1"/>
        <i x="1030" s="1" nd="1"/>
        <i x="62" s="1" nd="1"/>
        <i x="775" s="1" nd="1"/>
        <i x="1493" s="1" nd="1"/>
        <i x="962" s="1" nd="1"/>
        <i x="19" s="1" nd="1"/>
        <i x="1913" s="1" nd="1"/>
        <i x="1656" s="1" nd="1"/>
        <i x="2097" s="1" nd="1"/>
        <i x="1393" s="1" nd="1"/>
        <i x="1127" s="1" nd="1"/>
        <i x="885" s="1" nd="1"/>
        <i x="2002" s="1" nd="1"/>
        <i x="1744" s="1" nd="1"/>
        <i x="67" s="1" nd="1"/>
        <i x="781" s="1" nd="1"/>
        <i x="2208" s="1" nd="1"/>
        <i x="1229" s="1" nd="1"/>
        <i x="1961" s="1" nd="1"/>
        <i x="966" s="1" nd="1"/>
        <i x="1705" s="1" nd="1"/>
        <i x="472" s="1" nd="1"/>
        <i x="2063" s="1" nd="1"/>
        <i x="1077" s="1" nd="1"/>
        <i x="1528" s="1" nd="1"/>
        <i x="2257" s="1" nd="1"/>
        <i x="1481" s="1" nd="1"/>
        <i x="1711" s="1" nd="1"/>
        <i x="726" s="1" nd="1"/>
        <i x="913" s="1" nd="1"/>
        <i x="874" s="1" nd="1"/>
        <i x="1081" s="1" nd="1"/>
        <i x="305" s="1" nd="1"/>
        <i x="2195" s="1" nd="1"/>
        <i x="1242" s="1" nd="1"/>
        <i x="1692" s="1" nd="1"/>
        <i x="8" s="1" nd="1"/>
        <i x="1429" s="1" nd="1"/>
        <i x="2159" s="1" nd="1"/>
        <i x="1645" s="1" nd="1"/>
        <i x="1317" s="1" nd="1"/>
        <i x="810" s="1" nd="1"/>
        <i x="1029" s="1" nd="1"/>
        <i x="1956" s="1" nd="1"/>
        <i x="2164" s="1" nd="1"/>
        <i x="1654" s="1" nd="1"/>
        <i x="1390" s="1" nd="1"/>
        <i x="1843" s="1" nd="1"/>
        <i x="2307" s="1" nd="1"/>
        <i x="1999" s="1" nd="1"/>
        <i x="315" s="1" nd="1"/>
        <i x="65" s="1" nd="1"/>
        <i x="1959" s="1" nd="1"/>
        <i x="1702" s="1" nd="1"/>
        <i x="469" s="1" nd="1"/>
        <i x="1901" s="1" nd="1"/>
        <i x="1370" s="1" nd="1"/>
        <i x="685" s="1" nd="1"/>
        <i x="1076" s="1" nd="1"/>
        <i x="251" s="1" nd="1"/>
        <i x="971" s="1" nd="1"/>
        <i x="478" s="1" nd="1"/>
        <i x="1638" s="1" nd="1"/>
        <i x="672" s="1" nd="1"/>
        <i x="2353" s="1" nd="1"/>
        <i x="1120" s="1" nd="1"/>
        <i x="1854" s="1" nd="1"/>
        <i x="1595" s="1" nd="1"/>
        <i x="304" s="1" nd="1"/>
        <i x="2013" s="1" nd="1"/>
        <i x="1024" s="1" nd="1"/>
        <i x="519" s="1" nd="1"/>
        <i x="1951" s="1" nd="1"/>
        <i x="1241" s="1" nd="1"/>
        <i x="979" s="1" nd="1"/>
        <i x="1908" s="1" nd="1"/>
        <i x="2339" s="1" nd="1"/>
        <i x="1642" s="1" nd="1"/>
        <i x="678" s="1" nd="1"/>
        <i x="1383" s="1" nd="1"/>
        <i x="1580" s="1" nd="1"/>
        <i x="1992" s="1" nd="1"/>
        <i x="58" s="1" nd="1"/>
        <i x="773" s="1" nd="1"/>
        <i x="262" s="1" nd="1"/>
        <i x="1431" s="1" nd="1"/>
        <i x="1177" s="1" nd="1"/>
        <i x="421" s="1" nd="1"/>
        <i x="105" s="1" nd="1"/>
        <i x="2247" s="1" nd="1"/>
        <i x="578" s="1" nd="1"/>
        <i x="1279" s="1" nd="1"/>
        <i x="313" s="1" nd="1"/>
        <i x="758" s="1" nd="1"/>
        <i x="507" s="1" nd="1"/>
        <i x="1701" s="1" nd="1"/>
        <i x="2347" s="1" nd="1"/>
        <i x="2043" s="1" nd="1"/>
        <i x="1325" s="1" nd="1"/>
        <i x="2256" s="1" nd="1"/>
        <i x="1019" s="1" nd="1"/>
        <i x="761" s="1" nd="1"/>
        <i x="1904" s="1" nd="1"/>
        <i x="1636" s="1" nd="1"/>
        <i x="2352" s="1" nd="1"/>
        <i x="2102" s="1" nd="1"/>
        <i x="161" s="1" nd="1"/>
        <i x="301" s="1" nd="1"/>
        <i x="2192" s="1" nd="1"/>
        <i x="1484" s="1" nd="1"/>
        <i x="1169" s="1" nd="1"/>
        <i x="1382" s="1" nd="1"/>
        <i x="1060" s="1" nd="1"/>
        <i x="97" s="1" nd="1"/>
        <i x="1026" s="1" nd="1"/>
        <i x="2200" s="1" nd="1"/>
        <i x="1219" s="1" nd="1"/>
        <i x="523" s="1" nd="1"/>
        <i x="1695" s="1" nd="1"/>
        <i x="460" s="1" nd="1"/>
        <i x="1175" s="1" nd="1"/>
        <i x="2340" s="1" nd="1"/>
        <i x="1105" s="1" nd="1"/>
        <i x="419" s="1" nd="1"/>
        <i x="862" s="1" nd="1"/>
        <i x="577" s="1" nd="1"/>
        <i x="310" s="1" nd="1"/>
        <i x="720" s="1" nd="1"/>
        <i x="2143" s="1" nd="1"/>
        <i x="1898" s="1" nd="1"/>
        <i x="1179" s="1" nd="1"/>
        <i x="2344" s="1" nd="1"/>
        <i x="150" s="1" nd="1"/>
        <i x="2291" s="1" nd="1"/>
        <i x="1324" s="1" nd="1"/>
        <i x="1526" s="1" nd="1"/>
        <i x="580" s="1" nd="1"/>
        <i x="2005" s="1" nd="1"/>
        <i x="1747" s="1" nd="1"/>
        <i x="1480" s="1" nd="1"/>
        <i x="968" s="1" nd="1"/>
        <i x="2403" s="1" nd="1"/>
        <i x="1166" s="1" nd="1"/>
        <i x="475" s="1" nd="1"/>
        <i x="1903" s="1" nd="1"/>
        <i x="207" s="1" nd="1"/>
        <i x="671" s="1" nd="1"/>
        <i x="2349" s="1" nd="1"/>
        <i x="1375" s="1" nd="1"/>
        <i x="159" s="1" nd="1"/>
        <i x="871" s="1" nd="1"/>
        <i x="1307" s="1" nd="1"/>
        <i x="2047" s="1" nd="1"/>
        <i x="1054" s="1" nd="1"/>
        <i x="1785" s="1" nd="1"/>
        <i x="1749" s="1" nd="1"/>
        <i x="2191" s="1" nd="1"/>
        <i x="953" s="1" nd="1"/>
        <i x="254" s="1" nd="1"/>
        <i x="1687" s="1" nd="1"/>
        <i x="189" s="1" nd="1"/>
        <i x="2089" s="1" nd="1"/>
        <i x="1379" s="1" nd="1"/>
        <i x="1276" s="1" nd="1"/>
        <i x="1265" s="1" nd="1"/>
        <i x="1994" s="1" nd="1"/>
        <i x="1223" s="1" nd="1"/>
        <i x="1957" s="1" nd="1"/>
        <i x="2398" s="1" nd="1"/>
        <i x="903" s="1" nd="1"/>
        <i x="663" s="1" nd="1"/>
        <i x="407" s="1" nd="1"/>
        <i x="1110" s="1" nd="1"/>
        <i x="1071" s="1" nd="1"/>
        <i x="556" s="1" nd="1"/>
        <i x="1017" s="1" nd="1"/>
        <i x="1420" s="1" nd="1"/>
        <i x="1163" s="1" nd="1"/>
        <i x="473" s="1" nd="1"/>
        <i x="1632" s="1" nd="1"/>
        <i x="2080" s="1" nd="1"/>
        <i x="1373" s="1" nd="1"/>
        <i x="409" s="1" nd="1"/>
        <i x="1824" s="1" nd="1"/>
        <i x="1573" s="1" nd="1"/>
        <i x="366" s="1" nd="1"/>
        <i x="1530" s="1" nd="1"/>
        <i x="561" s="1" nd="1"/>
        <i x="2258" s="1" nd="1"/>
        <i x="1272" s="1" nd="1"/>
        <i x="49" s="1" nd="1"/>
        <i x="1212" s="1" nd="1"/>
        <i x="1945" s="1" nd="1"/>
        <i x="252" s="1" nd="1"/>
        <i x="709" s="1" nd="1"/>
        <i x="1167" s="1" nd="1"/>
        <i x="914" s="1" nd="1"/>
        <i x="2338" s="1" nd="1"/>
        <i x="674" s="1" nd="1"/>
        <i x="2086" s="1" nd="1"/>
        <i x="613" s="1" nd="1"/>
        <i x="1056" s="1" nd="1"/>
        <i x="1534" s="1" nd="1"/>
        <i x="306" s="1" nd="1"/>
        <i x="56" s="1" nd="1"/>
        <i x="1471" s="1" nd="1"/>
        <i x="2389" s="1" nd="1"/>
        <i x="1430" s="1" nd="1"/>
        <i x="1103" s="1" nd="1"/>
        <i x="1839" s="1" nd="1"/>
        <i x="860" s="1" nd="1"/>
        <i x="2035" s="1" nd="1"/>
        <i x="1065" s="1" nd="1"/>
        <i x="574" s="1" nd="1"/>
        <i x="1222" s="1" nd="1"/>
        <i x="1414" s="1" nd="1"/>
        <i x="2342" s="1" nd="1"/>
        <i x="627" s="1" nd="1"/>
        <i x="2252" s="1" nd="1"/>
        <i x="289" s="1" nd="1"/>
        <i x="2001" s="1" nd="1"/>
        <i x="1371" s="1" nd="1"/>
        <i x="156" s="1" nd="1"/>
        <i x="2294" s="1" nd="1"/>
        <i x="630" s="1" nd="1"/>
        <i x="949" s="1" nd="1"/>
        <i x="1423" s="1" nd="1"/>
        <i x="911" s="1" nd="1"/>
        <i x="412" s="1" nd="1"/>
        <i x="1829" s="1" nd="1"/>
        <i x="853" s="1" nd="1"/>
        <i x="163" s="1" nd="1"/>
        <i x="1004" s="1" nd="1"/>
        <i x="1469" s="1" nd="1"/>
        <i x="2132" s="1" nd="1"/>
        <i x="916" s="1" nd="1"/>
        <i x="1360" s="1" nd="1"/>
        <i x="1838" s="1" nd="1"/>
        <i x="857" s="1" nd="1"/>
        <i x="1316" s="1" nd="1"/>
        <i x="1773" s="1" nd="1"/>
        <i x="1263" s="1" nd="1"/>
        <i x="1476" s="1" nd="1"/>
        <i x="1933" s="1" nd="1"/>
        <i x="241" s="1" nd="1"/>
        <i x="1672" s="1" nd="1"/>
        <i x="1153" s="1" nd="1"/>
        <i x="462" s="1" nd="1"/>
        <i x="199" s="1" nd="1"/>
        <i x="1627" s="1" nd="1"/>
        <i x="1365" s="1" nd="1"/>
        <i x="1108" s="1" nd="1"/>
        <i x="1560" s="1" nd="1"/>
        <i x="358" s="1" nd="1"/>
        <i x="107" s="1" nd="1"/>
        <i x="551" s="1" nd="1"/>
        <i x="1998" s="1" nd="1"/>
        <i x="2185" s="1" nd="1"/>
        <i x="939" s="1" nd="1"/>
        <i x="1900" s="1" nd="1"/>
        <i x="904" s="1" nd="1"/>
        <i x="2328" s="1" nd="1"/>
        <i x="155" s="1" nd="1"/>
        <i x="2230" s="1" nd="1"/>
        <i x="1466" s="1" nd="1"/>
        <i x="2189" s="1" nd="1"/>
        <i x="946" s="1" nd="1"/>
        <i x="452" s="1" nd="1"/>
        <i x="1612" s="1" nd="1"/>
        <i x="910" s="1" nd="1"/>
        <i x="1826" s="1" nd="1"/>
        <i x="803" s="1" nd="1"/>
        <i x="303" s="1" nd="1"/>
        <i x="235" s="1" nd="1"/>
        <i x="1950" s="1" nd="1"/>
        <i x="1690" s="1" nd="1"/>
        <i x="2129" s="1" nd="1"/>
        <i x="898" s="1" nd="1"/>
        <i x="656" s="1" nd="1"/>
        <i x="1358" s="1" nd="1"/>
        <i x="1834" s="1" nd="1"/>
        <i x="1771" s="1" nd="1"/>
        <i x="1738" s="1" nd="1"/>
        <i x="754" s="1" nd="1"/>
        <i x="1410" s="1" nd="1"/>
        <i x="1152" s="1" nd="1"/>
        <i x="1896" s="1" nd="1"/>
        <i x="198" s="1" nd="1"/>
        <i x="403" s="1" nd="1"/>
        <i x="1816" s="1" nd="1"/>
        <i x="357" s="1" nd="1"/>
        <i x="103" s="1" nd="1"/>
        <i x="549" s="1" nd="1"/>
        <i x="1418" s="1" nd="1"/>
        <i x="446" s="1" nd="1"/>
        <i x="1367" s="1" nd="1"/>
        <i x="843" s="1" nd="1"/>
        <i x="151" s="1" nd="1"/>
        <i x="1018" s="1" nd="1"/>
        <i x="1208" s="1" nd="1"/>
        <i x="849" s="1" nd="1"/>
        <i x="160" s="1" nd="1"/>
        <i x="1574" s="1" nd="1"/>
        <i x="2237" s="1" nd="1"/>
        <i x="1256" s="1" nd="1"/>
        <i x="562" s="1" nd="1"/>
        <i x="456" s="1" nd="1"/>
        <i x="1886" s="1" nd="1"/>
        <i x="2091" s="1" nd="1"/>
        <i x="1831" s="1" nd="1"/>
        <i x="854" s="1" nd="1"/>
        <i x="1577" s="1" nd="1"/>
        <i x="2242" s="1" nd="1"/>
        <i x="753" s="1" nd="1"/>
        <i x="498" s="1" nd="1"/>
        <i x="958" s="1" nd="1"/>
        <i x="1623" s="1" nd="1"/>
        <i x="1557" s="1" nd="1"/>
        <i x="620" s="1" nd="1"/>
        <i x="356" s="1" nd="1"/>
        <i x="1723" s="1" nd="1"/>
        <i x="33" s="1" nd="1"/>
        <i x="934" s="1" nd="1"/>
        <i x="242" s="1" nd="1"/>
        <i x="1158" s="1" nd="1"/>
        <i x="1091" s="1" nd="1"/>
        <i x="839" s="1" nd="1"/>
        <i x="1047" s="1" nd="1"/>
        <i x="2225" s="1" nd="1"/>
        <i x="1728" s="1" nd="1"/>
        <i x="2376" s="1" nd="1"/>
        <i x="2120" s="1" nd="1"/>
        <i x="1164" s="1" nd="1"/>
        <i x="1608" s="1" nd="1"/>
        <i x="906" s="1" nd="1"/>
        <i x="847" s="1" nd="1"/>
        <i x="1305" s="1" nd="1"/>
        <i x="345" s="1" nd="1"/>
        <i x="1254" s="1" nd="1"/>
        <i x="50" s="1" nd="1"/>
        <i x="1467" s="1" nd="1"/>
        <i x="710" s="1" nd="1"/>
        <i x="2126" s="1" nd="1"/>
        <i x="1140" s="1" nd="1"/>
        <i x="186" s="1" nd="1"/>
        <i x="2030" s="1" nd="1"/>
        <i x="352" s="1" nd="1"/>
        <i x="793" s="1" nd="1"/>
        <i x="95" s="1" nd="1"/>
        <i x="542" s="1" nd="1"/>
        <i x="1735" s="1" nd="1"/>
        <i x="694" s="1" nd="1"/>
        <i x="2391" s="1" nd="1"/>
        <i x="2136" s="1" nd="1"/>
        <i x="900" s="1" nd="1"/>
        <i x="399" s="1" nd="1"/>
        <i x="796" s="1" nd="1"/>
        <i x="2218" s="1" nd="1"/>
        <i x="1516" s="1" nd="1"/>
        <i x="546" s="1" nd="1"/>
        <i x="1454" s="1" nd="1"/>
        <i x="503" s="1" nd="1"/>
        <i x="2397" s="1" nd="1"/>
        <i x="1873" s="1" nd="1"/>
        <i x="1155" s="1" nd="1"/>
        <i x="661" s="1" nd="1"/>
        <i x="1561" s="1" nd="1"/>
        <i x="1779" s="1" nd="1"/>
        <i x="1248" s="1" nd="1"/>
        <i x="1978" s="1" nd="1"/>
        <i x="291" s="1" nd="1"/>
        <i x="489" s="1" nd="1"/>
        <i x="2187" s="1" nd="1"/>
        <i x="228" s="1" nd="1"/>
        <i x="1678" s="1" nd="1"/>
        <i x="2118" s="1" nd="1"/>
        <i x="1419" s="1" nd="1"/>
        <i x="1606" s="1" nd="1"/>
        <i x="2332" s="1" nd="1"/>
        <i x="605" s="1" nd="1"/>
        <i x="2176" s="1" nd="1"/>
        <i x="708" s="1" nd="1"/>
        <i x="454" s="1" nd="1"/>
        <i x="1884" s="1" nd="1"/>
        <i x="1098" s="1" nd="1"/>
        <i x="2280" s="1" nd="1"/>
        <i x="2240" s="1" nd="1"/>
        <i x="1986" s="1" nd="1"/>
        <i x="1005" s="1" nd="1"/>
        <i x="1928" s="1" nd="1"/>
        <i x="2134" s="1" nd="1"/>
        <i x="1147" s="1" nd="1"/>
        <i x="1889" s="1" nd="1"/>
        <i x="2323" s="1" nd="1"/>
        <i x="1361" s="1" nd="1"/>
        <i x="139" s="1" nd="1"/>
        <i x="1554" s="1" nd="1"/>
        <i x="596" s="1" nd="1"/>
        <i x="1043" s="1" nd="1"/>
        <i x="795" s="1" nd="1"/>
        <i x="1010" s="1" nd="1"/>
        <i x="1451" s="1" nd="1"/>
        <i x="2112" s="1" nd="1"/>
        <i x="1154" s="1" nd="1"/>
        <i x="1345" s="1" nd="1"/>
        <i x="1817" s="1" nd="1"/>
        <i x="339" s="1" nd="1"/>
        <i x="1758" s="1" nd="1"/>
        <i x="1247" s="1" nd="1"/>
        <i x="553" s="1" nd="1"/>
        <i x="995" s="1" nd="1"/>
        <i x="40" s="1" nd="1"/>
        <i x="1459" s="1" nd="1"/>
        <i x="2186" s="1" nd="1"/>
        <i x="941" s="1" nd="1"/>
        <i x="2371" s="1" nd="1"/>
        <i x="1877" s="1" nd="1"/>
        <i x="888" s="1" nd="1"/>
        <i x="181" s="1" nd="1"/>
        <i x="650" s="1" nd="1"/>
        <i x="1092" s="1" nd="1"/>
        <i x="1301" s="1" nd="1"/>
        <i x="1763" s="1" nd="1"/>
        <i x="538" s="1" nd="1"/>
        <i x="2231" s="1" nd="1"/>
        <i x="1251" s="1" nd="1"/>
        <i x="269" s="1" nd="1"/>
        <i x="1209" s="1" nd="1"/>
        <i x="1400" s="1" nd="1"/>
        <i x="385" s="1" nd="1"/>
        <i x="2279" s="1" nd="1"/>
        <i x="91" s="1" nd="1"/>
        <i x="236" s="1" nd="1"/>
        <i x="176" s="1" nd="1"/>
        <i x="396" s="1" nd="1"/>
        <i x="830" s="1" nd="1"/>
        <i x="138" s="1" nd="1"/>
        <i x="1450" s="1" nd="1"/>
        <i x="1669" s="1" nd="1"/>
        <i x="598" s="1" nd="1"/>
        <i x="1246" s="1" nd="1"/>
        <i x="938" s="1" nd="1"/>
        <i x="703" s="1" nd="1"/>
        <i x="1875" s="1" nd="1"/>
        <i x="647" s="1" nd="1"/>
        <i x="1819" s="1" nd="1"/>
        <i x="2274" s="1" nd="1"/>
        <i x="1564" s="1" nd="1"/>
        <i x="1761" s="1" nd="1"/>
        <i x="2228" s="1" nd="1"/>
        <i x="2174" s="1" nd="1"/>
        <i x="1465" s="1" nd="1"/>
        <i x="232" s="1" nd="1"/>
        <i x="1399" s="1" nd="1"/>
        <i x="850" s="1" nd="1"/>
        <i x="1040" s="1" nd="1"/>
        <i x="1509" s="1" nd="1"/>
        <i x="271" s="1" nd="1"/>
        <i x="1445" s="1" nd="1"/>
        <i x="927" s="1" nd="1"/>
        <i x="2382" s="1" nd="1"/>
        <i x="1144" s="1" nd="1"/>
        <i x="1336" s="1" nd="1"/>
        <i x="393" s="1" nd="1"/>
        <i x="593" s="1" nd="1"/>
        <i x="277" s="1" nd="1"/>
        <i x="1448" s="1" nd="1"/>
        <i x="2365" s="1" nd="1"/>
        <i x="1667" s="1" nd="1"/>
        <i x="695" s="1" nd="1"/>
        <i x="442" s="1" nd="1"/>
        <i x="1869" s="1" nd="1"/>
        <i x="376" s="1" nd="1"/>
        <i x="1089" s="1" nd="1"/>
        <i x="621" s="1" nd="1"/>
        <i x="1069" s="1" nd="1"/>
        <i x="1496" s="1" nd="1"/>
        <i x="2220" s="1" nd="1"/>
        <i x="1742" s="1" nd="1"/>
        <i x="63" s="1" nd="1"/>
        <i x="992" s="1" nd="1"/>
        <i x="505" s="1" nd="1"/>
        <i x="282" s="1" nd="1"/>
        <i x="1724" s="1" nd="1"/>
        <i x="1225" s="1" nd="1"/>
        <i x="2168" s="1" nd="1"/>
        <i x="963" s="1" nd="1"/>
        <i x="485" s="1" nd="1"/>
        <i x="1915" s="1" nd="1"/>
        <i x="935" s="1" nd="1"/>
        <i x="2367" s="1" nd="1"/>
        <i x="700" s="1" nd="1"/>
        <i x="204" s="1" nd="1"/>
        <i x="444" s="1" nd="1"/>
        <i x="1366" s="1" nd="1"/>
        <i x="148" s="1" nd="1"/>
        <i x="2290" s="1" nd="1"/>
        <i x="125" s="1" nd="1"/>
        <i x="2042" s="1" nd="1"/>
        <i x="841" s="1" nd="1"/>
        <i x="362" s="1" nd="1"/>
        <i x="2273" s="1" nd="1"/>
        <i x="601" s="1" nd="1"/>
        <i x="108" s="1" nd="1"/>
        <i x="343" s="1" nd="1"/>
        <i x="1760" s="1" nd="1"/>
        <i x="2004" s="1" nd="1"/>
        <i x="1499" s="1" nd="1"/>
        <i x="1746" s="1" nd="1"/>
        <i x="744" s="1" nd="1"/>
        <i x="249" s="1" nd="1"/>
        <i x="2173" s="1" nd="1"/>
        <i x="1683" s="1" nd="1"/>
        <i x="1462" s="1" nd="1"/>
        <i x="967" s="1" nd="1"/>
        <i x="491" s="1" nd="1"/>
        <i x="922" s="1" nd="1"/>
        <i x="688" s="1" nd="1"/>
        <i x="1633" s="1" nd="1"/>
        <i x="1134" s="1" nd="1"/>
        <i x="1879" s="1" nd="1"/>
        <i x="1609" s="1" nd="1"/>
        <i x="158" s="1" nd="1"/>
        <i x="2065" s="1" nd="1"/>
        <i x="1802" s="1" nd="1"/>
        <i x="131" s="1" nd="1"/>
        <i x="1546" s="1" nd="1"/>
        <i x="367" s="1" nd="1"/>
        <i x="1038" s="1" nd="1"/>
        <i x="1767" s="1" nd="1"/>
        <i x="299" s="1" nd="1"/>
        <i x="1506" s="1" nd="1"/>
        <i x="51" s="1" nd="1"/>
        <i x="1713" s="1" nd="1"/>
        <i x="253" s="1" nd="1"/>
        <i x="711" s="1" nd="1"/>
        <i x="6" s="1" nd="1"/>
        <i x="2088" s="1" nd="1"/>
        <i x="1378" s="1" nd="1"/>
        <i x="1830" s="1" nd="1"/>
        <i x="616" s="1" nd="1"/>
        <i x="389" s="1" nd="1"/>
        <i x="1311" s="1" nd="1"/>
        <i x="1552" s="1" nd="1"/>
        <i x="1788" s="1" nd="1"/>
        <i x="1736" s="1" nd="1"/>
        <i x="2198" s="1" nd="1"/>
        <i x="1217" s="1" nd="1"/>
        <i x="2392" s="1" nd="1"/>
        <i x="2137" s="1" nd="1"/>
        <i x="1893" s="1" nd="1"/>
        <i x="1104" s="1" nd="1"/>
        <i x="1585" s="1" nd="1"/>
        <i x="2303" s="1" nd="1"/>
        <i x="102" s="1" nd="1"/>
        <i x="1011" s="1" nd="1"/>
        <i x="1157" s="1" nd="1"/>
        <i x="2343" s="1" nd="1"/>
        <i x="1874" s="1" nd="1"/>
        <i x="178" s="1" nd="1"/>
        <i x="1844" s="1" nd="1"/>
        <i x="866" s="1" nd="1"/>
        <i x="1797" s="1" nd="1"/>
        <i x="123" s="1" nd="1"/>
        <i x="2040" s="1" nd="1"/>
        <i x="2271" s="1" nd="1"/>
        <i x="2254" s="1" nd="1"/>
        <i x="44" s="1" nd="1"/>
        <i x="760" s="1" nd="1"/>
        <i x="1478" s="1" nd="1"/>
        <i x="510" s="1" nd="1"/>
        <i x="248" s="1" nd="1"/>
        <i x="2171" s="1" nd="1"/>
        <i x="1680" s="1" nd="1"/>
        <i x="965" s="1" nd="1"/>
        <i x="722" s="1" nd="1"/>
        <i x="2150" s="1" nd="1"/>
        <i x="427" s="1" nd="1"/>
        <i x="1132" s="1" nd="1"/>
        <i x="668" s="1" nd="1"/>
        <i x="1372" s="1" nd="1"/>
        <i x="891" s="1" nd="1"/>
        <i x="1822" s="1" nd="1"/>
        <i x="1352" s="1" nd="1"/>
        <i x="2295" s="1" nd="1"/>
        <i x="584" s="1" nd="1"/>
        <i x="68" s="1" nd="1"/>
        <i x="296" s="1" nd="1"/>
        <i x="2211" s="1" nd="1"/>
        <i x="1503" s="1" nd="1"/>
        <i x="540" s="1" nd="1"/>
        <i x="1967" s="1" nd="1"/>
        <i x="997" s="1" nd="1"/>
        <i x="1944" s="1" nd="1"/>
        <i x="1686" s="1" nd="1"/>
        <i x="211" s="1" nd="1"/>
        <i x="3" s="1" nd="1"/>
        <i x="1403" s="1" nd="1"/>
        <i x="2085" s="1" nd="1"/>
        <i x="2318" s="1" nd="1"/>
        <i x="1333" s="1" nd="1"/>
        <i x="133" s="1" nd="1"/>
        <i x="980" s="1" nd="1"/>
        <i x="733" s="1" nd="1"/>
        <i x="238" s="1" nd="1"/>
        <i x="25" s="1" nd="1"/>
        <i x="2388" s="1" nd="1"/>
        <i x="1693" s="1" nd="1"/>
        <i x="1891" s="1" nd="1"/>
        <i x="1867" s="1" nd="1"/>
        <i x="2096" s="1" nd="1"/>
        <i x="859" s="1" nd="1"/>
        <i x="1584" s="1" nd="1"/>
        <i x="118" s="1" nd="1"/>
        <i x="834" s="1" nd="1"/>
        <i x="336" s="1" nd="1"/>
        <i x="1753" s="1" nd="1"/>
        <i x="76" s="1" nd="1"/>
        <i x="1993" s="1" nd="1"/>
        <i x="528" s="1" nd="1"/>
        <i x="1740" s="1" nd="1"/>
        <i x="988" s="1" nd="1"/>
        <i x="1673" s="1" nd="1"/>
        <i x="222" s="1" nd="1"/>
        <i x="1391" s="1" nd="1"/>
        <i x="864" s="1" nd="1"/>
        <i x="1588" s="1" nd="1"/>
        <i x="554" s="1" nd="1"/>
        <i x="288" s="1" nd="1"/>
        <i x="2000" s="1" nd="1"/>
        <i x="41" s="1" nd="1"/>
        <i x="759" s="1" nd="1"/>
        <i x="1704" s="1" nd="1"/>
        <i x="741" s="1" nd="1"/>
        <i x="2401" s="1" nd="1"/>
        <i x="1902" s="1" nd="1"/>
        <i x="2331" s="1" nd="1"/>
        <i x="2309" s="1" nd="1"/>
        <i x="2062" s="1" nd="1"/>
        <i x="1800" s="1" nd="1"/>
        <i x="2277" s="1" nd="1"/>
        <i x="1784" s="1" nd="1"/>
        <i x="798" s="1" nd="1"/>
        <i x="2233" s="1" nd="1"/>
        <i x="295" s="1" nd="1"/>
        <i x="539" s="1" nd="1"/>
        <i x="763" s="1" nd="1"/>
        <i x="2190" s="1" nd="1"/>
        <i x="1710" s="1" nd="1"/>
        <i x="1210" s="1" nd="1"/>
        <i x="22" s="1" nd="1"/>
        <i x="1443" s="1" nd="1"/>
        <i x="1401" s="1" nd="1"/>
        <i x="1354" s="1" nd="1"/>
        <i x="1828" s="1" nd="1"/>
        <i x="162" s="1" nd="1"/>
        <i x="1079" s="1" nd="1"/>
        <i x="2297" s="1" nd="1"/>
        <i x="1309" s="1" nd="1"/>
        <i x="2261" s="1" nd="1"/>
        <i x="1549" s="1" nd="1"/>
        <i x="330" s="1" nd="1"/>
        <i x="566" s="1" nd="1"/>
        <i x="1003" s="1" nd="1"/>
        <i x="1468" s="1" nd="1"/>
        <i x="275" s="1" nd="1"/>
        <i x="732" s="1" nd="1"/>
        <i x="1952" s="1" nd="1"/>
        <i x="214" s="1" nd="1"/>
        <i x="1427" s="1" nd="1"/>
        <i x="1170" s="1" nd="1"/>
        <i x="1865" s="1" nd="1"/>
        <i x="1837" s="1" nd="1"/>
        <i x="1581" s="1" nd="1"/>
        <i x="116" s="1" nd="1"/>
        <i x="1315" s="1" nd="1"/>
        <i x="594" s="1" nd="1"/>
        <i x="2020" s="1" nd="1"/>
        <i x="809" s="1" nd="1"/>
        <i x="572" s="1" nd="1"/>
        <i x="755" s="1" nd="1"/>
        <i x="1475" s="1" nd="1"/>
        <i x="1671" s="1" nd="1"/>
        <i x="2396" s="1" nd="1"/>
        <i x="1388" s="1" nd="1"/>
        <i x="422" s="1" nd="1"/>
        <i x="1871" s="1" nd="1"/>
        <i x="863" s="1" nd="1"/>
        <i x="2286" s="1" nd="1"/>
        <i x="121" s="1" nd="1"/>
        <i x="106" s="1" nd="1"/>
        <i x="1519" s="1" nd="1"/>
        <i x="550" s="1" nd="1"/>
        <i x="1266" s="1" nd="1"/>
        <i x="1676" s="1" nd="1"/>
        <i x="487" s="1" nd="1"/>
        <i x="1917" s="1" nd="1"/>
        <i x="449" s="1" nd="1"/>
        <i x="1899" s="1" nd="1"/>
        <i x="1631" s="1" nd="1"/>
        <i x="1326" s="1" nd="1"/>
        <i x="1111" s="1" nd="1"/>
        <i x="648" s="1" nd="1"/>
        <i x="153" s="1" nd="1"/>
        <i x="1075" s="1" nd="1"/>
        <i x="377" s="1" nd="1"/>
        <i x="1799" s="1" nd="1"/>
        <i x="2275" s="1" nd="1"/>
        <i x="1783" s="1" nd="1"/>
        <i x="1983" s="1" nd="1"/>
        <i x="1020" s="1" nd="1"/>
        <i x="1964" s="1" nd="1"/>
        <i x="969" s="1" nd="1"/>
        <i x="513" s="1" nd="1"/>
        <i x="250" s="1" nd="1"/>
        <i x="2175" s="1" nd="1"/>
        <i x="1684" s="1" nd="1"/>
        <i x="1421" s="1" nd="1"/>
        <i x="924" s="1" nd="1"/>
        <i x="1663" s="1" nd="1"/>
        <i x="1853" s="1" nd="1"/>
        <i x="634" s="1" nd="1"/>
        <i x="410" s="1" nd="1"/>
        <i x="370" s="1" nd="1"/>
        <i x="1055" s="1" nd="1"/>
        <i x="586" s="1" nd="1"/>
        <i x="2239" s="1" nd="1"/>
        <i x="564" s="1" nd="1"/>
        <i x="789" s="1" nd="1"/>
        <i x="2214" s="1" nd="1"/>
        <i x="1239" s="1" nd="1"/>
        <i x="1969" s="1" nd="1"/>
        <i x="1948" s="1" nd="1"/>
        <i x="1688" s="1" nd="1"/>
        <i x="713" s="1" nd="1"/>
        <i x="1426" s="1" nd="1"/>
        <i x="195" s="1" nd="1"/>
        <i x="438" s="1" nd="1"/>
        <i x="1357" s="1" nd="1"/>
        <i x="880" s="1" nd="1"/>
        <i x="394" s="1" nd="1"/>
        <i x="639" s="1" nd="1"/>
        <i x="137" s="1" nd="1"/>
        <i x="1338" s="1" nd="1"/>
        <i x="2284" s="1" nd="1"/>
        <i x="1313" s="1" nd="1"/>
        <i x="827" s="1" nd="1"/>
        <i x="353" s="1" nd="1"/>
        <i x="99" s="1" nd="1"/>
        <i x="278" s="1" nd="1"/>
        <i x="1491" s="1" nd="1"/>
        <i x="985" s="1" nd="1"/>
        <i x="2162" s="1" nd="1"/>
        <i x="482" s="1" nd="1"/>
        <i x="716" s="1" nd="1"/>
        <i x="2139" s="1" nd="1"/>
        <i x="1651" s="1" nd="1"/>
        <i x="2366" s="1" nd="1"/>
        <i x="166" s="1" nd="1"/>
        <i x="402" s="1" nd="1"/>
        <i x="1815" s="1" nd="1"/>
        <i x="2056" s="1" nd="1"/>
        <i x="622" s="1" nd="1"/>
        <i x="1996" s="1" nd="1"/>
        <i x="1015" s="1" nd="1"/>
        <i x="1204" s="1" nd="1"/>
        <i x="21" s="1" nd="1"/>
        <i x="737" s="1" nd="1"/>
        <i x="1181" s="1" nd="1"/>
        <i x="701" s="1" nd="1"/>
        <i x="486" s="1" nd="1"/>
        <i x="1916" s="1" nd="1"/>
        <i x="1417" s="1" nd="1"/>
        <i x="2144" s="1" nd="1"/>
        <i x="1395" s="1" nd="1"/>
        <i x="2327" s="1" nd="1"/>
        <i x="666" s="1" nd="1"/>
        <i x="887" s="1" nd="1"/>
        <i x="842" s="1" nd="1"/>
        <i x="645" s="1" nd="1"/>
        <i x="1563" s="1" nd="1"/>
        <i x="1073" s="1" nd="1"/>
        <i x="814" s="1" nd="1"/>
        <i x="1544" s="1" nd="1"/>
        <i x="82" s="1" nd="1"/>
        <i x="1282" s="1" nd="1"/>
        <i x="2226" s="1" nd="1"/>
        <i x="1527" s="1" nd="1"/>
        <i x="1035" s="1" nd="1"/>
        <i x="784" s="1" nd="1"/>
        <i x="294" s="1" nd="1"/>
        <i x="1963" s="1" nd="1"/>
        <i x="1207" s="1" nd="1"/>
        <i x="476" s="1" nd="1"/>
        <i x="2122" s="1" nd="1"/>
        <i x="183" s="1" nd="1"/>
        <i x="1117" s="1" nd="1"/>
        <i x="607" s="1" nd="1"/>
        <i x="819" s="1" nd="1"/>
        <i x="87" s="1" nd="1"/>
        <i x="1508" s="1" nd="1"/>
        <i x="1255" s="1" nd="1"/>
        <i x="516" s="1" nd="1"/>
        <i x="974" s="1" nd="1"/>
        <i x="1191" s="1" nd="1"/>
        <i x="2128" s="1" nd="1"/>
        <i x="1142" s="1" nd="1"/>
        <i x="455" s="1" nd="1"/>
        <i x="2104" s="1" nd="1"/>
        <i x="391" s="1" nd="1"/>
        <i x="2301" s="1" nd="1"/>
        <i x="1082" s="1" nd="1"/>
        <i x="1988" s="1" nd="1"/>
        <i x="1007" s="1" nd="1"/>
        <i x="1472" s="1" nd="1"/>
        <i x="497" s="1" nd="1"/>
        <i x="12" s="1" nd="1"/>
        <i x="1930" s="1" nd="1"/>
        <i x="218" s="1" nd="1"/>
        <i x="1647" s="1" nd="1"/>
        <i x="1149" s="1" nd="1"/>
        <i x="1362" s="1" nd="1"/>
        <i x="143" s="1" nd="1"/>
        <i x="1068" s="1" nd="1"/>
        <i x="619" s="1" nd="1"/>
        <i x="2202" s="1" nd="1"/>
        <i x="1494" s="1" nd="1"/>
        <i x="1455" s="1" nd="1"/>
        <i x="1935" s="1" nd="1"/>
        <i x="2165" s="1" nd="1"/>
        <i x="919" s="1" nd="1"/>
        <i x="1658" s="1" nd="1"/>
        <i x="1348" s="1" nd="1"/>
        <i x="167" s="1" nd="1"/>
        <i x="2078" s="1" nd="1"/>
        <i x="1299" s="1" nd="1"/>
        <i x="342" s="1" nd="1"/>
        <i x="2003" s="1" nd="1"/>
        <i x="1745" s="1" nd="1"/>
        <i x="1522" s="1" nd="1"/>
        <i x="1962" s="1" nd="1"/>
        <i x="1461" s="1" nd="1"/>
        <i x="1440" s="1" nd="1"/>
        <i x="942" s="1" nd="1"/>
        <i x="2375" s="1" nd="1"/>
        <i x="2172" s="1" nd="1"/>
        <i x="1681" s="1" nd="1"/>
        <i x="2119" s="1" nd="1"/>
        <i x="2348" s="1" nd="1"/>
        <i x="1374" s="1" nd="1"/>
        <i x="1607" s="1" nd="1"/>
        <i x="905" s="1" nd="1"/>
        <i x="1591" s="1" nd="1"/>
        <i x="1329" s="1" nd="1"/>
        <i x="606" s="1" nd="1"/>
        <i x="817" s="1" nd="1"/>
        <i x="2008" s="1" nd="1"/>
        <i x="801" s="1" nd="1"/>
        <i x="233" s="1" nd="1"/>
        <i x="1404" s="1" nd="1"/>
        <i x="213" s="1" nd="1"/>
        <i x="1139" s="1" nd="1"/>
        <i x="2356" s="1" nd="1"/>
        <i x="1377" s="1" nd="1"/>
        <i x="894" s="1" nd="1"/>
        <i x="875" s="1" nd="1"/>
        <i x="1334" s="1" nd="1"/>
        <i x="2016" s="1" nd="1"/>
        <i x="520" s="1" nd="1"/>
        <i x="1953" s="1" nd="1"/>
        <i x="1734" s="1" nd="1"/>
        <i x="1470" s="1" nd="1"/>
        <i x="1171" s="1" nd="1"/>
        <i x="2390" s="1" nd="1"/>
        <i x="2135" s="1" nd="1"/>
        <i x="1892" s="1" nd="1"/>
        <i x="1621" s="1" nd="1"/>
        <i x="1123" s="1" nd="1"/>
        <i x="2070" s="1" nd="1"/>
        <i x="882" s="1" nd="1"/>
        <i x="1813" s="1" nd="1"/>
        <i x="641" s="1" nd="1"/>
        <i x="142" s="1" nd="1"/>
        <i x="1066" s="1" nd="1"/>
        <i x="119" s="1" nd="1"/>
        <i x="575" s="1" nd="1"/>
        <i x="545" s="1" nd="1"/>
        <i x="60" s="1" nd="1"/>
        <i x="2201" s="1" nd="1"/>
        <i x="1201" s="1" nd="1"/>
        <i x="465" s="1" nd="1"/>
        <i x="1912" s="1" nd="1"/>
        <i x="1392" s="1" nd="1"/>
        <i x="1323" s="1" nd="1"/>
        <i x="2288" s="1" nd="1"/>
        <i x="2222" s="1" nd="1"/>
        <i x="66" s="1" nd="1"/>
        <i x="780" s="1" nd="1"/>
        <i x="1228" s="1" nd="1"/>
        <i x="1939" s="1" nd="1"/>
        <i x="1677" s="1" nd="1"/>
        <i x="921" s="1" nd="1"/>
        <i x="632" s="1" nd="1"/>
        <i x="845" s="1" nd="1"/>
        <i x="1570" s="1" nd="1"/>
        <i x="1303" s="1" nd="1"/>
        <i x="1050" s="1" nd="1"/>
        <i x="583" s="1" nd="1"/>
        <i x="1502" s="1" nd="1"/>
        <i x="799" s="1" nd="1"/>
        <i x="323" s="1" nd="1"/>
        <i x="1252" s="1" nd="1"/>
        <i x="1237" s="1" nd="1"/>
        <i x="972" s="1" nd="1"/>
        <i x="1923" s="1" nd="1"/>
        <i x="2152" s="1" nd="1"/>
        <i x="950" s="1" nd="1"/>
        <i x="2379" s="1" nd="1"/>
        <i x="2125" s="1" nd="1"/>
        <i x="453" s="1" nd="1"/>
        <i x="2298" s="1" nd="1"/>
        <i x="1551" s="1" nd="1"/>
        <i x="2262" s="1" nd="1"/>
        <i x="1274" s="1" nd="1"/>
        <i x="2014" s="1" nd="1"/>
        <i x="2133" s="1" nd="1"/>
        <i x="1644" s="1" nd="1"/>
        <i x="1618" s="1" nd="1"/>
        <i x="1359" s="1" nd="1"/>
        <i x="1794" s="1" nd="1"/>
        <i x="1292" s="1" nd="1"/>
        <i x="527" s="1" nd="1"/>
        <i x="1698" s="1" nd="1"/>
        <i x="500" s="1" nd="1"/>
        <i x="17" s="1" nd="1"/>
        <i x="932" s="1" nd="1"/>
        <i x="2163" s="1" nd="1"/>
        <i x="1910" s="1" nd="1"/>
        <i x="659" s="1" nd="1"/>
        <i x="625" s="1" nd="1"/>
        <i x="838" s="1" nd="1"/>
        <i x="599" s="1" nd="1"/>
        <i x="2249" s="1" nd="1"/>
        <i x="2221" s="1" nd="1"/>
        <i x="1977" s="1" nd="1"/>
        <i x="1726" s="1" nd="1"/>
        <i x="245" s="1" nd="1"/>
        <i x="38" s="1" nd="1"/>
        <i x="721" s="1" nd="1"/>
        <i x="227" s="1" nd="1"/>
        <i x="1436" s="1" nd="1"/>
        <i x="468" s="1" nd="1"/>
        <i x="2114" s="1" nd="1"/>
        <i x="684" s="1" nd="1"/>
        <i x="1605" s="1" nd="1"/>
        <i x="1351" s="1" nd="1"/>
        <i x="870" s="1" nd="1"/>
        <i x="2079" s="1" nd="1"/>
        <i x="2045" s="1" nd="1"/>
        <i x="365" s="1" nd="1"/>
        <i x="582" s="1" nd="1"/>
        <i x="1920" s="1" nd="1"/>
        <i x="1637" s="1" nd="1"/>
        <i x="872" s="1" nd="1"/>
        <i x="1096" s="1" nd="1"/>
        <i x="852" s="1" nd="1"/>
        <i x="2027" s="1" nd="1"/>
        <i x="565" s="1" nd="1"/>
        <i x="790" s="1" nd="1"/>
        <i x="90" s="1" nd="1"/>
        <i x="1511" s="1" nd="1"/>
        <i x="1486" s="1" nd="1"/>
        <i x="518" s="1" nd="1"/>
        <i x="257" s="1" nd="1"/>
        <i x="1691" s="1" nd="1"/>
        <i x="731" s="1" nd="1"/>
        <i x="1907" s="1" nd="1"/>
        <i x="677" s="1" nd="1"/>
        <i x="2052" s="1" nd="1"/>
        <i x="335" s="1" nd="1"/>
        <i x="2032" s="1" nd="1"/>
        <i x="570" s="1" nd="1"/>
        <i x="74" s="1" nd="1"/>
        <i x="1277" s="1" nd="1"/>
        <i x="1515" s="1" nd="1"/>
        <i x="279" s="1" nd="1"/>
        <i x="1719" s="1" nd="1"/>
        <i x="525" s="1" nd="1"/>
        <i x="960" s="1" nd="1"/>
        <i x="931" s="1" nd="1"/>
        <i x="697" s="1" nd="1"/>
        <i x="420" s="1" nd="1"/>
        <i x="1343" s="1" nd="1"/>
        <i x="1090" s="1" nd="1"/>
        <i x="624" s="1" nd="1"/>
        <i x="1558" s="1" nd="1"/>
        <i x="1997" s="1" nd="1"/>
        <i x="1498" s="1" nd="1"/>
        <i x="739" s="1" nd="1"/>
        <i x="1350" s="1" nd="1"/>
        <i x="602" s="1" nd="1"/>
        <i x="1233" s="1" nd="1"/>
        <i x="1464" s="1" nd="1"/>
        <i x="1919" s="1" nd="1"/>
        <i x="1611" s="1" nd="1"/>
        <i x="1119" s="1" nd="1"/>
        <i x="1805" s="1" nd="1"/>
        <i x="2048" s="1" nd="1"/>
        <i x="1039" s="1" nd="1"/>
        <i x="1023" s="1" nd="1"/>
        <i x="2092" s="1" nd="1"/>
        <i x="1832" s="1" nd="1"/>
        <i x="637" s="1" nd="1"/>
        <i x="806" s="1" nd="1"/>
        <i x="334" s="1" nd="1"/>
        <i x="2031" s="1" nd="1"/>
        <i x="569" s="1" nd="1"/>
        <i x="1989" s="1" nd="1"/>
        <i x="308" s="1" nd="1"/>
        <i x="57" s="1" nd="1"/>
        <i x="1473" s="1" nd="1"/>
        <i x="2199" s="1" nd="1"/>
        <i x="1715" s="1" nd="1"/>
        <i x="1197" s="1" nd="1"/>
        <i x="219" s="1" nd="1"/>
        <i x="1666" s="1" nd="1"/>
        <i x="1174" s="1" nd="1"/>
        <i x="441" s="1" nd="1"/>
        <i x="861" s="1" nd="1"/>
        <i x="1320" s="1" nd="1"/>
        <i x="2268" s="1" nd="1"/>
        <i x="2246" s="1" nd="1"/>
        <i x="1741" s="1" nd="1"/>
        <i x="1457" s="1" nd="1"/>
        <i x="147" s="1" nd="1"/>
        <i x="840" s="1" nd="1"/>
        <i x="361" s="1" nd="1"/>
        <i x="1525" s="1" nd="1"/>
        <i x="1759" s="1" nd="1"/>
        <i x="2151" s="1" nd="1"/>
        <i x="170" s="1" nd="1"/>
        <i x="2064" s="1" nd="1"/>
        <i x="1353" s="1" nd="1"/>
        <i x="788" s="1" nd="1"/>
        <i x="746" s="1" nd="1"/>
        <i x="1189" s="1" nd="1"/>
        <i x="1168" s="1" nd="1"/>
        <i x="1906" s="1" nd="1"/>
        <i x="437" s="1" nd="1"/>
        <i x="1858" s="1" nd="1"/>
        <i x="1141" s="1" nd="1"/>
        <i x="2087" s="1" nd="1"/>
        <i x="1596" s="1" nd="1"/>
        <i x="1121" s="1" nd="1"/>
        <i x="824" s="1" nd="1"/>
        <i x="134" s="1" nd="1"/>
        <i x="96" s="1" nd="1"/>
        <i x="2283" s="1" nd="1"/>
        <i x="1275" s="1" nd="1"/>
        <i x="1954" s="1" nd="1"/>
        <i x="2108" s="1" nd="1"/>
        <i x="883" s="1" nd="1"/>
        <i x="165" s="1" nd="1"/>
        <i x="2071" s="1" nd="1"/>
        <i x="2302" s="1" nd="1"/>
        <i x="1775" s="1" nd="1"/>
        <i x="77" s="1" nd="1"/>
        <i x="61" s="1" nd="1"/>
        <i x="20" s="1" nd="1"/>
        <i x="1720" s="1" nd="1"/>
        <i x="719" s="1" nd="1"/>
        <i x="1156" s="1" nd="1"/>
        <i x="933" s="1" nd="1"/>
        <i x="1521" s="1" nd="1"/>
        <i x="1438" s="1" nd="1"/>
        <i x="1679" s="1" nd="1"/>
        <i x="2402" s="1" nd="1"/>
        <i x="1161" s="1" nd="1"/>
        <i x="1398" s="1" nd="1"/>
        <i x="1131" s="1" nd="1"/>
        <i x="1115" s="1" nd="1"/>
        <i x="1571" s="1" nd="1"/>
        <i x="1801" s="1" nd="1"/>
        <i x="1037" s="1" nd="1"/>
        <i x="1271" s="1" nd="1"/>
        <i x="2" s="1" nd="1"/>
        <i x="1924" s="1" nd="1"/>
        <i x="2355" s="1" nd="1"/>
        <i x="2300" s="1" nd="1"/>
        <i x="1987" s="1" nd="1"/>
        <i x="55" s="1" nd="1"/>
        <i x="494" s="1" nd="1"/>
        <i x="1447" s="1" nd="1"/>
        <i x="458" s="1" nd="1"/>
        <i x="1866" s="1" nd="1"/>
        <i x="1318" s="1" nd="1"/>
        <i x="833" s="1" nd="1"/>
        <i x="2245" s="1" nd="1"/>
        <i x="18" s="1" nd="1"/>
        <i x="1655" s="1" nd="1"/>
        <i x="1872" s="1" nd="1"/>
        <i x="1520" s="1" nd="1"/>
        <i x="2251" s="1" nd="1"/>
        <i x="1960" s="1" nd="1"/>
        <i x="508" s="1" nd="1"/>
        <i x="1938" s="1" nd="1"/>
        <i x="1437" s="1" nd="1"/>
        <i x="2330" s="1" nd="1"/>
        <i x="2115" s="1" nd="1"/>
        <i x="1876" s="1" nd="1"/>
        <i x="889" s="1" nd="1"/>
        <i x="380" s="1" nd="1"/>
        <i x="1302" s="1" nd="1"/>
        <i x="816" s="1" nd="1"/>
        <i x="2232" s="1" nd="1"/>
        <i x="559" s="1" nd="1"/>
        <i x="1269" s="1" nd="1"/>
        <i x="1501" s="1" nd="1"/>
        <i x="48" s="1" nd="1"/>
        <i x="1965" s="1" nd="1"/>
        <i x="762" s="1" nd="1"/>
        <i x="479" s="1" nd="1"/>
        <i x="210" s="1" nd="1"/>
        <i x="1921" s="1" nd="1"/>
        <i x="1422" s="1" nd="1"/>
        <i x="2354" s="1" nd="1"/>
        <i x="690" s="1" nd="1"/>
        <i x="184" s="1" nd="1"/>
        <i x="435" s="1" nd="1"/>
        <i x="2084" s="1" nd="1"/>
        <i x="1097" s="1" nd="1"/>
        <i x="1827" s="1" nd="1"/>
        <i x="115" s="1" nd="1"/>
        <i x="2296" s="1" nd="1"/>
        <i x="274" s="1" nd="1"/>
        <i x="2386" s="1" nd="1"/>
        <i x="2131" s="1" nd="1"/>
        <i x="1384" s="1" nd="1"/>
        <i x="1617" s="1" nd="1"/>
        <i x="398" s="1" nd="1"/>
        <i x="177" s="1" nd="1"/>
        <i x="2019" s="1" nd="1"/>
        <i x="2244" s="1" nd="1"/>
        <i x="571" s="1" nd="1"/>
        <i x="2182" s="1" nd="1"/>
        <i x="1626" s="1" nd="1"/>
        <i x="658" s="1" nd="1"/>
        <i x="405" s="1" nd="1"/>
        <i x="285" s="1" nd="1"/>
        <i x="1937" s="1" nd="1"/>
        <i x="920" s="1" nd="1"/>
        <i x="448" s="1" nd="1"/>
        <i x="1820" s="1" nd="1"/>
        <i x="2060" s="1" nd="1"/>
        <i x="47" s="1" nd="1"/>
        <i x="923" s="1" nd="1"/>
        <i x="2315" s="1" nd="1"/>
        <i x="369" s="1" nd="1"/>
        <i x="820" s="1" nd="1"/>
        <i x="2049" s="1" nd="1"/>
        <i x="2012" s="1" nd="1"/>
        <i x="2385" s="1" nd="1"/>
        <i x="1425" s="1" nd="1"/>
        <i x="2360" s="1" nd="1"/>
        <i x="879" s="1" nd="1"/>
        <i x="2093" s="1" nd="1"/>
        <i x="1099" s="1" nd="1"/>
        <i x="1337" s="1" nd="1"/>
        <i x="373" s="1" nd="1"/>
        <i x="1312" s="1" nd="1"/>
        <i x="2264" s="1" nd="1"/>
        <i x="98" s="1" nd="1"/>
        <i x="807" s="1" nd="1"/>
        <i x="2243" s="1" nd="1"/>
        <i x="2180" s="1" nd="1"/>
        <i x="959" s="1" nd="1"/>
        <i x="1650" s="1" nd="1"/>
        <i x="1150" s="1" nd="1"/>
        <i x="2305" s="1" nd="1"/>
        <i x="1795" s="1" nd="1"/>
        <i x="2036" s="1" nd="1"/>
        <i x="2269" s="1" nd="1"/>
        <i x="1518" s="1" nd="1"/>
        <i x="530" s="1" nd="1"/>
        <i x="34" s="1" nd="1"/>
        <i x="1203" s="1" nd="1"/>
        <i x="991" s="1" nd="1"/>
        <i x="1416" s="1" nd="1"/>
        <i x="2142" s="1" nd="1"/>
        <i x="1846" s="1" nd="1"/>
        <i x="1129" s="1" nd="1"/>
        <i x="149" s="1" nd="1"/>
        <i x="2058" s="1" nd="1"/>
        <i x="2292" s="1" nd="1"/>
        <i x="1798" s="1" nd="1"/>
        <i x="813" s="1" nd="1"/>
        <i x="1542" s="1" nd="1"/>
        <i x="2272" s="1" nd="1"/>
        <i x="1034" s="1" nd="1"/>
        <i x="783" s="1" nd="1"/>
        <i x="293" s="1" nd="1"/>
        <i x="1206" s="1" nd="1"/>
        <i x="725" s="1" nd="1"/>
        <i x="2121" s="1" nd="1"/>
        <i x="451" s="1" nd="1"/>
        <i x="182" s="1" nd="1"/>
        <i x="431" s="1" nd="1"/>
        <i x="2081" s="1" nd="1"/>
        <i x="1593" s="1" nd="1"/>
        <i x="325" s="1" nd="1"/>
        <i x="2236" s="1" nd="1"/>
        <i x="1238" s="1" nd="1"/>
        <i x="2156" s="1" nd="1"/>
        <i x="1946" s="1" nd="1"/>
        <i x="1190" s="1" nd="1"/>
        <i x="1640" s="1" nd="1"/>
        <i x="896" s="1" nd="1"/>
        <i x="654" s="1" nd="1"/>
        <i x="1860" s="1" nd="1"/>
        <i x="770" s="1" nd="1"/>
        <i x="27" s="1" nd="1"/>
        <i x="1173" s="1" nd="1"/>
        <i x="957" s="1" nd="1"/>
        <i x="2393" s="1" nd="1"/>
        <i x="2138" s="1" nd="1"/>
        <i x="1386" s="1" nd="1"/>
        <i x="2109" s="1" nd="1"/>
        <i x="401" s="1" nd="1"/>
        <i x="1067" s="1" nd="1"/>
        <i x="2267" s="1" nd="1"/>
        <i x="101" s="1" nd="1"/>
        <i x="2023" s="1" nd="1"/>
        <i x="1782" s="1" nd="1"/>
        <i x="1980" s="1" nd="1"/>
        <i x="1706" s="1" nd="1"/>
        <i x="474" s="1" nd="1"/>
        <i x="1162" s="1" nd="1"/>
        <i x="429" s="1" nd="1"/>
        <i x="667" s="1" nd="1"/>
        <i x="1823" s="1" nd="1"/>
        <i x="344" s="1" nd="1"/>
        <i x="1052" s="1" nd="1"/>
        <i x="560" s="1" nd="1"/>
        <i x="999" s="1" nd="1"/>
        <i x="893" s="1" nd="1"/>
        <i x="1512" s="1" nd="1"/>
        <i x="10" s="1" nd="1"/>
        <i x="679" s="1" nd="1"/>
        <i x="2022" s="1" nd="1"/>
        <i x="423" s="1" nd="1"/>
        <i x="146" s="1" nd="1"/>
        <i x="2253" s="1" nd="1"/>
        <i x="2039" s="1" nd="1"/>
        <i x="1778" s="1" nd="1"/>
        <i x="317" s="1" nd="1"/>
        <i x="555" s="1" nd="1"/>
        <i x="290" s="1" nd="1"/>
        <i x="1460" s="1" nd="1"/>
        <i x="2148" s="1" nd="1"/>
        <i x="471" s="1" nd="1"/>
        <i x="1183" s="1" nd="1"/>
        <i x="1113" s="1" nd="1"/>
        <i x="426" s="1" nd="1"/>
        <i x="1328" s="1" nd="1"/>
        <i x="109" s="1" nd="1"/>
        <i x="2025" s="1" nd="1"/>
        <i x="1765" s="1" nd="1"/>
        <i x="1270" s="1" nd="1"/>
        <i x="1236" s="1" nd="1"/>
        <i x="1211" s="1" nd="1"/>
        <i x="413" s="1" nd="1"/>
        <i x="873" s="1" nd="1"/>
        <i x="612" s="1" nd="1"/>
        <i x="24" s="1" nd="1"/>
        <i x="693" s="1" nd="1"/>
        <i x="1643" s="1" nd="1"/>
        <i x="1810" s="1" nd="1"/>
        <i x="1101" s="1" nd="1"/>
        <i x="595" s="1" nd="1"/>
        <i x="280" s="1" nd="1"/>
        <i x="31" s="1" nd="1"/>
        <i x="263" s="1" nd="1"/>
        <i x="2183" s="1" nd="1"/>
        <i x="1697" s="1" nd="1"/>
        <i x="1932" s="1" nd="1"/>
        <i x="2111" s="1" nd="1"/>
        <i x="359" s="1" nd="1"/>
        <i x="1757" s="1" nd="1"/>
        <i x="1477" s="1" nd="1"/>
        <i x="226" s="1" nd="1"/>
        <i x="467" s="1" nd="1"/>
        <i x="1130" s="1" nd="1"/>
        <i x="424" s="1" nd="1"/>
        <i x="2329" s="1" nd="1"/>
        <i x="2044" s="1" nd="1"/>
        <i x="1567" s="1" nd="1"/>
        <i x="604" s="1" nd="1"/>
        <i x="1300" s="1" nd="1"/>
        <i x="537" s="1" nd="1"/>
        <i x="320" s="1" nd="1"/>
        <i x="477" s="1" nd="1"/>
        <i x="2378" s="1" nd="1"/>
        <i x="706" s="1" nd="1"/>
        <i x="209" s="1" nd="1"/>
        <i x="411" s="1" nd="1"/>
        <i x="1806" s="1" nd="1"/>
        <i x="132" s="1" nd="1"/>
        <i x="609" s="1" nd="1"/>
        <i x="1041" s="1" nd="1"/>
        <i x="350" s="1" nd="1"/>
        <i x="53" s="1" nd="1"/>
        <i x="768" s="1" nd="1"/>
        <i x="2193" s="1" nd="1"/>
        <i x="752" s="1" nd="1"/>
        <i x="977" s="1" nd="1"/>
        <i x="1665" s="1" nd="1"/>
        <i x="915" s="1" nd="1"/>
        <i x="1641" s="1" nd="1"/>
        <i x="175" s="1" nd="1"/>
        <i x="1862" s="1" nd="1"/>
        <i x="1835" s="1" nd="1"/>
        <i x="395" s="1" nd="1"/>
        <i x="1616" s="1" nd="1"/>
        <i x="1599" s="1" nd="1"/>
        <i x="1086" s="1" nd="1"/>
        <i x="2319" s="1" nd="1"/>
        <i x="1339" s="1" nd="1"/>
        <i x="856" s="1" nd="1"/>
        <i x="2069" s="1" nd="1"/>
        <i x="1084" s="1" nd="1"/>
        <i x="374" s="1" nd="1"/>
        <i x="354" s="1" nd="1"/>
        <i x="1061" s="1" nd="1"/>
        <i x="73" s="1" nd="1"/>
        <i x="1770" s="1" nd="1"/>
        <i x="771" s="1" nd="1"/>
        <i x="1027" s="1" nd="1"/>
        <i x="1009" s="1" nd="1"/>
        <i x="1974" s="1" nd="1"/>
        <i x="524" s="1" nd="1"/>
        <i x="2181" s="1" nd="1"/>
        <i x="29" s="1" nd="1"/>
        <i x="16" s="1" nd="1"/>
        <i x="221" s="1" nd="1"/>
        <i x="483" s="1" nd="1"/>
        <i x="2161" s="1" nd="1"/>
        <i x="1151" s="1" nd="1"/>
        <i x="1364" s="1" nd="1"/>
        <i x="623" s="1" nd="1"/>
        <i x="1321" s="1" nd="1"/>
        <i x="1070" s="1" nd="1"/>
        <i x="1045" s="1" nd="1"/>
        <i x="836" s="1" nd="1"/>
        <i x="338" s="1" nd="1"/>
        <i x="548" s="1" nd="1"/>
        <i x="311" s="1" nd="1"/>
        <i x="2204" s="1" nd="1"/>
        <i x="1016" s="1" nd="1"/>
        <i x="36" s="1" nd="1"/>
        <i x="35" s="1" nd="1"/>
        <i x="1433" s="1" nd="1"/>
        <i x="1699" s="1" nd="1"/>
        <i x="1675" s="1" nd="1"/>
        <i x="224" s="1" nd="1"/>
        <i x="1396" s="1" nd="1"/>
        <i x="447" s="1" nd="1"/>
        <i x="152" s="1" nd="1"/>
        <i x="1847" s="1" nd="1"/>
        <i x="1565" s="1" nd="1"/>
        <i x="126" s="1" nd="1"/>
        <i x="1074" s="1" nd="1"/>
        <i x="1048" s="1" nd="1"/>
        <i x="535" s="1" nd="1"/>
        <i x="511" s="1" nd="1"/>
        <i x="268" s="1" nd="1"/>
        <i x="1232" s="1" nd="1"/>
        <i x="231" s="1" nd="1"/>
        <i x="1187" s="1" nd="1"/>
        <i x="1662" s="1" nd="1"/>
        <i x="908" s="1" nd="1"/>
        <i x="1881" s="1" nd="1"/>
        <i x="2123" s="1" nd="1"/>
        <i x="653" s="1" nd="1"/>
        <i x="1094" s="1" nd="1"/>
        <i x="1851" s="1" nd="1"/>
        <i x="2312" s="1" nd="1"/>
        <i x="1331" s="1" nd="1"/>
        <i x="851" s="1" nd="1"/>
        <i x="2067" s="1" nd="1"/>
        <i x="608" s="1" nd="1"/>
        <i x="848" s="1" nd="1"/>
        <i x="368" s="1" nd="1"/>
        <i x="1286" s="1" nd="1"/>
        <i x="2260" s="1" nd="1"/>
        <i x="1547" s="1" nd="1"/>
        <i x="113" s="1" nd="1"/>
        <i x="1532" s="1" nd="1"/>
        <i x="88" s="1" nd="1"/>
        <i x="300" s="1" nd="1"/>
        <i x="1483" s="1" nd="1"/>
        <i x="1000" s="1" nd="1"/>
        <i x="2213" s="1" nd="1"/>
        <i x="270" s="1" nd="1"/>
        <i x="976" s="1" nd="1"/>
        <i x="749" s="1" nd="1"/>
        <i x="1192" s="1" nd="1"/>
        <i x="926" s="1" nd="1"/>
        <i x="191" s="1" nd="1"/>
        <i x="1143" s="1" nd="1"/>
        <i x="1122" s="1" nd="1"/>
        <i x="876" s="1" nd="1"/>
        <i x="1083" s="1" nd="1"/>
        <i x="392" s="1" nd="1"/>
        <i x="372" s="1" nd="1"/>
        <i x="636" s="1" nd="1"/>
        <i x="1578" s="1" nd="1"/>
        <i x="1059" s="1" nd="1"/>
        <i x="1769" s="1" nd="1"/>
        <i x="1057" s="1" nd="1"/>
        <i x="591" s="1" nd="1"/>
        <i x="1624" s="1" nd="1"/>
        <i x="1408" s="1" nd="1"/>
        <i x="1495" s="1" nd="1"/>
        <i x="504" s="1" nd="1"/>
        <i x="757" s="1" nd="1"/>
        <i x="1722" s="1" nd="1"/>
        <i x="1456" s="1" nd="1"/>
        <i x="2024" s="1" nd="1"/>
        <i x="907" s="1" nd="1"/>
        <i x="2335" s="1" nd="1"/>
        <i x="2241" s="1" nd="1"/>
        <i x="2017" s="1" nd="1"/>
        <i x="307" s="1" nd="1"/>
        <i x="1258" s="1" nd="1"/>
        <i x="1243" s="1" nd="1"/>
        <i x="982" s="1" nd="1"/>
        <i x="276" s="1" nd="1"/>
        <i x="2196" s="1" nd="1"/>
        <i x="495" s="1" nd="1"/>
        <i x="1196" s="1" nd="1"/>
        <i x="217" s="1" nd="1"/>
        <i x="1172" s="1" nd="1"/>
        <i x="547" s="1" nd="1"/>
        <i x="884" s="1" nd="1"/>
        <i x="1727" s="1" nd="1"/>
        <i x="509" s="1" nd="1"/>
        <i x="247" s="1" nd="1"/>
        <i x="2373" s="1" nd="1"/>
        <i x="2117" s="1" nd="1"/>
        <i x="1590" s="1" nd="1"/>
        <i x="2235" s="1" nd="1"/>
        <i x="1444" s="1" nd="1"/>
        <i x="1664" s="1" nd="1"/>
        <i x="673" s="1" nd="1"/>
        <i x="2316" s="1" nd="1"/>
        <i x="1576" s="1" nd="1"/>
        <i x="386" s="1" nd="1"/>
        <i x="2281" s="1" nd="1"/>
        <i x="1533" s="1" nd="1"/>
        <i x="1603" s="1" nd="1"/>
        <i x="660" s="1" nd="1"/>
        <i x="626" s="1" nd="1"/>
        <i x="532" s="1" nd="1"/>
        <i x="531" s="1" nd="1"/>
        <i x="381" s="1" nd="1"/>
        <i x="1112" s="1" nd="1"/>
        <i x="844" s="1" nd="1"/>
        <i x="1500" s="1" nd="1"/>
        <i x="1970" s="1" nd="1"/>
        <i x="2321" s="1" nd="1"/>
        <i x="2094" s="1" nd="1"/>
        <i x="2265" s="1" nd="1"/>
        <i x="261" s="1" nd="1"/>
        <i x="1718" s="1" nd="1"/>
        <i x="1411" s="1" nd="1"/>
        <i x="1199" s="1" nd="1"/>
        <i x="718" s="1" nd="1"/>
        <i x="1652" s="1" nd="1"/>
        <i x="2037" s="1" nd="1"/>
        <i x="64" s="1" nd="1"/>
        <i x="314" s="1" nd="1"/>
        <i x="128" s="1" nd="1"/>
        <i x="319" s="1" nd="1"/>
        <i x="2068" s="1" nd="1"/>
        <i x="563" s="1" nd="1"/>
        <i x="348" s="1" nd="1"/>
        <i x="1768" s="1" nd="1"/>
        <i x="328" s="1" nd="1"/>
        <i x="70" s="1" nd="1"/>
        <i x="1485" s="1" nd="1"/>
        <i x="1968" s="1" nd="1"/>
        <i x="767" s="1" nd="1"/>
        <i x="272" s="1" nd="1"/>
        <i x="750" s="1" nd="1"/>
        <i x="52" s="1" nd="1"/>
        <i x="1949" s="1" nd="1"/>
        <i x="256" s="1" nd="1"/>
        <i x="1689" s="1" nd="1"/>
        <i x="1194" s="1" nd="1"/>
        <i x="1446" s="1" nd="1"/>
        <i x="955" s="1" nd="1"/>
        <i x="1927" s="1" nd="1"/>
        <i x="928" s="1" nd="1"/>
        <i x="712" s="1" nd="1"/>
        <i x="194" s="1" nd="1"/>
        <i x="2359" s="1" nd="1"/>
        <i x="1381" s="1" nd="1"/>
        <i x="897" s="1" nd="1"/>
        <i x="193" s="1" nd="1"/>
        <i x="1887" s="1" nd="1"/>
        <i x="877" s="1" nd="1"/>
        <i x="1833" s="1" nd="1"/>
        <i x="617" s="1" nd="1"/>
        <i x="1260" s="1" nd="1"/>
        <i x="1990" s="1" nd="1"/>
        <i x="1259" s="1" nd="1"/>
        <i x="1716" s="1" nd="1"/>
        <i x="735" s="1" nd="1"/>
        <i x="481" s="1" nd="1"/>
        <i x="1198" s="1" nd="1"/>
        <i x="13" s="1" nd="1"/>
        <i x="459" s="1" nd="1"/>
        <i x="2160" s="1" nd="1"/>
        <i x="696" s="1" nd="1"/>
        <i x="1895" s="1" nd="1"/>
        <i x="443" s="1" nd="1"/>
        <i x="1387" s="1" nd="1"/>
        <i x="1601" s="1" nd="1"/>
        <i x="418" s="1" nd="1"/>
        <i x="1363" s="1" nd="1"/>
        <i x="1586" s="1" nd="1"/>
        <i x="2055" s="1" nd="1"/>
        <i x="1754" s="1" nd="1"/>
        <i x="1540" s="1" nd="1"/>
        <i x="1031" s="1" nd="1"/>
        <i x="1995" s="1" nd="1"/>
        <i x="283" s="1" nd="1"/>
        <i x="738" s="1" nd="1"/>
        <i x="506" s="1" nd="1"/>
        <i x="1458" s="1" nd="1"/>
        <i x="964" s="1" nd="1"/>
        <i x="936" s="1" nd="1"/>
        <i x="2368" s="1" nd="1"/>
        <i x="2345" s="1" nd="1"/>
        <i x="665" s="1" nd="1"/>
        <i x="1845" s="1" nd="1"/>
        <i x="782" s="1" nd="1"/>
        <i x="1661" s="1" nd="1"/>
        <i x="1634" s="1" nd="1"/>
        <i x="1116" s="1" nd="1"/>
        <i x="2066" s="1" nd="1"/>
        <i x="1507" s="1" nd="1"/>
        <i x="324" s="1" nd="1"/>
        <i x="1482" s="1" nd="1"/>
        <i x="952" s="1" nd="1"/>
        <i x="2381" s="1" nd="1"/>
        <i x="2154" s="1" nd="1"/>
        <i x="188" s="1" nd="1"/>
        <i x="414" s="1" nd="1"/>
        <i x="390" s="1" nd="1"/>
        <i x="825" s="1" nd="1"/>
        <i x="1789" s="1" nd="1"/>
        <i x="1513" s="1" nd="1"/>
        <i x="2215" s="1" nd="1"/>
        <i x="983" s="1" nd="1"/>
        <i x="1622" s="1" nd="1"/>
        <i x="2073" s="1" nd="1"/>
        <i x="1814" s="1" nd="1"/>
        <i x="2266" s="1" nd="1"/>
        <i x="1539" s="1" nd="1"/>
        <i x="811" s="1" nd="1"/>
        <i x="1298" s="1" nd="1"/>
        <i x="1781" s="1" nd="1"/>
        <i x="1979" s="1" nd="1"/>
        <i x="229" s="1" nd="1"/>
        <i x="1186" s="1" nd="1"/>
        <i x="2374" s="1" nd="1"/>
        <i x="1304" s="1" nd="1"/>
        <i x="2026" s="1" nd="1"/>
        <i x="1529" s="1" nd="1"/>
        <i x="1253" s="1" nd="1"/>
        <i x="727" s="1" nd="1"/>
        <i x="1136" s="1" nd="1"/>
        <i x="1137" s="1" nd="1"/>
        <i x="387" s="1" nd="1"/>
        <i x="805" s="1" nd="1"/>
        <i x="331" s="1" nd="1"/>
        <i x="881" s="1" nd="1"/>
        <i x="1619" s="1" nd="1"/>
        <i x="1102" s="1" nd="1"/>
        <i x="1064" s="1" nd="1"/>
        <i x="281" s="1" nd="1"/>
        <i x="1452" s="1" nd="1"/>
        <i x="680" s="1" nd="1"/>
        <i x="865" s="1" nd="1"/>
        <i x="316" s="1" nd="1"/>
        <i x="1267" s="1" nd="1"/>
        <i x="42" s="1" nd="1"/>
        <i x="1184" s="1" nd="1"/>
        <i x="1569" s="1" nd="1"/>
        <i x="1922" s="1" nd="1"/>
        <i x="1575" s="1" nd="1"/>
        <i x="2028" s="1" nd="1"/>
        <i x="1406" s="1" nd="1"/>
        <i x="1582" s="1" nd="1"/>
        <i x="2285" s="1" nd="1"/>
        <i x="1792" s="1" nd="1"/>
        <i x="1553" s="1" nd="1"/>
        <i x="774" s="1" nd="1"/>
        <i x="1696" s="1" nd="1"/>
        <i x="1670" s="1" nd="1"/>
        <i x="1842" s="1" nd="1"/>
        <i x="2248" s="1" nd="1"/>
        <i x="2205" s="1" nd="1"/>
        <i x="2146" s="1" nd="1"/>
        <i x="1762" s="1" nd="1"/>
        <i x="273" s="1" nd="1"/>
        <i x="751" s="1" nd="1"/>
        <i x="1615" s="1" nd="1"/>
        <i x="1062" s="1" nd="1"/>
        <i x="1973" s="1" nd="1"/>
        <i x="1220" s="1" nd="1"/>
        <i x="986" s="1" nd="1"/>
        <i x="1449" s="1" nd="1"/>
        <i x="717" s="1" nd="1"/>
        <i x="1295" s="1" nd="1"/>
        <i x="2113" s="1" nd="1"/>
        <i x="83" s="1" nd="1"/>
        <i x="45" s="1" nd="1"/>
        <i x="945" s="1" nd="1"/>
        <i x="2101" s="1" nd="1"/>
        <i x="1852" s="1" nd="1"/>
        <i x="652" s="1" nd="1"/>
        <i x="347" s="1" nd="1"/>
        <i x="111" s="1" nd="1"/>
        <i x="1531" s="1" nd="1"/>
        <i x="327" s="1" nd="1"/>
        <i x="1750" s="1" nd="1"/>
        <i x="1380" s="1" nd="1"/>
        <i x="1356" s="1" nd="1"/>
        <i x="28" s="1" nd="1"/>
        <i x="2219" s="1" nd="1"/>
        <i x="736" s="1" nd="1"/>
        <i x="1659" s="1" nd="1"/>
        <i x="867" s="1" nd="1"/>
        <i x="124" s="1" nd="1"/>
        <i x="1878" s="1" nd="1"/>
        <i x="521" s="1" nd="1"/>
        <i x="1774" s="1" nd="1"/>
        <i x="681" s="1" nd="1"/>
        <i x="1322" s="1" nd="1"/>
        <i x="1227" s="1" nd="1"/>
        <i x="2046" s="1" nd="1"/>
        <i x="1051" s="1" nd="1"/>
        <i x="822" s="1" nd="1"/>
        <i x="1888" s="1" nd="1"/>
        <i x="1975" s="1" nd="1"/>
        <i x="39" s="1" nd="1"/>
        <i x="649" s="1" nd="1"/>
        <i x="869" s="1" nd="1"/>
        <i x="364" s="1" nd="1"/>
        <i x="321" s="1" nd="1"/>
        <i x="1984" s="1" nd="1"/>
        <i x="1288" s="1" nd="1"/>
        <i x="439" s="1" nd="1"/>
        <i x="2320" s="1" nd="1"/>
        <i x="1991" s="1" nd="1"/>
        <i x="1870" s="1" nd="1"/>
        <i x="1756" s="1" nd="1"/>
        <i x="868" s="1" nd="1"/>
        <i x="2255" s="1" nd="1"/>
        <i x="729" s="1" nd="1"/>
        <i x="1579" s="1" nd="1"/>
        <i x="1088" s="1" nd="1"/>
        <i x="2141" s="1" nd="1"/>
        <i x="2041" s="1" nd="1"/>
        <i x="384" s="1" nd="1"/>
        <i x="1306" s="1" nd="1"/>
        <i x="1053" s="1" nd="1"/>
        <i x="764" s="1" nd="1"/>
        <i x="1730" s="1" nd="1"/>
        <i x="187" s="1" nd="1"/>
        <i x="1857" s="1" nd="1"/>
        <i x="1012" s="1" nd="1"/>
        <i x="800" s="1" nd="1"/>
        <i x="1925" s="1" nd="1"/>
        <i x="1332" s="1" nd="1"/>
        <i x="2051" s="1" nd="1"/>
        <i x="568" s="1" nd="1"/>
        <i x="1811" s="1" nd="1"/>
        <i x="1934" s="1" nd="1"/>
        <i x="463" s="1" nd="1"/>
        <i x="1413" s="1" nd="1"/>
        <i x="2341" s="1" nd="1"/>
        <i x="202" s="1" nd="1"/>
        <i x="1628" s="1" nd="1"/>
        <i x="470" s="1" nd="1"/>
        <i x="1036" s="1" nd="1"/>
        <i x="1109" s="1" nd="1"/>
        <i x="821" s="1" nd="1"/>
        <i x="1289" s="1" nd="1"/>
        <i x="552" s="1" nd="1"/>
        <i x="1205" s="1" nd="1"/>
        <i x="1428" s="1" nd="1"/>
        <i x="917" s="1" nd="1"/>
        <i x="1369" s="1" nd="1"/>
        <i x="996" s="1" nd="1"/>
        <i x="1432" s="1" nd="1"/>
        <i x="406" s="1" nd="1"/>
        <i x="2083" s="1" nd="1"/>
        <i x="740" s="1" nd="1"/>
        <i x="1340" s="1" nd="1"/>
        <i x="164" s="1" nd="1"/>
        <i x="1568" s="1" nd="1"/>
        <i x="603" s="1" nd="1"/>
        <i x="829" s="1" nd="1"/>
        <i x="2006" s="1" nd="1"/>
        <i x="1708" s="1" nd="1"/>
        <i x="512" s="1" nd="1"/>
        <i x="2404" s="1" nd="1"/>
        <i x="1107" s="1" nd="1"/>
        <i x="1095" s="1" nd="1"/>
        <i x="1587" s="1" nd="1"/>
        <i x="730" s="1" nd="1"/>
        <i x="2384" s="1" nd="1"/>
        <i x="2369" s="1" nd="1"/>
        <i x="205" s="1" nd="1"/>
        <i x="168" s="1" nd="1"/>
        <i x="878" s="1" nd="1"/>
        <i x="828" s="1" nd="1"/>
        <i x="1341" s="1" nd="1"/>
        <i x="2270" s="1" nd="1"/>
        <i x="89" s="1" nd="1"/>
        <i x="2203" s="1" nd="1"/>
        <i x="2098" s="1" nd="1"/>
        <i x="415" s="1" nd="1"/>
        <i x="638" s="1" nd="1"/>
        <i x="629" s="1" nd="1"/>
        <i x="1982" s="1" nd="1"/>
        <i x="1649" s="1" nd="1"/>
        <i x="1880" s="1" nd="1"/>
        <i x="2100" s="1" nd="1"/>
        <i x="1319" s="1" nd="1"/>
        <i x="954" s="1" nd="1"/>
        <i x="2157" s="1" nd="1"/>
        <i x="360" s="1" nd="1"/>
        <i x="590" s="1" nd="1"/>
        <i x="383" s="1" nd="1"/>
        <i x="818" s="1" nd="1"/>
        <i x="1523" s="1" nd="1"/>
        <i x="496" s="1" nd="1"/>
        <i x="2333" s="1" nd="1"/>
        <i x="297" s="1" nd="1"/>
        <i x="1394" s="1" nd="1"/>
        <i x="450" s="1" nd="1"/>
        <i x="130" s="1" nd="1"/>
        <i x="2106" s="1" nd="1"/>
        <i x="1389" s="1" nd="1"/>
        <i x="2147" s="1" nd="1"/>
        <i x="1660" s="1" nd="1"/>
        <i x="1809" s="1" nd="1"/>
        <i x="1213" s="1" nd="1"/>
        <i x="1825" s="1" nd="1"/>
        <i x="196" s="1" nd="1"/>
        <i x="588" s="1" nd="1"/>
        <i x="1550" s="1" nd="1"/>
        <i x="200" s="1" nd="1"/>
        <i x="425" s="1" nd="1"/>
        <i x="1002" s="1" nd="1"/>
        <i x="1700" s="1" nd="1"/>
        <i x="1803" s="1" nd="1"/>
        <i x="766" s="1" nd="1"/>
        <i x="2090" s="1" nd="1"/>
        <i x="944" s="1" nd="1"/>
        <i x="346" s="1" nd="1"/>
        <i x="1955" s="1" nd="1"/>
        <i x="2054" s="1" nd="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dentifier" cache="Slicer_identifier" caption="identifie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identifier 1" cache="Slicer_identifier" caption="StrikePrice" columnCount="10" style="SlicerStyleDark6" rowHeight="234950"/>
</slicers>
</file>

<file path=xl/tables/table1.xml><?xml version="1.0" encoding="utf-8"?>
<table xmlns="http://schemas.openxmlformats.org/spreadsheetml/2006/main" id="1" name="Table1" displayName="Table1" ref="A1:V30611" totalsRowShown="0" headerRowDxfId="53">
  <autoFilter ref="A1:V30611"/>
  <sortState ref="A2:V30611">
    <sortCondition ref="V1:V30611"/>
  </sortState>
  <tableColumns count="22">
    <tableColumn id="1" name="Column1"/>
    <tableColumn id="2" name="strikePrice" dataDxfId="52"/>
    <tableColumn id="3" name="expiryDate" dataDxfId="51"/>
    <tableColumn id="4" name="underlying"/>
    <tableColumn id="5" name="identifier"/>
    <tableColumn id="6" name="openInterest"/>
    <tableColumn id="7" name="changeinOpenInterest"/>
    <tableColumn id="8" name="pchangeinOpenInterest" dataDxfId="50"/>
    <tableColumn id="9" name="totalTradedVolume" dataDxfId="49"/>
    <tableColumn id="10" name="impliedVolatility"/>
    <tableColumn id="11" name="lastPrice"/>
    <tableColumn id="12" name="change"/>
    <tableColumn id="13" name="pChange"/>
    <tableColumn id="14" name="totalBuyQuantity"/>
    <tableColumn id="15" name="totalSellQuantity"/>
    <tableColumn id="16" name="bidQty"/>
    <tableColumn id="17" name="bidprice"/>
    <tableColumn id="18" name="askQty"/>
    <tableColumn id="19" name="askPrice"/>
    <tableColumn id="20" name="underlyingValue"/>
    <tableColumn id="21" name="type"/>
    <tableColumn id="22" name="Time" dataDxfId="48"/>
  </tableColumns>
  <tableStyleInfo name="TableStyleLight10" showFirstColumn="0" showLastColumn="0" showRowStripes="1" showColumnStripes="0"/>
</table>
</file>

<file path=xl/tables/table2.xml><?xml version="1.0" encoding="utf-8"?>
<table xmlns="http://schemas.openxmlformats.org/spreadsheetml/2006/main" id="8" name="Table79" displayName="Table79" ref="B13:G20" totalsRowCount="1" headerRowDxfId="47" dataDxfId="46" totalsRowDxfId="44" tableBorderDxfId="45">
  <tableColumns count="6">
    <tableColumn id="8" name="Interpretation" dataDxfId="43" totalsRowDxfId="42"/>
    <tableColumn id="2" name="OI Chg" dataDxfId="41" totalsRowDxfId="40"/>
    <tableColumn id="3" name="Net OI" totalsRowFunction="custom" dataDxfId="39" totalsRowDxfId="38">
      <totalsRowFormula>AVEDEV(Table79[Net OI])</totalsRowFormula>
    </tableColumn>
    <tableColumn id="4" name="Price Chg" totalsRowFunction="average" dataDxfId="37" totalsRowDxfId="36"/>
    <tableColumn id="5" name="LTP" totalsRowFunction="average" dataDxfId="35" totalsRowDxfId="34">
      <calculatedColumnFormula>INDEX(OptionChain[],MATCH(MAX(OptionChain[Call OI]),OptionChain[Call OI],0),8)</calculatedColumnFormula>
    </tableColumn>
    <tableColumn id="6" name="Strike Price" dataDxfId="33" totalsRowDxfId="32">
      <calculatedColumnFormula>INDEX(OptionChain[],MATCH(MAX(OptionChain[Call OI]),OptionChain[Call OI],0),8)</calculatedColumnFormula>
    </tableColumn>
  </tableColumns>
  <tableStyleInfo name="TableStyleLight11" showFirstColumn="0" showLastColumn="0" showRowStripes="1" showColumnStripes="0"/>
</table>
</file>

<file path=xl/tables/table3.xml><?xml version="1.0" encoding="utf-8"?>
<table xmlns="http://schemas.openxmlformats.org/spreadsheetml/2006/main" id="2" name="Table793" displayName="Table793" ref="H13:M20" totalsRowCount="1" headerRowDxfId="31" dataDxfId="29" totalsRowDxfId="27" headerRowBorderDxfId="30" tableBorderDxfId="28">
  <tableColumns count="6">
    <tableColumn id="8" name="Interpretation" dataDxfId="26" totalsRowDxfId="25"/>
    <tableColumn id="2" name="OI Chg" dataDxfId="24" totalsRowDxfId="23"/>
    <tableColumn id="3" name="Net OI" totalsRowFunction="custom" dataDxfId="22" totalsRowDxfId="21">
      <totalsRowFormula>AVEDEV(Table793[Net OI])</totalsRowFormula>
    </tableColumn>
    <tableColumn id="4" name="Price Chg" totalsRowFunction="average" dataDxfId="20" totalsRowDxfId="19"/>
    <tableColumn id="5" name="LTP" totalsRowFunction="average" dataDxfId="18" totalsRowDxfId="17"/>
    <tableColumn id="6" name="Strike Price" dataDxfId="16" totalsRowDxfId="15"/>
  </tableColumns>
  <tableStyleInfo name="TableStyleLight10" showFirstColumn="0" showLastColumn="0" showRowStripes="1" showColumnStripes="0"/>
</table>
</file>

<file path=xl/tables/table4.xml><?xml version="1.0" encoding="utf-8"?>
<table xmlns="http://schemas.openxmlformats.org/spreadsheetml/2006/main" id="4" name="Table4" displayName="Table4" ref="A1:F2" totalsRowShown="0">
  <autoFilter ref="A1:F2"/>
  <tableColumns count="6">
    <tableColumn id="1" name="Time" dataDxfId="14"/>
    <tableColumn id="2" name="Underlying"/>
    <tableColumn id="5" name="MaxPain"/>
    <tableColumn id="6" name="PCR"/>
    <tableColumn id="7" name="CallDecay"/>
    <tableColumn id="8" name="PutDecay"/>
  </tableColumns>
  <tableStyleInfo name="TableStyleLight10" showFirstColumn="0" showLastColumn="0" showRowStripes="1" showColumnStripes="0"/>
</table>
</file>

<file path=xl/tables/table5.xml><?xml version="1.0" encoding="utf-8"?>
<table xmlns="http://schemas.openxmlformats.org/spreadsheetml/2006/main" id="6" name="Table6" displayName="Table6" ref="A1:B2" totalsRowShown="0">
  <autoFilter ref="A1:B2"/>
  <tableColumns count="2">
    <tableColumn id="1" name="Calls">
      <calculatedColumnFormula>ROUND(SUM(OptionChain[Call OI])/100000,2)</calculatedColumnFormula>
    </tableColumn>
    <tableColumn id="2" name="Puts">
      <calculatedColumnFormula>ROUND(SUM(OptionChain[Put OI])/100000,2)</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7" name="Table7" displayName="Table7" ref="A6:B7" totalsRowShown="0">
  <autoFilter ref="A6:B7"/>
  <tableColumns count="2">
    <tableColumn id="1" name="Calls">
      <calculatedColumnFormula>ROUND(SUM(OptionChain[Call OI Chg])/100000,2)</calculatedColumnFormula>
    </tableColumn>
    <tableColumn id="2" name="Puts">
      <calculatedColumnFormula>ROUND(SUM(OptionChain[Put OI Chg])/100000,2)</calculatedColumnFormula>
    </tableColumn>
  </tableColumns>
  <tableStyleInfo name="TableStyleLight11" showFirstColumn="0" showLastColumn="0" showRowStripes="1" showColumnStripes="0"/>
</table>
</file>

<file path=xl/tables/table7.xml><?xml version="1.0" encoding="utf-8"?>
<table xmlns="http://schemas.openxmlformats.org/spreadsheetml/2006/main" id="3" name="OptionChain" displayName="OptionChain" ref="A1:T250" totalsRowShown="0">
  <tableColumns count="20">
    <tableColumn id="1" name="Call Chg"/>
    <tableColumn id="2" name="Call OI Chg"/>
    <tableColumn id="3" name="Call IV"/>
    <tableColumn id="4" name="Call LTP"/>
    <tableColumn id="5" name="Call OI"/>
    <tableColumn id="6" name="Call %Chg"/>
    <tableColumn id="7" name="Call OI Chg %"/>
    <tableColumn id="8" name="Strike Price" dataDxfId="13"/>
    <tableColumn id="9" name="Put Chg"/>
    <tableColumn id="10" name="Put OI Chg"/>
    <tableColumn id="11" name="Put IV"/>
    <tableColumn id="12" name="Put LTP"/>
    <tableColumn id="13" name="Put OI"/>
    <tableColumn id="14" name="Put %Chg"/>
    <tableColumn id="15" name="Put OI % Chg"/>
    <tableColumn id="16" name="Call Value" dataDxfId="12">
      <calculatedColumnFormula>IF(OptionChain[[#This Row],[Strike Price]]&lt;&gt;"", IFERROR($H2*SUM(E$2:$E2)-SUMPRODUCT($H$2:H2,$E$2:E2),0),"")</calculatedColumnFormula>
    </tableColumn>
    <tableColumn id="20" name="Put Value" dataDxfId="11">
      <calculatedColumnFormula>IF(OptionChain[[#This Row],[Strike Price]]&lt;&gt;"",IFERROR(SUMPRODUCT($H2:H$158,$M2:M$158)-$H2*SUM($M2:M$158),0),"")</calculatedColumnFormula>
    </tableColumn>
    <tableColumn id="21" name="Total" dataDxfId="10">
      <calculatedColumnFormula>IFERROR(OptionChain[[#This Row],[Call Value]]+OptionChain[[#This Row],[Put Value]],"")</calculatedColumnFormula>
    </tableColumn>
    <tableColumn id="17" name="Call Intepretation" dataDxfId="9">
      <calculatedColumnFormula>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calculatedColumnFormula>
    </tableColumn>
    <tableColumn id="18" name="Put Interpretation" dataDxfId="8">
      <calculatedColumnFormula>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calculatedColumnFormula>
    </tableColumn>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C6"/>
  <sheetViews>
    <sheetView topLeftCell="A2" workbookViewId="0">
      <selection activeCell="A4" sqref="A4"/>
    </sheetView>
  </sheetViews>
  <sheetFormatPr defaultRowHeight="14.4" x14ac:dyDescent="0.3"/>
  <cols>
    <col min="1" max="1" width="21.44140625" bestFit="1" customWidth="1"/>
    <col min="2" max="2" width="15.5546875" bestFit="1" customWidth="1"/>
    <col min="3" max="3" width="10.77734375" bestFit="1" customWidth="1"/>
    <col min="4" max="4" width="8.109375" bestFit="1" customWidth="1"/>
    <col min="5" max="5" width="10.77734375" bestFit="1" customWidth="1"/>
    <col min="6" max="144" width="8.109375" bestFit="1" customWidth="1"/>
    <col min="145" max="145" width="10.77734375" bestFit="1" customWidth="1"/>
    <col min="146" max="160" width="8.109375" bestFit="1" customWidth="1"/>
    <col min="161" max="161" width="10.77734375" bestFit="1" customWidth="1"/>
    <col min="162" max="180" width="8.109375" bestFit="1" customWidth="1"/>
    <col min="181" max="228" width="9" bestFit="1" customWidth="1"/>
    <col min="229" max="229" width="11" bestFit="1" customWidth="1"/>
    <col min="230" max="230" width="5" bestFit="1" customWidth="1"/>
    <col min="231" max="237" width="6" bestFit="1" customWidth="1"/>
    <col min="238" max="238" width="8" bestFit="1" customWidth="1"/>
    <col min="239" max="240" width="7" bestFit="1" customWidth="1"/>
    <col min="241" max="241" width="8" bestFit="1" customWidth="1"/>
    <col min="242" max="247" width="7" bestFit="1" customWidth="1"/>
    <col min="248" max="249" width="6" bestFit="1" customWidth="1"/>
    <col min="250" max="250" width="7" bestFit="1" customWidth="1"/>
    <col min="251" max="252" width="6" bestFit="1" customWidth="1"/>
    <col min="253" max="253" width="7" bestFit="1" customWidth="1"/>
    <col min="254" max="254" width="6" bestFit="1" customWidth="1"/>
    <col min="255" max="255" width="7" bestFit="1" customWidth="1"/>
    <col min="256" max="256" width="6" bestFit="1" customWidth="1"/>
    <col min="257" max="257" width="7" bestFit="1" customWidth="1"/>
    <col min="258" max="267" width="6" bestFit="1" customWidth="1"/>
    <col min="268" max="268" width="5" bestFit="1" customWidth="1"/>
    <col min="269" max="269" width="6" bestFit="1" customWidth="1"/>
    <col min="270" max="270" width="5" bestFit="1" customWidth="1"/>
    <col min="271" max="284" width="6" bestFit="1" customWidth="1"/>
    <col min="285" max="289" width="7" bestFit="1" customWidth="1"/>
    <col min="290" max="290" width="6" bestFit="1" customWidth="1"/>
    <col min="291" max="292" width="7" bestFit="1" customWidth="1"/>
    <col min="293" max="298" width="6" bestFit="1" customWidth="1"/>
    <col min="299" max="299" width="5" bestFit="1" customWidth="1"/>
    <col min="300" max="309" width="6" bestFit="1" customWidth="1"/>
    <col min="310" max="311" width="5" bestFit="1" customWidth="1"/>
    <col min="312" max="318" width="6" bestFit="1" customWidth="1"/>
    <col min="319" max="319" width="7" bestFit="1" customWidth="1"/>
    <col min="320" max="320" width="8" bestFit="1" customWidth="1"/>
    <col min="321" max="322" width="7" bestFit="1" customWidth="1"/>
    <col min="323" max="325" width="8" bestFit="1" customWidth="1"/>
    <col min="326" max="333" width="7" bestFit="1" customWidth="1"/>
    <col min="334" max="334" width="6" bestFit="1" customWidth="1"/>
    <col min="335" max="338" width="7" bestFit="1" customWidth="1"/>
    <col min="339" max="340" width="6" bestFit="1" customWidth="1"/>
    <col min="341" max="343" width="7" bestFit="1" customWidth="1"/>
    <col min="344" max="354" width="6" bestFit="1" customWidth="1"/>
    <col min="355" max="355" width="5" bestFit="1" customWidth="1"/>
    <col min="356" max="365" width="6" bestFit="1" customWidth="1"/>
    <col min="366" max="375" width="7" bestFit="1" customWidth="1"/>
    <col min="376" max="380" width="6" bestFit="1" customWidth="1"/>
    <col min="381" max="381" width="8" bestFit="1" customWidth="1"/>
    <col min="382" max="388" width="6" bestFit="1" customWidth="1"/>
    <col min="389" max="389" width="5" bestFit="1" customWidth="1"/>
    <col min="390" max="391" width="6" bestFit="1" customWidth="1"/>
    <col min="392" max="393" width="5" bestFit="1" customWidth="1"/>
    <col min="394" max="400" width="6" bestFit="1" customWidth="1"/>
    <col min="401" max="401" width="8" bestFit="1" customWidth="1"/>
    <col min="402" max="402" width="7" bestFit="1" customWidth="1"/>
    <col min="403" max="403" width="8" bestFit="1" customWidth="1"/>
    <col min="404" max="404" width="7" bestFit="1" customWidth="1"/>
    <col min="405" max="405" width="8" bestFit="1" customWidth="1"/>
    <col min="406" max="410" width="7" bestFit="1" customWidth="1"/>
    <col min="411" max="411" width="6" bestFit="1" customWidth="1"/>
    <col min="412" max="413" width="7" bestFit="1" customWidth="1"/>
    <col min="414" max="421" width="6" bestFit="1" customWidth="1"/>
    <col min="422" max="422" width="7" bestFit="1" customWidth="1"/>
    <col min="423" max="424" width="6" bestFit="1" customWidth="1"/>
    <col min="425" max="426" width="7" bestFit="1" customWidth="1"/>
    <col min="427" max="438" width="6" bestFit="1" customWidth="1"/>
    <col min="439" max="439" width="5" bestFit="1" customWidth="1"/>
    <col min="440" max="447" width="6" bestFit="1" customWidth="1"/>
    <col min="448" max="449" width="5" bestFit="1" customWidth="1"/>
    <col min="450" max="451" width="6" bestFit="1" customWidth="1"/>
    <col min="452" max="454" width="7" bestFit="1" customWidth="1"/>
    <col min="455" max="455" width="6" bestFit="1" customWidth="1"/>
    <col min="456" max="461" width="7" bestFit="1" customWidth="1"/>
    <col min="462" max="463" width="6" bestFit="1" customWidth="1"/>
    <col min="464" max="464" width="5" bestFit="1" customWidth="1"/>
    <col min="465" max="470" width="6" bestFit="1" customWidth="1"/>
    <col min="471" max="471" width="4" bestFit="1" customWidth="1"/>
    <col min="472" max="472" width="6" bestFit="1" customWidth="1"/>
    <col min="473" max="473" width="7" bestFit="1" customWidth="1"/>
    <col min="474" max="481" width="6" bestFit="1" customWidth="1"/>
    <col min="482" max="482" width="7" bestFit="1" customWidth="1"/>
    <col min="483" max="486" width="6" bestFit="1" customWidth="1"/>
    <col min="487" max="487" width="7" bestFit="1" customWidth="1"/>
    <col min="488" max="489" width="6" bestFit="1" customWidth="1"/>
    <col min="490" max="490" width="7" bestFit="1" customWidth="1"/>
    <col min="491" max="491" width="8" bestFit="1" customWidth="1"/>
    <col min="492" max="492" width="7" bestFit="1" customWidth="1"/>
    <col min="493" max="493" width="8" bestFit="1" customWidth="1"/>
    <col min="494" max="494" width="7" bestFit="1" customWidth="1"/>
    <col min="495" max="495" width="8" bestFit="1" customWidth="1"/>
    <col min="496" max="503" width="7" bestFit="1" customWidth="1"/>
    <col min="504" max="505" width="6" bestFit="1" customWidth="1"/>
    <col min="506" max="506" width="8" bestFit="1" customWidth="1"/>
    <col min="507" max="509" width="7" bestFit="1" customWidth="1"/>
    <col min="510" max="510" width="6" bestFit="1" customWidth="1"/>
    <col min="511" max="511" width="7" bestFit="1" customWidth="1"/>
    <col min="512" max="512" width="8" bestFit="1" customWidth="1"/>
    <col min="513" max="515" width="7" bestFit="1" customWidth="1"/>
    <col min="516" max="534" width="6" bestFit="1" customWidth="1"/>
    <col min="535" max="535" width="5" bestFit="1" customWidth="1"/>
    <col min="536" max="538" width="6" bestFit="1" customWidth="1"/>
    <col min="539" max="542" width="7" bestFit="1" customWidth="1"/>
    <col min="543" max="543" width="6" bestFit="1" customWidth="1"/>
    <col min="544" max="548" width="7" bestFit="1" customWidth="1"/>
    <col min="549" max="551" width="6" bestFit="1" customWidth="1"/>
    <col min="552" max="553" width="5" bestFit="1" customWidth="1"/>
    <col min="554" max="561" width="6" bestFit="1" customWidth="1"/>
    <col min="562" max="562" width="5" bestFit="1" customWidth="1"/>
    <col min="563" max="565" width="6" bestFit="1" customWidth="1"/>
    <col min="566" max="566" width="5" bestFit="1" customWidth="1"/>
    <col min="567" max="572" width="6" bestFit="1" customWidth="1"/>
    <col min="573" max="573" width="7" bestFit="1" customWidth="1"/>
    <col min="574" max="574" width="6" bestFit="1" customWidth="1"/>
    <col min="575" max="575" width="7" bestFit="1" customWidth="1"/>
    <col min="576" max="576" width="8" bestFit="1" customWidth="1"/>
    <col min="577" max="577" width="7" bestFit="1" customWidth="1"/>
    <col min="578" max="578" width="8" bestFit="1" customWidth="1"/>
    <col min="579" max="579" width="7" bestFit="1" customWidth="1"/>
    <col min="580" max="582" width="8" bestFit="1" customWidth="1"/>
    <col min="583" max="583" width="7" bestFit="1" customWidth="1"/>
    <col min="584" max="584" width="8" bestFit="1" customWidth="1"/>
    <col min="585" max="588" width="7" bestFit="1" customWidth="1"/>
    <col min="589" max="590" width="6" bestFit="1" customWidth="1"/>
    <col min="591" max="591" width="7" bestFit="1" customWidth="1"/>
    <col min="592" max="594" width="6" bestFit="1" customWidth="1"/>
    <col min="595" max="595" width="7" bestFit="1" customWidth="1"/>
    <col min="596" max="596" width="6" bestFit="1" customWidth="1"/>
    <col min="597" max="598" width="7" bestFit="1" customWidth="1"/>
    <col min="599" max="599" width="6" bestFit="1" customWidth="1"/>
    <col min="600" max="600" width="7" bestFit="1" customWidth="1"/>
    <col min="601" max="614" width="6" bestFit="1" customWidth="1"/>
    <col min="615" max="615" width="5" bestFit="1" customWidth="1"/>
    <col min="616" max="617" width="6" bestFit="1" customWidth="1"/>
    <col min="618" max="618" width="4" bestFit="1" customWidth="1"/>
    <col min="619" max="619" width="5" bestFit="1" customWidth="1"/>
    <col min="620" max="620" width="6" bestFit="1" customWidth="1"/>
    <col min="621" max="621" width="7" bestFit="1" customWidth="1"/>
    <col min="622" max="623" width="6" bestFit="1" customWidth="1"/>
    <col min="624" max="630" width="7" bestFit="1" customWidth="1"/>
    <col min="631" max="632" width="6" bestFit="1" customWidth="1"/>
    <col min="633" max="633" width="7" bestFit="1" customWidth="1"/>
    <col min="634" max="635" width="6" bestFit="1" customWidth="1"/>
    <col min="636" max="636" width="5" bestFit="1" customWidth="1"/>
    <col min="637" max="640" width="6" bestFit="1" customWidth="1"/>
    <col min="641" max="641" width="5" bestFit="1" customWidth="1"/>
    <col min="642" max="645" width="6" bestFit="1" customWidth="1"/>
    <col min="646" max="646" width="5" bestFit="1" customWidth="1"/>
    <col min="647" max="651" width="6" bestFit="1" customWidth="1"/>
    <col min="652" max="652" width="5" bestFit="1" customWidth="1"/>
    <col min="653" max="661" width="6" bestFit="1" customWidth="1"/>
    <col min="662" max="662" width="9" bestFit="1" customWidth="1"/>
    <col min="663" max="663" width="7" bestFit="1" customWidth="1"/>
    <col min="664" max="664" width="8" bestFit="1" customWidth="1"/>
    <col min="665" max="665" width="7" bestFit="1" customWidth="1"/>
    <col min="666" max="666" width="8" bestFit="1" customWidth="1"/>
    <col min="667" max="672" width="7" bestFit="1" customWidth="1"/>
    <col min="673" max="673" width="6" bestFit="1" customWidth="1"/>
    <col min="674" max="674" width="7" bestFit="1" customWidth="1"/>
    <col min="675" max="675" width="6" bestFit="1" customWidth="1"/>
    <col min="676" max="676" width="5" bestFit="1" customWidth="1"/>
    <col min="677" max="679" width="7" bestFit="1" customWidth="1"/>
    <col min="680" max="680" width="5" bestFit="1" customWidth="1"/>
    <col min="681" max="682" width="6" bestFit="1" customWidth="1"/>
    <col min="683" max="683" width="7" bestFit="1" customWidth="1"/>
    <col min="684" max="684" width="6" bestFit="1" customWidth="1"/>
    <col min="685" max="685" width="7" bestFit="1" customWidth="1"/>
    <col min="686" max="686" width="6" bestFit="1" customWidth="1"/>
    <col min="687" max="687" width="7" bestFit="1" customWidth="1"/>
    <col min="688" max="688" width="5" bestFit="1" customWidth="1"/>
    <col min="689" max="689" width="6" bestFit="1" customWidth="1"/>
    <col min="690" max="691" width="5" bestFit="1" customWidth="1"/>
    <col min="692" max="693" width="6" bestFit="1" customWidth="1"/>
    <col min="694" max="694" width="5" bestFit="1" customWidth="1"/>
    <col min="695" max="711" width="6" bestFit="1" customWidth="1"/>
    <col min="712" max="721" width="7" bestFit="1" customWidth="1"/>
    <col min="722" max="732" width="6" bestFit="1" customWidth="1"/>
    <col min="733" max="733" width="7" bestFit="1" customWidth="1"/>
    <col min="734" max="740" width="6" bestFit="1" customWidth="1"/>
    <col min="741" max="741" width="4" bestFit="1" customWidth="1"/>
    <col min="742" max="746" width="6" bestFit="1" customWidth="1"/>
    <col min="747" max="747" width="8" bestFit="1" customWidth="1"/>
    <col min="748" max="751" width="7" bestFit="1" customWidth="1"/>
    <col min="752" max="752" width="8" bestFit="1" customWidth="1"/>
    <col min="753" max="753" width="6" bestFit="1" customWidth="1"/>
    <col min="754" max="758" width="7" bestFit="1" customWidth="1"/>
    <col min="759" max="759" width="6" bestFit="1" customWidth="1"/>
    <col min="760" max="760" width="7" bestFit="1" customWidth="1"/>
    <col min="761" max="761" width="5" bestFit="1" customWidth="1"/>
    <col min="762" max="766" width="6" bestFit="1" customWidth="1"/>
    <col min="767" max="767" width="7" bestFit="1" customWidth="1"/>
    <col min="768" max="769" width="6" bestFit="1" customWidth="1"/>
    <col min="770" max="770" width="7" bestFit="1" customWidth="1"/>
    <col min="771" max="771" width="6" bestFit="1" customWidth="1"/>
    <col min="772" max="772" width="7" bestFit="1" customWidth="1"/>
    <col min="773" max="779" width="6" bestFit="1" customWidth="1"/>
    <col min="780" max="780" width="5" bestFit="1" customWidth="1"/>
    <col min="781" max="783" width="6" bestFit="1" customWidth="1"/>
    <col min="784" max="784" width="5" bestFit="1" customWidth="1"/>
    <col min="785" max="793" width="6" bestFit="1" customWidth="1"/>
    <col min="794" max="794" width="8" bestFit="1" customWidth="1"/>
    <col min="795" max="797" width="6" bestFit="1" customWidth="1"/>
    <col min="798" max="800" width="7" bestFit="1" customWidth="1"/>
    <col min="801" max="801" width="5" bestFit="1" customWidth="1"/>
    <col min="802" max="807" width="7" bestFit="1" customWidth="1"/>
    <col min="808" max="809" width="6" bestFit="1" customWidth="1"/>
    <col min="810" max="810" width="5" bestFit="1" customWidth="1"/>
    <col min="811" max="827" width="6" bestFit="1" customWidth="1"/>
    <col min="828" max="828" width="5" bestFit="1" customWidth="1"/>
    <col min="829" max="830" width="6" bestFit="1" customWidth="1"/>
    <col min="831" max="831" width="5" bestFit="1" customWidth="1"/>
    <col min="832" max="832" width="7" bestFit="1" customWidth="1"/>
    <col min="833" max="833" width="9" bestFit="1" customWidth="1"/>
    <col min="834" max="837" width="7" bestFit="1" customWidth="1"/>
    <col min="838" max="838" width="6" bestFit="1" customWidth="1"/>
    <col min="839" max="840" width="8" bestFit="1" customWidth="1"/>
    <col min="841" max="842" width="7" bestFit="1" customWidth="1"/>
    <col min="843" max="843" width="8" bestFit="1" customWidth="1"/>
    <col min="844" max="844" width="6" bestFit="1" customWidth="1"/>
    <col min="845" max="845" width="7" bestFit="1" customWidth="1"/>
    <col min="846" max="846" width="6" bestFit="1" customWidth="1"/>
    <col min="847" max="847" width="7" bestFit="1" customWidth="1"/>
    <col min="848" max="848" width="6" bestFit="1" customWidth="1"/>
    <col min="849" max="849" width="7" bestFit="1" customWidth="1"/>
    <col min="850" max="850" width="6" bestFit="1" customWidth="1"/>
    <col min="851" max="851" width="7" bestFit="1" customWidth="1"/>
    <col min="852" max="852" width="6" bestFit="1" customWidth="1"/>
    <col min="853" max="854" width="7" bestFit="1" customWidth="1"/>
    <col min="855" max="856" width="6" bestFit="1" customWidth="1"/>
    <col min="857" max="857" width="7" bestFit="1" customWidth="1"/>
    <col min="858" max="860" width="6" bestFit="1" customWidth="1"/>
    <col min="861" max="862" width="7" bestFit="1" customWidth="1"/>
    <col min="863" max="863" width="5" bestFit="1" customWidth="1"/>
    <col min="864" max="864" width="7" bestFit="1" customWidth="1"/>
    <col min="865" max="875" width="6" bestFit="1" customWidth="1"/>
    <col min="876" max="877" width="5" bestFit="1" customWidth="1"/>
    <col min="878" max="880" width="6" bestFit="1" customWidth="1"/>
    <col min="881" max="881" width="8" bestFit="1" customWidth="1"/>
    <col min="882" max="885" width="6" bestFit="1" customWidth="1"/>
    <col min="886" max="896" width="7" bestFit="1" customWidth="1"/>
    <col min="897" max="901" width="6" bestFit="1" customWidth="1"/>
    <col min="902" max="902" width="7" bestFit="1" customWidth="1"/>
    <col min="903" max="903" width="6" bestFit="1" customWidth="1"/>
    <col min="904" max="904" width="7" bestFit="1" customWidth="1"/>
    <col min="905" max="914" width="6" bestFit="1" customWidth="1"/>
    <col min="915" max="915" width="5" bestFit="1" customWidth="1"/>
    <col min="916" max="917" width="6" bestFit="1" customWidth="1"/>
    <col min="918" max="918" width="5" bestFit="1" customWidth="1"/>
    <col min="919" max="923" width="6" bestFit="1" customWidth="1"/>
    <col min="924" max="924" width="8" bestFit="1" customWidth="1"/>
    <col min="925" max="925" width="6" bestFit="1" customWidth="1"/>
    <col min="926" max="926" width="7" bestFit="1" customWidth="1"/>
    <col min="927" max="927" width="8" bestFit="1" customWidth="1"/>
    <col min="928" max="929" width="7" bestFit="1" customWidth="1"/>
    <col min="930" max="930" width="8" bestFit="1" customWidth="1"/>
    <col min="931" max="933" width="7" bestFit="1" customWidth="1"/>
    <col min="934" max="934" width="8" bestFit="1" customWidth="1"/>
    <col min="935" max="936" width="7" bestFit="1" customWidth="1"/>
    <col min="937" max="938" width="6" bestFit="1" customWidth="1"/>
    <col min="939" max="940" width="7" bestFit="1" customWidth="1"/>
    <col min="941" max="941" width="6" bestFit="1" customWidth="1"/>
    <col min="942" max="942" width="7" bestFit="1" customWidth="1"/>
    <col min="943" max="947" width="6" bestFit="1" customWidth="1"/>
    <col min="948" max="948" width="7" bestFit="1" customWidth="1"/>
    <col min="949" max="949" width="6" bestFit="1" customWidth="1"/>
    <col min="950" max="951" width="7" bestFit="1" customWidth="1"/>
    <col min="952" max="952" width="6" bestFit="1" customWidth="1"/>
    <col min="953" max="953" width="5" bestFit="1" customWidth="1"/>
    <col min="954" max="954" width="7" bestFit="1" customWidth="1"/>
    <col min="955" max="957" width="6" bestFit="1" customWidth="1"/>
    <col min="958" max="958" width="4" bestFit="1" customWidth="1"/>
    <col min="959" max="959" width="5" bestFit="1" customWidth="1"/>
    <col min="960" max="964" width="6" bestFit="1" customWidth="1"/>
    <col min="965" max="965" width="5" bestFit="1" customWidth="1"/>
    <col min="966" max="974" width="6" bestFit="1" customWidth="1"/>
    <col min="975" max="975" width="5" bestFit="1" customWidth="1"/>
    <col min="976" max="977" width="6" bestFit="1" customWidth="1"/>
    <col min="978" max="979" width="7" bestFit="1" customWidth="1"/>
    <col min="980" max="980" width="6" bestFit="1" customWidth="1"/>
    <col min="981" max="989" width="7" bestFit="1" customWidth="1"/>
    <col min="990" max="995" width="6" bestFit="1" customWidth="1"/>
    <col min="996" max="996" width="5" bestFit="1" customWidth="1"/>
    <col min="997" max="999" width="6" bestFit="1" customWidth="1"/>
    <col min="1000" max="1000" width="5" bestFit="1" customWidth="1"/>
    <col min="1001" max="1015" width="6" bestFit="1" customWidth="1"/>
    <col min="1016" max="1016" width="7" bestFit="1" customWidth="1"/>
    <col min="1017" max="1017" width="9" bestFit="1" customWidth="1"/>
    <col min="1018" max="1022" width="7" bestFit="1" customWidth="1"/>
    <col min="1023" max="1023" width="8" bestFit="1" customWidth="1"/>
    <col min="1024" max="1024" width="7" bestFit="1" customWidth="1"/>
    <col min="1025" max="1025" width="8" bestFit="1" customWidth="1"/>
    <col min="1026" max="1026" width="7" bestFit="1" customWidth="1"/>
    <col min="1027" max="1027" width="8" bestFit="1" customWidth="1"/>
    <col min="1028" max="1030" width="7" bestFit="1" customWidth="1"/>
    <col min="1031" max="1031" width="6" bestFit="1" customWidth="1"/>
    <col min="1032" max="1032" width="7" bestFit="1" customWidth="1"/>
    <col min="1033" max="1034" width="6" bestFit="1" customWidth="1"/>
    <col min="1035" max="1035" width="7" bestFit="1" customWidth="1"/>
    <col min="1036" max="1039" width="6" bestFit="1" customWidth="1"/>
    <col min="1040" max="1041" width="7" bestFit="1" customWidth="1"/>
    <col min="1042" max="1042" width="6" bestFit="1" customWidth="1"/>
    <col min="1043" max="1043" width="7" bestFit="1" customWidth="1"/>
    <col min="1044" max="1047" width="6" bestFit="1" customWidth="1"/>
    <col min="1048" max="1048" width="5" bestFit="1" customWidth="1"/>
    <col min="1049" max="1050" width="6" bestFit="1" customWidth="1"/>
    <col min="1051" max="1051" width="5" bestFit="1" customWidth="1"/>
    <col min="1052" max="1054" width="6" bestFit="1" customWidth="1"/>
    <col min="1055" max="1055" width="5" bestFit="1" customWidth="1"/>
    <col min="1056" max="1063" width="6" bestFit="1" customWidth="1"/>
    <col min="1064" max="1066" width="5" bestFit="1" customWidth="1"/>
    <col min="1067" max="1069" width="6" bestFit="1" customWidth="1"/>
    <col min="1070" max="1082" width="7" bestFit="1" customWidth="1"/>
    <col min="1083" max="1090" width="6" bestFit="1" customWidth="1"/>
    <col min="1091" max="1091" width="7" bestFit="1" customWidth="1"/>
    <col min="1092" max="1093" width="6" bestFit="1" customWidth="1"/>
    <col min="1094" max="1094" width="5" bestFit="1" customWidth="1"/>
    <col min="1095" max="1099" width="6" bestFit="1" customWidth="1"/>
    <col min="1100" max="1100" width="5" bestFit="1" customWidth="1"/>
    <col min="1101" max="1103" width="6" bestFit="1" customWidth="1"/>
    <col min="1104" max="1104" width="5" bestFit="1" customWidth="1"/>
    <col min="1105" max="1106" width="6" bestFit="1" customWidth="1"/>
    <col min="1107" max="1107" width="5" bestFit="1" customWidth="1"/>
    <col min="1108" max="1110" width="6" bestFit="1" customWidth="1"/>
    <col min="1111" max="1111" width="9" bestFit="1" customWidth="1"/>
    <col min="1112" max="1112" width="8" bestFit="1" customWidth="1"/>
    <col min="1113" max="1113" width="7" bestFit="1" customWidth="1"/>
    <col min="1114" max="1114" width="8" bestFit="1" customWidth="1"/>
    <col min="1115" max="1119" width="7" bestFit="1" customWidth="1"/>
    <col min="1120" max="1120" width="8" bestFit="1" customWidth="1"/>
    <col min="1121" max="1123" width="7" bestFit="1" customWidth="1"/>
    <col min="1124" max="1125" width="8" bestFit="1" customWidth="1"/>
    <col min="1126" max="1126" width="7" bestFit="1" customWidth="1"/>
    <col min="1127" max="1127" width="8" bestFit="1" customWidth="1"/>
    <col min="1128" max="1128" width="6" bestFit="1" customWidth="1"/>
    <col min="1129" max="1130" width="7" bestFit="1" customWidth="1"/>
    <col min="1131" max="1131" width="8" bestFit="1" customWidth="1"/>
    <col min="1132" max="1132" width="7" bestFit="1" customWidth="1"/>
    <col min="1133" max="1134" width="8" bestFit="1" customWidth="1"/>
    <col min="1135" max="1135" width="7" bestFit="1" customWidth="1"/>
    <col min="1136" max="1137" width="6" bestFit="1" customWidth="1"/>
    <col min="1138" max="1141" width="7" bestFit="1" customWidth="1"/>
    <col min="1142" max="1151" width="6" bestFit="1" customWidth="1"/>
    <col min="1152" max="1153" width="5" bestFit="1" customWidth="1"/>
    <col min="1154" max="1157" width="6" bestFit="1" customWidth="1"/>
    <col min="1158" max="1165" width="7" bestFit="1" customWidth="1"/>
    <col min="1166" max="1185" width="6" bestFit="1" customWidth="1"/>
    <col min="1186" max="1186" width="7" bestFit="1" customWidth="1"/>
    <col min="1187" max="1187" width="6" bestFit="1" customWidth="1"/>
    <col min="1188" max="1188" width="8" bestFit="1" customWidth="1"/>
    <col min="1189" max="1189" width="7" bestFit="1" customWidth="1"/>
    <col min="1190" max="1190" width="8" bestFit="1" customWidth="1"/>
    <col min="1191" max="1191" width="7" bestFit="1" customWidth="1"/>
    <col min="1192" max="1192" width="6" bestFit="1" customWidth="1"/>
    <col min="1193" max="1193" width="7" bestFit="1" customWidth="1"/>
    <col min="1194" max="1194" width="8" bestFit="1" customWidth="1"/>
    <col min="1195" max="1201" width="7" bestFit="1" customWidth="1"/>
    <col min="1202" max="1202" width="8" bestFit="1" customWidth="1"/>
    <col min="1203" max="1203" width="7" bestFit="1" customWidth="1"/>
    <col min="1204" max="1204" width="8" bestFit="1" customWidth="1"/>
    <col min="1205" max="1206" width="7" bestFit="1" customWidth="1"/>
    <col min="1207" max="1208" width="8" bestFit="1" customWidth="1"/>
    <col min="1209" max="1209" width="7" bestFit="1" customWidth="1"/>
    <col min="1210" max="1210" width="8" bestFit="1" customWidth="1"/>
    <col min="1211" max="1211" width="7" bestFit="1" customWidth="1"/>
    <col min="1212" max="1213" width="6" bestFit="1" customWidth="1"/>
    <col min="1214" max="1214" width="7" bestFit="1" customWidth="1"/>
    <col min="1215" max="1221" width="6" bestFit="1" customWidth="1"/>
    <col min="1222" max="1222" width="5" bestFit="1" customWidth="1"/>
    <col min="1223" max="1226" width="6" bestFit="1" customWidth="1"/>
    <col min="1227" max="1227" width="5" bestFit="1" customWidth="1"/>
    <col min="1228" max="1228" width="6" bestFit="1" customWidth="1"/>
    <col min="1229" max="1232" width="7" bestFit="1" customWidth="1"/>
    <col min="1233" max="1233" width="6" bestFit="1" customWidth="1"/>
    <col min="1234" max="1236" width="7" bestFit="1" customWidth="1"/>
    <col min="1237" max="1237" width="8" bestFit="1" customWidth="1"/>
    <col min="1238" max="1238" width="7" bestFit="1" customWidth="1"/>
    <col min="1239" max="1240" width="6" bestFit="1" customWidth="1"/>
    <col min="1241" max="1241" width="5" bestFit="1" customWidth="1"/>
    <col min="1242" max="1242" width="6" bestFit="1" customWidth="1"/>
    <col min="1243" max="1243" width="5" bestFit="1" customWidth="1"/>
    <col min="1244" max="1250" width="6" bestFit="1" customWidth="1"/>
    <col min="1251" max="1251" width="5" bestFit="1" customWidth="1"/>
    <col min="1252" max="1255" width="6" bestFit="1" customWidth="1"/>
    <col min="1256" max="1256" width="7" bestFit="1" customWidth="1"/>
    <col min="1257" max="1257" width="6" bestFit="1" customWidth="1"/>
    <col min="1258" max="1258" width="7" bestFit="1" customWidth="1"/>
    <col min="1259" max="1262" width="6" bestFit="1" customWidth="1"/>
    <col min="1263" max="1263" width="7" bestFit="1" customWidth="1"/>
    <col min="1264" max="1264" width="9" bestFit="1" customWidth="1"/>
    <col min="1265" max="1266" width="7" bestFit="1" customWidth="1"/>
    <col min="1267" max="1267" width="8" bestFit="1" customWidth="1"/>
    <col min="1268" max="1270" width="7" bestFit="1" customWidth="1"/>
    <col min="1271" max="1271" width="8" bestFit="1" customWidth="1"/>
    <col min="1272" max="1277" width="7" bestFit="1" customWidth="1"/>
    <col min="1278" max="1278" width="8" bestFit="1" customWidth="1"/>
    <col min="1279" max="1282" width="7" bestFit="1" customWidth="1"/>
    <col min="1283" max="1283" width="8" bestFit="1" customWidth="1"/>
    <col min="1284" max="1285" width="7" bestFit="1" customWidth="1"/>
    <col min="1286" max="1286" width="6" bestFit="1" customWidth="1"/>
    <col min="1287" max="1287" width="7" bestFit="1" customWidth="1"/>
    <col min="1288" max="1288" width="8" bestFit="1" customWidth="1"/>
    <col min="1289" max="1289" width="7" bestFit="1" customWidth="1"/>
    <col min="1290" max="1293" width="6" bestFit="1" customWidth="1"/>
    <col min="1294" max="1294" width="7" bestFit="1" customWidth="1"/>
    <col min="1295" max="1306" width="6" bestFit="1" customWidth="1"/>
    <col min="1307" max="1307" width="5" bestFit="1" customWidth="1"/>
    <col min="1308" max="1308" width="6" bestFit="1" customWidth="1"/>
    <col min="1309" max="1309" width="5" bestFit="1" customWidth="1"/>
    <col min="1310" max="1317" width="6" bestFit="1" customWidth="1"/>
    <col min="1318" max="1324" width="7" bestFit="1" customWidth="1"/>
    <col min="1325" max="1325" width="6" bestFit="1" customWidth="1"/>
    <col min="1326" max="1328" width="7" bestFit="1" customWidth="1"/>
    <col min="1329" max="1329" width="5" bestFit="1" customWidth="1"/>
    <col min="1330" max="1333" width="6" bestFit="1" customWidth="1"/>
    <col min="1334" max="1334" width="5" bestFit="1" customWidth="1"/>
    <col min="1335" max="1344" width="6" bestFit="1" customWidth="1"/>
    <col min="1345" max="1345" width="7" bestFit="1" customWidth="1"/>
    <col min="1346" max="1347" width="6" bestFit="1" customWidth="1"/>
    <col min="1348" max="1348" width="5" bestFit="1" customWidth="1"/>
    <col min="1349" max="1351" width="6" bestFit="1" customWidth="1"/>
    <col min="1352" max="1353" width="7" bestFit="1" customWidth="1"/>
    <col min="1354" max="1355" width="8" bestFit="1" customWidth="1"/>
    <col min="1356" max="1356" width="7" bestFit="1" customWidth="1"/>
    <col min="1357" max="1357" width="8" bestFit="1" customWidth="1"/>
    <col min="1358" max="1363" width="7" bestFit="1" customWidth="1"/>
    <col min="1364" max="1365" width="8" bestFit="1" customWidth="1"/>
    <col min="1366" max="1366" width="7" bestFit="1" customWidth="1"/>
    <col min="1367" max="1367" width="8" bestFit="1" customWidth="1"/>
    <col min="1368" max="1371" width="7" bestFit="1" customWidth="1"/>
    <col min="1372" max="1372" width="8" bestFit="1" customWidth="1"/>
    <col min="1373" max="1376" width="7" bestFit="1" customWidth="1"/>
    <col min="1377" max="1377" width="8" bestFit="1" customWidth="1"/>
    <col min="1378" max="1378" width="7" bestFit="1" customWidth="1"/>
    <col min="1379" max="1379" width="8" bestFit="1" customWidth="1"/>
    <col min="1380" max="1385" width="7" bestFit="1" customWidth="1"/>
    <col min="1386" max="1402" width="6" bestFit="1" customWidth="1"/>
    <col min="1403" max="1403" width="5" bestFit="1" customWidth="1"/>
    <col min="1404" max="1405" width="6" bestFit="1" customWidth="1"/>
    <col min="1406" max="1409" width="7" bestFit="1" customWidth="1"/>
    <col min="1410" max="1410" width="6" bestFit="1" customWidth="1"/>
    <col min="1411" max="1414" width="7" bestFit="1" customWidth="1"/>
    <col min="1415" max="1415" width="4" bestFit="1" customWidth="1"/>
    <col min="1416" max="1420" width="7" bestFit="1" customWidth="1"/>
    <col min="1421" max="1422" width="6" bestFit="1" customWidth="1"/>
    <col min="1423" max="1423" width="5" bestFit="1" customWidth="1"/>
    <col min="1424" max="1425" width="6" bestFit="1" customWidth="1"/>
    <col min="1426" max="1426" width="5" bestFit="1" customWidth="1"/>
    <col min="1427" max="1427" width="6" bestFit="1" customWidth="1"/>
    <col min="1428" max="1429" width="5" bestFit="1" customWidth="1"/>
    <col min="1430" max="1433" width="6" bestFit="1" customWidth="1"/>
    <col min="1434" max="1434" width="5" bestFit="1" customWidth="1"/>
    <col min="1435" max="1436" width="6" bestFit="1" customWidth="1"/>
    <col min="1437" max="1437" width="5" bestFit="1" customWidth="1"/>
    <col min="1438" max="1444" width="6" bestFit="1" customWidth="1"/>
    <col min="1445" max="1445" width="7" bestFit="1" customWidth="1"/>
    <col min="1446" max="1446" width="6" bestFit="1" customWidth="1"/>
    <col min="1447" max="1447" width="7" bestFit="1" customWidth="1"/>
    <col min="1448" max="1450" width="6" bestFit="1" customWidth="1"/>
    <col min="1451" max="1451" width="9" bestFit="1" customWidth="1"/>
    <col min="1452" max="1453" width="7" bestFit="1" customWidth="1"/>
    <col min="1454" max="1454" width="8" bestFit="1" customWidth="1"/>
    <col min="1455" max="1458" width="7" bestFit="1" customWidth="1"/>
    <col min="1459" max="1459" width="8" bestFit="1" customWidth="1"/>
    <col min="1460" max="1464" width="7" bestFit="1" customWidth="1"/>
    <col min="1465" max="1466" width="8" bestFit="1" customWidth="1"/>
    <col min="1467" max="1469" width="7" bestFit="1" customWidth="1"/>
    <col min="1470" max="1471" width="6" bestFit="1" customWidth="1"/>
    <col min="1472" max="1475" width="8" bestFit="1" customWidth="1"/>
    <col min="1476" max="1477" width="7" bestFit="1" customWidth="1"/>
    <col min="1478" max="1478" width="6" bestFit="1" customWidth="1"/>
    <col min="1479" max="1482" width="7" bestFit="1" customWidth="1"/>
    <col min="1483" max="1484" width="6" bestFit="1" customWidth="1"/>
    <col min="1485" max="1485" width="5" bestFit="1" customWidth="1"/>
    <col min="1486" max="1488" width="6" bestFit="1" customWidth="1"/>
    <col min="1489" max="1489" width="5" bestFit="1" customWidth="1"/>
    <col min="1490" max="1501" width="6" bestFit="1" customWidth="1"/>
    <col min="1502" max="1516" width="7" bestFit="1" customWidth="1"/>
    <col min="1517" max="1519" width="6" bestFit="1" customWidth="1"/>
    <col min="1520" max="1520" width="7" bestFit="1" customWidth="1"/>
    <col min="1521" max="1533" width="6" bestFit="1" customWidth="1"/>
    <col min="1534" max="1534" width="5" bestFit="1" customWidth="1"/>
    <col min="1535" max="1543" width="6" bestFit="1" customWidth="1"/>
    <col min="1544" max="1544" width="9" bestFit="1" customWidth="1"/>
    <col min="1545" max="1556" width="7" bestFit="1" customWidth="1"/>
    <col min="1557" max="1557" width="8" bestFit="1" customWidth="1"/>
    <col min="1558" max="1558" width="7" bestFit="1" customWidth="1"/>
    <col min="1559" max="1559" width="6" bestFit="1" customWidth="1"/>
    <col min="1560" max="1561" width="7" bestFit="1" customWidth="1"/>
    <col min="1562" max="1562" width="8" bestFit="1" customWidth="1"/>
    <col min="1563" max="1564" width="7" bestFit="1" customWidth="1"/>
    <col min="1565" max="1566" width="6" bestFit="1" customWidth="1"/>
    <col min="1567" max="1567" width="7" bestFit="1" customWidth="1"/>
    <col min="1568" max="1569" width="6" bestFit="1" customWidth="1"/>
    <col min="1570" max="1570" width="7" bestFit="1" customWidth="1"/>
    <col min="1571" max="1589" width="6" bestFit="1" customWidth="1"/>
    <col min="1590" max="1590" width="5" bestFit="1" customWidth="1"/>
    <col min="1591" max="1594" width="6" bestFit="1" customWidth="1"/>
    <col min="1595" max="1595" width="7" bestFit="1" customWidth="1"/>
    <col min="1596" max="1596" width="4" bestFit="1" customWidth="1"/>
    <col min="1597" max="1598" width="7" bestFit="1" customWidth="1"/>
    <col min="1599" max="1599" width="6" bestFit="1" customWidth="1"/>
    <col min="1600" max="1613" width="7" bestFit="1" customWidth="1"/>
    <col min="1614" max="1618" width="6" bestFit="1" customWidth="1"/>
    <col min="1619" max="1619" width="5" bestFit="1" customWidth="1"/>
    <col min="1620" max="1632" width="6" bestFit="1" customWidth="1"/>
    <col min="1633" max="1633" width="7" bestFit="1" customWidth="1"/>
    <col min="1634" max="1634" width="5" bestFit="1" customWidth="1"/>
    <col min="1635" max="1639" width="6" bestFit="1" customWidth="1"/>
    <col min="1640" max="1640" width="7" bestFit="1" customWidth="1"/>
    <col min="1641" max="1642" width="9" bestFit="1" customWidth="1"/>
    <col min="1643" max="1643" width="7" bestFit="1" customWidth="1"/>
    <col min="1644" max="1644" width="8" bestFit="1" customWidth="1"/>
    <col min="1645" max="1646" width="7" bestFit="1" customWidth="1"/>
    <col min="1647" max="1647" width="8" bestFit="1" customWidth="1"/>
    <col min="1648" max="1654" width="7" bestFit="1" customWidth="1"/>
    <col min="1655" max="1655" width="8" bestFit="1" customWidth="1"/>
    <col min="1656" max="1656" width="7" bestFit="1" customWidth="1"/>
    <col min="1657" max="1657" width="8" bestFit="1" customWidth="1"/>
    <col min="1658" max="1662" width="7" bestFit="1" customWidth="1"/>
    <col min="1663" max="1663" width="6" bestFit="1" customWidth="1"/>
    <col min="1664" max="1664" width="7" bestFit="1" customWidth="1"/>
    <col min="1665" max="1665" width="6" bestFit="1" customWidth="1"/>
    <col min="1666" max="1666" width="8" bestFit="1" customWidth="1"/>
    <col min="1667" max="1667" width="6" bestFit="1" customWidth="1"/>
    <col min="1668" max="1668" width="7" bestFit="1" customWidth="1"/>
    <col min="1669" max="1669" width="6" bestFit="1" customWidth="1"/>
    <col min="1670" max="1670" width="7" bestFit="1" customWidth="1"/>
    <col min="1671" max="1676" width="6" bestFit="1" customWidth="1"/>
    <col min="1677" max="1677" width="5" bestFit="1" customWidth="1"/>
    <col min="1678" max="1678" width="4" bestFit="1" customWidth="1"/>
    <col min="1679" max="1682" width="6" bestFit="1" customWidth="1"/>
    <col min="1683" max="1684" width="5" bestFit="1" customWidth="1"/>
    <col min="1685" max="1692" width="6" bestFit="1" customWidth="1"/>
    <col min="1693" max="1693" width="5" bestFit="1" customWidth="1"/>
    <col min="1694" max="1694" width="6" bestFit="1" customWidth="1"/>
    <col min="1695" max="1710" width="7" bestFit="1" customWidth="1"/>
    <col min="1711" max="1712" width="6" bestFit="1" customWidth="1"/>
    <col min="1713" max="1713" width="5" bestFit="1" customWidth="1"/>
    <col min="1714" max="1715" width="6" bestFit="1" customWidth="1"/>
    <col min="1716" max="1716" width="5" bestFit="1" customWidth="1"/>
    <col min="1717" max="1723" width="6" bestFit="1" customWidth="1"/>
    <col min="1724" max="1724" width="5" bestFit="1" customWidth="1"/>
    <col min="1725" max="1735" width="6" bestFit="1" customWidth="1"/>
    <col min="1736" max="1736" width="7" bestFit="1" customWidth="1"/>
    <col min="1737" max="1737" width="6" bestFit="1" customWidth="1"/>
    <col min="1738" max="1738" width="9" bestFit="1" customWidth="1"/>
    <col min="1739" max="1739" width="8" bestFit="1" customWidth="1"/>
    <col min="1740" max="1744" width="7" bestFit="1" customWidth="1"/>
    <col min="1745" max="1745" width="8" bestFit="1" customWidth="1"/>
    <col min="1746" max="1748" width="7" bestFit="1" customWidth="1"/>
    <col min="1749" max="1749" width="8" bestFit="1" customWidth="1"/>
    <col min="1750" max="1752" width="7" bestFit="1" customWidth="1"/>
    <col min="1753" max="1753" width="8" bestFit="1" customWidth="1"/>
    <col min="1754" max="1756" width="7" bestFit="1" customWidth="1"/>
    <col min="1757" max="1757" width="8" bestFit="1" customWidth="1"/>
    <col min="1758" max="1758" width="6" bestFit="1" customWidth="1"/>
    <col min="1759" max="1760" width="7" bestFit="1" customWidth="1"/>
    <col min="1761" max="1761" width="8" bestFit="1" customWidth="1"/>
    <col min="1762" max="1762" width="7" bestFit="1" customWidth="1"/>
    <col min="1763" max="1763" width="6" bestFit="1" customWidth="1"/>
    <col min="1764" max="1765" width="7" bestFit="1" customWidth="1"/>
    <col min="1766" max="1766" width="6" bestFit="1" customWidth="1"/>
    <col min="1767" max="1767" width="7" bestFit="1" customWidth="1"/>
    <col min="1768" max="1773" width="6" bestFit="1" customWidth="1"/>
    <col min="1774" max="1774" width="4" bestFit="1" customWidth="1"/>
    <col min="1775" max="1776" width="6" bestFit="1" customWidth="1"/>
    <col min="1777" max="1777" width="5" bestFit="1" customWidth="1"/>
    <col min="1778" max="1779" width="6" bestFit="1" customWidth="1"/>
    <col min="1780" max="1780" width="5" bestFit="1" customWidth="1"/>
    <col min="1781" max="1784" width="6" bestFit="1" customWidth="1"/>
    <col min="1785" max="1785" width="5" bestFit="1" customWidth="1"/>
    <col min="1786" max="1788" width="6" bestFit="1" customWidth="1"/>
    <col min="1789" max="1789" width="5" bestFit="1" customWidth="1"/>
    <col min="1790" max="1790" width="7" bestFit="1" customWidth="1"/>
    <col min="1791" max="1791" width="6" bestFit="1" customWidth="1"/>
    <col min="1792" max="1794" width="7" bestFit="1" customWidth="1"/>
    <col min="1795" max="1795" width="6" bestFit="1" customWidth="1"/>
    <col min="1796" max="1809" width="7" bestFit="1" customWidth="1"/>
    <col min="1810" max="1821" width="6" bestFit="1" customWidth="1"/>
    <col min="1822" max="1822" width="5" bestFit="1" customWidth="1"/>
    <col min="1823" max="1834" width="6" bestFit="1" customWidth="1"/>
    <col min="1835" max="1836" width="7" bestFit="1" customWidth="1"/>
    <col min="1837" max="1837" width="8" bestFit="1" customWidth="1"/>
    <col min="1838" max="1839" width="7" bestFit="1" customWidth="1"/>
    <col min="1840" max="1840" width="8" bestFit="1" customWidth="1"/>
    <col min="1841" max="1845" width="7" bestFit="1" customWidth="1"/>
    <col min="1846" max="1846" width="8" bestFit="1" customWidth="1"/>
    <col min="1847" max="1853" width="7" bestFit="1" customWidth="1"/>
    <col min="1854" max="1854" width="8" bestFit="1" customWidth="1"/>
    <col min="1855" max="1856" width="6" bestFit="1" customWidth="1"/>
    <col min="1857" max="1858" width="8" bestFit="1" customWidth="1"/>
    <col min="1859" max="1861" width="6" bestFit="1" customWidth="1"/>
    <col min="1862" max="1862" width="7" bestFit="1" customWidth="1"/>
    <col min="1863" max="1867" width="6" bestFit="1" customWidth="1"/>
    <col min="1868" max="1868" width="7" bestFit="1" customWidth="1"/>
    <col min="1869" max="1875" width="6" bestFit="1" customWidth="1"/>
    <col min="1876" max="1876" width="5" bestFit="1" customWidth="1"/>
    <col min="1877" max="1883" width="6" bestFit="1" customWidth="1"/>
    <col min="1884" max="1884" width="5" bestFit="1" customWidth="1"/>
    <col min="1885" max="1887" width="6" bestFit="1" customWidth="1"/>
    <col min="1888" max="1889" width="7" bestFit="1" customWidth="1"/>
    <col min="1890" max="1890" width="6" bestFit="1" customWidth="1"/>
    <col min="1891" max="1899" width="7" bestFit="1" customWidth="1"/>
    <col min="1900" max="1900" width="6" bestFit="1" customWidth="1"/>
    <col min="1901" max="1903" width="7" bestFit="1" customWidth="1"/>
    <col min="1904" max="1914" width="6" bestFit="1" customWidth="1"/>
    <col min="1915" max="1915" width="7" bestFit="1" customWidth="1"/>
    <col min="1916" max="1928" width="6" bestFit="1" customWidth="1"/>
    <col min="1929" max="1929" width="8" bestFit="1" customWidth="1"/>
    <col min="1930" max="1933" width="7" bestFit="1" customWidth="1"/>
    <col min="1934" max="1934" width="6" bestFit="1" customWidth="1"/>
    <col min="1935" max="1935" width="7" bestFit="1" customWidth="1"/>
    <col min="1936" max="1937" width="8" bestFit="1" customWidth="1"/>
    <col min="1938" max="1938" width="7" bestFit="1" customWidth="1"/>
    <col min="1939" max="1939" width="8" bestFit="1" customWidth="1"/>
    <col min="1940" max="1942" width="7" bestFit="1" customWidth="1"/>
    <col min="1943" max="1945" width="8" bestFit="1" customWidth="1"/>
    <col min="1946" max="1947" width="7" bestFit="1" customWidth="1"/>
    <col min="1948" max="1949" width="8" bestFit="1" customWidth="1"/>
    <col min="1950" max="1969" width="6" bestFit="1" customWidth="1"/>
    <col min="1970" max="1977" width="7" bestFit="1" customWidth="1"/>
    <col min="1978" max="1988" width="6" bestFit="1" customWidth="1"/>
    <col min="1989" max="1989" width="7" bestFit="1" customWidth="1"/>
    <col min="1990" max="1990" width="6" bestFit="1" customWidth="1"/>
    <col min="1991" max="1992" width="8" bestFit="1" customWidth="1"/>
    <col min="1993" max="1993" width="7" bestFit="1" customWidth="1"/>
    <col min="1994" max="1994" width="8" bestFit="1" customWidth="1"/>
    <col min="1995" max="1998" width="7" bestFit="1" customWidth="1"/>
    <col min="1999" max="1999" width="5" bestFit="1" customWidth="1"/>
    <col min="2000" max="2002" width="6" bestFit="1" customWidth="1"/>
    <col min="2003" max="2003" width="5" bestFit="1" customWidth="1"/>
    <col min="2004" max="2004" width="6" bestFit="1" customWidth="1"/>
    <col min="2005" max="2016" width="7" bestFit="1" customWidth="1"/>
    <col min="2017" max="2018" width="6" bestFit="1" customWidth="1"/>
    <col min="2019" max="2019" width="5" bestFit="1" customWidth="1"/>
    <col min="2020" max="2029" width="6" bestFit="1" customWidth="1"/>
    <col min="2030" max="2030" width="9" bestFit="1" customWidth="1"/>
    <col min="2031" max="2037" width="7" bestFit="1" customWidth="1"/>
    <col min="2038" max="2038" width="8" bestFit="1" customWidth="1"/>
    <col min="2039" max="2046" width="7" bestFit="1" customWidth="1"/>
    <col min="2047" max="2048" width="8" bestFit="1" customWidth="1"/>
    <col min="2049" max="2051" width="7" bestFit="1" customWidth="1"/>
    <col min="2052" max="2052" width="8" bestFit="1" customWidth="1"/>
    <col min="2053" max="2054" width="6" bestFit="1" customWidth="1"/>
    <col min="2055" max="2055" width="7" bestFit="1" customWidth="1"/>
    <col min="2056" max="2056" width="6" bestFit="1" customWidth="1"/>
    <col min="2057" max="2057" width="7" bestFit="1" customWidth="1"/>
    <col min="2058" max="2067" width="6" bestFit="1" customWidth="1"/>
    <col min="2068" max="2068" width="5" bestFit="1" customWidth="1"/>
    <col min="2069" max="2071" width="6" bestFit="1" customWidth="1"/>
    <col min="2072" max="2072" width="5" bestFit="1" customWidth="1"/>
    <col min="2073" max="2079" width="6" bestFit="1" customWidth="1"/>
    <col min="2080" max="2083" width="7" bestFit="1" customWidth="1"/>
    <col min="2084" max="2085" width="6" bestFit="1" customWidth="1"/>
    <col min="2086" max="2086" width="7" bestFit="1" customWidth="1"/>
    <col min="2087" max="2087" width="4" bestFit="1" customWidth="1"/>
    <col min="2088" max="2088" width="7" bestFit="1" customWidth="1"/>
    <col min="2089" max="2089" width="6" bestFit="1" customWidth="1"/>
    <col min="2090" max="2092" width="7" bestFit="1" customWidth="1"/>
    <col min="2093" max="2093" width="6" bestFit="1" customWidth="1"/>
    <col min="2094" max="2094" width="7" bestFit="1" customWidth="1"/>
    <col min="2095" max="2095" width="6" bestFit="1" customWidth="1"/>
    <col min="2096" max="2097" width="7" bestFit="1" customWidth="1"/>
    <col min="2098" max="2103" width="6" bestFit="1" customWidth="1"/>
    <col min="2104" max="2104" width="7" bestFit="1" customWidth="1"/>
    <col min="2105" max="2106" width="6" bestFit="1" customWidth="1"/>
    <col min="2107" max="2107" width="5" bestFit="1" customWidth="1"/>
    <col min="2108" max="2115" width="6" bestFit="1" customWidth="1"/>
    <col min="2116" max="2117" width="7" bestFit="1" customWidth="1"/>
    <col min="2118" max="2122" width="6" bestFit="1" customWidth="1"/>
    <col min="2123" max="2124" width="8" bestFit="1" customWidth="1"/>
    <col min="2125" max="2130" width="7" bestFit="1" customWidth="1"/>
    <col min="2131" max="2131" width="8" bestFit="1" customWidth="1"/>
    <col min="2132" max="2138" width="7" bestFit="1" customWidth="1"/>
    <col min="2139" max="2139" width="6" bestFit="1" customWidth="1"/>
    <col min="2140" max="2140" width="8" bestFit="1" customWidth="1"/>
    <col min="2141" max="2143" width="7" bestFit="1" customWidth="1"/>
    <col min="2144" max="2144" width="8" bestFit="1" customWidth="1"/>
    <col min="2145" max="2145" width="7" bestFit="1" customWidth="1"/>
    <col min="2146" max="2146" width="8" bestFit="1" customWidth="1"/>
    <col min="2147" max="2147" width="6" bestFit="1" customWidth="1"/>
    <col min="2148" max="2148" width="7" bestFit="1" customWidth="1"/>
    <col min="2149" max="2159" width="6" bestFit="1" customWidth="1"/>
    <col min="2160" max="2160" width="5" bestFit="1" customWidth="1"/>
    <col min="2161" max="2173" width="6" bestFit="1" customWidth="1"/>
    <col min="2174" max="2174" width="5" bestFit="1" customWidth="1"/>
    <col min="2175" max="2177" width="6" bestFit="1" customWidth="1"/>
    <col min="2178" max="2179" width="7" bestFit="1" customWidth="1"/>
    <col min="2180" max="2180" width="6" bestFit="1" customWidth="1"/>
    <col min="2181" max="2184" width="7" bestFit="1" customWidth="1"/>
    <col min="2185" max="2185" width="6" bestFit="1" customWidth="1"/>
    <col min="2186" max="2196" width="7" bestFit="1" customWidth="1"/>
    <col min="2197" max="2207" width="6" bestFit="1" customWidth="1"/>
    <col min="2208" max="2208" width="4" bestFit="1" customWidth="1"/>
    <col min="2209" max="2212" width="6" bestFit="1" customWidth="1"/>
    <col min="2213" max="2214" width="5" bestFit="1" customWidth="1"/>
    <col min="2215" max="2215" width="6" bestFit="1" customWidth="1"/>
    <col min="2216" max="2216" width="5" bestFit="1" customWidth="1"/>
    <col min="2217" max="2219" width="6" bestFit="1" customWidth="1"/>
    <col min="2220" max="2220" width="7" bestFit="1" customWidth="1"/>
    <col min="2221" max="2224" width="6" bestFit="1" customWidth="1"/>
    <col min="2225" max="2225" width="9" bestFit="1" customWidth="1"/>
    <col min="2226" max="2232" width="7" bestFit="1" customWidth="1"/>
    <col min="2233" max="2233" width="8" bestFit="1" customWidth="1"/>
    <col min="2234" max="2234" width="7" bestFit="1" customWidth="1"/>
    <col min="2235" max="2236" width="8" bestFit="1" customWidth="1"/>
    <col min="2237" max="2237" width="7" bestFit="1" customWidth="1"/>
    <col min="2238" max="2238" width="6" bestFit="1" customWidth="1"/>
    <col min="2239" max="2242" width="7" bestFit="1" customWidth="1"/>
    <col min="2243" max="2246" width="6" bestFit="1" customWidth="1"/>
    <col min="2247" max="2248" width="7" bestFit="1" customWidth="1"/>
    <col min="2249" max="2259" width="6" bestFit="1" customWidth="1"/>
    <col min="2260" max="2260" width="5" bestFit="1" customWidth="1"/>
    <col min="2261" max="2273" width="6" bestFit="1" customWidth="1"/>
    <col min="2274" max="2274" width="7" bestFit="1" customWidth="1"/>
    <col min="2275" max="2275" width="4" bestFit="1" customWidth="1"/>
    <col min="2276" max="2278" width="7" bestFit="1" customWidth="1"/>
    <col min="2279" max="2279" width="6" bestFit="1" customWidth="1"/>
    <col min="2280" max="2283" width="7" bestFit="1" customWidth="1"/>
    <col min="2284" max="2284" width="6" bestFit="1" customWidth="1"/>
    <col min="2285" max="2290" width="7" bestFit="1" customWidth="1"/>
    <col min="2291" max="2291" width="5" bestFit="1" customWidth="1"/>
    <col min="2292" max="2292" width="7" bestFit="1" customWidth="1"/>
    <col min="2293" max="2318" width="6" bestFit="1" customWidth="1"/>
    <col min="2319" max="2319" width="9" bestFit="1" customWidth="1"/>
    <col min="2320" max="2320" width="6" bestFit="1" customWidth="1"/>
    <col min="2321" max="2324" width="7" bestFit="1" customWidth="1"/>
    <col min="2325" max="2325" width="8" bestFit="1" customWidth="1"/>
    <col min="2326" max="2327" width="7" bestFit="1" customWidth="1"/>
    <col min="2328" max="2328" width="8" bestFit="1" customWidth="1"/>
    <col min="2329" max="2330" width="7" bestFit="1" customWidth="1"/>
    <col min="2331" max="2332" width="8" bestFit="1" customWidth="1"/>
    <col min="2333" max="2333" width="6" bestFit="1" customWidth="1"/>
    <col min="2334" max="2334" width="8" bestFit="1" customWidth="1"/>
    <col min="2335" max="2338" width="7" bestFit="1" customWidth="1"/>
    <col min="2339" max="2339" width="6" bestFit="1" customWidth="1"/>
    <col min="2340" max="2340" width="7" bestFit="1" customWidth="1"/>
    <col min="2341" max="2342" width="6" bestFit="1" customWidth="1"/>
    <col min="2343" max="2343" width="7" bestFit="1" customWidth="1"/>
    <col min="2344" max="2348" width="6" bestFit="1" customWidth="1"/>
    <col min="2349" max="2349" width="4" bestFit="1" customWidth="1"/>
    <col min="2350" max="2354" width="6" bestFit="1" customWidth="1"/>
    <col min="2355" max="2355" width="5" bestFit="1" customWidth="1"/>
    <col min="2356" max="2358" width="6" bestFit="1" customWidth="1"/>
    <col min="2359" max="2359" width="5" bestFit="1" customWidth="1"/>
    <col min="2360" max="2365" width="6" bestFit="1" customWidth="1"/>
    <col min="2366" max="2367" width="7" bestFit="1" customWidth="1"/>
    <col min="2368" max="2368" width="6" bestFit="1" customWidth="1"/>
    <col min="2369" max="2378" width="7" bestFit="1" customWidth="1"/>
    <col min="2379" max="2379" width="6" bestFit="1" customWidth="1"/>
    <col min="2380" max="2385" width="7" bestFit="1" customWidth="1"/>
    <col min="2386" max="2401" width="6" bestFit="1" customWidth="1"/>
    <col min="2402" max="2402" width="5" bestFit="1" customWidth="1"/>
    <col min="2403" max="2403" width="6" bestFit="1" customWidth="1"/>
    <col min="2404" max="2404" width="5" bestFit="1" customWidth="1"/>
    <col min="2405" max="2405" width="6" bestFit="1" customWidth="1"/>
    <col min="2406" max="2406" width="9" bestFit="1" customWidth="1"/>
    <col min="2407" max="2407" width="10.77734375" bestFit="1" customWidth="1"/>
  </cols>
  <sheetData>
    <row r="3" spans="1:3" x14ac:dyDescent="0.3">
      <c r="A3" s="2" t="s">
        <v>25</v>
      </c>
      <c r="B3" s="2" t="s">
        <v>24</v>
      </c>
    </row>
    <row r="4" spans="1:3" x14ac:dyDescent="0.3">
      <c r="A4" s="2" t="s">
        <v>22</v>
      </c>
      <c r="B4" t="s">
        <v>74</v>
      </c>
      <c r="C4" t="s">
        <v>23</v>
      </c>
    </row>
    <row r="5" spans="1:3" x14ac:dyDescent="0.3">
      <c r="A5" s="3" t="s">
        <v>74</v>
      </c>
      <c r="B5" s="4"/>
      <c r="C5" s="4"/>
    </row>
    <row r="6" spans="1:3" x14ac:dyDescent="0.3">
      <c r="A6" s="3" t="s">
        <v>23</v>
      </c>
      <c r="B6" s="4"/>
      <c r="C6" s="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C6"/>
  <sheetViews>
    <sheetView topLeftCell="A2" workbookViewId="0">
      <selection activeCell="A5" sqref="A5"/>
    </sheetView>
  </sheetViews>
  <sheetFormatPr defaultRowHeight="14.4" x14ac:dyDescent="0.3"/>
  <cols>
    <col min="1" max="1" width="12.5546875" bestFit="1" customWidth="1"/>
    <col min="2" max="2" width="15.5546875" bestFit="1" customWidth="1"/>
    <col min="3" max="3" width="10.77734375" bestFit="1" customWidth="1"/>
    <col min="4" max="4" width="8.109375" bestFit="1" customWidth="1"/>
    <col min="5" max="5" width="10.77734375" bestFit="1" customWidth="1"/>
    <col min="6" max="144" width="8.109375" bestFit="1" customWidth="1"/>
    <col min="145" max="145" width="10.77734375" bestFit="1" customWidth="1"/>
    <col min="146" max="160" width="8.109375" bestFit="1" customWidth="1"/>
    <col min="161" max="161" width="10.77734375" bestFit="1" customWidth="1"/>
    <col min="162" max="228" width="8.109375" bestFit="1" customWidth="1"/>
    <col min="229" max="229" width="10.77734375" bestFit="1" customWidth="1"/>
    <col min="230" max="231" width="12.6640625" bestFit="1" customWidth="1"/>
    <col min="232" max="232" width="12" bestFit="1" customWidth="1"/>
    <col min="233" max="233" width="11" bestFit="1" customWidth="1"/>
    <col min="234" max="237" width="12" bestFit="1" customWidth="1"/>
    <col min="238" max="249" width="12.6640625" bestFit="1" customWidth="1"/>
    <col min="250" max="250" width="11.6640625" bestFit="1" customWidth="1"/>
    <col min="251" max="257" width="12.6640625" bestFit="1" customWidth="1"/>
    <col min="258" max="258" width="11.6640625" bestFit="1" customWidth="1"/>
    <col min="259" max="270" width="12.6640625" bestFit="1" customWidth="1"/>
    <col min="271" max="271" width="6" bestFit="1" customWidth="1"/>
    <col min="272" max="272" width="12.6640625" bestFit="1" customWidth="1"/>
    <col min="273" max="273" width="6" bestFit="1" customWidth="1"/>
    <col min="274" max="274" width="12.6640625" bestFit="1" customWidth="1"/>
    <col min="275" max="275" width="6" bestFit="1" customWidth="1"/>
    <col min="276" max="278" width="12.6640625" bestFit="1" customWidth="1"/>
    <col min="279" max="279" width="6" bestFit="1" customWidth="1"/>
    <col min="280" max="283" width="12.6640625" bestFit="1" customWidth="1"/>
    <col min="284" max="284" width="6" bestFit="1" customWidth="1"/>
    <col min="285" max="285" width="7" bestFit="1" customWidth="1"/>
    <col min="286" max="297" width="12.6640625" bestFit="1" customWidth="1"/>
    <col min="298" max="298" width="6.6640625" bestFit="1" customWidth="1"/>
    <col min="299" max="309" width="12.6640625" bestFit="1" customWidth="1"/>
    <col min="310" max="310" width="7.6640625" bestFit="1" customWidth="1"/>
    <col min="311" max="314" width="12.6640625" bestFit="1" customWidth="1"/>
    <col min="315" max="317" width="12" bestFit="1" customWidth="1"/>
    <col min="318" max="318" width="11" bestFit="1" customWidth="1"/>
    <col min="319" max="319" width="12" bestFit="1" customWidth="1"/>
    <col min="320" max="344" width="12.6640625" bestFit="1" customWidth="1"/>
    <col min="345" max="345" width="11.6640625" bestFit="1" customWidth="1"/>
    <col min="346" max="346" width="12.6640625" bestFit="1" customWidth="1"/>
    <col min="347" max="347" width="11.6640625" bestFit="1" customWidth="1"/>
    <col min="348" max="349" width="12.6640625" bestFit="1" customWidth="1"/>
    <col min="350" max="350" width="11.6640625" bestFit="1" customWidth="1"/>
    <col min="351" max="355" width="12.6640625" bestFit="1" customWidth="1"/>
    <col min="356" max="356" width="6" bestFit="1" customWidth="1"/>
    <col min="357" max="358" width="12.6640625" bestFit="1" customWidth="1"/>
    <col min="359" max="359" width="6" bestFit="1" customWidth="1"/>
    <col min="360" max="364" width="12.6640625" bestFit="1" customWidth="1"/>
    <col min="365" max="365" width="6" bestFit="1" customWidth="1"/>
    <col min="366" max="366" width="7" bestFit="1" customWidth="1"/>
    <col min="367" max="369" width="12.6640625" bestFit="1" customWidth="1"/>
    <col min="370" max="370" width="7" bestFit="1" customWidth="1"/>
    <col min="371" max="381" width="12.6640625" bestFit="1" customWidth="1"/>
    <col min="382" max="382" width="8.6640625" bestFit="1" customWidth="1"/>
    <col min="383" max="388" width="12.6640625" bestFit="1" customWidth="1"/>
    <col min="389" max="389" width="5" bestFit="1" customWidth="1"/>
    <col min="390" max="390" width="12.6640625" bestFit="1" customWidth="1"/>
    <col min="391" max="391" width="6" bestFit="1" customWidth="1"/>
    <col min="392" max="394" width="12.6640625" bestFit="1" customWidth="1"/>
    <col min="395" max="397" width="12" bestFit="1" customWidth="1"/>
    <col min="398" max="398" width="7" bestFit="1" customWidth="1"/>
    <col min="399" max="400" width="12" bestFit="1" customWidth="1"/>
    <col min="401" max="413" width="12.6640625" bestFit="1" customWidth="1"/>
    <col min="414" max="414" width="11.6640625" bestFit="1" customWidth="1"/>
    <col min="415" max="421" width="12.6640625" bestFit="1" customWidth="1"/>
    <col min="422" max="422" width="11.6640625" bestFit="1" customWidth="1"/>
    <col min="423" max="438" width="12.6640625" bestFit="1" customWidth="1"/>
    <col min="439" max="439" width="5" bestFit="1" customWidth="1"/>
    <col min="440" max="440" width="12.6640625" bestFit="1" customWidth="1"/>
    <col min="441" max="442" width="6" bestFit="1" customWidth="1"/>
    <col min="443" max="444" width="12.6640625" bestFit="1" customWidth="1"/>
    <col min="445" max="445" width="6" bestFit="1" customWidth="1"/>
    <col min="446" max="450" width="12.6640625" bestFit="1" customWidth="1"/>
    <col min="451" max="451" width="6" bestFit="1" customWidth="1"/>
    <col min="452" max="452" width="7" bestFit="1" customWidth="1"/>
    <col min="453" max="455" width="12.6640625" bestFit="1" customWidth="1"/>
    <col min="456" max="456" width="7" bestFit="1" customWidth="1"/>
    <col min="457" max="468" width="12.6640625" bestFit="1" customWidth="1"/>
    <col min="469" max="469" width="8.6640625" bestFit="1" customWidth="1"/>
    <col min="470" max="484" width="12.6640625" bestFit="1" customWidth="1"/>
    <col min="485" max="485" width="12" bestFit="1" customWidth="1"/>
    <col min="486" max="486" width="11" bestFit="1" customWidth="1"/>
    <col min="487" max="487" width="12" bestFit="1" customWidth="1"/>
    <col min="488" max="488" width="6" bestFit="1" customWidth="1"/>
    <col min="489" max="490" width="12" bestFit="1" customWidth="1"/>
    <col min="491" max="520" width="12.6640625" bestFit="1" customWidth="1"/>
    <col min="521" max="521" width="7.6640625" bestFit="1" customWidth="1"/>
    <col min="522" max="527" width="12.6640625" bestFit="1" customWidth="1"/>
    <col min="528" max="528" width="6" bestFit="1" customWidth="1"/>
    <col min="529" max="529" width="12.6640625" bestFit="1" customWidth="1"/>
    <col min="530" max="531" width="6" bestFit="1" customWidth="1"/>
    <col min="532" max="537" width="12.6640625" bestFit="1" customWidth="1"/>
    <col min="538" max="538" width="6" bestFit="1" customWidth="1"/>
    <col min="539" max="539" width="7" bestFit="1" customWidth="1"/>
    <col min="540" max="555" width="12.6640625" bestFit="1" customWidth="1"/>
    <col min="556" max="556" width="11.6640625" bestFit="1" customWidth="1"/>
    <col min="557" max="570" width="12.6640625" bestFit="1" customWidth="1"/>
    <col min="571" max="573" width="12" bestFit="1" customWidth="1"/>
    <col min="574" max="574" width="11" bestFit="1" customWidth="1"/>
    <col min="575" max="575" width="12" bestFit="1" customWidth="1"/>
    <col min="576" max="609" width="12.6640625" bestFit="1" customWidth="1"/>
    <col min="610" max="610" width="6" bestFit="1" customWidth="1"/>
    <col min="611" max="611" width="12.6640625" bestFit="1" customWidth="1"/>
    <col min="612" max="612" width="6" bestFit="1" customWidth="1"/>
    <col min="613" max="613" width="12.6640625" bestFit="1" customWidth="1"/>
    <col min="614" max="614" width="6" bestFit="1" customWidth="1"/>
    <col min="615" max="616" width="12.6640625" bestFit="1" customWidth="1"/>
    <col min="617" max="617" width="6" bestFit="1" customWidth="1"/>
    <col min="618" max="621" width="12.6640625" bestFit="1" customWidth="1"/>
    <col min="622" max="622" width="6.6640625" bestFit="1" customWidth="1"/>
    <col min="623" max="623" width="6" bestFit="1" customWidth="1"/>
    <col min="624" max="624" width="7" bestFit="1" customWidth="1"/>
    <col min="625" max="627" width="12.6640625" bestFit="1" customWidth="1"/>
    <col min="628" max="628" width="7" bestFit="1" customWidth="1"/>
    <col min="629" max="634" width="12.6640625" bestFit="1" customWidth="1"/>
    <col min="635" max="635" width="11.6640625" bestFit="1" customWidth="1"/>
    <col min="636" max="640" width="12.6640625" bestFit="1" customWidth="1"/>
    <col min="641" max="641" width="6.6640625" bestFit="1" customWidth="1"/>
    <col min="642" max="653" width="12.6640625" bestFit="1" customWidth="1"/>
    <col min="654" max="654" width="11.6640625" bestFit="1" customWidth="1"/>
    <col min="655" max="655" width="12.6640625" bestFit="1" customWidth="1"/>
    <col min="656" max="658" width="12" bestFit="1" customWidth="1"/>
    <col min="659" max="659" width="7" bestFit="1" customWidth="1"/>
    <col min="660" max="660" width="12" bestFit="1" customWidth="1"/>
    <col min="661" max="661" width="11" bestFit="1" customWidth="1"/>
    <col min="662" max="684" width="12.6640625" bestFit="1" customWidth="1"/>
    <col min="685" max="685" width="11.6640625" bestFit="1" customWidth="1"/>
    <col min="686" max="696" width="12.6640625" bestFit="1" customWidth="1"/>
    <col min="697" max="697" width="6" bestFit="1" customWidth="1"/>
    <col min="698" max="698" width="12.6640625" bestFit="1" customWidth="1"/>
    <col min="699" max="699" width="6" bestFit="1" customWidth="1"/>
    <col min="700" max="700" width="12.6640625" bestFit="1" customWidth="1"/>
    <col min="701" max="702" width="6" bestFit="1" customWidth="1"/>
    <col min="703" max="704" width="12.6640625" bestFit="1" customWidth="1"/>
    <col min="705" max="705" width="6" bestFit="1" customWidth="1"/>
    <col min="706" max="709" width="12.6640625" bestFit="1" customWidth="1"/>
    <col min="710" max="710" width="6.6640625" bestFit="1" customWidth="1"/>
    <col min="711" max="711" width="6" bestFit="1" customWidth="1"/>
    <col min="712" max="712" width="7" bestFit="1" customWidth="1"/>
    <col min="713" max="715" width="12.6640625" bestFit="1" customWidth="1"/>
    <col min="716" max="716" width="7" bestFit="1" customWidth="1"/>
    <col min="717" max="721" width="12.6640625" bestFit="1" customWidth="1"/>
    <col min="722" max="722" width="6" bestFit="1" customWidth="1"/>
    <col min="723" max="724" width="12.6640625" bestFit="1" customWidth="1"/>
    <col min="725" max="725" width="6" bestFit="1" customWidth="1"/>
    <col min="726" max="726" width="12.6640625" bestFit="1" customWidth="1"/>
    <col min="727" max="727" width="6" bestFit="1" customWidth="1"/>
    <col min="728" max="733" width="12.6640625" bestFit="1" customWidth="1"/>
    <col min="734" max="734" width="11.6640625" bestFit="1" customWidth="1"/>
    <col min="735" max="738" width="12.6640625" bestFit="1" customWidth="1"/>
    <col min="739" max="739" width="7.6640625" bestFit="1" customWidth="1"/>
    <col min="740" max="741" width="12.6640625" bestFit="1" customWidth="1"/>
    <col min="742" max="742" width="6" bestFit="1" customWidth="1"/>
    <col min="743" max="743" width="11" bestFit="1" customWidth="1"/>
    <col min="744" max="745" width="12" bestFit="1" customWidth="1"/>
    <col min="746" max="746" width="11" bestFit="1" customWidth="1"/>
    <col min="747" max="760" width="12.6640625" bestFit="1" customWidth="1"/>
    <col min="761" max="761" width="11.6640625" bestFit="1" customWidth="1"/>
    <col min="762" max="775" width="12.6640625" bestFit="1" customWidth="1"/>
    <col min="776" max="776" width="11.6640625" bestFit="1" customWidth="1"/>
    <col min="777" max="781" width="12.6640625" bestFit="1" customWidth="1"/>
    <col min="782" max="782" width="6" bestFit="1" customWidth="1"/>
    <col min="783" max="784" width="12.6640625" bestFit="1" customWidth="1"/>
    <col min="785" max="785" width="6" bestFit="1" customWidth="1"/>
    <col min="786" max="786" width="12.6640625" bestFit="1" customWidth="1"/>
    <col min="787" max="787" width="6" bestFit="1" customWidth="1"/>
    <col min="788" max="788" width="12.6640625" bestFit="1" customWidth="1"/>
    <col min="789" max="789" width="6.6640625" bestFit="1" customWidth="1"/>
    <col min="790" max="790" width="6" bestFit="1" customWidth="1"/>
    <col min="791" max="791" width="12.6640625" bestFit="1" customWidth="1"/>
    <col min="792" max="792" width="6" bestFit="1" customWidth="1"/>
    <col min="793" max="795" width="12.6640625" bestFit="1" customWidth="1"/>
    <col min="796" max="796" width="6.6640625" bestFit="1" customWidth="1"/>
    <col min="797" max="797" width="6" bestFit="1" customWidth="1"/>
    <col min="798" max="798" width="7" bestFit="1" customWidth="1"/>
    <col min="799" max="802" width="12.6640625" bestFit="1" customWidth="1"/>
    <col min="803" max="803" width="7" bestFit="1" customWidth="1"/>
    <col min="804" max="808" width="12.6640625" bestFit="1" customWidth="1"/>
    <col min="809" max="809" width="6" bestFit="1" customWidth="1"/>
    <col min="810" max="810" width="11.6640625" bestFit="1" customWidth="1"/>
    <col min="811" max="815" width="12.6640625" bestFit="1" customWidth="1"/>
    <col min="816" max="816" width="7.6640625" bestFit="1" customWidth="1"/>
    <col min="817" max="822" width="12.6640625" bestFit="1" customWidth="1"/>
    <col min="823" max="823" width="6.6640625" bestFit="1" customWidth="1"/>
    <col min="824" max="825" width="12.6640625" bestFit="1" customWidth="1"/>
    <col min="826" max="826" width="11.6640625" bestFit="1" customWidth="1"/>
    <col min="827" max="833" width="12" bestFit="1" customWidth="1"/>
    <col min="834" max="871" width="12.6640625" bestFit="1" customWidth="1"/>
    <col min="872" max="872" width="11.6640625" bestFit="1" customWidth="1"/>
    <col min="873" max="876" width="12.6640625" bestFit="1" customWidth="1"/>
    <col min="877" max="877" width="5.6640625" bestFit="1" customWidth="1"/>
    <col min="878" max="879" width="12.6640625" bestFit="1" customWidth="1"/>
    <col min="880" max="880" width="6" bestFit="1" customWidth="1"/>
    <col min="881" max="884" width="12.6640625" bestFit="1" customWidth="1"/>
    <col min="885" max="885" width="6" bestFit="1" customWidth="1"/>
    <col min="886" max="886" width="7.6640625" bestFit="1" customWidth="1"/>
    <col min="887" max="887" width="7" bestFit="1" customWidth="1"/>
    <col min="888" max="891" width="12.6640625" bestFit="1" customWidth="1"/>
    <col min="892" max="892" width="7" bestFit="1" customWidth="1"/>
    <col min="893" max="898" width="12.6640625" bestFit="1" customWidth="1"/>
    <col min="899" max="899" width="11.6640625" bestFit="1" customWidth="1"/>
    <col min="900" max="904" width="12.6640625" bestFit="1" customWidth="1"/>
    <col min="905" max="905" width="8.6640625" bestFit="1" customWidth="1"/>
    <col min="906" max="918" width="12.6640625" bestFit="1" customWidth="1"/>
    <col min="919" max="923" width="12" bestFit="1" customWidth="1"/>
    <col min="924" max="943" width="12.6640625" bestFit="1" customWidth="1"/>
    <col min="944" max="944" width="10.6640625" bestFit="1" customWidth="1"/>
    <col min="945" max="958" width="12.6640625" bestFit="1" customWidth="1"/>
    <col min="959" max="959" width="7.6640625" bestFit="1" customWidth="1"/>
    <col min="960" max="961" width="12.6640625" bestFit="1" customWidth="1"/>
    <col min="962" max="962" width="11.6640625" bestFit="1" customWidth="1"/>
    <col min="963" max="969" width="12.6640625" bestFit="1" customWidth="1"/>
    <col min="970" max="970" width="6" bestFit="1" customWidth="1"/>
    <col min="971" max="974" width="12.6640625" bestFit="1" customWidth="1"/>
    <col min="975" max="975" width="6.6640625" bestFit="1" customWidth="1"/>
    <col min="976" max="977" width="6" bestFit="1" customWidth="1"/>
    <col min="978" max="978" width="7" bestFit="1" customWidth="1"/>
    <col min="979" max="983" width="12.6640625" bestFit="1" customWidth="1"/>
    <col min="984" max="984" width="7" bestFit="1" customWidth="1"/>
    <col min="985" max="995" width="12.6640625" bestFit="1" customWidth="1"/>
    <col min="996" max="996" width="5" bestFit="1" customWidth="1"/>
    <col min="997" max="1005" width="12.6640625" bestFit="1" customWidth="1"/>
    <col min="1006" max="1007" width="6.6640625" bestFit="1" customWidth="1"/>
    <col min="1008" max="1010" width="12.6640625" bestFit="1" customWidth="1"/>
    <col min="1011" max="1016" width="12" bestFit="1" customWidth="1"/>
    <col min="1017" max="1045" width="12.6640625" bestFit="1" customWidth="1"/>
    <col min="1046" max="1046" width="11.6640625" bestFit="1" customWidth="1"/>
    <col min="1047" max="1056" width="12.6640625" bestFit="1" customWidth="1"/>
    <col min="1057" max="1057" width="6" bestFit="1" customWidth="1"/>
    <col min="1058" max="1058" width="12.6640625" bestFit="1" customWidth="1"/>
    <col min="1059" max="1060" width="6" bestFit="1" customWidth="1"/>
    <col min="1061" max="1062" width="12.6640625" bestFit="1" customWidth="1"/>
    <col min="1063" max="1063" width="6" bestFit="1" customWidth="1"/>
    <col min="1064" max="1067" width="12.6640625" bestFit="1" customWidth="1"/>
    <col min="1068" max="1068" width="6" bestFit="1" customWidth="1"/>
    <col min="1069" max="1069" width="6.6640625" bestFit="1" customWidth="1"/>
    <col min="1070" max="1070" width="7" bestFit="1" customWidth="1"/>
    <col min="1071" max="1071" width="7.6640625" bestFit="1" customWidth="1"/>
    <col min="1072" max="1076" width="12.6640625" bestFit="1" customWidth="1"/>
    <col min="1077" max="1077" width="7" bestFit="1" customWidth="1"/>
    <col min="1078" max="1082" width="12.6640625" bestFit="1" customWidth="1"/>
    <col min="1083" max="1083" width="6" bestFit="1" customWidth="1"/>
    <col min="1084" max="1084" width="11.6640625" bestFit="1" customWidth="1"/>
    <col min="1085" max="1085" width="12.6640625" bestFit="1" customWidth="1"/>
    <col min="1086" max="1086" width="6" bestFit="1" customWidth="1"/>
    <col min="1087" max="1088" width="12.6640625" bestFit="1" customWidth="1"/>
    <col min="1089" max="1089" width="8.6640625" bestFit="1" customWidth="1"/>
    <col min="1090" max="1104" width="12.6640625" bestFit="1" customWidth="1"/>
    <col min="1105" max="1106" width="12" bestFit="1" customWidth="1"/>
    <col min="1107" max="1107" width="5" bestFit="1" customWidth="1"/>
    <col min="1108" max="1110" width="12" bestFit="1" customWidth="1"/>
    <col min="1111" max="1128" width="12.6640625" bestFit="1" customWidth="1"/>
    <col min="1129" max="1129" width="10.6640625" bestFit="1" customWidth="1"/>
    <col min="1130" max="1135" width="12.6640625" bestFit="1" customWidth="1"/>
    <col min="1136" max="1136" width="11.6640625" bestFit="1" customWidth="1"/>
    <col min="1137" max="1139" width="12.6640625" bestFit="1" customWidth="1"/>
    <col min="1140" max="1140" width="10.6640625" bestFit="1" customWidth="1"/>
    <col min="1141" max="1143" width="12.6640625" bestFit="1" customWidth="1"/>
    <col min="1144" max="1144" width="6.6640625" bestFit="1" customWidth="1"/>
    <col min="1145" max="1145" width="11.6640625" bestFit="1" customWidth="1"/>
    <col min="1146" max="1148" width="12.6640625" bestFit="1" customWidth="1"/>
    <col min="1149" max="1149" width="6" bestFit="1" customWidth="1"/>
    <col min="1150" max="1150" width="12.6640625" bestFit="1" customWidth="1"/>
    <col min="1151" max="1151" width="6" bestFit="1" customWidth="1"/>
    <col min="1152" max="1152" width="12.6640625" bestFit="1" customWidth="1"/>
    <col min="1153" max="1153" width="5" bestFit="1" customWidth="1"/>
    <col min="1154" max="1155" width="12.6640625" bestFit="1" customWidth="1"/>
    <col min="1156" max="1156" width="6" bestFit="1" customWidth="1"/>
    <col min="1157" max="1157" width="12.6640625" bestFit="1" customWidth="1"/>
    <col min="1158" max="1158" width="7" bestFit="1" customWidth="1"/>
    <col min="1159" max="1160" width="12.6640625" bestFit="1" customWidth="1"/>
    <col min="1161" max="1161" width="7" bestFit="1" customWidth="1"/>
    <col min="1162" max="1165" width="12.6640625" bestFit="1" customWidth="1"/>
    <col min="1166" max="1166" width="6" bestFit="1" customWidth="1"/>
    <col min="1167" max="1168" width="12.6640625" bestFit="1" customWidth="1"/>
    <col min="1169" max="1169" width="9.6640625" bestFit="1" customWidth="1"/>
    <col min="1170" max="1170" width="12.6640625" bestFit="1" customWidth="1"/>
    <col min="1171" max="1171" width="11.6640625" bestFit="1" customWidth="1"/>
    <col min="1172" max="1176" width="12.6640625" bestFit="1" customWidth="1"/>
    <col min="1177" max="1177" width="6.6640625" bestFit="1" customWidth="1"/>
    <col min="1178" max="1178" width="12.6640625" bestFit="1" customWidth="1"/>
    <col min="1179" max="1180" width="7.6640625" bestFit="1" customWidth="1"/>
    <col min="1181" max="1182" width="12.6640625" bestFit="1" customWidth="1"/>
    <col min="1183" max="1184" width="12" bestFit="1" customWidth="1"/>
    <col min="1185" max="1185" width="7" bestFit="1" customWidth="1"/>
    <col min="1186" max="1187" width="12" bestFit="1" customWidth="1"/>
    <col min="1188" max="1215" width="12.6640625" bestFit="1" customWidth="1"/>
    <col min="1216" max="1216" width="8.6640625" bestFit="1" customWidth="1"/>
    <col min="1217" max="1221" width="12.6640625" bestFit="1" customWidth="1"/>
    <col min="1222" max="1223" width="6.6640625" bestFit="1" customWidth="1"/>
    <col min="1224" max="1224" width="12.6640625" bestFit="1" customWidth="1"/>
    <col min="1225" max="1225" width="6" bestFit="1" customWidth="1"/>
    <col min="1226" max="1227" width="12.6640625" bestFit="1" customWidth="1"/>
    <col min="1228" max="1228" width="6" bestFit="1" customWidth="1"/>
    <col min="1229" max="1229" width="7" bestFit="1" customWidth="1"/>
    <col min="1230" max="1241" width="12.6640625" bestFit="1" customWidth="1"/>
    <col min="1242" max="1242" width="8.6640625" bestFit="1" customWidth="1"/>
    <col min="1243" max="1254" width="12.6640625" bestFit="1" customWidth="1"/>
    <col min="1255" max="1255" width="11" bestFit="1" customWidth="1"/>
    <col min="1256" max="1256" width="12" bestFit="1" customWidth="1"/>
    <col min="1257" max="1257" width="7" bestFit="1" customWidth="1"/>
    <col min="1258" max="1258" width="11" bestFit="1" customWidth="1"/>
    <col min="1259" max="1259" width="12" bestFit="1" customWidth="1"/>
    <col min="1260" max="1261" width="12.6640625" bestFit="1" customWidth="1"/>
    <col min="1262" max="1262" width="6" bestFit="1" customWidth="1"/>
    <col min="1263" max="1281" width="12.6640625" bestFit="1" customWidth="1"/>
    <col min="1282" max="1282" width="11.6640625" bestFit="1" customWidth="1"/>
    <col min="1283" max="1295" width="12.6640625" bestFit="1" customWidth="1"/>
    <col min="1296" max="1296" width="11.6640625" bestFit="1" customWidth="1"/>
    <col min="1297" max="1299" width="12.6640625" bestFit="1" customWidth="1"/>
    <col min="1300" max="1300" width="11.6640625" bestFit="1" customWidth="1"/>
    <col min="1301" max="1301" width="12.6640625" bestFit="1" customWidth="1"/>
    <col min="1302" max="1303" width="6" bestFit="1" customWidth="1"/>
    <col min="1304" max="1304" width="12.6640625" bestFit="1" customWidth="1"/>
    <col min="1305" max="1305" width="6" bestFit="1" customWidth="1"/>
    <col min="1306" max="1306" width="12.6640625" bestFit="1" customWidth="1"/>
    <col min="1307" max="1308" width="6.6640625" bestFit="1" customWidth="1"/>
    <col min="1309" max="1315" width="12.6640625" bestFit="1" customWidth="1"/>
    <col min="1316" max="1316" width="6" bestFit="1" customWidth="1"/>
    <col min="1317" max="1317" width="12.6640625" bestFit="1" customWidth="1"/>
    <col min="1318" max="1318" width="7" bestFit="1" customWidth="1"/>
    <col min="1319" max="1320" width="12.6640625" bestFit="1" customWidth="1"/>
    <col min="1321" max="1321" width="7" bestFit="1" customWidth="1"/>
    <col min="1322" max="1322" width="12.6640625" bestFit="1" customWidth="1"/>
    <col min="1323" max="1324" width="7" bestFit="1" customWidth="1"/>
    <col min="1325" max="1325" width="6" bestFit="1" customWidth="1"/>
    <col min="1326" max="1331" width="12.6640625" bestFit="1" customWidth="1"/>
    <col min="1332" max="1332" width="6" bestFit="1" customWidth="1"/>
    <col min="1333" max="1335" width="12.6640625" bestFit="1" customWidth="1"/>
    <col min="1336" max="1336" width="9.6640625" bestFit="1" customWidth="1"/>
    <col min="1337" max="1347" width="12.6640625" bestFit="1" customWidth="1"/>
    <col min="1348" max="1348" width="11.6640625" bestFit="1" customWidth="1"/>
    <col min="1349" max="1353" width="12" bestFit="1" customWidth="1"/>
    <col min="1354" max="1380" width="12.6640625" bestFit="1" customWidth="1"/>
    <col min="1381" max="1381" width="11.6640625" bestFit="1" customWidth="1"/>
    <col min="1382" max="1394" width="12.6640625" bestFit="1" customWidth="1"/>
    <col min="1395" max="1395" width="6" bestFit="1" customWidth="1"/>
    <col min="1396" max="1396" width="12.6640625" bestFit="1" customWidth="1"/>
    <col min="1397" max="1398" width="6" bestFit="1" customWidth="1"/>
    <col min="1399" max="1404" width="12.6640625" bestFit="1" customWidth="1"/>
    <col min="1405" max="1405" width="6" bestFit="1" customWidth="1"/>
    <col min="1406" max="1406" width="7" bestFit="1" customWidth="1"/>
    <col min="1407" max="1407" width="12.6640625" bestFit="1" customWidth="1"/>
    <col min="1408" max="1408" width="7" bestFit="1" customWidth="1"/>
    <col min="1409" max="1410" width="12.6640625" bestFit="1" customWidth="1"/>
    <col min="1411" max="1411" width="7" bestFit="1" customWidth="1"/>
    <col min="1412" max="1412" width="12" bestFit="1" customWidth="1"/>
    <col min="1413" max="1413" width="7" bestFit="1" customWidth="1"/>
    <col min="1414" max="1415" width="12.6640625" bestFit="1" customWidth="1"/>
    <col min="1416" max="1416" width="7" bestFit="1" customWidth="1"/>
    <col min="1417" max="1424" width="12.6640625" bestFit="1" customWidth="1"/>
    <col min="1425" max="1425" width="6" bestFit="1" customWidth="1"/>
    <col min="1426" max="1428" width="12.6640625" bestFit="1" customWidth="1"/>
    <col min="1429" max="1429" width="9.6640625" bestFit="1" customWidth="1"/>
    <col min="1430" max="1433" width="12.6640625" bestFit="1" customWidth="1"/>
    <col min="1434" max="1434" width="11.6640625" bestFit="1" customWidth="1"/>
    <col min="1435" max="1438" width="12.6640625" bestFit="1" customWidth="1"/>
    <col min="1439" max="1439" width="11.6640625" bestFit="1" customWidth="1"/>
    <col min="1440" max="1443" width="12.6640625" bestFit="1" customWidth="1"/>
    <col min="1444" max="1446" width="12" bestFit="1" customWidth="1"/>
    <col min="1447" max="1448" width="12.6640625" bestFit="1" customWidth="1"/>
    <col min="1449" max="1449" width="6" bestFit="1" customWidth="1"/>
    <col min="1450" max="1489" width="12.6640625" bestFit="1" customWidth="1"/>
    <col min="1490" max="1490" width="6.6640625" bestFit="1" customWidth="1"/>
    <col min="1491" max="1492" width="12.6640625" bestFit="1" customWidth="1"/>
    <col min="1493" max="1493" width="6.6640625" bestFit="1" customWidth="1"/>
    <col min="1494" max="1494" width="12.6640625" bestFit="1" customWidth="1"/>
    <col min="1495" max="1495" width="12" bestFit="1" customWidth="1"/>
    <col min="1496" max="1500" width="12.6640625" bestFit="1" customWidth="1"/>
    <col min="1501" max="1501" width="6" bestFit="1" customWidth="1"/>
    <col min="1502" max="1503" width="7" bestFit="1" customWidth="1"/>
    <col min="1504" max="1504" width="12.6640625" bestFit="1" customWidth="1"/>
    <col min="1505" max="1505" width="7" bestFit="1" customWidth="1"/>
    <col min="1506" max="1506" width="12.6640625" bestFit="1" customWidth="1"/>
    <col min="1507" max="1507" width="7" bestFit="1" customWidth="1"/>
    <col min="1508" max="1508" width="12" bestFit="1" customWidth="1"/>
    <col min="1509" max="1509" width="7" bestFit="1" customWidth="1"/>
    <col min="1510" max="1510" width="12.6640625" bestFit="1" customWidth="1"/>
    <col min="1511" max="1511" width="12" bestFit="1" customWidth="1"/>
    <col min="1512" max="1512" width="7" bestFit="1" customWidth="1"/>
    <col min="1513" max="1513" width="12.6640625" bestFit="1" customWidth="1"/>
    <col min="1514" max="1514" width="7" bestFit="1" customWidth="1"/>
    <col min="1515" max="1525" width="12.6640625" bestFit="1" customWidth="1"/>
    <col min="1526" max="1526" width="8.6640625" bestFit="1" customWidth="1"/>
    <col min="1527" max="1534" width="12.6640625" bestFit="1" customWidth="1"/>
    <col min="1535" max="1535" width="8.6640625" bestFit="1" customWidth="1"/>
    <col min="1536" max="1539" width="12.6640625" bestFit="1" customWidth="1"/>
    <col min="1540" max="1543" width="12" bestFit="1" customWidth="1"/>
    <col min="1544" max="1576" width="12.6640625" bestFit="1" customWidth="1"/>
    <col min="1577" max="1577" width="11.6640625" bestFit="1" customWidth="1"/>
    <col min="1578" max="1583" width="12.6640625" bestFit="1" customWidth="1"/>
    <col min="1584" max="1584" width="6" bestFit="1" customWidth="1"/>
    <col min="1585" max="1585" width="12.6640625" bestFit="1" customWidth="1"/>
    <col min="1586" max="1587" width="6.6640625" bestFit="1" customWidth="1"/>
    <col min="1588" max="1593" width="12.6640625" bestFit="1" customWidth="1"/>
    <col min="1594" max="1594" width="6" bestFit="1" customWidth="1"/>
    <col min="1595" max="1595" width="7" bestFit="1" customWidth="1"/>
    <col min="1596" max="1596" width="4.6640625" bestFit="1" customWidth="1"/>
    <col min="1597" max="1598" width="7" bestFit="1" customWidth="1"/>
    <col min="1599" max="1599" width="12.6640625" bestFit="1" customWidth="1"/>
    <col min="1600" max="1600" width="7" bestFit="1" customWidth="1"/>
    <col min="1601" max="1601" width="12.6640625" bestFit="1" customWidth="1"/>
    <col min="1602" max="1602" width="7" bestFit="1" customWidth="1"/>
    <col min="1603" max="1603" width="12" bestFit="1" customWidth="1"/>
    <col min="1604" max="1605" width="12.6640625" bestFit="1" customWidth="1"/>
    <col min="1606" max="1606" width="12" bestFit="1" customWidth="1"/>
    <col min="1607" max="1608" width="12.6640625" bestFit="1" customWidth="1"/>
    <col min="1609" max="1609" width="7" bestFit="1" customWidth="1"/>
    <col min="1610" max="1611" width="12.6640625" bestFit="1" customWidth="1"/>
    <col min="1612" max="1612" width="7" bestFit="1" customWidth="1"/>
    <col min="1613" max="1621" width="12.6640625" bestFit="1" customWidth="1"/>
    <col min="1622" max="1622" width="9.6640625" bestFit="1" customWidth="1"/>
    <col min="1623" max="1629" width="12.6640625" bestFit="1" customWidth="1"/>
    <col min="1630" max="1630" width="6" bestFit="1" customWidth="1"/>
    <col min="1631" max="1635" width="12.6640625" bestFit="1" customWidth="1"/>
    <col min="1636" max="1636" width="11.6640625" bestFit="1" customWidth="1"/>
    <col min="1637" max="1640" width="12" bestFit="1" customWidth="1"/>
    <col min="1641" max="1666" width="12.6640625" bestFit="1" customWidth="1"/>
    <col min="1667" max="1667" width="11.6640625" bestFit="1" customWidth="1"/>
    <col min="1668" max="1668" width="12.6640625" bestFit="1" customWidth="1"/>
    <col min="1669" max="1669" width="10.6640625" bestFit="1" customWidth="1"/>
    <col min="1670" max="1670" width="11.6640625" bestFit="1" customWidth="1"/>
    <col min="1671" max="1675" width="12.6640625" bestFit="1" customWidth="1"/>
    <col min="1676" max="1676" width="8.6640625" bestFit="1" customWidth="1"/>
    <col min="1677" max="1678" width="12.6640625" bestFit="1" customWidth="1"/>
    <col min="1679" max="1679" width="11.6640625" bestFit="1" customWidth="1"/>
    <col min="1680" max="1681" width="12.6640625" bestFit="1" customWidth="1"/>
    <col min="1682" max="1682" width="6" bestFit="1" customWidth="1"/>
    <col min="1683" max="1683" width="12.6640625" bestFit="1" customWidth="1"/>
    <col min="1684" max="1684" width="5" bestFit="1" customWidth="1"/>
    <col min="1685" max="1685" width="6.6640625" bestFit="1" customWidth="1"/>
    <col min="1686" max="1693" width="12.6640625" bestFit="1" customWidth="1"/>
    <col min="1694" max="1694" width="6" bestFit="1" customWidth="1"/>
    <col min="1695" max="1696" width="7" bestFit="1" customWidth="1"/>
    <col min="1697" max="1697" width="12.6640625" bestFit="1" customWidth="1"/>
    <col min="1698" max="1698" width="7" bestFit="1" customWidth="1"/>
    <col min="1699" max="1699" width="12.6640625" bestFit="1" customWidth="1"/>
    <col min="1700" max="1700" width="7" bestFit="1" customWidth="1"/>
    <col min="1701" max="1702" width="12.6640625" bestFit="1" customWidth="1"/>
    <col min="1703" max="1703" width="12" bestFit="1" customWidth="1"/>
    <col min="1704" max="1704" width="12.6640625" bestFit="1" customWidth="1"/>
    <col min="1705" max="1705" width="7" bestFit="1" customWidth="1"/>
    <col min="1706" max="1706" width="12.6640625" bestFit="1" customWidth="1"/>
    <col min="1707" max="1707" width="7" bestFit="1" customWidth="1"/>
    <col min="1708" max="1711" width="12.6640625" bestFit="1" customWidth="1"/>
    <col min="1712" max="1712" width="6" bestFit="1" customWidth="1"/>
    <col min="1713" max="1715" width="12.6640625" bestFit="1" customWidth="1"/>
    <col min="1716" max="1716" width="11.6640625" bestFit="1" customWidth="1"/>
    <col min="1717" max="1718" width="12.6640625" bestFit="1" customWidth="1"/>
    <col min="1719" max="1719" width="9.6640625" bestFit="1" customWidth="1"/>
    <col min="1720" max="1724" width="12.6640625" bestFit="1" customWidth="1"/>
    <col min="1725" max="1725" width="11.6640625" bestFit="1" customWidth="1"/>
    <col min="1726" max="1728" width="12.6640625" bestFit="1" customWidth="1"/>
    <col min="1729" max="1729" width="6" bestFit="1" customWidth="1"/>
    <col min="1730" max="1734" width="12.6640625" bestFit="1" customWidth="1"/>
    <col min="1735" max="1737" width="12" bestFit="1" customWidth="1"/>
    <col min="1738" max="1756" width="12.6640625" bestFit="1" customWidth="1"/>
    <col min="1757" max="1757" width="11.6640625" bestFit="1" customWidth="1"/>
    <col min="1758" max="1765" width="12.6640625" bestFit="1" customWidth="1"/>
    <col min="1766" max="1766" width="11.6640625" bestFit="1" customWidth="1"/>
    <col min="1767" max="1769" width="12.6640625" bestFit="1" customWidth="1"/>
    <col min="1770" max="1770" width="11.6640625" bestFit="1" customWidth="1"/>
    <col min="1771" max="1771" width="6" bestFit="1" customWidth="1"/>
    <col min="1772" max="1777" width="12.6640625" bestFit="1" customWidth="1"/>
    <col min="1778" max="1778" width="6" bestFit="1" customWidth="1"/>
    <col min="1779" max="1779" width="6.6640625" bestFit="1" customWidth="1"/>
    <col min="1780" max="1781" width="12.6640625" bestFit="1" customWidth="1"/>
    <col min="1782" max="1782" width="6" bestFit="1" customWidth="1"/>
    <col min="1783" max="1783" width="12.6640625" bestFit="1" customWidth="1"/>
    <col min="1784" max="1784" width="12" bestFit="1" customWidth="1"/>
    <col min="1785" max="1787" width="12.6640625" bestFit="1" customWidth="1"/>
    <col min="1788" max="1788" width="6.6640625" bestFit="1" customWidth="1"/>
    <col min="1789" max="1789" width="5" bestFit="1" customWidth="1"/>
    <col min="1790" max="1790" width="7" bestFit="1" customWidth="1"/>
    <col min="1791" max="1791" width="6" bestFit="1" customWidth="1"/>
    <col min="1792" max="1792" width="12.6640625" bestFit="1" customWidth="1"/>
    <col min="1793" max="1793" width="7" bestFit="1" customWidth="1"/>
    <col min="1794" max="1794" width="12.6640625" bestFit="1" customWidth="1"/>
    <col min="1795" max="1795" width="6" bestFit="1" customWidth="1"/>
    <col min="1796" max="1796" width="12.6640625" bestFit="1" customWidth="1"/>
    <col min="1797" max="1797" width="7" bestFit="1" customWidth="1"/>
    <col min="1798" max="1798" width="12.6640625" bestFit="1" customWidth="1"/>
    <col min="1799" max="1799" width="7" bestFit="1" customWidth="1"/>
    <col min="1800" max="1800" width="12.6640625" bestFit="1" customWidth="1"/>
    <col min="1801" max="1801" width="12" bestFit="1" customWidth="1"/>
    <col min="1802" max="1804" width="7" bestFit="1" customWidth="1"/>
    <col min="1805" max="1805" width="12.6640625" bestFit="1" customWidth="1"/>
    <col min="1806" max="1806" width="7" bestFit="1" customWidth="1"/>
    <col min="1807" max="1813" width="12.6640625" bestFit="1" customWidth="1"/>
    <col min="1814" max="1814" width="6" bestFit="1" customWidth="1"/>
    <col min="1815" max="1817" width="12.6640625" bestFit="1" customWidth="1"/>
    <col min="1818" max="1818" width="8.6640625" bestFit="1" customWidth="1"/>
    <col min="1819" max="1821" width="12.6640625" bestFit="1" customWidth="1"/>
    <col min="1822" max="1822" width="11.6640625" bestFit="1" customWidth="1"/>
    <col min="1823" max="1827" width="12.6640625" bestFit="1" customWidth="1"/>
    <col min="1828" max="1828" width="8.6640625" bestFit="1" customWidth="1"/>
    <col min="1829" max="1831" width="12.6640625" bestFit="1" customWidth="1"/>
    <col min="1832" max="1836" width="12" bestFit="1" customWidth="1"/>
    <col min="1837" max="1874" width="12.6640625" bestFit="1" customWidth="1"/>
    <col min="1875" max="1875" width="6" bestFit="1" customWidth="1"/>
    <col min="1876" max="1876" width="5" bestFit="1" customWidth="1"/>
    <col min="1877" max="1878" width="6" bestFit="1" customWidth="1"/>
    <col min="1879" max="1880" width="12.6640625" bestFit="1" customWidth="1"/>
    <col min="1881" max="1881" width="12" bestFit="1" customWidth="1"/>
    <col min="1882" max="1885" width="12.6640625" bestFit="1" customWidth="1"/>
    <col min="1886" max="1886" width="6.6640625" bestFit="1" customWidth="1"/>
    <col min="1887" max="1887" width="6" bestFit="1" customWidth="1"/>
    <col min="1888" max="1888" width="7" bestFit="1" customWidth="1"/>
    <col min="1889" max="1889" width="12.6640625" bestFit="1" customWidth="1"/>
    <col min="1890" max="1890" width="6" bestFit="1" customWidth="1"/>
    <col min="1891" max="1891" width="12.6640625" bestFit="1" customWidth="1"/>
    <col min="1892" max="1892" width="7" bestFit="1" customWidth="1"/>
    <col min="1893" max="1893" width="12.6640625" bestFit="1" customWidth="1"/>
    <col min="1894" max="1894" width="7" bestFit="1" customWidth="1"/>
    <col min="1895" max="1895" width="12.6640625" bestFit="1" customWidth="1"/>
    <col min="1896" max="1896" width="7" bestFit="1" customWidth="1"/>
    <col min="1897" max="1897" width="12.6640625" bestFit="1" customWidth="1"/>
    <col min="1898" max="1898" width="12" bestFit="1" customWidth="1"/>
    <col min="1899" max="1899" width="7" bestFit="1" customWidth="1"/>
    <col min="1900" max="1900" width="12.6640625" bestFit="1" customWidth="1"/>
    <col min="1901" max="1901" width="7" bestFit="1" customWidth="1"/>
    <col min="1902" max="1904" width="12.6640625" bestFit="1" customWidth="1"/>
    <col min="1905" max="1905" width="6" bestFit="1" customWidth="1"/>
    <col min="1906" max="1907" width="12.6640625" bestFit="1" customWidth="1"/>
    <col min="1908" max="1908" width="11.6640625" bestFit="1" customWidth="1"/>
    <col min="1909" max="1909" width="12.6640625" bestFit="1" customWidth="1"/>
    <col min="1910" max="1910" width="9.6640625" bestFit="1" customWidth="1"/>
    <col min="1911" max="1918" width="12.6640625" bestFit="1" customWidth="1"/>
    <col min="1919" max="1919" width="11.6640625" bestFit="1" customWidth="1"/>
    <col min="1920" max="1920" width="12.6640625" bestFit="1" customWidth="1"/>
    <col min="1921" max="1921" width="7.6640625" bestFit="1" customWidth="1"/>
    <col min="1922" max="1923" width="12.6640625" bestFit="1" customWidth="1"/>
    <col min="1924" max="1924" width="11" bestFit="1" customWidth="1"/>
    <col min="1925" max="1928" width="12" bestFit="1" customWidth="1"/>
    <col min="1929" max="1944" width="12.6640625" bestFit="1" customWidth="1"/>
    <col min="1945" max="1945" width="11.6640625" bestFit="1" customWidth="1"/>
    <col min="1946" max="1947" width="12.6640625" bestFit="1" customWidth="1"/>
    <col min="1948" max="1948" width="11.6640625" bestFit="1" customWidth="1"/>
    <col min="1949" max="1960" width="12.6640625" bestFit="1" customWidth="1"/>
    <col min="1961" max="1961" width="6" bestFit="1" customWidth="1"/>
    <col min="1962" max="1963" width="12.6640625" bestFit="1" customWidth="1"/>
    <col min="1964" max="1964" width="12" bestFit="1" customWidth="1"/>
    <col min="1965" max="1968" width="12.6640625" bestFit="1" customWidth="1"/>
    <col min="1969" max="1969" width="6" bestFit="1" customWidth="1"/>
    <col min="1970" max="1971" width="7" bestFit="1" customWidth="1"/>
    <col min="1972" max="1972" width="12.6640625" bestFit="1" customWidth="1"/>
    <col min="1973" max="1973" width="7" bestFit="1" customWidth="1"/>
    <col min="1974" max="1974" width="12.6640625" bestFit="1" customWidth="1"/>
    <col min="1975" max="1975" width="7" bestFit="1" customWidth="1"/>
    <col min="1976" max="1976" width="12" bestFit="1" customWidth="1"/>
    <col min="1977" max="1979" width="12.6640625" bestFit="1" customWidth="1"/>
    <col min="1980" max="1981" width="6" bestFit="1" customWidth="1"/>
    <col min="1982" max="1985" width="12.6640625" bestFit="1" customWidth="1"/>
    <col min="1986" max="1986" width="6" bestFit="1" customWidth="1"/>
    <col min="1987" max="1987" width="12.6640625" bestFit="1" customWidth="1"/>
    <col min="1988" max="1990" width="12" bestFit="1" customWidth="1"/>
    <col min="1991" max="1995" width="12.6640625" bestFit="1" customWidth="1"/>
    <col min="1996" max="1996" width="11.6640625" bestFit="1" customWidth="1"/>
    <col min="1997" max="1998" width="12.6640625" bestFit="1" customWidth="1"/>
    <col min="1999" max="1999" width="5" bestFit="1" customWidth="1"/>
    <col min="2000" max="2000" width="6" bestFit="1" customWidth="1"/>
    <col min="2001" max="2001" width="12.6640625" bestFit="1" customWidth="1"/>
    <col min="2002" max="2002" width="6.6640625" bestFit="1" customWidth="1"/>
    <col min="2003" max="2003" width="12.6640625" bestFit="1" customWidth="1"/>
    <col min="2004" max="2004" width="6.6640625" bestFit="1" customWidth="1"/>
    <col min="2005" max="2005" width="12.6640625" bestFit="1" customWidth="1"/>
    <col min="2006" max="2006" width="7" bestFit="1" customWidth="1"/>
    <col min="2007" max="2007" width="12.6640625" bestFit="1" customWidth="1"/>
    <col min="2008" max="2008" width="7" bestFit="1" customWidth="1"/>
    <col min="2009" max="2009" width="12.6640625" bestFit="1" customWidth="1"/>
    <col min="2010" max="2011" width="7" bestFit="1" customWidth="1"/>
    <col min="2012" max="2012" width="12.6640625" bestFit="1" customWidth="1"/>
    <col min="2013" max="2013" width="7" bestFit="1" customWidth="1"/>
    <col min="2014" max="2027" width="12.6640625" bestFit="1" customWidth="1"/>
    <col min="2028" max="2028" width="12" bestFit="1" customWidth="1"/>
    <col min="2029" max="2029" width="6" bestFit="1" customWidth="1"/>
    <col min="2030" max="2050" width="12.6640625" bestFit="1" customWidth="1"/>
    <col min="2051" max="2052" width="11.6640625" bestFit="1" customWidth="1"/>
    <col min="2053" max="2058" width="12.6640625" bestFit="1" customWidth="1"/>
    <col min="2059" max="2059" width="11.6640625" bestFit="1" customWidth="1"/>
    <col min="2060" max="2065" width="12.6640625" bestFit="1" customWidth="1"/>
    <col min="2066" max="2066" width="6.6640625" bestFit="1" customWidth="1"/>
    <col min="2067" max="2067" width="6" bestFit="1" customWidth="1"/>
    <col min="2068" max="2068" width="5" bestFit="1" customWidth="1"/>
    <col min="2069" max="2069" width="6.6640625" bestFit="1" customWidth="1"/>
    <col min="2070" max="2073" width="12.6640625" bestFit="1" customWidth="1"/>
    <col min="2074" max="2074" width="12" bestFit="1" customWidth="1"/>
    <col min="2075" max="2077" width="12.6640625" bestFit="1" customWidth="1"/>
    <col min="2078" max="2078" width="6.6640625" bestFit="1" customWidth="1"/>
    <col min="2079" max="2079" width="6" bestFit="1" customWidth="1"/>
    <col min="2080" max="2082" width="7" bestFit="1" customWidth="1"/>
    <col min="2083" max="2083" width="12.6640625" bestFit="1" customWidth="1"/>
    <col min="2084" max="2084" width="6" bestFit="1" customWidth="1"/>
    <col min="2085" max="2085" width="12.6640625" bestFit="1" customWidth="1"/>
    <col min="2086" max="2086" width="7" bestFit="1" customWidth="1"/>
    <col min="2087" max="2087" width="4" bestFit="1" customWidth="1"/>
    <col min="2088" max="2088" width="7" bestFit="1" customWidth="1"/>
    <col min="2089" max="2089" width="12.6640625" bestFit="1" customWidth="1"/>
    <col min="2090" max="2090" width="12" bestFit="1" customWidth="1"/>
    <col min="2091" max="2092" width="12.6640625" bestFit="1" customWidth="1"/>
    <col min="2093" max="2093" width="6" bestFit="1" customWidth="1"/>
    <col min="2094" max="2094" width="12.6640625" bestFit="1" customWidth="1"/>
    <col min="2095" max="2095" width="6" bestFit="1" customWidth="1"/>
    <col min="2096" max="2102" width="12.6640625" bestFit="1" customWidth="1"/>
    <col min="2103" max="2103" width="11.6640625" bestFit="1" customWidth="1"/>
    <col min="2104" max="2107" width="12.6640625" bestFit="1" customWidth="1"/>
    <col min="2108" max="2108" width="11.6640625" bestFit="1" customWidth="1"/>
    <col min="2109" max="2109" width="12.6640625" bestFit="1" customWidth="1"/>
    <col min="2110" max="2110" width="11.6640625" bestFit="1" customWidth="1"/>
    <col min="2111" max="2113" width="12.6640625" bestFit="1" customWidth="1"/>
    <col min="2114" max="2114" width="12" bestFit="1" customWidth="1"/>
    <col min="2115" max="2115" width="12.6640625" bestFit="1" customWidth="1"/>
    <col min="2116" max="2116" width="8" bestFit="1" customWidth="1"/>
    <col min="2117" max="2117" width="12" bestFit="1" customWidth="1"/>
    <col min="2118" max="2118" width="8.6640625" bestFit="1" customWidth="1"/>
    <col min="2119" max="2120" width="12.6640625" bestFit="1" customWidth="1"/>
    <col min="2121" max="2121" width="6.6640625" bestFit="1" customWidth="1"/>
    <col min="2122" max="2122" width="12" bestFit="1" customWidth="1"/>
    <col min="2123" max="2140" width="12.6640625" bestFit="1" customWidth="1"/>
    <col min="2141" max="2141" width="11.6640625" bestFit="1" customWidth="1"/>
    <col min="2142" max="2145" width="12.6640625" bestFit="1" customWidth="1"/>
    <col min="2146" max="2146" width="11.6640625" bestFit="1" customWidth="1"/>
    <col min="2147" max="2159" width="12.6640625" bestFit="1" customWidth="1"/>
    <col min="2160" max="2160" width="5" bestFit="1" customWidth="1"/>
    <col min="2161" max="2165" width="12.6640625" bestFit="1" customWidth="1"/>
    <col min="2166" max="2166" width="6.6640625" bestFit="1" customWidth="1"/>
    <col min="2167" max="2167" width="6" bestFit="1" customWidth="1"/>
    <col min="2168" max="2168" width="12.6640625" bestFit="1" customWidth="1"/>
    <col min="2169" max="2169" width="6" bestFit="1" customWidth="1"/>
    <col min="2170" max="2176" width="12.6640625" bestFit="1" customWidth="1"/>
    <col min="2177" max="2177" width="6" bestFit="1" customWidth="1"/>
    <col min="2178" max="2179" width="7" bestFit="1" customWidth="1"/>
    <col min="2180" max="2181" width="12.6640625" bestFit="1" customWidth="1"/>
    <col min="2182" max="2182" width="7" bestFit="1" customWidth="1"/>
    <col min="2183" max="2183" width="12.6640625" bestFit="1" customWidth="1"/>
    <col min="2184" max="2184" width="7" bestFit="1" customWidth="1"/>
    <col min="2185" max="2185" width="12" bestFit="1" customWidth="1"/>
    <col min="2186" max="2186" width="7" bestFit="1" customWidth="1"/>
    <col min="2187" max="2187" width="12.6640625" bestFit="1" customWidth="1"/>
    <col min="2188" max="2188" width="12" bestFit="1" customWidth="1"/>
    <col min="2189" max="2190" width="12.6640625" bestFit="1" customWidth="1"/>
    <col min="2191" max="2191" width="7" bestFit="1" customWidth="1"/>
    <col min="2192" max="2192" width="12.6640625" bestFit="1" customWidth="1"/>
    <col min="2193" max="2193" width="7" bestFit="1" customWidth="1"/>
    <col min="2194" max="2199" width="12.6640625" bestFit="1" customWidth="1"/>
    <col min="2200" max="2200" width="6" bestFit="1" customWidth="1"/>
    <col min="2201" max="2201" width="11.6640625" bestFit="1" customWidth="1"/>
    <col min="2202" max="2211" width="12.6640625" bestFit="1" customWidth="1"/>
    <col min="2212" max="2212" width="11.6640625" bestFit="1" customWidth="1"/>
    <col min="2213" max="2214" width="12.6640625" bestFit="1" customWidth="1"/>
    <col min="2215" max="2215" width="6" bestFit="1" customWidth="1"/>
    <col min="2216" max="2216" width="12.6640625" bestFit="1" customWidth="1"/>
    <col min="2217" max="2218" width="12" bestFit="1" customWidth="1"/>
    <col min="2219" max="2219" width="6" bestFit="1" customWidth="1"/>
    <col min="2220" max="2220" width="12" bestFit="1" customWidth="1"/>
    <col min="2221" max="2222" width="12.6640625" bestFit="1" customWidth="1"/>
    <col min="2223" max="2223" width="12" bestFit="1" customWidth="1"/>
    <col min="2224" max="2240" width="12.6640625" bestFit="1" customWidth="1"/>
    <col min="2241" max="2241" width="11.6640625" bestFit="1" customWidth="1"/>
    <col min="2242" max="2242" width="12.6640625" bestFit="1" customWidth="1"/>
    <col min="2243" max="2243" width="11.6640625" bestFit="1" customWidth="1"/>
    <col min="2244" max="2262" width="12.6640625" bestFit="1" customWidth="1"/>
    <col min="2263" max="2265" width="6" bestFit="1" customWidth="1"/>
    <col min="2266" max="2269" width="12.6640625" bestFit="1" customWidth="1"/>
    <col min="2270" max="2270" width="12" bestFit="1" customWidth="1"/>
    <col min="2271" max="2273" width="12.6640625" bestFit="1" customWidth="1"/>
    <col min="2274" max="2274" width="7" bestFit="1" customWidth="1"/>
    <col min="2275" max="2275" width="4.6640625" bestFit="1" customWidth="1"/>
    <col min="2276" max="2277" width="12.6640625" bestFit="1" customWidth="1"/>
    <col min="2278" max="2278" width="7" bestFit="1" customWidth="1"/>
    <col min="2279" max="2279" width="12.6640625" bestFit="1" customWidth="1"/>
    <col min="2280" max="2280" width="7" bestFit="1" customWidth="1"/>
    <col min="2281" max="2281" width="12" bestFit="1" customWidth="1"/>
    <col min="2282" max="2282" width="7" bestFit="1" customWidth="1"/>
    <col min="2283" max="2283" width="12.6640625" bestFit="1" customWidth="1"/>
    <col min="2284" max="2284" width="12" bestFit="1" customWidth="1"/>
    <col min="2285" max="2286" width="12.6640625" bestFit="1" customWidth="1"/>
    <col min="2287" max="2287" width="7" bestFit="1" customWidth="1"/>
    <col min="2288" max="2288" width="12.6640625" bestFit="1" customWidth="1"/>
    <col min="2289" max="2289" width="7" bestFit="1" customWidth="1"/>
    <col min="2290" max="2295" width="12.6640625" bestFit="1" customWidth="1"/>
    <col min="2296" max="2296" width="6" bestFit="1" customWidth="1"/>
    <col min="2297" max="2300" width="12.6640625" bestFit="1" customWidth="1"/>
    <col min="2301" max="2301" width="7.6640625" bestFit="1" customWidth="1"/>
    <col min="2302" max="2311" width="12.6640625" bestFit="1" customWidth="1"/>
    <col min="2312" max="2312" width="7.6640625" bestFit="1" customWidth="1"/>
    <col min="2313" max="2313" width="12.6640625" bestFit="1" customWidth="1"/>
    <col min="2314" max="2318" width="12" bestFit="1" customWidth="1"/>
    <col min="2319" max="2335" width="12.6640625" bestFit="1" customWidth="1"/>
    <col min="2336" max="2336" width="11.6640625" bestFit="1" customWidth="1"/>
    <col min="2337" max="2348" width="12.6640625" bestFit="1" customWidth="1"/>
    <col min="2349" max="2349" width="4" bestFit="1" customWidth="1"/>
    <col min="2350" max="2354" width="12.6640625" bestFit="1" customWidth="1"/>
    <col min="2355" max="2355" width="5" bestFit="1" customWidth="1"/>
    <col min="2356" max="2357" width="6" bestFit="1" customWidth="1"/>
    <col min="2358" max="2364" width="12.6640625" bestFit="1" customWidth="1"/>
    <col min="2365" max="2365" width="6" bestFit="1" customWidth="1"/>
    <col min="2366" max="2367" width="7" bestFit="1" customWidth="1"/>
    <col min="2368" max="2368" width="6" bestFit="1" customWidth="1"/>
    <col min="2369" max="2369" width="7" bestFit="1" customWidth="1"/>
    <col min="2370" max="2370" width="12.6640625" bestFit="1" customWidth="1"/>
    <col min="2371" max="2371" width="7" bestFit="1" customWidth="1"/>
    <col min="2372" max="2372" width="12.6640625" bestFit="1" customWidth="1"/>
    <col min="2373" max="2373" width="7" bestFit="1" customWidth="1"/>
    <col min="2374" max="2374" width="12" bestFit="1" customWidth="1"/>
    <col min="2375" max="2375" width="7" bestFit="1" customWidth="1"/>
    <col min="2376" max="2376" width="12.6640625" bestFit="1" customWidth="1"/>
    <col min="2377" max="2377" width="12" bestFit="1" customWidth="1"/>
    <col min="2378" max="2379" width="12.6640625" bestFit="1" customWidth="1"/>
    <col min="2380" max="2380" width="7" bestFit="1" customWidth="1"/>
    <col min="2381" max="2381" width="12.6640625" bestFit="1" customWidth="1"/>
    <col min="2382" max="2382" width="7" bestFit="1" customWidth="1"/>
    <col min="2383" max="2388" width="12.6640625" bestFit="1" customWidth="1"/>
    <col min="2389" max="2389" width="11.6640625" bestFit="1" customWidth="1"/>
    <col min="2390" max="2392" width="12.6640625" bestFit="1" customWidth="1"/>
    <col min="2393" max="2393" width="7.6640625" bestFit="1" customWidth="1"/>
    <col min="2394" max="2403" width="12.6640625" bestFit="1" customWidth="1"/>
    <col min="2404" max="2405" width="12" bestFit="1" customWidth="1"/>
    <col min="2406" max="2407" width="12.6640625" bestFit="1" customWidth="1"/>
  </cols>
  <sheetData>
    <row r="3" spans="1:3" x14ac:dyDescent="0.3">
      <c r="A3" s="2" t="s">
        <v>34</v>
      </c>
      <c r="B3" s="2" t="s">
        <v>24</v>
      </c>
    </row>
    <row r="4" spans="1:3" x14ac:dyDescent="0.3">
      <c r="A4" s="2" t="s">
        <v>22</v>
      </c>
      <c r="B4" t="s">
        <v>74</v>
      </c>
      <c r="C4" t="s">
        <v>23</v>
      </c>
    </row>
    <row r="5" spans="1:3" x14ac:dyDescent="0.3">
      <c r="A5" s="3" t="s">
        <v>74</v>
      </c>
      <c r="B5" s="4"/>
      <c r="C5" s="4"/>
    </row>
    <row r="6" spans="1:3" x14ac:dyDescent="0.3">
      <c r="A6" s="3" t="s">
        <v>23</v>
      </c>
      <c r="B6" s="4"/>
      <c r="C6" s="4"/>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C6"/>
  <sheetViews>
    <sheetView workbookViewId="0">
      <selection activeCell="A5" sqref="A5"/>
    </sheetView>
  </sheetViews>
  <sheetFormatPr defaultRowHeight="14.4" x14ac:dyDescent="0.3"/>
  <cols>
    <col min="1" max="1" width="24.109375" bestFit="1" customWidth="1"/>
    <col min="2" max="2" width="15.5546875" bestFit="1" customWidth="1"/>
    <col min="3" max="3" width="10.77734375" bestFit="1" customWidth="1"/>
    <col min="4" max="4" width="8.109375" bestFit="1" customWidth="1"/>
    <col min="5" max="5" width="10.77734375" bestFit="1" customWidth="1"/>
    <col min="6" max="144" width="8.109375" bestFit="1" customWidth="1"/>
    <col min="145" max="145" width="10.77734375" bestFit="1" customWidth="1"/>
    <col min="146" max="160" width="8.109375" bestFit="1" customWidth="1"/>
    <col min="161" max="161" width="10.77734375" bestFit="1" customWidth="1"/>
    <col min="162" max="228" width="8.109375" bestFit="1" customWidth="1"/>
    <col min="229" max="229" width="10.77734375" bestFit="1" customWidth="1"/>
    <col min="230" max="230" width="5" bestFit="1" customWidth="1"/>
    <col min="231" max="231" width="6.6640625" bestFit="1" customWidth="1"/>
    <col min="232" max="232" width="6" bestFit="1" customWidth="1"/>
    <col min="233" max="236" width="6.6640625" bestFit="1" customWidth="1"/>
    <col min="237" max="237" width="6" bestFit="1" customWidth="1"/>
    <col min="238" max="239" width="8.6640625" bestFit="1" customWidth="1"/>
    <col min="240" max="240" width="8" bestFit="1" customWidth="1"/>
    <col min="241" max="241" width="8.6640625" bestFit="1" customWidth="1"/>
    <col min="242" max="242" width="7.6640625" bestFit="1" customWidth="1"/>
    <col min="243" max="243" width="8.6640625" bestFit="1" customWidth="1"/>
    <col min="244" max="245" width="7.6640625" bestFit="1" customWidth="1"/>
    <col min="246" max="246" width="7" bestFit="1" customWidth="1"/>
    <col min="247" max="249" width="7.6640625" bestFit="1" customWidth="1"/>
    <col min="250" max="251" width="6.6640625" bestFit="1" customWidth="1"/>
    <col min="252" max="253" width="7.6640625" bestFit="1" customWidth="1"/>
    <col min="254" max="254" width="6.6640625" bestFit="1" customWidth="1"/>
    <col min="255" max="255" width="7.6640625" bestFit="1" customWidth="1"/>
    <col min="256" max="257" width="6.6640625" bestFit="1" customWidth="1"/>
    <col min="258" max="259" width="7.6640625" bestFit="1" customWidth="1"/>
    <col min="260" max="260" width="6.6640625" bestFit="1" customWidth="1"/>
    <col min="261" max="261" width="6" bestFit="1" customWidth="1"/>
    <col min="262" max="262" width="6.6640625" bestFit="1" customWidth="1"/>
    <col min="263" max="263" width="6" bestFit="1" customWidth="1"/>
    <col min="264" max="264" width="6.6640625" bestFit="1" customWidth="1"/>
    <col min="265" max="267" width="6" bestFit="1" customWidth="1"/>
    <col min="268" max="268" width="5" bestFit="1" customWidth="1"/>
    <col min="269" max="269" width="6" bestFit="1" customWidth="1"/>
    <col min="270" max="270" width="5.6640625" bestFit="1" customWidth="1"/>
    <col min="271" max="284" width="6" bestFit="1" customWidth="1"/>
    <col min="285" max="289" width="7" bestFit="1" customWidth="1"/>
    <col min="290" max="290" width="6" bestFit="1" customWidth="1"/>
    <col min="291" max="292" width="7" bestFit="1" customWidth="1"/>
    <col min="293" max="298" width="6" bestFit="1" customWidth="1"/>
    <col min="299" max="299" width="5.6640625" bestFit="1" customWidth="1"/>
    <col min="300" max="309" width="6" bestFit="1" customWidth="1"/>
    <col min="310" max="310" width="5" bestFit="1" customWidth="1"/>
    <col min="311" max="311" width="5.6640625" bestFit="1" customWidth="1"/>
    <col min="312" max="313" width="6" bestFit="1" customWidth="1"/>
    <col min="314" max="314" width="6.6640625" bestFit="1" customWidth="1"/>
    <col min="315" max="315" width="6" bestFit="1" customWidth="1"/>
    <col min="316" max="316" width="6.6640625" bestFit="1" customWidth="1"/>
    <col min="317" max="318" width="6" bestFit="1" customWidth="1"/>
    <col min="319" max="319" width="7.6640625" bestFit="1" customWidth="1"/>
    <col min="320" max="320" width="8.6640625" bestFit="1" customWidth="1"/>
    <col min="321" max="321" width="8" bestFit="1" customWidth="1"/>
    <col min="322" max="323" width="8.6640625" bestFit="1" customWidth="1"/>
    <col min="324" max="325" width="7.6640625" bestFit="1" customWidth="1"/>
    <col min="326" max="326" width="8.6640625" bestFit="1" customWidth="1"/>
    <col min="327" max="328" width="7" bestFit="1" customWidth="1"/>
    <col min="329" max="329" width="7.6640625" bestFit="1" customWidth="1"/>
    <col min="330" max="330" width="7" bestFit="1" customWidth="1"/>
    <col min="331" max="333" width="6.6640625" bestFit="1" customWidth="1"/>
    <col min="334" max="334" width="7.6640625" bestFit="1" customWidth="1"/>
    <col min="335" max="341" width="6.6640625" bestFit="1" customWidth="1"/>
    <col min="342" max="342" width="7.6640625" bestFit="1" customWidth="1"/>
    <col min="343" max="344" width="6.6640625" bestFit="1" customWidth="1"/>
    <col min="345" max="354" width="6" bestFit="1" customWidth="1"/>
    <col min="355" max="355" width="5.6640625" bestFit="1" customWidth="1"/>
    <col min="356" max="365" width="6" bestFit="1" customWidth="1"/>
    <col min="366" max="375" width="7" bestFit="1" customWidth="1"/>
    <col min="376" max="380" width="6" bestFit="1" customWidth="1"/>
    <col min="381" max="381" width="7.6640625" bestFit="1" customWidth="1"/>
    <col min="382" max="388" width="6" bestFit="1" customWidth="1"/>
    <col min="389" max="389" width="5.6640625" bestFit="1" customWidth="1"/>
    <col min="390" max="391" width="6" bestFit="1" customWidth="1"/>
    <col min="392" max="392" width="5.6640625" bestFit="1" customWidth="1"/>
    <col min="393" max="393" width="5" bestFit="1" customWidth="1"/>
    <col min="394" max="396" width="6" bestFit="1" customWidth="1"/>
    <col min="397" max="398" width="6.6640625" bestFit="1" customWidth="1"/>
    <col min="399" max="400" width="6" bestFit="1" customWidth="1"/>
    <col min="401" max="401" width="8.6640625" bestFit="1" customWidth="1"/>
    <col min="402" max="402" width="7.6640625" bestFit="1" customWidth="1"/>
    <col min="403" max="406" width="8.6640625" bestFit="1" customWidth="1"/>
    <col min="407" max="409" width="7.6640625" bestFit="1" customWidth="1"/>
    <col min="410" max="410" width="7" bestFit="1" customWidth="1"/>
    <col min="411" max="411" width="7.6640625" bestFit="1" customWidth="1"/>
    <col min="412" max="412" width="7" bestFit="1" customWidth="1"/>
    <col min="413" max="413" width="7.6640625" bestFit="1" customWidth="1"/>
    <col min="414" max="414" width="6.6640625" bestFit="1" customWidth="1"/>
    <col min="415" max="415" width="7.6640625" bestFit="1" customWidth="1"/>
    <col min="416" max="416" width="6.6640625" bestFit="1" customWidth="1"/>
    <col min="417" max="417" width="6" bestFit="1" customWidth="1"/>
    <col min="418" max="419" width="7.6640625" bestFit="1" customWidth="1"/>
    <col min="420" max="420" width="6.6640625" bestFit="1" customWidth="1"/>
    <col min="421" max="421" width="7.6640625" bestFit="1" customWidth="1"/>
    <col min="422" max="422" width="6.6640625" bestFit="1" customWidth="1"/>
    <col min="423" max="425" width="7.6640625" bestFit="1" customWidth="1"/>
    <col min="426" max="427" width="6.6640625" bestFit="1" customWidth="1"/>
    <col min="428" max="428" width="6" bestFit="1" customWidth="1"/>
    <col min="429" max="430" width="6.6640625" bestFit="1" customWidth="1"/>
    <col min="431" max="438" width="6" bestFit="1" customWidth="1"/>
    <col min="439" max="439" width="5.6640625" bestFit="1" customWidth="1"/>
    <col min="440" max="447" width="6" bestFit="1" customWidth="1"/>
    <col min="448" max="449" width="5" bestFit="1" customWidth="1"/>
    <col min="450" max="451" width="6" bestFit="1" customWidth="1"/>
    <col min="452" max="454" width="7" bestFit="1" customWidth="1"/>
    <col min="455" max="455" width="6" bestFit="1" customWidth="1"/>
    <col min="456" max="461" width="7" bestFit="1" customWidth="1"/>
    <col min="462" max="463" width="6" bestFit="1" customWidth="1"/>
    <col min="464" max="464" width="5.6640625" bestFit="1" customWidth="1"/>
    <col min="465" max="470" width="6" bestFit="1" customWidth="1"/>
    <col min="471" max="471" width="5.6640625" bestFit="1" customWidth="1"/>
    <col min="472" max="472" width="6" bestFit="1" customWidth="1"/>
    <col min="473" max="473" width="8.6640625" bestFit="1" customWidth="1"/>
    <col min="474" max="481" width="6" bestFit="1" customWidth="1"/>
    <col min="482" max="482" width="6.6640625" bestFit="1" customWidth="1"/>
    <col min="483" max="486" width="6" bestFit="1" customWidth="1"/>
    <col min="487" max="487" width="7.6640625" bestFit="1" customWidth="1"/>
    <col min="488" max="490" width="6.6640625" bestFit="1" customWidth="1"/>
    <col min="491" max="491" width="8.6640625" bestFit="1" customWidth="1"/>
    <col min="492" max="492" width="7.6640625" bestFit="1" customWidth="1"/>
    <col min="493" max="494" width="8.6640625" bestFit="1" customWidth="1"/>
    <col min="495" max="495" width="8" bestFit="1" customWidth="1"/>
    <col min="496" max="496" width="7.6640625" bestFit="1" customWidth="1"/>
    <col min="497" max="497" width="8.6640625" bestFit="1" customWidth="1"/>
    <col min="498" max="499" width="7.6640625" bestFit="1" customWidth="1"/>
    <col min="500" max="501" width="7" bestFit="1" customWidth="1"/>
    <col min="502" max="502" width="7.6640625" bestFit="1" customWidth="1"/>
    <col min="503" max="505" width="6.6640625" bestFit="1" customWidth="1"/>
    <col min="506" max="511" width="7.6640625" bestFit="1" customWidth="1"/>
    <col min="512" max="512" width="6.6640625" bestFit="1" customWidth="1"/>
    <col min="513" max="513" width="6" bestFit="1" customWidth="1"/>
    <col min="514" max="514" width="6.6640625" bestFit="1" customWidth="1"/>
    <col min="515" max="515" width="7.6640625" bestFit="1" customWidth="1"/>
    <col min="516" max="517" width="6.6640625" bestFit="1" customWidth="1"/>
    <col min="518" max="518" width="6" bestFit="1" customWidth="1"/>
    <col min="519" max="520" width="6.6640625" bestFit="1" customWidth="1"/>
    <col min="521" max="534" width="6" bestFit="1" customWidth="1"/>
    <col min="535" max="535" width="5" bestFit="1" customWidth="1"/>
    <col min="536" max="538" width="6" bestFit="1" customWidth="1"/>
    <col min="539" max="542" width="7" bestFit="1" customWidth="1"/>
    <col min="543" max="543" width="6" bestFit="1" customWidth="1"/>
    <col min="544" max="548" width="7" bestFit="1" customWidth="1"/>
    <col min="549" max="551" width="6" bestFit="1" customWidth="1"/>
    <col min="552" max="553" width="5" bestFit="1" customWidth="1"/>
    <col min="554" max="561" width="6" bestFit="1" customWidth="1"/>
    <col min="562" max="562" width="5" bestFit="1" customWidth="1"/>
    <col min="563" max="565" width="6" bestFit="1" customWidth="1"/>
    <col min="566" max="566" width="5.6640625" bestFit="1" customWidth="1"/>
    <col min="567" max="572" width="6" bestFit="1" customWidth="1"/>
    <col min="573" max="573" width="6.6640625" bestFit="1" customWidth="1"/>
    <col min="574" max="574" width="6" bestFit="1" customWidth="1"/>
    <col min="575" max="575" width="7.6640625" bestFit="1" customWidth="1"/>
    <col min="576" max="576" width="8.6640625" bestFit="1" customWidth="1"/>
    <col min="577" max="577" width="7.6640625" bestFit="1" customWidth="1"/>
    <col min="578" max="578" width="8.6640625" bestFit="1" customWidth="1"/>
    <col min="579" max="580" width="8" bestFit="1" customWidth="1"/>
    <col min="581" max="581" width="7" bestFit="1" customWidth="1"/>
    <col min="582" max="583" width="7.6640625" bestFit="1" customWidth="1"/>
    <col min="584" max="584" width="8.6640625" bestFit="1" customWidth="1"/>
    <col min="585" max="585" width="7" bestFit="1" customWidth="1"/>
    <col min="586" max="587" width="7.6640625" bestFit="1" customWidth="1"/>
    <col min="588" max="588" width="7" bestFit="1" customWidth="1"/>
    <col min="589" max="590" width="6.6640625" bestFit="1" customWidth="1"/>
    <col min="591" max="591" width="7" bestFit="1" customWidth="1"/>
    <col min="592" max="592" width="6.6640625" bestFit="1" customWidth="1"/>
    <col min="593" max="596" width="7.6640625" bestFit="1" customWidth="1"/>
    <col min="597" max="597" width="6.6640625" bestFit="1" customWidth="1"/>
    <col min="598" max="599" width="7.6640625" bestFit="1" customWidth="1"/>
    <col min="600" max="600" width="6.6640625" bestFit="1" customWidth="1"/>
    <col min="601" max="601" width="6" bestFit="1" customWidth="1"/>
    <col min="602" max="602" width="6.6640625" bestFit="1" customWidth="1"/>
    <col min="603" max="604" width="6" bestFit="1" customWidth="1"/>
    <col min="605" max="605" width="6.6640625" bestFit="1" customWidth="1"/>
    <col min="606" max="614" width="6" bestFit="1" customWidth="1"/>
    <col min="615" max="615" width="5" bestFit="1" customWidth="1"/>
    <col min="616" max="617" width="6" bestFit="1" customWidth="1"/>
    <col min="618" max="618" width="5.6640625" bestFit="1" customWidth="1"/>
    <col min="619" max="619" width="5" bestFit="1" customWidth="1"/>
    <col min="620" max="620" width="6" bestFit="1" customWidth="1"/>
    <col min="621" max="621" width="8.6640625" bestFit="1" customWidth="1"/>
    <col min="622" max="623" width="6" bestFit="1" customWidth="1"/>
    <col min="624" max="630" width="7" bestFit="1" customWidth="1"/>
    <col min="631" max="632" width="6" bestFit="1" customWidth="1"/>
    <col min="633" max="633" width="7" bestFit="1" customWidth="1"/>
    <col min="634" max="635" width="6" bestFit="1" customWidth="1"/>
    <col min="636" max="636" width="5.6640625" bestFit="1" customWidth="1"/>
    <col min="637" max="640" width="6" bestFit="1" customWidth="1"/>
    <col min="641" max="641" width="5" bestFit="1" customWidth="1"/>
    <col min="642" max="645" width="6" bestFit="1" customWidth="1"/>
    <col min="646" max="646" width="5.6640625" bestFit="1" customWidth="1"/>
    <col min="647" max="651" width="6" bestFit="1" customWidth="1"/>
    <col min="652" max="652" width="5.6640625" bestFit="1" customWidth="1"/>
    <col min="653" max="656" width="6" bestFit="1" customWidth="1"/>
    <col min="657" max="658" width="6.6640625" bestFit="1" customWidth="1"/>
    <col min="659" max="659" width="6" bestFit="1" customWidth="1"/>
    <col min="660" max="660" width="6.6640625" bestFit="1" customWidth="1"/>
    <col min="661" max="661" width="7.6640625" bestFit="1" customWidth="1"/>
    <col min="662" max="663" width="8.6640625" bestFit="1" customWidth="1"/>
    <col min="664" max="664" width="7.6640625" bestFit="1" customWidth="1"/>
    <col min="665" max="665" width="8.6640625" bestFit="1" customWidth="1"/>
    <col min="666" max="666" width="8" bestFit="1" customWidth="1"/>
    <col min="667" max="670" width="8.6640625" bestFit="1" customWidth="1"/>
    <col min="671" max="672" width="7" bestFit="1" customWidth="1"/>
    <col min="673" max="674" width="6.6640625" bestFit="1" customWidth="1"/>
    <col min="675" max="677" width="7.6640625" bestFit="1" customWidth="1"/>
    <col min="678" max="678" width="6.6640625" bestFit="1" customWidth="1"/>
    <col min="679" max="681" width="7.6640625" bestFit="1" customWidth="1"/>
    <col min="682" max="682" width="6.6640625" bestFit="1" customWidth="1"/>
    <col min="683" max="683" width="7.6640625" bestFit="1" customWidth="1"/>
    <col min="684" max="684" width="6.6640625" bestFit="1" customWidth="1"/>
    <col min="685" max="685" width="7.6640625" bestFit="1" customWidth="1"/>
    <col min="686" max="686" width="6" bestFit="1" customWidth="1"/>
    <col min="687" max="687" width="7.6640625" bestFit="1" customWidth="1"/>
    <col min="688" max="690" width="6.6640625" bestFit="1" customWidth="1"/>
    <col min="691" max="691" width="5.6640625" bestFit="1" customWidth="1"/>
    <col min="692" max="693" width="6" bestFit="1" customWidth="1"/>
    <col min="694" max="694" width="5.6640625" bestFit="1" customWidth="1"/>
    <col min="695" max="711" width="6" bestFit="1" customWidth="1"/>
    <col min="712" max="721" width="7" bestFit="1" customWidth="1"/>
    <col min="722" max="732" width="6" bestFit="1" customWidth="1"/>
    <col min="733" max="733" width="6.6640625" bestFit="1" customWidth="1"/>
    <col min="734" max="734" width="6" bestFit="1" customWidth="1"/>
    <col min="735" max="735" width="6.6640625" bestFit="1" customWidth="1"/>
    <col min="736" max="740" width="6" bestFit="1" customWidth="1"/>
    <col min="741" max="741" width="4.6640625" bestFit="1" customWidth="1"/>
    <col min="742" max="743" width="6" bestFit="1" customWidth="1"/>
    <col min="744" max="744" width="7.6640625" bestFit="1" customWidth="1"/>
    <col min="745" max="746" width="6" bestFit="1" customWidth="1"/>
    <col min="747" max="747" width="8.6640625" bestFit="1" customWidth="1"/>
    <col min="748" max="748" width="7.6640625" bestFit="1" customWidth="1"/>
    <col min="749" max="749" width="8.6640625" bestFit="1" customWidth="1"/>
    <col min="750" max="751" width="8" bestFit="1" customWidth="1"/>
    <col min="752" max="754" width="8.6640625" bestFit="1" customWidth="1"/>
    <col min="755" max="755" width="7.6640625" bestFit="1" customWidth="1"/>
    <col min="756" max="756" width="8.6640625" bestFit="1" customWidth="1"/>
    <col min="757" max="758" width="7" bestFit="1" customWidth="1"/>
    <col min="759" max="762" width="7.6640625" bestFit="1" customWidth="1"/>
    <col min="763" max="763" width="6.6640625" bestFit="1" customWidth="1"/>
    <col min="764" max="769" width="7.6640625" bestFit="1" customWidth="1"/>
    <col min="770" max="770" width="6.6640625" bestFit="1" customWidth="1"/>
    <col min="771" max="773" width="7.6640625" bestFit="1" customWidth="1"/>
    <col min="774" max="774" width="6.6640625" bestFit="1" customWidth="1"/>
    <col min="775" max="775" width="7.6640625" bestFit="1" customWidth="1"/>
    <col min="776" max="777" width="6" bestFit="1" customWidth="1"/>
    <col min="778" max="779" width="6.6640625" bestFit="1" customWidth="1"/>
    <col min="780" max="780" width="5" bestFit="1" customWidth="1"/>
    <col min="781" max="783" width="6" bestFit="1" customWidth="1"/>
    <col min="784" max="784" width="5" bestFit="1" customWidth="1"/>
    <col min="785" max="793" width="6" bestFit="1" customWidth="1"/>
    <col min="794" max="794" width="7.6640625" bestFit="1" customWidth="1"/>
    <col min="795" max="797" width="6" bestFit="1" customWidth="1"/>
    <col min="798" max="800" width="7" bestFit="1" customWidth="1"/>
    <col min="801" max="801" width="5.6640625" bestFit="1" customWidth="1"/>
    <col min="802" max="807" width="7" bestFit="1" customWidth="1"/>
    <col min="808" max="809" width="6" bestFit="1" customWidth="1"/>
    <col min="810" max="810" width="5" bestFit="1" customWidth="1"/>
    <col min="811" max="827" width="6" bestFit="1" customWidth="1"/>
    <col min="828" max="830" width="6.6640625" bestFit="1" customWidth="1"/>
    <col min="831" max="831" width="5.6640625" bestFit="1" customWidth="1"/>
    <col min="832" max="832" width="6" bestFit="1" customWidth="1"/>
    <col min="833" max="834" width="8.6640625" bestFit="1" customWidth="1"/>
    <col min="835" max="835" width="7.6640625" bestFit="1" customWidth="1"/>
    <col min="836" max="838" width="8" bestFit="1" customWidth="1"/>
    <col min="839" max="843" width="8.6640625" bestFit="1" customWidth="1"/>
    <col min="844" max="844" width="6.6640625" bestFit="1" customWidth="1"/>
    <col min="845" max="846" width="7.6640625" bestFit="1" customWidth="1"/>
    <col min="847" max="848" width="6.6640625" bestFit="1" customWidth="1"/>
    <col min="849" max="849" width="6" bestFit="1" customWidth="1"/>
    <col min="850" max="850" width="6.6640625" bestFit="1" customWidth="1"/>
    <col min="851" max="851" width="7.6640625" bestFit="1" customWidth="1"/>
    <col min="852" max="852" width="6.6640625" bestFit="1" customWidth="1"/>
    <col min="853" max="856" width="7.6640625" bestFit="1" customWidth="1"/>
    <col min="857" max="857" width="6.6640625" bestFit="1" customWidth="1"/>
    <col min="858" max="858" width="7.6640625" bestFit="1" customWidth="1"/>
    <col min="859" max="859" width="6.6640625" bestFit="1" customWidth="1"/>
    <col min="860" max="861" width="7.6640625" bestFit="1" customWidth="1"/>
    <col min="862" max="862" width="6.6640625" bestFit="1" customWidth="1"/>
    <col min="863" max="863" width="5.6640625" bestFit="1" customWidth="1"/>
    <col min="864" max="868" width="6" bestFit="1" customWidth="1"/>
    <col min="869" max="869" width="6.6640625" bestFit="1" customWidth="1"/>
    <col min="870" max="875" width="6" bestFit="1" customWidth="1"/>
    <col min="876" max="876" width="5.6640625" bestFit="1" customWidth="1"/>
    <col min="877" max="877" width="5" bestFit="1" customWidth="1"/>
    <col min="878" max="878" width="6.6640625" bestFit="1" customWidth="1"/>
    <col min="879" max="880" width="6" bestFit="1" customWidth="1"/>
    <col min="881" max="882" width="7.6640625" bestFit="1" customWidth="1"/>
    <col min="883" max="885" width="6" bestFit="1" customWidth="1"/>
    <col min="886" max="896" width="7" bestFit="1" customWidth="1"/>
    <col min="897" max="901" width="6" bestFit="1" customWidth="1"/>
    <col min="902" max="902" width="8.6640625" bestFit="1" customWidth="1"/>
    <col min="903" max="903" width="6" bestFit="1" customWidth="1"/>
    <col min="904" max="904" width="7.6640625" bestFit="1" customWidth="1"/>
    <col min="905" max="914" width="6" bestFit="1" customWidth="1"/>
    <col min="915" max="915" width="5.6640625" bestFit="1" customWidth="1"/>
    <col min="916" max="916" width="6" bestFit="1" customWidth="1"/>
    <col min="917" max="917" width="6.6640625" bestFit="1" customWidth="1"/>
    <col min="918" max="918" width="5" bestFit="1" customWidth="1"/>
    <col min="919" max="919" width="5.6640625" bestFit="1" customWidth="1"/>
    <col min="920" max="921" width="6" bestFit="1" customWidth="1"/>
    <col min="922" max="922" width="6.6640625" bestFit="1" customWidth="1"/>
    <col min="923" max="923" width="6" bestFit="1" customWidth="1"/>
    <col min="924" max="925" width="8.6640625" bestFit="1" customWidth="1"/>
    <col min="926" max="926" width="7" bestFit="1" customWidth="1"/>
    <col min="927" max="927" width="8" bestFit="1" customWidth="1"/>
    <col min="928" max="929" width="8.6640625" bestFit="1" customWidth="1"/>
    <col min="930" max="930" width="8" bestFit="1" customWidth="1"/>
    <col min="931" max="931" width="7.6640625" bestFit="1" customWidth="1"/>
    <col min="932" max="934" width="8.6640625" bestFit="1" customWidth="1"/>
    <col min="935" max="936" width="7.6640625" bestFit="1" customWidth="1"/>
    <col min="937" max="937" width="6.6640625" bestFit="1" customWidth="1"/>
    <col min="938" max="940" width="7.6640625" bestFit="1" customWidth="1"/>
    <col min="941" max="943" width="6.6640625" bestFit="1" customWidth="1"/>
    <col min="944" max="946" width="7.6640625" bestFit="1" customWidth="1"/>
    <col min="947" max="948" width="6.6640625" bestFit="1" customWidth="1"/>
    <col min="949" max="949" width="7.6640625" bestFit="1" customWidth="1"/>
    <col min="950" max="950" width="6.6640625" bestFit="1" customWidth="1"/>
    <col min="951" max="951" width="6" bestFit="1" customWidth="1"/>
    <col min="952" max="954" width="7.6640625" bestFit="1" customWidth="1"/>
    <col min="955" max="956" width="6.6640625" bestFit="1" customWidth="1"/>
    <col min="957" max="957" width="6" bestFit="1" customWidth="1"/>
    <col min="958" max="958" width="4.6640625" bestFit="1" customWidth="1"/>
    <col min="959" max="959" width="5.6640625" bestFit="1" customWidth="1"/>
    <col min="960" max="964" width="6" bestFit="1" customWidth="1"/>
    <col min="965" max="965" width="5" bestFit="1" customWidth="1"/>
    <col min="966" max="974" width="6" bestFit="1" customWidth="1"/>
    <col min="975" max="975" width="5.6640625" bestFit="1" customWidth="1"/>
    <col min="976" max="977" width="6" bestFit="1" customWidth="1"/>
    <col min="978" max="979" width="7" bestFit="1" customWidth="1"/>
    <col min="980" max="980" width="6" bestFit="1" customWidth="1"/>
    <col min="981" max="989" width="7" bestFit="1" customWidth="1"/>
    <col min="990" max="995" width="6" bestFit="1" customWidth="1"/>
    <col min="996" max="996" width="5.6640625" bestFit="1" customWidth="1"/>
    <col min="997" max="999" width="6" bestFit="1" customWidth="1"/>
    <col min="1000" max="1000" width="5.6640625" bestFit="1" customWidth="1"/>
    <col min="1001" max="1009" width="6" bestFit="1" customWidth="1"/>
    <col min="1010" max="1011" width="6.6640625" bestFit="1" customWidth="1"/>
    <col min="1012" max="1013" width="6" bestFit="1" customWidth="1"/>
    <col min="1014" max="1014" width="5.6640625" bestFit="1" customWidth="1"/>
    <col min="1015" max="1015" width="6" bestFit="1" customWidth="1"/>
    <col min="1016" max="1016" width="6.6640625" bestFit="1" customWidth="1"/>
    <col min="1017" max="1017" width="8.6640625" bestFit="1" customWidth="1"/>
    <col min="1018" max="1019" width="7.6640625" bestFit="1" customWidth="1"/>
    <col min="1020" max="1020" width="8" bestFit="1" customWidth="1"/>
    <col min="1021" max="1021" width="8.6640625" bestFit="1" customWidth="1"/>
    <col min="1022" max="1022" width="8" bestFit="1" customWidth="1"/>
    <col min="1023" max="1023" width="8.6640625" bestFit="1" customWidth="1"/>
    <col min="1024" max="1026" width="7.6640625" bestFit="1" customWidth="1"/>
    <col min="1027" max="1027" width="8.6640625" bestFit="1" customWidth="1"/>
    <col min="1028" max="1029" width="7.6640625" bestFit="1" customWidth="1"/>
    <col min="1030" max="1030" width="6.6640625" bestFit="1" customWidth="1"/>
    <col min="1031" max="1032" width="7.6640625" bestFit="1" customWidth="1"/>
    <col min="1033" max="1033" width="6.6640625" bestFit="1" customWidth="1"/>
    <col min="1034" max="1037" width="7.6640625" bestFit="1" customWidth="1"/>
    <col min="1038" max="1038" width="6.6640625" bestFit="1" customWidth="1"/>
    <col min="1039" max="1039" width="7.6640625" bestFit="1" customWidth="1"/>
    <col min="1040" max="1042" width="6.6640625" bestFit="1" customWidth="1"/>
    <col min="1043" max="1043" width="6" bestFit="1" customWidth="1"/>
    <col min="1044" max="1045" width="7.6640625" bestFit="1" customWidth="1"/>
    <col min="1046" max="1046" width="6.6640625" bestFit="1" customWidth="1"/>
    <col min="1047" max="1047" width="6" bestFit="1" customWidth="1"/>
    <col min="1048" max="1048" width="6.6640625" bestFit="1" customWidth="1"/>
    <col min="1049" max="1049" width="6" bestFit="1" customWidth="1"/>
    <col min="1050" max="1050" width="6.6640625" bestFit="1" customWidth="1"/>
    <col min="1051" max="1051" width="5" bestFit="1" customWidth="1"/>
    <col min="1052" max="1054" width="6" bestFit="1" customWidth="1"/>
    <col min="1055" max="1055" width="4.6640625" bestFit="1" customWidth="1"/>
    <col min="1056" max="1063" width="6" bestFit="1" customWidth="1"/>
    <col min="1064" max="1064" width="5.6640625" bestFit="1" customWidth="1"/>
    <col min="1065" max="1066" width="5" bestFit="1" customWidth="1"/>
    <col min="1067" max="1069" width="6" bestFit="1" customWidth="1"/>
    <col min="1070" max="1082" width="7" bestFit="1" customWidth="1"/>
    <col min="1083" max="1090" width="6" bestFit="1" customWidth="1"/>
    <col min="1091" max="1091" width="8.6640625" bestFit="1" customWidth="1"/>
    <col min="1092" max="1093" width="6" bestFit="1" customWidth="1"/>
    <col min="1094" max="1094" width="5.6640625" bestFit="1" customWidth="1"/>
    <col min="1095" max="1099" width="6" bestFit="1" customWidth="1"/>
    <col min="1100" max="1100" width="5" bestFit="1" customWidth="1"/>
    <col min="1101" max="1103" width="6" bestFit="1" customWidth="1"/>
    <col min="1104" max="1104" width="5" bestFit="1" customWidth="1"/>
    <col min="1105" max="1106" width="6" bestFit="1" customWidth="1"/>
    <col min="1107" max="1110" width="6.6640625" bestFit="1" customWidth="1"/>
    <col min="1111" max="1111" width="9.6640625" bestFit="1" customWidth="1"/>
    <col min="1112" max="1112" width="8.6640625" bestFit="1" customWidth="1"/>
    <col min="1113" max="1113" width="7.6640625" bestFit="1" customWidth="1"/>
    <col min="1114" max="1114" width="8" bestFit="1" customWidth="1"/>
    <col min="1115" max="1115" width="8.6640625" bestFit="1" customWidth="1"/>
    <col min="1116" max="1116" width="8" bestFit="1" customWidth="1"/>
    <col min="1117" max="1117" width="8.6640625" bestFit="1" customWidth="1"/>
    <col min="1118" max="1121" width="7.6640625" bestFit="1" customWidth="1"/>
    <col min="1122" max="1125" width="8.6640625" bestFit="1" customWidth="1"/>
    <col min="1126" max="1127" width="7.6640625" bestFit="1" customWidth="1"/>
    <col min="1128" max="1129" width="8.6640625" bestFit="1" customWidth="1"/>
    <col min="1130" max="1133" width="7.6640625" bestFit="1" customWidth="1"/>
    <col min="1134" max="1134" width="8.6640625" bestFit="1" customWidth="1"/>
    <col min="1135" max="1138" width="7.6640625" bestFit="1" customWidth="1"/>
    <col min="1139" max="1141" width="6.6640625" bestFit="1" customWidth="1"/>
    <col min="1142" max="1143" width="6" bestFit="1" customWidth="1"/>
    <col min="1144" max="1144" width="6.6640625" bestFit="1" customWidth="1"/>
    <col min="1145" max="1151" width="6" bestFit="1" customWidth="1"/>
    <col min="1152" max="1152" width="5" bestFit="1" customWidth="1"/>
    <col min="1153" max="1153" width="5.6640625" bestFit="1" customWidth="1"/>
    <col min="1154" max="1157" width="6" bestFit="1" customWidth="1"/>
    <col min="1158" max="1165" width="7" bestFit="1" customWidth="1"/>
    <col min="1166" max="1175" width="6" bestFit="1" customWidth="1"/>
    <col min="1176" max="1176" width="6.6640625" bestFit="1" customWidth="1"/>
    <col min="1177" max="1181" width="6" bestFit="1" customWidth="1"/>
    <col min="1182" max="1182" width="7.6640625" bestFit="1" customWidth="1"/>
    <col min="1183" max="1183" width="6.6640625" bestFit="1" customWidth="1"/>
    <col min="1184" max="1184" width="6" bestFit="1" customWidth="1"/>
    <col min="1185" max="1186" width="7.6640625" bestFit="1" customWidth="1"/>
    <col min="1187" max="1187" width="6.6640625" bestFit="1" customWidth="1"/>
    <col min="1188" max="1188" width="9.6640625" bestFit="1" customWidth="1"/>
    <col min="1189" max="1189" width="7.6640625" bestFit="1" customWidth="1"/>
    <col min="1190" max="1190" width="8.6640625" bestFit="1" customWidth="1"/>
    <col min="1191" max="1195" width="7.6640625" bestFit="1" customWidth="1"/>
    <col min="1196" max="1197" width="8.6640625" bestFit="1" customWidth="1"/>
    <col min="1198" max="1199" width="7.6640625" bestFit="1" customWidth="1"/>
    <col min="1200" max="1200" width="8.6640625" bestFit="1" customWidth="1"/>
    <col min="1201" max="1203" width="7.6640625" bestFit="1" customWidth="1"/>
    <col min="1204" max="1204" width="8.6640625" bestFit="1" customWidth="1"/>
    <col min="1205" max="1206" width="7.6640625" bestFit="1" customWidth="1"/>
    <col min="1207" max="1207" width="8.6640625" bestFit="1" customWidth="1"/>
    <col min="1208" max="1208" width="6" bestFit="1" customWidth="1"/>
    <col min="1209" max="1211" width="7.6640625" bestFit="1" customWidth="1"/>
    <col min="1212" max="1212" width="6.6640625" bestFit="1" customWidth="1"/>
    <col min="1213" max="1213" width="6" bestFit="1" customWidth="1"/>
    <col min="1214" max="1215" width="6.6640625" bestFit="1" customWidth="1"/>
    <col min="1216" max="1216" width="6" bestFit="1" customWidth="1"/>
    <col min="1217" max="1217" width="6.6640625" bestFit="1" customWidth="1"/>
    <col min="1218" max="1221" width="6" bestFit="1" customWidth="1"/>
    <col min="1222" max="1222" width="5.6640625" bestFit="1" customWidth="1"/>
    <col min="1223" max="1226" width="6" bestFit="1" customWidth="1"/>
    <col min="1227" max="1227" width="5" bestFit="1" customWidth="1"/>
    <col min="1228" max="1228" width="6" bestFit="1" customWidth="1"/>
    <col min="1229" max="1232" width="7" bestFit="1" customWidth="1"/>
    <col min="1233" max="1233" width="6" bestFit="1" customWidth="1"/>
    <col min="1234" max="1236" width="7" bestFit="1" customWidth="1"/>
    <col min="1237" max="1237" width="7.6640625" bestFit="1" customWidth="1"/>
    <col min="1238" max="1238" width="7" bestFit="1" customWidth="1"/>
    <col min="1239" max="1240" width="6" bestFit="1" customWidth="1"/>
    <col min="1241" max="1241" width="5.6640625" bestFit="1" customWidth="1"/>
    <col min="1242" max="1242" width="6" bestFit="1" customWidth="1"/>
    <col min="1243" max="1243" width="5" bestFit="1" customWidth="1"/>
    <col min="1244" max="1250" width="6" bestFit="1" customWidth="1"/>
    <col min="1251" max="1251" width="5" bestFit="1" customWidth="1"/>
    <col min="1252" max="1253" width="6" bestFit="1" customWidth="1"/>
    <col min="1254" max="1257" width="6.6640625" bestFit="1" customWidth="1"/>
    <col min="1258" max="1260" width="7.6640625" bestFit="1" customWidth="1"/>
    <col min="1261" max="1262" width="6" bestFit="1" customWidth="1"/>
    <col min="1263" max="1263" width="7" bestFit="1" customWidth="1"/>
    <col min="1264" max="1264" width="9.6640625" bestFit="1" customWidth="1"/>
    <col min="1265" max="1265" width="8.6640625" bestFit="1" customWidth="1"/>
    <col min="1266" max="1266" width="7.6640625" bestFit="1" customWidth="1"/>
    <col min="1267" max="1268" width="8.6640625" bestFit="1" customWidth="1"/>
    <col min="1269" max="1270" width="8" bestFit="1" customWidth="1"/>
    <col min="1271" max="1271" width="7.6640625" bestFit="1" customWidth="1"/>
    <col min="1272" max="1272" width="7" bestFit="1" customWidth="1"/>
    <col min="1273" max="1274" width="8.6640625" bestFit="1" customWidth="1"/>
    <col min="1275" max="1275" width="7" bestFit="1" customWidth="1"/>
    <col min="1276" max="1280" width="8.6640625" bestFit="1" customWidth="1"/>
    <col min="1281" max="1282" width="7.6640625" bestFit="1" customWidth="1"/>
    <col min="1283" max="1283" width="6" bestFit="1" customWidth="1"/>
    <col min="1284" max="1287" width="8.6640625" bestFit="1" customWidth="1"/>
    <col min="1288" max="1289" width="7.6640625" bestFit="1" customWidth="1"/>
    <col min="1290" max="1290" width="6" bestFit="1" customWidth="1"/>
    <col min="1291" max="1292" width="7.6640625" bestFit="1" customWidth="1"/>
    <col min="1293" max="1293" width="6.6640625" bestFit="1" customWidth="1"/>
    <col min="1294" max="1295" width="7.6640625" bestFit="1" customWidth="1"/>
    <col min="1296" max="1297" width="6" bestFit="1" customWidth="1"/>
    <col min="1298" max="1298" width="6.6640625" bestFit="1" customWidth="1"/>
    <col min="1299" max="1306" width="6" bestFit="1" customWidth="1"/>
    <col min="1307" max="1307" width="5" bestFit="1" customWidth="1"/>
    <col min="1308" max="1308" width="6" bestFit="1" customWidth="1"/>
    <col min="1309" max="1309" width="5.6640625" bestFit="1" customWidth="1"/>
    <col min="1310" max="1317" width="6" bestFit="1" customWidth="1"/>
    <col min="1318" max="1324" width="7" bestFit="1" customWidth="1"/>
    <col min="1325" max="1325" width="6" bestFit="1" customWidth="1"/>
    <col min="1326" max="1328" width="7" bestFit="1" customWidth="1"/>
    <col min="1329" max="1329" width="5.6640625" bestFit="1" customWidth="1"/>
    <col min="1330" max="1333" width="6" bestFit="1" customWidth="1"/>
    <col min="1334" max="1334" width="5" bestFit="1" customWidth="1"/>
    <col min="1335" max="1344" width="6" bestFit="1" customWidth="1"/>
    <col min="1345" max="1345" width="7.6640625" bestFit="1" customWidth="1"/>
    <col min="1346" max="1346" width="6" bestFit="1" customWidth="1"/>
    <col min="1347" max="1348" width="6.6640625" bestFit="1" customWidth="1"/>
    <col min="1349" max="1349" width="6" bestFit="1" customWidth="1"/>
    <col min="1350" max="1350" width="6.6640625" bestFit="1" customWidth="1"/>
    <col min="1351" max="1351" width="6" bestFit="1" customWidth="1"/>
    <col min="1352" max="1352" width="7.6640625" bestFit="1" customWidth="1"/>
    <col min="1353" max="1353" width="6.6640625" bestFit="1" customWidth="1"/>
    <col min="1354" max="1355" width="9.6640625" bestFit="1" customWidth="1"/>
    <col min="1356" max="1356" width="8.6640625" bestFit="1" customWidth="1"/>
    <col min="1357" max="1357" width="8" bestFit="1" customWidth="1"/>
    <col min="1358" max="1358" width="7.6640625" bestFit="1" customWidth="1"/>
    <col min="1359" max="1361" width="8.6640625" bestFit="1" customWidth="1"/>
    <col min="1362" max="1362" width="7.6640625" bestFit="1" customWidth="1"/>
    <col min="1363" max="1364" width="8.6640625" bestFit="1" customWidth="1"/>
    <col min="1365" max="1365" width="8" bestFit="1" customWidth="1"/>
    <col min="1366" max="1366" width="7.6640625" bestFit="1" customWidth="1"/>
    <col min="1367" max="1367" width="8" bestFit="1" customWidth="1"/>
    <col min="1368" max="1368" width="7.6640625" bestFit="1" customWidth="1"/>
    <col min="1369" max="1369" width="8.6640625" bestFit="1" customWidth="1"/>
    <col min="1370" max="1371" width="7.6640625" bestFit="1" customWidth="1"/>
    <col min="1372" max="1373" width="8.6640625" bestFit="1" customWidth="1"/>
    <col min="1374" max="1375" width="7.6640625" bestFit="1" customWidth="1"/>
    <col min="1376" max="1376" width="8.6640625" bestFit="1" customWidth="1"/>
    <col min="1377" max="1377" width="7.6640625" bestFit="1" customWidth="1"/>
    <col min="1378" max="1379" width="8.6640625" bestFit="1" customWidth="1"/>
    <col min="1380" max="1385" width="7.6640625" bestFit="1" customWidth="1"/>
    <col min="1386" max="1387" width="6.6640625" bestFit="1" customWidth="1"/>
    <col min="1388" max="1389" width="6" bestFit="1" customWidth="1"/>
    <col min="1390" max="1390" width="7.6640625" bestFit="1" customWidth="1"/>
    <col min="1391" max="1402" width="6" bestFit="1" customWidth="1"/>
    <col min="1403" max="1403" width="5.6640625" bestFit="1" customWidth="1"/>
    <col min="1404" max="1405" width="6" bestFit="1" customWidth="1"/>
    <col min="1406" max="1409" width="7" bestFit="1" customWidth="1"/>
    <col min="1410" max="1410" width="6" bestFit="1" customWidth="1"/>
    <col min="1411" max="1414" width="7" bestFit="1" customWidth="1"/>
    <col min="1415" max="1415" width="4.6640625" bestFit="1" customWidth="1"/>
    <col min="1416" max="1420" width="7" bestFit="1" customWidth="1"/>
    <col min="1421" max="1422" width="6" bestFit="1" customWidth="1"/>
    <col min="1423" max="1423" width="5" bestFit="1" customWidth="1"/>
    <col min="1424" max="1425" width="6" bestFit="1" customWidth="1"/>
    <col min="1426" max="1426" width="5" bestFit="1" customWidth="1"/>
    <col min="1427" max="1427" width="6" bestFit="1" customWidth="1"/>
    <col min="1428" max="1429" width="5.6640625" bestFit="1" customWidth="1"/>
    <col min="1430" max="1433" width="6" bestFit="1" customWidth="1"/>
    <col min="1434" max="1434" width="5.6640625" bestFit="1" customWidth="1"/>
    <col min="1435" max="1436" width="6" bestFit="1" customWidth="1"/>
    <col min="1437" max="1437" width="5.6640625" bestFit="1" customWidth="1"/>
    <col min="1438" max="1443" width="6" bestFit="1" customWidth="1"/>
    <col min="1444" max="1444" width="6.6640625" bestFit="1" customWidth="1"/>
    <col min="1445" max="1445" width="7.6640625" bestFit="1" customWidth="1"/>
    <col min="1446" max="1446" width="6.6640625" bestFit="1" customWidth="1"/>
    <col min="1447" max="1447" width="8" bestFit="1" customWidth="1"/>
    <col min="1448" max="1450" width="6" bestFit="1" customWidth="1"/>
    <col min="1451" max="1451" width="8.6640625" bestFit="1" customWidth="1"/>
    <col min="1452" max="1452" width="7.6640625" bestFit="1" customWidth="1"/>
    <col min="1453" max="1453" width="8.6640625" bestFit="1" customWidth="1"/>
    <col min="1454" max="1454" width="7.6640625" bestFit="1" customWidth="1"/>
    <col min="1455" max="1455" width="8" bestFit="1" customWidth="1"/>
    <col min="1456" max="1458" width="8.6640625" bestFit="1" customWidth="1"/>
    <col min="1459" max="1459" width="7.6640625" bestFit="1" customWidth="1"/>
    <col min="1460" max="1460" width="8" bestFit="1" customWidth="1"/>
    <col min="1461" max="1461" width="8.6640625" bestFit="1" customWidth="1"/>
    <col min="1462" max="1464" width="7.6640625" bestFit="1" customWidth="1"/>
    <col min="1465" max="1470" width="8.6640625" bestFit="1" customWidth="1"/>
    <col min="1471" max="1471" width="6" bestFit="1" customWidth="1"/>
    <col min="1472" max="1472" width="7.6640625" bestFit="1" customWidth="1"/>
    <col min="1473" max="1473" width="6" bestFit="1" customWidth="1"/>
    <col min="1474" max="1474" width="8.6640625" bestFit="1" customWidth="1"/>
    <col min="1475" max="1475" width="7" bestFit="1" customWidth="1"/>
    <col min="1476" max="1478" width="7.6640625" bestFit="1" customWidth="1"/>
    <col min="1479" max="1480" width="6.6640625" bestFit="1" customWidth="1"/>
    <col min="1481" max="1482" width="7.6640625" bestFit="1" customWidth="1"/>
    <col min="1483" max="1483" width="6.6640625" bestFit="1" customWidth="1"/>
    <col min="1484" max="1484" width="6" bestFit="1" customWidth="1"/>
    <col min="1485" max="1485" width="5.6640625" bestFit="1" customWidth="1"/>
    <col min="1486" max="1488" width="6" bestFit="1" customWidth="1"/>
    <col min="1489" max="1489" width="5.6640625" bestFit="1" customWidth="1"/>
    <col min="1490" max="1501" width="6" bestFit="1" customWidth="1"/>
    <col min="1502" max="1516" width="7" bestFit="1" customWidth="1"/>
    <col min="1517" max="1519" width="6" bestFit="1" customWidth="1"/>
    <col min="1520" max="1520" width="8.6640625" bestFit="1" customWidth="1"/>
    <col min="1521" max="1533" width="6" bestFit="1" customWidth="1"/>
    <col min="1534" max="1534" width="5.6640625" bestFit="1" customWidth="1"/>
    <col min="1535" max="1538" width="6" bestFit="1" customWidth="1"/>
    <col min="1539" max="1540" width="6.6640625" bestFit="1" customWidth="1"/>
    <col min="1541" max="1541" width="6" bestFit="1" customWidth="1"/>
    <col min="1542" max="1542" width="6.6640625" bestFit="1" customWidth="1"/>
    <col min="1543" max="1543" width="7.6640625" bestFit="1" customWidth="1"/>
    <col min="1544" max="1544" width="8.6640625" bestFit="1" customWidth="1"/>
    <col min="1545" max="1546" width="7.6640625" bestFit="1" customWidth="1"/>
    <col min="1547" max="1549" width="8.6640625" bestFit="1" customWidth="1"/>
    <col min="1550" max="1550" width="7.6640625" bestFit="1" customWidth="1"/>
    <col min="1551" max="1551" width="7" bestFit="1" customWidth="1"/>
    <col min="1552" max="1552" width="8.6640625" bestFit="1" customWidth="1"/>
    <col min="1553" max="1553" width="8" bestFit="1" customWidth="1"/>
    <col min="1554" max="1557" width="8.6640625" bestFit="1" customWidth="1"/>
    <col min="1558" max="1558" width="7.6640625" bestFit="1" customWidth="1"/>
    <col min="1559" max="1559" width="8.6640625" bestFit="1" customWidth="1"/>
    <col min="1560" max="1560" width="7.6640625" bestFit="1" customWidth="1"/>
    <col min="1561" max="1563" width="8.6640625" bestFit="1" customWidth="1"/>
    <col min="1564" max="1566" width="7.6640625" bestFit="1" customWidth="1"/>
    <col min="1567" max="1567" width="8.6640625" bestFit="1" customWidth="1"/>
    <col min="1568" max="1569" width="7.6640625" bestFit="1" customWidth="1"/>
    <col min="1570" max="1570" width="6.6640625" bestFit="1" customWidth="1"/>
    <col min="1571" max="1573" width="7.6640625" bestFit="1" customWidth="1"/>
    <col min="1574" max="1576" width="6.6640625" bestFit="1" customWidth="1"/>
    <col min="1577" max="1589" width="6" bestFit="1" customWidth="1"/>
    <col min="1590" max="1590" width="5" bestFit="1" customWidth="1"/>
    <col min="1591" max="1594" width="6" bestFit="1" customWidth="1"/>
    <col min="1595" max="1595" width="7" bestFit="1" customWidth="1"/>
    <col min="1596" max="1596" width="5.6640625" bestFit="1" customWidth="1"/>
    <col min="1597" max="1598" width="7" bestFit="1" customWidth="1"/>
    <col min="1599" max="1599" width="6" bestFit="1" customWidth="1"/>
    <col min="1600" max="1603" width="7" bestFit="1" customWidth="1"/>
    <col min="1604" max="1604" width="8" bestFit="1" customWidth="1"/>
    <col min="1605" max="1613" width="7" bestFit="1" customWidth="1"/>
    <col min="1614" max="1618" width="6" bestFit="1" customWidth="1"/>
    <col min="1619" max="1619" width="5" bestFit="1" customWidth="1"/>
    <col min="1620" max="1632" width="6" bestFit="1" customWidth="1"/>
    <col min="1633" max="1633" width="6.6640625" bestFit="1" customWidth="1"/>
    <col min="1634" max="1634" width="5" bestFit="1" customWidth="1"/>
    <col min="1635" max="1637" width="6" bestFit="1" customWidth="1"/>
    <col min="1638" max="1638" width="6.6640625" bestFit="1" customWidth="1"/>
    <col min="1639" max="1640" width="7.6640625" bestFit="1" customWidth="1"/>
    <col min="1641" max="1641" width="8.6640625" bestFit="1" customWidth="1"/>
    <col min="1642" max="1642" width="9.6640625" bestFit="1" customWidth="1"/>
    <col min="1643" max="1644" width="8.6640625" bestFit="1" customWidth="1"/>
    <col min="1645" max="1645" width="7.6640625" bestFit="1" customWidth="1"/>
    <col min="1646" max="1646" width="8.6640625" bestFit="1" customWidth="1"/>
    <col min="1647" max="1647" width="7.6640625" bestFit="1" customWidth="1"/>
    <col min="1648" max="1648" width="7" bestFit="1" customWidth="1"/>
    <col min="1649" max="1649" width="8.6640625" bestFit="1" customWidth="1"/>
    <col min="1650" max="1650" width="7.6640625" bestFit="1" customWidth="1"/>
    <col min="1651" max="1652" width="8" bestFit="1" customWidth="1"/>
    <col min="1653" max="1658" width="8.6640625" bestFit="1" customWidth="1"/>
    <col min="1659" max="1661" width="7.6640625" bestFit="1" customWidth="1"/>
    <col min="1662" max="1662" width="8.6640625" bestFit="1" customWidth="1"/>
    <col min="1663" max="1663" width="7.6640625" bestFit="1" customWidth="1"/>
    <col min="1664" max="1664" width="8.6640625" bestFit="1" customWidth="1"/>
    <col min="1665" max="1666" width="7.6640625" bestFit="1" customWidth="1"/>
    <col min="1667" max="1667" width="8.6640625" bestFit="1" customWidth="1"/>
    <col min="1668" max="1668" width="6.6640625" bestFit="1" customWidth="1"/>
    <col min="1669" max="1669" width="7.6640625" bestFit="1" customWidth="1"/>
    <col min="1670" max="1671" width="6.6640625" bestFit="1" customWidth="1"/>
    <col min="1672" max="1673" width="7.6640625" bestFit="1" customWidth="1"/>
    <col min="1674" max="1676" width="6.6640625" bestFit="1" customWidth="1"/>
    <col min="1677" max="1677" width="5" bestFit="1" customWidth="1"/>
    <col min="1678" max="1678" width="4.6640625" bestFit="1" customWidth="1"/>
    <col min="1679" max="1682" width="6" bestFit="1" customWidth="1"/>
    <col min="1683" max="1683" width="5" bestFit="1" customWidth="1"/>
    <col min="1684" max="1684" width="5.6640625" bestFit="1" customWidth="1"/>
    <col min="1685" max="1692" width="6" bestFit="1" customWidth="1"/>
    <col min="1693" max="1693" width="5" bestFit="1" customWidth="1"/>
    <col min="1694" max="1694" width="6" bestFit="1" customWidth="1"/>
    <col min="1695" max="1710" width="7" bestFit="1" customWidth="1"/>
    <col min="1711" max="1712" width="6" bestFit="1" customWidth="1"/>
    <col min="1713" max="1713" width="5" bestFit="1" customWidth="1"/>
    <col min="1714" max="1715" width="6" bestFit="1" customWidth="1"/>
    <col min="1716" max="1716" width="5.6640625" bestFit="1" customWidth="1"/>
    <col min="1717" max="1723" width="6" bestFit="1" customWidth="1"/>
    <col min="1724" max="1724" width="5.6640625" bestFit="1" customWidth="1"/>
    <col min="1725" max="1730" width="6" bestFit="1" customWidth="1"/>
    <col min="1731" max="1733" width="6.6640625" bestFit="1" customWidth="1"/>
    <col min="1734" max="1734" width="6" bestFit="1" customWidth="1"/>
    <col min="1735" max="1736" width="6.6640625" bestFit="1" customWidth="1"/>
    <col min="1737" max="1737" width="7.6640625" bestFit="1" customWidth="1"/>
    <col min="1738" max="1740" width="8.6640625" bestFit="1" customWidth="1"/>
    <col min="1741" max="1741" width="7.6640625" bestFit="1" customWidth="1"/>
    <col min="1742" max="1742" width="8.6640625" bestFit="1" customWidth="1"/>
    <col min="1743" max="1743" width="8" bestFit="1" customWidth="1"/>
    <col min="1744" max="1744" width="7.6640625" bestFit="1" customWidth="1"/>
    <col min="1745" max="1746" width="8.6640625" bestFit="1" customWidth="1"/>
    <col min="1747" max="1747" width="7.6640625" bestFit="1" customWidth="1"/>
    <col min="1748" max="1748" width="8.6640625" bestFit="1" customWidth="1"/>
    <col min="1749" max="1750" width="7.6640625" bestFit="1" customWidth="1"/>
    <col min="1751" max="1755" width="8.6640625" bestFit="1" customWidth="1"/>
    <col min="1756" max="1756" width="7.6640625" bestFit="1" customWidth="1"/>
    <col min="1757" max="1757" width="6" bestFit="1" customWidth="1"/>
    <col min="1758" max="1760" width="8.6640625" bestFit="1" customWidth="1"/>
    <col min="1761" max="1761" width="7.6640625" bestFit="1" customWidth="1"/>
    <col min="1762" max="1763" width="8.6640625" bestFit="1" customWidth="1"/>
    <col min="1764" max="1766" width="7.6640625" bestFit="1" customWidth="1"/>
    <col min="1767" max="1767" width="6.6640625" bestFit="1" customWidth="1"/>
    <col min="1768" max="1768" width="7.6640625" bestFit="1" customWidth="1"/>
    <col min="1769" max="1769" width="6.6640625" bestFit="1" customWidth="1"/>
    <col min="1770" max="1773" width="6" bestFit="1" customWidth="1"/>
    <col min="1774" max="1774" width="4.6640625" bestFit="1" customWidth="1"/>
    <col min="1775" max="1776" width="6" bestFit="1" customWidth="1"/>
    <col min="1777" max="1777" width="5" bestFit="1" customWidth="1"/>
    <col min="1778" max="1779" width="6" bestFit="1" customWidth="1"/>
    <col min="1780" max="1780" width="5.6640625" bestFit="1" customWidth="1"/>
    <col min="1781" max="1784" width="6" bestFit="1" customWidth="1"/>
    <col min="1785" max="1785" width="5" bestFit="1" customWidth="1"/>
    <col min="1786" max="1788" width="6" bestFit="1" customWidth="1"/>
    <col min="1789" max="1789" width="5.6640625" bestFit="1" customWidth="1"/>
    <col min="1790" max="1790" width="7" bestFit="1" customWidth="1"/>
    <col min="1791" max="1791" width="6" bestFit="1" customWidth="1"/>
    <col min="1792" max="1794" width="7" bestFit="1" customWidth="1"/>
    <col min="1795" max="1795" width="6" bestFit="1" customWidth="1"/>
    <col min="1796" max="1809" width="7" bestFit="1" customWidth="1"/>
    <col min="1810" max="1821" width="6" bestFit="1" customWidth="1"/>
    <col min="1822" max="1822" width="5" bestFit="1" customWidth="1"/>
    <col min="1823" max="1824" width="6" bestFit="1" customWidth="1"/>
    <col min="1825" max="1825" width="6.6640625" bestFit="1" customWidth="1"/>
    <col min="1826" max="1828" width="6" bestFit="1" customWidth="1"/>
    <col min="1829" max="1832" width="6.6640625" bestFit="1" customWidth="1"/>
    <col min="1833" max="1833" width="6" bestFit="1" customWidth="1"/>
    <col min="1834" max="1836" width="6.6640625" bestFit="1" customWidth="1"/>
    <col min="1837" max="1837" width="7.6640625" bestFit="1" customWidth="1"/>
    <col min="1838" max="1838" width="6.6640625" bestFit="1" customWidth="1"/>
    <col min="1839" max="1839" width="5.6640625" bestFit="1" customWidth="1"/>
    <col min="1840" max="1840" width="7.6640625" bestFit="1" customWidth="1"/>
    <col min="1841" max="1841" width="8.6640625" bestFit="1" customWidth="1"/>
    <col min="1842" max="1844" width="7.6640625" bestFit="1" customWidth="1"/>
    <col min="1845" max="1845" width="8.6640625" bestFit="1" customWidth="1"/>
    <col min="1846" max="1846" width="7.6640625" bestFit="1" customWidth="1"/>
    <col min="1847" max="1847" width="8.6640625" bestFit="1" customWidth="1"/>
    <col min="1848" max="1849" width="8" bestFit="1" customWidth="1"/>
    <col min="1850" max="1854" width="8.6640625" bestFit="1" customWidth="1"/>
    <col min="1855" max="1855" width="7.6640625" bestFit="1" customWidth="1"/>
    <col min="1856" max="1857" width="8.6640625" bestFit="1" customWidth="1"/>
    <col min="1858" max="1860" width="7.6640625" bestFit="1" customWidth="1"/>
    <col min="1861" max="1861" width="6.6640625" bestFit="1" customWidth="1"/>
    <col min="1862" max="1863" width="7.6640625" bestFit="1" customWidth="1"/>
    <col min="1864" max="1865" width="6.6640625" bestFit="1" customWidth="1"/>
    <col min="1866" max="1868" width="7.6640625" bestFit="1" customWidth="1"/>
    <col min="1869" max="1875" width="6" bestFit="1" customWidth="1"/>
    <col min="1876" max="1876" width="5" bestFit="1" customWidth="1"/>
    <col min="1877" max="1883" width="6" bestFit="1" customWidth="1"/>
    <col min="1884" max="1884" width="5" bestFit="1" customWidth="1"/>
    <col min="1885" max="1887" width="6" bestFit="1" customWidth="1"/>
    <col min="1888" max="1889" width="7" bestFit="1" customWidth="1"/>
    <col min="1890" max="1890" width="6" bestFit="1" customWidth="1"/>
    <col min="1891" max="1899" width="7" bestFit="1" customWidth="1"/>
    <col min="1900" max="1900" width="6" bestFit="1" customWidth="1"/>
    <col min="1901" max="1903" width="7" bestFit="1" customWidth="1"/>
    <col min="1904" max="1914" width="6" bestFit="1" customWidth="1"/>
    <col min="1915" max="1915" width="7.6640625" bestFit="1" customWidth="1"/>
    <col min="1916" max="1924" width="6" bestFit="1" customWidth="1"/>
    <col min="1925" max="1925" width="6.6640625" bestFit="1" customWidth="1"/>
    <col min="1926" max="1926" width="6" bestFit="1" customWidth="1"/>
    <col min="1927" max="1927" width="6.6640625" bestFit="1" customWidth="1"/>
    <col min="1928" max="1928" width="7.6640625" bestFit="1" customWidth="1"/>
    <col min="1929" max="1929" width="8.6640625" bestFit="1" customWidth="1"/>
    <col min="1930" max="1930" width="9.6640625" bestFit="1" customWidth="1"/>
    <col min="1931" max="1933" width="8.6640625" bestFit="1" customWidth="1"/>
    <col min="1934" max="1934" width="8" bestFit="1" customWidth="1"/>
    <col min="1935" max="1936" width="8.6640625" bestFit="1" customWidth="1"/>
    <col min="1937" max="1937" width="8" bestFit="1" customWidth="1"/>
    <col min="1938" max="1938" width="7.6640625" bestFit="1" customWidth="1"/>
    <col min="1939" max="1939" width="8.6640625" bestFit="1" customWidth="1"/>
    <col min="1940" max="1940" width="7.6640625" bestFit="1" customWidth="1"/>
    <col min="1941" max="1941" width="7" bestFit="1" customWidth="1"/>
    <col min="1942" max="1942" width="7.6640625" bestFit="1" customWidth="1"/>
    <col min="1943" max="1945" width="8.6640625" bestFit="1" customWidth="1"/>
    <col min="1946" max="1946" width="8" bestFit="1" customWidth="1"/>
    <col min="1947" max="1948" width="8.6640625" bestFit="1" customWidth="1"/>
    <col min="1949" max="1949" width="6" bestFit="1" customWidth="1"/>
    <col min="1950" max="1952" width="6.6640625" bestFit="1" customWidth="1"/>
    <col min="1953" max="1953" width="6" bestFit="1" customWidth="1"/>
    <col min="1954" max="1954" width="6.6640625" bestFit="1" customWidth="1"/>
    <col min="1955" max="1969" width="6" bestFit="1" customWidth="1"/>
    <col min="1970" max="1977" width="7" bestFit="1" customWidth="1"/>
    <col min="1978" max="1983" width="6" bestFit="1" customWidth="1"/>
    <col min="1984" max="1984" width="6.6640625" bestFit="1" customWidth="1"/>
    <col min="1985" max="1986" width="6" bestFit="1" customWidth="1"/>
    <col min="1987" max="1988" width="6.6640625" bestFit="1" customWidth="1"/>
    <col min="1989" max="1989" width="7.6640625" bestFit="1" customWidth="1"/>
    <col min="1990" max="1990" width="6" bestFit="1" customWidth="1"/>
    <col min="1991" max="1991" width="8.6640625" bestFit="1" customWidth="1"/>
    <col min="1992" max="1992" width="7.6640625" bestFit="1" customWidth="1"/>
    <col min="1993" max="1994" width="8.6640625" bestFit="1" customWidth="1"/>
    <col min="1995" max="1997" width="7.6640625" bestFit="1" customWidth="1"/>
    <col min="1998" max="1998" width="6.6640625" bestFit="1" customWidth="1"/>
    <col min="1999" max="1999" width="5.6640625" bestFit="1" customWidth="1"/>
    <col min="2000" max="2002" width="6" bestFit="1" customWidth="1"/>
    <col min="2003" max="2003" width="5" bestFit="1" customWidth="1"/>
    <col min="2004" max="2004" width="6" bestFit="1" customWidth="1"/>
    <col min="2005" max="2016" width="7" bestFit="1" customWidth="1"/>
    <col min="2017" max="2018" width="6" bestFit="1" customWidth="1"/>
    <col min="2019" max="2019" width="5" bestFit="1" customWidth="1"/>
    <col min="2020" max="2026" width="6" bestFit="1" customWidth="1"/>
    <col min="2027" max="2029" width="6.6640625" bestFit="1" customWidth="1"/>
    <col min="2030" max="2030" width="7.6640625" bestFit="1" customWidth="1"/>
    <col min="2031" max="2034" width="8.6640625" bestFit="1" customWidth="1"/>
    <col min="2035" max="2035" width="7" bestFit="1" customWidth="1"/>
    <col min="2036" max="2036" width="8.6640625" bestFit="1" customWidth="1"/>
    <col min="2037" max="2037" width="7" bestFit="1" customWidth="1"/>
    <col min="2038" max="2038" width="7.6640625" bestFit="1" customWidth="1"/>
    <col min="2039" max="2040" width="8.6640625" bestFit="1" customWidth="1"/>
    <col min="2041" max="2041" width="8" bestFit="1" customWidth="1"/>
    <col min="2042" max="2042" width="7.6640625" bestFit="1" customWidth="1"/>
    <col min="2043" max="2043" width="8.6640625" bestFit="1" customWidth="1"/>
    <col min="2044" max="2045" width="7.6640625" bestFit="1" customWidth="1"/>
    <col min="2046" max="2049" width="8.6640625" bestFit="1" customWidth="1"/>
    <col min="2050" max="2054" width="7.6640625" bestFit="1" customWidth="1"/>
    <col min="2055" max="2055" width="6.6640625" bestFit="1" customWidth="1"/>
    <col min="2056" max="2056" width="7.6640625" bestFit="1" customWidth="1"/>
    <col min="2057" max="2059" width="6.6640625" bestFit="1" customWidth="1"/>
    <col min="2060" max="2067" width="6" bestFit="1" customWidth="1"/>
    <col min="2068" max="2068" width="5.6640625" bestFit="1" customWidth="1"/>
    <col min="2069" max="2071" width="6" bestFit="1" customWidth="1"/>
    <col min="2072" max="2072" width="5" bestFit="1" customWidth="1"/>
    <col min="2073" max="2079" width="6" bestFit="1" customWidth="1"/>
    <col min="2080" max="2083" width="7" bestFit="1" customWidth="1"/>
    <col min="2084" max="2085" width="6" bestFit="1" customWidth="1"/>
    <col min="2086" max="2086" width="7" bestFit="1" customWidth="1"/>
    <col min="2087" max="2087" width="4.6640625" bestFit="1" customWidth="1"/>
    <col min="2088" max="2088" width="7" bestFit="1" customWidth="1"/>
    <col min="2089" max="2089" width="6" bestFit="1" customWidth="1"/>
    <col min="2090" max="2092" width="7" bestFit="1" customWidth="1"/>
    <col min="2093" max="2093" width="6" bestFit="1" customWidth="1"/>
    <col min="2094" max="2094" width="7" bestFit="1" customWidth="1"/>
    <col min="2095" max="2095" width="6" bestFit="1" customWidth="1"/>
    <col min="2096" max="2097" width="7" bestFit="1" customWidth="1"/>
    <col min="2098" max="2103" width="6" bestFit="1" customWidth="1"/>
    <col min="2104" max="2104" width="6.6640625" bestFit="1" customWidth="1"/>
    <col min="2105" max="2106" width="6" bestFit="1" customWidth="1"/>
    <col min="2107" max="2107" width="5.6640625" bestFit="1" customWidth="1"/>
    <col min="2108" max="2113" width="6" bestFit="1" customWidth="1"/>
    <col min="2114" max="2115" width="6.6640625" bestFit="1" customWidth="1"/>
    <col min="2116" max="2117" width="7.6640625" bestFit="1" customWidth="1"/>
    <col min="2118" max="2122" width="6" bestFit="1" customWidth="1"/>
    <col min="2123" max="2124" width="7.6640625" bestFit="1" customWidth="1"/>
    <col min="2125" max="2125" width="8.6640625" bestFit="1" customWidth="1"/>
    <col min="2126" max="2126" width="7.6640625" bestFit="1" customWidth="1"/>
    <col min="2127" max="2127" width="8.6640625" bestFit="1" customWidth="1"/>
    <col min="2128" max="2129" width="8" bestFit="1" customWidth="1"/>
    <col min="2130" max="2132" width="8.6640625" bestFit="1" customWidth="1"/>
    <col min="2133" max="2133" width="8" bestFit="1" customWidth="1"/>
    <col min="2134" max="2134" width="8.6640625" bestFit="1" customWidth="1"/>
    <col min="2135" max="2135" width="7.6640625" bestFit="1" customWidth="1"/>
    <col min="2136" max="2137" width="8.6640625" bestFit="1" customWidth="1"/>
    <col min="2138" max="2139" width="7.6640625" bestFit="1" customWidth="1"/>
    <col min="2140" max="2140" width="8.6640625" bestFit="1" customWidth="1"/>
    <col min="2141" max="2141" width="7.6640625" bestFit="1" customWidth="1"/>
    <col min="2142" max="2142" width="8.6640625" bestFit="1" customWidth="1"/>
    <col min="2143" max="2144" width="6" bestFit="1" customWidth="1"/>
    <col min="2145" max="2145" width="7.6640625" bestFit="1" customWidth="1"/>
    <col min="2146" max="2146" width="8.6640625" bestFit="1" customWidth="1"/>
    <col min="2147" max="2148" width="6.6640625" bestFit="1" customWidth="1"/>
    <col min="2149" max="2150" width="7.6640625" bestFit="1" customWidth="1"/>
    <col min="2151" max="2153" width="6.6640625" bestFit="1" customWidth="1"/>
    <col min="2154" max="2154" width="7.6640625" bestFit="1" customWidth="1"/>
    <col min="2155" max="2155" width="6.6640625" bestFit="1" customWidth="1"/>
    <col min="2156" max="2159" width="6" bestFit="1" customWidth="1"/>
    <col min="2160" max="2160" width="5" bestFit="1" customWidth="1"/>
    <col min="2161" max="2173" width="6" bestFit="1" customWidth="1"/>
    <col min="2174" max="2174" width="5" bestFit="1" customWidth="1"/>
    <col min="2175" max="2177" width="6" bestFit="1" customWidth="1"/>
    <col min="2178" max="2179" width="7" bestFit="1" customWidth="1"/>
    <col min="2180" max="2180" width="6" bestFit="1" customWidth="1"/>
    <col min="2181" max="2184" width="7" bestFit="1" customWidth="1"/>
    <col min="2185" max="2185" width="6" bestFit="1" customWidth="1"/>
    <col min="2186" max="2196" width="7" bestFit="1" customWidth="1"/>
    <col min="2197" max="2207" width="6" bestFit="1" customWidth="1"/>
    <col min="2208" max="2208" width="5.6640625" bestFit="1" customWidth="1"/>
    <col min="2209" max="2212" width="6" bestFit="1" customWidth="1"/>
    <col min="2213" max="2213" width="5.6640625" bestFit="1" customWidth="1"/>
    <col min="2214" max="2214" width="5" bestFit="1" customWidth="1"/>
    <col min="2215" max="2215" width="6" bestFit="1" customWidth="1"/>
    <col min="2216" max="2217" width="6.6640625" bestFit="1" customWidth="1"/>
    <col min="2218" max="2218" width="6" bestFit="1" customWidth="1"/>
    <col min="2219" max="2219" width="7.6640625" bestFit="1" customWidth="1"/>
    <col min="2220" max="2220" width="6.6640625" bestFit="1" customWidth="1"/>
    <col min="2221" max="2224" width="6" bestFit="1" customWidth="1"/>
    <col min="2225" max="2226" width="8.6640625" bestFit="1" customWidth="1"/>
    <col min="2227" max="2227" width="7.6640625" bestFit="1" customWidth="1"/>
    <col min="2228" max="2230" width="8.6640625" bestFit="1" customWidth="1"/>
    <col min="2231" max="2231" width="8" bestFit="1" customWidth="1"/>
    <col min="2232" max="2234" width="8.6640625" bestFit="1" customWidth="1"/>
    <col min="2235" max="2235" width="8" bestFit="1" customWidth="1"/>
    <col min="2236" max="2236" width="8.6640625" bestFit="1" customWidth="1"/>
    <col min="2237" max="2237" width="7" bestFit="1" customWidth="1"/>
    <col min="2238" max="2241" width="7.6640625" bestFit="1" customWidth="1"/>
    <col min="2242" max="2244" width="6.6640625" bestFit="1" customWidth="1"/>
    <col min="2245" max="2245" width="7.6640625" bestFit="1" customWidth="1"/>
    <col min="2246" max="2249" width="6.6640625" bestFit="1" customWidth="1"/>
    <col min="2250" max="2250" width="7.6640625" bestFit="1" customWidth="1"/>
    <col min="2251" max="2251" width="6.6640625" bestFit="1" customWidth="1"/>
    <col min="2252" max="2254" width="6" bestFit="1" customWidth="1"/>
    <col min="2255" max="2255" width="6.6640625" bestFit="1" customWidth="1"/>
    <col min="2256" max="2259" width="6" bestFit="1" customWidth="1"/>
    <col min="2260" max="2260" width="5.6640625" bestFit="1" customWidth="1"/>
    <col min="2261" max="2273" width="6" bestFit="1" customWidth="1"/>
    <col min="2274" max="2274" width="7" bestFit="1" customWidth="1"/>
    <col min="2275" max="2275" width="5.6640625" bestFit="1" customWidth="1"/>
    <col min="2276" max="2278" width="7" bestFit="1" customWidth="1"/>
    <col min="2279" max="2279" width="6" bestFit="1" customWidth="1"/>
    <col min="2280" max="2283" width="7" bestFit="1" customWidth="1"/>
    <col min="2284" max="2284" width="6" bestFit="1" customWidth="1"/>
    <col min="2285" max="2290" width="7" bestFit="1" customWidth="1"/>
    <col min="2291" max="2291" width="5.6640625" bestFit="1" customWidth="1"/>
    <col min="2292" max="2292" width="7" bestFit="1" customWidth="1"/>
    <col min="2293" max="2315" width="6" bestFit="1" customWidth="1"/>
    <col min="2316" max="2318" width="6.6640625" bestFit="1" customWidth="1"/>
    <col min="2319" max="2320" width="8.6640625" bestFit="1" customWidth="1"/>
    <col min="2321" max="2321" width="7.6640625" bestFit="1" customWidth="1"/>
    <col min="2322" max="2322" width="8.6640625" bestFit="1" customWidth="1"/>
    <col min="2323" max="2324" width="7.6640625" bestFit="1" customWidth="1"/>
    <col min="2325" max="2326" width="8.6640625" bestFit="1" customWidth="1"/>
    <col min="2327" max="2327" width="8" bestFit="1" customWidth="1"/>
    <col min="2328" max="2329" width="8.6640625" bestFit="1" customWidth="1"/>
    <col min="2330" max="2331" width="7.6640625" bestFit="1" customWidth="1"/>
    <col min="2332" max="2332" width="8.6640625" bestFit="1" customWidth="1"/>
    <col min="2333" max="2333" width="7.6640625" bestFit="1" customWidth="1"/>
    <col min="2334" max="2334" width="6.6640625" bestFit="1" customWidth="1"/>
    <col min="2335" max="2335" width="7" bestFit="1" customWidth="1"/>
    <col min="2336" max="2336" width="6" bestFit="1" customWidth="1"/>
    <col min="2337" max="2337" width="7" bestFit="1" customWidth="1"/>
    <col min="2338" max="2344" width="6.6640625" bestFit="1" customWidth="1"/>
    <col min="2345" max="2346" width="7.6640625" bestFit="1" customWidth="1"/>
    <col min="2347" max="2347" width="6" bestFit="1" customWidth="1"/>
    <col min="2348" max="2348" width="6.6640625" bestFit="1" customWidth="1"/>
    <col min="2349" max="2349" width="4.6640625" bestFit="1" customWidth="1"/>
    <col min="2350" max="2350" width="6.6640625" bestFit="1" customWidth="1"/>
    <col min="2351" max="2354" width="6" bestFit="1" customWidth="1"/>
    <col min="2355" max="2355" width="5.6640625" bestFit="1" customWidth="1"/>
    <col min="2356" max="2358" width="6" bestFit="1" customWidth="1"/>
    <col min="2359" max="2359" width="5.6640625" bestFit="1" customWidth="1"/>
    <col min="2360" max="2365" width="6" bestFit="1" customWidth="1"/>
    <col min="2366" max="2367" width="7" bestFit="1" customWidth="1"/>
    <col min="2368" max="2368" width="6" bestFit="1" customWidth="1"/>
    <col min="2369" max="2378" width="7" bestFit="1" customWidth="1"/>
    <col min="2379" max="2379" width="6" bestFit="1" customWidth="1"/>
    <col min="2380" max="2385" width="7" bestFit="1" customWidth="1"/>
    <col min="2386" max="2401" width="6" bestFit="1" customWidth="1"/>
    <col min="2402" max="2402" width="5.6640625" bestFit="1" customWidth="1"/>
    <col min="2403" max="2403" width="6" bestFit="1" customWidth="1"/>
    <col min="2404" max="2405" width="6.6640625" bestFit="1" customWidth="1"/>
    <col min="2406" max="2406" width="8.6640625" bestFit="1" customWidth="1"/>
    <col min="2407" max="2407" width="10.77734375" bestFit="1" customWidth="1"/>
    <col min="2408" max="2408" width="9" bestFit="1" customWidth="1"/>
    <col min="2409" max="2409" width="8" bestFit="1" customWidth="1"/>
    <col min="2410" max="2411" width="9" bestFit="1" customWidth="1"/>
    <col min="2412" max="2412" width="8" bestFit="1" customWidth="1"/>
    <col min="2413" max="2413" width="9" bestFit="1" customWidth="1"/>
    <col min="2414" max="2414" width="8" bestFit="1" customWidth="1"/>
    <col min="2415" max="2417" width="9" bestFit="1" customWidth="1"/>
    <col min="2418" max="2419" width="8" bestFit="1" customWidth="1"/>
    <col min="2420" max="2421" width="9" bestFit="1" customWidth="1"/>
    <col min="2422" max="2422" width="8" bestFit="1" customWidth="1"/>
    <col min="2423" max="2423" width="9" bestFit="1" customWidth="1"/>
    <col min="2424" max="2424" width="8" bestFit="1" customWidth="1"/>
    <col min="2425" max="2427" width="9" bestFit="1" customWidth="1"/>
    <col min="2428" max="2429" width="8" bestFit="1" customWidth="1"/>
    <col min="2430" max="2430" width="9" bestFit="1" customWidth="1"/>
    <col min="2431" max="2431" width="8" bestFit="1" customWidth="1"/>
    <col min="2432" max="2432" width="9" bestFit="1" customWidth="1"/>
    <col min="2433" max="2433" width="8" bestFit="1" customWidth="1"/>
    <col min="2434" max="2434" width="6" bestFit="1" customWidth="1"/>
    <col min="2435" max="2443" width="9" bestFit="1" customWidth="1"/>
    <col min="2444" max="2445" width="8" bestFit="1" customWidth="1"/>
    <col min="2446" max="2448" width="9" bestFit="1" customWidth="1"/>
    <col min="2449" max="2452" width="8" bestFit="1" customWidth="1"/>
    <col min="2453" max="2454" width="9" bestFit="1" customWidth="1"/>
    <col min="2455" max="2455" width="8" bestFit="1" customWidth="1"/>
    <col min="2456" max="2462" width="9" bestFit="1" customWidth="1"/>
    <col min="2463" max="2463" width="8" bestFit="1" customWidth="1"/>
    <col min="2464" max="2466" width="9" bestFit="1" customWidth="1"/>
    <col min="2467" max="2467" width="12.77734375" bestFit="1" customWidth="1"/>
    <col min="2468" max="2468" width="10.109375" bestFit="1" customWidth="1"/>
    <col min="2469" max="2469" width="9" bestFit="1" customWidth="1"/>
    <col min="2470" max="2472" width="8" bestFit="1" customWidth="1"/>
    <col min="2473" max="2473" width="9" bestFit="1" customWidth="1"/>
    <col min="2474" max="2474" width="8" bestFit="1" customWidth="1"/>
    <col min="2475" max="2475" width="9" bestFit="1" customWidth="1"/>
    <col min="2476" max="2476" width="8" bestFit="1" customWidth="1"/>
    <col min="2477" max="2477" width="9" bestFit="1" customWidth="1"/>
    <col min="2478" max="2478" width="8" bestFit="1" customWidth="1"/>
    <col min="2479" max="2480" width="9" bestFit="1" customWidth="1"/>
    <col min="2481" max="2481" width="6" bestFit="1" customWidth="1"/>
    <col min="2482" max="2482" width="9" bestFit="1" customWidth="1"/>
    <col min="2483" max="2483" width="6" bestFit="1" customWidth="1"/>
    <col min="2484" max="2484" width="8" bestFit="1" customWidth="1"/>
    <col min="2485" max="2485" width="9" bestFit="1" customWidth="1"/>
    <col min="2486" max="2486" width="8" bestFit="1" customWidth="1"/>
    <col min="2487" max="2487" width="9" bestFit="1" customWidth="1"/>
    <col min="2488" max="2489" width="8" bestFit="1" customWidth="1"/>
    <col min="2490" max="2490" width="9" bestFit="1" customWidth="1"/>
    <col min="2491" max="2491" width="8" bestFit="1" customWidth="1"/>
    <col min="2492" max="2493" width="9" bestFit="1" customWidth="1"/>
    <col min="2494" max="2494" width="6" bestFit="1" customWidth="1"/>
    <col min="2495" max="2495" width="9" bestFit="1" customWidth="1"/>
    <col min="2496" max="2497" width="8" bestFit="1" customWidth="1"/>
    <col min="2498" max="2498" width="9" bestFit="1" customWidth="1"/>
    <col min="2499" max="2499" width="6" bestFit="1" customWidth="1"/>
    <col min="2500" max="2503" width="8" bestFit="1" customWidth="1"/>
    <col min="2504" max="2505" width="9" bestFit="1" customWidth="1"/>
    <col min="2506" max="2507" width="8" bestFit="1" customWidth="1"/>
    <col min="2508" max="2509" width="9" bestFit="1" customWidth="1"/>
    <col min="2510" max="2511" width="8" bestFit="1" customWidth="1"/>
    <col min="2512" max="2514" width="9" bestFit="1" customWidth="1"/>
    <col min="2515" max="2515" width="8" bestFit="1" customWidth="1"/>
    <col min="2516" max="2519" width="9" bestFit="1" customWidth="1"/>
    <col min="2520" max="2520" width="8" bestFit="1" customWidth="1"/>
    <col min="2521" max="2522" width="9" bestFit="1" customWidth="1"/>
    <col min="2523" max="2523" width="8" bestFit="1" customWidth="1"/>
    <col min="2524" max="2524" width="9" bestFit="1" customWidth="1"/>
    <col min="2525" max="2526" width="8" bestFit="1" customWidth="1"/>
    <col min="2527" max="2529" width="9" bestFit="1" customWidth="1"/>
    <col min="2530" max="2531" width="8" bestFit="1" customWidth="1"/>
    <col min="2532" max="2533" width="9" bestFit="1" customWidth="1"/>
    <col min="2534" max="2534" width="8" bestFit="1" customWidth="1"/>
    <col min="2535" max="2535" width="9" bestFit="1" customWidth="1"/>
    <col min="2536" max="2536" width="8" bestFit="1" customWidth="1"/>
    <col min="2537" max="2539" width="9" bestFit="1" customWidth="1"/>
    <col min="2540" max="2541" width="8" bestFit="1" customWidth="1"/>
    <col min="2542" max="2542" width="9" bestFit="1" customWidth="1"/>
    <col min="2543" max="2543" width="8" bestFit="1" customWidth="1"/>
    <col min="2544" max="2544" width="9" bestFit="1" customWidth="1"/>
    <col min="2545" max="2545" width="8" bestFit="1" customWidth="1"/>
    <col min="2546" max="2546" width="6" bestFit="1" customWidth="1"/>
    <col min="2547" max="2555" width="9" bestFit="1" customWidth="1"/>
    <col min="2556" max="2557" width="8" bestFit="1" customWidth="1"/>
    <col min="2558" max="2560" width="9" bestFit="1" customWidth="1"/>
    <col min="2561" max="2564" width="8" bestFit="1" customWidth="1"/>
    <col min="2565" max="2566" width="9" bestFit="1" customWidth="1"/>
    <col min="2567" max="2567" width="8" bestFit="1" customWidth="1"/>
    <col min="2568" max="2574" width="9" bestFit="1" customWidth="1"/>
    <col min="2575" max="2575" width="8" bestFit="1" customWidth="1"/>
    <col min="2576" max="2578" width="9" bestFit="1" customWidth="1"/>
    <col min="2579" max="2579" width="12.77734375" bestFit="1" customWidth="1"/>
    <col min="2580" max="2580" width="10.109375" bestFit="1" customWidth="1"/>
    <col min="2581" max="2582" width="9" bestFit="1" customWidth="1"/>
    <col min="2583" max="2584" width="8" bestFit="1" customWidth="1"/>
    <col min="2585" max="2585" width="9" bestFit="1" customWidth="1"/>
    <col min="2586" max="2588" width="8" bestFit="1" customWidth="1"/>
    <col min="2589" max="2589" width="9" bestFit="1" customWidth="1"/>
    <col min="2590" max="2590" width="8" bestFit="1" customWidth="1"/>
    <col min="2591" max="2592" width="9" bestFit="1" customWidth="1"/>
    <col min="2593" max="2593" width="6" bestFit="1" customWidth="1"/>
    <col min="2594" max="2594" width="9" bestFit="1" customWidth="1"/>
    <col min="2595" max="2595" width="6" bestFit="1" customWidth="1"/>
    <col min="2596" max="2596" width="8" bestFit="1" customWidth="1"/>
    <col min="2597" max="2597" width="9" bestFit="1" customWidth="1"/>
    <col min="2598" max="2598" width="8" bestFit="1" customWidth="1"/>
    <col min="2599" max="2599" width="9" bestFit="1" customWidth="1"/>
    <col min="2600" max="2601" width="8" bestFit="1" customWidth="1"/>
    <col min="2602" max="2602" width="9" bestFit="1" customWidth="1"/>
    <col min="2603" max="2603" width="8" bestFit="1" customWidth="1"/>
    <col min="2604" max="2605" width="9" bestFit="1" customWidth="1"/>
    <col min="2606" max="2606" width="6" bestFit="1" customWidth="1"/>
    <col min="2607" max="2607" width="9" bestFit="1" customWidth="1"/>
    <col min="2608" max="2609" width="8" bestFit="1" customWidth="1"/>
    <col min="2610" max="2610" width="9" bestFit="1" customWidth="1"/>
    <col min="2611" max="2611" width="6" bestFit="1" customWidth="1"/>
    <col min="2612" max="2615" width="8" bestFit="1" customWidth="1"/>
    <col min="2616" max="2617" width="9" bestFit="1" customWidth="1"/>
    <col min="2618" max="2619" width="8" bestFit="1" customWidth="1"/>
    <col min="2620" max="2621" width="9" bestFit="1" customWidth="1"/>
    <col min="2622" max="2623" width="8" bestFit="1" customWidth="1"/>
    <col min="2624" max="2626" width="9" bestFit="1" customWidth="1"/>
    <col min="2627" max="2627" width="8" bestFit="1" customWidth="1"/>
    <col min="2628" max="2631" width="9" bestFit="1" customWidth="1"/>
    <col min="2632" max="2632" width="8" bestFit="1" customWidth="1"/>
    <col min="2633" max="2634" width="9" bestFit="1" customWidth="1"/>
    <col min="2635" max="2635" width="8" bestFit="1" customWidth="1"/>
    <col min="2636" max="2636" width="9" bestFit="1" customWidth="1"/>
    <col min="2637" max="2638" width="8" bestFit="1" customWidth="1"/>
    <col min="2639" max="2641" width="9" bestFit="1" customWidth="1"/>
    <col min="2642" max="2643" width="8" bestFit="1" customWidth="1"/>
    <col min="2644" max="2645" width="9" bestFit="1" customWidth="1"/>
    <col min="2646" max="2646" width="8" bestFit="1" customWidth="1"/>
    <col min="2647" max="2647" width="9" bestFit="1" customWidth="1"/>
    <col min="2648" max="2648" width="8" bestFit="1" customWidth="1"/>
    <col min="2649" max="2651" width="9" bestFit="1" customWidth="1"/>
    <col min="2652" max="2653" width="8" bestFit="1" customWidth="1"/>
    <col min="2654" max="2654" width="9" bestFit="1" customWidth="1"/>
    <col min="2655" max="2655" width="8" bestFit="1" customWidth="1"/>
    <col min="2656" max="2656" width="9" bestFit="1" customWidth="1"/>
    <col min="2657" max="2657" width="8" bestFit="1" customWidth="1"/>
    <col min="2658" max="2658" width="6" bestFit="1" customWidth="1"/>
    <col min="2659" max="2667" width="9" bestFit="1" customWidth="1"/>
    <col min="2668" max="2669" width="8" bestFit="1" customWidth="1"/>
    <col min="2670" max="2672" width="9" bestFit="1" customWidth="1"/>
    <col min="2673" max="2676" width="8" bestFit="1" customWidth="1"/>
    <col min="2677" max="2678" width="9" bestFit="1" customWidth="1"/>
    <col min="2679" max="2679" width="8" bestFit="1" customWidth="1"/>
    <col min="2680" max="2686" width="9" bestFit="1" customWidth="1"/>
    <col min="2687" max="2687" width="8" bestFit="1" customWidth="1"/>
    <col min="2688" max="2690" width="9" bestFit="1" customWidth="1"/>
    <col min="2691" max="2691" width="12.77734375" bestFit="1" customWidth="1"/>
    <col min="2692" max="2692" width="10.109375" bestFit="1" customWidth="1"/>
    <col min="2693" max="2693" width="9" bestFit="1" customWidth="1"/>
    <col min="2694" max="2696" width="8" bestFit="1" customWidth="1"/>
    <col min="2697" max="2697" width="9" bestFit="1" customWidth="1"/>
    <col min="2698" max="2698" width="8" bestFit="1" customWidth="1"/>
    <col min="2699" max="2699" width="9" bestFit="1" customWidth="1"/>
    <col min="2700" max="2700" width="8" bestFit="1" customWidth="1"/>
    <col min="2701" max="2701" width="9" bestFit="1" customWidth="1"/>
    <col min="2702" max="2702" width="8" bestFit="1" customWidth="1"/>
    <col min="2703" max="2704" width="9" bestFit="1" customWidth="1"/>
    <col min="2705" max="2705" width="6" bestFit="1" customWidth="1"/>
    <col min="2706" max="2706" width="9" bestFit="1" customWidth="1"/>
    <col min="2707" max="2707" width="6" bestFit="1" customWidth="1"/>
    <col min="2708" max="2708" width="8" bestFit="1" customWidth="1"/>
    <col min="2709" max="2709" width="9" bestFit="1" customWidth="1"/>
    <col min="2710" max="2710" width="8" bestFit="1" customWidth="1"/>
    <col min="2711" max="2711" width="9" bestFit="1" customWidth="1"/>
    <col min="2712" max="2713" width="8" bestFit="1" customWidth="1"/>
    <col min="2714" max="2714" width="9" bestFit="1" customWidth="1"/>
    <col min="2715" max="2715" width="8" bestFit="1" customWidth="1"/>
    <col min="2716" max="2717" width="9" bestFit="1" customWidth="1"/>
    <col min="2718" max="2718" width="6" bestFit="1" customWidth="1"/>
    <col min="2719" max="2719" width="9" bestFit="1" customWidth="1"/>
    <col min="2720" max="2721" width="8" bestFit="1" customWidth="1"/>
    <col min="2722" max="2722" width="9" bestFit="1" customWidth="1"/>
    <col min="2723" max="2723" width="6" bestFit="1" customWidth="1"/>
    <col min="2724" max="2727" width="8" bestFit="1" customWidth="1"/>
    <col min="2728" max="2729" width="9" bestFit="1" customWidth="1"/>
    <col min="2730" max="2731" width="8" bestFit="1" customWidth="1"/>
    <col min="2732" max="2733" width="9" bestFit="1" customWidth="1"/>
    <col min="2734" max="2735" width="8" bestFit="1" customWidth="1"/>
    <col min="2736" max="2738" width="9" bestFit="1" customWidth="1"/>
    <col min="2739" max="2739" width="8" bestFit="1" customWidth="1"/>
    <col min="2740" max="2743" width="9" bestFit="1" customWidth="1"/>
    <col min="2744" max="2744" width="8" bestFit="1" customWidth="1"/>
    <col min="2745" max="2746" width="9" bestFit="1" customWidth="1"/>
    <col min="2747" max="2747" width="8" bestFit="1" customWidth="1"/>
    <col min="2748" max="2748" width="9" bestFit="1" customWidth="1"/>
    <col min="2749" max="2750" width="8" bestFit="1" customWidth="1"/>
    <col min="2751" max="2753" width="9" bestFit="1" customWidth="1"/>
    <col min="2754" max="2755" width="8" bestFit="1" customWidth="1"/>
    <col min="2756" max="2757" width="9" bestFit="1" customWidth="1"/>
    <col min="2758" max="2758" width="8" bestFit="1" customWidth="1"/>
    <col min="2759" max="2759" width="9" bestFit="1" customWidth="1"/>
    <col min="2760" max="2760" width="8" bestFit="1" customWidth="1"/>
    <col min="2761" max="2763" width="9" bestFit="1" customWidth="1"/>
    <col min="2764" max="2765" width="8" bestFit="1" customWidth="1"/>
    <col min="2766" max="2766" width="9" bestFit="1" customWidth="1"/>
    <col min="2767" max="2767" width="8" bestFit="1" customWidth="1"/>
    <col min="2768" max="2768" width="9" bestFit="1" customWidth="1"/>
    <col min="2769" max="2769" width="8" bestFit="1" customWidth="1"/>
    <col min="2770" max="2770" width="6" bestFit="1" customWidth="1"/>
    <col min="2771" max="2779" width="9" bestFit="1" customWidth="1"/>
    <col min="2780" max="2781" width="8" bestFit="1" customWidth="1"/>
    <col min="2782" max="2784" width="9" bestFit="1" customWidth="1"/>
    <col min="2785" max="2788" width="8" bestFit="1" customWidth="1"/>
    <col min="2789" max="2790" width="9" bestFit="1" customWidth="1"/>
    <col min="2791" max="2791" width="8" bestFit="1" customWidth="1"/>
    <col min="2792" max="2798" width="9" bestFit="1" customWidth="1"/>
    <col min="2799" max="2799" width="8" bestFit="1" customWidth="1"/>
    <col min="2800" max="2802" width="9" bestFit="1" customWidth="1"/>
    <col min="2803" max="2803" width="12.77734375" bestFit="1" customWidth="1"/>
    <col min="2804" max="2804" width="10.109375" bestFit="1" customWidth="1"/>
    <col min="2805" max="2808" width="8" bestFit="1" customWidth="1"/>
    <col min="2809" max="2809" width="9" bestFit="1" customWidth="1"/>
    <col min="2810" max="2810" width="8" bestFit="1" customWidth="1"/>
    <col min="2811" max="2811" width="9" bestFit="1" customWidth="1"/>
    <col min="2812" max="2813" width="8" bestFit="1" customWidth="1"/>
    <col min="2814" max="2816" width="9" bestFit="1" customWidth="1"/>
    <col min="2817" max="2817" width="6" bestFit="1" customWidth="1"/>
    <col min="2818" max="2818" width="9" bestFit="1" customWidth="1"/>
    <col min="2819" max="2819" width="8" bestFit="1" customWidth="1"/>
    <col min="2820" max="2820" width="6" bestFit="1" customWidth="1"/>
    <col min="2821" max="2821" width="8" bestFit="1" customWidth="1"/>
    <col min="2822" max="2822" width="9" bestFit="1" customWidth="1"/>
    <col min="2823" max="2823" width="8" bestFit="1" customWidth="1"/>
    <col min="2824" max="2824" width="9" bestFit="1" customWidth="1"/>
    <col min="2825" max="2826" width="8" bestFit="1" customWidth="1"/>
    <col min="2827" max="2827" width="9" bestFit="1" customWidth="1"/>
    <col min="2828" max="2828" width="8" bestFit="1" customWidth="1"/>
    <col min="2829" max="2830" width="9" bestFit="1" customWidth="1"/>
    <col min="2831" max="2831" width="6" bestFit="1" customWidth="1"/>
    <col min="2832" max="2832" width="9" bestFit="1" customWidth="1"/>
    <col min="2833" max="2834" width="8" bestFit="1" customWidth="1"/>
    <col min="2835" max="2835" width="9" bestFit="1" customWidth="1"/>
    <col min="2836" max="2836" width="6" bestFit="1" customWidth="1"/>
    <col min="2837" max="2840" width="8" bestFit="1" customWidth="1"/>
    <col min="2841" max="2841" width="9" bestFit="1" customWidth="1"/>
    <col min="2842" max="2843" width="8" bestFit="1" customWidth="1"/>
    <col min="2844" max="2845" width="9" bestFit="1" customWidth="1"/>
    <col min="2846" max="2847" width="8" bestFit="1" customWidth="1"/>
    <col min="2848" max="2850" width="9" bestFit="1" customWidth="1"/>
    <col min="2851" max="2851" width="8" bestFit="1" customWidth="1"/>
    <col min="2852" max="2854" width="9" bestFit="1" customWidth="1"/>
    <col min="2855" max="2855" width="8" bestFit="1" customWidth="1"/>
    <col min="2856" max="2857" width="9" bestFit="1" customWidth="1"/>
    <col min="2858" max="2858" width="8" bestFit="1" customWidth="1"/>
    <col min="2859" max="2859" width="9" bestFit="1" customWidth="1"/>
    <col min="2860" max="2861" width="8" bestFit="1" customWidth="1"/>
    <col min="2862" max="2865" width="9" bestFit="1" customWidth="1"/>
    <col min="2866" max="2867" width="8" bestFit="1" customWidth="1"/>
    <col min="2868" max="2869" width="9" bestFit="1" customWidth="1"/>
    <col min="2870" max="2870" width="8" bestFit="1" customWidth="1"/>
    <col min="2871" max="2871" width="9" bestFit="1" customWidth="1"/>
    <col min="2872" max="2873" width="8" bestFit="1" customWidth="1"/>
    <col min="2874" max="2875" width="9" bestFit="1" customWidth="1"/>
    <col min="2876" max="2877" width="8" bestFit="1" customWidth="1"/>
    <col min="2878" max="2879" width="9" bestFit="1" customWidth="1"/>
    <col min="2880" max="2881" width="8" bestFit="1" customWidth="1"/>
    <col min="2882" max="2882" width="6" bestFit="1" customWidth="1"/>
    <col min="2883" max="2891" width="9" bestFit="1" customWidth="1"/>
    <col min="2892" max="2893" width="8" bestFit="1" customWidth="1"/>
    <col min="2894" max="2896" width="9" bestFit="1" customWidth="1"/>
    <col min="2897" max="2900" width="8" bestFit="1" customWidth="1"/>
    <col min="2901" max="2902" width="9" bestFit="1" customWidth="1"/>
    <col min="2903" max="2903" width="8" bestFit="1" customWidth="1"/>
    <col min="2904" max="2910" width="9" bestFit="1" customWidth="1"/>
    <col min="2911" max="2911" width="8" bestFit="1" customWidth="1"/>
    <col min="2912" max="2914" width="9" bestFit="1" customWidth="1"/>
    <col min="2915" max="2915" width="12.77734375" bestFit="1" customWidth="1"/>
    <col min="2916" max="2916" width="10.109375" bestFit="1" customWidth="1"/>
    <col min="2917" max="2918" width="9" bestFit="1" customWidth="1"/>
    <col min="2919" max="2920" width="8" bestFit="1" customWidth="1"/>
    <col min="2921" max="2921" width="9" bestFit="1" customWidth="1"/>
    <col min="2922" max="2922" width="8" bestFit="1" customWidth="1"/>
    <col min="2923" max="2923" width="9" bestFit="1" customWidth="1"/>
    <col min="2924" max="2925" width="8" bestFit="1" customWidth="1"/>
    <col min="2926" max="2926" width="9" bestFit="1" customWidth="1"/>
    <col min="2927" max="2927" width="8" bestFit="1" customWidth="1"/>
    <col min="2928" max="2929" width="9" bestFit="1" customWidth="1"/>
    <col min="2930" max="2930" width="6" bestFit="1" customWidth="1"/>
    <col min="2931" max="2931" width="9" bestFit="1" customWidth="1"/>
    <col min="2932" max="2932" width="6" bestFit="1" customWidth="1"/>
    <col min="2933" max="2933" width="8" bestFit="1" customWidth="1"/>
    <col min="2934" max="2934" width="9" bestFit="1" customWidth="1"/>
    <col min="2935" max="2935" width="8" bestFit="1" customWidth="1"/>
    <col min="2936" max="2936" width="9" bestFit="1" customWidth="1"/>
    <col min="2937" max="2938" width="8" bestFit="1" customWidth="1"/>
    <col min="2939" max="2939" width="9" bestFit="1" customWidth="1"/>
    <col min="2940" max="2940" width="8" bestFit="1" customWidth="1"/>
    <col min="2941" max="2942" width="9" bestFit="1" customWidth="1"/>
    <col min="2943" max="2943" width="6" bestFit="1" customWidth="1"/>
    <col min="2944" max="2944" width="9" bestFit="1" customWidth="1"/>
    <col min="2945" max="2946" width="8" bestFit="1" customWidth="1"/>
    <col min="2947" max="2947" width="9" bestFit="1" customWidth="1"/>
    <col min="2948" max="2948" width="6" bestFit="1" customWidth="1"/>
    <col min="2949" max="2952" width="8" bestFit="1" customWidth="1"/>
    <col min="2953" max="2954" width="9" bestFit="1" customWidth="1"/>
    <col min="2955" max="2956" width="8" bestFit="1" customWidth="1"/>
    <col min="2957" max="2958" width="9" bestFit="1" customWidth="1"/>
    <col min="2959" max="2960" width="8" bestFit="1" customWidth="1"/>
    <col min="2961" max="2963" width="9" bestFit="1" customWidth="1"/>
    <col min="2964" max="2964" width="8" bestFit="1" customWidth="1"/>
    <col min="2965" max="2968" width="9" bestFit="1" customWidth="1"/>
    <col min="2969" max="2969" width="8" bestFit="1" customWidth="1"/>
    <col min="2970" max="2971" width="9" bestFit="1" customWidth="1"/>
    <col min="2972" max="2972" width="8" bestFit="1" customWidth="1"/>
    <col min="2973" max="2973" width="9" bestFit="1" customWidth="1"/>
    <col min="2974" max="2975" width="8" bestFit="1" customWidth="1"/>
    <col min="2976" max="2978" width="9" bestFit="1" customWidth="1"/>
    <col min="2979" max="2980" width="8" bestFit="1" customWidth="1"/>
    <col min="2981" max="2982" width="9" bestFit="1" customWidth="1"/>
    <col min="2983" max="2983" width="8" bestFit="1" customWidth="1"/>
    <col min="2984" max="2984" width="9" bestFit="1" customWidth="1"/>
    <col min="2985" max="2985" width="8" bestFit="1" customWidth="1"/>
    <col min="2986" max="2988" width="9" bestFit="1" customWidth="1"/>
    <col min="2989" max="2990" width="8" bestFit="1" customWidth="1"/>
    <col min="2991" max="2991" width="9" bestFit="1" customWidth="1"/>
    <col min="2992" max="2992" width="8" bestFit="1" customWidth="1"/>
    <col min="2993" max="2993" width="9" bestFit="1" customWidth="1"/>
    <col min="2994" max="2994" width="8" bestFit="1" customWidth="1"/>
    <col min="2995" max="2995" width="6" bestFit="1" customWidth="1"/>
    <col min="2996" max="3004" width="9" bestFit="1" customWidth="1"/>
    <col min="3005" max="3006" width="8" bestFit="1" customWidth="1"/>
    <col min="3007" max="3009" width="9" bestFit="1" customWidth="1"/>
    <col min="3010" max="3013" width="8" bestFit="1" customWidth="1"/>
    <col min="3014" max="3015" width="9" bestFit="1" customWidth="1"/>
    <col min="3016" max="3016" width="8" bestFit="1" customWidth="1"/>
    <col min="3017" max="3023" width="9" bestFit="1" customWidth="1"/>
    <col min="3024" max="3024" width="8" bestFit="1" customWidth="1"/>
    <col min="3025" max="3027" width="9" bestFit="1" customWidth="1"/>
    <col min="3028" max="3028" width="12.77734375" bestFit="1" customWidth="1"/>
    <col min="3029" max="3029" width="10.109375" bestFit="1" customWidth="1"/>
    <col min="3030" max="3031" width="9" bestFit="1" customWidth="1"/>
    <col min="3032" max="3033" width="8" bestFit="1" customWidth="1"/>
    <col min="3034" max="3034" width="9" bestFit="1" customWidth="1"/>
    <col min="3035" max="3036" width="8" bestFit="1" customWidth="1"/>
    <col min="3037" max="3037" width="9" bestFit="1" customWidth="1"/>
    <col min="3038" max="3039" width="8" bestFit="1" customWidth="1"/>
    <col min="3040" max="3040" width="9" bestFit="1" customWidth="1"/>
    <col min="3041" max="3041" width="8" bestFit="1" customWidth="1"/>
    <col min="3042" max="3043" width="9" bestFit="1" customWidth="1"/>
    <col min="3044" max="3044" width="6" bestFit="1" customWidth="1"/>
    <col min="3045" max="3045" width="9" bestFit="1" customWidth="1"/>
    <col min="3046" max="3046" width="6" bestFit="1" customWidth="1"/>
    <col min="3047" max="3047" width="8" bestFit="1" customWidth="1"/>
    <col min="3048" max="3048" width="9" bestFit="1" customWidth="1"/>
    <col min="3049" max="3049" width="8" bestFit="1" customWidth="1"/>
    <col min="3050" max="3051" width="9" bestFit="1" customWidth="1"/>
    <col min="3052" max="3053" width="8" bestFit="1" customWidth="1"/>
    <col min="3054" max="3054" width="9" bestFit="1" customWidth="1"/>
    <col min="3055" max="3055" width="8" bestFit="1" customWidth="1"/>
    <col min="3056" max="3057" width="9" bestFit="1" customWidth="1"/>
    <col min="3058" max="3058" width="6" bestFit="1" customWidth="1"/>
    <col min="3059" max="3059" width="9" bestFit="1" customWidth="1"/>
    <col min="3060" max="3061" width="8" bestFit="1" customWidth="1"/>
    <col min="3062" max="3063" width="9" bestFit="1" customWidth="1"/>
    <col min="3064" max="3064" width="6" bestFit="1" customWidth="1"/>
    <col min="3065" max="3068" width="8" bestFit="1" customWidth="1"/>
    <col min="3069" max="3069" width="9" bestFit="1" customWidth="1"/>
    <col min="3070" max="3071" width="8" bestFit="1" customWidth="1"/>
    <col min="3072" max="3073" width="9" bestFit="1" customWidth="1"/>
    <col min="3074" max="3075" width="8" bestFit="1" customWidth="1"/>
    <col min="3076" max="3078" width="9" bestFit="1" customWidth="1"/>
    <col min="3079" max="3079" width="8" bestFit="1" customWidth="1"/>
    <col min="3080" max="3085" width="9" bestFit="1" customWidth="1"/>
    <col min="3086" max="3086" width="8" bestFit="1" customWidth="1"/>
    <col min="3087" max="3087" width="9" bestFit="1" customWidth="1"/>
    <col min="3088" max="3088" width="8" bestFit="1" customWidth="1"/>
    <col min="3089" max="3092" width="9" bestFit="1" customWidth="1"/>
    <col min="3093" max="3094" width="8" bestFit="1" customWidth="1"/>
    <col min="3095" max="3096" width="9" bestFit="1" customWidth="1"/>
    <col min="3097" max="3097" width="8" bestFit="1" customWidth="1"/>
    <col min="3098" max="3098" width="9" bestFit="1" customWidth="1"/>
    <col min="3099" max="3099" width="8" bestFit="1" customWidth="1"/>
    <col min="3100" max="3102" width="9" bestFit="1" customWidth="1"/>
    <col min="3103" max="3104" width="8" bestFit="1" customWidth="1"/>
    <col min="3105" max="3105" width="9" bestFit="1" customWidth="1"/>
    <col min="3106" max="3106" width="8" bestFit="1" customWidth="1"/>
    <col min="3107" max="3107" width="9" bestFit="1" customWidth="1"/>
    <col min="3108" max="3108" width="8" bestFit="1" customWidth="1"/>
    <col min="3109" max="3109" width="6" bestFit="1" customWidth="1"/>
    <col min="3110" max="3118" width="9" bestFit="1" customWidth="1"/>
    <col min="3119" max="3120" width="8" bestFit="1" customWidth="1"/>
    <col min="3121" max="3123" width="9" bestFit="1" customWidth="1"/>
    <col min="3124" max="3127" width="8" bestFit="1" customWidth="1"/>
    <col min="3128" max="3129" width="9" bestFit="1" customWidth="1"/>
    <col min="3130" max="3130" width="8" bestFit="1" customWidth="1"/>
    <col min="3131" max="3137" width="9" bestFit="1" customWidth="1"/>
    <col min="3138" max="3138" width="8" bestFit="1" customWidth="1"/>
    <col min="3139" max="3141" width="9" bestFit="1" customWidth="1"/>
    <col min="3142" max="3142" width="12.77734375" bestFit="1" customWidth="1"/>
    <col min="3143" max="3143" width="10.109375" bestFit="1" customWidth="1"/>
    <col min="3144" max="3144" width="9" bestFit="1" customWidth="1"/>
    <col min="3145" max="3147" width="8" bestFit="1" customWidth="1"/>
    <col min="3148" max="3148" width="9" bestFit="1" customWidth="1"/>
    <col min="3149" max="3150" width="8" bestFit="1" customWidth="1"/>
    <col min="3151" max="3151" width="9" bestFit="1" customWidth="1"/>
    <col min="3152" max="3152" width="8" bestFit="1" customWidth="1"/>
    <col min="3153" max="3154" width="9" bestFit="1" customWidth="1"/>
    <col min="3155" max="3155" width="6" bestFit="1" customWidth="1"/>
    <col min="3156" max="3156" width="9" bestFit="1" customWidth="1"/>
    <col min="3157" max="3157" width="6" bestFit="1" customWidth="1"/>
    <col min="3158" max="3158" width="8" bestFit="1" customWidth="1"/>
    <col min="3159" max="3159" width="9" bestFit="1" customWidth="1"/>
    <col min="3160" max="3160" width="8" bestFit="1" customWidth="1"/>
    <col min="3161" max="3161" width="9" bestFit="1" customWidth="1"/>
    <col min="3162" max="3163" width="8" bestFit="1" customWidth="1"/>
    <col min="3164" max="3164" width="9" bestFit="1" customWidth="1"/>
    <col min="3165" max="3165" width="8" bestFit="1" customWidth="1"/>
    <col min="3166" max="3167" width="9" bestFit="1" customWidth="1"/>
    <col min="3168" max="3168" width="6" bestFit="1" customWidth="1"/>
    <col min="3169" max="3169" width="9" bestFit="1" customWidth="1"/>
    <col min="3170" max="3171" width="8" bestFit="1" customWidth="1"/>
    <col min="3172" max="3172" width="9" bestFit="1" customWidth="1"/>
    <col min="3173" max="3173" width="6" bestFit="1" customWidth="1"/>
    <col min="3174" max="3177" width="8" bestFit="1" customWidth="1"/>
    <col min="3178" max="3179" width="9" bestFit="1" customWidth="1"/>
    <col min="3180" max="3181" width="8" bestFit="1" customWidth="1"/>
    <col min="3182" max="3183" width="9" bestFit="1" customWidth="1"/>
    <col min="3184" max="3185" width="8" bestFit="1" customWidth="1"/>
    <col min="3186" max="3188" width="9" bestFit="1" customWidth="1"/>
    <col min="3189" max="3189" width="8" bestFit="1" customWidth="1"/>
    <col min="3190" max="3193" width="9" bestFit="1" customWidth="1"/>
    <col min="3194" max="3194" width="8" bestFit="1" customWidth="1"/>
    <col min="3195" max="3196" width="9" bestFit="1" customWidth="1"/>
    <col min="3197" max="3197" width="8" bestFit="1" customWidth="1"/>
    <col min="3198" max="3198" width="9" bestFit="1" customWidth="1"/>
    <col min="3199" max="3200" width="8" bestFit="1" customWidth="1"/>
    <col min="3201" max="3203" width="9" bestFit="1" customWidth="1"/>
    <col min="3204" max="3205" width="8" bestFit="1" customWidth="1"/>
    <col min="3206" max="3207" width="9" bestFit="1" customWidth="1"/>
    <col min="3208" max="3208" width="8" bestFit="1" customWidth="1"/>
    <col min="3209" max="3209" width="9" bestFit="1" customWidth="1"/>
    <col min="3210" max="3210" width="8" bestFit="1" customWidth="1"/>
    <col min="3211" max="3213" width="9" bestFit="1" customWidth="1"/>
    <col min="3214" max="3215" width="8" bestFit="1" customWidth="1"/>
    <col min="3216" max="3216" width="9" bestFit="1" customWidth="1"/>
    <col min="3217" max="3217" width="8" bestFit="1" customWidth="1"/>
    <col min="3218" max="3218" width="9" bestFit="1" customWidth="1"/>
    <col min="3219" max="3219" width="8" bestFit="1" customWidth="1"/>
    <col min="3220" max="3220" width="6" bestFit="1" customWidth="1"/>
    <col min="3221" max="3229" width="9" bestFit="1" customWidth="1"/>
    <col min="3230" max="3231" width="8" bestFit="1" customWidth="1"/>
    <col min="3232" max="3234" width="9" bestFit="1" customWidth="1"/>
    <col min="3235" max="3238" width="8" bestFit="1" customWidth="1"/>
    <col min="3239" max="3240" width="9" bestFit="1" customWidth="1"/>
    <col min="3241" max="3241" width="8" bestFit="1" customWidth="1"/>
    <col min="3242" max="3248" width="9" bestFit="1" customWidth="1"/>
    <col min="3249" max="3249" width="8" bestFit="1" customWidth="1"/>
    <col min="3250" max="3252" width="9" bestFit="1" customWidth="1"/>
    <col min="3253" max="3253" width="12.77734375" bestFit="1" customWidth="1"/>
    <col min="3254" max="3254" width="10.109375" bestFit="1" customWidth="1"/>
    <col min="3255" max="3255" width="9" bestFit="1" customWidth="1"/>
    <col min="3256" max="3258" width="8" bestFit="1" customWidth="1"/>
    <col min="3259" max="3259" width="9" bestFit="1" customWidth="1"/>
    <col min="3260" max="3260" width="8" bestFit="1" customWidth="1"/>
    <col min="3261" max="3261" width="9" bestFit="1" customWidth="1"/>
    <col min="3262" max="3262" width="8" bestFit="1" customWidth="1"/>
    <col min="3263" max="3263" width="9" bestFit="1" customWidth="1"/>
    <col min="3264" max="3264" width="8" bestFit="1" customWidth="1"/>
    <col min="3265" max="3266" width="9" bestFit="1" customWidth="1"/>
    <col min="3267" max="3267" width="6" bestFit="1" customWidth="1"/>
    <col min="3268" max="3268" width="9" bestFit="1" customWidth="1"/>
    <col min="3269" max="3269" width="6" bestFit="1" customWidth="1"/>
    <col min="3270" max="3270" width="8" bestFit="1" customWidth="1"/>
    <col min="3271" max="3271" width="9" bestFit="1" customWidth="1"/>
    <col min="3272" max="3272" width="8" bestFit="1" customWidth="1"/>
    <col min="3273" max="3273" width="9" bestFit="1" customWidth="1"/>
    <col min="3274" max="3275" width="8" bestFit="1" customWidth="1"/>
    <col min="3276" max="3276" width="9" bestFit="1" customWidth="1"/>
    <col min="3277" max="3277" width="8" bestFit="1" customWidth="1"/>
    <col min="3278" max="3279" width="9" bestFit="1" customWidth="1"/>
    <col min="3280" max="3280" width="6" bestFit="1" customWidth="1"/>
    <col min="3281" max="3281" width="9" bestFit="1" customWidth="1"/>
    <col min="3282" max="3283" width="8" bestFit="1" customWidth="1"/>
    <col min="3284" max="3284" width="9" bestFit="1" customWidth="1"/>
    <col min="3285" max="3285" width="6" bestFit="1" customWidth="1"/>
    <col min="3286" max="3289" width="8" bestFit="1" customWidth="1"/>
    <col min="3290" max="3291" width="9" bestFit="1" customWidth="1"/>
    <col min="3292" max="3293" width="8" bestFit="1" customWidth="1"/>
    <col min="3294" max="3295" width="9" bestFit="1" customWidth="1"/>
    <col min="3296" max="3297" width="8" bestFit="1" customWidth="1"/>
    <col min="3298" max="3300" width="9" bestFit="1" customWidth="1"/>
    <col min="3301" max="3301" width="8" bestFit="1" customWidth="1"/>
    <col min="3302" max="3304" width="9" bestFit="1" customWidth="1"/>
    <col min="3305" max="3305" width="8" bestFit="1" customWidth="1"/>
    <col min="3306" max="3307" width="9" bestFit="1" customWidth="1"/>
    <col min="3308" max="3308" width="8" bestFit="1" customWidth="1"/>
    <col min="3309" max="3309" width="9" bestFit="1" customWidth="1"/>
    <col min="3310" max="3311" width="8" bestFit="1" customWidth="1"/>
    <col min="3312" max="3314" width="9" bestFit="1" customWidth="1"/>
    <col min="3315" max="3316" width="8" bestFit="1" customWidth="1"/>
    <col min="3317" max="3318" width="9" bestFit="1" customWidth="1"/>
    <col min="3319" max="3319" width="8" bestFit="1" customWidth="1"/>
    <col min="3320" max="3320" width="9" bestFit="1" customWidth="1"/>
    <col min="3321" max="3321" width="8" bestFit="1" customWidth="1"/>
    <col min="3322" max="3324" width="9" bestFit="1" customWidth="1"/>
    <col min="3325" max="3326" width="8" bestFit="1" customWidth="1"/>
    <col min="3327" max="3327" width="9" bestFit="1" customWidth="1"/>
    <col min="3328" max="3328" width="8" bestFit="1" customWidth="1"/>
    <col min="3329" max="3329" width="9" bestFit="1" customWidth="1"/>
    <col min="3330" max="3330" width="8" bestFit="1" customWidth="1"/>
    <col min="3331" max="3331" width="6" bestFit="1" customWidth="1"/>
    <col min="3332" max="3341" width="9" bestFit="1" customWidth="1"/>
    <col min="3342" max="3342" width="8" bestFit="1" customWidth="1"/>
    <col min="3343" max="3345" width="9" bestFit="1" customWidth="1"/>
    <col min="3346" max="3349" width="8" bestFit="1" customWidth="1"/>
    <col min="3350" max="3351" width="9" bestFit="1" customWidth="1"/>
    <col min="3352" max="3352" width="8" bestFit="1" customWidth="1"/>
    <col min="3353" max="3359" width="9" bestFit="1" customWidth="1"/>
    <col min="3360" max="3360" width="8" bestFit="1" customWidth="1"/>
    <col min="3361" max="3363" width="9" bestFit="1" customWidth="1"/>
    <col min="3364" max="3364" width="12.77734375" bestFit="1" customWidth="1"/>
    <col min="3365" max="3365" width="10.109375" bestFit="1" customWidth="1"/>
    <col min="3366" max="3366" width="9" bestFit="1" customWidth="1"/>
    <col min="3367" max="3369" width="8" bestFit="1" customWidth="1"/>
    <col min="3370" max="3370" width="9" bestFit="1" customWidth="1"/>
    <col min="3371" max="3372" width="8" bestFit="1" customWidth="1"/>
    <col min="3373" max="3373" width="9" bestFit="1" customWidth="1"/>
    <col min="3374" max="3374" width="8" bestFit="1" customWidth="1"/>
    <col min="3375" max="3376" width="9" bestFit="1" customWidth="1"/>
    <col min="3377" max="3377" width="6" bestFit="1" customWidth="1"/>
    <col min="3378" max="3378" width="9" bestFit="1" customWidth="1"/>
    <col min="3379" max="3379" width="6" bestFit="1" customWidth="1"/>
    <col min="3380" max="3380" width="8" bestFit="1" customWidth="1"/>
    <col min="3381" max="3381" width="9" bestFit="1" customWidth="1"/>
    <col min="3382" max="3382" width="8" bestFit="1" customWidth="1"/>
    <col min="3383" max="3383" width="9" bestFit="1" customWidth="1"/>
    <col min="3384" max="3385" width="8" bestFit="1" customWidth="1"/>
    <col min="3386" max="3386" width="9" bestFit="1" customWidth="1"/>
    <col min="3387" max="3387" width="8" bestFit="1" customWidth="1"/>
    <col min="3388" max="3389" width="9" bestFit="1" customWidth="1"/>
    <col min="3390" max="3390" width="6" bestFit="1" customWidth="1"/>
    <col min="3391" max="3391" width="9" bestFit="1" customWidth="1"/>
    <col min="3392" max="3393" width="8" bestFit="1" customWidth="1"/>
    <col min="3394" max="3394" width="9" bestFit="1" customWidth="1"/>
    <col min="3395" max="3395" width="6" bestFit="1" customWidth="1"/>
    <col min="3396" max="3399" width="8" bestFit="1" customWidth="1"/>
    <col min="3400" max="3401" width="9" bestFit="1" customWidth="1"/>
    <col min="3402" max="3403" width="8" bestFit="1" customWidth="1"/>
    <col min="3404" max="3405" width="9" bestFit="1" customWidth="1"/>
    <col min="3406" max="3407" width="8" bestFit="1" customWidth="1"/>
    <col min="3408" max="3410" width="9" bestFit="1" customWidth="1"/>
    <col min="3411" max="3411" width="8" bestFit="1" customWidth="1"/>
    <col min="3412" max="3415" width="9" bestFit="1" customWidth="1"/>
    <col min="3416" max="3416" width="8" bestFit="1" customWidth="1"/>
    <col min="3417" max="3418" width="9" bestFit="1" customWidth="1"/>
    <col min="3419" max="3419" width="8" bestFit="1" customWidth="1"/>
    <col min="3420" max="3420" width="9" bestFit="1" customWidth="1"/>
    <col min="3421" max="3422" width="8" bestFit="1" customWidth="1"/>
    <col min="3423" max="3425" width="9" bestFit="1" customWidth="1"/>
    <col min="3426" max="3427" width="8" bestFit="1" customWidth="1"/>
    <col min="3428" max="3429" width="9" bestFit="1" customWidth="1"/>
    <col min="3430" max="3430" width="8" bestFit="1" customWidth="1"/>
    <col min="3431" max="3431" width="9" bestFit="1" customWidth="1"/>
    <col min="3432" max="3432" width="8" bestFit="1" customWidth="1"/>
    <col min="3433" max="3435" width="9" bestFit="1" customWidth="1"/>
    <col min="3436" max="3437" width="8" bestFit="1" customWidth="1"/>
    <col min="3438" max="3438" width="9" bestFit="1" customWidth="1"/>
    <col min="3439" max="3439" width="8" bestFit="1" customWidth="1"/>
    <col min="3440" max="3440" width="9" bestFit="1" customWidth="1"/>
    <col min="3441" max="3441" width="8" bestFit="1" customWidth="1"/>
    <col min="3442" max="3442" width="6" bestFit="1" customWidth="1"/>
    <col min="3443" max="3451" width="9" bestFit="1" customWidth="1"/>
    <col min="3452" max="3453" width="8" bestFit="1" customWidth="1"/>
    <col min="3454" max="3456" width="9" bestFit="1" customWidth="1"/>
    <col min="3457" max="3460" width="8" bestFit="1" customWidth="1"/>
    <col min="3461" max="3462" width="9" bestFit="1" customWidth="1"/>
    <col min="3463" max="3463" width="8" bestFit="1" customWidth="1"/>
    <col min="3464" max="3470" width="9" bestFit="1" customWidth="1"/>
    <col min="3471" max="3471" width="8" bestFit="1" customWidth="1"/>
    <col min="3472" max="3474" width="9" bestFit="1" customWidth="1"/>
    <col min="3475" max="3475" width="12.77734375" bestFit="1" customWidth="1"/>
    <col min="3476" max="3476" width="10.109375" bestFit="1" customWidth="1"/>
    <col min="3477" max="3477" width="9" bestFit="1" customWidth="1"/>
    <col min="3478" max="3480" width="8" bestFit="1" customWidth="1"/>
    <col min="3481" max="3481" width="9" bestFit="1" customWidth="1"/>
    <col min="3482" max="3484" width="8" bestFit="1" customWidth="1"/>
    <col min="3485" max="3485" width="9" bestFit="1" customWidth="1"/>
    <col min="3486" max="3486" width="8" bestFit="1" customWidth="1"/>
    <col min="3487" max="3488" width="9" bestFit="1" customWidth="1"/>
    <col min="3489" max="3489" width="6" bestFit="1" customWidth="1"/>
    <col min="3490" max="3490" width="9" bestFit="1" customWidth="1"/>
    <col min="3491" max="3491" width="6" bestFit="1" customWidth="1"/>
    <col min="3492" max="3492" width="8" bestFit="1" customWidth="1"/>
    <col min="3493" max="3493" width="9" bestFit="1" customWidth="1"/>
    <col min="3494" max="3494" width="8" bestFit="1" customWidth="1"/>
    <col min="3495" max="3495" width="9" bestFit="1" customWidth="1"/>
    <col min="3496" max="3497" width="8" bestFit="1" customWidth="1"/>
    <col min="3498" max="3498" width="9" bestFit="1" customWidth="1"/>
    <col min="3499" max="3499" width="8" bestFit="1" customWidth="1"/>
    <col min="3500" max="3501" width="9" bestFit="1" customWidth="1"/>
    <col min="3502" max="3502" width="6" bestFit="1" customWidth="1"/>
    <col min="3503" max="3503" width="9" bestFit="1" customWidth="1"/>
    <col min="3504" max="3505" width="8" bestFit="1" customWidth="1"/>
    <col min="3506" max="3506" width="9" bestFit="1" customWidth="1"/>
    <col min="3507" max="3507" width="6" bestFit="1" customWidth="1"/>
    <col min="3508" max="3511" width="8" bestFit="1" customWidth="1"/>
    <col min="3512" max="3513" width="9" bestFit="1" customWidth="1"/>
    <col min="3514" max="3515" width="8" bestFit="1" customWidth="1"/>
    <col min="3516" max="3517" width="9" bestFit="1" customWidth="1"/>
    <col min="3518" max="3519" width="8" bestFit="1" customWidth="1"/>
    <col min="3520" max="3522" width="9" bestFit="1" customWidth="1"/>
    <col min="3523" max="3523" width="8" bestFit="1" customWidth="1"/>
    <col min="3524" max="3526" width="9" bestFit="1" customWidth="1"/>
    <col min="3527" max="3527" width="8" bestFit="1" customWidth="1"/>
    <col min="3528" max="3529" width="9" bestFit="1" customWidth="1"/>
    <col min="3530" max="3530" width="8" bestFit="1" customWidth="1"/>
    <col min="3531" max="3531" width="9" bestFit="1" customWidth="1"/>
    <col min="3532" max="3533" width="8" bestFit="1" customWidth="1"/>
    <col min="3534" max="3536" width="9" bestFit="1" customWidth="1"/>
    <col min="3537" max="3538" width="8" bestFit="1" customWidth="1"/>
    <col min="3539" max="3540" width="9" bestFit="1" customWidth="1"/>
    <col min="3541" max="3541" width="8" bestFit="1" customWidth="1"/>
    <col min="3542" max="3542" width="9" bestFit="1" customWidth="1"/>
    <col min="3543" max="3544" width="8" bestFit="1" customWidth="1"/>
    <col min="3545" max="3546" width="9" bestFit="1" customWidth="1"/>
    <col min="3547" max="3548" width="8" bestFit="1" customWidth="1"/>
    <col min="3549" max="3549" width="9" bestFit="1" customWidth="1"/>
    <col min="3550" max="3550" width="8" bestFit="1" customWidth="1"/>
    <col min="3551" max="3551" width="9" bestFit="1" customWidth="1"/>
    <col min="3552" max="3552" width="8" bestFit="1" customWidth="1"/>
    <col min="3553" max="3553" width="6" bestFit="1" customWidth="1"/>
    <col min="3554" max="3563" width="9" bestFit="1" customWidth="1"/>
    <col min="3564" max="3564" width="8" bestFit="1" customWidth="1"/>
    <col min="3565" max="3567" width="9" bestFit="1" customWidth="1"/>
    <col min="3568" max="3571" width="8" bestFit="1" customWidth="1"/>
    <col min="3572" max="3573" width="9" bestFit="1" customWidth="1"/>
    <col min="3574" max="3574" width="8" bestFit="1" customWidth="1"/>
    <col min="3575" max="3581" width="9" bestFit="1" customWidth="1"/>
    <col min="3582" max="3582" width="8" bestFit="1" customWidth="1"/>
    <col min="3583" max="3585" width="9" bestFit="1" customWidth="1"/>
    <col min="3586" max="3586" width="12.77734375" bestFit="1" customWidth="1"/>
    <col min="3587" max="3587" width="10.109375" bestFit="1" customWidth="1"/>
    <col min="3588" max="3588" width="9" bestFit="1" customWidth="1"/>
    <col min="3589" max="3591" width="8" bestFit="1" customWidth="1"/>
    <col min="3592" max="3592" width="9" bestFit="1" customWidth="1"/>
    <col min="3593" max="3594" width="8" bestFit="1" customWidth="1"/>
    <col min="3595" max="3595" width="9" bestFit="1" customWidth="1"/>
    <col min="3596" max="3596" width="8" bestFit="1" customWidth="1"/>
    <col min="3597" max="3598" width="9" bestFit="1" customWidth="1"/>
    <col min="3599" max="3599" width="6" bestFit="1" customWidth="1"/>
    <col min="3600" max="3600" width="9" bestFit="1" customWidth="1"/>
    <col min="3601" max="3601" width="6" bestFit="1" customWidth="1"/>
    <col min="3602" max="3602" width="8" bestFit="1" customWidth="1"/>
    <col min="3603" max="3603" width="9" bestFit="1" customWidth="1"/>
    <col min="3604" max="3604" width="8" bestFit="1" customWidth="1"/>
    <col min="3605" max="3605" width="9" bestFit="1" customWidth="1"/>
    <col min="3606" max="3607" width="8" bestFit="1" customWidth="1"/>
    <col min="3608" max="3608" width="9" bestFit="1" customWidth="1"/>
    <col min="3609" max="3609" width="8" bestFit="1" customWidth="1"/>
    <col min="3610" max="3611" width="9" bestFit="1" customWidth="1"/>
    <col min="3612" max="3612" width="6" bestFit="1" customWidth="1"/>
    <col min="3613" max="3613" width="9" bestFit="1" customWidth="1"/>
    <col min="3614" max="3615" width="8" bestFit="1" customWidth="1"/>
    <col min="3616" max="3616" width="9" bestFit="1" customWidth="1"/>
    <col min="3617" max="3617" width="6" bestFit="1" customWidth="1"/>
    <col min="3618" max="3621" width="8" bestFit="1" customWidth="1"/>
    <col min="3622" max="3623" width="9" bestFit="1" customWidth="1"/>
    <col min="3624" max="3625" width="8" bestFit="1" customWidth="1"/>
    <col min="3626" max="3627" width="9" bestFit="1" customWidth="1"/>
    <col min="3628" max="3629" width="8" bestFit="1" customWidth="1"/>
    <col min="3630" max="3632" width="9" bestFit="1" customWidth="1"/>
    <col min="3633" max="3633" width="8" bestFit="1" customWidth="1"/>
    <col min="3634" max="3637" width="9" bestFit="1" customWidth="1"/>
    <col min="3638" max="3638" width="8" bestFit="1" customWidth="1"/>
    <col min="3639" max="3640" width="9" bestFit="1" customWidth="1"/>
    <col min="3641" max="3641" width="8" bestFit="1" customWidth="1"/>
    <col min="3642" max="3642" width="9" bestFit="1" customWidth="1"/>
    <col min="3643" max="3644" width="8" bestFit="1" customWidth="1"/>
    <col min="3645" max="3647" width="9" bestFit="1" customWidth="1"/>
    <col min="3648" max="3649" width="8" bestFit="1" customWidth="1"/>
    <col min="3650" max="3651" width="9" bestFit="1" customWidth="1"/>
    <col min="3652" max="3652" width="8" bestFit="1" customWidth="1"/>
    <col min="3653" max="3653" width="9" bestFit="1" customWidth="1"/>
    <col min="3654" max="3654" width="8" bestFit="1" customWidth="1"/>
    <col min="3655" max="3657" width="9" bestFit="1" customWidth="1"/>
    <col min="3658" max="3659" width="8" bestFit="1" customWidth="1"/>
    <col min="3660" max="3660" width="9" bestFit="1" customWidth="1"/>
    <col min="3661" max="3661" width="8" bestFit="1" customWidth="1"/>
    <col min="3662" max="3662" width="9" bestFit="1" customWidth="1"/>
    <col min="3663" max="3663" width="8" bestFit="1" customWidth="1"/>
    <col min="3664" max="3664" width="6" bestFit="1" customWidth="1"/>
    <col min="3665" max="3673" width="9" bestFit="1" customWidth="1"/>
    <col min="3674" max="3675" width="8" bestFit="1" customWidth="1"/>
    <col min="3676" max="3678" width="9" bestFit="1" customWidth="1"/>
    <col min="3679" max="3682" width="8" bestFit="1" customWidth="1"/>
    <col min="3683" max="3684" width="9" bestFit="1" customWidth="1"/>
    <col min="3685" max="3685" width="8" bestFit="1" customWidth="1"/>
    <col min="3686" max="3692" width="9" bestFit="1" customWidth="1"/>
    <col min="3693" max="3693" width="8" bestFit="1" customWidth="1"/>
    <col min="3694" max="3696" width="9" bestFit="1" customWidth="1"/>
    <col min="3697" max="3697" width="12.77734375" bestFit="1" customWidth="1"/>
    <col min="3698" max="3698" width="10.109375" bestFit="1" customWidth="1"/>
    <col min="3699" max="3700" width="9" bestFit="1" customWidth="1"/>
    <col min="3701" max="3702" width="8" bestFit="1" customWidth="1"/>
    <col min="3703" max="3703" width="9" bestFit="1" customWidth="1"/>
    <col min="3704" max="3706" width="8" bestFit="1" customWidth="1"/>
    <col min="3707" max="3707" width="9" bestFit="1" customWidth="1"/>
    <col min="3708" max="3708" width="8" bestFit="1" customWidth="1"/>
    <col min="3709" max="3710" width="9" bestFit="1" customWidth="1"/>
    <col min="3711" max="3711" width="6" bestFit="1" customWidth="1"/>
    <col min="3712" max="3712" width="9" bestFit="1" customWidth="1"/>
    <col min="3713" max="3713" width="6" bestFit="1" customWidth="1"/>
    <col min="3714" max="3714" width="8" bestFit="1" customWidth="1"/>
    <col min="3715" max="3715" width="9" bestFit="1" customWidth="1"/>
    <col min="3716" max="3716" width="8" bestFit="1" customWidth="1"/>
    <col min="3717" max="3718" width="9" bestFit="1" customWidth="1"/>
    <col min="3719" max="3720" width="8" bestFit="1" customWidth="1"/>
    <col min="3721" max="3721" width="9" bestFit="1" customWidth="1"/>
    <col min="3722" max="3722" width="8" bestFit="1" customWidth="1"/>
    <col min="3723" max="3724" width="9" bestFit="1" customWidth="1"/>
    <col min="3725" max="3725" width="6" bestFit="1" customWidth="1"/>
    <col min="3726" max="3726" width="9" bestFit="1" customWidth="1"/>
    <col min="3727" max="3728" width="8" bestFit="1" customWidth="1"/>
    <col min="3729" max="3729" width="9" bestFit="1" customWidth="1"/>
    <col min="3730" max="3730" width="6" bestFit="1" customWidth="1"/>
    <col min="3731" max="3735" width="8" bestFit="1" customWidth="1"/>
    <col min="3736" max="3737" width="9" bestFit="1" customWidth="1"/>
    <col min="3738" max="3739" width="8" bestFit="1" customWidth="1"/>
    <col min="3740" max="3740" width="9" bestFit="1" customWidth="1"/>
    <col min="3741" max="3742" width="8" bestFit="1" customWidth="1"/>
    <col min="3743" max="3745" width="9" bestFit="1" customWidth="1"/>
    <col min="3746" max="3746" width="8" bestFit="1" customWidth="1"/>
    <col min="3747" max="3750" width="9" bestFit="1" customWidth="1"/>
    <col min="3751" max="3751" width="8" bestFit="1" customWidth="1"/>
    <col min="3752" max="3753" width="9" bestFit="1" customWidth="1"/>
    <col min="3754" max="3754" width="8" bestFit="1" customWidth="1"/>
    <col min="3755" max="3755" width="9" bestFit="1" customWidth="1"/>
    <col min="3756" max="3756" width="8" bestFit="1" customWidth="1"/>
    <col min="3757" max="3759" width="9" bestFit="1" customWidth="1"/>
    <col min="3760" max="3761" width="8" bestFit="1" customWidth="1"/>
    <col min="3762" max="3763" width="9" bestFit="1" customWidth="1"/>
    <col min="3764" max="3764" width="8" bestFit="1" customWidth="1"/>
    <col min="3765" max="3765" width="9" bestFit="1" customWidth="1"/>
    <col min="3766" max="3766" width="8" bestFit="1" customWidth="1"/>
    <col min="3767" max="3769" width="9" bestFit="1" customWidth="1"/>
    <col min="3770" max="3771" width="8" bestFit="1" customWidth="1"/>
    <col min="3772" max="3772" width="9" bestFit="1" customWidth="1"/>
    <col min="3773" max="3773" width="8" bestFit="1" customWidth="1"/>
    <col min="3774" max="3774" width="9" bestFit="1" customWidth="1"/>
    <col min="3775" max="3775" width="8" bestFit="1" customWidth="1"/>
    <col min="3776" max="3776" width="6" bestFit="1" customWidth="1"/>
    <col min="3777" max="3785" width="9" bestFit="1" customWidth="1"/>
    <col min="3786" max="3787" width="8" bestFit="1" customWidth="1"/>
    <col min="3788" max="3790" width="9" bestFit="1" customWidth="1"/>
    <col min="3791" max="3794" width="8" bestFit="1" customWidth="1"/>
    <col min="3795" max="3796" width="9" bestFit="1" customWidth="1"/>
    <col min="3797" max="3797" width="8" bestFit="1" customWidth="1"/>
    <col min="3798" max="3804" width="9" bestFit="1" customWidth="1"/>
    <col min="3805" max="3805" width="8" bestFit="1" customWidth="1"/>
    <col min="3806" max="3808" width="9" bestFit="1" customWidth="1"/>
    <col min="3809" max="3809" width="12.77734375" bestFit="1" customWidth="1"/>
    <col min="3810" max="3810" width="10.109375" bestFit="1" customWidth="1"/>
    <col min="3811" max="3811" width="9" bestFit="1" customWidth="1"/>
    <col min="3812" max="3814" width="8" bestFit="1" customWidth="1"/>
    <col min="3815" max="3815" width="9" bestFit="1" customWidth="1"/>
    <col min="3816" max="3816" width="8" bestFit="1" customWidth="1"/>
    <col min="3817" max="3817" width="9" bestFit="1" customWidth="1"/>
    <col min="3818" max="3818" width="8" bestFit="1" customWidth="1"/>
    <col min="3819" max="3819" width="9" bestFit="1" customWidth="1"/>
    <col min="3820" max="3820" width="8" bestFit="1" customWidth="1"/>
    <col min="3821" max="3822" width="9" bestFit="1" customWidth="1"/>
    <col min="3823" max="3823" width="6" bestFit="1" customWidth="1"/>
    <col min="3824" max="3824" width="9" bestFit="1" customWidth="1"/>
    <col min="3825" max="3825" width="6" bestFit="1" customWidth="1"/>
    <col min="3826" max="3826" width="8" bestFit="1" customWidth="1"/>
    <col min="3827" max="3827" width="9" bestFit="1" customWidth="1"/>
    <col min="3828" max="3828" width="8" bestFit="1" customWidth="1"/>
    <col min="3829" max="3829" width="9" bestFit="1" customWidth="1"/>
    <col min="3830" max="3831" width="8" bestFit="1" customWidth="1"/>
    <col min="3832" max="3832" width="9" bestFit="1" customWidth="1"/>
    <col min="3833" max="3833" width="8" bestFit="1" customWidth="1"/>
    <col min="3834" max="3835" width="9" bestFit="1" customWidth="1"/>
    <col min="3836" max="3836" width="6" bestFit="1" customWidth="1"/>
    <col min="3837" max="3837" width="9" bestFit="1" customWidth="1"/>
    <col min="3838" max="3839" width="8" bestFit="1" customWidth="1"/>
    <col min="3840" max="3840" width="9" bestFit="1" customWidth="1"/>
    <col min="3841" max="3841" width="6" bestFit="1" customWidth="1"/>
    <col min="3842" max="3845" width="8" bestFit="1" customWidth="1"/>
    <col min="3846" max="3847" width="9" bestFit="1" customWidth="1"/>
    <col min="3848" max="3849" width="8" bestFit="1" customWidth="1"/>
    <col min="3850" max="3851" width="9" bestFit="1" customWidth="1"/>
    <col min="3852" max="3853" width="8" bestFit="1" customWidth="1"/>
    <col min="3854" max="3856" width="9" bestFit="1" customWidth="1"/>
    <col min="3857" max="3857" width="8" bestFit="1" customWidth="1"/>
    <col min="3858" max="3861" width="9" bestFit="1" customWidth="1"/>
    <col min="3862" max="3862" width="8" bestFit="1" customWidth="1"/>
    <col min="3863" max="3864" width="9" bestFit="1" customWidth="1"/>
    <col min="3865" max="3865" width="8" bestFit="1" customWidth="1"/>
    <col min="3866" max="3866" width="9" bestFit="1" customWidth="1"/>
    <col min="3867" max="3868" width="8" bestFit="1" customWidth="1"/>
    <col min="3869" max="3871" width="9" bestFit="1" customWidth="1"/>
    <col min="3872" max="3873" width="8" bestFit="1" customWidth="1"/>
    <col min="3874" max="3875" width="9" bestFit="1" customWidth="1"/>
    <col min="3876" max="3876" width="8" bestFit="1" customWidth="1"/>
    <col min="3877" max="3877" width="9" bestFit="1" customWidth="1"/>
    <col min="3878" max="3878" width="8" bestFit="1" customWidth="1"/>
    <col min="3879" max="3881" width="9" bestFit="1" customWidth="1"/>
    <col min="3882" max="3883" width="8" bestFit="1" customWidth="1"/>
    <col min="3884" max="3884" width="9" bestFit="1" customWidth="1"/>
    <col min="3885" max="3885" width="8" bestFit="1" customWidth="1"/>
    <col min="3886" max="3886" width="9" bestFit="1" customWidth="1"/>
    <col min="3887" max="3887" width="8" bestFit="1" customWidth="1"/>
    <col min="3888" max="3888" width="6" bestFit="1" customWidth="1"/>
    <col min="3889" max="3897" width="9" bestFit="1" customWidth="1"/>
    <col min="3898" max="3899" width="8" bestFit="1" customWidth="1"/>
    <col min="3900" max="3902" width="9" bestFit="1" customWidth="1"/>
    <col min="3903" max="3906" width="8" bestFit="1" customWidth="1"/>
    <col min="3907" max="3908" width="9" bestFit="1" customWidth="1"/>
    <col min="3909" max="3909" width="8" bestFit="1" customWidth="1"/>
    <col min="3910" max="3916" width="9" bestFit="1" customWidth="1"/>
    <col min="3917" max="3917" width="8" bestFit="1" customWidth="1"/>
    <col min="3918" max="3920" width="9" bestFit="1" customWidth="1"/>
    <col min="3921" max="3921" width="12.77734375" bestFit="1" customWidth="1"/>
    <col min="3922" max="3922" width="10.109375" bestFit="1" customWidth="1"/>
    <col min="3923" max="3923" width="9" bestFit="1" customWidth="1"/>
    <col min="3924" max="3926" width="8" bestFit="1" customWidth="1"/>
    <col min="3927" max="3927" width="9" bestFit="1" customWidth="1"/>
    <col min="3928" max="3928" width="8" bestFit="1" customWidth="1"/>
    <col min="3929" max="3930" width="9" bestFit="1" customWidth="1"/>
    <col min="3931" max="3931" width="8" bestFit="1" customWidth="1"/>
    <col min="3932" max="3934" width="9" bestFit="1" customWidth="1"/>
    <col min="3935" max="3935" width="6" bestFit="1" customWidth="1"/>
    <col min="3936" max="3936" width="9" bestFit="1" customWidth="1"/>
    <col min="3937" max="3937" width="8" bestFit="1" customWidth="1"/>
    <col min="3938" max="3938" width="6" bestFit="1" customWidth="1"/>
    <col min="3939" max="3939" width="8" bestFit="1" customWidth="1"/>
    <col min="3940" max="3940" width="9" bestFit="1" customWidth="1"/>
    <col min="3941" max="3941" width="8" bestFit="1" customWidth="1"/>
    <col min="3942" max="3942" width="9" bestFit="1" customWidth="1"/>
    <col min="3943" max="3944" width="8" bestFit="1" customWidth="1"/>
    <col min="3945" max="3945" width="9" bestFit="1" customWidth="1"/>
    <col min="3946" max="3946" width="8" bestFit="1" customWidth="1"/>
    <col min="3947" max="3948" width="9" bestFit="1" customWidth="1"/>
    <col min="3949" max="3949" width="6" bestFit="1" customWidth="1"/>
    <col min="3950" max="3950" width="9" bestFit="1" customWidth="1"/>
    <col min="3951" max="3952" width="8" bestFit="1" customWidth="1"/>
    <col min="3953" max="3953" width="9" bestFit="1" customWidth="1"/>
    <col min="3954" max="3954" width="6" bestFit="1" customWidth="1"/>
    <col min="3955" max="3958" width="8" bestFit="1" customWidth="1"/>
    <col min="3959" max="3960" width="9" bestFit="1" customWidth="1"/>
    <col min="3961" max="3962" width="8" bestFit="1" customWidth="1"/>
    <col min="3963" max="3964" width="9" bestFit="1" customWidth="1"/>
    <col min="3965" max="3966" width="8" bestFit="1" customWidth="1"/>
    <col min="3967" max="3969" width="9" bestFit="1" customWidth="1"/>
    <col min="3970" max="3970" width="8" bestFit="1" customWidth="1"/>
    <col min="3971" max="3973" width="9" bestFit="1" customWidth="1"/>
    <col min="3974" max="3974" width="8" bestFit="1" customWidth="1"/>
    <col min="3975" max="3976" width="9" bestFit="1" customWidth="1"/>
    <col min="3977" max="3977" width="8" bestFit="1" customWidth="1"/>
    <col min="3978" max="3978" width="9" bestFit="1" customWidth="1"/>
    <col min="3979" max="3979" width="8" bestFit="1" customWidth="1"/>
    <col min="3980" max="3982" width="9" bestFit="1" customWidth="1"/>
    <col min="3983" max="3984" width="8" bestFit="1" customWidth="1"/>
    <col min="3985" max="3986" width="9" bestFit="1" customWidth="1"/>
    <col min="3987" max="3987" width="8" bestFit="1" customWidth="1"/>
    <col min="3988" max="3991" width="9" bestFit="1" customWidth="1"/>
    <col min="3992" max="3993" width="8" bestFit="1" customWidth="1"/>
    <col min="3994" max="3994" width="9" bestFit="1" customWidth="1"/>
    <col min="3995" max="3995" width="8" bestFit="1" customWidth="1"/>
    <col min="3996" max="3996" width="9" bestFit="1" customWidth="1"/>
    <col min="3997" max="3997" width="8" bestFit="1" customWidth="1"/>
    <col min="3998" max="3998" width="6" bestFit="1" customWidth="1"/>
    <col min="3999" max="4007" width="9" bestFit="1" customWidth="1"/>
    <col min="4008" max="4009" width="8" bestFit="1" customWidth="1"/>
    <col min="4010" max="4012" width="9" bestFit="1" customWidth="1"/>
    <col min="4013" max="4016" width="8" bestFit="1" customWidth="1"/>
    <col min="4017" max="4018" width="9" bestFit="1" customWidth="1"/>
    <col min="4019" max="4019" width="8" bestFit="1" customWidth="1"/>
    <col min="4020" max="4026" width="9" bestFit="1" customWidth="1"/>
    <col min="4027" max="4027" width="8" bestFit="1" customWidth="1"/>
    <col min="4028" max="4030" width="9" bestFit="1" customWidth="1"/>
    <col min="4031" max="4031" width="12.77734375" bestFit="1" customWidth="1"/>
    <col min="4032" max="4032" width="10.109375" bestFit="1" customWidth="1"/>
    <col min="4033" max="4033" width="9" bestFit="1" customWidth="1"/>
    <col min="4034" max="4036" width="8" bestFit="1" customWidth="1"/>
    <col min="4037" max="4037" width="9" bestFit="1" customWidth="1"/>
    <col min="4038" max="4038" width="8" bestFit="1" customWidth="1"/>
    <col min="4039" max="4039" width="9" bestFit="1" customWidth="1"/>
    <col min="4040" max="4040" width="8" bestFit="1" customWidth="1"/>
    <col min="4041" max="4041" width="9" bestFit="1" customWidth="1"/>
    <col min="4042" max="4042" width="8" bestFit="1" customWidth="1"/>
    <col min="4043" max="4044" width="9" bestFit="1" customWidth="1"/>
    <col min="4045" max="4045" width="6" bestFit="1" customWidth="1"/>
    <col min="4046" max="4046" width="9" bestFit="1" customWidth="1"/>
    <col min="4047" max="4047" width="6" bestFit="1" customWidth="1"/>
    <col min="4048" max="4048" width="8" bestFit="1" customWidth="1"/>
    <col min="4049" max="4049" width="9" bestFit="1" customWidth="1"/>
    <col min="4050" max="4050" width="8" bestFit="1" customWidth="1"/>
    <col min="4051" max="4051" width="9" bestFit="1" customWidth="1"/>
    <col min="4052" max="4053" width="8" bestFit="1" customWidth="1"/>
    <col min="4054" max="4054" width="9" bestFit="1" customWidth="1"/>
    <col min="4055" max="4055" width="8" bestFit="1" customWidth="1"/>
    <col min="4056" max="4057" width="9" bestFit="1" customWidth="1"/>
    <col min="4058" max="4058" width="6" bestFit="1" customWidth="1"/>
    <col min="4059" max="4059" width="9" bestFit="1" customWidth="1"/>
    <col min="4060" max="4061" width="8" bestFit="1" customWidth="1"/>
    <col min="4062" max="4062" width="9" bestFit="1" customWidth="1"/>
    <col min="4063" max="4063" width="6" bestFit="1" customWidth="1"/>
    <col min="4064" max="4067" width="8" bestFit="1" customWidth="1"/>
    <col min="4068" max="4069" width="9" bestFit="1" customWidth="1"/>
    <col min="4070" max="4071" width="8" bestFit="1" customWidth="1"/>
    <col min="4072" max="4073" width="9" bestFit="1" customWidth="1"/>
    <col min="4074" max="4075" width="8" bestFit="1" customWidth="1"/>
    <col min="4076" max="4078" width="9" bestFit="1" customWidth="1"/>
    <col min="4079" max="4079" width="8" bestFit="1" customWidth="1"/>
    <col min="4080" max="4083" width="9" bestFit="1" customWidth="1"/>
    <col min="4084" max="4084" width="8" bestFit="1" customWidth="1"/>
    <col min="4085" max="4086" width="9" bestFit="1" customWidth="1"/>
    <col min="4087" max="4087" width="8" bestFit="1" customWidth="1"/>
    <col min="4088" max="4088" width="9" bestFit="1" customWidth="1"/>
    <col min="4089" max="4090" width="8" bestFit="1" customWidth="1"/>
    <col min="4091" max="4093" width="9" bestFit="1" customWidth="1"/>
    <col min="4094" max="4095" width="8" bestFit="1" customWidth="1"/>
    <col min="4096" max="4097" width="9" bestFit="1" customWidth="1"/>
    <col min="4098" max="4098" width="8" bestFit="1" customWidth="1"/>
    <col min="4099" max="4099" width="9" bestFit="1" customWidth="1"/>
    <col min="4100" max="4100" width="8" bestFit="1" customWidth="1"/>
    <col min="4101" max="4103" width="9" bestFit="1" customWidth="1"/>
    <col min="4104" max="4105" width="8" bestFit="1" customWidth="1"/>
    <col min="4106" max="4106" width="9" bestFit="1" customWidth="1"/>
    <col min="4107" max="4107" width="8" bestFit="1" customWidth="1"/>
    <col min="4108" max="4108" width="9" bestFit="1" customWidth="1"/>
    <col min="4109" max="4109" width="8" bestFit="1" customWidth="1"/>
    <col min="4110" max="4110" width="6" bestFit="1" customWidth="1"/>
    <col min="4111" max="4119" width="9" bestFit="1" customWidth="1"/>
    <col min="4120" max="4121" width="8" bestFit="1" customWidth="1"/>
    <col min="4122" max="4124" width="9" bestFit="1" customWidth="1"/>
    <col min="4125" max="4128" width="8" bestFit="1" customWidth="1"/>
    <col min="4129" max="4130" width="9" bestFit="1" customWidth="1"/>
    <col min="4131" max="4131" width="8" bestFit="1" customWidth="1"/>
    <col min="4132" max="4138" width="9" bestFit="1" customWidth="1"/>
    <col min="4139" max="4139" width="8" bestFit="1" customWidth="1"/>
    <col min="4140" max="4142" width="9" bestFit="1" customWidth="1"/>
    <col min="4143" max="4143" width="12.77734375" bestFit="1" customWidth="1"/>
    <col min="4144" max="4144" width="10.109375" bestFit="1" customWidth="1"/>
    <col min="4145" max="4146" width="9" bestFit="1" customWidth="1"/>
    <col min="4147" max="4148" width="8" bestFit="1" customWidth="1"/>
    <col min="4149" max="4149" width="9" bestFit="1" customWidth="1"/>
    <col min="4150" max="4152" width="8" bestFit="1" customWidth="1"/>
    <col min="4153" max="4153" width="9" bestFit="1" customWidth="1"/>
    <col min="4154" max="4154" width="8" bestFit="1" customWidth="1"/>
    <col min="4155" max="4156" width="9" bestFit="1" customWidth="1"/>
    <col min="4157" max="4157" width="6" bestFit="1" customWidth="1"/>
    <col min="4158" max="4158" width="9" bestFit="1" customWidth="1"/>
    <col min="4159" max="4159" width="6" bestFit="1" customWidth="1"/>
    <col min="4160" max="4160" width="8" bestFit="1" customWidth="1"/>
    <col min="4161" max="4161" width="9" bestFit="1" customWidth="1"/>
    <col min="4162" max="4162" width="8" bestFit="1" customWidth="1"/>
    <col min="4163" max="4164" width="9" bestFit="1" customWidth="1"/>
    <col min="4165" max="4166" width="8" bestFit="1" customWidth="1"/>
    <col min="4167" max="4167" width="9" bestFit="1" customWidth="1"/>
    <col min="4168" max="4168" width="8" bestFit="1" customWidth="1"/>
    <col min="4169" max="4170" width="9" bestFit="1" customWidth="1"/>
    <col min="4171" max="4171" width="7" bestFit="1" customWidth="1"/>
    <col min="4172" max="4172" width="9" bestFit="1" customWidth="1"/>
    <col min="4173" max="4174" width="8" bestFit="1" customWidth="1"/>
    <col min="4175" max="4175" width="9" bestFit="1" customWidth="1"/>
    <col min="4176" max="4176" width="7" bestFit="1" customWidth="1"/>
    <col min="4177" max="4181" width="8" bestFit="1" customWidth="1"/>
    <col min="4182" max="4183" width="9" bestFit="1" customWidth="1"/>
    <col min="4184" max="4185" width="8" bestFit="1" customWidth="1"/>
    <col min="4186" max="4186" width="9" bestFit="1" customWidth="1"/>
    <col min="4187" max="4188" width="8" bestFit="1" customWidth="1"/>
    <col min="4189" max="4191" width="9" bestFit="1" customWidth="1"/>
    <col min="4192" max="4192" width="8" bestFit="1" customWidth="1"/>
    <col min="4193" max="4195" width="9" bestFit="1" customWidth="1"/>
    <col min="4196" max="4196" width="8" bestFit="1" customWidth="1"/>
    <col min="4197" max="4198" width="9" bestFit="1" customWidth="1"/>
    <col min="4199" max="4199" width="8" bestFit="1" customWidth="1"/>
    <col min="4200" max="4200" width="9" bestFit="1" customWidth="1"/>
    <col min="4201" max="4201" width="8" bestFit="1" customWidth="1"/>
    <col min="4202" max="4204" width="9" bestFit="1" customWidth="1"/>
    <col min="4205" max="4206" width="8" bestFit="1" customWidth="1"/>
    <col min="4207" max="4208" width="9" bestFit="1" customWidth="1"/>
    <col min="4209" max="4209" width="8" bestFit="1" customWidth="1"/>
    <col min="4210" max="4210" width="9" bestFit="1" customWidth="1"/>
    <col min="4211" max="4211" width="8" bestFit="1" customWidth="1"/>
    <col min="4212" max="4214" width="9" bestFit="1" customWidth="1"/>
    <col min="4215" max="4216" width="8" bestFit="1" customWidth="1"/>
    <col min="4217" max="4217" width="9" bestFit="1" customWidth="1"/>
    <col min="4218" max="4218" width="8" bestFit="1" customWidth="1"/>
    <col min="4219" max="4219" width="9" bestFit="1" customWidth="1"/>
    <col min="4220" max="4220" width="8" bestFit="1" customWidth="1"/>
    <col min="4221" max="4221" width="6" bestFit="1" customWidth="1"/>
    <col min="4222" max="4230" width="9" bestFit="1" customWidth="1"/>
    <col min="4231" max="4232" width="8" bestFit="1" customWidth="1"/>
    <col min="4233" max="4235" width="9" bestFit="1" customWidth="1"/>
    <col min="4236" max="4239" width="8" bestFit="1" customWidth="1"/>
    <col min="4240" max="4241" width="9" bestFit="1" customWidth="1"/>
    <col min="4242" max="4242" width="8" bestFit="1" customWidth="1"/>
    <col min="4243" max="4249" width="9" bestFit="1" customWidth="1"/>
    <col min="4250" max="4250" width="8" bestFit="1" customWidth="1"/>
    <col min="4251" max="4253" width="9" bestFit="1" customWidth="1"/>
    <col min="4254" max="4254" width="12.77734375" bestFit="1" customWidth="1"/>
    <col min="4255" max="4255" width="10.109375" bestFit="1" customWidth="1"/>
    <col min="4256" max="4256" width="9" bestFit="1" customWidth="1"/>
    <col min="4257" max="4259" width="8" bestFit="1" customWidth="1"/>
    <col min="4260" max="4260" width="9" bestFit="1" customWidth="1"/>
    <col min="4261" max="4261" width="8" bestFit="1" customWidth="1"/>
    <col min="4262" max="4262" width="9" bestFit="1" customWidth="1"/>
    <col min="4263" max="4263" width="8" bestFit="1" customWidth="1"/>
    <col min="4264" max="4264" width="9" bestFit="1" customWidth="1"/>
    <col min="4265" max="4265" width="8" bestFit="1" customWidth="1"/>
    <col min="4266" max="4267" width="9" bestFit="1" customWidth="1"/>
    <col min="4268" max="4268" width="6" bestFit="1" customWidth="1"/>
    <col min="4269" max="4269" width="9" bestFit="1" customWidth="1"/>
    <col min="4270" max="4270" width="6" bestFit="1" customWidth="1"/>
    <col min="4271" max="4271" width="8" bestFit="1" customWidth="1"/>
    <col min="4272" max="4272" width="9" bestFit="1" customWidth="1"/>
    <col min="4273" max="4273" width="8" bestFit="1" customWidth="1"/>
    <col min="4274" max="4274" width="9" bestFit="1" customWidth="1"/>
    <col min="4275" max="4276" width="8" bestFit="1" customWidth="1"/>
    <col min="4277" max="4277" width="9" bestFit="1" customWidth="1"/>
    <col min="4278" max="4278" width="8" bestFit="1" customWidth="1"/>
    <col min="4279" max="4280" width="9" bestFit="1" customWidth="1"/>
    <col min="4281" max="4281" width="6" bestFit="1" customWidth="1"/>
    <col min="4282" max="4282" width="9" bestFit="1" customWidth="1"/>
    <col min="4283" max="4284" width="8" bestFit="1" customWidth="1"/>
    <col min="4285" max="4285" width="9" bestFit="1" customWidth="1"/>
    <col min="4286" max="4286" width="6" bestFit="1" customWidth="1"/>
    <col min="4287" max="4290" width="8" bestFit="1" customWidth="1"/>
    <col min="4291" max="4292" width="9" bestFit="1" customWidth="1"/>
    <col min="4293" max="4294" width="8" bestFit="1" customWidth="1"/>
    <col min="4295" max="4296" width="9" bestFit="1" customWidth="1"/>
    <col min="4297" max="4298" width="8" bestFit="1" customWidth="1"/>
    <col min="4299" max="4301" width="9" bestFit="1" customWidth="1"/>
    <col min="4302" max="4302" width="8" bestFit="1" customWidth="1"/>
    <col min="4303" max="4306" width="9" bestFit="1" customWidth="1"/>
    <col min="4307" max="4307" width="8" bestFit="1" customWidth="1"/>
    <col min="4308" max="4309" width="9" bestFit="1" customWidth="1"/>
    <col min="4310" max="4310" width="8" bestFit="1" customWidth="1"/>
    <col min="4311" max="4311" width="9" bestFit="1" customWidth="1"/>
    <col min="4312" max="4313" width="8" bestFit="1" customWidth="1"/>
    <col min="4314" max="4316" width="9" bestFit="1" customWidth="1"/>
    <col min="4317" max="4318" width="8" bestFit="1" customWidth="1"/>
    <col min="4319" max="4320" width="9" bestFit="1" customWidth="1"/>
    <col min="4321" max="4321" width="8" bestFit="1" customWidth="1"/>
    <col min="4322" max="4322" width="9" bestFit="1" customWidth="1"/>
    <col min="4323" max="4323" width="8" bestFit="1" customWidth="1"/>
    <col min="4324" max="4326" width="9" bestFit="1" customWidth="1"/>
    <col min="4327" max="4328" width="8" bestFit="1" customWidth="1"/>
    <col min="4329" max="4329" width="9" bestFit="1" customWidth="1"/>
    <col min="4330" max="4330" width="8" bestFit="1" customWidth="1"/>
    <col min="4331" max="4331" width="9" bestFit="1" customWidth="1"/>
    <col min="4332" max="4332" width="8" bestFit="1" customWidth="1"/>
    <col min="4333" max="4333" width="6" bestFit="1" customWidth="1"/>
    <col min="4334" max="4342" width="9" bestFit="1" customWidth="1"/>
    <col min="4343" max="4344" width="8" bestFit="1" customWidth="1"/>
    <col min="4345" max="4347" width="9" bestFit="1" customWidth="1"/>
    <col min="4348" max="4351" width="8" bestFit="1" customWidth="1"/>
    <col min="4352" max="4353" width="9" bestFit="1" customWidth="1"/>
    <col min="4354" max="4354" width="8" bestFit="1" customWidth="1"/>
    <col min="4355" max="4361" width="9" bestFit="1" customWidth="1"/>
    <col min="4362" max="4362" width="8" bestFit="1" customWidth="1"/>
    <col min="4363" max="4365" width="9" bestFit="1" customWidth="1"/>
    <col min="4366" max="4366" width="12.77734375" bestFit="1" customWidth="1"/>
    <col min="4367" max="4367" width="10.109375" bestFit="1" customWidth="1"/>
    <col min="4368" max="4368" width="9" bestFit="1" customWidth="1"/>
    <col min="4369" max="4371" width="8" bestFit="1" customWidth="1"/>
    <col min="4372" max="4372" width="9" bestFit="1" customWidth="1"/>
    <col min="4373" max="4374" width="8" bestFit="1" customWidth="1"/>
    <col min="4375" max="4375" width="9" bestFit="1" customWidth="1"/>
    <col min="4376" max="4376" width="8" bestFit="1" customWidth="1"/>
    <col min="4377" max="4378" width="9" bestFit="1" customWidth="1"/>
    <col min="4379" max="4379" width="6" bestFit="1" customWidth="1"/>
    <col min="4380" max="4380" width="9" bestFit="1" customWidth="1"/>
    <col min="4381" max="4381" width="6" bestFit="1" customWidth="1"/>
    <col min="4382" max="4382" width="8" bestFit="1" customWidth="1"/>
    <col min="4383" max="4383" width="9" bestFit="1" customWidth="1"/>
    <col min="4384" max="4384" width="8" bestFit="1" customWidth="1"/>
    <col min="4385" max="4385" width="9" bestFit="1" customWidth="1"/>
    <col min="4386" max="4387" width="8" bestFit="1" customWidth="1"/>
    <col min="4388" max="4388" width="9" bestFit="1" customWidth="1"/>
    <col min="4389" max="4389" width="8" bestFit="1" customWidth="1"/>
    <col min="4390" max="4391" width="9" bestFit="1" customWidth="1"/>
    <col min="4392" max="4392" width="6" bestFit="1" customWidth="1"/>
    <col min="4393" max="4393" width="9" bestFit="1" customWidth="1"/>
    <col min="4394" max="4395" width="8" bestFit="1" customWidth="1"/>
    <col min="4396" max="4396" width="9" bestFit="1" customWidth="1"/>
    <col min="4397" max="4397" width="6" bestFit="1" customWidth="1"/>
    <col min="4398" max="4401" width="8" bestFit="1" customWidth="1"/>
    <col min="4402" max="4403" width="9" bestFit="1" customWidth="1"/>
    <col min="4404" max="4405" width="8" bestFit="1" customWidth="1"/>
    <col min="4406" max="4407" width="9" bestFit="1" customWidth="1"/>
    <col min="4408" max="4409" width="8" bestFit="1" customWidth="1"/>
    <col min="4410" max="4412" width="9" bestFit="1" customWidth="1"/>
    <col min="4413" max="4413" width="8" bestFit="1" customWidth="1"/>
    <col min="4414" max="4417" width="9" bestFit="1" customWidth="1"/>
    <col min="4418" max="4418" width="8" bestFit="1" customWidth="1"/>
    <col min="4419" max="4420" width="9" bestFit="1" customWidth="1"/>
    <col min="4421" max="4421" width="8" bestFit="1" customWidth="1"/>
    <col min="4422" max="4422" width="9" bestFit="1" customWidth="1"/>
    <col min="4423" max="4424" width="8" bestFit="1" customWidth="1"/>
    <col min="4425" max="4427" width="9" bestFit="1" customWidth="1"/>
    <col min="4428" max="4429" width="8" bestFit="1" customWidth="1"/>
    <col min="4430" max="4431" width="9" bestFit="1" customWidth="1"/>
    <col min="4432" max="4432" width="8" bestFit="1" customWidth="1"/>
    <col min="4433" max="4433" width="9" bestFit="1" customWidth="1"/>
    <col min="4434" max="4434" width="8" bestFit="1" customWidth="1"/>
    <col min="4435" max="4437" width="9" bestFit="1" customWidth="1"/>
    <col min="4438" max="4439" width="8" bestFit="1" customWidth="1"/>
    <col min="4440" max="4440" width="9" bestFit="1" customWidth="1"/>
    <col min="4441" max="4441" width="8" bestFit="1" customWidth="1"/>
    <col min="4442" max="4442" width="9" bestFit="1" customWidth="1"/>
    <col min="4443" max="4443" width="8" bestFit="1" customWidth="1"/>
    <col min="4444" max="4444" width="6" bestFit="1" customWidth="1"/>
    <col min="4445" max="4453" width="9" bestFit="1" customWidth="1"/>
    <col min="4454" max="4455" width="8" bestFit="1" customWidth="1"/>
    <col min="4456" max="4458" width="9" bestFit="1" customWidth="1"/>
    <col min="4459" max="4462" width="8" bestFit="1" customWidth="1"/>
    <col min="4463" max="4464" width="9" bestFit="1" customWidth="1"/>
    <col min="4465" max="4465" width="8" bestFit="1" customWidth="1"/>
    <col min="4466" max="4472" width="9" bestFit="1" customWidth="1"/>
    <col min="4473" max="4473" width="8" bestFit="1" customWidth="1"/>
    <col min="4474" max="4476" width="9" bestFit="1" customWidth="1"/>
    <col min="4477" max="4477" width="12.77734375" bestFit="1" customWidth="1"/>
    <col min="4478" max="4478" width="10.109375" bestFit="1" customWidth="1"/>
    <col min="4479" max="4479" width="9" bestFit="1" customWidth="1"/>
    <col min="4480" max="4482" width="8" bestFit="1" customWidth="1"/>
    <col min="4483" max="4483" width="9" bestFit="1" customWidth="1"/>
    <col min="4484" max="4484" width="8" bestFit="1" customWidth="1"/>
    <col min="4485" max="4485" width="9" bestFit="1" customWidth="1"/>
    <col min="4486" max="4487" width="8" bestFit="1" customWidth="1"/>
    <col min="4488" max="4488" width="9" bestFit="1" customWidth="1"/>
    <col min="4489" max="4489" width="8" bestFit="1" customWidth="1"/>
    <col min="4490" max="4491" width="9" bestFit="1" customWidth="1"/>
    <col min="4492" max="4492" width="6" bestFit="1" customWidth="1"/>
    <col min="4493" max="4493" width="9" bestFit="1" customWidth="1"/>
    <col min="4494" max="4494" width="7" bestFit="1" customWidth="1"/>
    <col min="4495" max="4495" width="8" bestFit="1" customWidth="1"/>
    <col min="4496" max="4496" width="9" bestFit="1" customWidth="1"/>
    <col min="4497" max="4497" width="8" bestFit="1" customWidth="1"/>
    <col min="4498" max="4498" width="9" bestFit="1" customWidth="1"/>
    <col min="4499" max="4500" width="8" bestFit="1" customWidth="1"/>
    <col min="4501" max="4501" width="9" bestFit="1" customWidth="1"/>
    <col min="4502" max="4502" width="8" bestFit="1" customWidth="1"/>
    <col min="4503" max="4504" width="9" bestFit="1" customWidth="1"/>
    <col min="4505" max="4505" width="7" bestFit="1" customWidth="1"/>
    <col min="4506" max="4506" width="9" bestFit="1" customWidth="1"/>
    <col min="4507" max="4508" width="8" bestFit="1" customWidth="1"/>
    <col min="4509" max="4509" width="9" bestFit="1" customWidth="1"/>
    <col min="4510" max="4510" width="7" bestFit="1" customWidth="1"/>
    <col min="4511" max="4514" width="8" bestFit="1" customWidth="1"/>
    <col min="4515" max="4516" width="9" bestFit="1" customWidth="1"/>
    <col min="4517" max="4518" width="8" bestFit="1" customWidth="1"/>
    <col min="4519" max="4520" width="9" bestFit="1" customWidth="1"/>
    <col min="4521" max="4522" width="8" bestFit="1" customWidth="1"/>
    <col min="4523" max="4525" width="9" bestFit="1" customWidth="1"/>
    <col min="4526" max="4526" width="8" bestFit="1" customWidth="1"/>
    <col min="4527" max="4530" width="9" bestFit="1" customWidth="1"/>
    <col min="4531" max="4531" width="8" bestFit="1" customWidth="1"/>
    <col min="4532" max="4533" width="9" bestFit="1" customWidth="1"/>
    <col min="4534" max="4534" width="8" bestFit="1" customWidth="1"/>
    <col min="4535" max="4535" width="9" bestFit="1" customWidth="1"/>
    <col min="4536" max="4537" width="8" bestFit="1" customWidth="1"/>
    <col min="4538" max="4540" width="9" bestFit="1" customWidth="1"/>
    <col min="4541" max="4542" width="8" bestFit="1" customWidth="1"/>
    <col min="4543" max="4544" width="9" bestFit="1" customWidth="1"/>
    <col min="4545" max="4545" width="8" bestFit="1" customWidth="1"/>
    <col min="4546" max="4546" width="9" bestFit="1" customWidth="1"/>
    <col min="4547" max="4547" width="8" bestFit="1" customWidth="1"/>
    <col min="4548" max="4550" width="9" bestFit="1" customWidth="1"/>
    <col min="4551" max="4552" width="8" bestFit="1" customWidth="1"/>
    <col min="4553" max="4553" width="9" bestFit="1" customWidth="1"/>
    <col min="4554" max="4554" width="8" bestFit="1" customWidth="1"/>
    <col min="4555" max="4555" width="9" bestFit="1" customWidth="1"/>
    <col min="4556" max="4556" width="8" bestFit="1" customWidth="1"/>
    <col min="4557" max="4557" width="6" bestFit="1" customWidth="1"/>
    <col min="4558" max="4566" width="9" bestFit="1" customWidth="1"/>
    <col min="4567" max="4568" width="8" bestFit="1" customWidth="1"/>
    <col min="4569" max="4571" width="9" bestFit="1" customWidth="1"/>
    <col min="4572" max="4575" width="8" bestFit="1" customWidth="1"/>
    <col min="4576" max="4577" width="9" bestFit="1" customWidth="1"/>
    <col min="4578" max="4578" width="8" bestFit="1" customWidth="1"/>
    <col min="4579" max="4585" width="9" bestFit="1" customWidth="1"/>
    <col min="4586" max="4586" width="8" bestFit="1" customWidth="1"/>
    <col min="4587" max="4589" width="9" bestFit="1" customWidth="1"/>
    <col min="4590" max="4590" width="12.77734375" bestFit="1" customWidth="1"/>
    <col min="4591" max="4591" width="10.109375" bestFit="1" customWidth="1"/>
    <col min="4592" max="4592" width="9" bestFit="1" customWidth="1"/>
    <col min="4593" max="4595" width="8" bestFit="1" customWidth="1"/>
    <col min="4596" max="4596" width="9" bestFit="1" customWidth="1"/>
    <col min="4597" max="4598" width="8" bestFit="1" customWidth="1"/>
    <col min="4599" max="4600" width="9" bestFit="1" customWidth="1"/>
    <col min="4601" max="4602" width="8" bestFit="1" customWidth="1"/>
    <col min="4603" max="4605" width="9" bestFit="1" customWidth="1"/>
    <col min="4606" max="4606" width="6" bestFit="1" customWidth="1"/>
    <col min="4607" max="4607" width="9" bestFit="1" customWidth="1"/>
    <col min="4608" max="4608" width="8" bestFit="1" customWidth="1"/>
    <col min="4609" max="4609" width="6" bestFit="1" customWidth="1"/>
    <col min="4610" max="4610" width="8" bestFit="1" customWidth="1"/>
    <col min="4611" max="4611" width="9" bestFit="1" customWidth="1"/>
    <col min="4612" max="4614" width="8" bestFit="1" customWidth="1"/>
    <col min="4615" max="4615" width="9" bestFit="1" customWidth="1"/>
    <col min="4616" max="4616" width="8" bestFit="1" customWidth="1"/>
    <col min="4617" max="4618" width="9" bestFit="1" customWidth="1"/>
    <col min="4619" max="4619" width="7" bestFit="1" customWidth="1"/>
    <col min="4620" max="4620" width="9" bestFit="1" customWidth="1"/>
    <col min="4621" max="4622" width="8" bestFit="1" customWidth="1"/>
    <col min="4623" max="4623" width="9" bestFit="1" customWidth="1"/>
    <col min="4624" max="4624" width="7" bestFit="1" customWidth="1"/>
    <col min="4625" max="4628" width="8" bestFit="1" customWidth="1"/>
    <col min="4629" max="4630" width="9" bestFit="1" customWidth="1"/>
    <col min="4631" max="4632" width="8" bestFit="1" customWidth="1"/>
    <col min="4633" max="4634" width="9" bestFit="1" customWidth="1"/>
    <col min="4635" max="4635" width="8" bestFit="1" customWidth="1"/>
    <col min="4636" max="4636" width="9" bestFit="1" customWidth="1"/>
    <col min="4637" max="4637" width="8" bestFit="1" customWidth="1"/>
    <col min="4638" max="4640" width="9" bestFit="1" customWidth="1"/>
    <col min="4641" max="4641" width="8" bestFit="1" customWidth="1"/>
    <col min="4642" max="4644" width="9" bestFit="1" customWidth="1"/>
    <col min="4645" max="4645" width="8" bestFit="1" customWidth="1"/>
    <col min="4646" max="4646" width="9" bestFit="1" customWidth="1"/>
    <col min="4647" max="4647" width="8" bestFit="1" customWidth="1"/>
    <col min="4648" max="4648" width="9" bestFit="1" customWidth="1"/>
    <col min="4649" max="4650" width="8" bestFit="1" customWidth="1"/>
    <col min="4651" max="4653" width="9" bestFit="1" customWidth="1"/>
    <col min="4654" max="4655" width="8" bestFit="1" customWidth="1"/>
    <col min="4656" max="4657" width="9" bestFit="1" customWidth="1"/>
    <col min="4658" max="4658" width="8" bestFit="1" customWidth="1"/>
    <col min="4659" max="4659" width="9" bestFit="1" customWidth="1"/>
    <col min="4660" max="4661" width="8" bestFit="1" customWidth="1"/>
    <col min="4662" max="4664" width="9" bestFit="1" customWidth="1"/>
    <col min="4665" max="4666" width="8" bestFit="1" customWidth="1"/>
    <col min="4667" max="4668" width="9" bestFit="1" customWidth="1"/>
    <col min="4669" max="4670" width="8" bestFit="1" customWidth="1"/>
    <col min="4671" max="4671" width="6" bestFit="1" customWidth="1"/>
    <col min="4672" max="4681" width="9" bestFit="1" customWidth="1"/>
    <col min="4682" max="4682" width="8" bestFit="1" customWidth="1"/>
    <col min="4683" max="4685" width="9" bestFit="1" customWidth="1"/>
    <col min="4686" max="4689" width="8" bestFit="1" customWidth="1"/>
    <col min="4690" max="4691" width="9" bestFit="1" customWidth="1"/>
    <col min="4692" max="4692" width="8" bestFit="1" customWidth="1"/>
    <col min="4693" max="4699" width="9" bestFit="1" customWidth="1"/>
    <col min="4700" max="4700" width="8" bestFit="1" customWidth="1"/>
    <col min="4701" max="4703" width="9" bestFit="1" customWidth="1"/>
    <col min="4704" max="4704" width="12.77734375" bestFit="1" customWidth="1"/>
    <col min="4705" max="4705" width="10.109375" bestFit="1" customWidth="1"/>
    <col min="4706" max="4707" width="9" bestFit="1" customWidth="1"/>
    <col min="4708" max="4709" width="8" bestFit="1" customWidth="1"/>
    <col min="4710" max="4710" width="9" bestFit="1" customWidth="1"/>
    <col min="4711" max="4711" width="8" bestFit="1" customWidth="1"/>
    <col min="4712" max="4712" width="9" bestFit="1" customWidth="1"/>
    <col min="4713" max="4714" width="8" bestFit="1" customWidth="1"/>
    <col min="4715" max="4715" width="9" bestFit="1" customWidth="1"/>
    <col min="4716" max="4716" width="8" bestFit="1" customWidth="1"/>
    <col min="4717" max="4718" width="9" bestFit="1" customWidth="1"/>
    <col min="4719" max="4719" width="6" bestFit="1" customWidth="1"/>
    <col min="4720" max="4720" width="9" bestFit="1" customWidth="1"/>
    <col min="4721" max="4721" width="6" bestFit="1" customWidth="1"/>
    <col min="4722" max="4722" width="8" bestFit="1" customWidth="1"/>
    <col min="4723" max="4723" width="9" bestFit="1" customWidth="1"/>
    <col min="4724" max="4724" width="8" bestFit="1" customWidth="1"/>
    <col min="4725" max="4725" width="9" bestFit="1" customWidth="1"/>
    <col min="4726" max="4727" width="8" bestFit="1" customWidth="1"/>
    <col min="4728" max="4728" width="9" bestFit="1" customWidth="1"/>
    <col min="4729" max="4729" width="8" bestFit="1" customWidth="1"/>
    <col min="4730" max="4731" width="9" bestFit="1" customWidth="1"/>
    <col min="4732" max="4732" width="6" bestFit="1" customWidth="1"/>
    <col min="4733" max="4733" width="9" bestFit="1" customWidth="1"/>
    <col min="4734" max="4735" width="8" bestFit="1" customWidth="1"/>
    <col min="4736" max="4736" width="9" bestFit="1" customWidth="1"/>
    <col min="4737" max="4737" width="6" bestFit="1" customWidth="1"/>
    <col min="4738" max="4741" width="8" bestFit="1" customWidth="1"/>
    <col min="4742" max="4743" width="9" bestFit="1" customWidth="1"/>
    <col min="4744" max="4745" width="8" bestFit="1" customWidth="1"/>
    <col min="4746" max="4747" width="9" bestFit="1" customWidth="1"/>
    <col min="4748" max="4749" width="8" bestFit="1" customWidth="1"/>
    <col min="4750" max="4752" width="9" bestFit="1" customWidth="1"/>
    <col min="4753" max="4753" width="8" bestFit="1" customWidth="1"/>
    <col min="4754" max="4757" width="9" bestFit="1" customWidth="1"/>
    <col min="4758" max="4758" width="8" bestFit="1" customWidth="1"/>
    <col min="4759" max="4760" width="9" bestFit="1" customWidth="1"/>
    <col min="4761" max="4761" width="8" bestFit="1" customWidth="1"/>
    <col min="4762" max="4762" width="9" bestFit="1" customWidth="1"/>
    <col min="4763" max="4764" width="8" bestFit="1" customWidth="1"/>
    <col min="4765" max="4767" width="9" bestFit="1" customWidth="1"/>
    <col min="4768" max="4769" width="8" bestFit="1" customWidth="1"/>
    <col min="4770" max="4771" width="9" bestFit="1" customWidth="1"/>
    <col min="4772" max="4772" width="8" bestFit="1" customWidth="1"/>
    <col min="4773" max="4773" width="9" bestFit="1" customWidth="1"/>
    <col min="4774" max="4774" width="8" bestFit="1" customWidth="1"/>
    <col min="4775" max="4777" width="9" bestFit="1" customWidth="1"/>
    <col min="4778" max="4779" width="8" bestFit="1" customWidth="1"/>
    <col min="4780" max="4780" width="9" bestFit="1" customWidth="1"/>
    <col min="4781" max="4781" width="8" bestFit="1" customWidth="1"/>
    <col min="4782" max="4782" width="9" bestFit="1" customWidth="1"/>
    <col min="4783" max="4783" width="8" bestFit="1" customWidth="1"/>
    <col min="4784" max="4784" width="6" bestFit="1" customWidth="1"/>
    <col min="4785" max="4793" width="9" bestFit="1" customWidth="1"/>
    <col min="4794" max="4795" width="8" bestFit="1" customWidth="1"/>
    <col min="4796" max="4798" width="9" bestFit="1" customWidth="1"/>
    <col min="4799" max="4802" width="8" bestFit="1" customWidth="1"/>
    <col min="4803" max="4804" width="9" bestFit="1" customWidth="1"/>
    <col min="4805" max="4805" width="8" bestFit="1" customWidth="1"/>
    <col min="4806" max="4812" width="9" bestFit="1" customWidth="1"/>
    <col min="4813" max="4813" width="8" bestFit="1" customWidth="1"/>
    <col min="4814" max="4816" width="9" bestFit="1" customWidth="1"/>
    <col min="4817" max="4817" width="12.77734375" bestFit="1" customWidth="1"/>
    <col min="4818" max="4818" width="10.109375" bestFit="1" customWidth="1"/>
    <col min="4819" max="4819" width="9" bestFit="1" customWidth="1"/>
    <col min="4820" max="4822" width="8" bestFit="1" customWidth="1"/>
    <col min="4823" max="4823" width="9" bestFit="1" customWidth="1"/>
    <col min="4824" max="4824" width="8" bestFit="1" customWidth="1"/>
    <col min="4825" max="4825" width="9" bestFit="1" customWidth="1"/>
    <col min="4826" max="4826" width="8" bestFit="1" customWidth="1"/>
    <col min="4827" max="4827" width="9" bestFit="1" customWidth="1"/>
    <col min="4828" max="4828" width="8" bestFit="1" customWidth="1"/>
    <col min="4829" max="4830" width="9" bestFit="1" customWidth="1"/>
    <col min="4831" max="4831" width="6" bestFit="1" customWidth="1"/>
    <col min="4832" max="4832" width="9" bestFit="1" customWidth="1"/>
    <col min="4833" max="4833" width="6" bestFit="1" customWidth="1"/>
    <col min="4834" max="4834" width="8" bestFit="1" customWidth="1"/>
    <col min="4835" max="4835" width="9" bestFit="1" customWidth="1"/>
    <col min="4836" max="4836" width="8" bestFit="1" customWidth="1"/>
    <col min="4837" max="4837" width="9" bestFit="1" customWidth="1"/>
    <col min="4838" max="4839" width="8" bestFit="1" customWidth="1"/>
    <col min="4840" max="4840" width="9" bestFit="1" customWidth="1"/>
    <col min="4841" max="4841" width="8" bestFit="1" customWidth="1"/>
    <col min="4842" max="4843" width="9" bestFit="1" customWidth="1"/>
    <col min="4844" max="4844" width="6" bestFit="1" customWidth="1"/>
    <col min="4845" max="4845" width="9" bestFit="1" customWidth="1"/>
    <col min="4846" max="4847" width="8" bestFit="1" customWidth="1"/>
    <col min="4848" max="4848" width="9" bestFit="1" customWidth="1"/>
    <col min="4849" max="4849" width="6" bestFit="1" customWidth="1"/>
    <col min="4850" max="4853" width="8" bestFit="1" customWidth="1"/>
    <col min="4854" max="4855" width="9" bestFit="1" customWidth="1"/>
    <col min="4856" max="4857" width="8" bestFit="1" customWidth="1"/>
    <col min="4858" max="4859" width="9" bestFit="1" customWidth="1"/>
    <col min="4860" max="4861" width="8" bestFit="1" customWidth="1"/>
    <col min="4862" max="4864" width="9" bestFit="1" customWidth="1"/>
    <col min="4865" max="4865" width="8" bestFit="1" customWidth="1"/>
    <col min="4866" max="4869" width="9" bestFit="1" customWidth="1"/>
    <col min="4870" max="4870" width="8" bestFit="1" customWidth="1"/>
    <col min="4871" max="4872" width="9" bestFit="1" customWidth="1"/>
    <col min="4873" max="4873" width="8" bestFit="1" customWidth="1"/>
    <col min="4874" max="4874" width="9" bestFit="1" customWidth="1"/>
    <col min="4875" max="4876" width="8" bestFit="1" customWidth="1"/>
    <col min="4877" max="4879" width="9" bestFit="1" customWidth="1"/>
    <col min="4880" max="4881" width="8" bestFit="1" customWidth="1"/>
    <col min="4882" max="4883" width="9" bestFit="1" customWidth="1"/>
    <col min="4884" max="4884" width="8" bestFit="1" customWidth="1"/>
    <col min="4885" max="4885" width="9" bestFit="1" customWidth="1"/>
    <col min="4886" max="4886" width="8" bestFit="1" customWidth="1"/>
    <col min="4887" max="4889" width="9" bestFit="1" customWidth="1"/>
    <col min="4890" max="4891" width="8" bestFit="1" customWidth="1"/>
    <col min="4892" max="4892" width="9" bestFit="1" customWidth="1"/>
    <col min="4893" max="4893" width="8" bestFit="1" customWidth="1"/>
    <col min="4894" max="4894" width="9" bestFit="1" customWidth="1"/>
    <col min="4895" max="4895" width="8" bestFit="1" customWidth="1"/>
    <col min="4896" max="4896" width="6" bestFit="1" customWidth="1"/>
    <col min="4897" max="4905" width="9" bestFit="1" customWidth="1"/>
    <col min="4906" max="4907" width="8" bestFit="1" customWidth="1"/>
    <col min="4908" max="4910" width="9" bestFit="1" customWidth="1"/>
    <col min="4911" max="4914" width="8" bestFit="1" customWidth="1"/>
    <col min="4915" max="4916" width="9" bestFit="1" customWidth="1"/>
    <col min="4917" max="4917" width="8" bestFit="1" customWidth="1"/>
    <col min="4918" max="4924" width="9" bestFit="1" customWidth="1"/>
    <col min="4925" max="4925" width="8" bestFit="1" customWidth="1"/>
    <col min="4926" max="4928" width="9" bestFit="1" customWidth="1"/>
    <col min="4929" max="4929" width="12.77734375" bestFit="1" customWidth="1"/>
    <col min="4930" max="4930" width="10.109375" bestFit="1" customWidth="1"/>
    <col min="4931" max="4931" width="9" bestFit="1" customWidth="1"/>
    <col min="4932" max="4934" width="8" bestFit="1" customWidth="1"/>
    <col min="4935" max="4935" width="9" bestFit="1" customWidth="1"/>
    <col min="4936" max="4937" width="8" bestFit="1" customWidth="1"/>
    <col min="4938" max="4938" width="9" bestFit="1" customWidth="1"/>
    <col min="4939" max="4939" width="8" bestFit="1" customWidth="1"/>
    <col min="4940" max="4941" width="9" bestFit="1" customWidth="1"/>
    <col min="4942" max="4942" width="6" bestFit="1" customWidth="1"/>
    <col min="4943" max="4943" width="9" bestFit="1" customWidth="1"/>
    <col min="4944" max="4944" width="6" bestFit="1" customWidth="1"/>
    <col min="4945" max="4945" width="8" bestFit="1" customWidth="1"/>
    <col min="4946" max="4946" width="9" bestFit="1" customWidth="1"/>
    <col min="4947" max="4947" width="8" bestFit="1" customWidth="1"/>
    <col min="4948" max="4948" width="9" bestFit="1" customWidth="1"/>
    <col min="4949" max="4950" width="8" bestFit="1" customWidth="1"/>
    <col min="4951" max="4951" width="9" bestFit="1" customWidth="1"/>
    <col min="4952" max="4952" width="8" bestFit="1" customWidth="1"/>
    <col min="4953" max="4954" width="9" bestFit="1" customWidth="1"/>
    <col min="4955" max="4955" width="7" bestFit="1" customWidth="1"/>
    <col min="4956" max="4956" width="9" bestFit="1" customWidth="1"/>
    <col min="4957" max="4958" width="8" bestFit="1" customWidth="1"/>
    <col min="4959" max="4959" width="9" bestFit="1" customWidth="1"/>
    <col min="4960" max="4960" width="7" bestFit="1" customWidth="1"/>
    <col min="4961" max="4964" width="8" bestFit="1" customWidth="1"/>
    <col min="4965" max="4966" width="9" bestFit="1" customWidth="1"/>
    <col min="4967" max="4968" width="8" bestFit="1" customWidth="1"/>
    <col min="4969" max="4970" width="9" bestFit="1" customWidth="1"/>
    <col min="4971" max="4972" width="8" bestFit="1" customWidth="1"/>
    <col min="4973" max="4975" width="9" bestFit="1" customWidth="1"/>
    <col min="4976" max="4976" width="8" bestFit="1" customWidth="1"/>
    <col min="4977" max="4980" width="9" bestFit="1" customWidth="1"/>
    <col min="4981" max="4981" width="8" bestFit="1" customWidth="1"/>
    <col min="4982" max="4983" width="9" bestFit="1" customWidth="1"/>
    <col min="4984" max="4984" width="8" bestFit="1" customWidth="1"/>
    <col min="4985" max="4985" width="9" bestFit="1" customWidth="1"/>
    <col min="4986" max="4987" width="8" bestFit="1" customWidth="1"/>
    <col min="4988" max="4990" width="9" bestFit="1" customWidth="1"/>
    <col min="4991" max="4992" width="8" bestFit="1" customWidth="1"/>
    <col min="4993" max="4994" width="9" bestFit="1" customWidth="1"/>
    <col min="4995" max="4995" width="8" bestFit="1" customWidth="1"/>
    <col min="4996" max="4996" width="9" bestFit="1" customWidth="1"/>
    <col min="4997" max="4997" width="8" bestFit="1" customWidth="1"/>
    <col min="4998" max="5000" width="9" bestFit="1" customWidth="1"/>
    <col min="5001" max="5002" width="8" bestFit="1" customWidth="1"/>
    <col min="5003" max="5003" width="9" bestFit="1" customWidth="1"/>
    <col min="5004" max="5004" width="8" bestFit="1" customWidth="1"/>
    <col min="5005" max="5005" width="9" bestFit="1" customWidth="1"/>
    <col min="5006" max="5006" width="8" bestFit="1" customWidth="1"/>
    <col min="5007" max="5007" width="6" bestFit="1" customWidth="1"/>
    <col min="5008" max="5016" width="9" bestFit="1" customWidth="1"/>
    <col min="5017" max="5018" width="8" bestFit="1" customWidth="1"/>
    <col min="5019" max="5021" width="9" bestFit="1" customWidth="1"/>
    <col min="5022" max="5025" width="8" bestFit="1" customWidth="1"/>
    <col min="5026" max="5027" width="9" bestFit="1" customWidth="1"/>
    <col min="5028" max="5028" width="8" bestFit="1" customWidth="1"/>
    <col min="5029" max="5035" width="9" bestFit="1" customWidth="1"/>
    <col min="5036" max="5036" width="8" bestFit="1" customWidth="1"/>
    <col min="5037" max="5039" width="9" bestFit="1" customWidth="1"/>
    <col min="5040" max="5040" width="12.77734375" bestFit="1" customWidth="1"/>
    <col min="5041" max="5041" width="10.109375" bestFit="1" customWidth="1"/>
    <col min="5042" max="5043" width="9" bestFit="1" customWidth="1"/>
    <col min="5044" max="5045" width="8" bestFit="1" customWidth="1"/>
    <col min="5046" max="5046" width="9" bestFit="1" customWidth="1"/>
    <col min="5047" max="5047" width="8" bestFit="1" customWidth="1"/>
    <col min="5048" max="5048" width="9" bestFit="1" customWidth="1"/>
    <col min="5049" max="5049" width="8" bestFit="1" customWidth="1"/>
    <col min="5050" max="5050" width="9" bestFit="1" customWidth="1"/>
    <col min="5051" max="5051" width="8" bestFit="1" customWidth="1"/>
    <col min="5052" max="5053" width="9" bestFit="1" customWidth="1"/>
    <col min="5054" max="5054" width="6" bestFit="1" customWidth="1"/>
    <col min="5055" max="5055" width="9" bestFit="1" customWidth="1"/>
    <col min="5056" max="5056" width="6" bestFit="1" customWidth="1"/>
    <col min="5057" max="5057" width="8" bestFit="1" customWidth="1"/>
    <col min="5058" max="5058" width="9" bestFit="1" customWidth="1"/>
    <col min="5059" max="5059" width="8" bestFit="1" customWidth="1"/>
    <col min="5060" max="5060" width="9" bestFit="1" customWidth="1"/>
    <col min="5061" max="5062" width="8" bestFit="1" customWidth="1"/>
    <col min="5063" max="5063" width="9" bestFit="1" customWidth="1"/>
    <col min="5064" max="5064" width="8" bestFit="1" customWidth="1"/>
    <col min="5065" max="5066" width="9" bestFit="1" customWidth="1"/>
    <col min="5067" max="5067" width="6" bestFit="1" customWidth="1"/>
    <col min="5068" max="5068" width="9" bestFit="1" customWidth="1"/>
    <col min="5069" max="5070" width="8" bestFit="1" customWidth="1"/>
    <col min="5071" max="5071" width="9" bestFit="1" customWidth="1"/>
    <col min="5072" max="5072" width="6" bestFit="1" customWidth="1"/>
    <col min="5073" max="5077" width="8" bestFit="1" customWidth="1"/>
    <col min="5078" max="5079" width="9" bestFit="1" customWidth="1"/>
    <col min="5080" max="5080" width="8" bestFit="1" customWidth="1"/>
    <col min="5081" max="5081" width="9" bestFit="1" customWidth="1"/>
    <col min="5082" max="5082" width="8" bestFit="1" customWidth="1"/>
    <col min="5083" max="5083" width="9" bestFit="1" customWidth="1"/>
    <col min="5084" max="5085" width="8" bestFit="1" customWidth="1"/>
    <col min="5086" max="5087" width="9" bestFit="1" customWidth="1"/>
    <col min="5088" max="5088" width="8" bestFit="1" customWidth="1"/>
    <col min="5089" max="5091" width="9" bestFit="1" customWidth="1"/>
    <col min="5092" max="5092" width="8" bestFit="1" customWidth="1"/>
    <col min="5093" max="5094" width="9" bestFit="1" customWidth="1"/>
    <col min="5095" max="5095" width="8" bestFit="1" customWidth="1"/>
    <col min="5096" max="5096" width="9" bestFit="1" customWidth="1"/>
    <col min="5097" max="5098" width="8" bestFit="1" customWidth="1"/>
    <col min="5099" max="5101" width="9" bestFit="1" customWidth="1"/>
    <col min="5102" max="5103" width="8" bestFit="1" customWidth="1"/>
    <col min="5104" max="5105" width="9" bestFit="1" customWidth="1"/>
    <col min="5106" max="5106" width="8" bestFit="1" customWidth="1"/>
    <col min="5107" max="5107" width="9" bestFit="1" customWidth="1"/>
    <col min="5108" max="5108" width="8" bestFit="1" customWidth="1"/>
    <col min="5109" max="5111" width="9" bestFit="1" customWidth="1"/>
    <col min="5112" max="5113" width="8" bestFit="1" customWidth="1"/>
    <col min="5114" max="5114" width="9" bestFit="1" customWidth="1"/>
    <col min="5115" max="5115" width="8" bestFit="1" customWidth="1"/>
    <col min="5116" max="5116" width="9" bestFit="1" customWidth="1"/>
    <col min="5117" max="5117" width="8" bestFit="1" customWidth="1"/>
    <col min="5118" max="5118" width="6" bestFit="1" customWidth="1"/>
    <col min="5119" max="5127" width="9" bestFit="1" customWidth="1"/>
    <col min="5128" max="5129" width="8" bestFit="1" customWidth="1"/>
    <col min="5130" max="5132" width="9" bestFit="1" customWidth="1"/>
    <col min="5133" max="5136" width="8" bestFit="1" customWidth="1"/>
    <col min="5137" max="5138" width="9" bestFit="1" customWidth="1"/>
    <col min="5139" max="5139" width="8" bestFit="1" customWidth="1"/>
    <col min="5140" max="5146" width="9" bestFit="1" customWidth="1"/>
    <col min="5147" max="5147" width="8" bestFit="1" customWidth="1"/>
    <col min="5148" max="5150" width="9" bestFit="1" customWidth="1"/>
    <col min="5151" max="5151" width="12.77734375" bestFit="1" customWidth="1"/>
    <col min="5152" max="5152" width="10.109375" bestFit="1" customWidth="1"/>
    <col min="5153" max="5153" width="9" bestFit="1" customWidth="1"/>
    <col min="5154" max="5156" width="8" bestFit="1" customWidth="1"/>
    <col min="5157" max="5157" width="9" bestFit="1" customWidth="1"/>
    <col min="5158" max="5159" width="8" bestFit="1" customWidth="1"/>
    <col min="5160" max="5160" width="9" bestFit="1" customWidth="1"/>
    <col min="5161" max="5161" width="8" bestFit="1" customWidth="1"/>
    <col min="5162" max="5163" width="9" bestFit="1" customWidth="1"/>
    <col min="5164" max="5164" width="6" bestFit="1" customWidth="1"/>
    <col min="5165" max="5165" width="9" bestFit="1" customWidth="1"/>
    <col min="5166" max="5166" width="6" bestFit="1" customWidth="1"/>
    <col min="5167" max="5167" width="8" bestFit="1" customWidth="1"/>
    <col min="5168" max="5168" width="9" bestFit="1" customWidth="1"/>
    <col min="5169" max="5169" width="8" bestFit="1" customWidth="1"/>
    <col min="5170" max="5170" width="9" bestFit="1" customWidth="1"/>
    <col min="5171" max="5172" width="8" bestFit="1" customWidth="1"/>
    <col min="5173" max="5173" width="9" bestFit="1" customWidth="1"/>
    <col min="5174" max="5174" width="8" bestFit="1" customWidth="1"/>
    <col min="5175" max="5176" width="9" bestFit="1" customWidth="1"/>
    <col min="5177" max="5177" width="6" bestFit="1" customWidth="1"/>
    <col min="5178" max="5178" width="9" bestFit="1" customWidth="1"/>
    <col min="5179" max="5180" width="8" bestFit="1" customWidth="1"/>
    <col min="5181" max="5181" width="9" bestFit="1" customWidth="1"/>
    <col min="5182" max="5182" width="6" bestFit="1" customWidth="1"/>
    <col min="5183" max="5186" width="8" bestFit="1" customWidth="1"/>
    <col min="5187" max="5188" width="9" bestFit="1" customWidth="1"/>
    <col min="5189" max="5190" width="8" bestFit="1" customWidth="1"/>
    <col min="5191" max="5192" width="9" bestFit="1" customWidth="1"/>
    <col min="5193" max="5194" width="8" bestFit="1" customWidth="1"/>
    <col min="5195" max="5197" width="9" bestFit="1" customWidth="1"/>
    <col min="5198" max="5198" width="8" bestFit="1" customWidth="1"/>
    <col min="5199" max="5202" width="9" bestFit="1" customWidth="1"/>
    <col min="5203" max="5203" width="8" bestFit="1" customWidth="1"/>
    <col min="5204" max="5205" width="9" bestFit="1" customWidth="1"/>
    <col min="5206" max="5206" width="8" bestFit="1" customWidth="1"/>
    <col min="5207" max="5207" width="9" bestFit="1" customWidth="1"/>
    <col min="5208" max="5209" width="8" bestFit="1" customWidth="1"/>
    <col min="5210" max="5212" width="9" bestFit="1" customWidth="1"/>
    <col min="5213" max="5214" width="8" bestFit="1" customWidth="1"/>
    <col min="5215" max="5216" width="9" bestFit="1" customWidth="1"/>
    <col min="5217" max="5217" width="8" bestFit="1" customWidth="1"/>
    <col min="5218" max="5218" width="9" bestFit="1" customWidth="1"/>
    <col min="5219" max="5219" width="8" bestFit="1" customWidth="1"/>
    <col min="5220" max="5222" width="9" bestFit="1" customWidth="1"/>
    <col min="5223" max="5224" width="8" bestFit="1" customWidth="1"/>
    <col min="5225" max="5225" width="9" bestFit="1" customWidth="1"/>
    <col min="5226" max="5226" width="8" bestFit="1" customWidth="1"/>
    <col min="5227" max="5227" width="9" bestFit="1" customWidth="1"/>
    <col min="5228" max="5228" width="8" bestFit="1" customWidth="1"/>
    <col min="5229" max="5229" width="6" bestFit="1" customWidth="1"/>
    <col min="5230" max="5238" width="9" bestFit="1" customWidth="1"/>
    <col min="5239" max="5240" width="8" bestFit="1" customWidth="1"/>
    <col min="5241" max="5243" width="9" bestFit="1" customWidth="1"/>
    <col min="5244" max="5247" width="8" bestFit="1" customWidth="1"/>
    <col min="5248" max="5249" width="9" bestFit="1" customWidth="1"/>
    <col min="5250" max="5250" width="8" bestFit="1" customWidth="1"/>
    <col min="5251" max="5257" width="9" bestFit="1" customWidth="1"/>
    <col min="5258" max="5258" width="8" bestFit="1" customWidth="1"/>
    <col min="5259" max="5261" width="9" bestFit="1" customWidth="1"/>
    <col min="5262" max="5262" width="12.77734375" bestFit="1" customWidth="1"/>
    <col min="5263" max="5263" width="10.109375" bestFit="1" customWidth="1"/>
    <col min="5264" max="5265" width="9" bestFit="1" customWidth="1"/>
    <col min="5266" max="5267" width="8" bestFit="1" customWidth="1"/>
    <col min="5268" max="5268" width="9" bestFit="1" customWidth="1"/>
    <col min="5269" max="5269" width="8" bestFit="1" customWidth="1"/>
    <col min="5270" max="5270" width="9" bestFit="1" customWidth="1"/>
    <col min="5271" max="5272" width="8" bestFit="1" customWidth="1"/>
    <col min="5273" max="5273" width="9" bestFit="1" customWidth="1"/>
    <col min="5274" max="5274" width="8" bestFit="1" customWidth="1"/>
    <col min="5275" max="5276" width="9" bestFit="1" customWidth="1"/>
    <col min="5277" max="5277" width="6" bestFit="1" customWidth="1"/>
    <col min="5278" max="5278" width="9" bestFit="1" customWidth="1"/>
    <col min="5279" max="5279" width="6" bestFit="1" customWidth="1"/>
    <col min="5280" max="5280" width="8" bestFit="1" customWidth="1"/>
    <col min="5281" max="5281" width="9" bestFit="1" customWidth="1"/>
    <col min="5282" max="5282" width="8" bestFit="1" customWidth="1"/>
    <col min="5283" max="5284" width="9" bestFit="1" customWidth="1"/>
    <col min="5285" max="5286" width="8" bestFit="1" customWidth="1"/>
    <col min="5287" max="5287" width="9" bestFit="1" customWidth="1"/>
    <col min="5288" max="5288" width="8" bestFit="1" customWidth="1"/>
    <col min="5289" max="5290" width="9" bestFit="1" customWidth="1"/>
    <col min="5291" max="5291" width="6" bestFit="1" customWidth="1"/>
    <col min="5292" max="5292" width="9" bestFit="1" customWidth="1"/>
    <col min="5293" max="5294" width="8" bestFit="1" customWidth="1"/>
    <col min="5295" max="5295" width="9" bestFit="1" customWidth="1"/>
    <col min="5296" max="5296" width="6" bestFit="1" customWidth="1"/>
    <col min="5297" max="5301" width="8" bestFit="1" customWidth="1"/>
    <col min="5302" max="5303" width="9" bestFit="1" customWidth="1"/>
    <col min="5304" max="5305" width="8" bestFit="1" customWidth="1"/>
    <col min="5306" max="5306" width="9" bestFit="1" customWidth="1"/>
    <col min="5307" max="5308" width="8" bestFit="1" customWidth="1"/>
    <col min="5309" max="5311" width="9" bestFit="1" customWidth="1"/>
    <col min="5312" max="5312" width="8" bestFit="1" customWidth="1"/>
    <col min="5313" max="5316" width="9" bestFit="1" customWidth="1"/>
    <col min="5317" max="5317" width="8" bestFit="1" customWidth="1"/>
    <col min="5318" max="5319" width="9" bestFit="1" customWidth="1"/>
    <col min="5320" max="5320" width="8" bestFit="1" customWidth="1"/>
    <col min="5321" max="5321" width="9" bestFit="1" customWidth="1"/>
    <col min="5322" max="5322" width="8" bestFit="1" customWidth="1"/>
    <col min="5323" max="5325" width="9" bestFit="1" customWidth="1"/>
    <col min="5326" max="5327" width="8" bestFit="1" customWidth="1"/>
    <col min="5328" max="5329" width="9" bestFit="1" customWidth="1"/>
    <col min="5330" max="5330" width="8" bestFit="1" customWidth="1"/>
    <col min="5331" max="5331" width="9" bestFit="1" customWidth="1"/>
    <col min="5332" max="5332" width="8" bestFit="1" customWidth="1"/>
    <col min="5333" max="5335" width="9" bestFit="1" customWidth="1"/>
    <col min="5336" max="5337" width="8" bestFit="1" customWidth="1"/>
    <col min="5338" max="5338" width="9" bestFit="1" customWidth="1"/>
    <col min="5339" max="5339" width="8" bestFit="1" customWidth="1"/>
    <col min="5340" max="5340" width="9" bestFit="1" customWidth="1"/>
    <col min="5341" max="5341" width="8" bestFit="1" customWidth="1"/>
    <col min="5342" max="5342" width="6" bestFit="1" customWidth="1"/>
    <col min="5343" max="5352" width="9" bestFit="1" customWidth="1"/>
    <col min="5353" max="5353" width="8" bestFit="1" customWidth="1"/>
    <col min="5354" max="5356" width="9" bestFit="1" customWidth="1"/>
    <col min="5357" max="5360" width="8" bestFit="1" customWidth="1"/>
    <col min="5361" max="5362" width="9" bestFit="1" customWidth="1"/>
    <col min="5363" max="5363" width="8" bestFit="1" customWidth="1"/>
    <col min="5364" max="5370" width="9" bestFit="1" customWidth="1"/>
    <col min="5371" max="5371" width="8" bestFit="1" customWidth="1"/>
    <col min="5372" max="5374" width="9" bestFit="1" customWidth="1"/>
    <col min="5375" max="5375" width="12.77734375" bestFit="1" customWidth="1"/>
    <col min="5376" max="5376" width="10.109375" bestFit="1" customWidth="1"/>
    <col min="5377" max="5377" width="9" bestFit="1" customWidth="1"/>
    <col min="5378" max="5380" width="8" bestFit="1" customWidth="1"/>
    <col min="5381" max="5381" width="9" bestFit="1" customWidth="1"/>
    <col min="5382" max="5382" width="8" bestFit="1" customWidth="1"/>
    <col min="5383" max="5383" width="9" bestFit="1" customWidth="1"/>
    <col min="5384" max="5384" width="8" bestFit="1" customWidth="1"/>
    <col min="5385" max="5385" width="9" bestFit="1" customWidth="1"/>
    <col min="5386" max="5386" width="8" bestFit="1" customWidth="1"/>
    <col min="5387" max="5388" width="9" bestFit="1" customWidth="1"/>
    <col min="5389" max="5389" width="6" bestFit="1" customWidth="1"/>
    <col min="5390" max="5390" width="9" bestFit="1" customWidth="1"/>
    <col min="5391" max="5391" width="6" bestFit="1" customWidth="1"/>
    <col min="5392" max="5392" width="8" bestFit="1" customWidth="1"/>
    <col min="5393" max="5393" width="9" bestFit="1" customWidth="1"/>
    <col min="5394" max="5394" width="8" bestFit="1" customWidth="1"/>
    <col min="5395" max="5395" width="9" bestFit="1" customWidth="1"/>
    <col min="5396" max="5397" width="8" bestFit="1" customWidth="1"/>
    <col min="5398" max="5398" width="9" bestFit="1" customWidth="1"/>
    <col min="5399" max="5399" width="8" bestFit="1" customWidth="1"/>
    <col min="5400" max="5401" width="9" bestFit="1" customWidth="1"/>
    <col min="5402" max="5402" width="6" bestFit="1" customWidth="1"/>
    <col min="5403" max="5403" width="9" bestFit="1" customWidth="1"/>
    <col min="5404" max="5405" width="8" bestFit="1" customWidth="1"/>
    <col min="5406" max="5406" width="9" bestFit="1" customWidth="1"/>
    <col min="5407" max="5407" width="6" bestFit="1" customWidth="1"/>
    <col min="5408" max="5411" width="8" bestFit="1" customWidth="1"/>
    <col min="5412" max="5413" width="9" bestFit="1" customWidth="1"/>
    <col min="5414" max="5415" width="8" bestFit="1" customWidth="1"/>
    <col min="5416" max="5417" width="9" bestFit="1" customWidth="1"/>
    <col min="5418" max="5419" width="8" bestFit="1" customWidth="1"/>
    <col min="5420" max="5422" width="9" bestFit="1" customWidth="1"/>
    <col min="5423" max="5423" width="8" bestFit="1" customWidth="1"/>
    <col min="5424" max="5427" width="9" bestFit="1" customWidth="1"/>
    <col min="5428" max="5428" width="8" bestFit="1" customWidth="1"/>
    <col min="5429" max="5430" width="9" bestFit="1" customWidth="1"/>
    <col min="5431" max="5431" width="8" bestFit="1" customWidth="1"/>
    <col min="5432" max="5432" width="9" bestFit="1" customWidth="1"/>
    <col min="5433" max="5434" width="8" bestFit="1" customWidth="1"/>
    <col min="5435" max="5437" width="9" bestFit="1" customWidth="1"/>
    <col min="5438" max="5439" width="8" bestFit="1" customWidth="1"/>
    <col min="5440" max="5441" width="9" bestFit="1" customWidth="1"/>
    <col min="5442" max="5442" width="8" bestFit="1" customWidth="1"/>
    <col min="5443" max="5443" width="9" bestFit="1" customWidth="1"/>
    <col min="5444" max="5444" width="8" bestFit="1" customWidth="1"/>
    <col min="5445" max="5447" width="9" bestFit="1" customWidth="1"/>
    <col min="5448" max="5449" width="8" bestFit="1" customWidth="1"/>
    <col min="5450" max="5450" width="9" bestFit="1" customWidth="1"/>
    <col min="5451" max="5451" width="8" bestFit="1" customWidth="1"/>
    <col min="5452" max="5452" width="9" bestFit="1" customWidth="1"/>
    <col min="5453" max="5453" width="8" bestFit="1" customWidth="1"/>
    <col min="5454" max="5454" width="6" bestFit="1" customWidth="1"/>
    <col min="5455" max="5463" width="9" bestFit="1" customWidth="1"/>
    <col min="5464" max="5465" width="8" bestFit="1" customWidth="1"/>
    <col min="5466" max="5468" width="9" bestFit="1" customWidth="1"/>
    <col min="5469" max="5472" width="8" bestFit="1" customWidth="1"/>
    <col min="5473" max="5474" width="9" bestFit="1" customWidth="1"/>
    <col min="5475" max="5475" width="8" bestFit="1" customWidth="1"/>
    <col min="5476" max="5482" width="9" bestFit="1" customWidth="1"/>
    <col min="5483" max="5483" width="8" bestFit="1" customWidth="1"/>
    <col min="5484" max="5486" width="9" bestFit="1" customWidth="1"/>
    <col min="5487" max="5487" width="12.77734375" bestFit="1" customWidth="1"/>
    <col min="5488" max="5488" width="10.109375" bestFit="1" customWidth="1"/>
    <col min="5489" max="5490" width="9" bestFit="1" customWidth="1"/>
    <col min="5491" max="5492" width="8" bestFit="1" customWidth="1"/>
    <col min="5493" max="5493" width="9" bestFit="1" customWidth="1"/>
    <col min="5494" max="5494" width="8" bestFit="1" customWidth="1"/>
    <col min="5495" max="5495" width="9" bestFit="1" customWidth="1"/>
    <col min="5496" max="5497" width="8" bestFit="1" customWidth="1"/>
    <col min="5498" max="5498" width="9" bestFit="1" customWidth="1"/>
    <col min="5499" max="5499" width="8" bestFit="1" customWidth="1"/>
    <col min="5500" max="5501" width="9" bestFit="1" customWidth="1"/>
    <col min="5502" max="5502" width="6" bestFit="1" customWidth="1"/>
    <col min="5503" max="5503" width="9" bestFit="1" customWidth="1"/>
    <col min="5504" max="5504" width="6" bestFit="1" customWidth="1"/>
    <col min="5505" max="5505" width="8" bestFit="1" customWidth="1"/>
    <col min="5506" max="5506" width="9" bestFit="1" customWidth="1"/>
    <col min="5507" max="5507" width="8" bestFit="1" customWidth="1"/>
    <col min="5508" max="5508" width="9" bestFit="1" customWidth="1"/>
    <col min="5509" max="5510" width="8" bestFit="1" customWidth="1"/>
    <col min="5511" max="5511" width="9" bestFit="1" customWidth="1"/>
    <col min="5512" max="5512" width="8" bestFit="1" customWidth="1"/>
    <col min="5513" max="5514" width="9" bestFit="1" customWidth="1"/>
    <col min="5515" max="5515" width="6" bestFit="1" customWidth="1"/>
    <col min="5516" max="5516" width="9" bestFit="1" customWidth="1"/>
    <col min="5517" max="5518" width="8" bestFit="1" customWidth="1"/>
    <col min="5519" max="5519" width="9" bestFit="1" customWidth="1"/>
    <col min="5520" max="5520" width="6" bestFit="1" customWidth="1"/>
    <col min="5521" max="5524" width="8" bestFit="1" customWidth="1"/>
    <col min="5525" max="5526" width="9" bestFit="1" customWidth="1"/>
    <col min="5527" max="5528" width="8" bestFit="1" customWidth="1"/>
    <col min="5529" max="5530" width="9" bestFit="1" customWidth="1"/>
    <col min="5531" max="5532" width="8" bestFit="1" customWidth="1"/>
    <col min="5533" max="5535" width="9" bestFit="1" customWidth="1"/>
    <col min="5536" max="5536" width="8" bestFit="1" customWidth="1"/>
    <col min="5537" max="5540" width="9" bestFit="1" customWidth="1"/>
    <col min="5541" max="5541" width="8" bestFit="1" customWidth="1"/>
    <col min="5542" max="5543" width="9" bestFit="1" customWidth="1"/>
    <col min="5544" max="5544" width="8" bestFit="1" customWidth="1"/>
    <col min="5545" max="5545" width="9" bestFit="1" customWidth="1"/>
    <col min="5546" max="5547" width="8" bestFit="1" customWidth="1"/>
    <col min="5548" max="5550" width="9" bestFit="1" customWidth="1"/>
    <col min="5551" max="5552" width="8" bestFit="1" customWidth="1"/>
    <col min="5553" max="5554" width="9" bestFit="1" customWidth="1"/>
    <col min="5555" max="5555" width="8" bestFit="1" customWidth="1"/>
    <col min="5556" max="5556" width="9" bestFit="1" customWidth="1"/>
    <col min="5557" max="5557" width="8" bestFit="1" customWidth="1"/>
    <col min="5558" max="5560" width="9" bestFit="1" customWidth="1"/>
    <col min="5561" max="5562" width="8" bestFit="1" customWidth="1"/>
    <col min="5563" max="5563" width="9" bestFit="1" customWidth="1"/>
    <col min="5564" max="5564" width="8" bestFit="1" customWidth="1"/>
    <col min="5565" max="5565" width="9" bestFit="1" customWidth="1"/>
    <col min="5566" max="5566" width="8" bestFit="1" customWidth="1"/>
    <col min="5567" max="5567" width="6" bestFit="1" customWidth="1"/>
    <col min="5568" max="5576" width="9" bestFit="1" customWidth="1"/>
    <col min="5577" max="5578" width="8" bestFit="1" customWidth="1"/>
    <col min="5579" max="5581" width="9" bestFit="1" customWidth="1"/>
    <col min="5582" max="5585" width="8" bestFit="1" customWidth="1"/>
    <col min="5586" max="5587" width="9" bestFit="1" customWidth="1"/>
    <col min="5588" max="5588" width="8" bestFit="1" customWidth="1"/>
    <col min="5589" max="5595" width="9" bestFit="1" customWidth="1"/>
    <col min="5596" max="5596" width="8" bestFit="1" customWidth="1"/>
    <col min="5597" max="5599" width="9" bestFit="1" customWidth="1"/>
    <col min="5600" max="5600" width="12.77734375" bestFit="1" customWidth="1"/>
    <col min="5601" max="5601" width="10.109375" bestFit="1" customWidth="1"/>
    <col min="5602" max="5603" width="9" bestFit="1" customWidth="1"/>
    <col min="5604" max="5605" width="8" bestFit="1" customWidth="1"/>
    <col min="5606" max="5606" width="9" bestFit="1" customWidth="1"/>
    <col min="5607" max="5607" width="8" bestFit="1" customWidth="1"/>
    <col min="5608" max="5608" width="9" bestFit="1" customWidth="1"/>
    <col min="5609" max="5610" width="8" bestFit="1" customWidth="1"/>
    <col min="5611" max="5611" width="9" bestFit="1" customWidth="1"/>
    <col min="5612" max="5612" width="8" bestFit="1" customWidth="1"/>
    <col min="5613" max="5614" width="9" bestFit="1" customWidth="1"/>
    <col min="5615" max="5615" width="6" bestFit="1" customWidth="1"/>
    <col min="5616" max="5616" width="9" bestFit="1" customWidth="1"/>
    <col min="5617" max="5617" width="6" bestFit="1" customWidth="1"/>
    <col min="5618" max="5618" width="8" bestFit="1" customWidth="1"/>
    <col min="5619" max="5619" width="9" bestFit="1" customWidth="1"/>
    <col min="5620" max="5620" width="8" bestFit="1" customWidth="1"/>
    <col min="5621" max="5621" width="9" bestFit="1" customWidth="1"/>
    <col min="5622" max="5623" width="8" bestFit="1" customWidth="1"/>
    <col min="5624" max="5624" width="9" bestFit="1" customWidth="1"/>
    <col min="5625" max="5625" width="8" bestFit="1" customWidth="1"/>
    <col min="5626" max="5627" width="9" bestFit="1" customWidth="1"/>
    <col min="5628" max="5628" width="6" bestFit="1" customWidth="1"/>
    <col min="5629" max="5629" width="9" bestFit="1" customWidth="1"/>
    <col min="5630" max="5631" width="8" bestFit="1" customWidth="1"/>
    <col min="5632" max="5632" width="9" bestFit="1" customWidth="1"/>
    <col min="5633" max="5633" width="6" bestFit="1" customWidth="1"/>
    <col min="5634" max="5637" width="8" bestFit="1" customWidth="1"/>
    <col min="5638" max="5639" width="9" bestFit="1" customWidth="1"/>
    <col min="5640" max="5641" width="8" bestFit="1" customWidth="1"/>
    <col min="5642" max="5643" width="9" bestFit="1" customWidth="1"/>
    <col min="5644" max="5645" width="8" bestFit="1" customWidth="1"/>
    <col min="5646" max="5648" width="9" bestFit="1" customWidth="1"/>
    <col min="5649" max="5649" width="8" bestFit="1" customWidth="1"/>
    <col min="5650" max="5653" width="9" bestFit="1" customWidth="1"/>
    <col min="5654" max="5654" width="8" bestFit="1" customWidth="1"/>
    <col min="5655" max="5656" width="9" bestFit="1" customWidth="1"/>
    <col min="5657" max="5657" width="8" bestFit="1" customWidth="1"/>
    <col min="5658" max="5658" width="9" bestFit="1" customWidth="1"/>
    <col min="5659" max="5660" width="8" bestFit="1" customWidth="1"/>
    <col min="5661" max="5663" width="9" bestFit="1" customWidth="1"/>
    <col min="5664" max="5665" width="8" bestFit="1" customWidth="1"/>
    <col min="5666" max="5667" width="9" bestFit="1" customWidth="1"/>
    <col min="5668" max="5668" width="8" bestFit="1" customWidth="1"/>
    <col min="5669" max="5669" width="9" bestFit="1" customWidth="1"/>
    <col min="5670" max="5670" width="8" bestFit="1" customWidth="1"/>
    <col min="5671" max="5673" width="9" bestFit="1" customWidth="1"/>
    <col min="5674" max="5675" width="8" bestFit="1" customWidth="1"/>
    <col min="5676" max="5676" width="9" bestFit="1" customWidth="1"/>
    <col min="5677" max="5677" width="8" bestFit="1" customWidth="1"/>
    <col min="5678" max="5678" width="9" bestFit="1" customWidth="1"/>
    <col min="5679" max="5679" width="8" bestFit="1" customWidth="1"/>
    <col min="5680" max="5680" width="6" bestFit="1" customWidth="1"/>
    <col min="5681" max="5689" width="9" bestFit="1" customWidth="1"/>
    <col min="5690" max="5691" width="8" bestFit="1" customWidth="1"/>
    <col min="5692" max="5694" width="9" bestFit="1" customWidth="1"/>
    <col min="5695" max="5698" width="8" bestFit="1" customWidth="1"/>
    <col min="5699" max="5700" width="9" bestFit="1" customWidth="1"/>
    <col min="5701" max="5701" width="8" bestFit="1" customWidth="1"/>
    <col min="5702" max="5708" width="9" bestFit="1" customWidth="1"/>
    <col min="5709" max="5709" width="8" bestFit="1" customWidth="1"/>
    <col min="5710" max="5712" width="9" bestFit="1" customWidth="1"/>
    <col min="5713" max="5713" width="12.77734375" bestFit="1" customWidth="1"/>
    <col min="5714" max="5714" width="10.109375" bestFit="1" customWidth="1"/>
    <col min="5715" max="5716" width="9" bestFit="1" customWidth="1"/>
    <col min="5717" max="5718" width="8" bestFit="1" customWidth="1"/>
    <col min="5719" max="5719" width="9" bestFit="1" customWidth="1"/>
    <col min="5720" max="5722" width="8" bestFit="1" customWidth="1"/>
    <col min="5723" max="5723" width="9" bestFit="1" customWidth="1"/>
    <col min="5724" max="5724" width="8" bestFit="1" customWidth="1"/>
    <col min="5725" max="5726" width="9" bestFit="1" customWidth="1"/>
    <col min="5727" max="5727" width="6" bestFit="1" customWidth="1"/>
    <col min="5728" max="5728" width="9" bestFit="1" customWidth="1"/>
    <col min="5729" max="5729" width="6" bestFit="1" customWidth="1"/>
    <col min="5730" max="5730" width="8" bestFit="1" customWidth="1"/>
    <col min="5731" max="5731" width="9" bestFit="1" customWidth="1"/>
    <col min="5732" max="5732" width="8" bestFit="1" customWidth="1"/>
    <col min="5733" max="5733" width="9" bestFit="1" customWidth="1"/>
    <col min="5734" max="5735" width="8" bestFit="1" customWidth="1"/>
    <col min="5736" max="5736" width="9" bestFit="1" customWidth="1"/>
    <col min="5737" max="5737" width="8" bestFit="1" customWidth="1"/>
    <col min="5738" max="5739" width="9" bestFit="1" customWidth="1"/>
    <col min="5740" max="5740" width="6" bestFit="1" customWidth="1"/>
    <col min="5741" max="5741" width="9" bestFit="1" customWidth="1"/>
    <col min="5742" max="5743" width="8" bestFit="1" customWidth="1"/>
    <col min="5744" max="5744" width="9" bestFit="1" customWidth="1"/>
    <col min="5745" max="5745" width="6" bestFit="1" customWidth="1"/>
    <col min="5746" max="5750" width="8" bestFit="1" customWidth="1"/>
    <col min="5751" max="5752" width="9" bestFit="1" customWidth="1"/>
    <col min="5753" max="5754" width="8" bestFit="1" customWidth="1"/>
    <col min="5755" max="5755" width="9" bestFit="1" customWidth="1"/>
    <col min="5756" max="5757" width="8" bestFit="1" customWidth="1"/>
    <col min="5758" max="5760" width="9" bestFit="1" customWidth="1"/>
    <col min="5761" max="5761" width="8" bestFit="1" customWidth="1"/>
    <col min="5762" max="5765" width="9" bestFit="1" customWidth="1"/>
    <col min="5766" max="5766" width="8" bestFit="1" customWidth="1"/>
    <col min="5767" max="5768" width="9" bestFit="1" customWidth="1"/>
    <col min="5769" max="5769" width="8" bestFit="1" customWidth="1"/>
    <col min="5770" max="5770" width="9" bestFit="1" customWidth="1"/>
    <col min="5771" max="5772" width="8" bestFit="1" customWidth="1"/>
    <col min="5773" max="5775" width="9" bestFit="1" customWidth="1"/>
    <col min="5776" max="5777" width="8" bestFit="1" customWidth="1"/>
    <col min="5778" max="5779" width="9" bestFit="1" customWidth="1"/>
    <col min="5780" max="5780" width="8" bestFit="1" customWidth="1"/>
    <col min="5781" max="5781" width="9" bestFit="1" customWidth="1"/>
    <col min="5782" max="5783" width="8" bestFit="1" customWidth="1"/>
    <col min="5784" max="5785" width="9" bestFit="1" customWidth="1"/>
    <col min="5786" max="5787" width="8" bestFit="1" customWidth="1"/>
    <col min="5788" max="5788" width="9" bestFit="1" customWidth="1"/>
    <col min="5789" max="5789" width="8" bestFit="1" customWidth="1"/>
    <col min="5790" max="5790" width="9" bestFit="1" customWidth="1"/>
    <col min="5791" max="5791" width="8" bestFit="1" customWidth="1"/>
    <col min="5792" max="5792" width="6" bestFit="1" customWidth="1"/>
    <col min="5793" max="5801" width="9" bestFit="1" customWidth="1"/>
    <col min="5802" max="5803" width="8" bestFit="1" customWidth="1"/>
    <col min="5804" max="5806" width="9" bestFit="1" customWidth="1"/>
    <col min="5807" max="5810" width="8" bestFit="1" customWidth="1"/>
    <col min="5811" max="5812" width="9" bestFit="1" customWidth="1"/>
    <col min="5813" max="5813" width="8" bestFit="1" customWidth="1"/>
    <col min="5814" max="5820" width="9" bestFit="1" customWidth="1"/>
    <col min="5821" max="5821" width="8" bestFit="1" customWidth="1"/>
    <col min="5822" max="5824" width="9" bestFit="1" customWidth="1"/>
    <col min="5825" max="5825" width="12.77734375" bestFit="1" customWidth="1"/>
    <col min="5826" max="5826" width="10.109375" bestFit="1" customWidth="1"/>
    <col min="5827" max="5827" width="9" bestFit="1" customWidth="1"/>
    <col min="5828" max="5830" width="8" bestFit="1" customWidth="1"/>
    <col min="5831" max="5831" width="9" bestFit="1" customWidth="1"/>
    <col min="5832" max="5833" width="8" bestFit="1" customWidth="1"/>
    <col min="5834" max="5834" width="9" bestFit="1" customWidth="1"/>
    <col min="5835" max="5835" width="8" bestFit="1" customWidth="1"/>
    <col min="5836" max="5837" width="9" bestFit="1" customWidth="1"/>
    <col min="5838" max="5838" width="6" bestFit="1" customWidth="1"/>
    <col min="5839" max="5839" width="9" bestFit="1" customWidth="1"/>
    <col min="5840" max="5840" width="6" bestFit="1" customWidth="1"/>
    <col min="5841" max="5841" width="8" bestFit="1" customWidth="1"/>
    <col min="5842" max="5842" width="9" bestFit="1" customWidth="1"/>
    <col min="5843" max="5843" width="8" bestFit="1" customWidth="1"/>
    <col min="5844" max="5844" width="9" bestFit="1" customWidth="1"/>
    <col min="5845" max="5846" width="8" bestFit="1" customWidth="1"/>
    <col min="5847" max="5847" width="9" bestFit="1" customWidth="1"/>
    <col min="5848" max="5848" width="8" bestFit="1" customWidth="1"/>
    <col min="5849" max="5850" width="9" bestFit="1" customWidth="1"/>
    <col min="5851" max="5851" width="6" bestFit="1" customWidth="1"/>
    <col min="5852" max="5852" width="9" bestFit="1" customWidth="1"/>
    <col min="5853" max="5854" width="8" bestFit="1" customWidth="1"/>
    <col min="5855" max="5855" width="9" bestFit="1" customWidth="1"/>
    <col min="5856" max="5856" width="6" bestFit="1" customWidth="1"/>
    <col min="5857" max="5860" width="8" bestFit="1" customWidth="1"/>
    <col min="5861" max="5862" width="9" bestFit="1" customWidth="1"/>
    <col min="5863" max="5864" width="8" bestFit="1" customWidth="1"/>
    <col min="5865" max="5866" width="9" bestFit="1" customWidth="1"/>
    <col min="5867" max="5868" width="8" bestFit="1" customWidth="1"/>
    <col min="5869" max="5871" width="9" bestFit="1" customWidth="1"/>
    <col min="5872" max="5872" width="8" bestFit="1" customWidth="1"/>
    <col min="5873" max="5876" width="9" bestFit="1" customWidth="1"/>
    <col min="5877" max="5877" width="8" bestFit="1" customWidth="1"/>
    <col min="5878" max="5879" width="9" bestFit="1" customWidth="1"/>
    <col min="5880" max="5880" width="8" bestFit="1" customWidth="1"/>
    <col min="5881" max="5881" width="9" bestFit="1" customWidth="1"/>
    <col min="5882" max="5883" width="8" bestFit="1" customWidth="1"/>
    <col min="5884" max="5886" width="9" bestFit="1" customWidth="1"/>
    <col min="5887" max="5888" width="8" bestFit="1" customWidth="1"/>
    <col min="5889" max="5890" width="9" bestFit="1" customWidth="1"/>
    <col min="5891" max="5891" width="8" bestFit="1" customWidth="1"/>
    <col min="5892" max="5892" width="9" bestFit="1" customWidth="1"/>
    <col min="5893" max="5893" width="8" bestFit="1" customWidth="1"/>
    <col min="5894" max="5896" width="9" bestFit="1" customWidth="1"/>
    <col min="5897" max="5898" width="8" bestFit="1" customWidth="1"/>
    <col min="5899" max="5899" width="9" bestFit="1" customWidth="1"/>
    <col min="5900" max="5900" width="8" bestFit="1" customWidth="1"/>
    <col min="5901" max="5901" width="9" bestFit="1" customWidth="1"/>
    <col min="5902" max="5902" width="8" bestFit="1" customWidth="1"/>
    <col min="5903" max="5903" width="6" bestFit="1" customWidth="1"/>
    <col min="5904" max="5912" width="9" bestFit="1" customWidth="1"/>
    <col min="5913" max="5914" width="8" bestFit="1" customWidth="1"/>
    <col min="5915" max="5917" width="9" bestFit="1" customWidth="1"/>
    <col min="5918" max="5921" width="8" bestFit="1" customWidth="1"/>
    <col min="5922" max="5923" width="9" bestFit="1" customWidth="1"/>
    <col min="5924" max="5924" width="8" bestFit="1" customWidth="1"/>
    <col min="5925" max="5931" width="9" bestFit="1" customWidth="1"/>
    <col min="5932" max="5932" width="8" bestFit="1" customWidth="1"/>
    <col min="5933" max="5935" width="9" bestFit="1" customWidth="1"/>
    <col min="5936" max="5936" width="12.77734375" bestFit="1" customWidth="1"/>
    <col min="5937" max="5937" width="10.109375" bestFit="1" customWidth="1"/>
    <col min="5938" max="5939" width="9" bestFit="1" customWidth="1"/>
    <col min="5940" max="5941" width="8" bestFit="1" customWidth="1"/>
    <col min="5942" max="5942" width="9" bestFit="1" customWidth="1"/>
    <col min="5943" max="5943" width="8" bestFit="1" customWidth="1"/>
    <col min="5944" max="5944" width="9" bestFit="1" customWidth="1"/>
    <col min="5945" max="5945" width="8" bestFit="1" customWidth="1"/>
    <col min="5946" max="5948" width="9" bestFit="1" customWidth="1"/>
    <col min="5949" max="5949" width="6" bestFit="1" customWidth="1"/>
    <col min="5950" max="5950" width="9" bestFit="1" customWidth="1"/>
    <col min="5951" max="5951" width="8" bestFit="1" customWidth="1"/>
    <col min="5952" max="5952" width="6" bestFit="1" customWidth="1"/>
    <col min="5953" max="5953" width="8" bestFit="1" customWidth="1"/>
    <col min="5954" max="5954" width="9" bestFit="1" customWidth="1"/>
    <col min="5955" max="5955" width="8" bestFit="1" customWidth="1"/>
    <col min="5956" max="5956" width="9" bestFit="1" customWidth="1"/>
    <col min="5957" max="5958" width="8" bestFit="1" customWidth="1"/>
    <col min="5959" max="5959" width="9" bestFit="1" customWidth="1"/>
    <col min="5960" max="5960" width="8" bestFit="1" customWidth="1"/>
    <col min="5961" max="5962" width="9" bestFit="1" customWidth="1"/>
    <col min="5963" max="5963" width="6" bestFit="1" customWidth="1"/>
    <col min="5964" max="5964" width="9" bestFit="1" customWidth="1"/>
    <col min="5965" max="5966" width="8" bestFit="1" customWidth="1"/>
    <col min="5967" max="5968" width="9" bestFit="1" customWidth="1"/>
    <col min="5969" max="5969" width="6" bestFit="1" customWidth="1"/>
    <col min="5970" max="5973" width="8" bestFit="1" customWidth="1"/>
    <col min="5974" max="5975" width="9" bestFit="1" customWidth="1"/>
    <col min="5976" max="5977" width="8" bestFit="1" customWidth="1"/>
    <col min="5978" max="5979" width="9" bestFit="1" customWidth="1"/>
    <col min="5980" max="5981" width="8" bestFit="1" customWidth="1"/>
    <col min="5982" max="5984" width="9" bestFit="1" customWidth="1"/>
    <col min="5985" max="5985" width="8" bestFit="1" customWidth="1"/>
    <col min="5986" max="5989" width="9" bestFit="1" customWidth="1"/>
    <col min="5990" max="5990" width="8" bestFit="1" customWidth="1"/>
    <col min="5991" max="5991" width="9" bestFit="1" customWidth="1"/>
    <col min="5992" max="5993" width="8" bestFit="1" customWidth="1"/>
    <col min="5994" max="5996" width="9" bestFit="1" customWidth="1"/>
    <col min="5997" max="5998" width="8" bestFit="1" customWidth="1"/>
    <col min="5999" max="6000" width="9" bestFit="1" customWidth="1"/>
    <col min="6001" max="6001" width="8" bestFit="1" customWidth="1"/>
    <col min="6002" max="6002" width="9" bestFit="1" customWidth="1"/>
    <col min="6003" max="6004" width="8" bestFit="1" customWidth="1"/>
    <col min="6005" max="6007" width="9" bestFit="1" customWidth="1"/>
    <col min="6008" max="6009" width="8" bestFit="1" customWidth="1"/>
    <col min="6010" max="6010" width="9" bestFit="1" customWidth="1"/>
    <col min="6011" max="6011" width="8" bestFit="1" customWidth="1"/>
    <col min="6012" max="6012" width="9" bestFit="1" customWidth="1"/>
    <col min="6013" max="6013" width="8" bestFit="1" customWidth="1"/>
    <col min="6014" max="6014" width="6" bestFit="1" customWidth="1"/>
    <col min="6015" max="6023" width="9" bestFit="1" customWidth="1"/>
    <col min="6024" max="6025" width="8" bestFit="1" customWidth="1"/>
    <col min="6026" max="6028" width="9" bestFit="1" customWidth="1"/>
    <col min="6029" max="6032" width="8" bestFit="1" customWidth="1"/>
    <col min="6033" max="6034" width="9" bestFit="1" customWidth="1"/>
    <col min="6035" max="6035" width="8" bestFit="1" customWidth="1"/>
    <col min="6036" max="6042" width="9" bestFit="1" customWidth="1"/>
    <col min="6043" max="6043" width="8" bestFit="1" customWidth="1"/>
    <col min="6044" max="6046" width="9" bestFit="1" customWidth="1"/>
    <col min="6047" max="6047" width="12.77734375" bestFit="1" customWidth="1"/>
    <col min="6048" max="6048" width="10.109375" bestFit="1" customWidth="1"/>
    <col min="6049" max="6049" width="9" bestFit="1" customWidth="1"/>
    <col min="6050" max="6052" width="8" bestFit="1" customWidth="1"/>
    <col min="6053" max="6053" width="9" bestFit="1" customWidth="1"/>
    <col min="6054" max="6055" width="8" bestFit="1" customWidth="1"/>
    <col min="6056" max="6056" width="9" bestFit="1" customWidth="1"/>
    <col min="6057" max="6057" width="8" bestFit="1" customWidth="1"/>
    <col min="6058" max="6059" width="9" bestFit="1" customWidth="1"/>
    <col min="6060" max="6060" width="6" bestFit="1" customWidth="1"/>
    <col min="6061" max="6061" width="9" bestFit="1" customWidth="1"/>
    <col min="6062" max="6062" width="6" bestFit="1" customWidth="1"/>
    <col min="6063" max="6063" width="8" bestFit="1" customWidth="1"/>
    <col min="6064" max="6064" width="9" bestFit="1" customWidth="1"/>
    <col min="6065" max="6065" width="8" bestFit="1" customWidth="1"/>
    <col min="6066" max="6066" width="9" bestFit="1" customWidth="1"/>
    <col min="6067" max="6068" width="8" bestFit="1" customWidth="1"/>
    <col min="6069" max="6069" width="9" bestFit="1" customWidth="1"/>
    <col min="6070" max="6070" width="8" bestFit="1" customWidth="1"/>
    <col min="6071" max="6072" width="9" bestFit="1" customWidth="1"/>
    <col min="6073" max="6073" width="6" bestFit="1" customWidth="1"/>
    <col min="6074" max="6074" width="9" bestFit="1" customWidth="1"/>
    <col min="6075" max="6076" width="8" bestFit="1" customWidth="1"/>
    <col min="6077" max="6077" width="9" bestFit="1" customWidth="1"/>
    <col min="6078" max="6078" width="6" bestFit="1" customWidth="1"/>
    <col min="6079" max="6082" width="8" bestFit="1" customWidth="1"/>
    <col min="6083" max="6084" width="9" bestFit="1" customWidth="1"/>
    <col min="6085" max="6086" width="8" bestFit="1" customWidth="1"/>
    <col min="6087" max="6088" width="9" bestFit="1" customWidth="1"/>
    <col min="6089" max="6090" width="8" bestFit="1" customWidth="1"/>
    <col min="6091" max="6093" width="9" bestFit="1" customWidth="1"/>
    <col min="6094" max="6094" width="8" bestFit="1" customWidth="1"/>
    <col min="6095" max="6097" width="9" bestFit="1" customWidth="1"/>
    <col min="6098" max="6098" width="8" bestFit="1" customWidth="1"/>
    <col min="6099" max="6100" width="9" bestFit="1" customWidth="1"/>
    <col min="6101" max="6101" width="8" bestFit="1" customWidth="1"/>
    <col min="6102" max="6102" width="9" bestFit="1" customWidth="1"/>
    <col min="6103" max="6104" width="8" bestFit="1" customWidth="1"/>
    <col min="6105" max="6107" width="9" bestFit="1" customWidth="1"/>
    <col min="6108" max="6109" width="8" bestFit="1" customWidth="1"/>
    <col min="6110" max="6111" width="9" bestFit="1" customWidth="1"/>
    <col min="6112" max="6112" width="8" bestFit="1" customWidth="1"/>
    <col min="6113" max="6113" width="9" bestFit="1" customWidth="1"/>
    <col min="6114" max="6114" width="8" bestFit="1" customWidth="1"/>
    <col min="6115" max="6117" width="9" bestFit="1" customWidth="1"/>
    <col min="6118" max="6119" width="8" bestFit="1" customWidth="1"/>
    <col min="6120" max="6120" width="9" bestFit="1" customWidth="1"/>
    <col min="6121" max="6121" width="8" bestFit="1" customWidth="1"/>
    <col min="6122" max="6122" width="9" bestFit="1" customWidth="1"/>
    <col min="6123" max="6123" width="8" bestFit="1" customWidth="1"/>
    <col min="6124" max="6124" width="6" bestFit="1" customWidth="1"/>
    <col min="6125" max="6133" width="9" bestFit="1" customWidth="1"/>
    <col min="6134" max="6135" width="8" bestFit="1" customWidth="1"/>
    <col min="6136" max="6138" width="9" bestFit="1" customWidth="1"/>
    <col min="6139" max="6142" width="8" bestFit="1" customWidth="1"/>
    <col min="6143" max="6144" width="9" bestFit="1" customWidth="1"/>
    <col min="6145" max="6145" width="8" bestFit="1" customWidth="1"/>
    <col min="6146" max="6152" width="9" bestFit="1" customWidth="1"/>
    <col min="6153" max="6153" width="8" bestFit="1" customWidth="1"/>
    <col min="6154" max="6156" width="9" bestFit="1" customWidth="1"/>
    <col min="6157" max="6157" width="12.77734375" bestFit="1" customWidth="1"/>
    <col min="6158" max="6158" width="10.109375" bestFit="1" customWidth="1"/>
    <col min="6159" max="6159" width="9" bestFit="1" customWidth="1"/>
    <col min="6160" max="6162" width="8" bestFit="1" customWidth="1"/>
    <col min="6163" max="6163" width="9" bestFit="1" customWidth="1"/>
    <col min="6164" max="6165" width="8" bestFit="1" customWidth="1"/>
    <col min="6166" max="6166" width="9" bestFit="1" customWidth="1"/>
    <col min="6167" max="6167" width="8" bestFit="1" customWidth="1"/>
    <col min="6168" max="6169" width="9" bestFit="1" customWidth="1"/>
    <col min="6170" max="6170" width="6" bestFit="1" customWidth="1"/>
    <col min="6171" max="6171" width="9" bestFit="1" customWidth="1"/>
    <col min="6172" max="6172" width="6" bestFit="1" customWidth="1"/>
    <col min="6173" max="6173" width="8" bestFit="1" customWidth="1"/>
    <col min="6174" max="6174" width="9" bestFit="1" customWidth="1"/>
    <col min="6175" max="6175" width="8" bestFit="1" customWidth="1"/>
    <col min="6176" max="6176" width="9" bestFit="1" customWidth="1"/>
    <col min="6177" max="6178" width="8" bestFit="1" customWidth="1"/>
    <col min="6179" max="6179" width="9" bestFit="1" customWidth="1"/>
    <col min="6180" max="6180" width="8" bestFit="1" customWidth="1"/>
    <col min="6181" max="6182" width="9" bestFit="1" customWidth="1"/>
    <col min="6183" max="6183" width="6" bestFit="1" customWidth="1"/>
    <col min="6184" max="6184" width="9" bestFit="1" customWidth="1"/>
    <col min="6185" max="6186" width="8" bestFit="1" customWidth="1"/>
    <col min="6187" max="6187" width="9" bestFit="1" customWidth="1"/>
    <col min="6188" max="6188" width="6" bestFit="1" customWidth="1"/>
    <col min="6189" max="6192" width="8" bestFit="1" customWidth="1"/>
    <col min="6193" max="6194" width="9" bestFit="1" customWidth="1"/>
    <col min="6195" max="6196" width="8" bestFit="1" customWidth="1"/>
    <col min="6197" max="6198" width="9" bestFit="1" customWidth="1"/>
    <col min="6199" max="6200" width="8" bestFit="1" customWidth="1"/>
    <col min="6201" max="6203" width="9" bestFit="1" customWidth="1"/>
    <col min="6204" max="6204" width="8" bestFit="1" customWidth="1"/>
    <col min="6205" max="6208" width="9" bestFit="1" customWidth="1"/>
    <col min="6209" max="6209" width="8" bestFit="1" customWidth="1"/>
    <col min="6210" max="6211" width="9" bestFit="1" customWidth="1"/>
    <col min="6212" max="6212" width="8" bestFit="1" customWidth="1"/>
    <col min="6213" max="6213" width="9" bestFit="1" customWidth="1"/>
    <col min="6214" max="6215" width="8" bestFit="1" customWidth="1"/>
    <col min="6216" max="6218" width="9" bestFit="1" customWidth="1"/>
    <col min="6219" max="6220" width="8" bestFit="1" customWidth="1"/>
    <col min="6221" max="6222" width="9" bestFit="1" customWidth="1"/>
    <col min="6223" max="6223" width="8" bestFit="1" customWidth="1"/>
    <col min="6224" max="6224" width="9" bestFit="1" customWidth="1"/>
    <col min="6225" max="6225" width="8" bestFit="1" customWidth="1"/>
    <col min="6226" max="6228" width="9" bestFit="1" customWidth="1"/>
    <col min="6229" max="6230" width="8" bestFit="1" customWidth="1"/>
    <col min="6231" max="6231" width="9" bestFit="1" customWidth="1"/>
    <col min="6232" max="6232" width="8" bestFit="1" customWidth="1"/>
    <col min="6233" max="6233" width="9" bestFit="1" customWidth="1"/>
    <col min="6234" max="6234" width="8" bestFit="1" customWidth="1"/>
    <col min="6235" max="6235" width="6" bestFit="1" customWidth="1"/>
    <col min="6236" max="6244" width="9" bestFit="1" customWidth="1"/>
    <col min="6245" max="6246" width="8" bestFit="1" customWidth="1"/>
    <col min="6247" max="6249" width="9" bestFit="1" customWidth="1"/>
    <col min="6250" max="6253" width="8" bestFit="1" customWidth="1"/>
    <col min="6254" max="6255" width="9" bestFit="1" customWidth="1"/>
    <col min="6256" max="6256" width="8" bestFit="1" customWidth="1"/>
    <col min="6257" max="6263" width="9" bestFit="1" customWidth="1"/>
    <col min="6264" max="6264" width="8" bestFit="1" customWidth="1"/>
    <col min="6265" max="6267" width="9" bestFit="1" customWidth="1"/>
    <col min="6268" max="6268" width="12.77734375" bestFit="1" customWidth="1"/>
    <col min="6269" max="6269" width="10.109375" bestFit="1" customWidth="1"/>
    <col min="6270" max="6270" width="9" bestFit="1" customWidth="1"/>
    <col min="6271" max="6273" width="8" bestFit="1" customWidth="1"/>
    <col min="6274" max="6274" width="9" bestFit="1" customWidth="1"/>
    <col min="6275" max="6275" width="8" bestFit="1" customWidth="1"/>
    <col min="6276" max="6276" width="9" bestFit="1" customWidth="1"/>
    <col min="6277" max="6278" width="8" bestFit="1" customWidth="1"/>
    <col min="6279" max="6279" width="9" bestFit="1" customWidth="1"/>
    <col min="6280" max="6280" width="8" bestFit="1" customWidth="1"/>
    <col min="6281" max="6282" width="9" bestFit="1" customWidth="1"/>
    <col min="6283" max="6283" width="6" bestFit="1" customWidth="1"/>
    <col min="6284" max="6284" width="9" bestFit="1" customWidth="1"/>
    <col min="6285" max="6285" width="6" bestFit="1" customWidth="1"/>
    <col min="6286" max="6286" width="8" bestFit="1" customWidth="1"/>
    <col min="6287" max="6287" width="9" bestFit="1" customWidth="1"/>
    <col min="6288" max="6288" width="8" bestFit="1" customWidth="1"/>
    <col min="6289" max="6289" width="9" bestFit="1" customWidth="1"/>
    <col min="6290" max="6291" width="8" bestFit="1" customWidth="1"/>
    <col min="6292" max="6292" width="9" bestFit="1" customWidth="1"/>
    <col min="6293" max="6293" width="8" bestFit="1" customWidth="1"/>
    <col min="6294" max="6295" width="9" bestFit="1" customWidth="1"/>
    <col min="6296" max="6296" width="6" bestFit="1" customWidth="1"/>
    <col min="6297" max="6297" width="9" bestFit="1" customWidth="1"/>
    <col min="6298" max="6299" width="8" bestFit="1" customWidth="1"/>
    <col min="6300" max="6300" width="9" bestFit="1" customWidth="1"/>
    <col min="6301" max="6301" width="6" bestFit="1" customWidth="1"/>
    <col min="6302" max="6305" width="8" bestFit="1" customWidth="1"/>
    <col min="6306" max="6307" width="9" bestFit="1" customWidth="1"/>
    <col min="6308" max="6309" width="8" bestFit="1" customWidth="1"/>
    <col min="6310" max="6311" width="9" bestFit="1" customWidth="1"/>
    <col min="6312" max="6313" width="8" bestFit="1" customWidth="1"/>
    <col min="6314" max="6316" width="9" bestFit="1" customWidth="1"/>
    <col min="6317" max="6317" width="8" bestFit="1" customWidth="1"/>
    <col min="6318" max="6321" width="9" bestFit="1" customWidth="1"/>
    <col min="6322" max="6322" width="8" bestFit="1" customWidth="1"/>
    <col min="6323" max="6324" width="9" bestFit="1" customWidth="1"/>
    <col min="6325" max="6325" width="8" bestFit="1" customWidth="1"/>
    <col min="6326" max="6326" width="9" bestFit="1" customWidth="1"/>
    <col min="6327" max="6328" width="8" bestFit="1" customWidth="1"/>
    <col min="6329" max="6331" width="9" bestFit="1" customWidth="1"/>
    <col min="6332" max="6333" width="8" bestFit="1" customWidth="1"/>
    <col min="6334" max="6335" width="9" bestFit="1" customWidth="1"/>
    <col min="6336" max="6336" width="8" bestFit="1" customWidth="1"/>
    <col min="6337" max="6337" width="9" bestFit="1" customWidth="1"/>
    <col min="6338" max="6338" width="8" bestFit="1" customWidth="1"/>
    <col min="6339" max="6341" width="9" bestFit="1" customWidth="1"/>
    <col min="6342" max="6343" width="8" bestFit="1" customWidth="1"/>
    <col min="6344" max="6344" width="9" bestFit="1" customWidth="1"/>
    <col min="6345" max="6345" width="8" bestFit="1" customWidth="1"/>
    <col min="6346" max="6346" width="9" bestFit="1" customWidth="1"/>
    <col min="6347" max="6347" width="8" bestFit="1" customWidth="1"/>
    <col min="6348" max="6348" width="6" bestFit="1" customWidth="1"/>
    <col min="6349" max="6357" width="9" bestFit="1" customWidth="1"/>
    <col min="6358" max="6359" width="8" bestFit="1" customWidth="1"/>
    <col min="6360" max="6362" width="9" bestFit="1" customWidth="1"/>
    <col min="6363" max="6366" width="8" bestFit="1" customWidth="1"/>
    <col min="6367" max="6368" width="9" bestFit="1" customWidth="1"/>
    <col min="6369" max="6369" width="8" bestFit="1" customWidth="1"/>
    <col min="6370" max="6376" width="9" bestFit="1" customWidth="1"/>
    <col min="6377" max="6377" width="8" bestFit="1" customWidth="1"/>
    <col min="6378" max="6380" width="9" bestFit="1" customWidth="1"/>
    <col min="6381" max="6381" width="12.77734375" bestFit="1" customWidth="1"/>
    <col min="6382" max="6382" width="10.109375" bestFit="1" customWidth="1"/>
    <col min="6383" max="6383" width="9" bestFit="1" customWidth="1"/>
    <col min="6384" max="6386" width="8" bestFit="1" customWidth="1"/>
    <col min="6387" max="6387" width="9" bestFit="1" customWidth="1"/>
    <col min="6388" max="6388" width="8" bestFit="1" customWidth="1"/>
    <col min="6389" max="6389" width="9" bestFit="1" customWidth="1"/>
    <col min="6390" max="6391" width="8" bestFit="1" customWidth="1"/>
    <col min="6392" max="6392" width="9" bestFit="1" customWidth="1"/>
    <col min="6393" max="6393" width="8" bestFit="1" customWidth="1"/>
    <col min="6394" max="6395" width="9" bestFit="1" customWidth="1"/>
    <col min="6396" max="6396" width="6" bestFit="1" customWidth="1"/>
    <col min="6397" max="6397" width="9" bestFit="1" customWidth="1"/>
    <col min="6398" max="6398" width="6" bestFit="1" customWidth="1"/>
    <col min="6399" max="6399" width="8" bestFit="1" customWidth="1"/>
    <col min="6400" max="6400" width="9" bestFit="1" customWidth="1"/>
    <col min="6401" max="6401" width="8" bestFit="1" customWidth="1"/>
    <col min="6402" max="6402" width="9" bestFit="1" customWidth="1"/>
    <col min="6403" max="6404" width="8" bestFit="1" customWidth="1"/>
    <col min="6405" max="6405" width="9" bestFit="1" customWidth="1"/>
    <col min="6406" max="6406" width="8" bestFit="1" customWidth="1"/>
    <col min="6407" max="6408" width="9" bestFit="1" customWidth="1"/>
    <col min="6409" max="6409" width="6" bestFit="1" customWidth="1"/>
    <col min="6410" max="6410" width="9" bestFit="1" customWidth="1"/>
    <col min="6411" max="6412" width="8" bestFit="1" customWidth="1"/>
    <col min="6413" max="6413" width="9" bestFit="1" customWidth="1"/>
    <col min="6414" max="6414" width="6" bestFit="1" customWidth="1"/>
    <col min="6415" max="6418" width="8" bestFit="1" customWidth="1"/>
    <col min="6419" max="6420" width="9" bestFit="1" customWidth="1"/>
    <col min="6421" max="6422" width="8" bestFit="1" customWidth="1"/>
    <col min="6423" max="6424" width="9" bestFit="1" customWidth="1"/>
    <col min="6425" max="6426" width="8" bestFit="1" customWidth="1"/>
    <col min="6427" max="6429" width="9" bestFit="1" customWidth="1"/>
    <col min="6430" max="6430" width="8" bestFit="1" customWidth="1"/>
    <col min="6431" max="6434" width="9" bestFit="1" customWidth="1"/>
    <col min="6435" max="6435" width="8" bestFit="1" customWidth="1"/>
    <col min="6436" max="6437" width="9" bestFit="1" customWidth="1"/>
    <col min="6438" max="6438" width="8" bestFit="1" customWidth="1"/>
    <col min="6439" max="6439" width="9" bestFit="1" customWidth="1"/>
    <col min="6440" max="6441" width="8" bestFit="1" customWidth="1"/>
    <col min="6442" max="6444" width="9" bestFit="1" customWidth="1"/>
    <col min="6445" max="6446" width="8" bestFit="1" customWidth="1"/>
    <col min="6447" max="6448" width="9" bestFit="1" customWidth="1"/>
    <col min="6449" max="6449" width="8" bestFit="1" customWidth="1"/>
    <col min="6450" max="6450" width="9" bestFit="1" customWidth="1"/>
    <col min="6451" max="6451" width="8" bestFit="1" customWidth="1"/>
    <col min="6452" max="6454" width="9" bestFit="1" customWidth="1"/>
    <col min="6455" max="6456" width="8" bestFit="1" customWidth="1"/>
    <col min="6457" max="6457" width="9" bestFit="1" customWidth="1"/>
    <col min="6458" max="6458" width="8" bestFit="1" customWidth="1"/>
    <col min="6459" max="6459" width="9" bestFit="1" customWidth="1"/>
    <col min="6460" max="6460" width="8" bestFit="1" customWidth="1"/>
    <col min="6461" max="6461" width="6" bestFit="1" customWidth="1"/>
    <col min="6462" max="6470" width="9" bestFit="1" customWidth="1"/>
    <col min="6471" max="6472" width="8" bestFit="1" customWidth="1"/>
    <col min="6473" max="6475" width="9" bestFit="1" customWidth="1"/>
    <col min="6476" max="6479" width="8" bestFit="1" customWidth="1"/>
    <col min="6480" max="6481" width="9" bestFit="1" customWidth="1"/>
    <col min="6482" max="6482" width="8" bestFit="1" customWidth="1"/>
    <col min="6483" max="6489" width="9" bestFit="1" customWidth="1"/>
    <col min="6490" max="6490" width="8" bestFit="1" customWidth="1"/>
    <col min="6491" max="6493" width="9" bestFit="1" customWidth="1"/>
    <col min="6494" max="6494" width="12.77734375" bestFit="1" customWidth="1"/>
    <col min="6495" max="6495" width="10.109375" bestFit="1" customWidth="1"/>
    <col min="6496" max="6496" width="9" bestFit="1" customWidth="1"/>
    <col min="6497" max="6499" width="8" bestFit="1" customWidth="1"/>
    <col min="6500" max="6500" width="9" bestFit="1" customWidth="1"/>
    <col min="6501" max="6501" width="8" bestFit="1" customWidth="1"/>
    <col min="6502" max="6502" width="9" bestFit="1" customWidth="1"/>
    <col min="6503" max="6504" width="8" bestFit="1" customWidth="1"/>
    <col min="6505" max="6505" width="9" bestFit="1" customWidth="1"/>
    <col min="6506" max="6506" width="8" bestFit="1" customWidth="1"/>
    <col min="6507" max="6508" width="9" bestFit="1" customWidth="1"/>
    <col min="6509" max="6509" width="6" bestFit="1" customWidth="1"/>
    <col min="6510" max="6510" width="9" bestFit="1" customWidth="1"/>
    <col min="6511" max="6511" width="6" bestFit="1" customWidth="1"/>
    <col min="6512" max="6512" width="8" bestFit="1" customWidth="1"/>
    <col min="6513" max="6513" width="9" bestFit="1" customWidth="1"/>
    <col min="6514" max="6514" width="8" bestFit="1" customWidth="1"/>
    <col min="6515" max="6515" width="9" bestFit="1" customWidth="1"/>
    <col min="6516" max="6517" width="8" bestFit="1" customWidth="1"/>
    <col min="6518" max="6518" width="9" bestFit="1" customWidth="1"/>
    <col min="6519" max="6519" width="8" bestFit="1" customWidth="1"/>
    <col min="6520" max="6521" width="9" bestFit="1" customWidth="1"/>
    <col min="6522" max="6522" width="6" bestFit="1" customWidth="1"/>
    <col min="6523" max="6523" width="9" bestFit="1" customWidth="1"/>
    <col min="6524" max="6525" width="8" bestFit="1" customWidth="1"/>
    <col min="6526" max="6526" width="9" bestFit="1" customWidth="1"/>
    <col min="6527" max="6527" width="6" bestFit="1" customWidth="1"/>
    <col min="6528" max="6531" width="8" bestFit="1" customWidth="1"/>
    <col min="6532" max="6533" width="9" bestFit="1" customWidth="1"/>
    <col min="6534" max="6535" width="8" bestFit="1" customWidth="1"/>
    <col min="6536" max="6537" width="9" bestFit="1" customWidth="1"/>
    <col min="6538" max="6539" width="8" bestFit="1" customWidth="1"/>
    <col min="6540" max="6542" width="9" bestFit="1" customWidth="1"/>
    <col min="6543" max="6543" width="8" bestFit="1" customWidth="1"/>
    <col min="6544" max="6547" width="9" bestFit="1" customWidth="1"/>
    <col min="6548" max="6548" width="8" bestFit="1" customWidth="1"/>
    <col min="6549" max="6550" width="9" bestFit="1" customWidth="1"/>
    <col min="6551" max="6551" width="8" bestFit="1" customWidth="1"/>
    <col min="6552" max="6552" width="9" bestFit="1" customWidth="1"/>
    <col min="6553" max="6554" width="8" bestFit="1" customWidth="1"/>
    <col min="6555" max="6557" width="9" bestFit="1" customWidth="1"/>
    <col min="6558" max="6559" width="8" bestFit="1" customWidth="1"/>
    <col min="6560" max="6561" width="9" bestFit="1" customWidth="1"/>
    <col min="6562" max="6562" width="8" bestFit="1" customWidth="1"/>
    <col min="6563" max="6563" width="9" bestFit="1" customWidth="1"/>
    <col min="6564" max="6564" width="8" bestFit="1" customWidth="1"/>
    <col min="6565" max="6567" width="9" bestFit="1" customWidth="1"/>
    <col min="6568" max="6569" width="8" bestFit="1" customWidth="1"/>
    <col min="6570" max="6570" width="9" bestFit="1" customWidth="1"/>
    <col min="6571" max="6571" width="8" bestFit="1" customWidth="1"/>
    <col min="6572" max="6572" width="9" bestFit="1" customWidth="1"/>
    <col min="6573" max="6573" width="8" bestFit="1" customWidth="1"/>
    <col min="6574" max="6574" width="6" bestFit="1" customWidth="1"/>
    <col min="6575" max="6583" width="9" bestFit="1" customWidth="1"/>
    <col min="6584" max="6585" width="8" bestFit="1" customWidth="1"/>
    <col min="6586" max="6588" width="9" bestFit="1" customWidth="1"/>
    <col min="6589" max="6592" width="8" bestFit="1" customWidth="1"/>
    <col min="6593" max="6594" width="9" bestFit="1" customWidth="1"/>
    <col min="6595" max="6595" width="8" bestFit="1" customWidth="1"/>
    <col min="6596" max="6602" width="9" bestFit="1" customWidth="1"/>
    <col min="6603" max="6603" width="8" bestFit="1" customWidth="1"/>
    <col min="6604" max="6606" width="9" bestFit="1" customWidth="1"/>
    <col min="6607" max="6607" width="12.77734375" bestFit="1" customWidth="1"/>
    <col min="6608" max="6608" width="10.109375" bestFit="1" customWidth="1"/>
    <col min="6609" max="6610" width="9" bestFit="1" customWidth="1"/>
    <col min="6611" max="6612" width="8" bestFit="1" customWidth="1"/>
    <col min="6613" max="6613" width="9" bestFit="1" customWidth="1"/>
    <col min="6614" max="6614" width="8" bestFit="1" customWidth="1"/>
    <col min="6615" max="6615" width="9" bestFit="1" customWidth="1"/>
    <col min="6616" max="6617" width="8" bestFit="1" customWidth="1"/>
    <col min="6618" max="6618" width="9" bestFit="1" customWidth="1"/>
    <col min="6619" max="6619" width="8" bestFit="1" customWidth="1"/>
    <col min="6620" max="6621" width="9" bestFit="1" customWidth="1"/>
    <col min="6622" max="6622" width="6" bestFit="1" customWidth="1"/>
    <col min="6623" max="6623" width="9" bestFit="1" customWidth="1"/>
    <col min="6624" max="6624" width="6" bestFit="1" customWidth="1"/>
    <col min="6625" max="6625" width="8" bestFit="1" customWidth="1"/>
    <col min="6626" max="6626" width="9" bestFit="1" customWidth="1"/>
    <col min="6627" max="6627" width="8" bestFit="1" customWidth="1"/>
    <col min="6628" max="6628" width="9" bestFit="1" customWidth="1"/>
    <col min="6629" max="6630" width="8" bestFit="1" customWidth="1"/>
    <col min="6631" max="6631" width="9" bestFit="1" customWidth="1"/>
    <col min="6632" max="6632" width="8" bestFit="1" customWidth="1"/>
    <col min="6633" max="6634" width="9" bestFit="1" customWidth="1"/>
    <col min="6635" max="6635" width="6" bestFit="1" customWidth="1"/>
    <col min="6636" max="6636" width="9" bestFit="1" customWidth="1"/>
    <col min="6637" max="6638" width="8" bestFit="1" customWidth="1"/>
    <col min="6639" max="6639" width="9" bestFit="1" customWidth="1"/>
    <col min="6640" max="6640" width="6" bestFit="1" customWidth="1"/>
    <col min="6641" max="6644" width="8" bestFit="1" customWidth="1"/>
    <col min="6645" max="6646" width="9" bestFit="1" customWidth="1"/>
    <col min="6647" max="6648" width="8" bestFit="1" customWidth="1"/>
    <col min="6649" max="6650" width="9" bestFit="1" customWidth="1"/>
    <col min="6651" max="6652" width="8" bestFit="1" customWidth="1"/>
    <col min="6653" max="6655" width="9" bestFit="1" customWidth="1"/>
    <col min="6656" max="6656" width="8" bestFit="1" customWidth="1"/>
    <col min="6657" max="6660" width="9" bestFit="1" customWidth="1"/>
    <col min="6661" max="6661" width="8" bestFit="1" customWidth="1"/>
    <col min="6662" max="6663" width="9" bestFit="1" customWidth="1"/>
    <col min="6664" max="6664" width="8" bestFit="1" customWidth="1"/>
    <col min="6665" max="6665" width="9" bestFit="1" customWidth="1"/>
    <col min="6666" max="6667" width="8" bestFit="1" customWidth="1"/>
    <col min="6668" max="6670" width="9" bestFit="1" customWidth="1"/>
    <col min="6671" max="6672" width="8" bestFit="1" customWidth="1"/>
    <col min="6673" max="6674" width="9" bestFit="1" customWidth="1"/>
    <col min="6675" max="6675" width="8" bestFit="1" customWidth="1"/>
    <col min="6676" max="6676" width="9" bestFit="1" customWidth="1"/>
    <col min="6677" max="6677" width="8" bestFit="1" customWidth="1"/>
    <col min="6678" max="6680" width="9" bestFit="1" customWidth="1"/>
    <col min="6681" max="6682" width="8" bestFit="1" customWidth="1"/>
    <col min="6683" max="6683" width="9" bestFit="1" customWidth="1"/>
    <col min="6684" max="6684" width="8" bestFit="1" customWidth="1"/>
    <col min="6685" max="6685" width="9" bestFit="1" customWidth="1"/>
    <col min="6686" max="6686" width="8" bestFit="1" customWidth="1"/>
    <col min="6687" max="6687" width="6" bestFit="1" customWidth="1"/>
    <col min="6688" max="6696" width="9" bestFit="1" customWidth="1"/>
    <col min="6697" max="6698" width="8" bestFit="1" customWidth="1"/>
    <col min="6699" max="6701" width="9" bestFit="1" customWidth="1"/>
    <col min="6702" max="6705" width="8" bestFit="1" customWidth="1"/>
    <col min="6706" max="6707" width="9" bestFit="1" customWidth="1"/>
    <col min="6708" max="6708" width="8" bestFit="1" customWidth="1"/>
    <col min="6709" max="6715" width="9" bestFit="1" customWidth="1"/>
    <col min="6716" max="6716" width="8" bestFit="1" customWidth="1"/>
    <col min="6717" max="6719" width="9" bestFit="1" customWidth="1"/>
    <col min="6720" max="6720" width="12.77734375" bestFit="1" customWidth="1"/>
    <col min="6721" max="6721" width="10.109375" bestFit="1" customWidth="1"/>
    <col min="6722" max="6723" width="9" bestFit="1" customWidth="1"/>
    <col min="6724" max="6725" width="8" bestFit="1" customWidth="1"/>
    <col min="6726" max="6726" width="9" bestFit="1" customWidth="1"/>
    <col min="6727" max="6727" width="8" bestFit="1" customWidth="1"/>
    <col min="6728" max="6728" width="9" bestFit="1" customWidth="1"/>
    <col min="6729" max="6730" width="8" bestFit="1" customWidth="1"/>
    <col min="6731" max="6733" width="9" bestFit="1" customWidth="1"/>
    <col min="6734" max="6734" width="6" bestFit="1" customWidth="1"/>
    <col min="6735" max="6735" width="9" bestFit="1" customWidth="1"/>
    <col min="6736" max="6736" width="8" bestFit="1" customWidth="1"/>
    <col min="6737" max="6737" width="6" bestFit="1" customWidth="1"/>
    <col min="6738" max="6738" width="8" bestFit="1" customWidth="1"/>
    <col min="6739" max="6739" width="9" bestFit="1" customWidth="1"/>
    <col min="6740" max="6740" width="8" bestFit="1" customWidth="1"/>
    <col min="6741" max="6741" width="9" bestFit="1" customWidth="1"/>
    <col min="6742" max="6743" width="8" bestFit="1" customWidth="1"/>
    <col min="6744" max="6744" width="9" bestFit="1" customWidth="1"/>
    <col min="6745" max="6745" width="8" bestFit="1" customWidth="1"/>
    <col min="6746" max="6747" width="9" bestFit="1" customWidth="1"/>
    <col min="6748" max="6748" width="6" bestFit="1" customWidth="1"/>
    <col min="6749" max="6749" width="9" bestFit="1" customWidth="1"/>
    <col min="6750" max="6751" width="8" bestFit="1" customWidth="1"/>
    <col min="6752" max="6752" width="9" bestFit="1" customWidth="1"/>
    <col min="6753" max="6753" width="6" bestFit="1" customWidth="1"/>
    <col min="6754" max="6757" width="8" bestFit="1" customWidth="1"/>
    <col min="6758" max="6759" width="9" bestFit="1" customWidth="1"/>
    <col min="6760" max="6761" width="8" bestFit="1" customWidth="1"/>
    <col min="6762" max="6763" width="9" bestFit="1" customWidth="1"/>
    <col min="6764" max="6765" width="8" bestFit="1" customWidth="1"/>
    <col min="6766" max="6768" width="9" bestFit="1" customWidth="1"/>
    <col min="6769" max="6769" width="8" bestFit="1" customWidth="1"/>
    <col min="6770" max="6773" width="9" bestFit="1" customWidth="1"/>
    <col min="6774" max="6774" width="8" bestFit="1" customWidth="1"/>
    <col min="6775" max="6776" width="9" bestFit="1" customWidth="1"/>
    <col min="6777" max="6777" width="8" bestFit="1" customWidth="1"/>
    <col min="6778" max="6778" width="9" bestFit="1" customWidth="1"/>
    <col min="6779" max="6780" width="8" bestFit="1" customWidth="1"/>
    <col min="6781" max="6783" width="9" bestFit="1" customWidth="1"/>
    <col min="6784" max="6785" width="8" bestFit="1" customWidth="1"/>
    <col min="6786" max="6787" width="9" bestFit="1" customWidth="1"/>
    <col min="6788" max="6788" width="8" bestFit="1" customWidth="1"/>
    <col min="6789" max="6789" width="9" bestFit="1" customWidth="1"/>
    <col min="6790" max="6790" width="8" bestFit="1" customWidth="1"/>
    <col min="6791" max="6793" width="9" bestFit="1" customWidth="1"/>
    <col min="6794" max="6795" width="8" bestFit="1" customWidth="1"/>
    <col min="6796" max="6796" width="9" bestFit="1" customWidth="1"/>
    <col min="6797" max="6797" width="8" bestFit="1" customWidth="1"/>
    <col min="6798" max="6798" width="9" bestFit="1" customWidth="1"/>
    <col min="6799" max="6799" width="8" bestFit="1" customWidth="1"/>
    <col min="6800" max="6800" width="6" bestFit="1" customWidth="1"/>
    <col min="6801" max="6809" width="9" bestFit="1" customWidth="1"/>
    <col min="6810" max="6811" width="8" bestFit="1" customWidth="1"/>
    <col min="6812" max="6814" width="9" bestFit="1" customWidth="1"/>
    <col min="6815" max="6818" width="8" bestFit="1" customWidth="1"/>
    <col min="6819" max="6820" width="9" bestFit="1" customWidth="1"/>
    <col min="6821" max="6821" width="8" bestFit="1" customWidth="1"/>
    <col min="6822" max="6828" width="9" bestFit="1" customWidth="1"/>
    <col min="6829" max="6829" width="8" bestFit="1" customWidth="1"/>
    <col min="6830" max="6832" width="9" bestFit="1" customWidth="1"/>
    <col min="6833" max="6833" width="12.77734375" bestFit="1" customWidth="1"/>
    <col min="6834" max="6834" width="10.109375" bestFit="1" customWidth="1"/>
    <col min="6835" max="6836" width="9" bestFit="1" customWidth="1"/>
    <col min="6837" max="6838" width="8" bestFit="1" customWidth="1"/>
    <col min="6839" max="6839" width="9" bestFit="1" customWidth="1"/>
    <col min="6840" max="6840" width="8" bestFit="1" customWidth="1"/>
    <col min="6841" max="6841" width="9" bestFit="1" customWidth="1"/>
    <col min="6842" max="6843" width="8" bestFit="1" customWidth="1"/>
    <col min="6844" max="6846" width="9" bestFit="1" customWidth="1"/>
    <col min="6847" max="6847" width="6" bestFit="1" customWidth="1"/>
    <col min="6848" max="6848" width="9" bestFit="1" customWidth="1"/>
    <col min="6849" max="6849" width="8" bestFit="1" customWidth="1"/>
    <col min="6850" max="6850" width="6" bestFit="1" customWidth="1"/>
    <col min="6851" max="6851" width="8" bestFit="1" customWidth="1"/>
    <col min="6852" max="6852" width="9" bestFit="1" customWidth="1"/>
    <col min="6853" max="6853" width="8" bestFit="1" customWidth="1"/>
    <col min="6854" max="6854" width="9" bestFit="1" customWidth="1"/>
    <col min="6855" max="6856" width="8" bestFit="1" customWidth="1"/>
    <col min="6857" max="6857" width="9" bestFit="1" customWidth="1"/>
    <col min="6858" max="6858" width="8" bestFit="1" customWidth="1"/>
    <col min="6859" max="6860" width="9" bestFit="1" customWidth="1"/>
    <col min="6861" max="6861" width="6" bestFit="1" customWidth="1"/>
    <col min="6862" max="6862" width="9" bestFit="1" customWidth="1"/>
    <col min="6863" max="6864" width="8" bestFit="1" customWidth="1"/>
    <col min="6865" max="6865" width="9" bestFit="1" customWidth="1"/>
    <col min="6866" max="6866" width="6" bestFit="1" customWidth="1"/>
    <col min="6867" max="6870" width="8" bestFit="1" customWidth="1"/>
    <col min="6871" max="6872" width="9" bestFit="1" customWidth="1"/>
    <col min="6873" max="6874" width="8" bestFit="1" customWidth="1"/>
    <col min="6875" max="6876" width="9" bestFit="1" customWidth="1"/>
    <col min="6877" max="6878" width="8" bestFit="1" customWidth="1"/>
    <col min="6879" max="6881" width="9" bestFit="1" customWidth="1"/>
    <col min="6882" max="6882" width="8" bestFit="1" customWidth="1"/>
    <col min="6883" max="6886" width="9" bestFit="1" customWidth="1"/>
    <col min="6887" max="6887" width="8" bestFit="1" customWidth="1"/>
    <col min="6888" max="6889" width="9" bestFit="1" customWidth="1"/>
    <col min="6890" max="6890" width="8" bestFit="1" customWidth="1"/>
    <col min="6891" max="6891" width="9" bestFit="1" customWidth="1"/>
    <col min="6892" max="6893" width="8" bestFit="1" customWidth="1"/>
    <col min="6894" max="6896" width="9" bestFit="1" customWidth="1"/>
    <col min="6897" max="6898" width="8" bestFit="1" customWidth="1"/>
    <col min="6899" max="6900" width="9" bestFit="1" customWidth="1"/>
    <col min="6901" max="6901" width="8" bestFit="1" customWidth="1"/>
    <col min="6902" max="6902" width="9" bestFit="1" customWidth="1"/>
    <col min="6903" max="6903" width="8" bestFit="1" customWidth="1"/>
    <col min="6904" max="6906" width="9" bestFit="1" customWidth="1"/>
    <col min="6907" max="6908" width="8" bestFit="1" customWidth="1"/>
    <col min="6909" max="6909" width="9" bestFit="1" customWidth="1"/>
    <col min="6910" max="6910" width="8" bestFit="1" customWidth="1"/>
    <col min="6911" max="6911" width="9" bestFit="1" customWidth="1"/>
    <col min="6912" max="6912" width="8" bestFit="1" customWidth="1"/>
    <col min="6913" max="6913" width="6" bestFit="1" customWidth="1"/>
    <col min="6914" max="6922" width="9" bestFit="1" customWidth="1"/>
    <col min="6923" max="6924" width="8" bestFit="1" customWidth="1"/>
    <col min="6925" max="6927" width="9" bestFit="1" customWidth="1"/>
    <col min="6928" max="6931" width="8" bestFit="1" customWidth="1"/>
    <col min="6932" max="6933" width="9" bestFit="1" customWidth="1"/>
    <col min="6934" max="6934" width="8" bestFit="1" customWidth="1"/>
    <col min="6935" max="6941" width="9" bestFit="1" customWidth="1"/>
    <col min="6942" max="6942" width="8" bestFit="1" customWidth="1"/>
    <col min="6943" max="6945" width="9" bestFit="1" customWidth="1"/>
    <col min="6946" max="6946" width="12.77734375" bestFit="1" customWidth="1"/>
    <col min="6947" max="6947" width="10.109375" bestFit="1" customWidth="1"/>
    <col min="6948" max="6948" width="9" bestFit="1" customWidth="1"/>
    <col min="6949" max="6951" width="8" bestFit="1" customWidth="1"/>
    <col min="6952" max="6952" width="9" bestFit="1" customWidth="1"/>
    <col min="6953" max="6954" width="8" bestFit="1" customWidth="1"/>
    <col min="6955" max="6956" width="9" bestFit="1" customWidth="1"/>
    <col min="6957" max="6958" width="8" bestFit="1" customWidth="1"/>
    <col min="6959" max="6959" width="9" bestFit="1" customWidth="1"/>
    <col min="6960" max="6960" width="8" bestFit="1" customWidth="1"/>
    <col min="6961" max="6962" width="9" bestFit="1" customWidth="1"/>
    <col min="6963" max="6963" width="6" bestFit="1" customWidth="1"/>
    <col min="6964" max="6964" width="9" bestFit="1" customWidth="1"/>
    <col min="6965" max="6965" width="6" bestFit="1" customWidth="1"/>
    <col min="6966" max="6966" width="8" bestFit="1" customWidth="1"/>
    <col min="6967" max="6967" width="9" bestFit="1" customWidth="1"/>
    <col min="6968" max="6970" width="8" bestFit="1" customWidth="1"/>
    <col min="6971" max="6971" width="9" bestFit="1" customWidth="1"/>
    <col min="6972" max="6972" width="8" bestFit="1" customWidth="1"/>
    <col min="6973" max="6974" width="9" bestFit="1" customWidth="1"/>
    <col min="6975" max="6975" width="6" bestFit="1" customWidth="1"/>
    <col min="6976" max="6976" width="9" bestFit="1" customWidth="1"/>
    <col min="6977" max="6978" width="8" bestFit="1" customWidth="1"/>
    <col min="6979" max="6979" width="9" bestFit="1" customWidth="1"/>
    <col min="6980" max="6980" width="6" bestFit="1" customWidth="1"/>
    <col min="6981" max="6984" width="8" bestFit="1" customWidth="1"/>
    <col min="6985" max="6986" width="9" bestFit="1" customWidth="1"/>
    <col min="6987" max="6988" width="8" bestFit="1" customWidth="1"/>
    <col min="6989" max="6990" width="9" bestFit="1" customWidth="1"/>
    <col min="6991" max="6991" width="8" bestFit="1" customWidth="1"/>
    <col min="6992" max="6992" width="9" bestFit="1" customWidth="1"/>
    <col min="6993" max="6993" width="8" bestFit="1" customWidth="1"/>
    <col min="6994" max="6996" width="9" bestFit="1" customWidth="1"/>
    <col min="6997" max="6997" width="8" bestFit="1" customWidth="1"/>
    <col min="6998" max="7000" width="9" bestFit="1" customWidth="1"/>
    <col min="7001" max="7001" width="8" bestFit="1" customWidth="1"/>
    <col min="7002" max="7002" width="9" bestFit="1" customWidth="1"/>
    <col min="7003" max="7003" width="8" bestFit="1" customWidth="1"/>
    <col min="7004" max="7004" width="9" bestFit="1" customWidth="1"/>
    <col min="7005" max="7006" width="8" bestFit="1" customWidth="1"/>
    <col min="7007" max="7009" width="9" bestFit="1" customWidth="1"/>
    <col min="7010" max="7011" width="8" bestFit="1" customWidth="1"/>
    <col min="7012" max="7013" width="9" bestFit="1" customWidth="1"/>
    <col min="7014" max="7014" width="8" bestFit="1" customWidth="1"/>
    <col min="7015" max="7015" width="9" bestFit="1" customWidth="1"/>
    <col min="7016" max="7017" width="8" bestFit="1" customWidth="1"/>
    <col min="7018" max="7020" width="9" bestFit="1" customWidth="1"/>
    <col min="7021" max="7022" width="8" bestFit="1" customWidth="1"/>
    <col min="7023" max="7023" width="9" bestFit="1" customWidth="1"/>
    <col min="7024" max="7024" width="8" bestFit="1" customWidth="1"/>
    <col min="7025" max="7025" width="9" bestFit="1" customWidth="1"/>
    <col min="7026" max="7026" width="8" bestFit="1" customWidth="1"/>
    <col min="7027" max="7027" width="6" bestFit="1" customWidth="1"/>
    <col min="7028" max="7037" width="9" bestFit="1" customWidth="1"/>
    <col min="7038" max="7038" width="8" bestFit="1" customWidth="1"/>
    <col min="7039" max="7041" width="9" bestFit="1" customWidth="1"/>
    <col min="7042" max="7045" width="8" bestFit="1" customWidth="1"/>
    <col min="7046" max="7047" width="9" bestFit="1" customWidth="1"/>
    <col min="7048" max="7048" width="8" bestFit="1" customWidth="1"/>
    <col min="7049" max="7055" width="9" bestFit="1" customWidth="1"/>
    <col min="7056" max="7056" width="8" bestFit="1" customWidth="1"/>
    <col min="7057" max="7059" width="9" bestFit="1" customWidth="1"/>
    <col min="7060" max="7060" width="12.77734375" bestFit="1" customWidth="1"/>
    <col min="7061" max="7061" width="10.109375" bestFit="1" customWidth="1"/>
    <col min="7062" max="7063" width="9" bestFit="1" customWidth="1"/>
    <col min="7064" max="7065" width="8" bestFit="1" customWidth="1"/>
    <col min="7066" max="7066" width="9" bestFit="1" customWidth="1"/>
    <col min="7067" max="7068" width="8" bestFit="1" customWidth="1"/>
    <col min="7069" max="7069" width="9" bestFit="1" customWidth="1"/>
    <col min="7070" max="7071" width="8" bestFit="1" customWidth="1"/>
    <col min="7072" max="7072" width="9" bestFit="1" customWidth="1"/>
    <col min="7073" max="7073" width="8" bestFit="1" customWidth="1"/>
    <col min="7074" max="7075" width="9" bestFit="1" customWidth="1"/>
    <col min="7076" max="7076" width="6" bestFit="1" customWidth="1"/>
    <col min="7077" max="7077" width="9" bestFit="1" customWidth="1"/>
    <col min="7078" max="7078" width="6" bestFit="1" customWidth="1"/>
    <col min="7079" max="7079" width="8" bestFit="1" customWidth="1"/>
    <col min="7080" max="7080" width="9" bestFit="1" customWidth="1"/>
    <col min="7081" max="7081" width="8" bestFit="1" customWidth="1"/>
    <col min="7082" max="7082" width="9" bestFit="1" customWidth="1"/>
    <col min="7083" max="7084" width="8" bestFit="1" customWidth="1"/>
    <col min="7085" max="7085" width="9" bestFit="1" customWidth="1"/>
    <col min="7086" max="7086" width="8" bestFit="1" customWidth="1"/>
    <col min="7087" max="7088" width="9" bestFit="1" customWidth="1"/>
    <col min="7089" max="7089" width="6" bestFit="1" customWidth="1"/>
    <col min="7090" max="7090" width="9" bestFit="1" customWidth="1"/>
    <col min="7091" max="7092" width="8" bestFit="1" customWidth="1"/>
    <col min="7093" max="7094" width="9" bestFit="1" customWidth="1"/>
    <col min="7095" max="7095" width="6" bestFit="1" customWidth="1"/>
    <col min="7096" max="7099" width="8" bestFit="1" customWidth="1"/>
    <col min="7100" max="7101" width="9" bestFit="1" customWidth="1"/>
    <col min="7102" max="7102" width="8" bestFit="1" customWidth="1"/>
    <col min="7103" max="7103" width="9" bestFit="1" customWidth="1"/>
    <col min="7104" max="7104" width="8" bestFit="1" customWidth="1"/>
    <col min="7105" max="7106" width="9" bestFit="1" customWidth="1"/>
    <col min="7107" max="7107" width="8" bestFit="1" customWidth="1"/>
    <col min="7108" max="7108" width="9" bestFit="1" customWidth="1"/>
    <col min="7109" max="7109" width="8" bestFit="1" customWidth="1"/>
    <col min="7110" max="7111" width="9" bestFit="1" customWidth="1"/>
    <col min="7112" max="7112" width="8" bestFit="1" customWidth="1"/>
    <col min="7113" max="7117" width="9" bestFit="1" customWidth="1"/>
    <col min="7118" max="7118" width="8" bestFit="1" customWidth="1"/>
    <col min="7119" max="7119" width="9" bestFit="1" customWidth="1"/>
    <col min="7120" max="7121" width="8" bestFit="1" customWidth="1"/>
    <col min="7122" max="7124" width="9" bestFit="1" customWidth="1"/>
    <col min="7125" max="7126" width="8" bestFit="1" customWidth="1"/>
    <col min="7127" max="7128" width="9" bestFit="1" customWidth="1"/>
    <col min="7129" max="7129" width="8" bestFit="1" customWidth="1"/>
    <col min="7130" max="7130" width="9" bestFit="1" customWidth="1"/>
    <col min="7131" max="7131" width="8" bestFit="1" customWidth="1"/>
    <col min="7132" max="7133" width="9" bestFit="1" customWidth="1"/>
    <col min="7134" max="7135" width="8" bestFit="1" customWidth="1"/>
    <col min="7136" max="7136" width="9" bestFit="1" customWidth="1"/>
    <col min="7137" max="7137" width="8" bestFit="1" customWidth="1"/>
    <col min="7138" max="7138" width="9" bestFit="1" customWidth="1"/>
    <col min="7139" max="7139" width="8" bestFit="1" customWidth="1"/>
    <col min="7140" max="7140" width="6" bestFit="1" customWidth="1"/>
    <col min="7141" max="7149" width="9" bestFit="1" customWidth="1"/>
    <col min="7150" max="7151" width="8" bestFit="1" customWidth="1"/>
    <col min="7152" max="7154" width="9" bestFit="1" customWidth="1"/>
    <col min="7155" max="7158" width="8" bestFit="1" customWidth="1"/>
    <col min="7159" max="7160" width="9" bestFit="1" customWidth="1"/>
    <col min="7161" max="7161" width="8" bestFit="1" customWidth="1"/>
    <col min="7162" max="7168" width="9" bestFit="1" customWidth="1"/>
    <col min="7169" max="7169" width="8" bestFit="1" customWidth="1"/>
    <col min="7170" max="7172" width="9" bestFit="1" customWidth="1"/>
    <col min="7173" max="7173" width="12.77734375" bestFit="1" customWidth="1"/>
    <col min="7174" max="7174" width="10.109375" bestFit="1" customWidth="1"/>
    <col min="7175" max="7176" width="9" bestFit="1" customWidth="1"/>
    <col min="7177" max="7178" width="8" bestFit="1" customWidth="1"/>
    <col min="7179" max="7179" width="9" bestFit="1" customWidth="1"/>
    <col min="7180" max="7180" width="8" bestFit="1" customWidth="1"/>
    <col min="7181" max="7181" width="9" bestFit="1" customWidth="1"/>
    <col min="7182" max="7183" width="8" bestFit="1" customWidth="1"/>
    <col min="7184" max="7184" width="9" bestFit="1" customWidth="1"/>
    <col min="7185" max="7185" width="8" bestFit="1" customWidth="1"/>
    <col min="7186" max="7187" width="9" bestFit="1" customWidth="1"/>
    <col min="7188" max="7188" width="6" bestFit="1" customWidth="1"/>
    <col min="7189" max="7189" width="9" bestFit="1" customWidth="1"/>
    <col min="7190" max="7190" width="6" bestFit="1" customWidth="1"/>
    <col min="7191" max="7191" width="8" bestFit="1" customWidth="1"/>
    <col min="7192" max="7192" width="9" bestFit="1" customWidth="1"/>
    <col min="7193" max="7193" width="8" bestFit="1" customWidth="1"/>
    <col min="7194" max="7194" width="9" bestFit="1" customWidth="1"/>
    <col min="7195" max="7196" width="8" bestFit="1" customWidth="1"/>
    <col min="7197" max="7197" width="9" bestFit="1" customWidth="1"/>
    <col min="7198" max="7198" width="8" bestFit="1" customWidth="1"/>
    <col min="7199" max="7200" width="9" bestFit="1" customWidth="1"/>
    <col min="7201" max="7201" width="6" bestFit="1" customWidth="1"/>
    <col min="7202" max="7202" width="9" bestFit="1" customWidth="1"/>
    <col min="7203" max="7204" width="8" bestFit="1" customWidth="1"/>
    <col min="7205" max="7205" width="9" bestFit="1" customWidth="1"/>
    <col min="7206" max="7206" width="6" bestFit="1" customWidth="1"/>
    <col min="7207" max="7210" width="8" bestFit="1" customWidth="1"/>
    <col min="7211" max="7212" width="9" bestFit="1" customWidth="1"/>
    <col min="7213" max="7214" width="8" bestFit="1" customWidth="1"/>
    <col min="7215" max="7216" width="9" bestFit="1" customWidth="1"/>
    <col min="7217" max="7218" width="8" bestFit="1" customWidth="1"/>
    <col min="7219" max="7221" width="9" bestFit="1" customWidth="1"/>
    <col min="7222" max="7222" width="8" bestFit="1" customWidth="1"/>
    <col min="7223" max="7226" width="9" bestFit="1" customWidth="1"/>
    <col min="7227" max="7227" width="8" bestFit="1" customWidth="1"/>
    <col min="7228" max="7229" width="9" bestFit="1" customWidth="1"/>
    <col min="7230" max="7230" width="8" bestFit="1" customWidth="1"/>
    <col min="7231" max="7231" width="9" bestFit="1" customWidth="1"/>
    <col min="7232" max="7233" width="8" bestFit="1" customWidth="1"/>
    <col min="7234" max="7236" width="9" bestFit="1" customWidth="1"/>
    <col min="7237" max="7238" width="8" bestFit="1" customWidth="1"/>
    <col min="7239" max="7240" width="9" bestFit="1" customWidth="1"/>
    <col min="7241" max="7241" width="8" bestFit="1" customWidth="1"/>
    <col min="7242" max="7242" width="9" bestFit="1" customWidth="1"/>
    <col min="7243" max="7243" width="8" bestFit="1" customWidth="1"/>
    <col min="7244" max="7246" width="9" bestFit="1" customWidth="1"/>
    <col min="7247" max="7248" width="8" bestFit="1" customWidth="1"/>
    <col min="7249" max="7249" width="9" bestFit="1" customWidth="1"/>
    <col min="7250" max="7250" width="8" bestFit="1" customWidth="1"/>
    <col min="7251" max="7251" width="9" bestFit="1" customWidth="1"/>
    <col min="7252" max="7252" width="8" bestFit="1" customWidth="1"/>
    <col min="7253" max="7253" width="6" bestFit="1" customWidth="1"/>
    <col min="7254" max="7262" width="9" bestFit="1" customWidth="1"/>
    <col min="7263" max="7264" width="8" bestFit="1" customWidth="1"/>
    <col min="7265" max="7267" width="9" bestFit="1" customWidth="1"/>
    <col min="7268" max="7271" width="8" bestFit="1" customWidth="1"/>
    <col min="7272" max="7273" width="9" bestFit="1" customWidth="1"/>
    <col min="7274" max="7274" width="8" bestFit="1" customWidth="1"/>
    <col min="7275" max="7281" width="9" bestFit="1" customWidth="1"/>
    <col min="7282" max="7282" width="8" bestFit="1" customWidth="1"/>
    <col min="7283" max="7285" width="9" bestFit="1" customWidth="1"/>
    <col min="7286" max="7286" width="12.77734375" bestFit="1" customWidth="1"/>
    <col min="7287" max="7287" width="10.109375" bestFit="1" customWidth="1"/>
    <col min="7288" max="7288" width="9" bestFit="1" customWidth="1"/>
    <col min="7289" max="7291" width="8" bestFit="1" customWidth="1"/>
    <col min="7292" max="7292" width="9" bestFit="1" customWidth="1"/>
    <col min="7293" max="7293" width="8" bestFit="1" customWidth="1"/>
    <col min="7294" max="7294" width="9" bestFit="1" customWidth="1"/>
    <col min="7295" max="7296" width="8" bestFit="1" customWidth="1"/>
    <col min="7297" max="7297" width="9" bestFit="1" customWidth="1"/>
    <col min="7298" max="7298" width="8" bestFit="1" customWidth="1"/>
    <col min="7299" max="7300" width="9" bestFit="1" customWidth="1"/>
    <col min="7301" max="7301" width="6" bestFit="1" customWidth="1"/>
    <col min="7302" max="7302" width="9" bestFit="1" customWidth="1"/>
    <col min="7303" max="7303" width="6" bestFit="1" customWidth="1"/>
    <col min="7304" max="7304" width="8" bestFit="1" customWidth="1"/>
    <col min="7305" max="7305" width="9" bestFit="1" customWidth="1"/>
    <col min="7306" max="7306" width="8" bestFit="1" customWidth="1"/>
    <col min="7307" max="7307" width="9" bestFit="1" customWidth="1"/>
    <col min="7308" max="7309" width="8" bestFit="1" customWidth="1"/>
    <col min="7310" max="7310" width="9" bestFit="1" customWidth="1"/>
    <col min="7311" max="7311" width="8" bestFit="1" customWidth="1"/>
    <col min="7312" max="7313" width="9" bestFit="1" customWidth="1"/>
    <col min="7314" max="7314" width="6" bestFit="1" customWidth="1"/>
    <col min="7315" max="7315" width="9" bestFit="1" customWidth="1"/>
    <col min="7316" max="7317" width="8" bestFit="1" customWidth="1"/>
    <col min="7318" max="7318" width="9" bestFit="1" customWidth="1"/>
    <col min="7319" max="7319" width="6" bestFit="1" customWidth="1"/>
    <col min="7320" max="7323" width="8" bestFit="1" customWidth="1"/>
    <col min="7324" max="7325" width="9" bestFit="1" customWidth="1"/>
    <col min="7326" max="7327" width="8" bestFit="1" customWidth="1"/>
    <col min="7328" max="7329" width="9" bestFit="1" customWidth="1"/>
    <col min="7330" max="7331" width="8" bestFit="1" customWidth="1"/>
    <col min="7332" max="7334" width="9" bestFit="1" customWidth="1"/>
    <col min="7335" max="7335" width="8" bestFit="1" customWidth="1"/>
    <col min="7336" max="7339" width="9" bestFit="1" customWidth="1"/>
    <col min="7340" max="7340" width="8" bestFit="1" customWidth="1"/>
    <col min="7341" max="7342" width="9" bestFit="1" customWidth="1"/>
    <col min="7343" max="7343" width="8" bestFit="1" customWidth="1"/>
    <col min="7344" max="7344" width="9" bestFit="1" customWidth="1"/>
    <col min="7345" max="7346" width="8" bestFit="1" customWidth="1"/>
    <col min="7347" max="7349" width="9" bestFit="1" customWidth="1"/>
    <col min="7350" max="7351" width="8" bestFit="1" customWidth="1"/>
    <col min="7352" max="7353" width="9" bestFit="1" customWidth="1"/>
    <col min="7354" max="7354" width="8" bestFit="1" customWidth="1"/>
    <col min="7355" max="7355" width="9" bestFit="1" customWidth="1"/>
    <col min="7356" max="7356" width="8" bestFit="1" customWidth="1"/>
    <col min="7357" max="7359" width="9" bestFit="1" customWidth="1"/>
    <col min="7360" max="7361" width="8" bestFit="1" customWidth="1"/>
    <col min="7362" max="7362" width="9" bestFit="1" customWidth="1"/>
    <col min="7363" max="7363" width="8" bestFit="1" customWidth="1"/>
    <col min="7364" max="7364" width="9" bestFit="1" customWidth="1"/>
    <col min="7365" max="7365" width="8" bestFit="1" customWidth="1"/>
    <col min="7366" max="7366" width="6" bestFit="1" customWidth="1"/>
    <col min="7367" max="7375" width="9" bestFit="1" customWidth="1"/>
    <col min="7376" max="7377" width="8" bestFit="1" customWidth="1"/>
    <col min="7378" max="7380" width="9" bestFit="1" customWidth="1"/>
    <col min="7381" max="7384" width="8" bestFit="1" customWidth="1"/>
    <col min="7385" max="7386" width="9" bestFit="1" customWidth="1"/>
    <col min="7387" max="7387" width="8" bestFit="1" customWidth="1"/>
    <col min="7388" max="7394" width="9" bestFit="1" customWidth="1"/>
    <col min="7395" max="7395" width="8" bestFit="1" customWidth="1"/>
    <col min="7396" max="7398" width="9" bestFit="1" customWidth="1"/>
    <col min="7399" max="7399" width="12.77734375" bestFit="1" customWidth="1"/>
    <col min="7400" max="7400" width="10.109375" bestFit="1" customWidth="1"/>
    <col min="7401" max="7402" width="9" bestFit="1" customWidth="1"/>
    <col min="7403" max="7404" width="8" bestFit="1" customWidth="1"/>
    <col min="7405" max="7405" width="9" bestFit="1" customWidth="1"/>
    <col min="7406" max="7406" width="8" bestFit="1" customWidth="1"/>
    <col min="7407" max="7407" width="9" bestFit="1" customWidth="1"/>
    <col min="7408" max="7409" width="8" bestFit="1" customWidth="1"/>
    <col min="7410" max="7410" width="9" bestFit="1" customWidth="1"/>
    <col min="7411" max="7411" width="8" bestFit="1" customWidth="1"/>
    <col min="7412" max="7413" width="9" bestFit="1" customWidth="1"/>
    <col min="7414" max="7414" width="6" bestFit="1" customWidth="1"/>
    <col min="7415" max="7415" width="9" bestFit="1" customWidth="1"/>
    <col min="7416" max="7416" width="6" bestFit="1" customWidth="1"/>
    <col min="7417" max="7417" width="8" bestFit="1" customWidth="1"/>
    <col min="7418" max="7418" width="9" bestFit="1" customWidth="1"/>
    <col min="7419" max="7419" width="8" bestFit="1" customWidth="1"/>
    <col min="7420" max="7420" width="9" bestFit="1" customWidth="1"/>
    <col min="7421" max="7422" width="8" bestFit="1" customWidth="1"/>
    <col min="7423" max="7423" width="9" bestFit="1" customWidth="1"/>
    <col min="7424" max="7424" width="8" bestFit="1" customWidth="1"/>
    <col min="7425" max="7426" width="9" bestFit="1" customWidth="1"/>
    <col min="7427" max="7427" width="6" bestFit="1" customWidth="1"/>
    <col min="7428" max="7428" width="9" bestFit="1" customWidth="1"/>
    <col min="7429" max="7430" width="8" bestFit="1" customWidth="1"/>
    <col min="7431" max="7431" width="9" bestFit="1" customWidth="1"/>
    <col min="7432" max="7432" width="6" bestFit="1" customWidth="1"/>
    <col min="7433" max="7436" width="8" bestFit="1" customWidth="1"/>
    <col min="7437" max="7438" width="9" bestFit="1" customWidth="1"/>
    <col min="7439" max="7440" width="8" bestFit="1" customWidth="1"/>
    <col min="7441" max="7442" width="9" bestFit="1" customWidth="1"/>
    <col min="7443" max="7444" width="8" bestFit="1" customWidth="1"/>
    <col min="7445" max="7447" width="9" bestFit="1" customWidth="1"/>
    <col min="7448" max="7448" width="8" bestFit="1" customWidth="1"/>
    <col min="7449" max="7452" width="9" bestFit="1" customWidth="1"/>
    <col min="7453" max="7453" width="8" bestFit="1" customWidth="1"/>
    <col min="7454" max="7455" width="9" bestFit="1" customWidth="1"/>
    <col min="7456" max="7456" width="8" bestFit="1" customWidth="1"/>
    <col min="7457" max="7457" width="9" bestFit="1" customWidth="1"/>
    <col min="7458" max="7459" width="8" bestFit="1" customWidth="1"/>
    <col min="7460" max="7462" width="9" bestFit="1" customWidth="1"/>
    <col min="7463" max="7464" width="8" bestFit="1" customWidth="1"/>
    <col min="7465" max="7466" width="9" bestFit="1" customWidth="1"/>
    <col min="7467" max="7467" width="8" bestFit="1" customWidth="1"/>
    <col min="7468" max="7468" width="9" bestFit="1" customWidth="1"/>
    <col min="7469" max="7469" width="8" bestFit="1" customWidth="1"/>
    <col min="7470" max="7472" width="9" bestFit="1" customWidth="1"/>
    <col min="7473" max="7474" width="8" bestFit="1" customWidth="1"/>
    <col min="7475" max="7475" width="9" bestFit="1" customWidth="1"/>
    <col min="7476" max="7476" width="8" bestFit="1" customWidth="1"/>
    <col min="7477" max="7477" width="9" bestFit="1" customWidth="1"/>
    <col min="7478" max="7478" width="8" bestFit="1" customWidth="1"/>
    <col min="7479" max="7479" width="6" bestFit="1" customWidth="1"/>
    <col min="7480" max="7488" width="9" bestFit="1" customWidth="1"/>
    <col min="7489" max="7490" width="8" bestFit="1" customWidth="1"/>
    <col min="7491" max="7493" width="9" bestFit="1" customWidth="1"/>
    <col min="7494" max="7497" width="8" bestFit="1" customWidth="1"/>
    <col min="7498" max="7499" width="9" bestFit="1" customWidth="1"/>
    <col min="7500" max="7500" width="8" bestFit="1" customWidth="1"/>
    <col min="7501" max="7507" width="9" bestFit="1" customWidth="1"/>
    <col min="7508" max="7508" width="8" bestFit="1" customWidth="1"/>
    <col min="7509" max="7511" width="9" bestFit="1" customWidth="1"/>
    <col min="7512" max="7512" width="12.77734375" bestFit="1" customWidth="1"/>
    <col min="7513" max="7513" width="10.109375" bestFit="1" customWidth="1"/>
    <col min="7514" max="7514" width="9" bestFit="1" customWidth="1"/>
    <col min="7515" max="7517" width="8" bestFit="1" customWidth="1"/>
    <col min="7518" max="7518" width="9" bestFit="1" customWidth="1"/>
    <col min="7519" max="7519" width="8" bestFit="1" customWidth="1"/>
    <col min="7520" max="7520" width="9" bestFit="1" customWidth="1"/>
    <col min="7521" max="7521" width="8" bestFit="1" customWidth="1"/>
    <col min="7522" max="7522" width="9" bestFit="1" customWidth="1"/>
    <col min="7523" max="7523" width="8" bestFit="1" customWidth="1"/>
    <col min="7524" max="7525" width="9" bestFit="1" customWidth="1"/>
    <col min="7526" max="7526" width="6" bestFit="1" customWidth="1"/>
    <col min="7527" max="7527" width="9" bestFit="1" customWidth="1"/>
    <col min="7528" max="7528" width="6" bestFit="1" customWidth="1"/>
    <col min="7529" max="7529" width="8" bestFit="1" customWidth="1"/>
    <col min="7530" max="7530" width="9" bestFit="1" customWidth="1"/>
    <col min="7531" max="7531" width="8" bestFit="1" customWidth="1"/>
    <col min="7532" max="7533" width="9" bestFit="1" customWidth="1"/>
    <col min="7534" max="7535" width="8" bestFit="1" customWidth="1"/>
    <col min="7536" max="7536" width="9" bestFit="1" customWidth="1"/>
    <col min="7537" max="7537" width="8" bestFit="1" customWidth="1"/>
    <col min="7538" max="7539" width="9" bestFit="1" customWidth="1"/>
    <col min="7540" max="7540" width="6" bestFit="1" customWidth="1"/>
    <col min="7541" max="7541" width="9" bestFit="1" customWidth="1"/>
    <col min="7542" max="7543" width="8" bestFit="1" customWidth="1"/>
    <col min="7544" max="7544" width="9" bestFit="1" customWidth="1"/>
    <col min="7545" max="7545" width="6" bestFit="1" customWidth="1"/>
    <col min="7546" max="7549" width="8" bestFit="1" customWidth="1"/>
    <col min="7550" max="7551" width="9" bestFit="1" customWidth="1"/>
    <col min="7552" max="7552" width="8" bestFit="1" customWidth="1"/>
    <col min="7553" max="7553" width="9" bestFit="1" customWidth="1"/>
    <col min="7554" max="7554" width="8" bestFit="1" customWidth="1"/>
    <col min="7555" max="7556" width="9" bestFit="1" customWidth="1"/>
    <col min="7557" max="7558" width="8" bestFit="1" customWidth="1"/>
    <col min="7559" max="7560" width="9" bestFit="1" customWidth="1"/>
    <col min="7561" max="7561" width="8" bestFit="1" customWidth="1"/>
    <col min="7562" max="7564" width="9" bestFit="1" customWidth="1"/>
    <col min="7565" max="7565" width="8" bestFit="1" customWidth="1"/>
    <col min="7566" max="7567" width="9" bestFit="1" customWidth="1"/>
    <col min="7568" max="7568" width="8" bestFit="1" customWidth="1"/>
    <col min="7569" max="7569" width="9" bestFit="1" customWidth="1"/>
    <col min="7570" max="7570" width="8" bestFit="1" customWidth="1"/>
    <col min="7571" max="7573" width="9" bestFit="1" customWidth="1"/>
    <col min="7574" max="7575" width="8" bestFit="1" customWidth="1"/>
    <col min="7576" max="7577" width="9" bestFit="1" customWidth="1"/>
    <col min="7578" max="7578" width="8" bestFit="1" customWidth="1"/>
    <col min="7579" max="7579" width="9" bestFit="1" customWidth="1"/>
    <col min="7580" max="7580" width="8" bestFit="1" customWidth="1"/>
    <col min="7581" max="7583" width="9" bestFit="1" customWidth="1"/>
    <col min="7584" max="7585" width="8" bestFit="1" customWidth="1"/>
    <col min="7586" max="7586" width="9" bestFit="1" customWidth="1"/>
    <col min="7587" max="7587" width="8" bestFit="1" customWidth="1"/>
    <col min="7588" max="7588" width="9" bestFit="1" customWidth="1"/>
    <col min="7589" max="7589" width="8" bestFit="1" customWidth="1"/>
    <col min="7590" max="7590" width="6" bestFit="1" customWidth="1"/>
    <col min="7591" max="7599" width="9" bestFit="1" customWidth="1"/>
    <col min="7600" max="7601" width="8" bestFit="1" customWidth="1"/>
    <col min="7602" max="7604" width="9" bestFit="1" customWidth="1"/>
    <col min="7605" max="7608" width="8" bestFit="1" customWidth="1"/>
    <col min="7609" max="7610" width="9" bestFit="1" customWidth="1"/>
    <col min="7611" max="7611" width="8" bestFit="1" customWidth="1"/>
    <col min="7612" max="7618" width="9" bestFit="1" customWidth="1"/>
    <col min="7619" max="7619" width="8" bestFit="1" customWidth="1"/>
    <col min="7620" max="7622" width="9" bestFit="1" customWidth="1"/>
    <col min="7623" max="7623" width="12.77734375" bestFit="1" customWidth="1"/>
    <col min="7624" max="7624" width="10.109375" bestFit="1" customWidth="1"/>
    <col min="7625" max="7626" width="9" bestFit="1" customWidth="1"/>
    <col min="7627" max="7628" width="8" bestFit="1" customWidth="1"/>
    <col min="7629" max="7629" width="9" bestFit="1" customWidth="1"/>
    <col min="7630" max="7633" width="8" bestFit="1" customWidth="1"/>
    <col min="7634" max="7634" width="9" bestFit="1" customWidth="1"/>
    <col min="7635" max="7635" width="8" bestFit="1" customWidth="1"/>
    <col min="7636" max="7637" width="9" bestFit="1" customWidth="1"/>
    <col min="7638" max="7638" width="6" bestFit="1" customWidth="1"/>
    <col min="7639" max="7639" width="9" bestFit="1" customWidth="1"/>
    <col min="7640" max="7640" width="6" bestFit="1" customWidth="1"/>
    <col min="7641" max="7641" width="8" bestFit="1" customWidth="1"/>
    <col min="7642" max="7642" width="9" bestFit="1" customWidth="1"/>
    <col min="7643" max="7643" width="8" bestFit="1" customWidth="1"/>
    <col min="7644" max="7644" width="9" bestFit="1" customWidth="1"/>
    <col min="7645" max="7646" width="8" bestFit="1" customWidth="1"/>
    <col min="7647" max="7647" width="9" bestFit="1" customWidth="1"/>
    <col min="7648" max="7648" width="8" bestFit="1" customWidth="1"/>
    <col min="7649" max="7650" width="9" bestFit="1" customWidth="1"/>
    <col min="7651" max="7651" width="6" bestFit="1" customWidth="1"/>
    <col min="7652" max="7652" width="9" bestFit="1" customWidth="1"/>
    <col min="7653" max="7654" width="8" bestFit="1" customWidth="1"/>
    <col min="7655" max="7655" width="9" bestFit="1" customWidth="1"/>
    <col min="7656" max="7656" width="6" bestFit="1" customWidth="1"/>
    <col min="7657" max="7660" width="8" bestFit="1" customWidth="1"/>
    <col min="7661" max="7662" width="9" bestFit="1" customWidth="1"/>
    <col min="7663" max="7664" width="8" bestFit="1" customWidth="1"/>
    <col min="7665" max="7666" width="9" bestFit="1" customWidth="1"/>
    <col min="7667" max="7668" width="8" bestFit="1" customWidth="1"/>
    <col min="7669" max="7671" width="9" bestFit="1" customWidth="1"/>
    <col min="7672" max="7672" width="8" bestFit="1" customWidth="1"/>
    <col min="7673" max="7676" width="9" bestFit="1" customWidth="1"/>
    <col min="7677" max="7677" width="8" bestFit="1" customWidth="1"/>
    <col min="7678" max="7679" width="9" bestFit="1" customWidth="1"/>
    <col min="7680" max="7680" width="8" bestFit="1" customWidth="1"/>
    <col min="7681" max="7681" width="9" bestFit="1" customWidth="1"/>
    <col min="7682" max="7683" width="8" bestFit="1" customWidth="1"/>
    <col min="7684" max="7686" width="9" bestFit="1" customWidth="1"/>
    <col min="7687" max="7688" width="8" bestFit="1" customWidth="1"/>
    <col min="7689" max="7690" width="9" bestFit="1" customWidth="1"/>
    <col min="7691" max="7691" width="8" bestFit="1" customWidth="1"/>
    <col min="7692" max="7692" width="9" bestFit="1" customWidth="1"/>
    <col min="7693" max="7693" width="8" bestFit="1" customWidth="1"/>
    <col min="7694" max="7696" width="9" bestFit="1" customWidth="1"/>
    <col min="7697" max="7698" width="8" bestFit="1" customWidth="1"/>
    <col min="7699" max="7699" width="9" bestFit="1" customWidth="1"/>
    <col min="7700" max="7700" width="8" bestFit="1" customWidth="1"/>
    <col min="7701" max="7701" width="9" bestFit="1" customWidth="1"/>
    <col min="7702" max="7702" width="8" bestFit="1" customWidth="1"/>
    <col min="7703" max="7703" width="6" bestFit="1" customWidth="1"/>
    <col min="7704" max="7712" width="9" bestFit="1" customWidth="1"/>
    <col min="7713" max="7714" width="8" bestFit="1" customWidth="1"/>
    <col min="7715" max="7717" width="9" bestFit="1" customWidth="1"/>
    <col min="7718" max="7721" width="8" bestFit="1" customWidth="1"/>
    <col min="7722" max="7723" width="9" bestFit="1" customWidth="1"/>
    <col min="7724" max="7724" width="8" bestFit="1" customWidth="1"/>
    <col min="7725" max="7731" width="9" bestFit="1" customWidth="1"/>
    <col min="7732" max="7732" width="8" bestFit="1" customWidth="1"/>
    <col min="7733" max="7735" width="9" bestFit="1" customWidth="1"/>
    <col min="7736" max="7736" width="12.77734375" bestFit="1" customWidth="1"/>
    <col min="7737" max="7737" width="10.109375" bestFit="1" customWidth="1"/>
    <col min="7738" max="7738" width="9" bestFit="1" customWidth="1"/>
    <col min="7739" max="7741" width="8" bestFit="1" customWidth="1"/>
    <col min="7742" max="7742" width="9" bestFit="1" customWidth="1"/>
    <col min="7743" max="7743" width="8" bestFit="1" customWidth="1"/>
    <col min="7744" max="7744" width="9" bestFit="1" customWidth="1"/>
    <col min="7745" max="7745" width="8" bestFit="1" customWidth="1"/>
    <col min="7746" max="7746" width="9" bestFit="1" customWidth="1"/>
    <col min="7747" max="7747" width="8" bestFit="1" customWidth="1"/>
    <col min="7748" max="7749" width="9" bestFit="1" customWidth="1"/>
    <col min="7750" max="7750" width="6" bestFit="1" customWidth="1"/>
    <col min="7751" max="7751" width="9" bestFit="1" customWidth="1"/>
    <col min="7752" max="7752" width="6" bestFit="1" customWidth="1"/>
    <col min="7753" max="7753" width="8" bestFit="1" customWidth="1"/>
    <col min="7754" max="7754" width="9" bestFit="1" customWidth="1"/>
    <col min="7755" max="7755" width="8" bestFit="1" customWidth="1"/>
    <col min="7756" max="7756" width="9" bestFit="1" customWidth="1"/>
    <col min="7757" max="7758" width="8" bestFit="1" customWidth="1"/>
    <col min="7759" max="7759" width="9" bestFit="1" customWidth="1"/>
    <col min="7760" max="7760" width="8" bestFit="1" customWidth="1"/>
    <col min="7761" max="7762" width="9" bestFit="1" customWidth="1"/>
    <col min="7763" max="7763" width="6" bestFit="1" customWidth="1"/>
    <col min="7764" max="7764" width="9" bestFit="1" customWidth="1"/>
    <col min="7765" max="7766" width="8" bestFit="1" customWidth="1"/>
    <col min="7767" max="7767" width="9" bestFit="1" customWidth="1"/>
    <col min="7768" max="7768" width="6" bestFit="1" customWidth="1"/>
    <col min="7769" max="7772" width="8" bestFit="1" customWidth="1"/>
    <col min="7773" max="7774" width="9" bestFit="1" customWidth="1"/>
    <col min="7775" max="7776" width="8" bestFit="1" customWidth="1"/>
    <col min="7777" max="7778" width="9" bestFit="1" customWidth="1"/>
    <col min="7779" max="7780" width="8" bestFit="1" customWidth="1"/>
    <col min="7781" max="7783" width="9" bestFit="1" customWidth="1"/>
    <col min="7784" max="7784" width="8" bestFit="1" customWidth="1"/>
    <col min="7785" max="7787" width="9" bestFit="1" customWidth="1"/>
    <col min="7788" max="7788" width="8" bestFit="1" customWidth="1"/>
    <col min="7789" max="7790" width="9" bestFit="1" customWidth="1"/>
    <col min="7791" max="7791" width="8" bestFit="1" customWidth="1"/>
    <col min="7792" max="7792" width="9" bestFit="1" customWidth="1"/>
    <col min="7793" max="7794" width="8" bestFit="1" customWidth="1"/>
    <col min="7795" max="7797" width="9" bestFit="1" customWidth="1"/>
    <col min="7798" max="7799" width="8" bestFit="1" customWidth="1"/>
    <col min="7800" max="7801" width="9" bestFit="1" customWidth="1"/>
    <col min="7802" max="7802" width="8" bestFit="1" customWidth="1"/>
    <col min="7803" max="7803" width="9" bestFit="1" customWidth="1"/>
    <col min="7804" max="7804" width="8" bestFit="1" customWidth="1"/>
    <col min="7805" max="7807" width="9" bestFit="1" customWidth="1"/>
    <col min="7808" max="7809" width="8" bestFit="1" customWidth="1"/>
    <col min="7810" max="7810" width="9" bestFit="1" customWidth="1"/>
    <col min="7811" max="7811" width="8" bestFit="1" customWidth="1"/>
    <col min="7812" max="7812" width="9" bestFit="1" customWidth="1"/>
    <col min="7813" max="7813" width="8" bestFit="1" customWidth="1"/>
    <col min="7814" max="7814" width="6" bestFit="1" customWidth="1"/>
    <col min="7815" max="7823" width="9" bestFit="1" customWidth="1"/>
    <col min="7824" max="7825" width="8" bestFit="1" customWidth="1"/>
    <col min="7826" max="7828" width="9" bestFit="1" customWidth="1"/>
    <col min="7829" max="7832" width="8" bestFit="1" customWidth="1"/>
    <col min="7833" max="7834" width="9" bestFit="1" customWidth="1"/>
    <col min="7835" max="7835" width="8" bestFit="1" customWidth="1"/>
    <col min="7836" max="7842" width="9" bestFit="1" customWidth="1"/>
    <col min="7843" max="7843" width="8" bestFit="1" customWidth="1"/>
    <col min="7844" max="7846" width="9" bestFit="1" customWidth="1"/>
    <col min="7847" max="7847" width="12.77734375" bestFit="1" customWidth="1"/>
    <col min="7848" max="7848" width="10.109375" bestFit="1" customWidth="1"/>
    <col min="7849" max="7849" width="9" bestFit="1" customWidth="1"/>
    <col min="7850" max="7852" width="8" bestFit="1" customWidth="1"/>
    <col min="7853" max="7853" width="9" bestFit="1" customWidth="1"/>
    <col min="7854" max="7854" width="8" bestFit="1" customWidth="1"/>
    <col min="7855" max="7855" width="9" bestFit="1" customWidth="1"/>
    <col min="7856" max="7857" width="8" bestFit="1" customWidth="1"/>
    <col min="7858" max="7860" width="9" bestFit="1" customWidth="1"/>
    <col min="7861" max="7861" width="6" bestFit="1" customWidth="1"/>
    <col min="7862" max="7862" width="9" bestFit="1" customWidth="1"/>
    <col min="7863" max="7863" width="8" bestFit="1" customWidth="1"/>
    <col min="7864" max="7864" width="6" bestFit="1" customWidth="1"/>
    <col min="7865" max="7865" width="8" bestFit="1" customWidth="1"/>
    <col min="7866" max="7866" width="9" bestFit="1" customWidth="1"/>
    <col min="7867" max="7867" width="8" bestFit="1" customWidth="1"/>
    <col min="7868" max="7868" width="9" bestFit="1" customWidth="1"/>
    <col min="7869" max="7870" width="8" bestFit="1" customWidth="1"/>
    <col min="7871" max="7871" width="9" bestFit="1" customWidth="1"/>
    <col min="7872" max="7872" width="8" bestFit="1" customWidth="1"/>
    <col min="7873" max="7874" width="9" bestFit="1" customWidth="1"/>
    <col min="7875" max="7875" width="6" bestFit="1" customWidth="1"/>
    <col min="7876" max="7876" width="9" bestFit="1" customWidth="1"/>
    <col min="7877" max="7878" width="8" bestFit="1" customWidth="1"/>
    <col min="7879" max="7879" width="9" bestFit="1" customWidth="1"/>
    <col min="7880" max="7880" width="6" bestFit="1" customWidth="1"/>
    <col min="7881" max="7884" width="8" bestFit="1" customWidth="1"/>
    <col min="7885" max="7886" width="9" bestFit="1" customWidth="1"/>
    <col min="7887" max="7888" width="8" bestFit="1" customWidth="1"/>
    <col min="7889" max="7890" width="9" bestFit="1" customWidth="1"/>
    <col min="7891" max="7892" width="8" bestFit="1" customWidth="1"/>
    <col min="7893" max="7895" width="9" bestFit="1" customWidth="1"/>
    <col min="7896" max="7896" width="8" bestFit="1" customWidth="1"/>
    <col min="7897" max="7900" width="9" bestFit="1" customWidth="1"/>
    <col min="7901" max="7901" width="8" bestFit="1" customWidth="1"/>
    <col min="7902" max="7903" width="9" bestFit="1" customWidth="1"/>
    <col min="7904" max="7904" width="8" bestFit="1" customWidth="1"/>
    <col min="7905" max="7905" width="9" bestFit="1" customWidth="1"/>
    <col min="7906" max="7907" width="8" bestFit="1" customWidth="1"/>
    <col min="7908" max="7910" width="9" bestFit="1" customWidth="1"/>
    <col min="7911" max="7912" width="8" bestFit="1" customWidth="1"/>
    <col min="7913" max="7914" width="9" bestFit="1" customWidth="1"/>
    <col min="7915" max="7915" width="8" bestFit="1" customWidth="1"/>
    <col min="7916" max="7916" width="9" bestFit="1" customWidth="1"/>
    <col min="7917" max="7917" width="8" bestFit="1" customWidth="1"/>
    <col min="7918" max="7920" width="9" bestFit="1" customWidth="1"/>
    <col min="7921" max="7922" width="8" bestFit="1" customWidth="1"/>
    <col min="7923" max="7923" width="9" bestFit="1" customWidth="1"/>
    <col min="7924" max="7924" width="8" bestFit="1" customWidth="1"/>
    <col min="7925" max="7925" width="9" bestFit="1" customWidth="1"/>
    <col min="7926" max="7926" width="8" bestFit="1" customWidth="1"/>
    <col min="7927" max="7927" width="6" bestFit="1" customWidth="1"/>
    <col min="7928" max="7936" width="9" bestFit="1" customWidth="1"/>
    <col min="7937" max="7938" width="8" bestFit="1" customWidth="1"/>
    <col min="7939" max="7941" width="9" bestFit="1" customWidth="1"/>
    <col min="7942" max="7945" width="8" bestFit="1" customWidth="1"/>
    <col min="7946" max="7947" width="9" bestFit="1" customWidth="1"/>
    <col min="7948" max="7948" width="8" bestFit="1" customWidth="1"/>
    <col min="7949" max="7955" width="9" bestFit="1" customWidth="1"/>
    <col min="7956" max="7956" width="8" bestFit="1" customWidth="1"/>
    <col min="7957" max="7959" width="9" bestFit="1" customWidth="1"/>
    <col min="7960" max="7960" width="12.77734375" bestFit="1" customWidth="1"/>
    <col min="7961" max="7961" width="10.109375" bestFit="1" customWidth="1"/>
    <col min="7962" max="7963" width="9" bestFit="1" customWidth="1"/>
    <col min="7964" max="7965" width="8" bestFit="1" customWidth="1"/>
    <col min="7966" max="7966" width="9" bestFit="1" customWidth="1"/>
    <col min="7967" max="7967" width="8" bestFit="1" customWidth="1"/>
    <col min="7968" max="7968" width="9" bestFit="1" customWidth="1"/>
    <col min="7969" max="7970" width="8" bestFit="1" customWidth="1"/>
    <col min="7971" max="7971" width="9" bestFit="1" customWidth="1"/>
    <col min="7972" max="7972" width="8" bestFit="1" customWidth="1"/>
    <col min="7973" max="7974" width="9" bestFit="1" customWidth="1"/>
    <col min="7975" max="7975" width="6" bestFit="1" customWidth="1"/>
    <col min="7976" max="7976" width="9" bestFit="1" customWidth="1"/>
    <col min="7977" max="7977" width="6" bestFit="1" customWidth="1"/>
    <col min="7978" max="7978" width="8" bestFit="1" customWidth="1"/>
    <col min="7979" max="7979" width="9" bestFit="1" customWidth="1"/>
    <col min="7980" max="7980" width="8" bestFit="1" customWidth="1"/>
    <col min="7981" max="7982" width="9" bestFit="1" customWidth="1"/>
    <col min="7983" max="7984" width="8" bestFit="1" customWidth="1"/>
    <col min="7985" max="7985" width="9" bestFit="1" customWidth="1"/>
    <col min="7986" max="7986" width="8" bestFit="1" customWidth="1"/>
    <col min="7987" max="7988" width="9" bestFit="1" customWidth="1"/>
    <col min="7989" max="7989" width="6" bestFit="1" customWidth="1"/>
    <col min="7990" max="7990" width="9" bestFit="1" customWidth="1"/>
    <col min="7991" max="7992" width="8" bestFit="1" customWidth="1"/>
    <col min="7993" max="7993" width="9" bestFit="1" customWidth="1"/>
    <col min="7994" max="7994" width="6" bestFit="1" customWidth="1"/>
    <col min="7995" max="7999" width="8" bestFit="1" customWidth="1"/>
    <col min="8000" max="8001" width="9" bestFit="1" customWidth="1"/>
    <col min="8002" max="8003" width="8" bestFit="1" customWidth="1"/>
    <col min="8004" max="8004" width="9" bestFit="1" customWidth="1"/>
    <col min="8005" max="8006" width="8" bestFit="1" customWidth="1"/>
    <col min="8007" max="8009" width="9" bestFit="1" customWidth="1"/>
    <col min="8010" max="8010" width="8" bestFit="1" customWidth="1"/>
    <col min="8011" max="8013" width="9" bestFit="1" customWidth="1"/>
    <col min="8014" max="8014" width="8" bestFit="1" customWidth="1"/>
    <col min="8015" max="8016" width="9" bestFit="1" customWidth="1"/>
    <col min="8017" max="8017" width="8" bestFit="1" customWidth="1"/>
    <col min="8018" max="8018" width="9" bestFit="1" customWidth="1"/>
    <col min="8019" max="8019" width="8" bestFit="1" customWidth="1"/>
    <col min="8020" max="8022" width="9" bestFit="1" customWidth="1"/>
    <col min="8023" max="8024" width="8" bestFit="1" customWidth="1"/>
    <col min="8025" max="8026" width="9" bestFit="1" customWidth="1"/>
    <col min="8027" max="8027" width="8" bestFit="1" customWidth="1"/>
    <col min="8028" max="8028" width="9" bestFit="1" customWidth="1"/>
    <col min="8029" max="8029" width="8" bestFit="1" customWidth="1"/>
    <col min="8030" max="8032" width="9" bestFit="1" customWidth="1"/>
    <col min="8033" max="8034" width="8" bestFit="1" customWidth="1"/>
    <col min="8035" max="8035" width="9" bestFit="1" customWidth="1"/>
    <col min="8036" max="8036" width="8" bestFit="1" customWidth="1"/>
    <col min="8037" max="8037" width="9" bestFit="1" customWidth="1"/>
    <col min="8038" max="8038" width="8" bestFit="1" customWidth="1"/>
    <col min="8039" max="8039" width="6" bestFit="1" customWidth="1"/>
    <col min="8040" max="8049" width="9" bestFit="1" customWidth="1"/>
    <col min="8050" max="8050" width="8" bestFit="1" customWidth="1"/>
    <col min="8051" max="8053" width="9" bestFit="1" customWidth="1"/>
    <col min="8054" max="8057" width="8" bestFit="1" customWidth="1"/>
    <col min="8058" max="8059" width="9" bestFit="1" customWidth="1"/>
    <col min="8060" max="8060" width="8" bestFit="1" customWidth="1"/>
    <col min="8061" max="8067" width="9" bestFit="1" customWidth="1"/>
    <col min="8068" max="8068" width="8" bestFit="1" customWidth="1"/>
    <col min="8069" max="8071" width="9" bestFit="1" customWidth="1"/>
    <col min="8072" max="8072" width="12.77734375" bestFit="1" customWidth="1"/>
    <col min="8073" max="8073" width="10.109375" bestFit="1" customWidth="1"/>
    <col min="8074" max="8074" width="9" bestFit="1" customWidth="1"/>
    <col min="8075" max="8077" width="8" bestFit="1" customWidth="1"/>
    <col min="8078" max="8078" width="9" bestFit="1" customWidth="1"/>
    <col min="8079" max="8080" width="8" bestFit="1" customWidth="1"/>
    <col min="8081" max="8081" width="9" bestFit="1" customWidth="1"/>
    <col min="8082" max="8082" width="8" bestFit="1" customWidth="1"/>
    <col min="8083" max="8085" width="9" bestFit="1" customWidth="1"/>
    <col min="8086" max="8086" width="6" bestFit="1" customWidth="1"/>
    <col min="8087" max="8087" width="9" bestFit="1" customWidth="1"/>
    <col min="8088" max="8088" width="8" bestFit="1" customWidth="1"/>
    <col min="8089" max="8089" width="6" bestFit="1" customWidth="1"/>
    <col min="8090" max="8090" width="8" bestFit="1" customWidth="1"/>
    <col min="8091" max="8091" width="9" bestFit="1" customWidth="1"/>
    <col min="8092" max="8092" width="8" bestFit="1" customWidth="1"/>
    <col min="8093" max="8094" width="9" bestFit="1" customWidth="1"/>
    <col min="8095" max="8096" width="8" bestFit="1" customWidth="1"/>
    <col min="8097" max="8097" width="9" bestFit="1" customWidth="1"/>
    <col min="8098" max="8098" width="8" bestFit="1" customWidth="1"/>
    <col min="8099" max="8100" width="9" bestFit="1" customWidth="1"/>
    <col min="8101" max="8101" width="6" bestFit="1" customWidth="1"/>
    <col min="8102" max="8102" width="9" bestFit="1" customWidth="1"/>
    <col min="8103" max="8104" width="8" bestFit="1" customWidth="1"/>
    <col min="8105" max="8105" width="9" bestFit="1" customWidth="1"/>
    <col min="8106" max="8106" width="6" bestFit="1" customWidth="1"/>
    <col min="8107" max="8110" width="8" bestFit="1" customWidth="1"/>
    <col min="8111" max="8112" width="9" bestFit="1" customWidth="1"/>
    <col min="8113" max="8113" width="8" bestFit="1" customWidth="1"/>
    <col min="8114" max="8114" width="9" bestFit="1" customWidth="1"/>
    <col min="8115" max="8115" width="8" bestFit="1" customWidth="1"/>
    <col min="8116" max="8117" width="9" bestFit="1" customWidth="1"/>
    <col min="8118" max="8119" width="8" bestFit="1" customWidth="1"/>
    <col min="8120" max="8121" width="9" bestFit="1" customWidth="1"/>
    <col min="8122" max="8122" width="8" bestFit="1" customWidth="1"/>
    <col min="8123" max="8125" width="9" bestFit="1" customWidth="1"/>
    <col min="8126" max="8126" width="8" bestFit="1" customWidth="1"/>
    <col min="8127" max="8128" width="9" bestFit="1" customWidth="1"/>
    <col min="8129" max="8129" width="8" bestFit="1" customWidth="1"/>
    <col min="8130" max="8130" width="9" bestFit="1" customWidth="1"/>
    <col min="8131" max="8132" width="8" bestFit="1" customWidth="1"/>
    <col min="8133" max="8135" width="9" bestFit="1" customWidth="1"/>
    <col min="8136" max="8137" width="8" bestFit="1" customWidth="1"/>
    <col min="8138" max="8139" width="9" bestFit="1" customWidth="1"/>
    <col min="8140" max="8140" width="8" bestFit="1" customWidth="1"/>
    <col min="8141" max="8141" width="9" bestFit="1" customWidth="1"/>
    <col min="8142" max="8142" width="8" bestFit="1" customWidth="1"/>
    <col min="8143" max="8145" width="9" bestFit="1" customWidth="1"/>
    <col min="8146" max="8147" width="8" bestFit="1" customWidth="1"/>
    <col min="8148" max="8148" width="9" bestFit="1" customWidth="1"/>
    <col min="8149" max="8149" width="8" bestFit="1" customWidth="1"/>
    <col min="8150" max="8150" width="9" bestFit="1" customWidth="1"/>
    <col min="8151" max="8151" width="8" bestFit="1" customWidth="1"/>
    <col min="8152" max="8152" width="6" bestFit="1" customWidth="1"/>
    <col min="8153" max="8161" width="9" bestFit="1" customWidth="1"/>
    <col min="8162" max="8163" width="8" bestFit="1" customWidth="1"/>
    <col min="8164" max="8166" width="9" bestFit="1" customWidth="1"/>
    <col min="8167" max="8170" width="8" bestFit="1" customWidth="1"/>
    <col min="8171" max="8172" width="9" bestFit="1" customWidth="1"/>
    <col min="8173" max="8173" width="8" bestFit="1" customWidth="1"/>
    <col min="8174" max="8180" width="9" bestFit="1" customWidth="1"/>
    <col min="8181" max="8181" width="8" bestFit="1" customWidth="1"/>
    <col min="8182" max="8184" width="9" bestFit="1" customWidth="1"/>
    <col min="8185" max="8185" width="12.77734375" bestFit="1" customWidth="1"/>
    <col min="8186" max="8186" width="10.109375" bestFit="1" customWidth="1"/>
    <col min="8187" max="8187" width="9" bestFit="1" customWidth="1"/>
    <col min="8188" max="8190" width="8" bestFit="1" customWidth="1"/>
    <col min="8191" max="8191" width="9" bestFit="1" customWidth="1"/>
    <col min="8192" max="8192" width="8" bestFit="1" customWidth="1"/>
    <col min="8193" max="8194" width="9" bestFit="1" customWidth="1"/>
    <col min="8195" max="8196" width="8" bestFit="1" customWidth="1"/>
    <col min="8197" max="8199" width="9" bestFit="1" customWidth="1"/>
    <col min="8200" max="8200" width="6" bestFit="1" customWidth="1"/>
    <col min="8201" max="8201" width="9" bestFit="1" customWidth="1"/>
    <col min="8202" max="8202" width="8" bestFit="1" customWidth="1"/>
    <col min="8203" max="8203" width="6" bestFit="1" customWidth="1"/>
    <col min="8204" max="8204" width="8" bestFit="1" customWidth="1"/>
    <col min="8205" max="8205" width="9" bestFit="1" customWidth="1"/>
    <col min="8206" max="8208" width="8" bestFit="1" customWidth="1"/>
    <col min="8209" max="8209" width="9" bestFit="1" customWidth="1"/>
    <col min="8210" max="8210" width="8" bestFit="1" customWidth="1"/>
    <col min="8211" max="8212" width="9" bestFit="1" customWidth="1"/>
    <col min="8213" max="8213" width="6" bestFit="1" customWidth="1"/>
    <col min="8214" max="8214" width="9" bestFit="1" customWidth="1"/>
    <col min="8215" max="8216" width="8" bestFit="1" customWidth="1"/>
    <col min="8217" max="8217" width="9" bestFit="1" customWidth="1"/>
    <col min="8218" max="8218" width="6" bestFit="1" customWidth="1"/>
    <col min="8219" max="8223" width="8" bestFit="1" customWidth="1"/>
    <col min="8224" max="8225" width="9" bestFit="1" customWidth="1"/>
    <col min="8226" max="8227" width="8" bestFit="1" customWidth="1"/>
    <col min="8228" max="8228" width="9" bestFit="1" customWidth="1"/>
    <col min="8229" max="8230" width="8" bestFit="1" customWidth="1"/>
    <col min="8231" max="8233" width="9" bestFit="1" customWidth="1"/>
    <col min="8234" max="8234" width="8" bestFit="1" customWidth="1"/>
    <col min="8235" max="8237" width="9" bestFit="1" customWidth="1"/>
    <col min="8238" max="8238" width="8" bestFit="1" customWidth="1"/>
    <col min="8239" max="8240" width="9" bestFit="1" customWidth="1"/>
    <col min="8241" max="8241" width="8" bestFit="1" customWidth="1"/>
    <col min="8242" max="8242" width="9" bestFit="1" customWidth="1"/>
    <col min="8243" max="8244" width="8" bestFit="1" customWidth="1"/>
    <col min="8245" max="8247" width="9" bestFit="1" customWidth="1"/>
    <col min="8248" max="8249" width="8" bestFit="1" customWidth="1"/>
    <col min="8250" max="8251" width="9" bestFit="1" customWidth="1"/>
    <col min="8252" max="8252" width="8" bestFit="1" customWidth="1"/>
    <col min="8253" max="8253" width="9" bestFit="1" customWidth="1"/>
    <col min="8254" max="8255" width="8" bestFit="1" customWidth="1"/>
    <col min="8256" max="8257" width="9" bestFit="1" customWidth="1"/>
    <col min="8258" max="8259" width="8" bestFit="1" customWidth="1"/>
    <col min="8260" max="8261" width="9" bestFit="1" customWidth="1"/>
    <col min="8262" max="8263" width="8" bestFit="1" customWidth="1"/>
    <col min="8264" max="8264" width="6" bestFit="1" customWidth="1"/>
    <col min="8265" max="8273" width="9" bestFit="1" customWidth="1"/>
    <col min="8274" max="8275" width="8" bestFit="1" customWidth="1"/>
    <col min="8276" max="8278" width="9" bestFit="1" customWidth="1"/>
    <col min="8279" max="8282" width="8" bestFit="1" customWidth="1"/>
    <col min="8283" max="8284" width="9" bestFit="1" customWidth="1"/>
    <col min="8285" max="8285" width="8" bestFit="1" customWidth="1"/>
    <col min="8286" max="8292" width="9" bestFit="1" customWidth="1"/>
    <col min="8293" max="8293" width="8" bestFit="1" customWidth="1"/>
    <col min="8294" max="8296" width="9" bestFit="1" customWidth="1"/>
    <col min="8297" max="8297" width="12.77734375" bestFit="1" customWidth="1"/>
    <col min="8298" max="8298" width="10.109375" bestFit="1" customWidth="1"/>
    <col min="8299" max="8299" width="9" bestFit="1" customWidth="1"/>
    <col min="8300" max="8302" width="8" bestFit="1" customWidth="1"/>
    <col min="8303" max="8303" width="9" bestFit="1" customWidth="1"/>
    <col min="8304" max="8305" width="8" bestFit="1" customWidth="1"/>
    <col min="8306" max="8306" width="9" bestFit="1" customWidth="1"/>
    <col min="8307" max="8307" width="8" bestFit="1" customWidth="1"/>
    <col min="8308" max="8310" width="9" bestFit="1" customWidth="1"/>
    <col min="8311" max="8311" width="6" bestFit="1" customWidth="1"/>
    <col min="8312" max="8312" width="9" bestFit="1" customWidth="1"/>
    <col min="8313" max="8313" width="8" bestFit="1" customWidth="1"/>
    <col min="8314" max="8314" width="6" bestFit="1" customWidth="1"/>
    <col min="8315" max="8315" width="8" bestFit="1" customWidth="1"/>
    <col min="8316" max="8316" width="9" bestFit="1" customWidth="1"/>
    <col min="8317" max="8317" width="8" bestFit="1" customWidth="1"/>
    <col min="8318" max="8319" width="9" bestFit="1" customWidth="1"/>
    <col min="8320" max="8321" width="8" bestFit="1" customWidth="1"/>
    <col min="8322" max="8322" width="9" bestFit="1" customWidth="1"/>
    <col min="8323" max="8323" width="8" bestFit="1" customWidth="1"/>
    <col min="8324" max="8325" width="9" bestFit="1" customWidth="1"/>
    <col min="8326" max="8326" width="6" bestFit="1" customWidth="1"/>
    <col min="8327" max="8327" width="9" bestFit="1" customWidth="1"/>
    <col min="8328" max="8329" width="8" bestFit="1" customWidth="1"/>
    <col min="8330" max="8330" width="9" bestFit="1" customWidth="1"/>
    <col min="8331" max="8331" width="6" bestFit="1" customWidth="1"/>
    <col min="8332" max="8335" width="8" bestFit="1" customWidth="1"/>
    <col min="8336" max="8337" width="9" bestFit="1" customWidth="1"/>
    <col min="8338" max="8338" width="8" bestFit="1" customWidth="1"/>
    <col min="8339" max="8339" width="9" bestFit="1" customWidth="1"/>
    <col min="8340" max="8340" width="8" bestFit="1" customWidth="1"/>
    <col min="8341" max="8342" width="9" bestFit="1" customWidth="1"/>
    <col min="8343" max="8344" width="8" bestFit="1" customWidth="1"/>
    <col min="8345" max="8346" width="9" bestFit="1" customWidth="1"/>
    <col min="8347" max="8347" width="8" bestFit="1" customWidth="1"/>
    <col min="8348" max="8350" width="9" bestFit="1" customWidth="1"/>
    <col min="8351" max="8351" width="8" bestFit="1" customWidth="1"/>
    <col min="8352" max="8353" width="9" bestFit="1" customWidth="1"/>
    <col min="8354" max="8354" width="8" bestFit="1" customWidth="1"/>
    <col min="8355" max="8355" width="9" bestFit="1" customWidth="1"/>
    <col min="8356" max="8357" width="8" bestFit="1" customWidth="1"/>
    <col min="8358" max="8360" width="9" bestFit="1" customWidth="1"/>
    <col min="8361" max="8362" width="8" bestFit="1" customWidth="1"/>
    <col min="8363" max="8364" width="9" bestFit="1" customWidth="1"/>
    <col min="8365" max="8365" width="8" bestFit="1" customWidth="1"/>
    <col min="8366" max="8366" width="9" bestFit="1" customWidth="1"/>
    <col min="8367" max="8367" width="8" bestFit="1" customWidth="1"/>
    <col min="8368" max="8370" width="9" bestFit="1" customWidth="1"/>
    <col min="8371" max="8372" width="8" bestFit="1" customWidth="1"/>
    <col min="8373" max="8373" width="9" bestFit="1" customWidth="1"/>
    <col min="8374" max="8374" width="8" bestFit="1" customWidth="1"/>
    <col min="8375" max="8375" width="9" bestFit="1" customWidth="1"/>
    <col min="8376" max="8376" width="8" bestFit="1" customWidth="1"/>
    <col min="8377" max="8377" width="6" bestFit="1" customWidth="1"/>
    <col min="8378" max="8386" width="9" bestFit="1" customWidth="1"/>
    <col min="8387" max="8388" width="8" bestFit="1" customWidth="1"/>
    <col min="8389" max="8391" width="9" bestFit="1" customWidth="1"/>
    <col min="8392" max="8395" width="8" bestFit="1" customWidth="1"/>
    <col min="8396" max="8397" width="9" bestFit="1" customWidth="1"/>
    <col min="8398" max="8398" width="8" bestFit="1" customWidth="1"/>
    <col min="8399" max="8405" width="9" bestFit="1" customWidth="1"/>
    <col min="8406" max="8406" width="8" bestFit="1" customWidth="1"/>
    <col min="8407" max="8409" width="9" bestFit="1" customWidth="1"/>
    <col min="8410" max="8410" width="12.77734375" bestFit="1" customWidth="1"/>
    <col min="8411" max="8411" width="10.109375" bestFit="1" customWidth="1"/>
    <col min="8412" max="8413" width="9" bestFit="1" customWidth="1"/>
    <col min="8414" max="8415" width="8" bestFit="1" customWidth="1"/>
    <col min="8416" max="8416" width="9" bestFit="1" customWidth="1"/>
    <col min="8417" max="8418" width="8" bestFit="1" customWidth="1"/>
    <col min="8419" max="8419" width="9" bestFit="1" customWidth="1"/>
    <col min="8420" max="8420" width="8" bestFit="1" customWidth="1"/>
    <col min="8421" max="8421" width="9" bestFit="1" customWidth="1"/>
    <col min="8422" max="8422" width="8" bestFit="1" customWidth="1"/>
    <col min="8423" max="8424" width="9" bestFit="1" customWidth="1"/>
    <col min="8425" max="8425" width="6" bestFit="1" customWidth="1"/>
    <col min="8426" max="8426" width="9" bestFit="1" customWidth="1"/>
    <col min="8427" max="8427" width="6" bestFit="1" customWidth="1"/>
    <col min="8428" max="8428" width="8" bestFit="1" customWidth="1"/>
    <col min="8429" max="8429" width="9" bestFit="1" customWidth="1"/>
    <col min="8430" max="8430" width="8" bestFit="1" customWidth="1"/>
    <col min="8431" max="8431" width="9" bestFit="1" customWidth="1"/>
    <col min="8432" max="8433" width="8" bestFit="1" customWidth="1"/>
    <col min="8434" max="8434" width="9" bestFit="1" customWidth="1"/>
    <col min="8435" max="8435" width="8" bestFit="1" customWidth="1"/>
    <col min="8436" max="8437" width="9" bestFit="1" customWidth="1"/>
    <col min="8438" max="8438" width="6" bestFit="1" customWidth="1"/>
    <col min="8439" max="8439" width="9" bestFit="1" customWidth="1"/>
    <col min="8440" max="8441" width="8" bestFit="1" customWidth="1"/>
    <col min="8442" max="8443" width="9" bestFit="1" customWidth="1"/>
    <col min="8444" max="8444" width="6" bestFit="1" customWidth="1"/>
    <col min="8445" max="8448" width="8" bestFit="1" customWidth="1"/>
    <col min="8449" max="8449" width="9" bestFit="1" customWidth="1"/>
    <col min="8450" max="8451" width="8" bestFit="1" customWidth="1"/>
    <col min="8452" max="8453" width="9" bestFit="1" customWidth="1"/>
    <col min="8454" max="8455" width="8" bestFit="1" customWidth="1"/>
    <col min="8456" max="8458" width="9" bestFit="1" customWidth="1"/>
    <col min="8459" max="8459" width="8" bestFit="1" customWidth="1"/>
    <col min="8460" max="8464" width="9" bestFit="1" customWidth="1"/>
    <col min="8465" max="8465" width="8" bestFit="1" customWidth="1"/>
    <col min="8466" max="8466" width="9" bestFit="1" customWidth="1"/>
    <col min="8467" max="8468" width="8" bestFit="1" customWidth="1"/>
    <col min="8469" max="8472" width="9" bestFit="1" customWidth="1"/>
    <col min="8473" max="8474" width="8" bestFit="1" customWidth="1"/>
    <col min="8475" max="8476" width="9" bestFit="1" customWidth="1"/>
    <col min="8477" max="8477" width="8" bestFit="1" customWidth="1"/>
    <col min="8478" max="8478" width="9" bestFit="1" customWidth="1"/>
    <col min="8479" max="8479" width="8" bestFit="1" customWidth="1"/>
    <col min="8480" max="8483" width="9" bestFit="1" customWidth="1"/>
    <col min="8484" max="8485" width="8" bestFit="1" customWidth="1"/>
    <col min="8486" max="8487" width="9" bestFit="1" customWidth="1"/>
    <col min="8488" max="8489" width="8" bestFit="1" customWidth="1"/>
    <col min="8490" max="8490" width="6" bestFit="1" customWidth="1"/>
    <col min="8491" max="8499" width="9" bestFit="1" customWidth="1"/>
    <col min="8500" max="8501" width="8" bestFit="1" customWidth="1"/>
    <col min="8502" max="8504" width="9" bestFit="1" customWidth="1"/>
    <col min="8505" max="8508" width="8" bestFit="1" customWidth="1"/>
    <col min="8509" max="8510" width="9" bestFit="1" customWidth="1"/>
    <col min="8511" max="8511" width="8" bestFit="1" customWidth="1"/>
    <col min="8512" max="8518" width="9" bestFit="1" customWidth="1"/>
    <col min="8519" max="8519" width="8" bestFit="1" customWidth="1"/>
    <col min="8520" max="8522" width="9" bestFit="1" customWidth="1"/>
    <col min="8523" max="8523" width="12.77734375" bestFit="1" customWidth="1"/>
    <col min="8524" max="8524" width="10.109375" bestFit="1" customWidth="1"/>
    <col min="8525" max="8525" width="9" bestFit="1" customWidth="1"/>
    <col min="8526" max="8528" width="8" bestFit="1" customWidth="1"/>
    <col min="8529" max="8529" width="9" bestFit="1" customWidth="1"/>
    <col min="8530" max="8531" width="8" bestFit="1" customWidth="1"/>
    <col min="8532" max="8532" width="9" bestFit="1" customWidth="1"/>
    <col min="8533" max="8533" width="8" bestFit="1" customWidth="1"/>
    <col min="8534" max="8536" width="9" bestFit="1" customWidth="1"/>
    <col min="8537" max="8537" width="6" bestFit="1" customWidth="1"/>
    <col min="8538" max="8538" width="9" bestFit="1" customWidth="1"/>
    <col min="8539" max="8539" width="8" bestFit="1" customWidth="1"/>
    <col min="8540" max="8540" width="6" bestFit="1" customWidth="1"/>
    <col min="8541" max="8541" width="8" bestFit="1" customWidth="1"/>
    <col min="8542" max="8542" width="9" bestFit="1" customWidth="1"/>
    <col min="8543" max="8543" width="8" bestFit="1" customWidth="1"/>
    <col min="8544" max="8545" width="9" bestFit="1" customWidth="1"/>
    <col min="8546" max="8547" width="8" bestFit="1" customWidth="1"/>
    <col min="8548" max="8548" width="9" bestFit="1" customWidth="1"/>
    <col min="8549" max="8549" width="8" bestFit="1" customWidth="1"/>
    <col min="8550" max="8551" width="9" bestFit="1" customWidth="1"/>
    <col min="8552" max="8552" width="6" bestFit="1" customWidth="1"/>
    <col min="8553" max="8553" width="9" bestFit="1" customWidth="1"/>
    <col min="8554" max="8555" width="8" bestFit="1" customWidth="1"/>
    <col min="8556" max="8556" width="9" bestFit="1" customWidth="1"/>
    <col min="8557" max="8557" width="6" bestFit="1" customWidth="1"/>
    <col min="8558" max="8561" width="8" bestFit="1" customWidth="1"/>
    <col min="8562" max="8563" width="9" bestFit="1" customWidth="1"/>
    <col min="8564" max="8564" width="8" bestFit="1" customWidth="1"/>
    <col min="8565" max="8565" width="9" bestFit="1" customWidth="1"/>
    <col min="8566" max="8566" width="8" bestFit="1" customWidth="1"/>
    <col min="8567" max="8568" width="9" bestFit="1" customWidth="1"/>
    <col min="8569" max="8570" width="8" bestFit="1" customWidth="1"/>
    <col min="8571" max="8572" width="9" bestFit="1" customWidth="1"/>
    <col min="8573" max="8573" width="8" bestFit="1" customWidth="1"/>
    <col min="8574" max="8576" width="9" bestFit="1" customWidth="1"/>
    <col min="8577" max="8577" width="8" bestFit="1" customWidth="1"/>
    <col min="8578" max="8579" width="9" bestFit="1" customWidth="1"/>
    <col min="8580" max="8580" width="8" bestFit="1" customWidth="1"/>
    <col min="8581" max="8581" width="9" bestFit="1" customWidth="1"/>
    <col min="8582" max="8583" width="8" bestFit="1" customWidth="1"/>
    <col min="8584" max="8586" width="9" bestFit="1" customWidth="1"/>
    <col min="8587" max="8588" width="8" bestFit="1" customWidth="1"/>
    <col min="8589" max="8590" width="9" bestFit="1" customWidth="1"/>
    <col min="8591" max="8591" width="8" bestFit="1" customWidth="1"/>
    <col min="8592" max="8592" width="9" bestFit="1" customWidth="1"/>
    <col min="8593" max="8593" width="8" bestFit="1" customWidth="1"/>
    <col min="8594" max="8596" width="9" bestFit="1" customWidth="1"/>
    <col min="8597" max="8598" width="8" bestFit="1" customWidth="1"/>
    <col min="8599" max="8599" width="9" bestFit="1" customWidth="1"/>
    <col min="8600" max="8600" width="8" bestFit="1" customWidth="1"/>
    <col min="8601" max="8601" width="9" bestFit="1" customWidth="1"/>
    <col min="8602" max="8602" width="8" bestFit="1" customWidth="1"/>
    <col min="8603" max="8603" width="6" bestFit="1" customWidth="1"/>
    <col min="8604" max="8612" width="9" bestFit="1" customWidth="1"/>
    <col min="8613" max="8614" width="8" bestFit="1" customWidth="1"/>
    <col min="8615" max="8617" width="9" bestFit="1" customWidth="1"/>
    <col min="8618" max="8621" width="8" bestFit="1" customWidth="1"/>
    <col min="8622" max="8623" width="9" bestFit="1" customWidth="1"/>
    <col min="8624" max="8624" width="8" bestFit="1" customWidth="1"/>
    <col min="8625" max="8631" width="9" bestFit="1" customWidth="1"/>
    <col min="8632" max="8632" width="8" bestFit="1" customWidth="1"/>
    <col min="8633" max="8635" width="9" bestFit="1" customWidth="1"/>
    <col min="8636" max="8636" width="12.77734375" bestFit="1" customWidth="1"/>
    <col min="8637" max="8637" width="10.109375" bestFit="1" customWidth="1"/>
    <col min="8638" max="8638" width="9" bestFit="1" customWidth="1"/>
    <col min="8639" max="8641" width="8" bestFit="1" customWidth="1"/>
    <col min="8642" max="8642" width="9" bestFit="1" customWidth="1"/>
    <col min="8643" max="8643" width="8" bestFit="1" customWidth="1"/>
    <col min="8644" max="8645" width="9" bestFit="1" customWidth="1"/>
    <col min="8646" max="8647" width="8" bestFit="1" customWidth="1"/>
    <col min="8648" max="8650" width="9" bestFit="1" customWidth="1"/>
    <col min="8651" max="8651" width="6" bestFit="1" customWidth="1"/>
    <col min="8652" max="8652" width="9" bestFit="1" customWidth="1"/>
    <col min="8653" max="8653" width="8" bestFit="1" customWidth="1"/>
    <col min="8654" max="8654" width="6" bestFit="1" customWidth="1"/>
    <col min="8655" max="8655" width="8" bestFit="1" customWidth="1"/>
    <col min="8656" max="8656" width="9" bestFit="1" customWidth="1"/>
    <col min="8657" max="8659" width="8" bestFit="1" customWidth="1"/>
    <col min="8660" max="8660" width="9" bestFit="1" customWidth="1"/>
    <col min="8661" max="8661" width="8" bestFit="1" customWidth="1"/>
    <col min="8662" max="8663" width="9" bestFit="1" customWidth="1"/>
    <col min="8664" max="8664" width="6" bestFit="1" customWidth="1"/>
    <col min="8665" max="8665" width="9" bestFit="1" customWidth="1"/>
    <col min="8666" max="8667" width="8" bestFit="1" customWidth="1"/>
    <col min="8668" max="8668" width="9" bestFit="1" customWidth="1"/>
    <col min="8669" max="8669" width="6" bestFit="1" customWidth="1"/>
    <col min="8670" max="8674" width="8" bestFit="1" customWidth="1"/>
    <col min="8675" max="8676" width="9" bestFit="1" customWidth="1"/>
    <col min="8677" max="8678" width="8" bestFit="1" customWidth="1"/>
    <col min="8679" max="8679" width="9" bestFit="1" customWidth="1"/>
    <col min="8680" max="8681" width="8" bestFit="1" customWidth="1"/>
    <col min="8682" max="8684" width="9" bestFit="1" customWidth="1"/>
    <col min="8685" max="8685" width="8" bestFit="1" customWidth="1"/>
    <col min="8686" max="8688" width="9" bestFit="1" customWidth="1"/>
    <col min="8689" max="8689" width="8" bestFit="1" customWidth="1"/>
    <col min="8690" max="8691" width="9" bestFit="1" customWidth="1"/>
    <col min="8692" max="8692" width="8" bestFit="1" customWidth="1"/>
    <col min="8693" max="8693" width="9" bestFit="1" customWidth="1"/>
    <col min="8694" max="8695" width="8" bestFit="1" customWidth="1"/>
    <col min="8696" max="8698" width="9" bestFit="1" customWidth="1"/>
    <col min="8699" max="8700" width="8" bestFit="1" customWidth="1"/>
    <col min="8701" max="8702" width="9" bestFit="1" customWidth="1"/>
    <col min="8703" max="8703" width="8" bestFit="1" customWidth="1"/>
    <col min="8704" max="8704" width="9" bestFit="1" customWidth="1"/>
    <col min="8705" max="8706" width="8" bestFit="1" customWidth="1"/>
    <col min="8707" max="8708" width="9" bestFit="1" customWidth="1"/>
    <col min="8709" max="8710" width="8" bestFit="1" customWidth="1"/>
    <col min="8711" max="8711" width="9" bestFit="1" customWidth="1"/>
    <col min="8712" max="8712" width="8" bestFit="1" customWidth="1"/>
    <col min="8713" max="8713" width="9" bestFit="1" customWidth="1"/>
    <col min="8714" max="8714" width="8" bestFit="1" customWidth="1"/>
    <col min="8715" max="8715" width="6" bestFit="1" customWidth="1"/>
    <col min="8716" max="8724" width="9" bestFit="1" customWidth="1"/>
    <col min="8725" max="8726" width="8" bestFit="1" customWidth="1"/>
    <col min="8727" max="8729" width="9" bestFit="1" customWidth="1"/>
    <col min="8730" max="8733" width="8" bestFit="1" customWidth="1"/>
    <col min="8734" max="8735" width="9" bestFit="1" customWidth="1"/>
    <col min="8736" max="8736" width="8" bestFit="1" customWidth="1"/>
    <col min="8737" max="8743" width="9" bestFit="1" customWidth="1"/>
    <col min="8744" max="8744" width="8" bestFit="1" customWidth="1"/>
    <col min="8745" max="8747" width="9" bestFit="1" customWidth="1"/>
    <col min="8748" max="8748" width="12.77734375" bestFit="1" customWidth="1"/>
    <col min="8749" max="8749" width="10.109375" bestFit="1" customWidth="1"/>
    <col min="8750" max="8750" width="9" bestFit="1" customWidth="1"/>
    <col min="8751" max="8753" width="8" bestFit="1" customWidth="1"/>
    <col min="8754" max="8754" width="9" bestFit="1" customWidth="1"/>
    <col min="8755" max="8756" width="8" bestFit="1" customWidth="1"/>
    <col min="8757" max="8757" width="9" bestFit="1" customWidth="1"/>
    <col min="8758" max="8758" width="8" bestFit="1" customWidth="1"/>
    <col min="8759" max="8761" width="9" bestFit="1" customWidth="1"/>
    <col min="8762" max="8762" width="6" bestFit="1" customWidth="1"/>
    <col min="8763" max="8763" width="9" bestFit="1" customWidth="1"/>
    <col min="8764" max="8764" width="8" bestFit="1" customWidth="1"/>
    <col min="8765" max="8765" width="6" bestFit="1" customWidth="1"/>
    <col min="8766" max="8766" width="8" bestFit="1" customWidth="1"/>
    <col min="8767" max="8767" width="9" bestFit="1" customWidth="1"/>
    <col min="8768" max="8768" width="8" bestFit="1" customWidth="1"/>
    <col min="8769" max="8770" width="9" bestFit="1" customWidth="1"/>
    <col min="8771" max="8772" width="8" bestFit="1" customWidth="1"/>
    <col min="8773" max="8773" width="9" bestFit="1" customWidth="1"/>
    <col min="8774" max="8774" width="8" bestFit="1" customWidth="1"/>
    <col min="8775" max="8776" width="9" bestFit="1" customWidth="1"/>
    <col min="8777" max="8777" width="6" bestFit="1" customWidth="1"/>
    <col min="8778" max="8778" width="9" bestFit="1" customWidth="1"/>
    <col min="8779" max="8780" width="8" bestFit="1" customWidth="1"/>
    <col min="8781" max="8781" width="9" bestFit="1" customWidth="1"/>
    <col min="8782" max="8782" width="6" bestFit="1" customWidth="1"/>
    <col min="8783" max="8786" width="8" bestFit="1" customWidth="1"/>
    <col min="8787" max="8788" width="9" bestFit="1" customWidth="1"/>
    <col min="8789" max="8789" width="8" bestFit="1" customWidth="1"/>
    <col min="8790" max="8790" width="9" bestFit="1" customWidth="1"/>
    <col min="8791" max="8791" width="8" bestFit="1" customWidth="1"/>
    <col min="8792" max="8793" width="9" bestFit="1" customWidth="1"/>
    <col min="8794" max="8795" width="8" bestFit="1" customWidth="1"/>
    <col min="8796" max="8797" width="9" bestFit="1" customWidth="1"/>
    <col min="8798" max="8798" width="8" bestFit="1" customWidth="1"/>
    <col min="8799" max="8801" width="9" bestFit="1" customWidth="1"/>
    <col min="8802" max="8802" width="8" bestFit="1" customWidth="1"/>
    <col min="8803" max="8804" width="9" bestFit="1" customWidth="1"/>
    <col min="8805" max="8805" width="8" bestFit="1" customWidth="1"/>
    <col min="8806" max="8806" width="9" bestFit="1" customWidth="1"/>
    <col min="8807" max="8808" width="8" bestFit="1" customWidth="1"/>
    <col min="8809" max="8811" width="9" bestFit="1" customWidth="1"/>
    <col min="8812" max="8813" width="8" bestFit="1" customWidth="1"/>
    <col min="8814" max="8815" width="9" bestFit="1" customWidth="1"/>
    <col min="8816" max="8816" width="8" bestFit="1" customWidth="1"/>
    <col min="8817" max="8817" width="9" bestFit="1" customWidth="1"/>
    <col min="8818" max="8818" width="8" bestFit="1" customWidth="1"/>
    <col min="8819" max="8821" width="9" bestFit="1" customWidth="1"/>
    <col min="8822" max="8823" width="8" bestFit="1" customWidth="1"/>
    <col min="8824" max="8824" width="9" bestFit="1" customWidth="1"/>
    <col min="8825" max="8825" width="8" bestFit="1" customWidth="1"/>
    <col min="8826" max="8826" width="9" bestFit="1" customWidth="1"/>
    <col min="8827" max="8827" width="8" bestFit="1" customWidth="1"/>
    <col min="8828" max="8828" width="6" bestFit="1" customWidth="1"/>
    <col min="8829" max="8837" width="9" bestFit="1" customWidth="1"/>
    <col min="8838" max="8839" width="8" bestFit="1" customWidth="1"/>
    <col min="8840" max="8842" width="9" bestFit="1" customWidth="1"/>
    <col min="8843" max="8846" width="8" bestFit="1" customWidth="1"/>
    <col min="8847" max="8848" width="9" bestFit="1" customWidth="1"/>
    <col min="8849" max="8849" width="8" bestFit="1" customWidth="1"/>
    <col min="8850" max="8856" width="9" bestFit="1" customWidth="1"/>
    <col min="8857" max="8857" width="8" bestFit="1" customWidth="1"/>
    <col min="8858" max="8860" width="9" bestFit="1" customWidth="1"/>
    <col min="8861" max="8861" width="12.77734375" bestFit="1" customWidth="1"/>
    <col min="8862" max="8862" width="10.109375" bestFit="1" customWidth="1"/>
    <col min="8863" max="8863" width="9" bestFit="1" customWidth="1"/>
    <col min="8864" max="8866" width="8" bestFit="1" customWidth="1"/>
    <col min="8867" max="8867" width="9" bestFit="1" customWidth="1"/>
    <col min="8868" max="8868" width="8" bestFit="1" customWidth="1"/>
    <col min="8869" max="8869" width="9" bestFit="1" customWidth="1"/>
    <col min="8870" max="8870" width="8" bestFit="1" customWidth="1"/>
    <col min="8871" max="8871" width="9" bestFit="1" customWidth="1"/>
    <col min="8872" max="8872" width="8" bestFit="1" customWidth="1"/>
    <col min="8873" max="8874" width="9" bestFit="1" customWidth="1"/>
    <col min="8875" max="8875" width="6" bestFit="1" customWidth="1"/>
    <col min="8876" max="8876" width="9" bestFit="1" customWidth="1"/>
    <col min="8877" max="8877" width="6" bestFit="1" customWidth="1"/>
    <col min="8878" max="8878" width="8" bestFit="1" customWidth="1"/>
    <col min="8879" max="8879" width="9" bestFit="1" customWidth="1"/>
    <col min="8880" max="8880" width="8" bestFit="1" customWidth="1"/>
    <col min="8881" max="8882" width="9" bestFit="1" customWidth="1"/>
    <col min="8883" max="8884" width="8" bestFit="1" customWidth="1"/>
    <col min="8885" max="8885" width="9" bestFit="1" customWidth="1"/>
    <col min="8886" max="8886" width="8" bestFit="1" customWidth="1"/>
    <col min="8887" max="8888" width="9" bestFit="1" customWidth="1"/>
    <col min="8889" max="8889" width="6" bestFit="1" customWidth="1"/>
    <col min="8890" max="8890" width="9" bestFit="1" customWidth="1"/>
    <col min="8891" max="8892" width="8" bestFit="1" customWidth="1"/>
    <col min="8893" max="8893" width="9" bestFit="1" customWidth="1"/>
    <col min="8894" max="8894" width="6" bestFit="1" customWidth="1"/>
    <col min="8895" max="8898" width="8" bestFit="1" customWidth="1"/>
    <col min="8899" max="8900" width="9" bestFit="1" customWidth="1"/>
    <col min="8901" max="8901" width="8" bestFit="1" customWidth="1"/>
    <col min="8902" max="8902" width="9" bestFit="1" customWidth="1"/>
    <col min="8903" max="8903" width="8" bestFit="1" customWidth="1"/>
    <col min="8904" max="8905" width="9" bestFit="1" customWidth="1"/>
    <col min="8906" max="8907" width="8" bestFit="1" customWidth="1"/>
    <col min="8908" max="8909" width="9" bestFit="1" customWidth="1"/>
    <col min="8910" max="8910" width="8" bestFit="1" customWidth="1"/>
    <col min="8911" max="8913" width="9" bestFit="1" customWidth="1"/>
    <col min="8914" max="8914" width="8" bestFit="1" customWidth="1"/>
    <col min="8915" max="8916" width="9" bestFit="1" customWidth="1"/>
    <col min="8917" max="8917" width="8" bestFit="1" customWidth="1"/>
    <col min="8918" max="8918" width="9" bestFit="1" customWidth="1"/>
    <col min="8919" max="8919" width="8" bestFit="1" customWidth="1"/>
    <col min="8920" max="8922" width="9" bestFit="1" customWidth="1"/>
    <col min="8923" max="8924" width="8" bestFit="1" customWidth="1"/>
    <col min="8925" max="8926" width="9" bestFit="1" customWidth="1"/>
    <col min="8927" max="8927" width="8" bestFit="1" customWidth="1"/>
    <col min="8928" max="8928" width="9" bestFit="1" customWidth="1"/>
    <col min="8929" max="8929" width="8" bestFit="1" customWidth="1"/>
    <col min="8930" max="8932" width="9" bestFit="1" customWidth="1"/>
    <col min="8933" max="8934" width="8" bestFit="1" customWidth="1"/>
    <col min="8935" max="8935" width="9" bestFit="1" customWidth="1"/>
    <col min="8936" max="8936" width="8" bestFit="1" customWidth="1"/>
    <col min="8937" max="8937" width="9" bestFit="1" customWidth="1"/>
    <col min="8938" max="8938" width="8" bestFit="1" customWidth="1"/>
    <col min="8939" max="8939" width="6" bestFit="1" customWidth="1"/>
    <col min="8940" max="8948" width="9" bestFit="1" customWidth="1"/>
    <col min="8949" max="8950" width="8" bestFit="1" customWidth="1"/>
    <col min="8951" max="8953" width="9" bestFit="1" customWidth="1"/>
    <col min="8954" max="8957" width="8" bestFit="1" customWidth="1"/>
    <col min="8958" max="8959" width="9" bestFit="1" customWidth="1"/>
    <col min="8960" max="8960" width="8" bestFit="1" customWidth="1"/>
    <col min="8961" max="8967" width="9" bestFit="1" customWidth="1"/>
    <col min="8968" max="8968" width="8" bestFit="1" customWidth="1"/>
    <col min="8969" max="8971" width="9" bestFit="1" customWidth="1"/>
    <col min="8972" max="8972" width="12.77734375" bestFit="1" customWidth="1"/>
    <col min="8973" max="8973" width="10.109375" bestFit="1" customWidth="1"/>
    <col min="8974" max="8974" width="9" bestFit="1" customWidth="1"/>
    <col min="8975" max="8977" width="8" bestFit="1" customWidth="1"/>
    <col min="8978" max="8978" width="9" bestFit="1" customWidth="1"/>
    <col min="8979" max="8980" width="8" bestFit="1" customWidth="1"/>
    <col min="8981" max="8981" width="9" bestFit="1" customWidth="1"/>
    <col min="8982" max="8982" width="8" bestFit="1" customWidth="1"/>
    <col min="8983" max="8985" width="9" bestFit="1" customWidth="1"/>
    <col min="8986" max="8986" width="6" bestFit="1" customWidth="1"/>
    <col min="8987" max="8987" width="9" bestFit="1" customWidth="1"/>
    <col min="8988" max="8988" width="8" bestFit="1" customWidth="1"/>
    <col min="8989" max="8989" width="6" bestFit="1" customWidth="1"/>
    <col min="8990" max="8990" width="8" bestFit="1" customWidth="1"/>
    <col min="8991" max="8991" width="9" bestFit="1" customWidth="1"/>
    <col min="8992" max="8992" width="8" bestFit="1" customWidth="1"/>
    <col min="8993" max="8994" width="9" bestFit="1" customWidth="1"/>
    <col min="8995" max="8996" width="8" bestFit="1" customWidth="1"/>
    <col min="8997" max="8997" width="9" bestFit="1" customWidth="1"/>
    <col min="8998" max="8998" width="8" bestFit="1" customWidth="1"/>
    <col min="8999" max="9000" width="9" bestFit="1" customWidth="1"/>
    <col min="9001" max="9001" width="6" bestFit="1" customWidth="1"/>
    <col min="9002" max="9002" width="9" bestFit="1" customWidth="1"/>
    <col min="9003" max="9004" width="8" bestFit="1" customWidth="1"/>
    <col min="9005" max="9005" width="9" bestFit="1" customWidth="1"/>
    <col min="9006" max="9006" width="6" bestFit="1" customWidth="1"/>
    <col min="9007" max="9010" width="8" bestFit="1" customWidth="1"/>
    <col min="9011" max="9012" width="9" bestFit="1" customWidth="1"/>
    <col min="9013" max="9013" width="8" bestFit="1" customWidth="1"/>
    <col min="9014" max="9014" width="9" bestFit="1" customWidth="1"/>
    <col min="9015" max="9015" width="8" bestFit="1" customWidth="1"/>
    <col min="9016" max="9017" width="9" bestFit="1" customWidth="1"/>
    <col min="9018" max="9019" width="8" bestFit="1" customWidth="1"/>
    <col min="9020" max="9021" width="9" bestFit="1" customWidth="1"/>
    <col min="9022" max="9022" width="8" bestFit="1" customWidth="1"/>
    <col min="9023" max="9025" width="9" bestFit="1" customWidth="1"/>
    <col min="9026" max="9026" width="8" bestFit="1" customWidth="1"/>
    <col min="9027" max="9028" width="9" bestFit="1" customWidth="1"/>
    <col min="9029" max="9029" width="8" bestFit="1" customWidth="1"/>
    <col min="9030" max="9030" width="9" bestFit="1" customWidth="1"/>
    <col min="9031" max="9032" width="8" bestFit="1" customWidth="1"/>
    <col min="9033" max="9035" width="9" bestFit="1" customWidth="1"/>
    <col min="9036" max="9037" width="8" bestFit="1" customWidth="1"/>
    <col min="9038" max="9039" width="9" bestFit="1" customWidth="1"/>
    <col min="9040" max="9040" width="8" bestFit="1" customWidth="1"/>
    <col min="9041" max="9041" width="9" bestFit="1" customWidth="1"/>
    <col min="9042" max="9042" width="8" bestFit="1" customWidth="1"/>
    <col min="9043" max="9045" width="9" bestFit="1" customWidth="1"/>
    <col min="9046" max="9047" width="8" bestFit="1" customWidth="1"/>
    <col min="9048" max="9048" width="9" bestFit="1" customWidth="1"/>
    <col min="9049" max="9049" width="8" bestFit="1" customWidth="1"/>
    <col min="9050" max="9050" width="9" bestFit="1" customWidth="1"/>
    <col min="9051" max="9051" width="8" bestFit="1" customWidth="1"/>
    <col min="9052" max="9052" width="6" bestFit="1" customWidth="1"/>
    <col min="9053" max="9061" width="9" bestFit="1" customWidth="1"/>
    <col min="9062" max="9063" width="8" bestFit="1" customWidth="1"/>
    <col min="9064" max="9066" width="9" bestFit="1" customWidth="1"/>
    <col min="9067" max="9070" width="8" bestFit="1" customWidth="1"/>
    <col min="9071" max="9072" width="9" bestFit="1" customWidth="1"/>
    <col min="9073" max="9073" width="8" bestFit="1" customWidth="1"/>
    <col min="9074" max="9080" width="9" bestFit="1" customWidth="1"/>
    <col min="9081" max="9081" width="8" bestFit="1" customWidth="1"/>
    <col min="9082" max="9084" width="9" bestFit="1" customWidth="1"/>
    <col min="9085" max="9085" width="12.77734375" bestFit="1" customWidth="1"/>
    <col min="9086" max="9086" width="10.109375" bestFit="1" customWidth="1"/>
    <col min="9087" max="9087" width="9" bestFit="1" customWidth="1"/>
    <col min="9088" max="9090" width="8" bestFit="1" customWidth="1"/>
    <col min="9091" max="9091" width="9" bestFit="1" customWidth="1"/>
    <col min="9092" max="9092" width="8" bestFit="1" customWidth="1"/>
    <col min="9093" max="9094" width="9" bestFit="1" customWidth="1"/>
    <col min="9095" max="9096" width="8" bestFit="1" customWidth="1"/>
    <col min="9097" max="9099" width="9" bestFit="1" customWidth="1"/>
    <col min="9100" max="9100" width="6" bestFit="1" customWidth="1"/>
    <col min="9101" max="9101" width="9" bestFit="1" customWidth="1"/>
    <col min="9102" max="9102" width="8" bestFit="1" customWidth="1"/>
    <col min="9103" max="9103" width="6" bestFit="1" customWidth="1"/>
    <col min="9104" max="9104" width="8" bestFit="1" customWidth="1"/>
    <col min="9105" max="9105" width="9" bestFit="1" customWidth="1"/>
    <col min="9106" max="9108" width="8" bestFit="1" customWidth="1"/>
    <col min="9109" max="9109" width="9" bestFit="1" customWidth="1"/>
    <col min="9110" max="9110" width="8" bestFit="1" customWidth="1"/>
    <col min="9111" max="9112" width="9" bestFit="1" customWidth="1"/>
    <col min="9113" max="9113" width="6" bestFit="1" customWidth="1"/>
    <col min="9114" max="9114" width="9" bestFit="1" customWidth="1"/>
    <col min="9115" max="9116" width="8" bestFit="1" customWidth="1"/>
    <col min="9117" max="9117" width="9" bestFit="1" customWidth="1"/>
    <col min="9118" max="9118" width="6" bestFit="1" customWidth="1"/>
    <col min="9119" max="9123" width="8" bestFit="1" customWidth="1"/>
    <col min="9124" max="9125" width="9" bestFit="1" customWidth="1"/>
    <col min="9126" max="9127" width="8" bestFit="1" customWidth="1"/>
    <col min="9128" max="9128" width="9" bestFit="1" customWidth="1"/>
    <col min="9129" max="9130" width="8" bestFit="1" customWidth="1"/>
    <col min="9131" max="9133" width="9" bestFit="1" customWidth="1"/>
    <col min="9134" max="9134" width="8" bestFit="1" customWidth="1"/>
    <col min="9135" max="9137" width="9" bestFit="1" customWidth="1"/>
    <col min="9138" max="9138" width="8" bestFit="1" customWidth="1"/>
    <col min="9139" max="9140" width="9" bestFit="1" customWidth="1"/>
    <col min="9141" max="9141" width="8" bestFit="1" customWidth="1"/>
    <col min="9142" max="9142" width="9" bestFit="1" customWidth="1"/>
    <col min="9143" max="9144" width="8" bestFit="1" customWidth="1"/>
    <col min="9145" max="9147" width="9" bestFit="1" customWidth="1"/>
    <col min="9148" max="9149" width="8" bestFit="1" customWidth="1"/>
    <col min="9150" max="9151" width="9" bestFit="1" customWidth="1"/>
    <col min="9152" max="9152" width="8" bestFit="1" customWidth="1"/>
    <col min="9153" max="9153" width="9" bestFit="1" customWidth="1"/>
    <col min="9154" max="9155" width="8" bestFit="1" customWidth="1"/>
    <col min="9156" max="9157" width="9" bestFit="1" customWidth="1"/>
    <col min="9158" max="9159" width="8" bestFit="1" customWidth="1"/>
    <col min="9160" max="9160" width="9" bestFit="1" customWidth="1"/>
    <col min="9161" max="9161" width="8" bestFit="1" customWidth="1"/>
    <col min="9162" max="9162" width="9" bestFit="1" customWidth="1"/>
    <col min="9163" max="9163" width="8" bestFit="1" customWidth="1"/>
    <col min="9164" max="9164" width="6" bestFit="1" customWidth="1"/>
    <col min="9165" max="9173" width="9" bestFit="1" customWidth="1"/>
    <col min="9174" max="9175" width="8" bestFit="1" customWidth="1"/>
    <col min="9176" max="9178" width="9" bestFit="1" customWidth="1"/>
    <col min="9179" max="9182" width="8" bestFit="1" customWidth="1"/>
    <col min="9183" max="9184" width="9" bestFit="1" customWidth="1"/>
    <col min="9185" max="9185" width="8" bestFit="1" customWidth="1"/>
    <col min="9186" max="9192" width="9" bestFit="1" customWidth="1"/>
    <col min="9193" max="9193" width="8" bestFit="1" customWidth="1"/>
    <col min="9194" max="9196" width="9" bestFit="1" customWidth="1"/>
    <col min="9197" max="9197" width="12.77734375" bestFit="1" customWidth="1"/>
    <col min="9198" max="9198" width="10.109375" bestFit="1" customWidth="1"/>
    <col min="9199" max="9199" width="9" bestFit="1" customWidth="1"/>
    <col min="9200" max="9202" width="8" bestFit="1" customWidth="1"/>
    <col min="9203" max="9203" width="9" bestFit="1" customWidth="1"/>
    <col min="9204" max="9204" width="8" bestFit="1" customWidth="1"/>
    <col min="9205" max="9205" width="9" bestFit="1" customWidth="1"/>
    <col min="9206" max="9206" width="8" bestFit="1" customWidth="1"/>
    <col min="9207" max="9207" width="9" bestFit="1" customWidth="1"/>
    <col min="9208" max="9208" width="8" bestFit="1" customWidth="1"/>
    <col min="9209" max="9210" width="9" bestFit="1" customWidth="1"/>
    <col min="9211" max="9211" width="6" bestFit="1" customWidth="1"/>
    <col min="9212" max="9212" width="9" bestFit="1" customWidth="1"/>
    <col min="9213" max="9213" width="6" bestFit="1" customWidth="1"/>
    <col min="9214" max="9214" width="8" bestFit="1" customWidth="1"/>
    <col min="9215" max="9215" width="9" bestFit="1" customWidth="1"/>
    <col min="9216" max="9216" width="8" bestFit="1" customWidth="1"/>
    <col min="9217" max="9218" width="9" bestFit="1" customWidth="1"/>
    <col min="9219" max="9220" width="8" bestFit="1" customWidth="1"/>
    <col min="9221" max="9221" width="9" bestFit="1" customWidth="1"/>
    <col min="9222" max="9222" width="8" bestFit="1" customWidth="1"/>
    <col min="9223" max="9224" width="9" bestFit="1" customWidth="1"/>
    <col min="9225" max="9225" width="6" bestFit="1" customWidth="1"/>
    <col min="9226" max="9226" width="9" bestFit="1" customWidth="1"/>
    <col min="9227" max="9228" width="8" bestFit="1" customWidth="1"/>
    <col min="9229" max="9229" width="9" bestFit="1" customWidth="1"/>
    <col min="9230" max="9230" width="6" bestFit="1" customWidth="1"/>
    <col min="9231" max="9234" width="8" bestFit="1" customWidth="1"/>
    <col min="9235" max="9236" width="9" bestFit="1" customWidth="1"/>
    <col min="9237" max="9237" width="8" bestFit="1" customWidth="1"/>
    <col min="9238" max="9238" width="9" bestFit="1" customWidth="1"/>
    <col min="9239" max="9239" width="8" bestFit="1" customWidth="1"/>
    <col min="9240" max="9241" width="9" bestFit="1" customWidth="1"/>
    <col min="9242" max="9243" width="8" bestFit="1" customWidth="1"/>
    <col min="9244" max="9245" width="9" bestFit="1" customWidth="1"/>
    <col min="9246" max="9246" width="8" bestFit="1" customWidth="1"/>
    <col min="9247" max="9249" width="9" bestFit="1" customWidth="1"/>
    <col min="9250" max="9250" width="8" bestFit="1" customWidth="1"/>
    <col min="9251" max="9252" width="9" bestFit="1" customWidth="1"/>
    <col min="9253" max="9253" width="8" bestFit="1" customWidth="1"/>
    <col min="9254" max="9254" width="9" bestFit="1" customWidth="1"/>
    <col min="9255" max="9255" width="8" bestFit="1" customWidth="1"/>
    <col min="9256" max="9258" width="9" bestFit="1" customWidth="1"/>
    <col min="9259" max="9260" width="8" bestFit="1" customWidth="1"/>
    <col min="9261" max="9262" width="9" bestFit="1" customWidth="1"/>
    <col min="9263" max="9263" width="8" bestFit="1" customWidth="1"/>
    <col min="9264" max="9264" width="9" bestFit="1" customWidth="1"/>
    <col min="9265" max="9265" width="8" bestFit="1" customWidth="1"/>
    <col min="9266" max="9268" width="9" bestFit="1" customWidth="1"/>
    <col min="9269" max="9270" width="8" bestFit="1" customWidth="1"/>
    <col min="9271" max="9271" width="9" bestFit="1" customWidth="1"/>
    <col min="9272" max="9272" width="8" bestFit="1" customWidth="1"/>
    <col min="9273" max="9273" width="9" bestFit="1" customWidth="1"/>
    <col min="9274" max="9274" width="8" bestFit="1" customWidth="1"/>
    <col min="9275" max="9275" width="6" bestFit="1" customWidth="1"/>
    <col min="9276" max="9284" width="9" bestFit="1" customWidth="1"/>
    <col min="9285" max="9286" width="8" bestFit="1" customWidth="1"/>
    <col min="9287" max="9289" width="9" bestFit="1" customWidth="1"/>
    <col min="9290" max="9293" width="8" bestFit="1" customWidth="1"/>
    <col min="9294" max="9295" width="9" bestFit="1" customWidth="1"/>
    <col min="9296" max="9296" width="8" bestFit="1" customWidth="1"/>
    <col min="9297" max="9303" width="9" bestFit="1" customWidth="1"/>
    <col min="9304" max="9304" width="8" bestFit="1" customWidth="1"/>
    <col min="9305" max="9307" width="9" bestFit="1" customWidth="1"/>
    <col min="9308" max="9308" width="12.77734375" bestFit="1" customWidth="1"/>
    <col min="9309" max="9309" width="10.109375" bestFit="1" customWidth="1"/>
    <col min="9310" max="9311" width="9" bestFit="1" customWidth="1"/>
    <col min="9312" max="9313" width="8" bestFit="1" customWidth="1"/>
    <col min="9314" max="9314" width="9" bestFit="1" customWidth="1"/>
    <col min="9315" max="9315" width="8" bestFit="1" customWidth="1"/>
    <col min="9316" max="9317" width="9" bestFit="1" customWidth="1"/>
    <col min="9318" max="9318" width="8" bestFit="1" customWidth="1"/>
    <col min="9319" max="9319" width="9" bestFit="1" customWidth="1"/>
    <col min="9320" max="9320" width="8" bestFit="1" customWidth="1"/>
    <col min="9321" max="9322" width="9" bestFit="1" customWidth="1"/>
    <col min="9323" max="9323" width="6" bestFit="1" customWidth="1"/>
    <col min="9324" max="9324" width="9" bestFit="1" customWidth="1"/>
    <col min="9325" max="9325" width="6" bestFit="1" customWidth="1"/>
    <col min="9326" max="9326" width="8" bestFit="1" customWidth="1"/>
    <col min="9327" max="9327" width="9" bestFit="1" customWidth="1"/>
    <col min="9328" max="9330" width="8" bestFit="1" customWidth="1"/>
    <col min="9331" max="9331" width="9" bestFit="1" customWidth="1"/>
    <col min="9332" max="9332" width="8" bestFit="1" customWidth="1"/>
    <col min="9333" max="9334" width="9" bestFit="1" customWidth="1"/>
    <col min="9335" max="9335" width="6" bestFit="1" customWidth="1"/>
    <col min="9336" max="9336" width="9" bestFit="1" customWidth="1"/>
    <col min="9337" max="9338" width="8" bestFit="1" customWidth="1"/>
    <col min="9339" max="9339" width="9" bestFit="1" customWidth="1"/>
    <col min="9340" max="9340" width="6" bestFit="1" customWidth="1"/>
    <col min="9341" max="9345" width="8" bestFit="1" customWidth="1"/>
    <col min="9346" max="9347" width="9" bestFit="1" customWidth="1"/>
    <col min="9348" max="9349" width="8" bestFit="1" customWidth="1"/>
    <col min="9350" max="9350" width="9" bestFit="1" customWidth="1"/>
    <col min="9351" max="9352" width="8" bestFit="1" customWidth="1"/>
    <col min="9353" max="9355" width="9" bestFit="1" customWidth="1"/>
    <col min="9356" max="9356" width="8" bestFit="1" customWidth="1"/>
    <col min="9357" max="9359" width="9" bestFit="1" customWidth="1"/>
    <col min="9360" max="9360" width="8" bestFit="1" customWidth="1"/>
    <col min="9361" max="9362" width="9" bestFit="1" customWidth="1"/>
    <col min="9363" max="9363" width="8" bestFit="1" customWidth="1"/>
    <col min="9364" max="9364" width="9" bestFit="1" customWidth="1"/>
    <col min="9365" max="9366" width="8" bestFit="1" customWidth="1"/>
    <col min="9367" max="9369" width="9" bestFit="1" customWidth="1"/>
    <col min="9370" max="9371" width="8" bestFit="1" customWidth="1"/>
    <col min="9372" max="9373" width="9" bestFit="1" customWidth="1"/>
    <col min="9374" max="9374" width="8" bestFit="1" customWidth="1"/>
    <col min="9375" max="9375" width="9" bestFit="1" customWidth="1"/>
    <col min="9376" max="9377" width="8" bestFit="1" customWidth="1"/>
    <col min="9378" max="9379" width="9" bestFit="1" customWidth="1"/>
    <col min="9380" max="9381" width="8" bestFit="1" customWidth="1"/>
    <col min="9382" max="9382" width="9" bestFit="1" customWidth="1"/>
    <col min="9383" max="9383" width="8" bestFit="1" customWidth="1"/>
    <col min="9384" max="9384" width="9" bestFit="1" customWidth="1"/>
    <col min="9385" max="9385" width="8" bestFit="1" customWidth="1"/>
    <col min="9386" max="9386" width="6" bestFit="1" customWidth="1"/>
    <col min="9387" max="9395" width="9" bestFit="1" customWidth="1"/>
    <col min="9396" max="9397" width="8" bestFit="1" customWidth="1"/>
    <col min="9398" max="9400" width="9" bestFit="1" customWidth="1"/>
    <col min="9401" max="9404" width="8" bestFit="1" customWidth="1"/>
    <col min="9405" max="9406" width="9" bestFit="1" customWidth="1"/>
    <col min="9407" max="9407" width="8" bestFit="1" customWidth="1"/>
    <col min="9408" max="9414" width="9" bestFit="1" customWidth="1"/>
    <col min="9415" max="9415" width="8" bestFit="1" customWidth="1"/>
    <col min="9416" max="9418" width="9" bestFit="1" customWidth="1"/>
    <col min="9419" max="9419" width="12.77734375" bestFit="1" customWidth="1"/>
    <col min="9420" max="9420" width="10.109375" bestFit="1" customWidth="1"/>
    <col min="9421" max="9421" width="9" bestFit="1" customWidth="1"/>
    <col min="9422" max="9424" width="8" bestFit="1" customWidth="1"/>
    <col min="9425" max="9425" width="9" bestFit="1" customWidth="1"/>
    <col min="9426" max="9426" width="8" bestFit="1" customWidth="1"/>
    <col min="9427" max="9427" width="9" bestFit="1" customWidth="1"/>
    <col min="9428" max="9428" width="8" bestFit="1" customWidth="1"/>
    <col min="9429" max="9429" width="9" bestFit="1" customWidth="1"/>
    <col min="9430" max="9430" width="8" bestFit="1" customWidth="1"/>
    <col min="9431" max="9432" width="9" bestFit="1" customWidth="1"/>
    <col min="9433" max="9433" width="6" bestFit="1" customWidth="1"/>
    <col min="9434" max="9434" width="9" bestFit="1" customWidth="1"/>
    <col min="9435" max="9435" width="6" bestFit="1" customWidth="1"/>
    <col min="9436" max="9436" width="8" bestFit="1" customWidth="1"/>
    <col min="9437" max="9437" width="9" bestFit="1" customWidth="1"/>
    <col min="9438" max="9438" width="8" bestFit="1" customWidth="1"/>
    <col min="9439" max="9440" width="9" bestFit="1" customWidth="1"/>
    <col min="9441" max="9442" width="8" bestFit="1" customWidth="1"/>
    <col min="9443" max="9443" width="9" bestFit="1" customWidth="1"/>
    <col min="9444" max="9444" width="8" bestFit="1" customWidth="1"/>
    <col min="9445" max="9446" width="9" bestFit="1" customWidth="1"/>
    <col min="9447" max="9447" width="6" bestFit="1" customWidth="1"/>
    <col min="9448" max="9448" width="9" bestFit="1" customWidth="1"/>
    <col min="9449" max="9450" width="8" bestFit="1" customWidth="1"/>
    <col min="9451" max="9451" width="9" bestFit="1" customWidth="1"/>
    <col min="9452" max="9452" width="6" bestFit="1" customWidth="1"/>
    <col min="9453" max="9456" width="8" bestFit="1" customWidth="1"/>
    <col min="9457" max="9458" width="9" bestFit="1" customWidth="1"/>
    <col min="9459" max="9459" width="8" bestFit="1" customWidth="1"/>
    <col min="9460" max="9460" width="9" bestFit="1" customWidth="1"/>
    <col min="9461" max="9461" width="8" bestFit="1" customWidth="1"/>
    <col min="9462" max="9463" width="9" bestFit="1" customWidth="1"/>
    <col min="9464" max="9465" width="8" bestFit="1" customWidth="1"/>
    <col min="9466" max="9467" width="9" bestFit="1" customWidth="1"/>
    <col min="9468" max="9468" width="8" bestFit="1" customWidth="1"/>
    <col min="9469" max="9471" width="9" bestFit="1" customWidth="1"/>
    <col min="9472" max="9472" width="8" bestFit="1" customWidth="1"/>
    <col min="9473" max="9474" width="9" bestFit="1" customWidth="1"/>
    <col min="9475" max="9475" width="8" bestFit="1" customWidth="1"/>
    <col min="9476" max="9476" width="9" bestFit="1" customWidth="1"/>
    <col min="9477" max="9477" width="8" bestFit="1" customWidth="1"/>
    <col min="9478" max="9480" width="9" bestFit="1" customWidth="1"/>
    <col min="9481" max="9482" width="8" bestFit="1" customWidth="1"/>
    <col min="9483" max="9484" width="9" bestFit="1" customWidth="1"/>
    <col min="9485" max="9485" width="8" bestFit="1" customWidth="1"/>
    <col min="9486" max="9486" width="9" bestFit="1" customWidth="1"/>
    <col min="9487" max="9487" width="8" bestFit="1" customWidth="1"/>
    <col min="9488" max="9490" width="9" bestFit="1" customWidth="1"/>
    <col min="9491" max="9492" width="8" bestFit="1" customWidth="1"/>
    <col min="9493" max="9493" width="9" bestFit="1" customWidth="1"/>
    <col min="9494" max="9494" width="8" bestFit="1" customWidth="1"/>
    <col min="9495" max="9495" width="9" bestFit="1" customWidth="1"/>
    <col min="9496" max="9496" width="8" bestFit="1" customWidth="1"/>
    <col min="9497" max="9497" width="6" bestFit="1" customWidth="1"/>
    <col min="9498" max="9506" width="9" bestFit="1" customWidth="1"/>
    <col min="9507" max="9508" width="8" bestFit="1" customWidth="1"/>
    <col min="9509" max="9511" width="9" bestFit="1" customWidth="1"/>
    <col min="9512" max="9515" width="8" bestFit="1" customWidth="1"/>
    <col min="9516" max="9517" width="9" bestFit="1" customWidth="1"/>
    <col min="9518" max="9518" width="8" bestFit="1" customWidth="1"/>
    <col min="9519" max="9525" width="9" bestFit="1" customWidth="1"/>
    <col min="9526" max="9526" width="8" bestFit="1" customWidth="1"/>
    <col min="9527" max="9529" width="9" bestFit="1" customWidth="1"/>
    <col min="9530" max="9530" width="12.77734375" bestFit="1" customWidth="1"/>
    <col min="9531" max="9531" width="10.109375" bestFit="1" customWidth="1"/>
    <col min="9532" max="9533" width="9" bestFit="1" customWidth="1"/>
    <col min="9534" max="9535" width="8" bestFit="1" customWidth="1"/>
    <col min="9536" max="9536" width="9" bestFit="1" customWidth="1"/>
    <col min="9537" max="9537" width="8" bestFit="1" customWidth="1"/>
    <col min="9538" max="9538" width="9" bestFit="1" customWidth="1"/>
    <col min="9539" max="9540" width="8" bestFit="1" customWidth="1"/>
    <col min="9541" max="9541" width="9" bestFit="1" customWidth="1"/>
    <col min="9542" max="9542" width="8" bestFit="1" customWidth="1"/>
    <col min="9543" max="9544" width="9" bestFit="1" customWidth="1"/>
    <col min="9545" max="9545" width="6" bestFit="1" customWidth="1"/>
    <col min="9546" max="9546" width="9" bestFit="1" customWidth="1"/>
    <col min="9547" max="9547" width="6" bestFit="1" customWidth="1"/>
    <col min="9548" max="9548" width="8" bestFit="1" customWidth="1"/>
    <col min="9549" max="9549" width="9" bestFit="1" customWidth="1"/>
    <col min="9550" max="9550" width="8" bestFit="1" customWidth="1"/>
    <col min="9551" max="9551" width="9" bestFit="1" customWidth="1"/>
    <col min="9552" max="9553" width="8" bestFit="1" customWidth="1"/>
    <col min="9554" max="9554" width="9" bestFit="1" customWidth="1"/>
    <col min="9555" max="9555" width="8" bestFit="1" customWidth="1"/>
    <col min="9556" max="9557" width="9" bestFit="1" customWidth="1"/>
    <col min="9558" max="9558" width="6" bestFit="1" customWidth="1"/>
    <col min="9559" max="9559" width="9" bestFit="1" customWidth="1"/>
    <col min="9560" max="9561" width="8" bestFit="1" customWidth="1"/>
    <col min="9562" max="9562" width="9" bestFit="1" customWidth="1"/>
    <col min="9563" max="9563" width="6" bestFit="1" customWidth="1"/>
    <col min="9564" max="9567" width="8" bestFit="1" customWidth="1"/>
    <col min="9568" max="9569" width="9" bestFit="1" customWidth="1"/>
    <col min="9570" max="9571" width="8" bestFit="1" customWidth="1"/>
    <col min="9572" max="9573" width="9" bestFit="1" customWidth="1"/>
    <col min="9574" max="9575" width="8" bestFit="1" customWidth="1"/>
    <col min="9576" max="9578" width="9" bestFit="1" customWidth="1"/>
    <col min="9579" max="9579" width="8" bestFit="1" customWidth="1"/>
    <col min="9580" max="9583" width="9" bestFit="1" customWidth="1"/>
    <col min="9584" max="9584" width="8" bestFit="1" customWidth="1"/>
    <col min="9585" max="9586" width="9" bestFit="1" customWidth="1"/>
    <col min="9587" max="9587" width="8" bestFit="1" customWidth="1"/>
    <col min="9588" max="9588" width="9" bestFit="1" customWidth="1"/>
    <col min="9589" max="9590" width="8" bestFit="1" customWidth="1"/>
    <col min="9591" max="9593" width="9" bestFit="1" customWidth="1"/>
    <col min="9594" max="9595" width="8" bestFit="1" customWidth="1"/>
    <col min="9596" max="9597" width="9" bestFit="1" customWidth="1"/>
    <col min="9598" max="9598" width="8" bestFit="1" customWidth="1"/>
    <col min="9599" max="9599" width="9" bestFit="1" customWidth="1"/>
    <col min="9600" max="9600" width="8" bestFit="1" customWidth="1"/>
    <col min="9601" max="9603" width="9" bestFit="1" customWidth="1"/>
    <col min="9604" max="9605" width="8" bestFit="1" customWidth="1"/>
    <col min="9606" max="9606" width="9" bestFit="1" customWidth="1"/>
    <col min="9607" max="9607" width="8" bestFit="1" customWidth="1"/>
    <col min="9608" max="9608" width="9" bestFit="1" customWidth="1"/>
    <col min="9609" max="9609" width="8" bestFit="1" customWidth="1"/>
    <col min="9610" max="9610" width="6" bestFit="1" customWidth="1"/>
    <col min="9611" max="9619" width="9" bestFit="1" customWidth="1"/>
    <col min="9620" max="9621" width="8" bestFit="1" customWidth="1"/>
    <col min="9622" max="9624" width="9" bestFit="1" customWidth="1"/>
    <col min="9625" max="9628" width="8" bestFit="1" customWidth="1"/>
    <col min="9629" max="9630" width="9" bestFit="1" customWidth="1"/>
    <col min="9631" max="9631" width="8" bestFit="1" customWidth="1"/>
    <col min="9632" max="9638" width="9" bestFit="1" customWidth="1"/>
    <col min="9639" max="9639" width="8" bestFit="1" customWidth="1"/>
    <col min="9640" max="9642" width="9" bestFit="1" customWidth="1"/>
    <col min="9643" max="9643" width="12.77734375" bestFit="1" customWidth="1"/>
    <col min="9644" max="9644" width="10.109375" bestFit="1" customWidth="1"/>
    <col min="9645" max="9645" width="9" bestFit="1" customWidth="1"/>
    <col min="9646" max="9648" width="8" bestFit="1" customWidth="1"/>
    <col min="9649" max="9649" width="9" bestFit="1" customWidth="1"/>
    <col min="9650" max="9650" width="8" bestFit="1" customWidth="1"/>
    <col min="9651" max="9651" width="9" bestFit="1" customWidth="1"/>
    <col min="9652" max="9652" width="8" bestFit="1" customWidth="1"/>
    <col min="9653" max="9653" width="9" bestFit="1" customWidth="1"/>
    <col min="9654" max="9654" width="8" bestFit="1" customWidth="1"/>
    <col min="9655" max="9656" width="9" bestFit="1" customWidth="1"/>
    <col min="9657" max="9657" width="6" bestFit="1" customWidth="1"/>
    <col min="9658" max="9658" width="9" bestFit="1" customWidth="1"/>
    <col min="9659" max="9659" width="6" bestFit="1" customWidth="1"/>
    <col min="9660" max="9660" width="8" bestFit="1" customWidth="1"/>
    <col min="9661" max="9661" width="9" bestFit="1" customWidth="1"/>
    <col min="9662" max="9662" width="8" bestFit="1" customWidth="1"/>
    <col min="9663" max="9664" width="9" bestFit="1" customWidth="1"/>
    <col min="9665" max="9666" width="8" bestFit="1" customWidth="1"/>
    <col min="9667" max="9667" width="9" bestFit="1" customWidth="1"/>
    <col min="9668" max="9668" width="8" bestFit="1" customWidth="1"/>
    <col min="9669" max="9670" width="9" bestFit="1" customWidth="1"/>
    <col min="9671" max="9671" width="6" bestFit="1" customWidth="1"/>
    <col min="9672" max="9672" width="9" bestFit="1" customWidth="1"/>
    <col min="9673" max="9674" width="8" bestFit="1" customWidth="1"/>
    <col min="9675" max="9675" width="9" bestFit="1" customWidth="1"/>
    <col min="9676" max="9676" width="6" bestFit="1" customWidth="1"/>
    <col min="9677" max="9680" width="8" bestFit="1" customWidth="1"/>
    <col min="9681" max="9682" width="9" bestFit="1" customWidth="1"/>
    <col min="9683" max="9683" width="8" bestFit="1" customWidth="1"/>
    <col min="9684" max="9684" width="9" bestFit="1" customWidth="1"/>
    <col min="9685" max="9685" width="8" bestFit="1" customWidth="1"/>
    <col min="9686" max="9687" width="9" bestFit="1" customWidth="1"/>
    <col min="9688" max="9689" width="8" bestFit="1" customWidth="1"/>
    <col min="9690" max="9691" width="9" bestFit="1" customWidth="1"/>
    <col min="9692" max="9692" width="8" bestFit="1" customWidth="1"/>
    <col min="9693" max="9695" width="9" bestFit="1" customWidth="1"/>
    <col min="9696" max="9696" width="8" bestFit="1" customWidth="1"/>
    <col min="9697" max="9698" width="9" bestFit="1" customWidth="1"/>
    <col min="9699" max="9699" width="8" bestFit="1" customWidth="1"/>
    <col min="9700" max="9700" width="9" bestFit="1" customWidth="1"/>
    <col min="9701" max="9701" width="8" bestFit="1" customWidth="1"/>
    <col min="9702" max="9704" width="9" bestFit="1" customWidth="1"/>
    <col min="9705" max="9706" width="8" bestFit="1" customWidth="1"/>
    <col min="9707" max="9708" width="9" bestFit="1" customWidth="1"/>
    <col min="9709" max="9709" width="8" bestFit="1" customWidth="1"/>
    <col min="9710" max="9710" width="9" bestFit="1" customWidth="1"/>
    <col min="9711" max="9711" width="8" bestFit="1" customWidth="1"/>
    <col min="9712" max="9714" width="9" bestFit="1" customWidth="1"/>
    <col min="9715" max="9716" width="8" bestFit="1" customWidth="1"/>
    <col min="9717" max="9717" width="9" bestFit="1" customWidth="1"/>
    <col min="9718" max="9718" width="8" bestFit="1" customWidth="1"/>
    <col min="9719" max="9719" width="9" bestFit="1" customWidth="1"/>
    <col min="9720" max="9720" width="8" bestFit="1" customWidth="1"/>
    <col min="9721" max="9721" width="6" bestFit="1" customWidth="1"/>
    <col min="9722" max="9730" width="9" bestFit="1" customWidth="1"/>
    <col min="9731" max="9732" width="8" bestFit="1" customWidth="1"/>
    <col min="9733" max="9735" width="9" bestFit="1" customWidth="1"/>
    <col min="9736" max="9739" width="8" bestFit="1" customWidth="1"/>
    <col min="9740" max="9741" width="9" bestFit="1" customWidth="1"/>
    <col min="9742" max="9742" width="8" bestFit="1" customWidth="1"/>
    <col min="9743" max="9749" width="9" bestFit="1" customWidth="1"/>
    <col min="9750" max="9750" width="8" bestFit="1" customWidth="1"/>
    <col min="9751" max="9753" width="9" bestFit="1" customWidth="1"/>
    <col min="9754" max="9754" width="12.77734375" bestFit="1" customWidth="1"/>
    <col min="9755" max="9755" width="10.109375" bestFit="1" customWidth="1"/>
    <col min="9756" max="9757" width="9" bestFit="1" customWidth="1"/>
    <col min="9758" max="9759" width="8" bestFit="1" customWidth="1"/>
    <col min="9760" max="9760" width="9" bestFit="1" customWidth="1"/>
    <col min="9761" max="9761" width="8" bestFit="1" customWidth="1"/>
    <col min="9762" max="9762" width="9" bestFit="1" customWidth="1"/>
    <col min="9763" max="9764" width="8" bestFit="1" customWidth="1"/>
    <col min="9765" max="9765" width="9" bestFit="1" customWidth="1"/>
    <col min="9766" max="9766" width="8" bestFit="1" customWidth="1"/>
    <col min="9767" max="9768" width="9" bestFit="1" customWidth="1"/>
    <col min="9769" max="9769" width="6" bestFit="1" customWidth="1"/>
    <col min="9770" max="9770" width="9" bestFit="1" customWidth="1"/>
    <col min="9771" max="9771" width="6" bestFit="1" customWidth="1"/>
    <col min="9772" max="9772" width="8" bestFit="1" customWidth="1"/>
    <col min="9773" max="9773" width="9" bestFit="1" customWidth="1"/>
    <col min="9774" max="9774" width="8" bestFit="1" customWidth="1"/>
    <col min="9775" max="9775" width="9" bestFit="1" customWidth="1"/>
    <col min="9776" max="9777" width="8" bestFit="1" customWidth="1"/>
    <col min="9778" max="9778" width="9" bestFit="1" customWidth="1"/>
    <col min="9779" max="9779" width="8" bestFit="1" customWidth="1"/>
    <col min="9780" max="9781" width="9" bestFit="1" customWidth="1"/>
    <col min="9782" max="9782" width="6" bestFit="1" customWidth="1"/>
    <col min="9783" max="9783" width="9" bestFit="1" customWidth="1"/>
    <col min="9784" max="9785" width="8" bestFit="1" customWidth="1"/>
    <col min="9786" max="9786" width="9" bestFit="1" customWidth="1"/>
    <col min="9787" max="9787" width="6" bestFit="1" customWidth="1"/>
    <col min="9788" max="9791" width="8" bestFit="1" customWidth="1"/>
    <col min="9792" max="9793" width="9" bestFit="1" customWidth="1"/>
    <col min="9794" max="9795" width="8" bestFit="1" customWidth="1"/>
    <col min="9796" max="9797" width="9" bestFit="1" customWidth="1"/>
    <col min="9798" max="9799" width="8" bestFit="1" customWidth="1"/>
    <col min="9800" max="9802" width="9" bestFit="1" customWidth="1"/>
    <col min="9803" max="9803" width="8" bestFit="1" customWidth="1"/>
    <col min="9804" max="9807" width="9" bestFit="1" customWidth="1"/>
    <col min="9808" max="9808" width="8" bestFit="1" customWidth="1"/>
    <col min="9809" max="9810" width="9" bestFit="1" customWidth="1"/>
    <col min="9811" max="9811" width="8" bestFit="1" customWidth="1"/>
    <col min="9812" max="9812" width="9" bestFit="1" customWidth="1"/>
    <col min="9813" max="9814" width="8" bestFit="1" customWidth="1"/>
    <col min="9815" max="9817" width="9" bestFit="1" customWidth="1"/>
    <col min="9818" max="9819" width="8" bestFit="1" customWidth="1"/>
    <col min="9820" max="9821" width="9" bestFit="1" customWidth="1"/>
    <col min="9822" max="9822" width="8" bestFit="1" customWidth="1"/>
    <col min="9823" max="9823" width="9" bestFit="1" customWidth="1"/>
    <col min="9824" max="9824" width="8" bestFit="1" customWidth="1"/>
    <col min="9825" max="9827" width="9" bestFit="1" customWidth="1"/>
    <col min="9828" max="9829" width="8" bestFit="1" customWidth="1"/>
    <col min="9830" max="9830" width="9" bestFit="1" customWidth="1"/>
    <col min="9831" max="9831" width="8" bestFit="1" customWidth="1"/>
    <col min="9832" max="9832" width="9" bestFit="1" customWidth="1"/>
    <col min="9833" max="9833" width="8" bestFit="1" customWidth="1"/>
    <col min="9834" max="9834" width="6" bestFit="1" customWidth="1"/>
    <col min="9835" max="9843" width="9" bestFit="1" customWidth="1"/>
    <col min="9844" max="9845" width="8" bestFit="1" customWidth="1"/>
    <col min="9846" max="9848" width="9" bestFit="1" customWidth="1"/>
    <col min="9849" max="9852" width="8" bestFit="1" customWidth="1"/>
    <col min="9853" max="9854" width="9" bestFit="1" customWidth="1"/>
    <col min="9855" max="9855" width="8" bestFit="1" customWidth="1"/>
    <col min="9856" max="9862" width="9" bestFit="1" customWidth="1"/>
    <col min="9863" max="9863" width="8" bestFit="1" customWidth="1"/>
    <col min="9864" max="9866" width="9" bestFit="1" customWidth="1"/>
    <col min="9867" max="9867" width="12.77734375" bestFit="1" customWidth="1"/>
    <col min="9868" max="9868" width="10.109375" bestFit="1" customWidth="1"/>
    <col min="9869" max="9869" width="9" bestFit="1" customWidth="1"/>
    <col min="9870" max="9872" width="8" bestFit="1" customWidth="1"/>
    <col min="9873" max="9873" width="9" bestFit="1" customWidth="1"/>
    <col min="9874" max="9876" width="8" bestFit="1" customWidth="1"/>
    <col min="9877" max="9877" width="9" bestFit="1" customWidth="1"/>
    <col min="9878" max="9878" width="8" bestFit="1" customWidth="1"/>
    <col min="9879" max="9880" width="9" bestFit="1" customWidth="1"/>
    <col min="9881" max="9881" width="6" bestFit="1" customWidth="1"/>
    <col min="9882" max="9882" width="9" bestFit="1" customWidth="1"/>
    <col min="9883" max="9883" width="6" bestFit="1" customWidth="1"/>
    <col min="9884" max="9884" width="8" bestFit="1" customWidth="1"/>
    <col min="9885" max="9885" width="9" bestFit="1" customWidth="1"/>
    <col min="9886" max="9886" width="8" bestFit="1" customWidth="1"/>
    <col min="9887" max="9887" width="9" bestFit="1" customWidth="1"/>
    <col min="9888" max="9889" width="8" bestFit="1" customWidth="1"/>
    <col min="9890" max="9890" width="9" bestFit="1" customWidth="1"/>
    <col min="9891" max="9891" width="8" bestFit="1" customWidth="1"/>
    <col min="9892" max="9893" width="9" bestFit="1" customWidth="1"/>
    <col min="9894" max="9894" width="6" bestFit="1" customWidth="1"/>
    <col min="9895" max="9895" width="9" bestFit="1" customWidth="1"/>
    <col min="9896" max="9897" width="8" bestFit="1" customWidth="1"/>
    <col min="9898" max="9898" width="9" bestFit="1" customWidth="1"/>
    <col min="9899" max="9899" width="6" bestFit="1" customWidth="1"/>
    <col min="9900" max="9903" width="8" bestFit="1" customWidth="1"/>
    <col min="9904" max="9905" width="9" bestFit="1" customWidth="1"/>
    <col min="9906" max="9906" width="8" bestFit="1" customWidth="1"/>
    <col min="9907" max="9907" width="9" bestFit="1" customWidth="1"/>
    <col min="9908" max="9908" width="8" bestFit="1" customWidth="1"/>
    <col min="9909" max="9910" width="9" bestFit="1" customWidth="1"/>
    <col min="9911" max="9912" width="8" bestFit="1" customWidth="1"/>
    <col min="9913" max="9914" width="9" bestFit="1" customWidth="1"/>
    <col min="9915" max="9915" width="8" bestFit="1" customWidth="1"/>
    <col min="9916" max="9918" width="9" bestFit="1" customWidth="1"/>
    <col min="9919" max="9919" width="8" bestFit="1" customWidth="1"/>
    <col min="9920" max="9920" width="9" bestFit="1" customWidth="1"/>
    <col min="9921" max="9921" width="8" bestFit="1" customWidth="1"/>
    <col min="9922" max="9922" width="9" bestFit="1" customWidth="1"/>
    <col min="9923" max="9924" width="8" bestFit="1" customWidth="1"/>
    <col min="9925" max="9927" width="9" bestFit="1" customWidth="1"/>
    <col min="9928" max="9929" width="8" bestFit="1" customWidth="1"/>
    <col min="9930" max="9931" width="9" bestFit="1" customWidth="1"/>
    <col min="9932" max="9932" width="8" bestFit="1" customWidth="1"/>
    <col min="9933" max="9933" width="9" bestFit="1" customWidth="1"/>
    <col min="9934" max="9934" width="8" bestFit="1" customWidth="1"/>
    <col min="9935" max="9938" width="9" bestFit="1" customWidth="1"/>
    <col min="9939" max="9940" width="8" bestFit="1" customWidth="1"/>
    <col min="9941" max="9941" width="9" bestFit="1" customWidth="1"/>
    <col min="9942" max="9942" width="8" bestFit="1" customWidth="1"/>
    <col min="9943" max="9943" width="9" bestFit="1" customWidth="1"/>
    <col min="9944" max="9944" width="8" bestFit="1" customWidth="1"/>
    <col min="9945" max="9945" width="6" bestFit="1" customWidth="1"/>
    <col min="9946" max="9955" width="9" bestFit="1" customWidth="1"/>
    <col min="9956" max="9956" width="8" bestFit="1" customWidth="1"/>
    <col min="9957" max="9959" width="9" bestFit="1" customWidth="1"/>
    <col min="9960" max="9963" width="8" bestFit="1" customWidth="1"/>
    <col min="9964" max="9965" width="9" bestFit="1" customWidth="1"/>
    <col min="9966" max="9966" width="8" bestFit="1" customWidth="1"/>
    <col min="9967" max="9973" width="9" bestFit="1" customWidth="1"/>
    <col min="9974" max="9974" width="8" bestFit="1" customWidth="1"/>
    <col min="9975" max="9977" width="9" bestFit="1" customWidth="1"/>
    <col min="9978" max="9978" width="12.77734375" bestFit="1" customWidth="1"/>
    <col min="9979" max="9979" width="10.109375" bestFit="1" customWidth="1"/>
    <col min="9980" max="9980" width="9" bestFit="1" customWidth="1"/>
    <col min="9981" max="9983" width="8" bestFit="1" customWidth="1"/>
    <col min="9984" max="9984" width="9" bestFit="1" customWidth="1"/>
    <col min="9985" max="9985" width="8" bestFit="1" customWidth="1"/>
    <col min="9986" max="9986" width="9" bestFit="1" customWidth="1"/>
    <col min="9987" max="9988" width="8" bestFit="1" customWidth="1"/>
    <col min="9989" max="9991" width="9" bestFit="1" customWidth="1"/>
    <col min="9992" max="9992" width="6" bestFit="1" customWidth="1"/>
    <col min="9993" max="9993" width="9" bestFit="1" customWidth="1"/>
    <col min="9994" max="9994" width="8" bestFit="1" customWidth="1"/>
    <col min="9995" max="9995" width="6" bestFit="1" customWidth="1"/>
    <col min="9996" max="9996" width="8" bestFit="1" customWidth="1"/>
    <col min="9997" max="9997" width="9" bestFit="1" customWidth="1"/>
    <col min="9998" max="9998" width="8" bestFit="1" customWidth="1"/>
    <col min="9999" max="9999" width="9" bestFit="1" customWidth="1"/>
    <col min="10000" max="10001" width="8" bestFit="1" customWidth="1"/>
    <col min="10002" max="10002" width="9" bestFit="1" customWidth="1"/>
    <col min="10003" max="10003" width="8" bestFit="1" customWidth="1"/>
    <col min="10004" max="10005" width="9" bestFit="1" customWidth="1"/>
    <col min="10006" max="10006" width="6" bestFit="1" customWidth="1"/>
    <col min="10007" max="10007" width="9" bestFit="1" customWidth="1"/>
    <col min="10008" max="10009" width="8" bestFit="1" customWidth="1"/>
    <col min="10010" max="10010" width="9" bestFit="1" customWidth="1"/>
    <col min="10011" max="10011" width="6" bestFit="1" customWidth="1"/>
    <col min="10012" max="10015" width="8" bestFit="1" customWidth="1"/>
    <col min="10016" max="10017" width="9" bestFit="1" customWidth="1"/>
    <col min="10018" max="10019" width="8" bestFit="1" customWidth="1"/>
    <col min="10020" max="10021" width="9" bestFit="1" customWidth="1"/>
    <col min="10022" max="10023" width="8" bestFit="1" customWidth="1"/>
    <col min="10024" max="10026" width="9" bestFit="1" customWidth="1"/>
    <col min="10027" max="10027" width="8" bestFit="1" customWidth="1"/>
    <col min="10028" max="10031" width="9" bestFit="1" customWidth="1"/>
    <col min="10032" max="10032" width="8" bestFit="1" customWidth="1"/>
    <col min="10033" max="10034" width="9" bestFit="1" customWidth="1"/>
    <col min="10035" max="10035" width="8" bestFit="1" customWidth="1"/>
    <col min="10036" max="10036" width="9" bestFit="1" customWidth="1"/>
    <col min="10037" max="10038" width="8" bestFit="1" customWidth="1"/>
    <col min="10039" max="10041" width="9" bestFit="1" customWidth="1"/>
    <col min="10042" max="10043" width="8" bestFit="1" customWidth="1"/>
    <col min="10044" max="10045" width="9" bestFit="1" customWidth="1"/>
    <col min="10046" max="10046" width="8" bestFit="1" customWidth="1"/>
    <col min="10047" max="10047" width="9" bestFit="1" customWidth="1"/>
    <col min="10048" max="10048" width="8" bestFit="1" customWidth="1"/>
    <col min="10049" max="10051" width="9" bestFit="1" customWidth="1"/>
    <col min="10052" max="10053" width="8" bestFit="1" customWidth="1"/>
    <col min="10054" max="10054" width="9" bestFit="1" customWidth="1"/>
    <col min="10055" max="10055" width="8" bestFit="1" customWidth="1"/>
    <col min="10056" max="10056" width="9" bestFit="1" customWidth="1"/>
    <col min="10057" max="10057" width="8" bestFit="1" customWidth="1"/>
    <col min="10058" max="10058" width="6" bestFit="1" customWidth="1"/>
    <col min="10059" max="10067" width="9" bestFit="1" customWidth="1"/>
    <col min="10068" max="10069" width="8" bestFit="1" customWidth="1"/>
    <col min="10070" max="10072" width="9" bestFit="1" customWidth="1"/>
    <col min="10073" max="10076" width="8" bestFit="1" customWidth="1"/>
    <col min="10077" max="10078" width="9" bestFit="1" customWidth="1"/>
    <col min="10079" max="10079" width="8" bestFit="1" customWidth="1"/>
    <col min="10080" max="10086" width="9" bestFit="1" customWidth="1"/>
    <col min="10087" max="10087" width="8" bestFit="1" customWidth="1"/>
    <col min="10088" max="10090" width="9" bestFit="1" customWidth="1"/>
    <col min="10091" max="10091" width="12.77734375" bestFit="1" customWidth="1"/>
    <col min="10092" max="10092" width="10.109375" bestFit="1" customWidth="1"/>
    <col min="10093" max="10093" width="9" bestFit="1" customWidth="1"/>
    <col min="10094" max="10096" width="8" bestFit="1" customWidth="1"/>
    <col min="10097" max="10097" width="9" bestFit="1" customWidth="1"/>
    <col min="10098" max="10100" width="8" bestFit="1" customWidth="1"/>
    <col min="10101" max="10101" width="9" bestFit="1" customWidth="1"/>
    <col min="10102" max="10102" width="8" bestFit="1" customWidth="1"/>
    <col min="10103" max="10104" width="9" bestFit="1" customWidth="1"/>
    <col min="10105" max="10105" width="6" bestFit="1" customWidth="1"/>
    <col min="10106" max="10106" width="9" bestFit="1" customWidth="1"/>
    <col min="10107" max="10107" width="6" bestFit="1" customWidth="1"/>
    <col min="10108" max="10108" width="8" bestFit="1" customWidth="1"/>
    <col min="10109" max="10109" width="9" bestFit="1" customWidth="1"/>
    <col min="10110" max="10110" width="8" bestFit="1" customWidth="1"/>
    <col min="10111" max="10111" width="9" bestFit="1" customWidth="1"/>
    <col min="10112" max="10113" width="8" bestFit="1" customWidth="1"/>
    <col min="10114" max="10114" width="9" bestFit="1" customWidth="1"/>
    <col min="10115" max="10115" width="8" bestFit="1" customWidth="1"/>
    <col min="10116" max="10117" width="9" bestFit="1" customWidth="1"/>
    <col min="10118" max="10118" width="6" bestFit="1" customWidth="1"/>
    <col min="10119" max="10119" width="9" bestFit="1" customWidth="1"/>
    <col min="10120" max="10121" width="8" bestFit="1" customWidth="1"/>
    <col min="10122" max="10122" width="9" bestFit="1" customWidth="1"/>
    <col min="10123" max="10123" width="6" bestFit="1" customWidth="1"/>
    <col min="10124" max="10127" width="8" bestFit="1" customWidth="1"/>
    <col min="10128" max="10129" width="9" bestFit="1" customWidth="1"/>
    <col min="10130" max="10130" width="8" bestFit="1" customWidth="1"/>
    <col min="10131" max="10131" width="9" bestFit="1" customWidth="1"/>
    <col min="10132" max="10132" width="8" bestFit="1" customWidth="1"/>
    <col min="10133" max="10134" width="9" bestFit="1" customWidth="1"/>
    <col min="10135" max="10136" width="8" bestFit="1" customWidth="1"/>
    <col min="10137" max="10138" width="9" bestFit="1" customWidth="1"/>
    <col min="10139" max="10139" width="8" bestFit="1" customWidth="1"/>
    <col min="10140" max="10142" width="9" bestFit="1" customWidth="1"/>
    <col min="10143" max="10143" width="8" bestFit="1" customWidth="1"/>
    <col min="10144" max="10144" width="9" bestFit="1" customWidth="1"/>
    <col min="10145" max="10145" width="8" bestFit="1" customWidth="1"/>
    <col min="10146" max="10146" width="9" bestFit="1" customWidth="1"/>
    <col min="10147" max="10148" width="8" bestFit="1" customWidth="1"/>
    <col min="10149" max="10151" width="9" bestFit="1" customWidth="1"/>
    <col min="10152" max="10153" width="8" bestFit="1" customWidth="1"/>
    <col min="10154" max="10155" width="9" bestFit="1" customWidth="1"/>
    <col min="10156" max="10156" width="8" bestFit="1" customWidth="1"/>
    <col min="10157" max="10157" width="9" bestFit="1" customWidth="1"/>
    <col min="10158" max="10158" width="8" bestFit="1" customWidth="1"/>
    <col min="10159" max="10162" width="9" bestFit="1" customWidth="1"/>
    <col min="10163" max="10164" width="8" bestFit="1" customWidth="1"/>
    <col min="10165" max="10165" width="9" bestFit="1" customWidth="1"/>
    <col min="10166" max="10166" width="8" bestFit="1" customWidth="1"/>
    <col min="10167" max="10167" width="9" bestFit="1" customWidth="1"/>
    <col min="10168" max="10168" width="8" bestFit="1" customWidth="1"/>
    <col min="10169" max="10169" width="6" bestFit="1" customWidth="1"/>
    <col min="10170" max="10179" width="9" bestFit="1" customWidth="1"/>
    <col min="10180" max="10180" width="8" bestFit="1" customWidth="1"/>
    <col min="10181" max="10183" width="9" bestFit="1" customWidth="1"/>
    <col min="10184" max="10187" width="8" bestFit="1" customWidth="1"/>
    <col min="10188" max="10189" width="9" bestFit="1" customWidth="1"/>
    <col min="10190" max="10190" width="8" bestFit="1" customWidth="1"/>
    <col min="10191" max="10197" width="9" bestFit="1" customWidth="1"/>
    <col min="10198" max="10198" width="8" bestFit="1" customWidth="1"/>
    <col min="10199" max="10201" width="9" bestFit="1" customWidth="1"/>
    <col min="10202" max="10202" width="12.77734375" bestFit="1" customWidth="1"/>
    <col min="10203" max="10203" width="10.109375" bestFit="1" customWidth="1"/>
    <col min="10204" max="10204" width="9" bestFit="1" customWidth="1"/>
    <col min="10205" max="10207" width="8" bestFit="1" customWidth="1"/>
    <col min="10208" max="10208" width="9" bestFit="1" customWidth="1"/>
    <col min="10209" max="10209" width="8" bestFit="1" customWidth="1"/>
    <col min="10210" max="10210" width="9" bestFit="1" customWidth="1"/>
    <col min="10211" max="10212" width="8" bestFit="1" customWidth="1"/>
    <col min="10213" max="10215" width="9" bestFit="1" customWidth="1"/>
    <col min="10216" max="10216" width="6" bestFit="1" customWidth="1"/>
    <col min="10217" max="10217" width="9" bestFit="1" customWidth="1"/>
    <col min="10218" max="10218" width="8" bestFit="1" customWidth="1"/>
    <col min="10219" max="10219" width="6" bestFit="1" customWidth="1"/>
    <col min="10220" max="10220" width="8" bestFit="1" customWidth="1"/>
    <col min="10221" max="10221" width="9" bestFit="1" customWidth="1"/>
    <col min="10222" max="10222" width="8" bestFit="1" customWidth="1"/>
    <col min="10223" max="10223" width="9" bestFit="1" customWidth="1"/>
    <col min="10224" max="10225" width="8" bestFit="1" customWidth="1"/>
    <col min="10226" max="10226" width="9" bestFit="1" customWidth="1"/>
    <col min="10227" max="10227" width="8" bestFit="1" customWidth="1"/>
    <col min="10228" max="10229" width="9" bestFit="1" customWidth="1"/>
    <col min="10230" max="10230" width="6" bestFit="1" customWidth="1"/>
    <col min="10231" max="10231" width="9" bestFit="1" customWidth="1"/>
    <col min="10232" max="10233" width="8" bestFit="1" customWidth="1"/>
    <col min="10234" max="10234" width="9" bestFit="1" customWidth="1"/>
    <col min="10235" max="10235" width="6" bestFit="1" customWidth="1"/>
    <col min="10236" max="10239" width="8" bestFit="1" customWidth="1"/>
    <col min="10240" max="10241" width="9" bestFit="1" customWidth="1"/>
    <col min="10242" max="10243" width="8" bestFit="1" customWidth="1"/>
    <col min="10244" max="10245" width="9" bestFit="1" customWidth="1"/>
    <col min="10246" max="10247" width="8" bestFit="1" customWidth="1"/>
    <col min="10248" max="10250" width="9" bestFit="1" customWidth="1"/>
    <col min="10251" max="10251" width="8" bestFit="1" customWidth="1"/>
    <col min="10252" max="10255" width="9" bestFit="1" customWidth="1"/>
    <col min="10256" max="10256" width="8" bestFit="1" customWidth="1"/>
    <col min="10257" max="10258" width="9" bestFit="1" customWidth="1"/>
    <col min="10259" max="10259" width="8" bestFit="1" customWidth="1"/>
    <col min="10260" max="10260" width="9" bestFit="1" customWidth="1"/>
    <col min="10261" max="10262" width="8" bestFit="1" customWidth="1"/>
    <col min="10263" max="10265" width="9" bestFit="1" customWidth="1"/>
    <col min="10266" max="10267" width="8" bestFit="1" customWidth="1"/>
    <col min="10268" max="10269" width="9" bestFit="1" customWidth="1"/>
    <col min="10270" max="10270" width="8" bestFit="1" customWidth="1"/>
    <col min="10271" max="10271" width="9" bestFit="1" customWidth="1"/>
    <col min="10272" max="10272" width="8" bestFit="1" customWidth="1"/>
    <col min="10273" max="10275" width="9" bestFit="1" customWidth="1"/>
    <col min="10276" max="10277" width="8" bestFit="1" customWidth="1"/>
    <col min="10278" max="10278" width="9" bestFit="1" customWidth="1"/>
    <col min="10279" max="10279" width="8" bestFit="1" customWidth="1"/>
    <col min="10280" max="10280" width="9" bestFit="1" customWidth="1"/>
    <col min="10281" max="10281" width="8" bestFit="1" customWidth="1"/>
    <col min="10282" max="10282" width="6" bestFit="1" customWidth="1"/>
    <col min="10283" max="10291" width="9" bestFit="1" customWidth="1"/>
    <col min="10292" max="10293" width="8" bestFit="1" customWidth="1"/>
    <col min="10294" max="10296" width="9" bestFit="1" customWidth="1"/>
    <col min="10297" max="10300" width="8" bestFit="1" customWidth="1"/>
    <col min="10301" max="10302" width="9" bestFit="1" customWidth="1"/>
    <col min="10303" max="10303" width="8" bestFit="1" customWidth="1"/>
    <col min="10304" max="10310" width="9" bestFit="1" customWidth="1"/>
    <col min="10311" max="10311" width="8" bestFit="1" customWidth="1"/>
    <col min="10312" max="10314" width="9" bestFit="1" customWidth="1"/>
    <col min="10315" max="10315" width="12.77734375" bestFit="1" customWidth="1"/>
    <col min="10316" max="10316" width="10.109375" bestFit="1" customWidth="1"/>
    <col min="10317" max="10317" width="9" bestFit="1" customWidth="1"/>
    <col min="10318" max="10320" width="8" bestFit="1" customWidth="1"/>
    <col min="10321" max="10321" width="9" bestFit="1" customWidth="1"/>
    <col min="10322" max="10322" width="8" bestFit="1" customWidth="1"/>
    <col min="10323" max="10323" width="9" bestFit="1" customWidth="1"/>
    <col min="10324" max="10324" width="8" bestFit="1" customWidth="1"/>
    <col min="10325" max="10325" width="9" bestFit="1" customWidth="1"/>
    <col min="10326" max="10326" width="8" bestFit="1" customWidth="1"/>
    <col min="10327" max="10328" width="9" bestFit="1" customWidth="1"/>
    <col min="10329" max="10329" width="6" bestFit="1" customWidth="1"/>
    <col min="10330" max="10330" width="9" bestFit="1" customWidth="1"/>
    <col min="10331" max="10331" width="6" bestFit="1" customWidth="1"/>
    <col min="10332" max="10332" width="8" bestFit="1" customWidth="1"/>
    <col min="10333" max="10333" width="9" bestFit="1" customWidth="1"/>
    <col min="10334" max="10334" width="8" bestFit="1" customWidth="1"/>
    <col min="10335" max="10336" width="9" bestFit="1" customWidth="1"/>
    <col min="10337" max="10338" width="8" bestFit="1" customWidth="1"/>
    <col min="10339" max="10339" width="9" bestFit="1" customWidth="1"/>
    <col min="10340" max="10340" width="8" bestFit="1" customWidth="1"/>
    <col min="10341" max="10342" width="9" bestFit="1" customWidth="1"/>
    <col min="10343" max="10343" width="6" bestFit="1" customWidth="1"/>
    <col min="10344" max="10344" width="9" bestFit="1" customWidth="1"/>
    <col min="10345" max="10346" width="8" bestFit="1" customWidth="1"/>
    <col min="10347" max="10347" width="9" bestFit="1" customWidth="1"/>
    <col min="10348" max="10348" width="6" bestFit="1" customWidth="1"/>
    <col min="10349" max="10352" width="8" bestFit="1" customWidth="1"/>
    <col min="10353" max="10354" width="9" bestFit="1" customWidth="1"/>
    <col min="10355" max="10356" width="8" bestFit="1" customWidth="1"/>
    <col min="10357" max="10358" width="9" bestFit="1" customWidth="1"/>
    <col min="10359" max="10360" width="8" bestFit="1" customWidth="1"/>
    <col min="10361" max="10363" width="9" bestFit="1" customWidth="1"/>
    <col min="10364" max="10364" width="8" bestFit="1" customWidth="1"/>
    <col min="10365" max="10367" width="9" bestFit="1" customWidth="1"/>
    <col min="10368" max="10368" width="8" bestFit="1" customWidth="1"/>
    <col min="10369" max="10370" width="9" bestFit="1" customWidth="1"/>
    <col min="10371" max="10371" width="8" bestFit="1" customWidth="1"/>
    <col min="10372" max="10372" width="9" bestFit="1" customWidth="1"/>
    <col min="10373" max="10373" width="8" bestFit="1" customWidth="1"/>
    <col min="10374" max="10376" width="9" bestFit="1" customWidth="1"/>
    <col min="10377" max="10378" width="8" bestFit="1" customWidth="1"/>
    <col min="10379" max="10380" width="9" bestFit="1" customWidth="1"/>
    <col min="10381" max="10381" width="8" bestFit="1" customWidth="1"/>
    <col min="10382" max="10385" width="9" bestFit="1" customWidth="1"/>
    <col min="10386" max="10387" width="8" bestFit="1" customWidth="1"/>
    <col min="10388" max="10388" width="9" bestFit="1" customWidth="1"/>
    <col min="10389" max="10389" width="8" bestFit="1" customWidth="1"/>
    <col min="10390" max="10390" width="9" bestFit="1" customWidth="1"/>
    <col min="10391" max="10391" width="8" bestFit="1" customWidth="1"/>
    <col min="10392" max="10392" width="6" bestFit="1" customWidth="1"/>
    <col min="10393" max="10401" width="9" bestFit="1" customWidth="1"/>
    <col min="10402" max="10403" width="8" bestFit="1" customWidth="1"/>
    <col min="10404" max="10406" width="9" bestFit="1" customWidth="1"/>
    <col min="10407" max="10410" width="8" bestFit="1" customWidth="1"/>
    <col min="10411" max="10412" width="9" bestFit="1" customWidth="1"/>
    <col min="10413" max="10413" width="8" bestFit="1" customWidth="1"/>
    <col min="10414" max="10420" width="9" bestFit="1" customWidth="1"/>
    <col min="10421" max="10421" width="8" bestFit="1" customWidth="1"/>
    <col min="10422" max="10424" width="9" bestFit="1" customWidth="1"/>
    <col min="10425" max="10425" width="12.77734375" bestFit="1" customWidth="1"/>
    <col min="10426" max="10426" width="10.109375" bestFit="1" customWidth="1"/>
    <col min="10427" max="10427" width="9" bestFit="1" customWidth="1"/>
    <col min="10428" max="10430" width="8" bestFit="1" customWidth="1"/>
    <col min="10431" max="10431" width="9" bestFit="1" customWidth="1"/>
    <col min="10432" max="10432" width="8" bestFit="1" customWidth="1"/>
    <col min="10433" max="10433" width="9" bestFit="1" customWidth="1"/>
    <col min="10434" max="10435" width="8" bestFit="1" customWidth="1"/>
    <col min="10436" max="10436" width="9" bestFit="1" customWidth="1"/>
    <col min="10437" max="10437" width="8" bestFit="1" customWidth="1"/>
    <col min="10438" max="10439" width="9" bestFit="1" customWidth="1"/>
    <col min="10440" max="10440" width="6" bestFit="1" customWidth="1"/>
    <col min="10441" max="10441" width="9" bestFit="1" customWidth="1"/>
    <col min="10442" max="10442" width="6" bestFit="1" customWidth="1"/>
    <col min="10443" max="10443" width="8" bestFit="1" customWidth="1"/>
    <col min="10444" max="10444" width="9" bestFit="1" customWidth="1"/>
    <col min="10445" max="10445" width="8" bestFit="1" customWidth="1"/>
    <col min="10446" max="10446" width="9" bestFit="1" customWidth="1"/>
    <col min="10447" max="10448" width="8" bestFit="1" customWidth="1"/>
    <col min="10449" max="10449" width="9" bestFit="1" customWidth="1"/>
    <col min="10450" max="10450" width="8" bestFit="1" customWidth="1"/>
    <col min="10451" max="10452" width="9" bestFit="1" customWidth="1"/>
    <col min="10453" max="10453" width="6" bestFit="1" customWidth="1"/>
    <col min="10454" max="10454" width="9" bestFit="1" customWidth="1"/>
    <col min="10455" max="10456" width="8" bestFit="1" customWidth="1"/>
    <col min="10457" max="10457" width="9" bestFit="1" customWidth="1"/>
    <col min="10458" max="10458" width="6" bestFit="1" customWidth="1"/>
    <col min="10459" max="10462" width="8" bestFit="1" customWidth="1"/>
    <col min="10463" max="10464" width="9" bestFit="1" customWidth="1"/>
    <col min="10465" max="10466" width="8" bestFit="1" customWidth="1"/>
    <col min="10467" max="10468" width="9" bestFit="1" customWidth="1"/>
    <col min="10469" max="10470" width="8" bestFit="1" customWidth="1"/>
    <col min="10471" max="10473" width="9" bestFit="1" customWidth="1"/>
    <col min="10474" max="10474" width="8" bestFit="1" customWidth="1"/>
    <col min="10475" max="10478" width="9" bestFit="1" customWidth="1"/>
    <col min="10479" max="10479" width="8" bestFit="1" customWidth="1"/>
    <col min="10480" max="10481" width="9" bestFit="1" customWidth="1"/>
    <col min="10482" max="10482" width="8" bestFit="1" customWidth="1"/>
    <col min="10483" max="10483" width="9" bestFit="1" customWidth="1"/>
    <col min="10484" max="10485" width="8" bestFit="1" customWidth="1"/>
    <col min="10486" max="10488" width="9" bestFit="1" customWidth="1"/>
    <col min="10489" max="10490" width="8" bestFit="1" customWidth="1"/>
    <col min="10491" max="10492" width="9" bestFit="1" customWidth="1"/>
    <col min="10493" max="10493" width="8" bestFit="1" customWidth="1"/>
    <col min="10494" max="10494" width="9" bestFit="1" customWidth="1"/>
    <col min="10495" max="10495" width="8" bestFit="1" customWidth="1"/>
    <col min="10496" max="10498" width="9" bestFit="1" customWidth="1"/>
    <col min="10499" max="10500" width="8" bestFit="1" customWidth="1"/>
    <col min="10501" max="10501" width="9" bestFit="1" customWidth="1"/>
    <col min="10502" max="10502" width="8" bestFit="1" customWidth="1"/>
    <col min="10503" max="10503" width="9" bestFit="1" customWidth="1"/>
    <col min="10504" max="10504" width="8" bestFit="1" customWidth="1"/>
    <col min="10505" max="10505" width="6" bestFit="1" customWidth="1"/>
    <col min="10506" max="10514" width="9" bestFit="1" customWidth="1"/>
    <col min="10515" max="10516" width="8" bestFit="1" customWidth="1"/>
    <col min="10517" max="10519" width="9" bestFit="1" customWidth="1"/>
    <col min="10520" max="10523" width="8" bestFit="1" customWidth="1"/>
    <col min="10524" max="10525" width="9" bestFit="1" customWidth="1"/>
    <col min="10526" max="10526" width="8" bestFit="1" customWidth="1"/>
    <col min="10527" max="10533" width="9" bestFit="1" customWidth="1"/>
    <col min="10534" max="10534" width="8" bestFit="1" customWidth="1"/>
    <col min="10535" max="10537" width="9" bestFit="1" customWidth="1"/>
    <col min="10538" max="10538" width="12.77734375" bestFit="1" customWidth="1"/>
    <col min="10539" max="10539" width="10.109375" bestFit="1" customWidth="1"/>
    <col min="10540" max="10540" width="9" bestFit="1" customWidth="1"/>
    <col min="10541" max="10543" width="8" bestFit="1" customWidth="1"/>
    <col min="10544" max="10544" width="9" bestFit="1" customWidth="1"/>
    <col min="10545" max="10546" width="8" bestFit="1" customWidth="1"/>
    <col min="10547" max="10547" width="9" bestFit="1" customWidth="1"/>
    <col min="10548" max="10548" width="8" bestFit="1" customWidth="1"/>
    <col min="10549" max="10551" width="9" bestFit="1" customWidth="1"/>
    <col min="10552" max="10552" width="6" bestFit="1" customWidth="1"/>
    <col min="10553" max="10553" width="9" bestFit="1" customWidth="1"/>
    <col min="10554" max="10554" width="8" bestFit="1" customWidth="1"/>
    <col min="10555" max="10555" width="6" bestFit="1" customWidth="1"/>
    <col min="10556" max="10556" width="8" bestFit="1" customWidth="1"/>
    <col min="10557" max="10557" width="9" bestFit="1" customWidth="1"/>
    <col min="10558" max="10558" width="8" bestFit="1" customWidth="1"/>
    <col min="10559" max="10560" width="9" bestFit="1" customWidth="1"/>
    <col min="10561" max="10562" width="8" bestFit="1" customWidth="1"/>
    <col min="10563" max="10563" width="9" bestFit="1" customWidth="1"/>
    <col min="10564" max="10564" width="8" bestFit="1" customWidth="1"/>
    <col min="10565" max="10566" width="9" bestFit="1" customWidth="1"/>
    <col min="10567" max="10567" width="6" bestFit="1" customWidth="1"/>
    <col min="10568" max="10568" width="9" bestFit="1" customWidth="1"/>
    <col min="10569" max="10570" width="8" bestFit="1" customWidth="1"/>
    <col min="10571" max="10571" width="9" bestFit="1" customWidth="1"/>
    <col min="10572" max="10572" width="6" bestFit="1" customWidth="1"/>
    <col min="10573" max="10576" width="8" bestFit="1" customWidth="1"/>
    <col min="10577" max="10578" width="9" bestFit="1" customWidth="1"/>
    <col min="10579" max="10579" width="8" bestFit="1" customWidth="1"/>
    <col min="10580" max="10580" width="9" bestFit="1" customWidth="1"/>
    <col min="10581" max="10581" width="8" bestFit="1" customWidth="1"/>
    <col min="10582" max="10583" width="9" bestFit="1" customWidth="1"/>
    <col min="10584" max="10585" width="8" bestFit="1" customWidth="1"/>
    <col min="10586" max="10587" width="9" bestFit="1" customWidth="1"/>
    <col min="10588" max="10588" width="8" bestFit="1" customWidth="1"/>
    <col min="10589" max="10591" width="9" bestFit="1" customWidth="1"/>
    <col min="10592" max="10592" width="8" bestFit="1" customWidth="1"/>
    <col min="10593" max="10594" width="9" bestFit="1" customWidth="1"/>
    <col min="10595" max="10595" width="8" bestFit="1" customWidth="1"/>
    <col min="10596" max="10596" width="9" bestFit="1" customWidth="1"/>
    <col min="10597" max="10597" width="8" bestFit="1" customWidth="1"/>
    <col min="10598" max="10600" width="9" bestFit="1" customWidth="1"/>
    <col min="10601" max="10602" width="8" bestFit="1" customWidth="1"/>
    <col min="10603" max="10604" width="9" bestFit="1" customWidth="1"/>
    <col min="10605" max="10605" width="8" bestFit="1" customWidth="1"/>
    <col min="10606" max="10606" width="9" bestFit="1" customWidth="1"/>
    <col min="10607" max="10607" width="8" bestFit="1" customWidth="1"/>
    <col min="10608" max="10610" width="9" bestFit="1" customWidth="1"/>
    <col min="10611" max="10612" width="8" bestFit="1" customWidth="1"/>
    <col min="10613" max="10614" width="9" bestFit="1" customWidth="1"/>
    <col min="10615" max="10616" width="8" bestFit="1" customWidth="1"/>
    <col min="10617" max="10617" width="6" bestFit="1" customWidth="1"/>
    <col min="10618" max="10626" width="9" bestFit="1" customWidth="1"/>
    <col min="10627" max="10628" width="8" bestFit="1" customWidth="1"/>
    <col min="10629" max="10631" width="9" bestFit="1" customWidth="1"/>
    <col min="10632" max="10635" width="8" bestFit="1" customWidth="1"/>
    <col min="10636" max="10637" width="9" bestFit="1" customWidth="1"/>
    <col min="10638" max="10638" width="8" bestFit="1" customWidth="1"/>
    <col min="10639" max="10645" width="9" bestFit="1" customWidth="1"/>
    <col min="10646" max="10646" width="8" bestFit="1" customWidth="1"/>
    <col min="10647" max="10649" width="9" bestFit="1" customWidth="1"/>
    <col min="10650" max="10650" width="12.77734375" bestFit="1" customWidth="1"/>
    <col min="10651" max="10651" width="10.109375" bestFit="1" customWidth="1"/>
    <col min="10652" max="10652" width="9" bestFit="1" customWidth="1"/>
    <col min="10653" max="10655" width="8" bestFit="1" customWidth="1"/>
    <col min="10656" max="10656" width="9" bestFit="1" customWidth="1"/>
    <col min="10657" max="10657" width="8" bestFit="1" customWidth="1"/>
    <col min="10658" max="10658" width="9" bestFit="1" customWidth="1"/>
    <col min="10659" max="10660" width="8" bestFit="1" customWidth="1"/>
    <col min="10661" max="10661" width="9" bestFit="1" customWidth="1"/>
    <col min="10662" max="10662" width="8" bestFit="1" customWidth="1"/>
    <col min="10663" max="10664" width="9" bestFit="1" customWidth="1"/>
    <col min="10665" max="10665" width="6" bestFit="1" customWidth="1"/>
    <col min="10666" max="10666" width="9" bestFit="1" customWidth="1"/>
    <col min="10667" max="10667" width="6" bestFit="1" customWidth="1"/>
    <col min="10668" max="10668" width="8" bestFit="1" customWidth="1"/>
    <col min="10669" max="10669" width="9" bestFit="1" customWidth="1"/>
    <col min="10670" max="10670" width="8" bestFit="1" customWidth="1"/>
    <col min="10671" max="10671" width="9" bestFit="1" customWidth="1"/>
    <col min="10672" max="10673" width="8" bestFit="1" customWidth="1"/>
    <col min="10674" max="10674" width="9" bestFit="1" customWidth="1"/>
    <col min="10675" max="10675" width="8" bestFit="1" customWidth="1"/>
    <col min="10676" max="10677" width="9" bestFit="1" customWidth="1"/>
    <col min="10678" max="10678" width="6" bestFit="1" customWidth="1"/>
    <col min="10679" max="10679" width="9" bestFit="1" customWidth="1"/>
    <col min="10680" max="10681" width="8" bestFit="1" customWidth="1"/>
    <col min="10682" max="10682" width="9" bestFit="1" customWidth="1"/>
    <col min="10683" max="10683" width="6" bestFit="1" customWidth="1"/>
    <col min="10684" max="10687" width="8" bestFit="1" customWidth="1"/>
    <col min="10688" max="10689" width="9" bestFit="1" customWidth="1"/>
    <col min="10690" max="10691" width="8" bestFit="1" customWidth="1"/>
    <col min="10692" max="10693" width="9" bestFit="1" customWidth="1"/>
    <col min="10694" max="10695" width="8" bestFit="1" customWidth="1"/>
    <col min="10696" max="10698" width="9" bestFit="1" customWidth="1"/>
    <col min="10699" max="10699" width="8" bestFit="1" customWidth="1"/>
    <col min="10700" max="10703" width="9" bestFit="1" customWidth="1"/>
    <col min="10704" max="10704" width="8" bestFit="1" customWidth="1"/>
    <col min="10705" max="10706" width="9" bestFit="1" customWidth="1"/>
    <col min="10707" max="10707" width="8" bestFit="1" customWidth="1"/>
    <col min="10708" max="10708" width="9" bestFit="1" customWidth="1"/>
    <col min="10709" max="10710" width="8" bestFit="1" customWidth="1"/>
    <col min="10711" max="10713" width="9" bestFit="1" customWidth="1"/>
    <col min="10714" max="10715" width="8" bestFit="1" customWidth="1"/>
    <col min="10716" max="10717" width="9" bestFit="1" customWidth="1"/>
    <col min="10718" max="10718" width="8" bestFit="1" customWidth="1"/>
    <col min="10719" max="10719" width="9" bestFit="1" customWidth="1"/>
    <col min="10720" max="10720" width="8" bestFit="1" customWidth="1"/>
    <col min="10721" max="10723" width="9" bestFit="1" customWidth="1"/>
    <col min="10724" max="10725" width="8" bestFit="1" customWidth="1"/>
    <col min="10726" max="10726" width="9" bestFit="1" customWidth="1"/>
    <col min="10727" max="10727" width="8" bestFit="1" customWidth="1"/>
    <col min="10728" max="10728" width="9" bestFit="1" customWidth="1"/>
    <col min="10729" max="10729" width="8" bestFit="1" customWidth="1"/>
    <col min="10730" max="10730" width="6" bestFit="1" customWidth="1"/>
    <col min="10731" max="10739" width="9" bestFit="1" customWidth="1"/>
    <col min="10740" max="10741" width="8" bestFit="1" customWidth="1"/>
    <col min="10742" max="10744" width="9" bestFit="1" customWidth="1"/>
    <col min="10745" max="10748" width="8" bestFit="1" customWidth="1"/>
    <col min="10749" max="10750" width="9" bestFit="1" customWidth="1"/>
    <col min="10751" max="10751" width="8" bestFit="1" customWidth="1"/>
    <col min="10752" max="10758" width="9" bestFit="1" customWidth="1"/>
    <col min="10759" max="10759" width="8" bestFit="1" customWidth="1"/>
    <col min="10760" max="10762" width="9" bestFit="1" customWidth="1"/>
    <col min="10763" max="10763" width="12.77734375" bestFit="1" customWidth="1"/>
    <col min="10764" max="10764" width="10.109375" bestFit="1" customWidth="1"/>
    <col min="10765" max="10768" width="8" bestFit="1" customWidth="1"/>
    <col min="10769" max="10769" width="9" bestFit="1" customWidth="1"/>
    <col min="10770" max="10770" width="8" bestFit="1" customWidth="1"/>
    <col min="10771" max="10771" width="9" bestFit="1" customWidth="1"/>
    <col min="10772" max="10772" width="8" bestFit="1" customWidth="1"/>
    <col min="10773" max="10773" width="9" bestFit="1" customWidth="1"/>
    <col min="10774" max="10774" width="8" bestFit="1" customWidth="1"/>
    <col min="10775" max="10776" width="9" bestFit="1" customWidth="1"/>
    <col min="10777" max="10777" width="6" bestFit="1" customWidth="1"/>
    <col min="10778" max="10778" width="9" bestFit="1" customWidth="1"/>
    <col min="10779" max="10779" width="6" bestFit="1" customWidth="1"/>
    <col min="10780" max="10780" width="8" bestFit="1" customWidth="1"/>
    <col min="10781" max="10781" width="9" bestFit="1" customWidth="1"/>
    <col min="10782" max="10782" width="8" bestFit="1" customWidth="1"/>
    <col min="10783" max="10783" width="9" bestFit="1" customWidth="1"/>
    <col min="10784" max="10785" width="8" bestFit="1" customWidth="1"/>
    <col min="10786" max="10786" width="9" bestFit="1" customWidth="1"/>
    <col min="10787" max="10787" width="8" bestFit="1" customWidth="1"/>
    <col min="10788" max="10789" width="9" bestFit="1" customWidth="1"/>
    <col min="10790" max="10790" width="6" bestFit="1" customWidth="1"/>
    <col min="10791" max="10791" width="9" bestFit="1" customWidth="1"/>
    <col min="10792" max="10793" width="8" bestFit="1" customWidth="1"/>
    <col min="10794" max="10794" width="9" bestFit="1" customWidth="1"/>
    <col min="10795" max="10795" width="6" bestFit="1" customWidth="1"/>
    <col min="10796" max="10799" width="8" bestFit="1" customWidth="1"/>
    <col min="10800" max="10800" width="9" bestFit="1" customWidth="1"/>
    <col min="10801" max="10801" width="8" bestFit="1" customWidth="1"/>
    <col min="10802" max="10802" width="9" bestFit="1" customWidth="1"/>
    <col min="10803" max="10803" width="8" bestFit="1" customWidth="1"/>
    <col min="10804" max="10805" width="9" bestFit="1" customWidth="1"/>
    <col min="10806" max="10807" width="8" bestFit="1" customWidth="1"/>
    <col min="10808" max="10809" width="9" bestFit="1" customWidth="1"/>
    <col min="10810" max="10810" width="8" bestFit="1" customWidth="1"/>
    <col min="10811" max="10813" width="9" bestFit="1" customWidth="1"/>
    <col min="10814" max="10814" width="8" bestFit="1" customWidth="1"/>
    <col min="10815" max="10816" width="9" bestFit="1" customWidth="1"/>
    <col min="10817" max="10817" width="8" bestFit="1" customWidth="1"/>
    <col min="10818" max="10818" width="9" bestFit="1" customWidth="1"/>
    <col min="10819" max="10819" width="8" bestFit="1" customWidth="1"/>
    <col min="10820" max="10823" width="9" bestFit="1" customWidth="1"/>
    <col min="10824" max="10825" width="8" bestFit="1" customWidth="1"/>
    <col min="10826" max="10827" width="9" bestFit="1" customWidth="1"/>
    <col min="10828" max="10828" width="8" bestFit="1" customWidth="1"/>
    <col min="10829" max="10829" width="9" bestFit="1" customWidth="1"/>
    <col min="10830" max="10830" width="8" bestFit="1" customWidth="1"/>
    <col min="10831" max="10834" width="9" bestFit="1" customWidth="1"/>
    <col min="10835" max="10836" width="8" bestFit="1" customWidth="1"/>
    <col min="10837" max="10838" width="9" bestFit="1" customWidth="1"/>
    <col min="10839" max="10840" width="8" bestFit="1" customWidth="1"/>
    <col min="10841" max="10841" width="6" bestFit="1" customWidth="1"/>
    <col min="10842" max="10850" width="9" bestFit="1" customWidth="1"/>
    <col min="10851" max="10852" width="8" bestFit="1" customWidth="1"/>
    <col min="10853" max="10855" width="9" bestFit="1" customWidth="1"/>
    <col min="10856" max="10859" width="8" bestFit="1" customWidth="1"/>
    <col min="10860" max="10861" width="9" bestFit="1" customWidth="1"/>
    <col min="10862" max="10862" width="8" bestFit="1" customWidth="1"/>
    <col min="10863" max="10869" width="9" bestFit="1" customWidth="1"/>
    <col min="10870" max="10870" width="8" bestFit="1" customWidth="1"/>
    <col min="10871" max="10873" width="9" bestFit="1" customWidth="1"/>
    <col min="10874" max="10874" width="12.77734375" bestFit="1" customWidth="1"/>
    <col min="10875" max="10875" width="10.109375" bestFit="1" customWidth="1"/>
    <col min="10876" max="10877" width="9" bestFit="1" customWidth="1"/>
    <col min="10878" max="10879" width="8" bestFit="1" customWidth="1"/>
    <col min="10880" max="10880" width="9" bestFit="1" customWidth="1"/>
    <col min="10881" max="10881" width="8" bestFit="1" customWidth="1"/>
    <col min="10882" max="10882" width="9" bestFit="1" customWidth="1"/>
    <col min="10883" max="10884" width="8" bestFit="1" customWidth="1"/>
    <col min="10885" max="10885" width="9" bestFit="1" customWidth="1"/>
    <col min="10886" max="10886" width="8" bestFit="1" customWidth="1"/>
    <col min="10887" max="10888" width="9" bestFit="1" customWidth="1"/>
    <col min="10889" max="10889" width="6" bestFit="1" customWidth="1"/>
    <col min="10890" max="10890" width="9" bestFit="1" customWidth="1"/>
    <col min="10891" max="10891" width="6" bestFit="1" customWidth="1"/>
    <col min="10892" max="10892" width="8" bestFit="1" customWidth="1"/>
    <col min="10893" max="10893" width="9" bestFit="1" customWidth="1"/>
    <col min="10894" max="10894" width="8" bestFit="1" customWidth="1"/>
    <col min="10895" max="10895" width="9" bestFit="1" customWidth="1"/>
    <col min="10896" max="10897" width="8" bestFit="1" customWidth="1"/>
    <col min="10898" max="10898" width="9" bestFit="1" customWidth="1"/>
    <col min="10899" max="10899" width="8" bestFit="1" customWidth="1"/>
    <col min="10900" max="10901" width="9" bestFit="1" customWidth="1"/>
    <col min="10902" max="10902" width="6" bestFit="1" customWidth="1"/>
    <col min="10903" max="10903" width="9" bestFit="1" customWidth="1"/>
    <col min="10904" max="10905" width="8" bestFit="1" customWidth="1"/>
    <col min="10906" max="10906" width="9" bestFit="1" customWidth="1"/>
    <col min="10907" max="10907" width="6" bestFit="1" customWidth="1"/>
    <col min="10908" max="10911" width="8" bestFit="1" customWidth="1"/>
    <col min="10912" max="10913" width="9" bestFit="1" customWidth="1"/>
    <col min="10914" max="10915" width="8" bestFit="1" customWidth="1"/>
    <col min="10916" max="10917" width="9" bestFit="1" customWidth="1"/>
    <col min="10918" max="10919" width="8" bestFit="1" customWidth="1"/>
    <col min="10920" max="10922" width="9" bestFit="1" customWidth="1"/>
    <col min="10923" max="10923" width="8" bestFit="1" customWidth="1"/>
    <col min="10924" max="10927" width="9" bestFit="1" customWidth="1"/>
    <col min="10928" max="10928" width="8" bestFit="1" customWidth="1"/>
    <col min="10929" max="10930" width="9" bestFit="1" customWidth="1"/>
    <col min="10931" max="10931" width="8" bestFit="1" customWidth="1"/>
    <col min="10932" max="10932" width="9" bestFit="1" customWidth="1"/>
    <col min="10933" max="10934" width="8" bestFit="1" customWidth="1"/>
    <col min="10935" max="10937" width="9" bestFit="1" customWidth="1"/>
    <col min="10938" max="10939" width="8" bestFit="1" customWidth="1"/>
    <col min="10940" max="10941" width="9" bestFit="1" customWidth="1"/>
    <col min="10942" max="10942" width="8" bestFit="1" customWidth="1"/>
    <col min="10943" max="10943" width="9" bestFit="1" customWidth="1"/>
    <col min="10944" max="10944" width="8" bestFit="1" customWidth="1"/>
    <col min="10945" max="10947" width="9" bestFit="1" customWidth="1"/>
    <col min="10948" max="10949" width="8" bestFit="1" customWidth="1"/>
    <col min="10950" max="10950" width="9" bestFit="1" customWidth="1"/>
    <col min="10951" max="10951" width="8" bestFit="1" customWidth="1"/>
    <col min="10952" max="10952" width="9" bestFit="1" customWidth="1"/>
    <col min="10953" max="10953" width="8" bestFit="1" customWidth="1"/>
    <col min="10954" max="10954" width="6" bestFit="1" customWidth="1"/>
    <col min="10955" max="10963" width="9" bestFit="1" customWidth="1"/>
    <col min="10964" max="10965" width="8" bestFit="1" customWidth="1"/>
    <col min="10966" max="10968" width="9" bestFit="1" customWidth="1"/>
    <col min="10969" max="10972" width="8" bestFit="1" customWidth="1"/>
    <col min="10973" max="10974" width="9" bestFit="1" customWidth="1"/>
    <col min="10975" max="10975" width="8" bestFit="1" customWidth="1"/>
    <col min="10976" max="10982" width="9" bestFit="1" customWidth="1"/>
    <col min="10983" max="10983" width="8" bestFit="1" customWidth="1"/>
    <col min="10984" max="10986" width="9" bestFit="1" customWidth="1"/>
    <col min="10987" max="10987" width="12.77734375" bestFit="1" customWidth="1"/>
    <col min="10988" max="10988" width="10.109375" bestFit="1" customWidth="1"/>
    <col min="10989" max="10990" width="9" bestFit="1" customWidth="1"/>
    <col min="10991" max="10992" width="8" bestFit="1" customWidth="1"/>
    <col min="10993" max="10993" width="9" bestFit="1" customWidth="1"/>
    <col min="10994" max="10995" width="8" bestFit="1" customWidth="1"/>
    <col min="10996" max="10996" width="9" bestFit="1" customWidth="1"/>
    <col min="10997" max="10998" width="8" bestFit="1" customWidth="1"/>
    <col min="10999" max="10999" width="9" bestFit="1" customWidth="1"/>
    <col min="11000" max="11000" width="8" bestFit="1" customWidth="1"/>
    <col min="11001" max="11002" width="9" bestFit="1" customWidth="1"/>
    <col min="11003" max="11003" width="6" bestFit="1" customWidth="1"/>
    <col min="11004" max="11004" width="9" bestFit="1" customWidth="1"/>
    <col min="11005" max="11005" width="6" bestFit="1" customWidth="1"/>
    <col min="11006" max="11006" width="8" bestFit="1" customWidth="1"/>
    <col min="11007" max="11007" width="9" bestFit="1" customWidth="1"/>
    <col min="11008" max="11008" width="8" bestFit="1" customWidth="1"/>
    <col min="11009" max="11010" width="9" bestFit="1" customWidth="1"/>
    <col min="11011" max="11012" width="8" bestFit="1" customWidth="1"/>
    <col min="11013" max="11013" width="9" bestFit="1" customWidth="1"/>
    <col min="11014" max="11014" width="8" bestFit="1" customWidth="1"/>
    <col min="11015" max="11016" width="9" bestFit="1" customWidth="1"/>
    <col min="11017" max="11017" width="6" bestFit="1" customWidth="1"/>
    <col min="11018" max="11018" width="9" bestFit="1" customWidth="1"/>
    <col min="11019" max="11020" width="8" bestFit="1" customWidth="1"/>
    <col min="11021" max="11022" width="9" bestFit="1" customWidth="1"/>
    <col min="11023" max="11023" width="6" bestFit="1" customWidth="1"/>
    <col min="11024" max="11027" width="8" bestFit="1" customWidth="1"/>
    <col min="11028" max="11028" width="9" bestFit="1" customWidth="1"/>
    <col min="11029" max="11030" width="8" bestFit="1" customWidth="1"/>
    <col min="11031" max="11032" width="9" bestFit="1" customWidth="1"/>
    <col min="11033" max="11034" width="8" bestFit="1" customWidth="1"/>
    <col min="11035" max="11037" width="9" bestFit="1" customWidth="1"/>
    <col min="11038" max="11038" width="8" bestFit="1" customWidth="1"/>
    <col min="11039" max="11044" width="9" bestFit="1" customWidth="1"/>
    <col min="11045" max="11045" width="8" bestFit="1" customWidth="1"/>
    <col min="11046" max="11046" width="9" bestFit="1" customWidth="1"/>
    <col min="11047" max="11047" width="8" bestFit="1" customWidth="1"/>
    <col min="11048" max="11051" width="9" bestFit="1" customWidth="1"/>
    <col min="11052" max="11053" width="8" bestFit="1" customWidth="1"/>
    <col min="11054" max="11055" width="9" bestFit="1" customWidth="1"/>
    <col min="11056" max="11056" width="8" bestFit="1" customWidth="1"/>
    <col min="11057" max="11057" width="9" bestFit="1" customWidth="1"/>
    <col min="11058" max="11058" width="8" bestFit="1" customWidth="1"/>
    <col min="11059" max="11061" width="9" bestFit="1" customWidth="1"/>
    <col min="11062" max="11063" width="8" bestFit="1" customWidth="1"/>
    <col min="11064" max="11064" width="9" bestFit="1" customWidth="1"/>
    <col min="11065" max="11065" width="8" bestFit="1" customWidth="1"/>
    <col min="11066" max="11066" width="9" bestFit="1" customWidth="1"/>
    <col min="11067" max="11067" width="8" bestFit="1" customWidth="1"/>
    <col min="11068" max="11068" width="6" bestFit="1" customWidth="1"/>
    <col min="11069" max="11077" width="9" bestFit="1" customWidth="1"/>
    <col min="11078" max="11079" width="8" bestFit="1" customWidth="1"/>
    <col min="11080" max="11082" width="9" bestFit="1" customWidth="1"/>
    <col min="11083" max="11086" width="8" bestFit="1" customWidth="1"/>
    <col min="11087" max="11088" width="9" bestFit="1" customWidth="1"/>
    <col min="11089" max="11089" width="8" bestFit="1" customWidth="1"/>
    <col min="11090" max="11096" width="9" bestFit="1" customWidth="1"/>
    <col min="11097" max="11097" width="8" bestFit="1" customWidth="1"/>
    <col min="11098" max="11100" width="9" bestFit="1" customWidth="1"/>
    <col min="11101" max="11101" width="12.77734375" bestFit="1" customWidth="1"/>
    <col min="11102" max="11102" width="10.109375" bestFit="1" customWidth="1"/>
    <col min="11103" max="11104" width="9" bestFit="1" customWidth="1"/>
    <col min="11105" max="11106" width="8" bestFit="1" customWidth="1"/>
    <col min="11107" max="11107" width="9" bestFit="1" customWidth="1"/>
    <col min="11108" max="11108" width="8" bestFit="1" customWidth="1"/>
    <col min="11109" max="11109" width="9" bestFit="1" customWidth="1"/>
    <col min="11110" max="11111" width="8" bestFit="1" customWidth="1"/>
    <col min="11112" max="11114" width="9" bestFit="1" customWidth="1"/>
    <col min="11115" max="11115" width="6" bestFit="1" customWidth="1"/>
    <col min="11116" max="11116" width="9" bestFit="1" customWidth="1"/>
    <col min="11117" max="11117" width="8" bestFit="1" customWidth="1"/>
    <col min="11118" max="11118" width="6" bestFit="1" customWidth="1"/>
    <col min="11119" max="11119" width="8" bestFit="1" customWidth="1"/>
    <col min="11120" max="11120" width="9" bestFit="1" customWidth="1"/>
    <col min="11121" max="11121" width="8" bestFit="1" customWidth="1"/>
    <col min="11122" max="11122" width="9" bestFit="1" customWidth="1"/>
    <col min="11123" max="11124" width="8" bestFit="1" customWidth="1"/>
    <col min="11125" max="11125" width="9" bestFit="1" customWidth="1"/>
    <col min="11126" max="11126" width="8" bestFit="1" customWidth="1"/>
    <col min="11127" max="11128" width="9" bestFit="1" customWidth="1"/>
    <col min="11129" max="11129" width="6" bestFit="1" customWidth="1"/>
    <col min="11130" max="11130" width="9" bestFit="1" customWidth="1"/>
    <col min="11131" max="11132" width="8" bestFit="1" customWidth="1"/>
    <col min="11133" max="11133" width="9" bestFit="1" customWidth="1"/>
    <col min="11134" max="11134" width="6" bestFit="1" customWidth="1"/>
    <col min="11135" max="11138" width="8" bestFit="1" customWidth="1"/>
    <col min="11139" max="11140" width="9" bestFit="1" customWidth="1"/>
    <col min="11141" max="11142" width="8" bestFit="1" customWidth="1"/>
    <col min="11143" max="11144" width="9" bestFit="1" customWidth="1"/>
    <col min="11145" max="11146" width="8" bestFit="1" customWidth="1"/>
    <col min="11147" max="11149" width="9" bestFit="1" customWidth="1"/>
    <col min="11150" max="11150" width="8" bestFit="1" customWidth="1"/>
    <col min="11151" max="11154" width="9" bestFit="1" customWidth="1"/>
    <col min="11155" max="11155" width="8" bestFit="1" customWidth="1"/>
    <col min="11156" max="11157" width="9" bestFit="1" customWidth="1"/>
    <col min="11158" max="11158" width="8" bestFit="1" customWidth="1"/>
    <col min="11159" max="11159" width="9" bestFit="1" customWidth="1"/>
    <col min="11160" max="11161" width="8" bestFit="1" customWidth="1"/>
    <col min="11162" max="11164" width="9" bestFit="1" customWidth="1"/>
    <col min="11165" max="11166" width="8" bestFit="1" customWidth="1"/>
    <col min="11167" max="11168" width="9" bestFit="1" customWidth="1"/>
    <col min="11169" max="11169" width="8" bestFit="1" customWidth="1"/>
    <col min="11170" max="11170" width="9" bestFit="1" customWidth="1"/>
    <col min="11171" max="11171" width="8" bestFit="1" customWidth="1"/>
    <col min="11172" max="11174" width="9" bestFit="1" customWidth="1"/>
    <col min="11175" max="11176" width="8" bestFit="1" customWidth="1"/>
    <col min="11177" max="11177" width="9" bestFit="1" customWidth="1"/>
    <col min="11178" max="11178" width="8" bestFit="1" customWidth="1"/>
    <col min="11179" max="11179" width="9" bestFit="1" customWidth="1"/>
    <col min="11180" max="11180" width="8" bestFit="1" customWidth="1"/>
    <col min="11181" max="11181" width="6" bestFit="1" customWidth="1"/>
    <col min="11182" max="11190" width="9" bestFit="1" customWidth="1"/>
    <col min="11191" max="11192" width="8" bestFit="1" customWidth="1"/>
    <col min="11193" max="11195" width="9" bestFit="1" customWidth="1"/>
    <col min="11196" max="11199" width="8" bestFit="1" customWidth="1"/>
    <col min="11200" max="11201" width="9" bestFit="1" customWidth="1"/>
    <col min="11202" max="11202" width="8" bestFit="1" customWidth="1"/>
    <col min="11203" max="11209" width="9" bestFit="1" customWidth="1"/>
    <col min="11210" max="11210" width="8" bestFit="1" customWidth="1"/>
    <col min="11211" max="11213" width="9" bestFit="1" customWidth="1"/>
    <col min="11214" max="11214" width="12.77734375" bestFit="1" customWidth="1"/>
    <col min="11215" max="11215" width="10.109375" bestFit="1" customWidth="1"/>
    <col min="11216" max="11216" width="9" bestFit="1" customWidth="1"/>
    <col min="11217" max="11219" width="8" bestFit="1" customWidth="1"/>
    <col min="11220" max="11220" width="9" bestFit="1" customWidth="1"/>
    <col min="11221" max="11221" width="8" bestFit="1" customWidth="1"/>
    <col min="11222" max="11223" width="9" bestFit="1" customWidth="1"/>
    <col min="11224" max="11225" width="8" bestFit="1" customWidth="1"/>
    <col min="11226" max="11228" width="9" bestFit="1" customWidth="1"/>
    <col min="11229" max="11229" width="6" bestFit="1" customWidth="1"/>
    <col min="11230" max="11230" width="9" bestFit="1" customWidth="1"/>
    <col min="11231" max="11231" width="8" bestFit="1" customWidth="1"/>
    <col min="11232" max="11232" width="6" bestFit="1" customWidth="1"/>
    <col min="11233" max="11233" width="8" bestFit="1" customWidth="1"/>
    <col min="11234" max="11234" width="9" bestFit="1" customWidth="1"/>
    <col min="11235" max="11237" width="8" bestFit="1" customWidth="1"/>
    <col min="11238" max="11238" width="9" bestFit="1" customWidth="1"/>
    <col min="11239" max="11239" width="8" bestFit="1" customWidth="1"/>
    <col min="11240" max="11241" width="9" bestFit="1" customWidth="1"/>
    <col min="11242" max="11242" width="6" bestFit="1" customWidth="1"/>
    <col min="11243" max="11243" width="9" bestFit="1" customWidth="1"/>
    <col min="11244" max="11245" width="8" bestFit="1" customWidth="1"/>
    <col min="11246" max="11246" width="9" bestFit="1" customWidth="1"/>
    <col min="11247" max="11247" width="6" bestFit="1" customWidth="1"/>
    <col min="11248" max="11252" width="8" bestFit="1" customWidth="1"/>
    <col min="11253" max="11254" width="9" bestFit="1" customWidth="1"/>
    <col min="11255" max="11256" width="8" bestFit="1" customWidth="1"/>
    <col min="11257" max="11257" width="9" bestFit="1" customWidth="1"/>
    <col min="11258" max="11259" width="8" bestFit="1" customWidth="1"/>
    <col min="11260" max="11262" width="9" bestFit="1" customWidth="1"/>
    <col min="11263" max="11263" width="8" bestFit="1" customWidth="1"/>
    <col min="11264" max="11266" width="9" bestFit="1" customWidth="1"/>
    <col min="11267" max="11267" width="8" bestFit="1" customWidth="1"/>
    <col min="11268" max="11269" width="9" bestFit="1" customWidth="1"/>
    <col min="11270" max="11270" width="8" bestFit="1" customWidth="1"/>
    <col min="11271" max="11271" width="9" bestFit="1" customWidth="1"/>
    <col min="11272" max="11273" width="8" bestFit="1" customWidth="1"/>
    <col min="11274" max="11276" width="9" bestFit="1" customWidth="1"/>
    <col min="11277" max="11278" width="8" bestFit="1" customWidth="1"/>
    <col min="11279" max="11280" width="9" bestFit="1" customWidth="1"/>
    <col min="11281" max="11281" width="8" bestFit="1" customWidth="1"/>
    <col min="11282" max="11282" width="9" bestFit="1" customWidth="1"/>
    <col min="11283" max="11284" width="8" bestFit="1" customWidth="1"/>
    <col min="11285" max="11286" width="9" bestFit="1" customWidth="1"/>
    <col min="11287" max="11288" width="8" bestFit="1" customWidth="1"/>
    <col min="11289" max="11290" width="9" bestFit="1" customWidth="1"/>
    <col min="11291" max="11292" width="8" bestFit="1" customWidth="1"/>
    <col min="11293" max="11293" width="6" bestFit="1" customWidth="1"/>
    <col min="11294" max="11302" width="9" bestFit="1" customWidth="1"/>
    <col min="11303" max="11304" width="8" bestFit="1" customWidth="1"/>
    <col min="11305" max="11307" width="9" bestFit="1" customWidth="1"/>
    <col min="11308" max="11311" width="8" bestFit="1" customWidth="1"/>
    <col min="11312" max="11313" width="9" bestFit="1" customWidth="1"/>
    <col min="11314" max="11314" width="8" bestFit="1" customWidth="1"/>
    <col min="11315" max="11321" width="9" bestFit="1" customWidth="1"/>
    <col min="11322" max="11322" width="8" bestFit="1" customWidth="1"/>
    <col min="11323" max="11325" width="9" bestFit="1" customWidth="1"/>
    <col min="11326" max="11326" width="12.77734375" bestFit="1" customWidth="1"/>
    <col min="11327" max="11327" width="10.109375" bestFit="1" customWidth="1"/>
    <col min="11328" max="11328" width="9" bestFit="1" customWidth="1"/>
    <col min="11329" max="11331" width="8" bestFit="1" customWidth="1"/>
    <col min="11332" max="11332" width="9" bestFit="1" customWidth="1"/>
    <col min="11333" max="11333" width="8" bestFit="1" customWidth="1"/>
    <col min="11334" max="11334" width="9" bestFit="1" customWidth="1"/>
    <col min="11335" max="11335" width="8" bestFit="1" customWidth="1"/>
    <col min="11336" max="11336" width="9" bestFit="1" customWidth="1"/>
    <col min="11337" max="11337" width="8" bestFit="1" customWidth="1"/>
    <col min="11338" max="11339" width="9" bestFit="1" customWidth="1"/>
    <col min="11340" max="11340" width="6" bestFit="1" customWidth="1"/>
    <col min="11341" max="11341" width="9" bestFit="1" customWidth="1"/>
    <col min="11342" max="11342" width="6" bestFit="1" customWidth="1"/>
    <col min="11343" max="11343" width="8" bestFit="1" customWidth="1"/>
    <col min="11344" max="11344" width="9" bestFit="1" customWidth="1"/>
    <col min="11345" max="11345" width="8" bestFit="1" customWidth="1"/>
    <col min="11346" max="11346" width="9" bestFit="1" customWidth="1"/>
    <col min="11347" max="11348" width="8" bestFit="1" customWidth="1"/>
    <col min="11349" max="11349" width="9" bestFit="1" customWidth="1"/>
    <col min="11350" max="11350" width="8" bestFit="1" customWidth="1"/>
    <col min="11351" max="11352" width="9" bestFit="1" customWidth="1"/>
    <col min="11353" max="11353" width="6" bestFit="1" customWidth="1"/>
    <col min="11354" max="11354" width="9" bestFit="1" customWidth="1"/>
    <col min="11355" max="11356" width="8" bestFit="1" customWidth="1"/>
    <col min="11357" max="11357" width="9" bestFit="1" customWidth="1"/>
    <col min="11358" max="11358" width="6" bestFit="1" customWidth="1"/>
    <col min="11359" max="11362" width="8" bestFit="1" customWidth="1"/>
    <col min="11363" max="11364" width="9" bestFit="1" customWidth="1"/>
    <col min="11365" max="11366" width="8" bestFit="1" customWidth="1"/>
    <col min="11367" max="11368" width="9" bestFit="1" customWidth="1"/>
    <col min="11369" max="11370" width="8" bestFit="1" customWidth="1"/>
    <col min="11371" max="11373" width="9" bestFit="1" customWidth="1"/>
    <col min="11374" max="11374" width="8" bestFit="1" customWidth="1"/>
    <col min="11375" max="11378" width="9" bestFit="1" customWidth="1"/>
    <col min="11379" max="11379" width="8" bestFit="1" customWidth="1"/>
    <col min="11380" max="11381" width="9" bestFit="1" customWidth="1"/>
    <col min="11382" max="11382" width="8" bestFit="1" customWidth="1"/>
    <col min="11383" max="11383" width="9" bestFit="1" customWidth="1"/>
    <col min="11384" max="11385" width="8" bestFit="1" customWidth="1"/>
    <col min="11386" max="11388" width="9" bestFit="1" customWidth="1"/>
    <col min="11389" max="11390" width="8" bestFit="1" customWidth="1"/>
    <col min="11391" max="11392" width="9" bestFit="1" customWidth="1"/>
    <col min="11393" max="11393" width="8" bestFit="1" customWidth="1"/>
    <col min="11394" max="11394" width="9" bestFit="1" customWidth="1"/>
    <col min="11395" max="11395" width="8" bestFit="1" customWidth="1"/>
    <col min="11396" max="11398" width="9" bestFit="1" customWidth="1"/>
    <col min="11399" max="11400" width="8" bestFit="1" customWidth="1"/>
    <col min="11401" max="11401" width="9" bestFit="1" customWidth="1"/>
    <col min="11402" max="11402" width="8" bestFit="1" customWidth="1"/>
    <col min="11403" max="11403" width="9" bestFit="1" customWidth="1"/>
    <col min="11404" max="11404" width="8" bestFit="1" customWidth="1"/>
    <col min="11405" max="11405" width="6" bestFit="1" customWidth="1"/>
    <col min="11406" max="11414" width="9" bestFit="1" customWidth="1"/>
    <col min="11415" max="11416" width="8" bestFit="1" customWidth="1"/>
    <col min="11417" max="11419" width="9" bestFit="1" customWidth="1"/>
    <col min="11420" max="11423" width="8" bestFit="1" customWidth="1"/>
    <col min="11424" max="11425" width="9" bestFit="1" customWidth="1"/>
    <col min="11426" max="11426" width="8" bestFit="1" customWidth="1"/>
    <col min="11427" max="11433" width="9" bestFit="1" customWidth="1"/>
    <col min="11434" max="11434" width="8" bestFit="1" customWidth="1"/>
    <col min="11435" max="11437" width="9" bestFit="1" customWidth="1"/>
    <col min="11438" max="11438" width="12.77734375" bestFit="1" customWidth="1"/>
    <col min="11439" max="11439" width="10.109375" bestFit="1" customWidth="1"/>
    <col min="11440" max="11441" width="9" bestFit="1" customWidth="1"/>
    <col min="11442" max="11443" width="8" bestFit="1" customWidth="1"/>
    <col min="11444" max="11444" width="9" bestFit="1" customWidth="1"/>
    <col min="11445" max="11446" width="8" bestFit="1" customWidth="1"/>
    <col min="11447" max="11447" width="9" bestFit="1" customWidth="1"/>
    <col min="11448" max="11449" width="8" bestFit="1" customWidth="1"/>
    <col min="11450" max="11450" width="9" bestFit="1" customWidth="1"/>
    <col min="11451" max="11451" width="8" bestFit="1" customWidth="1"/>
    <col min="11452" max="11453" width="9" bestFit="1" customWidth="1"/>
    <col min="11454" max="11454" width="6" bestFit="1" customWidth="1"/>
    <col min="11455" max="11455" width="9" bestFit="1" customWidth="1"/>
    <col min="11456" max="11456" width="6" bestFit="1" customWidth="1"/>
    <col min="11457" max="11457" width="8" bestFit="1" customWidth="1"/>
    <col min="11458" max="11458" width="9" bestFit="1" customWidth="1"/>
    <col min="11459" max="11459" width="8" bestFit="1" customWidth="1"/>
    <col min="11460" max="11461" width="9" bestFit="1" customWidth="1"/>
    <col min="11462" max="11463" width="8" bestFit="1" customWidth="1"/>
    <col min="11464" max="11464" width="9" bestFit="1" customWidth="1"/>
    <col min="11465" max="11465" width="8" bestFit="1" customWidth="1"/>
    <col min="11466" max="11467" width="9" bestFit="1" customWidth="1"/>
    <col min="11468" max="11468" width="6" bestFit="1" customWidth="1"/>
    <col min="11469" max="11469" width="9" bestFit="1" customWidth="1"/>
    <col min="11470" max="11471" width="8" bestFit="1" customWidth="1"/>
    <col min="11472" max="11473" width="9" bestFit="1" customWidth="1"/>
    <col min="11474" max="11474" width="6" bestFit="1" customWidth="1"/>
    <col min="11475" max="11478" width="8" bestFit="1" customWidth="1"/>
    <col min="11479" max="11479" width="9" bestFit="1" customWidth="1"/>
    <col min="11480" max="11481" width="8" bestFit="1" customWidth="1"/>
    <col min="11482" max="11483" width="9" bestFit="1" customWidth="1"/>
    <col min="11484" max="11485" width="8" bestFit="1" customWidth="1"/>
    <col min="11486" max="11488" width="9" bestFit="1" customWidth="1"/>
    <col min="11489" max="11489" width="8" bestFit="1" customWidth="1"/>
    <col min="11490" max="11495" width="9" bestFit="1" customWidth="1"/>
    <col min="11496" max="11496" width="8" bestFit="1" customWidth="1"/>
    <col min="11497" max="11497" width="9" bestFit="1" customWidth="1"/>
    <col min="11498" max="11498" width="8" bestFit="1" customWidth="1"/>
    <col min="11499" max="11502" width="9" bestFit="1" customWidth="1"/>
    <col min="11503" max="11504" width="8" bestFit="1" customWidth="1"/>
    <col min="11505" max="11506" width="9" bestFit="1" customWidth="1"/>
    <col min="11507" max="11507" width="8" bestFit="1" customWidth="1"/>
    <col min="11508" max="11508" width="9" bestFit="1" customWidth="1"/>
    <col min="11509" max="11509" width="8" bestFit="1" customWidth="1"/>
    <col min="11510" max="11512" width="9" bestFit="1" customWidth="1"/>
    <col min="11513" max="11514" width="8" bestFit="1" customWidth="1"/>
    <col min="11515" max="11515" width="9" bestFit="1" customWidth="1"/>
    <col min="11516" max="11516" width="8" bestFit="1" customWidth="1"/>
    <col min="11517" max="11517" width="9" bestFit="1" customWidth="1"/>
    <col min="11518" max="11518" width="8" bestFit="1" customWidth="1"/>
    <col min="11519" max="11519" width="6" bestFit="1" customWidth="1"/>
    <col min="11520" max="11528" width="9" bestFit="1" customWidth="1"/>
    <col min="11529" max="11530" width="8" bestFit="1" customWidth="1"/>
    <col min="11531" max="11533" width="9" bestFit="1" customWidth="1"/>
    <col min="11534" max="11537" width="8" bestFit="1" customWidth="1"/>
    <col min="11538" max="11539" width="9" bestFit="1" customWidth="1"/>
    <col min="11540" max="11540" width="8" bestFit="1" customWidth="1"/>
    <col min="11541" max="11547" width="9" bestFit="1" customWidth="1"/>
    <col min="11548" max="11548" width="8" bestFit="1" customWidth="1"/>
    <col min="11549" max="11551" width="9" bestFit="1" customWidth="1"/>
    <col min="11552" max="11552" width="12.77734375" bestFit="1" customWidth="1"/>
    <col min="11553" max="11553" width="10.109375" bestFit="1" customWidth="1"/>
    <col min="11554" max="11554" width="9" bestFit="1" customWidth="1"/>
    <col min="11555" max="11557" width="8" bestFit="1" customWidth="1"/>
    <col min="11558" max="11558" width="9" bestFit="1" customWidth="1"/>
    <col min="11559" max="11559" width="8" bestFit="1" customWidth="1"/>
    <col min="11560" max="11560" width="9" bestFit="1" customWidth="1"/>
    <col min="11561" max="11561" width="8" bestFit="1" customWidth="1"/>
    <col min="11562" max="11562" width="9" bestFit="1" customWidth="1"/>
    <col min="11563" max="11563" width="8" bestFit="1" customWidth="1"/>
    <col min="11564" max="11565" width="9" bestFit="1" customWidth="1"/>
    <col min="11566" max="11566" width="6" bestFit="1" customWidth="1"/>
    <col min="11567" max="11567" width="9" bestFit="1" customWidth="1"/>
    <col min="11568" max="11568" width="6" bestFit="1" customWidth="1"/>
    <col min="11569" max="11569" width="8" bestFit="1" customWidth="1"/>
    <col min="11570" max="11570" width="9" bestFit="1" customWidth="1"/>
    <col min="11571" max="11571" width="8" bestFit="1" customWidth="1"/>
    <col min="11572" max="11572" width="9" bestFit="1" customWidth="1"/>
    <col min="11573" max="11574" width="8" bestFit="1" customWidth="1"/>
    <col min="11575" max="11575" width="9" bestFit="1" customWidth="1"/>
    <col min="11576" max="11576" width="8" bestFit="1" customWidth="1"/>
    <col min="11577" max="11578" width="9" bestFit="1" customWidth="1"/>
    <col min="11579" max="11579" width="6" bestFit="1" customWidth="1"/>
    <col min="11580" max="11580" width="9" bestFit="1" customWidth="1"/>
    <col min="11581" max="11582" width="8" bestFit="1" customWidth="1"/>
    <col min="11583" max="11583" width="9" bestFit="1" customWidth="1"/>
    <col min="11584" max="11584" width="6" bestFit="1" customWidth="1"/>
    <col min="11585" max="11588" width="8" bestFit="1" customWidth="1"/>
    <col min="11589" max="11590" width="9" bestFit="1" customWidth="1"/>
    <col min="11591" max="11592" width="8" bestFit="1" customWidth="1"/>
    <col min="11593" max="11594" width="9" bestFit="1" customWidth="1"/>
    <col min="11595" max="11596" width="8" bestFit="1" customWidth="1"/>
    <col min="11597" max="11599" width="9" bestFit="1" customWidth="1"/>
    <col min="11600" max="11600" width="8" bestFit="1" customWidth="1"/>
    <col min="11601" max="11604" width="9" bestFit="1" customWidth="1"/>
    <col min="11605" max="11605" width="8" bestFit="1" customWidth="1"/>
    <col min="11606" max="11607" width="9" bestFit="1" customWidth="1"/>
    <col min="11608" max="11608" width="8" bestFit="1" customWidth="1"/>
    <col min="11609" max="11609" width="9" bestFit="1" customWidth="1"/>
    <col min="11610" max="11611" width="8" bestFit="1" customWidth="1"/>
    <col min="11612" max="11614" width="9" bestFit="1" customWidth="1"/>
    <col min="11615" max="11616" width="8" bestFit="1" customWidth="1"/>
    <col min="11617" max="11618" width="9" bestFit="1" customWidth="1"/>
    <col min="11619" max="11619" width="8" bestFit="1" customWidth="1"/>
    <col min="11620" max="11620" width="9" bestFit="1" customWidth="1"/>
    <col min="11621" max="11621" width="8" bestFit="1" customWidth="1"/>
    <col min="11622" max="11624" width="9" bestFit="1" customWidth="1"/>
    <col min="11625" max="11626" width="8" bestFit="1" customWidth="1"/>
    <col min="11627" max="11627" width="9" bestFit="1" customWidth="1"/>
    <col min="11628" max="11628" width="8" bestFit="1" customWidth="1"/>
    <col min="11629" max="11629" width="9" bestFit="1" customWidth="1"/>
    <col min="11630" max="11630" width="8" bestFit="1" customWidth="1"/>
    <col min="11631" max="11631" width="6" bestFit="1" customWidth="1"/>
    <col min="11632" max="11640" width="9" bestFit="1" customWidth="1"/>
    <col min="11641" max="11642" width="8" bestFit="1" customWidth="1"/>
    <col min="11643" max="11645" width="9" bestFit="1" customWidth="1"/>
    <col min="11646" max="11649" width="8" bestFit="1" customWidth="1"/>
    <col min="11650" max="11651" width="9" bestFit="1" customWidth="1"/>
    <col min="11652" max="11652" width="8" bestFit="1" customWidth="1"/>
    <col min="11653" max="11659" width="9" bestFit="1" customWidth="1"/>
    <col min="11660" max="11660" width="8" bestFit="1" customWidth="1"/>
    <col min="11661" max="11663" width="9" bestFit="1" customWidth="1"/>
    <col min="11664" max="11664" width="12.77734375" bestFit="1" customWidth="1"/>
    <col min="11665" max="11665" width="10.109375" bestFit="1" customWidth="1"/>
    <col min="11666" max="11667" width="9" bestFit="1" customWidth="1"/>
    <col min="11668" max="11669" width="8" bestFit="1" customWidth="1"/>
    <col min="11670" max="11670" width="9" bestFit="1" customWidth="1"/>
    <col min="11671" max="11671" width="8" bestFit="1" customWidth="1"/>
    <col min="11672" max="11672" width="9" bestFit="1" customWidth="1"/>
    <col min="11673" max="11674" width="8" bestFit="1" customWidth="1"/>
    <col min="11675" max="11675" width="9" bestFit="1" customWidth="1"/>
    <col min="11676" max="11676" width="8" bestFit="1" customWidth="1"/>
    <col min="11677" max="11678" width="9" bestFit="1" customWidth="1"/>
    <col min="11679" max="11679" width="6" bestFit="1" customWidth="1"/>
    <col min="11680" max="11680" width="9" bestFit="1" customWidth="1"/>
    <col min="11681" max="11681" width="6" bestFit="1" customWidth="1"/>
    <col min="11682" max="11682" width="8" bestFit="1" customWidth="1"/>
    <col min="11683" max="11683" width="9" bestFit="1" customWidth="1"/>
    <col min="11684" max="11684" width="8" bestFit="1" customWidth="1"/>
    <col min="11685" max="11685" width="9" bestFit="1" customWidth="1"/>
    <col min="11686" max="11687" width="8" bestFit="1" customWidth="1"/>
    <col min="11688" max="11688" width="9" bestFit="1" customWidth="1"/>
    <col min="11689" max="11689" width="8" bestFit="1" customWidth="1"/>
    <col min="11690" max="11691" width="9" bestFit="1" customWidth="1"/>
    <col min="11692" max="11692" width="6" bestFit="1" customWidth="1"/>
    <col min="11693" max="11693" width="9" bestFit="1" customWidth="1"/>
    <col min="11694" max="11695" width="8" bestFit="1" customWidth="1"/>
    <col min="11696" max="11696" width="9" bestFit="1" customWidth="1"/>
    <col min="11697" max="11697" width="6" bestFit="1" customWidth="1"/>
    <col min="11698" max="11701" width="8" bestFit="1" customWidth="1"/>
    <col min="11702" max="11703" width="9" bestFit="1" customWidth="1"/>
    <col min="11704" max="11704" width="8" bestFit="1" customWidth="1"/>
    <col min="11705" max="11705" width="9" bestFit="1" customWidth="1"/>
    <col min="11706" max="11706" width="8" bestFit="1" customWidth="1"/>
    <col min="11707" max="11708" width="9" bestFit="1" customWidth="1"/>
    <col min="11709" max="11710" width="8" bestFit="1" customWidth="1"/>
    <col min="11711" max="11712" width="9" bestFit="1" customWidth="1"/>
    <col min="11713" max="11713" width="8" bestFit="1" customWidth="1"/>
    <col min="11714" max="11716" width="9" bestFit="1" customWidth="1"/>
    <col min="11717" max="11717" width="8" bestFit="1" customWidth="1"/>
    <col min="11718" max="11719" width="9" bestFit="1" customWidth="1"/>
    <col min="11720" max="11720" width="8" bestFit="1" customWidth="1"/>
    <col min="11721" max="11721" width="9" bestFit="1" customWidth="1"/>
    <col min="11722" max="11723" width="8" bestFit="1" customWidth="1"/>
    <col min="11724" max="11726" width="9" bestFit="1" customWidth="1"/>
    <col min="11727" max="11728" width="8" bestFit="1" customWidth="1"/>
    <col min="11729" max="11730" width="9" bestFit="1" customWidth="1"/>
    <col min="11731" max="11731" width="8" bestFit="1" customWidth="1"/>
    <col min="11732" max="11732" width="9" bestFit="1" customWidth="1"/>
    <col min="11733" max="11733" width="8" bestFit="1" customWidth="1"/>
    <col min="11734" max="11736" width="9" bestFit="1" customWidth="1"/>
    <col min="11737" max="11738" width="8" bestFit="1" customWidth="1"/>
    <col min="11739" max="11739" width="9" bestFit="1" customWidth="1"/>
    <col min="11740" max="11740" width="8" bestFit="1" customWidth="1"/>
    <col min="11741" max="11741" width="9" bestFit="1" customWidth="1"/>
    <col min="11742" max="11742" width="8" bestFit="1" customWidth="1"/>
    <col min="11743" max="11743" width="6" bestFit="1" customWidth="1"/>
    <col min="11744" max="11752" width="9" bestFit="1" customWidth="1"/>
    <col min="11753" max="11754" width="8" bestFit="1" customWidth="1"/>
    <col min="11755" max="11757" width="9" bestFit="1" customWidth="1"/>
    <col min="11758" max="11761" width="8" bestFit="1" customWidth="1"/>
    <col min="11762" max="11763" width="9" bestFit="1" customWidth="1"/>
    <col min="11764" max="11764" width="8" bestFit="1" customWidth="1"/>
    <col min="11765" max="11771" width="9" bestFit="1" customWidth="1"/>
    <col min="11772" max="11772" width="8" bestFit="1" customWidth="1"/>
    <col min="11773" max="11775" width="9" bestFit="1" customWidth="1"/>
    <col min="11776" max="11776" width="12.77734375" bestFit="1" customWidth="1"/>
    <col min="11777" max="11777" width="10.109375" bestFit="1" customWidth="1"/>
    <col min="11778" max="11779" width="9" bestFit="1" customWidth="1"/>
    <col min="11780" max="11781" width="8" bestFit="1" customWidth="1"/>
    <col min="11782" max="11782" width="9" bestFit="1" customWidth="1"/>
    <col min="11783" max="11783" width="8" bestFit="1" customWidth="1"/>
    <col min="11784" max="11784" width="9" bestFit="1" customWidth="1"/>
    <col min="11785" max="11786" width="8" bestFit="1" customWidth="1"/>
    <col min="11787" max="11787" width="9" bestFit="1" customWidth="1"/>
    <col min="11788" max="11788" width="8" bestFit="1" customWidth="1"/>
    <col min="11789" max="11790" width="9" bestFit="1" customWidth="1"/>
    <col min="11791" max="11791" width="6" bestFit="1" customWidth="1"/>
    <col min="11792" max="11792" width="9" bestFit="1" customWidth="1"/>
    <col min="11793" max="11793" width="6" bestFit="1" customWidth="1"/>
    <col min="11794" max="11794" width="8" bestFit="1" customWidth="1"/>
    <col min="11795" max="11795" width="9" bestFit="1" customWidth="1"/>
    <col min="11796" max="11796" width="8" bestFit="1" customWidth="1"/>
    <col min="11797" max="11797" width="9" bestFit="1" customWidth="1"/>
    <col min="11798" max="11799" width="8" bestFit="1" customWidth="1"/>
    <col min="11800" max="11800" width="9" bestFit="1" customWidth="1"/>
    <col min="11801" max="11801" width="8" bestFit="1" customWidth="1"/>
    <col min="11802" max="11803" width="9" bestFit="1" customWidth="1"/>
    <col min="11804" max="11804" width="6" bestFit="1" customWidth="1"/>
    <col min="11805" max="11805" width="9" bestFit="1" customWidth="1"/>
    <col min="11806" max="11807" width="8" bestFit="1" customWidth="1"/>
    <col min="11808" max="11808" width="9" bestFit="1" customWidth="1"/>
    <col min="11809" max="11809" width="6" bestFit="1" customWidth="1"/>
    <col min="11810" max="11813" width="8" bestFit="1" customWidth="1"/>
    <col min="11814" max="11815" width="9" bestFit="1" customWidth="1"/>
    <col min="11816" max="11817" width="8" bestFit="1" customWidth="1"/>
    <col min="11818" max="11819" width="9" bestFit="1" customWidth="1"/>
    <col min="11820" max="11821" width="8" bestFit="1" customWidth="1"/>
    <col min="11822" max="11824" width="9" bestFit="1" customWidth="1"/>
    <col min="11825" max="11825" width="8" bestFit="1" customWidth="1"/>
    <col min="11826" max="11829" width="9" bestFit="1" customWidth="1"/>
    <col min="11830" max="11830" width="8" bestFit="1" customWidth="1"/>
    <col min="11831" max="11832" width="9" bestFit="1" customWidth="1"/>
    <col min="11833" max="11833" width="8" bestFit="1" customWidth="1"/>
    <col min="11834" max="11834" width="9" bestFit="1" customWidth="1"/>
    <col min="11835" max="11836" width="8" bestFit="1" customWidth="1"/>
    <col min="11837" max="11839" width="9" bestFit="1" customWidth="1"/>
    <col min="11840" max="11841" width="8" bestFit="1" customWidth="1"/>
    <col min="11842" max="11843" width="9" bestFit="1" customWidth="1"/>
    <col min="11844" max="11844" width="8" bestFit="1" customWidth="1"/>
    <col min="11845" max="11845" width="9" bestFit="1" customWidth="1"/>
    <col min="11846" max="11846" width="8" bestFit="1" customWidth="1"/>
    <col min="11847" max="11849" width="9" bestFit="1" customWidth="1"/>
    <col min="11850" max="11851" width="8" bestFit="1" customWidth="1"/>
    <col min="11852" max="11852" width="9" bestFit="1" customWidth="1"/>
    <col min="11853" max="11853" width="8" bestFit="1" customWidth="1"/>
    <col min="11854" max="11854" width="9" bestFit="1" customWidth="1"/>
    <col min="11855" max="11855" width="8" bestFit="1" customWidth="1"/>
    <col min="11856" max="11856" width="6" bestFit="1" customWidth="1"/>
    <col min="11857" max="11865" width="9" bestFit="1" customWidth="1"/>
    <col min="11866" max="11867" width="8" bestFit="1" customWidth="1"/>
    <col min="11868" max="11870" width="9" bestFit="1" customWidth="1"/>
    <col min="11871" max="11874" width="8" bestFit="1" customWidth="1"/>
    <col min="11875" max="11876" width="9" bestFit="1" customWidth="1"/>
    <col min="11877" max="11877" width="8" bestFit="1" customWidth="1"/>
    <col min="11878" max="11884" width="9" bestFit="1" customWidth="1"/>
    <col min="11885" max="11885" width="8" bestFit="1" customWidth="1"/>
    <col min="11886" max="11888" width="9" bestFit="1" customWidth="1"/>
    <col min="11889" max="11889" width="12.77734375" bestFit="1" customWidth="1"/>
    <col min="11890" max="11890" width="10.109375" bestFit="1" customWidth="1"/>
    <col min="11891" max="11892" width="9" bestFit="1" customWidth="1"/>
    <col min="11893" max="11894" width="8" bestFit="1" customWidth="1"/>
    <col min="11895" max="11895" width="9" bestFit="1" customWidth="1"/>
    <col min="11896" max="11897" width="8" bestFit="1" customWidth="1"/>
    <col min="11898" max="11899" width="9" bestFit="1" customWidth="1"/>
    <col min="11900" max="11900" width="8" bestFit="1" customWidth="1"/>
    <col min="11901" max="11901" width="9" bestFit="1" customWidth="1"/>
    <col min="11902" max="11902" width="8" bestFit="1" customWidth="1"/>
    <col min="11903" max="11904" width="9" bestFit="1" customWidth="1"/>
    <col min="11905" max="11905" width="6" bestFit="1" customWidth="1"/>
    <col min="11906" max="11906" width="9" bestFit="1" customWidth="1"/>
    <col min="11907" max="11907" width="6" bestFit="1" customWidth="1"/>
    <col min="11908" max="11908" width="8" bestFit="1" customWidth="1"/>
    <col min="11909" max="11909" width="9" bestFit="1" customWidth="1"/>
    <col min="11910" max="11912" width="8" bestFit="1" customWidth="1"/>
    <col min="11913" max="11913" width="9" bestFit="1" customWidth="1"/>
    <col min="11914" max="11914" width="8" bestFit="1" customWidth="1"/>
    <col min="11915" max="11916" width="9" bestFit="1" customWidth="1"/>
    <col min="11917" max="11917" width="6" bestFit="1" customWidth="1"/>
    <col min="11918" max="11918" width="9" bestFit="1" customWidth="1"/>
    <col min="11919" max="11920" width="8" bestFit="1" customWidth="1"/>
    <col min="11921" max="11921" width="9" bestFit="1" customWidth="1"/>
    <col min="11922" max="11922" width="6" bestFit="1" customWidth="1"/>
    <col min="11923" max="11926" width="8" bestFit="1" customWidth="1"/>
    <col min="11927" max="11928" width="9" bestFit="1" customWidth="1"/>
    <col min="11929" max="11930" width="8" bestFit="1" customWidth="1"/>
    <col min="11931" max="11932" width="9" bestFit="1" customWidth="1"/>
    <col min="11933" max="11934" width="8" bestFit="1" customWidth="1"/>
    <col min="11935" max="11937" width="9" bestFit="1" customWidth="1"/>
    <col min="11938" max="11938" width="8" bestFit="1" customWidth="1"/>
    <col min="11939" max="11941" width="9" bestFit="1" customWidth="1"/>
    <col min="11942" max="11942" width="8" bestFit="1" customWidth="1"/>
    <col min="11943" max="11944" width="9" bestFit="1" customWidth="1"/>
    <col min="11945" max="11945" width="8" bestFit="1" customWidth="1"/>
    <col min="11946" max="11946" width="9" bestFit="1" customWidth="1"/>
    <col min="11947" max="11947" width="8" bestFit="1" customWidth="1"/>
    <col min="11948" max="11950" width="9" bestFit="1" customWidth="1"/>
    <col min="11951" max="11952" width="8" bestFit="1" customWidth="1"/>
    <col min="11953" max="11954" width="9" bestFit="1" customWidth="1"/>
    <col min="11955" max="11955" width="8" bestFit="1" customWidth="1"/>
    <col min="11956" max="11956" width="9" bestFit="1" customWidth="1"/>
    <col min="11957" max="11957" width="8" bestFit="1" customWidth="1"/>
    <col min="11958" max="11961" width="9" bestFit="1" customWidth="1"/>
    <col min="11962" max="11963" width="8" bestFit="1" customWidth="1"/>
    <col min="11964" max="11965" width="9" bestFit="1" customWidth="1"/>
    <col min="11966" max="11967" width="8" bestFit="1" customWidth="1"/>
    <col min="11968" max="11968" width="6" bestFit="1" customWidth="1"/>
    <col min="11969" max="11977" width="9" bestFit="1" customWidth="1"/>
    <col min="11978" max="11979" width="8" bestFit="1" customWidth="1"/>
    <col min="11980" max="11982" width="9" bestFit="1" customWidth="1"/>
    <col min="11983" max="11986" width="8" bestFit="1" customWidth="1"/>
    <col min="11987" max="11988" width="9" bestFit="1" customWidth="1"/>
    <col min="11989" max="11989" width="8" bestFit="1" customWidth="1"/>
    <col min="11990" max="11996" width="9" bestFit="1" customWidth="1"/>
    <col min="11997" max="11997" width="8" bestFit="1" customWidth="1"/>
    <col min="11998" max="12000" width="9" bestFit="1" customWidth="1"/>
    <col min="12001" max="12001" width="12.77734375" bestFit="1" customWidth="1"/>
    <col min="12002" max="12002" width="10.109375" bestFit="1" customWidth="1"/>
    <col min="12003" max="12004" width="9" bestFit="1" customWidth="1"/>
    <col min="12005" max="12006" width="8" bestFit="1" customWidth="1"/>
    <col min="12007" max="12007" width="9" bestFit="1" customWidth="1"/>
    <col min="12008" max="12008" width="8" bestFit="1" customWidth="1"/>
    <col min="12009" max="12009" width="9" bestFit="1" customWidth="1"/>
    <col min="12010" max="12011" width="8" bestFit="1" customWidth="1"/>
    <col min="12012" max="12012" width="9" bestFit="1" customWidth="1"/>
    <col min="12013" max="12013" width="8" bestFit="1" customWidth="1"/>
    <col min="12014" max="12015" width="9" bestFit="1" customWidth="1"/>
    <col min="12016" max="12016" width="6" bestFit="1" customWidth="1"/>
    <col min="12017" max="12017" width="9" bestFit="1" customWidth="1"/>
    <col min="12018" max="12018" width="6" bestFit="1" customWidth="1"/>
    <col min="12019" max="12019" width="8" bestFit="1" customWidth="1"/>
    <col min="12020" max="12020" width="9" bestFit="1" customWidth="1"/>
    <col min="12021" max="12021" width="8" bestFit="1" customWidth="1"/>
    <col min="12022" max="12022" width="9" bestFit="1" customWidth="1"/>
    <col min="12023" max="12024" width="8" bestFit="1" customWidth="1"/>
    <col min="12025" max="12025" width="9" bestFit="1" customWidth="1"/>
    <col min="12026" max="12026" width="8" bestFit="1" customWidth="1"/>
    <col min="12027" max="12028" width="9" bestFit="1" customWidth="1"/>
    <col min="12029" max="12029" width="6" bestFit="1" customWidth="1"/>
    <col min="12030" max="12030" width="9" bestFit="1" customWidth="1"/>
    <col min="12031" max="12032" width="8" bestFit="1" customWidth="1"/>
    <col min="12033" max="12033" width="9" bestFit="1" customWidth="1"/>
    <col min="12034" max="12034" width="6" bestFit="1" customWidth="1"/>
    <col min="12035" max="12038" width="8" bestFit="1" customWidth="1"/>
    <col min="12039" max="12040" width="9" bestFit="1" customWidth="1"/>
    <col min="12041" max="12042" width="8" bestFit="1" customWidth="1"/>
    <col min="12043" max="12044" width="9" bestFit="1" customWidth="1"/>
    <col min="12045" max="12046" width="8" bestFit="1" customWidth="1"/>
    <col min="12047" max="12049" width="9" bestFit="1" customWidth="1"/>
    <col min="12050" max="12050" width="8" bestFit="1" customWidth="1"/>
    <col min="12051" max="12054" width="9" bestFit="1" customWidth="1"/>
    <col min="12055" max="12055" width="8" bestFit="1" customWidth="1"/>
    <col min="12056" max="12057" width="9" bestFit="1" customWidth="1"/>
    <col min="12058" max="12058" width="8" bestFit="1" customWidth="1"/>
    <col min="12059" max="12059" width="9" bestFit="1" customWidth="1"/>
    <col min="12060" max="12061" width="8" bestFit="1" customWidth="1"/>
    <col min="12062" max="12064" width="9" bestFit="1" customWidth="1"/>
    <col min="12065" max="12066" width="8" bestFit="1" customWidth="1"/>
    <col min="12067" max="12068" width="9" bestFit="1" customWidth="1"/>
    <col min="12069" max="12069" width="8" bestFit="1" customWidth="1"/>
    <col min="12070" max="12070" width="9" bestFit="1" customWidth="1"/>
    <col min="12071" max="12071" width="8" bestFit="1" customWidth="1"/>
    <col min="12072" max="12074" width="9" bestFit="1" customWidth="1"/>
    <col min="12075" max="12076" width="8" bestFit="1" customWidth="1"/>
    <col min="12077" max="12077" width="9" bestFit="1" customWidth="1"/>
    <col min="12078" max="12078" width="8" bestFit="1" customWidth="1"/>
    <col min="12079" max="12079" width="9" bestFit="1" customWidth="1"/>
    <col min="12080" max="12080" width="8" bestFit="1" customWidth="1"/>
    <col min="12081" max="12081" width="6" bestFit="1" customWidth="1"/>
    <col min="12082" max="12090" width="9" bestFit="1" customWidth="1"/>
    <col min="12091" max="12092" width="8" bestFit="1" customWidth="1"/>
    <col min="12093" max="12095" width="9" bestFit="1" customWidth="1"/>
    <col min="12096" max="12099" width="8" bestFit="1" customWidth="1"/>
    <col min="12100" max="12101" width="9" bestFit="1" customWidth="1"/>
    <col min="12102" max="12102" width="8" bestFit="1" customWidth="1"/>
    <col min="12103" max="12109" width="9" bestFit="1" customWidth="1"/>
    <col min="12110" max="12110" width="8" bestFit="1" customWidth="1"/>
    <col min="12111" max="12113" width="9" bestFit="1" customWidth="1"/>
    <col min="12114" max="12114" width="12.77734375" bestFit="1" customWidth="1"/>
    <col min="12115" max="12115" width="10.109375" bestFit="1" customWidth="1"/>
    <col min="12116" max="12116" width="9" bestFit="1" customWidth="1"/>
    <col min="12117" max="12119" width="8" bestFit="1" customWidth="1"/>
    <col min="12120" max="12120" width="9" bestFit="1" customWidth="1"/>
    <col min="12121" max="12122" width="8" bestFit="1" customWidth="1"/>
    <col min="12123" max="12123" width="9" bestFit="1" customWidth="1"/>
    <col min="12124" max="12124" width="8" bestFit="1" customWidth="1"/>
    <col min="12125" max="12127" width="9" bestFit="1" customWidth="1"/>
    <col min="12128" max="12128" width="6" bestFit="1" customWidth="1"/>
    <col min="12129" max="12129" width="9" bestFit="1" customWidth="1"/>
    <col min="12130" max="12130" width="8" bestFit="1" customWidth="1"/>
    <col min="12131" max="12131" width="6" bestFit="1" customWidth="1"/>
    <col min="12132" max="12132" width="8" bestFit="1" customWidth="1"/>
    <col min="12133" max="12133" width="9" bestFit="1" customWidth="1"/>
    <col min="12134" max="12134" width="8" bestFit="1" customWidth="1"/>
    <col min="12135" max="12135" width="9" bestFit="1" customWidth="1"/>
    <col min="12136" max="12137" width="8" bestFit="1" customWidth="1"/>
    <col min="12138" max="12138" width="9" bestFit="1" customWidth="1"/>
    <col min="12139" max="12139" width="8" bestFit="1" customWidth="1"/>
    <col min="12140" max="12141" width="9" bestFit="1" customWidth="1"/>
    <col min="12142" max="12142" width="6" bestFit="1" customWidth="1"/>
    <col min="12143" max="12143" width="9" bestFit="1" customWidth="1"/>
    <col min="12144" max="12145" width="8" bestFit="1" customWidth="1"/>
    <col min="12146" max="12146" width="9" bestFit="1" customWidth="1"/>
    <col min="12147" max="12147" width="6" bestFit="1" customWidth="1"/>
    <col min="12148" max="12151" width="8" bestFit="1" customWidth="1"/>
    <col min="12152" max="12153" width="9" bestFit="1" customWidth="1"/>
    <col min="12154" max="12154" width="8" bestFit="1" customWidth="1"/>
    <col min="12155" max="12155" width="9" bestFit="1" customWidth="1"/>
    <col min="12156" max="12156" width="8" bestFit="1" customWidth="1"/>
    <col min="12157" max="12158" width="9" bestFit="1" customWidth="1"/>
    <col min="12159" max="12160" width="8" bestFit="1" customWidth="1"/>
    <col min="12161" max="12162" width="9" bestFit="1" customWidth="1"/>
    <col min="12163" max="12163" width="8" bestFit="1" customWidth="1"/>
    <col min="12164" max="12166" width="9" bestFit="1" customWidth="1"/>
    <col min="12167" max="12167" width="8" bestFit="1" customWidth="1"/>
    <col min="12168" max="12169" width="9" bestFit="1" customWidth="1"/>
    <col min="12170" max="12170" width="8" bestFit="1" customWidth="1"/>
    <col min="12171" max="12171" width="9" bestFit="1" customWidth="1"/>
    <col min="12172" max="12172" width="8" bestFit="1" customWidth="1"/>
    <col min="12173" max="12175" width="9" bestFit="1" customWidth="1"/>
    <col min="12176" max="12177" width="8" bestFit="1" customWidth="1"/>
    <col min="12178" max="12179" width="9" bestFit="1" customWidth="1"/>
    <col min="12180" max="12180" width="8" bestFit="1" customWidth="1"/>
    <col min="12181" max="12181" width="9" bestFit="1" customWidth="1"/>
    <col min="12182" max="12183" width="8" bestFit="1" customWidth="1"/>
    <col min="12184" max="12185" width="9" bestFit="1" customWidth="1"/>
    <col min="12186" max="12187" width="8" bestFit="1" customWidth="1"/>
    <col min="12188" max="12189" width="9" bestFit="1" customWidth="1"/>
    <col min="12190" max="12191" width="8" bestFit="1" customWidth="1"/>
    <col min="12192" max="12192" width="6" bestFit="1" customWidth="1"/>
    <col min="12193" max="12201" width="9" bestFit="1" customWidth="1"/>
    <col min="12202" max="12203" width="8" bestFit="1" customWidth="1"/>
    <col min="12204" max="12206" width="9" bestFit="1" customWidth="1"/>
    <col min="12207" max="12210" width="8" bestFit="1" customWidth="1"/>
    <col min="12211" max="12212" width="9" bestFit="1" customWidth="1"/>
    <col min="12213" max="12213" width="8" bestFit="1" customWidth="1"/>
    <col min="12214" max="12220" width="9" bestFit="1" customWidth="1"/>
    <col min="12221" max="12221" width="8" bestFit="1" customWidth="1"/>
    <col min="12222" max="12224" width="9" bestFit="1" customWidth="1"/>
    <col min="12225" max="12225" width="12.77734375" bestFit="1" customWidth="1"/>
    <col min="12226" max="12226" width="10.109375" bestFit="1" customWidth="1"/>
    <col min="12227" max="12227" width="9" bestFit="1" customWidth="1"/>
    <col min="12228" max="12230" width="8" bestFit="1" customWidth="1"/>
    <col min="12231" max="12231" width="9" bestFit="1" customWidth="1"/>
    <col min="12232" max="12233" width="8" bestFit="1" customWidth="1"/>
    <col min="12234" max="12234" width="9" bestFit="1" customWidth="1"/>
    <col min="12235" max="12235" width="8" bestFit="1" customWidth="1"/>
    <col min="12236" max="12237" width="9" bestFit="1" customWidth="1"/>
    <col min="12238" max="12238" width="6" bestFit="1" customWidth="1"/>
    <col min="12239" max="12239" width="9" bestFit="1" customWidth="1"/>
    <col min="12240" max="12240" width="6" bestFit="1" customWidth="1"/>
    <col min="12241" max="12241" width="8" bestFit="1" customWidth="1"/>
    <col min="12242" max="12242" width="9" bestFit="1" customWidth="1"/>
    <col min="12243" max="12243" width="8" bestFit="1" customWidth="1"/>
    <col min="12244" max="12244" width="9" bestFit="1" customWidth="1"/>
    <col min="12245" max="12246" width="8" bestFit="1" customWidth="1"/>
    <col min="12247" max="12247" width="9" bestFit="1" customWidth="1"/>
    <col min="12248" max="12248" width="8" bestFit="1" customWidth="1"/>
    <col min="12249" max="12250" width="9" bestFit="1" customWidth="1"/>
    <col min="12251" max="12251" width="6" bestFit="1" customWidth="1"/>
    <col min="12252" max="12252" width="9" bestFit="1" customWidth="1"/>
    <col min="12253" max="12254" width="8" bestFit="1" customWidth="1"/>
    <col min="12255" max="12255" width="9" bestFit="1" customWidth="1"/>
    <col min="12256" max="12256" width="6" bestFit="1" customWidth="1"/>
    <col min="12257" max="12260" width="8" bestFit="1" customWidth="1"/>
    <col min="12261" max="12262" width="9" bestFit="1" customWidth="1"/>
    <col min="12263" max="12264" width="8" bestFit="1" customWidth="1"/>
    <col min="12265" max="12266" width="9" bestFit="1" customWidth="1"/>
    <col min="12267" max="12268" width="8" bestFit="1" customWidth="1"/>
    <col min="12269" max="12271" width="9" bestFit="1" customWidth="1"/>
    <col min="12272" max="12272" width="8" bestFit="1" customWidth="1"/>
    <col min="12273" max="12276" width="9" bestFit="1" customWidth="1"/>
    <col min="12277" max="12277" width="8" bestFit="1" customWidth="1"/>
    <col min="12278" max="12279" width="9" bestFit="1" customWidth="1"/>
    <col min="12280" max="12280" width="8" bestFit="1" customWidth="1"/>
    <col min="12281" max="12281" width="9" bestFit="1" customWidth="1"/>
    <col min="12282" max="12283" width="8" bestFit="1" customWidth="1"/>
    <col min="12284" max="12286" width="9" bestFit="1" customWidth="1"/>
    <col min="12287" max="12288" width="8" bestFit="1" customWidth="1"/>
    <col min="12289" max="12290" width="9" bestFit="1" customWidth="1"/>
    <col min="12291" max="12291" width="8" bestFit="1" customWidth="1"/>
    <col min="12292" max="12292" width="9" bestFit="1" customWidth="1"/>
    <col min="12293" max="12293" width="8" bestFit="1" customWidth="1"/>
    <col min="12294" max="12296" width="9" bestFit="1" customWidth="1"/>
    <col min="12297" max="12298" width="8" bestFit="1" customWidth="1"/>
    <col min="12299" max="12299" width="9" bestFit="1" customWidth="1"/>
    <col min="12300" max="12300" width="8" bestFit="1" customWidth="1"/>
    <col min="12301" max="12301" width="9" bestFit="1" customWidth="1"/>
    <col min="12302" max="12302" width="8" bestFit="1" customWidth="1"/>
    <col min="12303" max="12303" width="6" bestFit="1" customWidth="1"/>
    <col min="12304" max="12312" width="9" bestFit="1" customWidth="1"/>
    <col min="12313" max="12314" width="8" bestFit="1" customWidth="1"/>
    <col min="12315" max="12317" width="9" bestFit="1" customWidth="1"/>
    <col min="12318" max="12321" width="8" bestFit="1" customWidth="1"/>
    <col min="12322" max="12323" width="9" bestFit="1" customWidth="1"/>
    <col min="12324" max="12324" width="8" bestFit="1" customWidth="1"/>
    <col min="12325" max="12331" width="9" bestFit="1" customWidth="1"/>
    <col min="12332" max="12332" width="8" bestFit="1" customWidth="1"/>
    <col min="12333" max="12335" width="9" bestFit="1" customWidth="1"/>
    <col min="12336" max="12336" width="12.77734375" bestFit="1" customWidth="1"/>
    <col min="12337" max="12337" width="10.109375" bestFit="1" customWidth="1"/>
    <col min="12338" max="12338" width="9" bestFit="1" customWidth="1"/>
    <col min="12339" max="12341" width="8" bestFit="1" customWidth="1"/>
    <col min="12342" max="12342" width="9" bestFit="1" customWidth="1"/>
    <col min="12343" max="12343" width="8" bestFit="1" customWidth="1"/>
    <col min="12344" max="12344" width="9" bestFit="1" customWidth="1"/>
    <col min="12345" max="12345" width="8" bestFit="1" customWidth="1"/>
    <col min="12346" max="12346" width="9" bestFit="1" customWidth="1"/>
    <col min="12347" max="12347" width="8" bestFit="1" customWidth="1"/>
    <col min="12348" max="12349" width="9" bestFit="1" customWidth="1"/>
    <col min="12350" max="12350" width="6" bestFit="1" customWidth="1"/>
    <col min="12351" max="12351" width="9" bestFit="1" customWidth="1"/>
    <col min="12352" max="12352" width="6" bestFit="1" customWidth="1"/>
    <col min="12353" max="12353" width="8" bestFit="1" customWidth="1"/>
    <col min="12354" max="12354" width="9" bestFit="1" customWidth="1"/>
    <col min="12355" max="12355" width="8" bestFit="1" customWidth="1"/>
    <col min="12356" max="12356" width="9" bestFit="1" customWidth="1"/>
    <col min="12357" max="12358" width="8" bestFit="1" customWidth="1"/>
    <col min="12359" max="12359" width="9" bestFit="1" customWidth="1"/>
    <col min="12360" max="12360" width="8" bestFit="1" customWidth="1"/>
    <col min="12361" max="12362" width="9" bestFit="1" customWidth="1"/>
    <col min="12363" max="12363" width="6" bestFit="1" customWidth="1"/>
    <col min="12364" max="12364" width="9" bestFit="1" customWidth="1"/>
    <col min="12365" max="12366" width="8" bestFit="1" customWidth="1"/>
    <col min="12367" max="12367" width="9" bestFit="1" customWidth="1"/>
    <col min="12368" max="12368" width="6" bestFit="1" customWidth="1"/>
    <col min="12369" max="12372" width="8" bestFit="1" customWidth="1"/>
    <col min="12373" max="12374" width="9" bestFit="1" customWidth="1"/>
    <col min="12375" max="12376" width="8" bestFit="1" customWidth="1"/>
    <col min="12377" max="12378" width="9" bestFit="1" customWidth="1"/>
    <col min="12379" max="12380" width="8" bestFit="1" customWidth="1"/>
    <col min="12381" max="12383" width="9" bestFit="1" customWidth="1"/>
    <col min="12384" max="12384" width="8" bestFit="1" customWidth="1"/>
    <col min="12385" max="12387" width="9" bestFit="1" customWidth="1"/>
    <col min="12388" max="12388" width="8" bestFit="1" customWidth="1"/>
    <col min="12389" max="12390" width="9" bestFit="1" customWidth="1"/>
    <col min="12391" max="12391" width="8" bestFit="1" customWidth="1"/>
    <col min="12392" max="12392" width="9" bestFit="1" customWidth="1"/>
    <col min="12393" max="12394" width="8" bestFit="1" customWidth="1"/>
    <col min="12395" max="12397" width="9" bestFit="1" customWidth="1"/>
    <col min="12398" max="12399" width="8" bestFit="1" customWidth="1"/>
    <col min="12400" max="12401" width="9" bestFit="1" customWidth="1"/>
    <col min="12402" max="12402" width="8" bestFit="1" customWidth="1"/>
    <col min="12403" max="12403" width="9" bestFit="1" customWidth="1"/>
    <col min="12404" max="12404" width="8" bestFit="1" customWidth="1"/>
    <col min="12405" max="12407" width="9" bestFit="1" customWidth="1"/>
    <col min="12408" max="12409" width="8" bestFit="1" customWidth="1"/>
    <col min="12410" max="12410" width="9" bestFit="1" customWidth="1"/>
    <col min="12411" max="12411" width="8" bestFit="1" customWidth="1"/>
    <col min="12412" max="12412" width="9" bestFit="1" customWidth="1"/>
    <col min="12413" max="12413" width="8" bestFit="1" customWidth="1"/>
    <col min="12414" max="12414" width="6" bestFit="1" customWidth="1"/>
    <col min="12415" max="12423" width="9" bestFit="1" customWidth="1"/>
    <col min="12424" max="12425" width="8" bestFit="1" customWidth="1"/>
    <col min="12426" max="12428" width="9" bestFit="1" customWidth="1"/>
    <col min="12429" max="12432" width="8" bestFit="1" customWidth="1"/>
    <col min="12433" max="12434" width="9" bestFit="1" customWidth="1"/>
    <col min="12435" max="12435" width="8" bestFit="1" customWidth="1"/>
    <col min="12436" max="12442" width="9" bestFit="1" customWidth="1"/>
    <col min="12443" max="12443" width="8" bestFit="1" customWidth="1"/>
    <col min="12444" max="12446" width="9" bestFit="1" customWidth="1"/>
    <col min="12447" max="12447" width="12.77734375" bestFit="1" customWidth="1"/>
    <col min="12448" max="12448" width="10.109375" bestFit="1" customWidth="1"/>
    <col min="12449" max="12449" width="9" bestFit="1" customWidth="1"/>
    <col min="12450" max="12452" width="8" bestFit="1" customWidth="1"/>
    <col min="12453" max="12453" width="9" bestFit="1" customWidth="1"/>
    <col min="12454" max="12455" width="8" bestFit="1" customWidth="1"/>
    <col min="12456" max="12456" width="9" bestFit="1" customWidth="1"/>
    <col min="12457" max="12457" width="8" bestFit="1" customWidth="1"/>
    <col min="12458" max="12459" width="9" bestFit="1" customWidth="1"/>
    <col min="12460" max="12460" width="6" bestFit="1" customWidth="1"/>
    <col min="12461" max="12461" width="9" bestFit="1" customWidth="1"/>
    <col min="12462" max="12462" width="6" bestFit="1" customWidth="1"/>
    <col min="12463" max="12463" width="8" bestFit="1" customWidth="1"/>
    <col min="12464" max="12464" width="9" bestFit="1" customWidth="1"/>
    <col min="12465" max="12465" width="8" bestFit="1" customWidth="1"/>
    <col min="12466" max="12466" width="9" bestFit="1" customWidth="1"/>
    <col min="12467" max="12468" width="8" bestFit="1" customWidth="1"/>
    <col min="12469" max="12469" width="9" bestFit="1" customWidth="1"/>
    <col min="12470" max="12470" width="8" bestFit="1" customWidth="1"/>
    <col min="12471" max="12472" width="9" bestFit="1" customWidth="1"/>
    <col min="12473" max="12473" width="6" bestFit="1" customWidth="1"/>
    <col min="12474" max="12474" width="9" bestFit="1" customWidth="1"/>
    <col min="12475" max="12476" width="8" bestFit="1" customWidth="1"/>
    <col min="12477" max="12477" width="9" bestFit="1" customWidth="1"/>
    <col min="12478" max="12478" width="6" bestFit="1" customWidth="1"/>
    <col min="12479" max="12482" width="8" bestFit="1" customWidth="1"/>
    <col min="12483" max="12484" width="9" bestFit="1" customWidth="1"/>
    <col min="12485" max="12486" width="8" bestFit="1" customWidth="1"/>
    <col min="12487" max="12488" width="9" bestFit="1" customWidth="1"/>
    <col min="12489" max="12490" width="8" bestFit="1" customWidth="1"/>
    <col min="12491" max="12493" width="9" bestFit="1" customWidth="1"/>
    <col min="12494" max="12494" width="8" bestFit="1" customWidth="1"/>
    <col min="12495" max="12497" width="9" bestFit="1" customWidth="1"/>
    <col min="12498" max="12498" width="8" bestFit="1" customWidth="1"/>
    <col min="12499" max="12500" width="9" bestFit="1" customWidth="1"/>
    <col min="12501" max="12501" width="8" bestFit="1" customWidth="1"/>
    <col min="12502" max="12502" width="9" bestFit="1" customWidth="1"/>
    <col min="12503" max="12504" width="8" bestFit="1" customWidth="1"/>
    <col min="12505" max="12507" width="9" bestFit="1" customWidth="1"/>
    <col min="12508" max="12509" width="8" bestFit="1" customWidth="1"/>
    <col min="12510" max="12511" width="9" bestFit="1" customWidth="1"/>
    <col min="12512" max="12512" width="8" bestFit="1" customWidth="1"/>
    <col min="12513" max="12513" width="9" bestFit="1" customWidth="1"/>
    <col min="12514" max="12514" width="8" bestFit="1" customWidth="1"/>
    <col min="12515" max="12517" width="9" bestFit="1" customWidth="1"/>
    <col min="12518" max="12519" width="8" bestFit="1" customWidth="1"/>
    <col min="12520" max="12520" width="9" bestFit="1" customWidth="1"/>
    <col min="12521" max="12521" width="8" bestFit="1" customWidth="1"/>
    <col min="12522" max="12522" width="9" bestFit="1" customWidth="1"/>
    <col min="12523" max="12523" width="8" bestFit="1" customWidth="1"/>
    <col min="12524" max="12524" width="6" bestFit="1" customWidth="1"/>
    <col min="12525" max="12534" width="9" bestFit="1" customWidth="1"/>
    <col min="12535" max="12535" width="8" bestFit="1" customWidth="1"/>
    <col min="12536" max="12538" width="9" bestFit="1" customWidth="1"/>
    <col min="12539" max="12542" width="8" bestFit="1" customWidth="1"/>
    <col min="12543" max="12544" width="9" bestFit="1" customWidth="1"/>
    <col min="12545" max="12545" width="8" bestFit="1" customWidth="1"/>
    <col min="12546" max="12552" width="9" bestFit="1" customWidth="1"/>
    <col min="12553" max="12553" width="8" bestFit="1" customWidth="1"/>
    <col min="12554" max="12556" width="9" bestFit="1" customWidth="1"/>
    <col min="12557" max="12557" width="12.77734375" bestFit="1" customWidth="1"/>
    <col min="12558" max="12558" width="10.109375" bestFit="1" customWidth="1"/>
    <col min="12559" max="12559" width="9" bestFit="1" customWidth="1"/>
    <col min="12560" max="12562" width="8" bestFit="1" customWidth="1"/>
    <col min="12563" max="12563" width="9" bestFit="1" customWidth="1"/>
    <col min="12564" max="12565" width="8" bestFit="1" customWidth="1"/>
    <col min="12566" max="12566" width="9" bestFit="1" customWidth="1"/>
    <col min="12567" max="12567" width="8" bestFit="1" customWidth="1"/>
    <col min="12568" max="12570" width="9" bestFit="1" customWidth="1"/>
    <col min="12571" max="12571" width="6" bestFit="1" customWidth="1"/>
    <col min="12572" max="12572" width="9" bestFit="1" customWidth="1"/>
    <col min="12573" max="12573" width="8" bestFit="1" customWidth="1"/>
    <col min="12574" max="12574" width="6" bestFit="1" customWidth="1"/>
    <col min="12575" max="12575" width="8" bestFit="1" customWidth="1"/>
    <col min="12576" max="12576" width="9" bestFit="1" customWidth="1"/>
    <col min="12577" max="12577" width="8" bestFit="1" customWidth="1"/>
    <col min="12578" max="12578" width="9" bestFit="1" customWidth="1"/>
    <col min="12579" max="12580" width="8" bestFit="1" customWidth="1"/>
    <col min="12581" max="12581" width="9" bestFit="1" customWidth="1"/>
    <col min="12582" max="12582" width="8" bestFit="1" customWidth="1"/>
    <col min="12583" max="12584" width="9" bestFit="1" customWidth="1"/>
    <col min="12585" max="12585" width="6" bestFit="1" customWidth="1"/>
    <col min="12586" max="12586" width="9" bestFit="1" customWidth="1"/>
    <col min="12587" max="12588" width="8" bestFit="1" customWidth="1"/>
    <col min="12589" max="12589" width="9" bestFit="1" customWidth="1"/>
    <col min="12590" max="12590" width="6" bestFit="1" customWidth="1"/>
    <col min="12591" max="12594" width="8" bestFit="1" customWidth="1"/>
    <col min="12595" max="12596" width="9" bestFit="1" customWidth="1"/>
    <col min="12597" max="12597" width="8" bestFit="1" customWidth="1"/>
    <col min="12598" max="12598" width="9" bestFit="1" customWidth="1"/>
    <col min="12599" max="12599" width="8" bestFit="1" customWidth="1"/>
    <col min="12600" max="12601" width="9" bestFit="1" customWidth="1"/>
    <col min="12602" max="12603" width="8" bestFit="1" customWidth="1"/>
    <col min="12604" max="12605" width="9" bestFit="1" customWidth="1"/>
    <col min="12606" max="12606" width="8" bestFit="1" customWidth="1"/>
    <col min="12607" max="12609" width="9" bestFit="1" customWidth="1"/>
    <col min="12610" max="12610" width="8" bestFit="1" customWidth="1"/>
    <col min="12611" max="12612" width="9" bestFit="1" customWidth="1"/>
    <col min="12613" max="12613" width="8" bestFit="1" customWidth="1"/>
    <col min="12614" max="12614" width="9" bestFit="1" customWidth="1"/>
    <col min="12615" max="12615" width="8" bestFit="1" customWidth="1"/>
    <col min="12616" max="12618" width="9" bestFit="1" customWidth="1"/>
    <col min="12619" max="12620" width="8" bestFit="1" customWidth="1"/>
    <col min="12621" max="12622" width="9" bestFit="1" customWidth="1"/>
    <col min="12623" max="12623" width="8" bestFit="1" customWidth="1"/>
    <col min="12624" max="12624" width="9" bestFit="1" customWidth="1"/>
    <col min="12625" max="12626" width="8" bestFit="1" customWidth="1"/>
    <col min="12627" max="12628" width="9" bestFit="1" customWidth="1"/>
    <col min="12629" max="12630" width="8" bestFit="1" customWidth="1"/>
    <col min="12631" max="12631" width="9" bestFit="1" customWidth="1"/>
    <col min="12632" max="12632" width="8" bestFit="1" customWidth="1"/>
    <col min="12633" max="12633" width="9" bestFit="1" customWidth="1"/>
    <col min="12634" max="12634" width="8" bestFit="1" customWidth="1"/>
    <col min="12635" max="12635" width="6" bestFit="1" customWidth="1"/>
    <col min="12636" max="12644" width="9" bestFit="1" customWidth="1"/>
    <col min="12645" max="12646" width="8" bestFit="1" customWidth="1"/>
    <col min="12647" max="12649" width="9" bestFit="1" customWidth="1"/>
    <col min="12650" max="12653" width="8" bestFit="1" customWidth="1"/>
    <col min="12654" max="12655" width="9" bestFit="1" customWidth="1"/>
    <col min="12656" max="12656" width="8" bestFit="1" customWidth="1"/>
    <col min="12657" max="12663" width="9" bestFit="1" customWidth="1"/>
    <col min="12664" max="12664" width="8" bestFit="1" customWidth="1"/>
    <col min="12665" max="12667" width="9" bestFit="1" customWidth="1"/>
    <col min="12668" max="12668" width="12.77734375" bestFit="1" customWidth="1"/>
    <col min="12669" max="12669" width="10.109375" bestFit="1" customWidth="1"/>
    <col min="12670" max="12670" width="9" bestFit="1" customWidth="1"/>
    <col min="12671" max="12673" width="8" bestFit="1" customWidth="1"/>
    <col min="12674" max="12674" width="9" bestFit="1" customWidth="1"/>
    <col min="12675" max="12676" width="8" bestFit="1" customWidth="1"/>
    <col min="12677" max="12679" width="9" bestFit="1" customWidth="1"/>
    <col min="12680" max="12680" width="6" bestFit="1" customWidth="1"/>
    <col min="12681" max="12681" width="9" bestFit="1" customWidth="1"/>
    <col min="12682" max="12682" width="8" bestFit="1" customWidth="1"/>
    <col min="12683" max="12683" width="6" bestFit="1" customWidth="1"/>
    <col min="12684" max="12684" width="8" bestFit="1" customWidth="1"/>
    <col min="12685" max="12685" width="9" bestFit="1" customWidth="1"/>
    <col min="12686" max="12686" width="8" bestFit="1" customWidth="1"/>
    <col min="12687" max="12687" width="9" bestFit="1" customWidth="1"/>
    <col min="12688" max="12689" width="8" bestFit="1" customWidth="1"/>
    <col min="12690" max="12690" width="9" bestFit="1" customWidth="1"/>
    <col min="12691" max="12691" width="8" bestFit="1" customWidth="1"/>
    <col min="12692" max="12693" width="9" bestFit="1" customWidth="1"/>
    <col min="12694" max="12694" width="6" bestFit="1" customWidth="1"/>
    <col min="12695" max="12695" width="9" bestFit="1" customWidth="1"/>
    <col min="12696" max="12697" width="8" bestFit="1" customWidth="1"/>
    <col min="12698" max="12699" width="9" bestFit="1" customWidth="1"/>
    <col min="12700" max="12700" width="6" bestFit="1" customWidth="1"/>
    <col min="12701" max="12704" width="8" bestFit="1" customWidth="1"/>
    <col min="12705" max="12706" width="9" bestFit="1" customWidth="1"/>
    <col min="12707" max="12708" width="8" bestFit="1" customWidth="1"/>
    <col min="12709" max="12710" width="9" bestFit="1" customWidth="1"/>
    <col min="12711" max="12711" width="8" bestFit="1" customWidth="1"/>
    <col min="12712" max="12712" width="9" bestFit="1" customWidth="1"/>
    <col min="12713" max="12713" width="8" bestFit="1" customWidth="1"/>
    <col min="12714" max="12716" width="9" bestFit="1" customWidth="1"/>
    <col min="12717" max="12717" width="8" bestFit="1" customWidth="1"/>
    <col min="12718" max="12722" width="9" bestFit="1" customWidth="1"/>
    <col min="12723" max="12723" width="8" bestFit="1" customWidth="1"/>
    <col min="12724" max="12724" width="9" bestFit="1" customWidth="1"/>
    <col min="12725" max="12725" width="8" bestFit="1" customWidth="1"/>
    <col min="12726" max="12728" width="9" bestFit="1" customWidth="1"/>
    <col min="12729" max="12730" width="8" bestFit="1" customWidth="1"/>
    <col min="12731" max="12732" width="9" bestFit="1" customWidth="1"/>
    <col min="12733" max="12733" width="8" bestFit="1" customWidth="1"/>
    <col min="12734" max="12734" width="9" bestFit="1" customWidth="1"/>
    <col min="12735" max="12735" width="8" bestFit="1" customWidth="1"/>
    <col min="12736" max="12739" width="9" bestFit="1" customWidth="1"/>
    <col min="12740" max="12741" width="8" bestFit="1" customWidth="1"/>
    <col min="12742" max="12742" width="9" bestFit="1" customWidth="1"/>
    <col min="12743" max="12743" width="8" bestFit="1" customWidth="1"/>
    <col min="12744" max="12744" width="9" bestFit="1" customWidth="1"/>
    <col min="12745" max="12745" width="8" bestFit="1" customWidth="1"/>
    <col min="12746" max="12746" width="6" bestFit="1" customWidth="1"/>
    <col min="12747" max="12756" width="9" bestFit="1" customWidth="1"/>
    <col min="12757" max="12757" width="8" bestFit="1" customWidth="1"/>
    <col min="12758" max="12760" width="9" bestFit="1" customWidth="1"/>
    <col min="12761" max="12764" width="8" bestFit="1" customWidth="1"/>
    <col min="12765" max="12766" width="9" bestFit="1" customWidth="1"/>
    <col min="12767" max="12767" width="8" bestFit="1" customWidth="1"/>
    <col min="12768" max="12774" width="9" bestFit="1" customWidth="1"/>
    <col min="12775" max="12775" width="8" bestFit="1" customWidth="1"/>
    <col min="12776" max="12778" width="9" bestFit="1" customWidth="1"/>
    <col min="12779" max="12779" width="12.77734375" bestFit="1" customWidth="1"/>
    <col min="12780" max="12780" width="10.109375" bestFit="1" customWidth="1"/>
    <col min="12781" max="12781" width="9" bestFit="1" customWidth="1"/>
    <col min="12782" max="12784" width="8" bestFit="1" customWidth="1"/>
    <col min="12785" max="12785" width="9" bestFit="1" customWidth="1"/>
    <col min="12786" max="12786" width="8" bestFit="1" customWidth="1"/>
    <col min="12787" max="12787" width="9" bestFit="1" customWidth="1"/>
    <col min="12788" max="12788" width="8" bestFit="1" customWidth="1"/>
    <col min="12789" max="12791" width="9" bestFit="1" customWidth="1"/>
    <col min="12792" max="12792" width="6" bestFit="1" customWidth="1"/>
    <col min="12793" max="12793" width="9" bestFit="1" customWidth="1"/>
    <col min="12794" max="12794" width="8" bestFit="1" customWidth="1"/>
    <col min="12795" max="12795" width="6" bestFit="1" customWidth="1"/>
    <col min="12796" max="12796" width="8" bestFit="1" customWidth="1"/>
    <col min="12797" max="12797" width="9" bestFit="1" customWidth="1"/>
    <col min="12798" max="12798" width="8" bestFit="1" customWidth="1"/>
    <col min="12799" max="12799" width="9" bestFit="1" customWidth="1"/>
    <col min="12800" max="12801" width="8" bestFit="1" customWidth="1"/>
    <col min="12802" max="12802" width="9" bestFit="1" customWidth="1"/>
    <col min="12803" max="12803" width="8" bestFit="1" customWidth="1"/>
    <col min="12804" max="12805" width="9" bestFit="1" customWidth="1"/>
    <col min="12806" max="12806" width="6" bestFit="1" customWidth="1"/>
    <col min="12807" max="12807" width="9" bestFit="1" customWidth="1"/>
    <col min="12808" max="12809" width="8" bestFit="1" customWidth="1"/>
    <col min="12810" max="12810" width="9" bestFit="1" customWidth="1"/>
    <col min="12811" max="12811" width="6" bestFit="1" customWidth="1"/>
    <col min="12812" max="12815" width="8" bestFit="1" customWidth="1"/>
    <col min="12816" max="12817" width="9" bestFit="1" customWidth="1"/>
    <col min="12818" max="12819" width="8" bestFit="1" customWidth="1"/>
    <col min="12820" max="12821" width="9" bestFit="1" customWidth="1"/>
    <col min="12822" max="12823" width="8" bestFit="1" customWidth="1"/>
    <col min="12824" max="12826" width="9" bestFit="1" customWidth="1"/>
    <col min="12827" max="12827" width="8" bestFit="1" customWidth="1"/>
    <col min="12828" max="12830" width="9" bestFit="1" customWidth="1"/>
    <col min="12831" max="12831" width="8" bestFit="1" customWidth="1"/>
    <col min="12832" max="12833" width="9" bestFit="1" customWidth="1"/>
    <col min="12834" max="12834" width="8" bestFit="1" customWidth="1"/>
    <col min="12835" max="12835" width="9" bestFit="1" customWidth="1"/>
    <col min="12836" max="12837" width="8" bestFit="1" customWidth="1"/>
    <col min="12838" max="12840" width="9" bestFit="1" customWidth="1"/>
    <col min="12841" max="12842" width="8" bestFit="1" customWidth="1"/>
    <col min="12843" max="12844" width="9" bestFit="1" customWidth="1"/>
    <col min="12845" max="12845" width="8" bestFit="1" customWidth="1"/>
    <col min="12846" max="12846" width="9" bestFit="1" customWidth="1"/>
    <col min="12847" max="12847" width="8" bestFit="1" customWidth="1"/>
    <col min="12848" max="12850" width="9" bestFit="1" customWidth="1"/>
    <col min="12851" max="12852" width="8" bestFit="1" customWidth="1"/>
    <col min="12853" max="12854" width="9" bestFit="1" customWidth="1"/>
    <col min="12855" max="12856" width="8" bestFit="1" customWidth="1"/>
    <col min="12857" max="12857" width="6" bestFit="1" customWidth="1"/>
    <col min="12858" max="12866" width="9" bestFit="1" customWidth="1"/>
    <col min="12867" max="12868" width="8" bestFit="1" customWidth="1"/>
    <col min="12869" max="12871" width="9" bestFit="1" customWidth="1"/>
    <col min="12872" max="12875" width="8" bestFit="1" customWidth="1"/>
    <col min="12876" max="12877" width="9" bestFit="1" customWidth="1"/>
    <col min="12878" max="12878" width="8" bestFit="1" customWidth="1"/>
    <col min="12879" max="12885" width="9" bestFit="1" customWidth="1"/>
    <col min="12886" max="12886" width="8" bestFit="1" customWidth="1"/>
    <col min="12887" max="12889" width="9" bestFit="1" customWidth="1"/>
    <col min="12890" max="12890" width="12.77734375" bestFit="1" customWidth="1"/>
    <col min="12891" max="12891" width="10.109375" bestFit="1" customWidth="1"/>
    <col min="12892" max="12893" width="9" bestFit="1" customWidth="1"/>
    <col min="12894" max="12895" width="8" bestFit="1" customWidth="1"/>
    <col min="12896" max="12896" width="9" bestFit="1" customWidth="1"/>
    <col min="12897" max="12897" width="8" bestFit="1" customWidth="1"/>
    <col min="12898" max="12898" width="9" bestFit="1" customWidth="1"/>
    <col min="12899" max="12900" width="8" bestFit="1" customWidth="1"/>
    <col min="12901" max="12901" width="9" bestFit="1" customWidth="1"/>
    <col min="12902" max="12902" width="8" bestFit="1" customWidth="1"/>
    <col min="12903" max="12904" width="9" bestFit="1" customWidth="1"/>
    <col min="12905" max="12905" width="6" bestFit="1" customWidth="1"/>
    <col min="12906" max="12906" width="9" bestFit="1" customWidth="1"/>
    <col min="12907" max="12907" width="6" bestFit="1" customWidth="1"/>
    <col min="12908" max="12908" width="8" bestFit="1" customWidth="1"/>
    <col min="12909" max="12909" width="9" bestFit="1" customWidth="1"/>
    <col min="12910" max="12910" width="8" bestFit="1" customWidth="1"/>
    <col min="12911" max="12911" width="9" bestFit="1" customWidth="1"/>
    <col min="12912" max="12913" width="8" bestFit="1" customWidth="1"/>
    <col min="12914" max="12914" width="9" bestFit="1" customWidth="1"/>
    <col min="12915" max="12915" width="8" bestFit="1" customWidth="1"/>
    <col min="12916" max="12917" width="9" bestFit="1" customWidth="1"/>
    <col min="12918" max="12918" width="6" bestFit="1" customWidth="1"/>
    <col min="12919" max="12919" width="9" bestFit="1" customWidth="1"/>
    <col min="12920" max="12921" width="8" bestFit="1" customWidth="1"/>
    <col min="12922" max="12922" width="9" bestFit="1" customWidth="1"/>
    <col min="12923" max="12923" width="6" bestFit="1" customWidth="1"/>
    <col min="12924" max="12927" width="8" bestFit="1" customWidth="1"/>
    <col min="12928" max="12929" width="9" bestFit="1" customWidth="1"/>
    <col min="12930" max="12931" width="8" bestFit="1" customWidth="1"/>
    <col min="12932" max="12933" width="9" bestFit="1" customWidth="1"/>
    <col min="12934" max="12935" width="8" bestFit="1" customWidth="1"/>
    <col min="12936" max="12938" width="9" bestFit="1" customWidth="1"/>
    <col min="12939" max="12939" width="8" bestFit="1" customWidth="1"/>
    <col min="12940" max="12943" width="9" bestFit="1" customWidth="1"/>
    <col min="12944" max="12944" width="8" bestFit="1" customWidth="1"/>
    <col min="12945" max="12946" width="9" bestFit="1" customWidth="1"/>
    <col min="12947" max="12947" width="8" bestFit="1" customWidth="1"/>
    <col min="12948" max="12948" width="9" bestFit="1" customWidth="1"/>
    <col min="12949" max="12950" width="8" bestFit="1" customWidth="1"/>
    <col min="12951" max="12953" width="9" bestFit="1" customWidth="1"/>
    <col min="12954" max="12955" width="8" bestFit="1" customWidth="1"/>
    <col min="12956" max="12957" width="9" bestFit="1" customWidth="1"/>
    <col min="12958" max="12958" width="8" bestFit="1" customWidth="1"/>
    <col min="12959" max="12959" width="9" bestFit="1" customWidth="1"/>
    <col min="12960" max="12960" width="8" bestFit="1" customWidth="1"/>
    <col min="12961" max="12963" width="9" bestFit="1" customWidth="1"/>
    <col min="12964" max="12965" width="8" bestFit="1" customWidth="1"/>
    <col min="12966" max="12966" width="9" bestFit="1" customWidth="1"/>
    <col min="12967" max="12967" width="8" bestFit="1" customWidth="1"/>
    <col min="12968" max="12968" width="9" bestFit="1" customWidth="1"/>
    <col min="12969" max="12969" width="8" bestFit="1" customWidth="1"/>
    <col min="12970" max="12970" width="6" bestFit="1" customWidth="1"/>
    <col min="12971" max="12979" width="9" bestFit="1" customWidth="1"/>
    <col min="12980" max="12981" width="8" bestFit="1" customWidth="1"/>
    <col min="12982" max="12984" width="9" bestFit="1" customWidth="1"/>
    <col min="12985" max="12988" width="8" bestFit="1" customWidth="1"/>
    <col min="12989" max="12990" width="9" bestFit="1" customWidth="1"/>
    <col min="12991" max="12991" width="8" bestFit="1" customWidth="1"/>
    <col min="12992" max="12998" width="9" bestFit="1" customWidth="1"/>
    <col min="12999" max="12999" width="8" bestFit="1" customWidth="1"/>
    <col min="13000" max="13002" width="9" bestFit="1" customWidth="1"/>
    <col min="13003" max="13003" width="12.77734375" bestFit="1" customWidth="1"/>
    <col min="13004" max="13004" width="10.109375" bestFit="1" customWidth="1"/>
    <col min="13005" max="13005" width="9" bestFit="1" customWidth="1"/>
    <col min="13006" max="13008" width="8" bestFit="1" customWidth="1"/>
    <col min="13009" max="13009" width="9" bestFit="1" customWidth="1"/>
    <col min="13010" max="13011" width="8" bestFit="1" customWidth="1"/>
    <col min="13012" max="13012" width="9" bestFit="1" customWidth="1"/>
    <col min="13013" max="13013" width="8" bestFit="1" customWidth="1"/>
    <col min="13014" max="13016" width="9" bestFit="1" customWidth="1"/>
    <col min="13017" max="13017" width="6" bestFit="1" customWidth="1"/>
    <col min="13018" max="13018" width="9" bestFit="1" customWidth="1"/>
    <col min="13019" max="13019" width="8" bestFit="1" customWidth="1"/>
    <col min="13020" max="13020" width="6" bestFit="1" customWidth="1"/>
    <col min="13021" max="13021" width="8" bestFit="1" customWidth="1"/>
    <col min="13022" max="13022" width="9" bestFit="1" customWidth="1"/>
    <col min="13023" max="13023" width="8" bestFit="1" customWidth="1"/>
    <col min="13024" max="13024" width="9" bestFit="1" customWidth="1"/>
    <col min="13025" max="13026" width="8" bestFit="1" customWidth="1"/>
    <col min="13027" max="13027" width="9" bestFit="1" customWidth="1"/>
    <col min="13028" max="13028" width="8" bestFit="1" customWidth="1"/>
    <col min="13029" max="13030" width="9" bestFit="1" customWidth="1"/>
    <col min="13031" max="13031" width="6" bestFit="1" customWidth="1"/>
    <col min="13032" max="13032" width="9" bestFit="1" customWidth="1"/>
    <col min="13033" max="13034" width="8" bestFit="1" customWidth="1"/>
    <col min="13035" max="13035" width="9" bestFit="1" customWidth="1"/>
    <col min="13036" max="13036" width="6" bestFit="1" customWidth="1"/>
    <col min="13037" max="13040" width="8" bestFit="1" customWidth="1"/>
    <col min="13041" max="13042" width="9" bestFit="1" customWidth="1"/>
    <col min="13043" max="13043" width="8" bestFit="1" customWidth="1"/>
    <col min="13044" max="13044" width="9" bestFit="1" customWidth="1"/>
    <col min="13045" max="13045" width="8" bestFit="1" customWidth="1"/>
    <col min="13046" max="13047" width="9" bestFit="1" customWidth="1"/>
    <col min="13048" max="13049" width="8" bestFit="1" customWidth="1"/>
    <col min="13050" max="13051" width="9" bestFit="1" customWidth="1"/>
    <col min="13052" max="13052" width="8" bestFit="1" customWidth="1"/>
    <col min="13053" max="13055" width="9" bestFit="1" customWidth="1"/>
    <col min="13056" max="13056" width="8" bestFit="1" customWidth="1"/>
    <col min="13057" max="13058" width="9" bestFit="1" customWidth="1"/>
    <col min="13059" max="13059" width="8" bestFit="1" customWidth="1"/>
    <col min="13060" max="13060" width="9" bestFit="1" customWidth="1"/>
    <col min="13061" max="13061" width="8" bestFit="1" customWidth="1"/>
    <col min="13062" max="13064" width="9" bestFit="1" customWidth="1"/>
    <col min="13065" max="13066" width="8" bestFit="1" customWidth="1"/>
    <col min="13067" max="13068" width="9" bestFit="1" customWidth="1"/>
    <col min="13069" max="13069" width="8" bestFit="1" customWidth="1"/>
    <col min="13070" max="13070" width="9" bestFit="1" customWidth="1"/>
    <col min="13071" max="13072" width="8" bestFit="1" customWidth="1"/>
    <col min="13073" max="13074" width="9" bestFit="1" customWidth="1"/>
    <col min="13075" max="13076" width="8" bestFit="1" customWidth="1"/>
    <col min="13077" max="13078" width="9" bestFit="1" customWidth="1"/>
    <col min="13079" max="13080" width="8" bestFit="1" customWidth="1"/>
    <col min="13081" max="13081" width="6" bestFit="1" customWidth="1"/>
    <col min="13082" max="13090" width="9" bestFit="1" customWidth="1"/>
    <col min="13091" max="13092" width="8" bestFit="1" customWidth="1"/>
    <col min="13093" max="13095" width="9" bestFit="1" customWidth="1"/>
    <col min="13096" max="13099" width="8" bestFit="1" customWidth="1"/>
    <col min="13100" max="13101" width="9" bestFit="1" customWidth="1"/>
    <col min="13102" max="13102" width="8" bestFit="1" customWidth="1"/>
    <col min="13103" max="13109" width="9" bestFit="1" customWidth="1"/>
    <col min="13110" max="13110" width="8" bestFit="1" customWidth="1"/>
    <col min="13111" max="13113" width="9" bestFit="1" customWidth="1"/>
    <col min="13114" max="13114" width="12.77734375" bestFit="1" customWidth="1"/>
    <col min="13115" max="13115" width="10.109375" bestFit="1" customWidth="1"/>
    <col min="13116" max="13117" width="9" bestFit="1" customWidth="1"/>
    <col min="13118" max="13119" width="8" bestFit="1" customWidth="1"/>
    <col min="13120" max="13120" width="9" bestFit="1" customWidth="1"/>
    <col min="13121" max="13121" width="8" bestFit="1" customWidth="1"/>
    <col min="13122" max="13122" width="9" bestFit="1" customWidth="1"/>
    <col min="13123" max="13124" width="8" bestFit="1" customWidth="1"/>
    <col min="13125" max="13125" width="9" bestFit="1" customWidth="1"/>
    <col min="13126" max="13126" width="8" bestFit="1" customWidth="1"/>
    <col min="13127" max="13128" width="9" bestFit="1" customWidth="1"/>
    <col min="13129" max="13129" width="6" bestFit="1" customWidth="1"/>
    <col min="13130" max="13130" width="9" bestFit="1" customWidth="1"/>
    <col min="13131" max="13131" width="6" bestFit="1" customWidth="1"/>
    <col min="13132" max="13132" width="8" bestFit="1" customWidth="1"/>
    <col min="13133" max="13133" width="9" bestFit="1" customWidth="1"/>
    <col min="13134" max="13134" width="8" bestFit="1" customWidth="1"/>
    <col min="13135" max="13135" width="9" bestFit="1" customWidth="1"/>
    <col min="13136" max="13137" width="8" bestFit="1" customWidth="1"/>
    <col min="13138" max="13138" width="9" bestFit="1" customWidth="1"/>
    <col min="13139" max="13139" width="8" bestFit="1" customWidth="1"/>
    <col min="13140" max="13141" width="9" bestFit="1" customWidth="1"/>
    <col min="13142" max="13142" width="6" bestFit="1" customWidth="1"/>
    <col min="13143" max="13143" width="9" bestFit="1" customWidth="1"/>
    <col min="13144" max="13145" width="8" bestFit="1" customWidth="1"/>
    <col min="13146" max="13146" width="9" bestFit="1" customWidth="1"/>
    <col min="13147" max="13147" width="6" bestFit="1" customWidth="1"/>
    <col min="13148" max="13151" width="8" bestFit="1" customWidth="1"/>
    <col min="13152" max="13153" width="9" bestFit="1" customWidth="1"/>
    <col min="13154" max="13155" width="8" bestFit="1" customWidth="1"/>
    <col min="13156" max="13157" width="9" bestFit="1" customWidth="1"/>
    <col min="13158" max="13159" width="8" bestFit="1" customWidth="1"/>
    <col min="13160" max="13162" width="9" bestFit="1" customWidth="1"/>
    <col min="13163" max="13163" width="8" bestFit="1" customWidth="1"/>
    <col min="13164" max="13167" width="9" bestFit="1" customWidth="1"/>
    <col min="13168" max="13168" width="8" bestFit="1" customWidth="1"/>
    <col min="13169" max="13170" width="9" bestFit="1" customWidth="1"/>
    <col min="13171" max="13171" width="8" bestFit="1" customWidth="1"/>
    <col min="13172" max="13172" width="9" bestFit="1" customWidth="1"/>
    <col min="13173" max="13174" width="8" bestFit="1" customWidth="1"/>
    <col min="13175" max="13177" width="9" bestFit="1" customWidth="1"/>
    <col min="13178" max="13179" width="8" bestFit="1" customWidth="1"/>
    <col min="13180" max="13181" width="9" bestFit="1" customWidth="1"/>
    <col min="13182" max="13182" width="8" bestFit="1" customWidth="1"/>
    <col min="13183" max="13183" width="9" bestFit="1" customWidth="1"/>
    <col min="13184" max="13184" width="8" bestFit="1" customWidth="1"/>
    <col min="13185" max="13187" width="9" bestFit="1" customWidth="1"/>
    <col min="13188" max="13189" width="8" bestFit="1" customWidth="1"/>
    <col min="13190" max="13190" width="9" bestFit="1" customWidth="1"/>
    <col min="13191" max="13191" width="8" bestFit="1" customWidth="1"/>
    <col min="13192" max="13192" width="9" bestFit="1" customWidth="1"/>
    <col min="13193" max="13193" width="8" bestFit="1" customWidth="1"/>
    <col min="13194" max="13194" width="6" bestFit="1" customWidth="1"/>
    <col min="13195" max="13203" width="9" bestFit="1" customWidth="1"/>
    <col min="13204" max="13205" width="8" bestFit="1" customWidth="1"/>
    <col min="13206" max="13208" width="9" bestFit="1" customWidth="1"/>
    <col min="13209" max="13212" width="8" bestFit="1" customWidth="1"/>
    <col min="13213" max="13214" width="9" bestFit="1" customWidth="1"/>
    <col min="13215" max="13215" width="8" bestFit="1" customWidth="1"/>
    <col min="13216" max="13222" width="9" bestFit="1" customWidth="1"/>
    <col min="13223" max="13223" width="8" bestFit="1" customWidth="1"/>
    <col min="13224" max="13226" width="9" bestFit="1" customWidth="1"/>
    <col min="13227" max="13227" width="12.77734375" bestFit="1" customWidth="1"/>
    <col min="13228" max="13228" width="10.109375" bestFit="1" customWidth="1"/>
    <col min="13229" max="13229" width="9" bestFit="1" customWidth="1"/>
    <col min="13230" max="13232" width="8" bestFit="1" customWidth="1"/>
    <col min="13233" max="13233" width="9" bestFit="1" customWidth="1"/>
    <col min="13234" max="13234" width="8" bestFit="1" customWidth="1"/>
    <col min="13235" max="13235" width="9" bestFit="1" customWidth="1"/>
    <col min="13236" max="13236" width="8" bestFit="1" customWidth="1"/>
    <col min="13237" max="13237" width="9" bestFit="1" customWidth="1"/>
    <col min="13238" max="13238" width="8" bestFit="1" customWidth="1"/>
    <col min="13239" max="13240" width="9" bestFit="1" customWidth="1"/>
    <col min="13241" max="13241" width="6" bestFit="1" customWidth="1"/>
    <col min="13242" max="13242" width="9" bestFit="1" customWidth="1"/>
    <col min="13243" max="13243" width="6" bestFit="1" customWidth="1"/>
    <col min="13244" max="13244" width="8" bestFit="1" customWidth="1"/>
    <col min="13245" max="13245" width="9" bestFit="1" customWidth="1"/>
    <col min="13246" max="13246" width="8" bestFit="1" customWidth="1"/>
    <col min="13247" max="13247" width="9" bestFit="1" customWidth="1"/>
    <col min="13248" max="13249" width="8" bestFit="1" customWidth="1"/>
    <col min="13250" max="13250" width="9" bestFit="1" customWidth="1"/>
    <col min="13251" max="13251" width="8" bestFit="1" customWidth="1"/>
    <col min="13252" max="13253" width="9" bestFit="1" customWidth="1"/>
    <col min="13254" max="13254" width="6" bestFit="1" customWidth="1"/>
    <col min="13255" max="13255" width="9" bestFit="1" customWidth="1"/>
    <col min="13256" max="13257" width="8" bestFit="1" customWidth="1"/>
    <col min="13258" max="13258" width="9" bestFit="1" customWidth="1"/>
    <col min="13259" max="13259" width="6" bestFit="1" customWidth="1"/>
    <col min="13260" max="13263" width="8" bestFit="1" customWidth="1"/>
    <col min="13264" max="13265" width="9" bestFit="1" customWidth="1"/>
    <col min="13266" max="13267" width="8" bestFit="1" customWidth="1"/>
    <col min="13268" max="13269" width="9" bestFit="1" customWidth="1"/>
    <col min="13270" max="13271" width="8" bestFit="1" customWidth="1"/>
    <col min="13272" max="13274" width="9" bestFit="1" customWidth="1"/>
    <col min="13275" max="13275" width="8" bestFit="1" customWidth="1"/>
    <col min="13276" max="13278" width="9" bestFit="1" customWidth="1"/>
    <col min="13279" max="13279" width="8" bestFit="1" customWidth="1"/>
    <col min="13280" max="13281" width="9" bestFit="1" customWidth="1"/>
    <col min="13282" max="13282" width="8" bestFit="1" customWidth="1"/>
    <col min="13283" max="13283" width="9" bestFit="1" customWidth="1"/>
    <col min="13284" max="13285" width="8" bestFit="1" customWidth="1"/>
    <col min="13286" max="13288" width="9" bestFit="1" customWidth="1"/>
    <col min="13289" max="13290" width="8" bestFit="1" customWidth="1"/>
    <col min="13291" max="13292" width="9" bestFit="1" customWidth="1"/>
    <col min="13293" max="13293" width="8" bestFit="1" customWidth="1"/>
    <col min="13294" max="13294" width="9" bestFit="1" customWidth="1"/>
    <col min="13295" max="13295" width="8" bestFit="1" customWidth="1"/>
    <col min="13296" max="13298" width="9" bestFit="1" customWidth="1"/>
    <col min="13299" max="13300" width="8" bestFit="1" customWidth="1"/>
    <col min="13301" max="13301" width="9" bestFit="1" customWidth="1"/>
    <col min="13302" max="13302" width="8" bestFit="1" customWidth="1"/>
    <col min="13303" max="13303" width="9" bestFit="1" customWidth="1"/>
    <col min="13304" max="13304" width="8" bestFit="1" customWidth="1"/>
    <col min="13305" max="13305" width="6" bestFit="1" customWidth="1"/>
    <col min="13306" max="13314" width="9" bestFit="1" customWidth="1"/>
    <col min="13315" max="13316" width="8" bestFit="1" customWidth="1"/>
    <col min="13317" max="13319" width="9" bestFit="1" customWidth="1"/>
    <col min="13320" max="13323" width="8" bestFit="1" customWidth="1"/>
    <col min="13324" max="13325" width="9" bestFit="1" customWidth="1"/>
    <col min="13326" max="13326" width="8" bestFit="1" customWidth="1"/>
    <col min="13327" max="13333" width="9" bestFit="1" customWidth="1"/>
    <col min="13334" max="13334" width="8" bestFit="1" customWidth="1"/>
    <col min="13335" max="13337" width="9" bestFit="1" customWidth="1"/>
    <col min="13338" max="13338" width="12.77734375" bestFit="1" customWidth="1"/>
    <col min="13339" max="13339" width="10.109375" bestFit="1" customWidth="1"/>
    <col min="13340" max="13340" width="9" bestFit="1" customWidth="1"/>
    <col min="13341" max="13343" width="8" bestFit="1" customWidth="1"/>
    <col min="13344" max="13344" width="9" bestFit="1" customWidth="1"/>
    <col min="13345" max="13346" width="8" bestFit="1" customWidth="1"/>
    <col min="13347" max="13347" width="9" bestFit="1" customWidth="1"/>
    <col min="13348" max="13348" width="8" bestFit="1" customWidth="1"/>
    <col min="13349" max="13350" width="9" bestFit="1" customWidth="1"/>
    <col min="13351" max="13351" width="6" bestFit="1" customWidth="1"/>
    <col min="13352" max="13352" width="9" bestFit="1" customWidth="1"/>
    <col min="13353" max="13353" width="6" bestFit="1" customWidth="1"/>
    <col min="13354" max="13354" width="8" bestFit="1" customWidth="1"/>
    <col min="13355" max="13355" width="9" bestFit="1" customWidth="1"/>
    <col min="13356" max="13356" width="8" bestFit="1" customWidth="1"/>
    <col min="13357" max="13357" width="9" bestFit="1" customWidth="1"/>
    <col min="13358" max="13359" width="8" bestFit="1" customWidth="1"/>
    <col min="13360" max="13360" width="9" bestFit="1" customWidth="1"/>
    <col min="13361" max="13361" width="8" bestFit="1" customWidth="1"/>
    <col min="13362" max="13363" width="9" bestFit="1" customWidth="1"/>
    <col min="13364" max="13364" width="6" bestFit="1" customWidth="1"/>
    <col min="13365" max="13365" width="9" bestFit="1" customWidth="1"/>
    <col min="13366" max="13367" width="8" bestFit="1" customWidth="1"/>
    <col min="13368" max="13368" width="9" bestFit="1" customWidth="1"/>
    <col min="13369" max="13369" width="6" bestFit="1" customWidth="1"/>
    <col min="13370" max="13373" width="8" bestFit="1" customWidth="1"/>
    <col min="13374" max="13375" width="9" bestFit="1" customWidth="1"/>
    <col min="13376" max="13377" width="8" bestFit="1" customWidth="1"/>
    <col min="13378" max="13379" width="9" bestFit="1" customWidth="1"/>
    <col min="13380" max="13381" width="8" bestFit="1" customWidth="1"/>
    <col min="13382" max="13384" width="9" bestFit="1" customWidth="1"/>
    <col min="13385" max="13385" width="8" bestFit="1" customWidth="1"/>
    <col min="13386" max="13389" width="9" bestFit="1" customWidth="1"/>
    <col min="13390" max="13390" width="8" bestFit="1" customWidth="1"/>
    <col min="13391" max="13392" width="9" bestFit="1" customWidth="1"/>
    <col min="13393" max="13393" width="8" bestFit="1" customWidth="1"/>
    <col min="13394" max="13394" width="9" bestFit="1" customWidth="1"/>
    <col min="13395" max="13396" width="8" bestFit="1" customWidth="1"/>
    <col min="13397" max="13399" width="9" bestFit="1" customWidth="1"/>
    <col min="13400" max="13401" width="8" bestFit="1" customWidth="1"/>
    <col min="13402" max="13403" width="9" bestFit="1" customWidth="1"/>
    <col min="13404" max="13404" width="8" bestFit="1" customWidth="1"/>
    <col min="13405" max="13405" width="9" bestFit="1" customWidth="1"/>
    <col min="13406" max="13406" width="8" bestFit="1" customWidth="1"/>
    <col min="13407" max="13409" width="9" bestFit="1" customWidth="1"/>
    <col min="13410" max="13411" width="8" bestFit="1" customWidth="1"/>
    <col min="13412" max="13412" width="9" bestFit="1" customWidth="1"/>
    <col min="13413" max="13413" width="8" bestFit="1" customWidth="1"/>
    <col min="13414" max="13414" width="9" bestFit="1" customWidth="1"/>
    <col min="13415" max="13415" width="8" bestFit="1" customWidth="1"/>
    <col min="13416" max="13416" width="6" bestFit="1" customWidth="1"/>
    <col min="13417" max="13425" width="9" bestFit="1" customWidth="1"/>
    <col min="13426" max="13427" width="8" bestFit="1" customWidth="1"/>
    <col min="13428" max="13430" width="9" bestFit="1" customWidth="1"/>
    <col min="13431" max="13434" width="8" bestFit="1" customWidth="1"/>
    <col min="13435" max="13436" width="9" bestFit="1" customWidth="1"/>
    <col min="13437" max="13437" width="8" bestFit="1" customWidth="1"/>
    <col min="13438" max="13444" width="9" bestFit="1" customWidth="1"/>
    <col min="13445" max="13445" width="8" bestFit="1" customWidth="1"/>
    <col min="13446" max="13448" width="9" bestFit="1" customWidth="1"/>
    <col min="13449" max="13449" width="12.77734375" bestFit="1" customWidth="1"/>
    <col min="13450" max="13450" width="10.109375" bestFit="1" customWidth="1"/>
    <col min="13451" max="13452" width="9" bestFit="1" customWidth="1"/>
    <col min="13453" max="13454" width="8" bestFit="1" customWidth="1"/>
    <col min="13455" max="13455" width="9" bestFit="1" customWidth="1"/>
    <col min="13456" max="13458" width="8" bestFit="1" customWidth="1"/>
    <col min="13459" max="13459" width="9" bestFit="1" customWidth="1"/>
    <col min="13460" max="13460" width="8" bestFit="1" customWidth="1"/>
    <col min="13461" max="13462" width="9" bestFit="1" customWidth="1"/>
    <col min="13463" max="13463" width="6" bestFit="1" customWidth="1"/>
    <col min="13464" max="13464" width="9" bestFit="1" customWidth="1"/>
    <col min="13465" max="13465" width="6" bestFit="1" customWidth="1"/>
    <col min="13466" max="13466" width="8" bestFit="1" customWidth="1"/>
    <col min="13467" max="13467" width="9" bestFit="1" customWidth="1"/>
    <col min="13468" max="13468" width="8" bestFit="1" customWidth="1"/>
    <col min="13469" max="13469" width="9" bestFit="1" customWidth="1"/>
    <col min="13470" max="13471" width="8" bestFit="1" customWidth="1"/>
    <col min="13472" max="13472" width="9" bestFit="1" customWidth="1"/>
    <col min="13473" max="13473" width="8" bestFit="1" customWidth="1"/>
    <col min="13474" max="13475" width="9" bestFit="1" customWidth="1"/>
    <col min="13476" max="13476" width="6" bestFit="1" customWidth="1"/>
    <col min="13477" max="13477" width="9" bestFit="1" customWidth="1"/>
    <col min="13478" max="13479" width="8" bestFit="1" customWidth="1"/>
    <col min="13480" max="13480" width="9" bestFit="1" customWidth="1"/>
    <col min="13481" max="13481" width="6" bestFit="1" customWidth="1"/>
    <col min="13482" max="13486" width="8" bestFit="1" customWidth="1"/>
    <col min="13487" max="13487" width="9" bestFit="1" customWidth="1"/>
    <col min="13488" max="13489" width="8" bestFit="1" customWidth="1"/>
    <col min="13490" max="13490" width="9" bestFit="1" customWidth="1"/>
    <col min="13491" max="13492" width="8" bestFit="1" customWidth="1"/>
    <col min="13493" max="13495" width="9" bestFit="1" customWidth="1"/>
    <col min="13496" max="13496" width="8" bestFit="1" customWidth="1"/>
    <col min="13497" max="13500" width="9" bestFit="1" customWidth="1"/>
    <col min="13501" max="13501" width="8" bestFit="1" customWidth="1"/>
    <col min="13502" max="13503" width="9" bestFit="1" customWidth="1"/>
    <col min="13504" max="13504" width="8" bestFit="1" customWidth="1"/>
    <col min="13505" max="13505" width="9" bestFit="1" customWidth="1"/>
    <col min="13506" max="13507" width="8" bestFit="1" customWidth="1"/>
    <col min="13508" max="13511" width="9" bestFit="1" customWidth="1"/>
    <col min="13512" max="13513" width="8" bestFit="1" customWidth="1"/>
    <col min="13514" max="13515" width="9" bestFit="1" customWidth="1"/>
    <col min="13516" max="13516" width="8" bestFit="1" customWidth="1"/>
    <col min="13517" max="13517" width="9" bestFit="1" customWidth="1"/>
    <col min="13518" max="13518" width="8" bestFit="1" customWidth="1"/>
    <col min="13519" max="13521" width="9" bestFit="1" customWidth="1"/>
    <col min="13522" max="13523" width="8" bestFit="1" customWidth="1"/>
    <col min="13524" max="13524" width="9" bestFit="1" customWidth="1"/>
    <col min="13525" max="13525" width="8" bestFit="1" customWidth="1"/>
    <col min="13526" max="13526" width="9" bestFit="1" customWidth="1"/>
    <col min="13527" max="13527" width="8" bestFit="1" customWidth="1"/>
    <col min="13528" max="13528" width="6" bestFit="1" customWidth="1"/>
    <col min="13529" max="13537" width="9" bestFit="1" customWidth="1"/>
    <col min="13538" max="13539" width="8" bestFit="1" customWidth="1"/>
    <col min="13540" max="13542" width="9" bestFit="1" customWidth="1"/>
    <col min="13543" max="13546" width="8" bestFit="1" customWidth="1"/>
    <col min="13547" max="13548" width="9" bestFit="1" customWidth="1"/>
    <col min="13549" max="13549" width="8" bestFit="1" customWidth="1"/>
    <col min="13550" max="13556" width="9" bestFit="1" customWidth="1"/>
    <col min="13557" max="13557" width="8" bestFit="1" customWidth="1"/>
    <col min="13558" max="13560" width="9" bestFit="1" customWidth="1"/>
    <col min="13561" max="13561" width="12.77734375" bestFit="1" customWidth="1"/>
    <col min="13562" max="13562" width="10.109375" bestFit="1" customWidth="1"/>
    <col min="13563" max="13563" width="9" bestFit="1" customWidth="1"/>
    <col min="13564" max="13566" width="8" bestFit="1" customWidth="1"/>
    <col min="13567" max="13567" width="9" bestFit="1" customWidth="1"/>
    <col min="13568" max="13568" width="8" bestFit="1" customWidth="1"/>
    <col min="13569" max="13569" width="9" bestFit="1" customWidth="1"/>
    <col min="13570" max="13571" width="8" bestFit="1" customWidth="1"/>
    <col min="13572" max="13574" width="9" bestFit="1" customWidth="1"/>
    <col min="13575" max="13575" width="6" bestFit="1" customWidth="1"/>
    <col min="13576" max="13576" width="9" bestFit="1" customWidth="1"/>
    <col min="13577" max="13577" width="8" bestFit="1" customWidth="1"/>
    <col min="13578" max="13578" width="6" bestFit="1" customWidth="1"/>
    <col min="13579" max="13579" width="8" bestFit="1" customWidth="1"/>
    <col min="13580" max="13580" width="9" bestFit="1" customWidth="1"/>
    <col min="13581" max="13581" width="8" bestFit="1" customWidth="1"/>
    <col min="13582" max="13582" width="9" bestFit="1" customWidth="1"/>
    <col min="13583" max="13584" width="8" bestFit="1" customWidth="1"/>
    <col min="13585" max="13585" width="9" bestFit="1" customWidth="1"/>
    <col min="13586" max="13586" width="8" bestFit="1" customWidth="1"/>
    <col min="13587" max="13588" width="9" bestFit="1" customWidth="1"/>
    <col min="13589" max="13589" width="6" bestFit="1" customWidth="1"/>
    <col min="13590" max="13590" width="9" bestFit="1" customWidth="1"/>
    <col min="13591" max="13592" width="8" bestFit="1" customWidth="1"/>
    <col min="13593" max="13593" width="9" bestFit="1" customWidth="1"/>
    <col min="13594" max="13594" width="6" bestFit="1" customWidth="1"/>
    <col min="13595" max="13598" width="8" bestFit="1" customWidth="1"/>
    <col min="13599" max="13600" width="9" bestFit="1" customWidth="1"/>
    <col min="13601" max="13602" width="8" bestFit="1" customWidth="1"/>
    <col min="13603" max="13604" width="9" bestFit="1" customWidth="1"/>
    <col min="13605" max="13606" width="8" bestFit="1" customWidth="1"/>
    <col min="13607" max="13609" width="9" bestFit="1" customWidth="1"/>
    <col min="13610" max="13610" width="8" bestFit="1" customWidth="1"/>
    <col min="13611" max="13614" width="9" bestFit="1" customWidth="1"/>
    <col min="13615" max="13615" width="8" bestFit="1" customWidth="1"/>
    <col min="13616" max="13617" width="9" bestFit="1" customWidth="1"/>
    <col min="13618" max="13618" width="8" bestFit="1" customWidth="1"/>
    <col min="13619" max="13619" width="9" bestFit="1" customWidth="1"/>
    <col min="13620" max="13621" width="8" bestFit="1" customWidth="1"/>
    <col min="13622" max="13624" width="9" bestFit="1" customWidth="1"/>
    <col min="13625" max="13626" width="8" bestFit="1" customWidth="1"/>
    <col min="13627" max="13628" width="9" bestFit="1" customWidth="1"/>
    <col min="13629" max="13629" width="8" bestFit="1" customWidth="1"/>
    <col min="13630" max="13630" width="9" bestFit="1" customWidth="1"/>
    <col min="13631" max="13631" width="8" bestFit="1" customWidth="1"/>
    <col min="13632" max="13634" width="9" bestFit="1" customWidth="1"/>
    <col min="13635" max="13636" width="8" bestFit="1" customWidth="1"/>
    <col min="13637" max="13637" width="9" bestFit="1" customWidth="1"/>
    <col min="13638" max="13638" width="8" bestFit="1" customWidth="1"/>
    <col min="13639" max="13639" width="9" bestFit="1" customWidth="1"/>
    <col min="13640" max="13640" width="8" bestFit="1" customWidth="1"/>
    <col min="13641" max="13641" width="6" bestFit="1" customWidth="1"/>
    <col min="13642" max="13650" width="9" bestFit="1" customWidth="1"/>
    <col min="13651" max="13652" width="8" bestFit="1" customWidth="1"/>
    <col min="13653" max="13655" width="9" bestFit="1" customWidth="1"/>
    <col min="13656" max="13659" width="8" bestFit="1" customWidth="1"/>
    <col min="13660" max="13661" width="9" bestFit="1" customWidth="1"/>
    <col min="13662" max="13662" width="8" bestFit="1" customWidth="1"/>
    <col min="13663" max="13669" width="9" bestFit="1" customWidth="1"/>
    <col min="13670" max="13670" width="8" bestFit="1" customWidth="1"/>
    <col min="13671" max="13673" width="9" bestFit="1" customWidth="1"/>
    <col min="13674" max="13674" width="12.77734375" bestFit="1" customWidth="1"/>
    <col min="13675" max="13675" width="10.109375" bestFit="1" customWidth="1"/>
    <col min="13676" max="13676" width="9" bestFit="1" customWidth="1"/>
    <col min="13677" max="13679" width="8" bestFit="1" customWidth="1"/>
    <col min="13680" max="13680" width="9" bestFit="1" customWidth="1"/>
    <col min="13681" max="13681" width="8" bestFit="1" customWidth="1"/>
    <col min="13682" max="13682" width="9" bestFit="1" customWidth="1"/>
    <col min="13683" max="13683" width="8" bestFit="1" customWidth="1"/>
    <col min="13684" max="13686" width="9" bestFit="1" customWidth="1"/>
    <col min="13687" max="13687" width="6" bestFit="1" customWidth="1"/>
    <col min="13688" max="13688" width="9" bestFit="1" customWidth="1"/>
    <col min="13689" max="13689" width="8" bestFit="1" customWidth="1"/>
    <col min="13690" max="13690" width="6" bestFit="1" customWidth="1"/>
    <col min="13691" max="13691" width="8" bestFit="1" customWidth="1"/>
    <col min="13692" max="13692" width="9" bestFit="1" customWidth="1"/>
    <col min="13693" max="13693" width="8" bestFit="1" customWidth="1"/>
    <col min="13694" max="13694" width="9" bestFit="1" customWidth="1"/>
    <col min="13695" max="13696" width="8" bestFit="1" customWidth="1"/>
    <col min="13697" max="13697" width="9" bestFit="1" customWidth="1"/>
    <col min="13698" max="13698" width="8" bestFit="1" customWidth="1"/>
    <col min="13699" max="13700" width="9" bestFit="1" customWidth="1"/>
    <col min="13701" max="13701" width="6" bestFit="1" customWidth="1"/>
    <col min="13702" max="13702" width="9" bestFit="1" customWidth="1"/>
    <col min="13703" max="13704" width="8" bestFit="1" customWidth="1"/>
    <col min="13705" max="13705" width="9" bestFit="1" customWidth="1"/>
    <col min="13706" max="13706" width="6" bestFit="1" customWidth="1"/>
    <col min="13707" max="13710" width="8" bestFit="1" customWidth="1"/>
    <col min="13711" max="13712" width="9" bestFit="1" customWidth="1"/>
    <col min="13713" max="13714" width="8" bestFit="1" customWidth="1"/>
    <col min="13715" max="13716" width="9" bestFit="1" customWidth="1"/>
    <col min="13717" max="13718" width="8" bestFit="1" customWidth="1"/>
    <col min="13719" max="13721" width="9" bestFit="1" customWidth="1"/>
    <col min="13722" max="13722" width="8" bestFit="1" customWidth="1"/>
    <col min="13723" max="13725" width="9" bestFit="1" customWidth="1"/>
    <col min="13726" max="13726" width="8" bestFit="1" customWidth="1"/>
    <col min="13727" max="13728" width="9" bestFit="1" customWidth="1"/>
    <col min="13729" max="13729" width="8" bestFit="1" customWidth="1"/>
    <col min="13730" max="13730" width="9" bestFit="1" customWidth="1"/>
    <col min="13731" max="13732" width="8" bestFit="1" customWidth="1"/>
    <col min="13733" max="13735" width="9" bestFit="1" customWidth="1"/>
    <col min="13736" max="13737" width="8" bestFit="1" customWidth="1"/>
    <col min="13738" max="13739" width="9" bestFit="1" customWidth="1"/>
    <col min="13740" max="13740" width="8" bestFit="1" customWidth="1"/>
    <col min="13741" max="13741" width="9" bestFit="1" customWidth="1"/>
    <col min="13742" max="13742" width="8" bestFit="1" customWidth="1"/>
    <col min="13743" max="13745" width="9" bestFit="1" customWidth="1"/>
    <col min="13746" max="13747" width="8" bestFit="1" customWidth="1"/>
    <col min="13748" max="13748" width="9" bestFit="1" customWidth="1"/>
    <col min="13749" max="13749" width="8" bestFit="1" customWidth="1"/>
    <col min="13750" max="13750" width="9" bestFit="1" customWidth="1"/>
    <col min="13751" max="13751" width="8" bestFit="1" customWidth="1"/>
    <col min="13752" max="13752" width="6" bestFit="1" customWidth="1"/>
    <col min="13753" max="13761" width="9" bestFit="1" customWidth="1"/>
    <col min="13762" max="13763" width="8" bestFit="1" customWidth="1"/>
    <col min="13764" max="13766" width="9" bestFit="1" customWidth="1"/>
    <col min="13767" max="13770" width="8" bestFit="1" customWidth="1"/>
    <col min="13771" max="13772" width="9" bestFit="1" customWidth="1"/>
    <col min="13773" max="13773" width="8" bestFit="1" customWidth="1"/>
    <col min="13774" max="13780" width="9" bestFit="1" customWidth="1"/>
    <col min="13781" max="13781" width="8" bestFit="1" customWidth="1"/>
    <col min="13782" max="13784" width="9" bestFit="1" customWidth="1"/>
    <col min="13785" max="13785" width="12.77734375" bestFit="1" customWidth="1"/>
    <col min="13786" max="13786" width="10.109375" bestFit="1" customWidth="1"/>
    <col min="13787" max="13788" width="9" bestFit="1" customWidth="1"/>
    <col min="13789" max="13790" width="8" bestFit="1" customWidth="1"/>
    <col min="13791" max="13791" width="9" bestFit="1" customWidth="1"/>
    <col min="13792" max="13792" width="8" bestFit="1" customWidth="1"/>
    <col min="13793" max="13793" width="9" bestFit="1" customWidth="1"/>
    <col min="13794" max="13795" width="8" bestFit="1" customWidth="1"/>
    <col min="13796" max="13798" width="9" bestFit="1" customWidth="1"/>
    <col min="13799" max="13799" width="6" bestFit="1" customWidth="1"/>
    <col min="13800" max="13800" width="9" bestFit="1" customWidth="1"/>
    <col min="13801" max="13801" width="8" bestFit="1" customWidth="1"/>
    <col min="13802" max="13802" width="6" bestFit="1" customWidth="1"/>
    <col min="13803" max="13803" width="8" bestFit="1" customWidth="1"/>
    <col min="13804" max="13804" width="9" bestFit="1" customWidth="1"/>
    <col min="13805" max="13805" width="8" bestFit="1" customWidth="1"/>
    <col min="13806" max="13806" width="9" bestFit="1" customWidth="1"/>
    <col min="13807" max="13808" width="8" bestFit="1" customWidth="1"/>
    <col min="13809" max="13809" width="9" bestFit="1" customWidth="1"/>
    <col min="13810" max="13810" width="8" bestFit="1" customWidth="1"/>
    <col min="13811" max="13812" width="9" bestFit="1" customWidth="1"/>
    <col min="13813" max="13813" width="6" bestFit="1" customWidth="1"/>
    <col min="13814" max="13814" width="9" bestFit="1" customWidth="1"/>
    <col min="13815" max="13816" width="8" bestFit="1" customWidth="1"/>
    <col min="13817" max="13817" width="9" bestFit="1" customWidth="1"/>
    <col min="13818" max="13818" width="6" bestFit="1" customWidth="1"/>
    <col min="13819" max="13822" width="8" bestFit="1" customWidth="1"/>
    <col min="13823" max="13824" width="9" bestFit="1" customWidth="1"/>
    <col min="13825" max="13826" width="8" bestFit="1" customWidth="1"/>
    <col min="13827" max="13828" width="9" bestFit="1" customWidth="1"/>
    <col min="13829" max="13830" width="8" bestFit="1" customWidth="1"/>
    <col min="13831" max="13833" width="9" bestFit="1" customWidth="1"/>
    <col min="13834" max="13834" width="8" bestFit="1" customWidth="1"/>
    <col min="13835" max="13838" width="9" bestFit="1" customWidth="1"/>
    <col min="13839" max="13839" width="8" bestFit="1" customWidth="1"/>
    <col min="13840" max="13841" width="9" bestFit="1" customWidth="1"/>
    <col min="13842" max="13842" width="8" bestFit="1" customWidth="1"/>
    <col min="13843" max="13843" width="9" bestFit="1" customWidth="1"/>
    <col min="13844" max="13845" width="8" bestFit="1" customWidth="1"/>
    <col min="13846" max="13848" width="9" bestFit="1" customWidth="1"/>
    <col min="13849" max="13850" width="8" bestFit="1" customWidth="1"/>
    <col min="13851" max="13852" width="9" bestFit="1" customWidth="1"/>
    <col min="13853" max="13853" width="8" bestFit="1" customWidth="1"/>
    <col min="13854" max="13854" width="9" bestFit="1" customWidth="1"/>
    <col min="13855" max="13855" width="8" bestFit="1" customWidth="1"/>
    <col min="13856" max="13858" width="9" bestFit="1" customWidth="1"/>
    <col min="13859" max="13860" width="8" bestFit="1" customWidth="1"/>
    <col min="13861" max="13861" width="9" bestFit="1" customWidth="1"/>
    <col min="13862" max="13862" width="8" bestFit="1" customWidth="1"/>
    <col min="13863" max="13863" width="9" bestFit="1" customWidth="1"/>
    <col min="13864" max="13864" width="8" bestFit="1" customWidth="1"/>
    <col min="13865" max="13865" width="6" bestFit="1" customWidth="1"/>
    <col min="13866" max="13874" width="9" bestFit="1" customWidth="1"/>
    <col min="13875" max="13876" width="8" bestFit="1" customWidth="1"/>
    <col min="13877" max="13879" width="9" bestFit="1" customWidth="1"/>
    <col min="13880" max="13883" width="8" bestFit="1" customWidth="1"/>
    <col min="13884" max="13885" width="9" bestFit="1" customWidth="1"/>
    <col min="13886" max="13886" width="8" bestFit="1" customWidth="1"/>
    <col min="13887" max="13893" width="9" bestFit="1" customWidth="1"/>
    <col min="13894" max="13894" width="8" bestFit="1" customWidth="1"/>
    <col min="13895" max="13897" width="9" bestFit="1" customWidth="1"/>
    <col min="13898" max="13898" width="12.77734375" bestFit="1" customWidth="1"/>
    <col min="13899" max="13899" width="10.109375" bestFit="1" customWidth="1"/>
    <col min="13900" max="13901" width="9" bestFit="1" customWidth="1"/>
    <col min="13902" max="13903" width="8" bestFit="1" customWidth="1"/>
    <col min="13904" max="13904" width="9" bestFit="1" customWidth="1"/>
    <col min="13905" max="13905" width="8" bestFit="1" customWidth="1"/>
    <col min="13906" max="13906" width="9" bestFit="1" customWidth="1"/>
    <col min="13907" max="13908" width="8" bestFit="1" customWidth="1"/>
    <col min="13909" max="13909" width="9" bestFit="1" customWidth="1"/>
    <col min="13910" max="13910" width="8" bestFit="1" customWidth="1"/>
    <col min="13911" max="13912" width="9" bestFit="1" customWidth="1"/>
    <col min="13913" max="13913" width="6" bestFit="1" customWidth="1"/>
    <col min="13914" max="13914" width="9" bestFit="1" customWidth="1"/>
    <col min="13915" max="13915" width="6" bestFit="1" customWidth="1"/>
    <col min="13916" max="13916" width="8" bestFit="1" customWidth="1"/>
    <col min="13917" max="13917" width="9" bestFit="1" customWidth="1"/>
    <col min="13918" max="13918" width="8" bestFit="1" customWidth="1"/>
    <col min="13919" max="13919" width="9" bestFit="1" customWidth="1"/>
    <col min="13920" max="13921" width="8" bestFit="1" customWidth="1"/>
    <col min="13922" max="13922" width="9" bestFit="1" customWidth="1"/>
    <col min="13923" max="13923" width="8" bestFit="1" customWidth="1"/>
    <col min="13924" max="13925" width="9" bestFit="1" customWidth="1"/>
    <col min="13926" max="13926" width="6" bestFit="1" customWidth="1"/>
    <col min="13927" max="13927" width="9" bestFit="1" customWidth="1"/>
    <col min="13928" max="13929" width="8" bestFit="1" customWidth="1"/>
    <col min="13930" max="13930" width="9" bestFit="1" customWidth="1"/>
    <col min="13931" max="13931" width="6" bestFit="1" customWidth="1"/>
    <col min="13932" max="13935" width="8" bestFit="1" customWidth="1"/>
    <col min="13936" max="13937" width="9" bestFit="1" customWidth="1"/>
    <col min="13938" max="13939" width="8" bestFit="1" customWidth="1"/>
    <col min="13940" max="13941" width="9" bestFit="1" customWidth="1"/>
    <col min="13942" max="13943" width="8" bestFit="1" customWidth="1"/>
    <col min="13944" max="13946" width="9" bestFit="1" customWidth="1"/>
    <col min="13947" max="13947" width="8" bestFit="1" customWidth="1"/>
    <col min="13948" max="13951" width="9" bestFit="1" customWidth="1"/>
    <col min="13952" max="13952" width="8" bestFit="1" customWidth="1"/>
    <col min="13953" max="13954" width="9" bestFit="1" customWidth="1"/>
    <col min="13955" max="13955" width="8" bestFit="1" customWidth="1"/>
    <col min="13956" max="13956" width="9" bestFit="1" customWidth="1"/>
    <col min="13957" max="13957" width="8" bestFit="1" customWidth="1"/>
    <col min="13958" max="13960" width="9" bestFit="1" customWidth="1"/>
    <col min="13961" max="13962" width="8" bestFit="1" customWidth="1"/>
    <col min="13963" max="13964" width="9" bestFit="1" customWidth="1"/>
    <col min="13965" max="13965" width="8" bestFit="1" customWidth="1"/>
    <col min="13966" max="13966" width="9" bestFit="1" customWidth="1"/>
    <col min="13967" max="13967" width="8" bestFit="1" customWidth="1"/>
    <col min="13968" max="13970" width="9" bestFit="1" customWidth="1"/>
    <col min="13971" max="13972" width="8" bestFit="1" customWidth="1"/>
    <col min="13973" max="13973" width="9" bestFit="1" customWidth="1"/>
    <col min="13974" max="13974" width="8" bestFit="1" customWidth="1"/>
    <col min="13975" max="13975" width="9" bestFit="1" customWidth="1"/>
    <col min="13976" max="13976" width="8" bestFit="1" customWidth="1"/>
    <col min="13977" max="13977" width="6" bestFit="1" customWidth="1"/>
    <col min="13978" max="13986" width="9" bestFit="1" customWidth="1"/>
    <col min="13987" max="13988" width="8" bestFit="1" customWidth="1"/>
    <col min="13989" max="13991" width="9" bestFit="1" customWidth="1"/>
    <col min="13992" max="13995" width="8" bestFit="1" customWidth="1"/>
    <col min="13996" max="13997" width="9" bestFit="1" customWidth="1"/>
    <col min="13998" max="13998" width="8" bestFit="1" customWidth="1"/>
    <col min="13999" max="14005" width="9" bestFit="1" customWidth="1"/>
    <col min="14006" max="14006" width="8" bestFit="1" customWidth="1"/>
    <col min="14007" max="14009" width="9" bestFit="1" customWidth="1"/>
    <col min="14010" max="14010" width="12.77734375" bestFit="1" customWidth="1"/>
    <col min="14011" max="14011" width="10.109375" bestFit="1" customWidth="1"/>
    <col min="14012" max="14013" width="9" bestFit="1" customWidth="1"/>
    <col min="14014" max="14015" width="8" bestFit="1" customWidth="1"/>
    <col min="14016" max="14016" width="9" bestFit="1" customWidth="1"/>
    <col min="14017" max="14017" width="8" bestFit="1" customWidth="1"/>
    <col min="14018" max="14018" width="9" bestFit="1" customWidth="1"/>
    <col min="14019" max="14020" width="8" bestFit="1" customWidth="1"/>
    <col min="14021" max="14023" width="9" bestFit="1" customWidth="1"/>
    <col min="14024" max="14024" width="6" bestFit="1" customWidth="1"/>
    <col min="14025" max="14025" width="9" bestFit="1" customWidth="1"/>
    <col min="14026" max="14026" width="8" bestFit="1" customWidth="1"/>
    <col min="14027" max="14027" width="6" bestFit="1" customWidth="1"/>
    <col min="14028" max="14028" width="8" bestFit="1" customWidth="1"/>
    <col min="14029" max="14029" width="9" bestFit="1" customWidth="1"/>
    <col min="14030" max="14030" width="8" bestFit="1" customWidth="1"/>
    <col min="14031" max="14031" width="9" bestFit="1" customWidth="1"/>
    <col min="14032" max="14033" width="8" bestFit="1" customWidth="1"/>
    <col min="14034" max="14034" width="9" bestFit="1" customWidth="1"/>
    <col min="14035" max="14035" width="8" bestFit="1" customWidth="1"/>
    <col min="14036" max="14037" width="9" bestFit="1" customWidth="1"/>
    <col min="14038" max="14038" width="6" bestFit="1" customWidth="1"/>
    <col min="14039" max="14039" width="9" bestFit="1" customWidth="1"/>
    <col min="14040" max="14041" width="8" bestFit="1" customWidth="1"/>
    <col min="14042" max="14042" width="9" bestFit="1" customWidth="1"/>
    <col min="14043" max="14043" width="6" bestFit="1" customWidth="1"/>
    <col min="14044" max="14047" width="8" bestFit="1" customWidth="1"/>
    <col min="14048" max="14049" width="9" bestFit="1" customWidth="1"/>
    <col min="14050" max="14051" width="8" bestFit="1" customWidth="1"/>
    <col min="14052" max="14053" width="9" bestFit="1" customWidth="1"/>
    <col min="14054" max="14055" width="8" bestFit="1" customWidth="1"/>
    <col min="14056" max="14058" width="9" bestFit="1" customWidth="1"/>
    <col min="14059" max="14059" width="8" bestFit="1" customWidth="1"/>
    <col min="14060" max="14063" width="9" bestFit="1" customWidth="1"/>
    <col min="14064" max="14064" width="8" bestFit="1" customWidth="1"/>
    <col min="14065" max="14066" width="9" bestFit="1" customWidth="1"/>
    <col min="14067" max="14067" width="8" bestFit="1" customWidth="1"/>
    <col min="14068" max="14068" width="9" bestFit="1" customWidth="1"/>
    <col min="14069" max="14070" width="8" bestFit="1" customWidth="1"/>
    <col min="14071" max="14073" width="9" bestFit="1" customWidth="1"/>
    <col min="14074" max="14075" width="8" bestFit="1" customWidth="1"/>
    <col min="14076" max="14077" width="9" bestFit="1" customWidth="1"/>
    <col min="14078" max="14078" width="8" bestFit="1" customWidth="1"/>
    <col min="14079" max="14079" width="9" bestFit="1" customWidth="1"/>
    <col min="14080" max="14080" width="8" bestFit="1" customWidth="1"/>
    <col min="14081" max="14083" width="9" bestFit="1" customWidth="1"/>
    <col min="14084" max="14085" width="8" bestFit="1" customWidth="1"/>
    <col min="14086" max="14086" width="9" bestFit="1" customWidth="1"/>
    <col min="14087" max="14087" width="8" bestFit="1" customWidth="1"/>
    <col min="14088" max="14088" width="9" bestFit="1" customWidth="1"/>
    <col min="14089" max="14089" width="8" bestFit="1" customWidth="1"/>
    <col min="14090" max="14090" width="6" bestFit="1" customWidth="1"/>
    <col min="14091" max="14099" width="9" bestFit="1" customWidth="1"/>
    <col min="14100" max="14101" width="8" bestFit="1" customWidth="1"/>
    <col min="14102" max="14104" width="9" bestFit="1" customWidth="1"/>
    <col min="14105" max="14108" width="8" bestFit="1" customWidth="1"/>
    <col min="14109" max="14110" width="9" bestFit="1" customWidth="1"/>
    <col min="14111" max="14111" width="8" bestFit="1" customWidth="1"/>
    <col min="14112" max="14118" width="9" bestFit="1" customWidth="1"/>
    <col min="14119" max="14119" width="8" bestFit="1" customWidth="1"/>
    <col min="14120" max="14122" width="9" bestFit="1" customWidth="1"/>
    <col min="14123" max="14123" width="12.77734375" bestFit="1" customWidth="1"/>
    <col min="14124" max="14124" width="9.109375" bestFit="1" customWidth="1"/>
    <col min="14125" max="14126" width="9" bestFit="1" customWidth="1"/>
    <col min="14127" max="14128" width="8" bestFit="1" customWidth="1"/>
    <col min="14129" max="14129" width="9" bestFit="1" customWidth="1"/>
    <col min="14130" max="14130" width="8" bestFit="1" customWidth="1"/>
    <col min="14131" max="14131" width="9" bestFit="1" customWidth="1"/>
    <col min="14132" max="14133" width="8" bestFit="1" customWidth="1"/>
    <col min="14134" max="14134" width="9" bestFit="1" customWidth="1"/>
    <col min="14135" max="14135" width="8" bestFit="1" customWidth="1"/>
    <col min="14136" max="14137" width="9" bestFit="1" customWidth="1"/>
    <col min="14138" max="14138" width="6" bestFit="1" customWidth="1"/>
    <col min="14139" max="14139" width="9" bestFit="1" customWidth="1"/>
    <col min="14140" max="14140" width="6" bestFit="1" customWidth="1"/>
    <col min="14141" max="14141" width="8" bestFit="1" customWidth="1"/>
    <col min="14142" max="14142" width="9" bestFit="1" customWidth="1"/>
    <col min="14143" max="14143" width="8" bestFit="1" customWidth="1"/>
    <col min="14144" max="14145" width="9" bestFit="1" customWidth="1"/>
    <col min="14146" max="14147" width="8" bestFit="1" customWidth="1"/>
    <col min="14148" max="14148" width="9" bestFit="1" customWidth="1"/>
    <col min="14149" max="14149" width="8" bestFit="1" customWidth="1"/>
    <col min="14150" max="14151" width="9" bestFit="1" customWidth="1"/>
    <col min="14152" max="14152" width="6" bestFit="1" customWidth="1"/>
    <col min="14153" max="14153" width="9" bestFit="1" customWidth="1"/>
    <col min="14154" max="14155" width="8" bestFit="1" customWidth="1"/>
    <col min="14156" max="14157" width="9" bestFit="1" customWidth="1"/>
    <col min="14158" max="14158" width="6" bestFit="1" customWidth="1"/>
    <col min="14159" max="14163" width="8" bestFit="1" customWidth="1"/>
    <col min="14164" max="14164" width="9" bestFit="1" customWidth="1"/>
    <col min="14165" max="14166" width="8" bestFit="1" customWidth="1"/>
    <col min="14167" max="14167" width="9" bestFit="1" customWidth="1"/>
    <col min="14168" max="14169" width="8" bestFit="1" customWidth="1"/>
    <col min="14170" max="14172" width="9" bestFit="1" customWidth="1"/>
    <col min="14173" max="14173" width="8" bestFit="1" customWidth="1"/>
    <col min="14174" max="14179" width="9" bestFit="1" customWidth="1"/>
    <col min="14180" max="14180" width="8" bestFit="1" customWidth="1"/>
    <col min="14181" max="14181" width="9" bestFit="1" customWidth="1"/>
    <col min="14182" max="14183" width="8" bestFit="1" customWidth="1"/>
    <col min="14184" max="14187" width="9" bestFit="1" customWidth="1"/>
    <col min="14188" max="14189" width="8" bestFit="1" customWidth="1"/>
    <col min="14190" max="14191" width="9" bestFit="1" customWidth="1"/>
    <col min="14192" max="14192" width="8" bestFit="1" customWidth="1"/>
    <col min="14193" max="14193" width="9" bestFit="1" customWidth="1"/>
    <col min="14194" max="14194" width="8" bestFit="1" customWidth="1"/>
    <col min="14195" max="14197" width="9" bestFit="1" customWidth="1"/>
    <col min="14198" max="14199" width="8" bestFit="1" customWidth="1"/>
    <col min="14200" max="14200" width="9" bestFit="1" customWidth="1"/>
    <col min="14201" max="14201" width="8" bestFit="1" customWidth="1"/>
    <col min="14202" max="14202" width="9" bestFit="1" customWidth="1"/>
    <col min="14203" max="14203" width="8" bestFit="1" customWidth="1"/>
    <col min="14204" max="14204" width="6" bestFit="1" customWidth="1"/>
    <col min="14205" max="14213" width="9" bestFit="1" customWidth="1"/>
    <col min="14214" max="14215" width="8" bestFit="1" customWidth="1"/>
    <col min="14216" max="14218" width="9" bestFit="1" customWidth="1"/>
    <col min="14219" max="14222" width="8" bestFit="1" customWidth="1"/>
    <col min="14223" max="14224" width="9" bestFit="1" customWidth="1"/>
    <col min="14225" max="14225" width="8" bestFit="1" customWidth="1"/>
    <col min="14226" max="14232" width="9" bestFit="1" customWidth="1"/>
    <col min="14233" max="14233" width="8" bestFit="1" customWidth="1"/>
    <col min="14234" max="14236" width="9" bestFit="1" customWidth="1"/>
    <col min="14237" max="14237" width="11.77734375" bestFit="1" customWidth="1"/>
    <col min="14238" max="14238" width="9.109375" bestFit="1" customWidth="1"/>
    <col min="14239" max="14239" width="9" bestFit="1" customWidth="1"/>
    <col min="14240" max="14242" width="8" bestFit="1" customWidth="1"/>
    <col min="14243" max="14243" width="9" bestFit="1" customWidth="1"/>
    <col min="14244" max="14245" width="8" bestFit="1" customWidth="1"/>
    <col min="14246" max="14246" width="9" bestFit="1" customWidth="1"/>
    <col min="14247" max="14247" width="8" bestFit="1" customWidth="1"/>
    <col min="14248" max="14249" width="9" bestFit="1" customWidth="1"/>
    <col min="14250" max="14250" width="6" bestFit="1" customWidth="1"/>
    <col min="14251" max="14251" width="9" bestFit="1" customWidth="1"/>
    <col min="14252" max="14252" width="6" bestFit="1" customWidth="1"/>
    <col min="14253" max="14253" width="8" bestFit="1" customWidth="1"/>
    <col min="14254" max="14254" width="9" bestFit="1" customWidth="1"/>
    <col min="14255" max="14255" width="8" bestFit="1" customWidth="1"/>
    <col min="14256" max="14257" width="9" bestFit="1" customWidth="1"/>
    <col min="14258" max="14259" width="8" bestFit="1" customWidth="1"/>
    <col min="14260" max="14260" width="9" bestFit="1" customWidth="1"/>
    <col min="14261" max="14261" width="8" bestFit="1" customWidth="1"/>
    <col min="14262" max="14263" width="9" bestFit="1" customWidth="1"/>
    <col min="14264" max="14264" width="6" bestFit="1" customWidth="1"/>
    <col min="14265" max="14265" width="9" bestFit="1" customWidth="1"/>
    <col min="14266" max="14267" width="8" bestFit="1" customWidth="1"/>
    <col min="14268" max="14268" width="9" bestFit="1" customWidth="1"/>
    <col min="14269" max="14269" width="6" bestFit="1" customWidth="1"/>
    <col min="14270" max="14273" width="8" bestFit="1" customWidth="1"/>
    <col min="14274" max="14275" width="9" bestFit="1" customWidth="1"/>
    <col min="14276" max="14277" width="8" bestFit="1" customWidth="1"/>
    <col min="14278" max="14279" width="9" bestFit="1" customWidth="1"/>
    <col min="14280" max="14281" width="8" bestFit="1" customWidth="1"/>
    <col min="14282" max="14284" width="9" bestFit="1" customWidth="1"/>
    <col min="14285" max="14285" width="8" bestFit="1" customWidth="1"/>
    <col min="14286" max="14288" width="9" bestFit="1" customWidth="1"/>
    <col min="14289" max="14289" width="8" bestFit="1" customWidth="1"/>
    <col min="14290" max="14291" width="9" bestFit="1" customWidth="1"/>
    <col min="14292" max="14292" width="8" bestFit="1" customWidth="1"/>
    <col min="14293" max="14293" width="9" bestFit="1" customWidth="1"/>
    <col min="14294" max="14295" width="8" bestFit="1" customWidth="1"/>
    <col min="14296" max="14298" width="9" bestFit="1" customWidth="1"/>
    <col min="14299" max="14300" width="8" bestFit="1" customWidth="1"/>
    <col min="14301" max="14302" width="9" bestFit="1" customWidth="1"/>
    <col min="14303" max="14303" width="8" bestFit="1" customWidth="1"/>
    <col min="14304" max="14304" width="9" bestFit="1" customWidth="1"/>
    <col min="14305" max="14305" width="8" bestFit="1" customWidth="1"/>
    <col min="14306" max="14308" width="9" bestFit="1" customWidth="1"/>
    <col min="14309" max="14310" width="8" bestFit="1" customWidth="1"/>
    <col min="14311" max="14311" width="9" bestFit="1" customWidth="1"/>
    <col min="14312" max="14312" width="8" bestFit="1" customWidth="1"/>
    <col min="14313" max="14313" width="9" bestFit="1" customWidth="1"/>
    <col min="14314" max="14314" width="8" bestFit="1" customWidth="1"/>
    <col min="14315" max="14315" width="6" bestFit="1" customWidth="1"/>
    <col min="14316" max="14325" width="9" bestFit="1" customWidth="1"/>
    <col min="14326" max="14326" width="8" bestFit="1" customWidth="1"/>
    <col min="14327" max="14329" width="9" bestFit="1" customWidth="1"/>
    <col min="14330" max="14333" width="8" bestFit="1" customWidth="1"/>
    <col min="14334" max="14335" width="9" bestFit="1" customWidth="1"/>
    <col min="14336" max="14336" width="8" bestFit="1" customWidth="1"/>
    <col min="14337" max="14343" width="9" bestFit="1" customWidth="1"/>
    <col min="14344" max="14344" width="8" bestFit="1" customWidth="1"/>
    <col min="14345" max="14347" width="9" bestFit="1" customWidth="1"/>
    <col min="14348" max="14348" width="11.77734375" bestFit="1" customWidth="1"/>
    <col min="14349" max="14349" width="9.109375" bestFit="1" customWidth="1"/>
    <col min="14350" max="14351" width="9" bestFit="1" customWidth="1"/>
    <col min="14352" max="14353" width="8" bestFit="1" customWidth="1"/>
    <col min="14354" max="14354" width="9" bestFit="1" customWidth="1"/>
    <col min="14355" max="14356" width="8" bestFit="1" customWidth="1"/>
    <col min="14357" max="14357" width="9" bestFit="1" customWidth="1"/>
    <col min="14358" max="14358" width="8" bestFit="1" customWidth="1"/>
    <col min="14359" max="14361" width="9" bestFit="1" customWidth="1"/>
    <col min="14362" max="14362" width="6" bestFit="1" customWidth="1"/>
    <col min="14363" max="14363" width="9" bestFit="1" customWidth="1"/>
    <col min="14364" max="14364" width="8" bestFit="1" customWidth="1"/>
    <col min="14365" max="14365" width="6" bestFit="1" customWidth="1"/>
    <col min="14366" max="14366" width="8" bestFit="1" customWidth="1"/>
    <col min="14367" max="14367" width="9" bestFit="1" customWidth="1"/>
    <col min="14368" max="14368" width="8" bestFit="1" customWidth="1"/>
    <col min="14369" max="14369" width="9" bestFit="1" customWidth="1"/>
    <col min="14370" max="14371" width="8" bestFit="1" customWidth="1"/>
    <col min="14372" max="14372" width="9" bestFit="1" customWidth="1"/>
    <col min="14373" max="14373" width="8" bestFit="1" customWidth="1"/>
    <col min="14374" max="14375" width="9" bestFit="1" customWidth="1"/>
    <col min="14376" max="14376" width="6" bestFit="1" customWidth="1"/>
    <col min="14377" max="14377" width="9" bestFit="1" customWidth="1"/>
    <col min="14378" max="14379" width="8" bestFit="1" customWidth="1"/>
    <col min="14380" max="14381" width="9" bestFit="1" customWidth="1"/>
    <col min="14382" max="14382" width="6" bestFit="1" customWidth="1"/>
    <col min="14383" max="14386" width="8" bestFit="1" customWidth="1"/>
    <col min="14387" max="14388" width="9" bestFit="1" customWidth="1"/>
    <col min="14389" max="14390" width="8" bestFit="1" customWidth="1"/>
    <col min="14391" max="14392" width="9" bestFit="1" customWidth="1"/>
    <col min="14393" max="14394" width="8" bestFit="1" customWidth="1"/>
    <col min="14395" max="14397" width="9" bestFit="1" customWidth="1"/>
    <col min="14398" max="14398" width="8" bestFit="1" customWidth="1"/>
    <col min="14399" max="14404" width="9" bestFit="1" customWidth="1"/>
    <col min="14405" max="14405" width="8" bestFit="1" customWidth="1"/>
    <col min="14406" max="14406" width="9" bestFit="1" customWidth="1"/>
    <col min="14407" max="14408" width="8" bestFit="1" customWidth="1"/>
    <col min="14409" max="14411" width="9" bestFit="1" customWidth="1"/>
    <col min="14412" max="14413" width="8" bestFit="1" customWidth="1"/>
    <col min="14414" max="14415" width="9" bestFit="1" customWidth="1"/>
    <col min="14416" max="14416" width="8" bestFit="1" customWidth="1"/>
    <col min="14417" max="14417" width="9" bestFit="1" customWidth="1"/>
    <col min="14418" max="14418" width="8" bestFit="1" customWidth="1"/>
    <col min="14419" max="14421" width="9" bestFit="1" customWidth="1"/>
    <col min="14422" max="14423" width="8" bestFit="1" customWidth="1"/>
    <col min="14424" max="14425" width="9" bestFit="1" customWidth="1"/>
    <col min="14426" max="14427" width="8" bestFit="1" customWidth="1"/>
    <col min="14428" max="14428" width="6" bestFit="1" customWidth="1"/>
    <col min="14429" max="14437" width="9" bestFit="1" customWidth="1"/>
    <col min="14438" max="14439" width="8" bestFit="1" customWidth="1"/>
    <col min="14440" max="14442" width="9" bestFit="1" customWidth="1"/>
    <col min="14443" max="14446" width="8" bestFit="1" customWidth="1"/>
    <col min="14447" max="14448" width="9" bestFit="1" customWidth="1"/>
    <col min="14449" max="14449" width="8" bestFit="1" customWidth="1"/>
    <col min="14450" max="14456" width="9" bestFit="1" customWidth="1"/>
    <col min="14457" max="14457" width="8" bestFit="1" customWidth="1"/>
    <col min="14458" max="14460" width="9" bestFit="1" customWidth="1"/>
    <col min="14461" max="14461" width="11.77734375" bestFit="1" customWidth="1"/>
    <col min="14462" max="14462" width="9.109375" bestFit="1" customWidth="1"/>
    <col min="14463" max="14463" width="9" bestFit="1" customWidth="1"/>
    <col min="14464" max="14466" width="8" bestFit="1" customWidth="1"/>
    <col min="14467" max="14467" width="9" bestFit="1" customWidth="1"/>
    <col min="14468" max="14469" width="8" bestFit="1" customWidth="1"/>
    <col min="14470" max="14470" width="9" bestFit="1" customWidth="1"/>
    <col min="14471" max="14471" width="8" bestFit="1" customWidth="1"/>
    <col min="14472" max="14473" width="9" bestFit="1" customWidth="1"/>
    <col min="14474" max="14474" width="6" bestFit="1" customWidth="1"/>
    <col min="14475" max="14475" width="9" bestFit="1" customWidth="1"/>
    <col min="14476" max="14476" width="6" bestFit="1" customWidth="1"/>
    <col min="14477" max="14477" width="8" bestFit="1" customWidth="1"/>
    <col min="14478" max="14478" width="9" bestFit="1" customWidth="1"/>
    <col min="14479" max="14479" width="8" bestFit="1" customWidth="1"/>
    <col min="14480" max="14480" width="9" bestFit="1" customWidth="1"/>
    <col min="14481" max="14482" width="8" bestFit="1" customWidth="1"/>
    <col min="14483" max="14483" width="9" bestFit="1" customWidth="1"/>
    <col min="14484" max="14484" width="8" bestFit="1" customWidth="1"/>
    <col min="14485" max="14486" width="9" bestFit="1" customWidth="1"/>
    <col min="14487" max="14487" width="6" bestFit="1" customWidth="1"/>
    <col min="14488" max="14488" width="9" bestFit="1" customWidth="1"/>
    <col min="14489" max="14490" width="8" bestFit="1" customWidth="1"/>
    <col min="14491" max="14491" width="9" bestFit="1" customWidth="1"/>
    <col min="14492" max="14492" width="6" bestFit="1" customWidth="1"/>
    <col min="14493" max="14496" width="8" bestFit="1" customWidth="1"/>
    <col min="14497" max="14498" width="9" bestFit="1" customWidth="1"/>
    <col min="14499" max="14500" width="8" bestFit="1" customWidth="1"/>
    <col min="14501" max="14502" width="9" bestFit="1" customWidth="1"/>
    <col min="14503" max="14504" width="8" bestFit="1" customWidth="1"/>
    <col min="14505" max="14507" width="9" bestFit="1" customWidth="1"/>
    <col min="14508" max="14508" width="8" bestFit="1" customWidth="1"/>
    <col min="14509" max="14511" width="9" bestFit="1" customWidth="1"/>
    <col min="14512" max="14512" width="8" bestFit="1" customWidth="1"/>
    <col min="14513" max="14514" width="9" bestFit="1" customWidth="1"/>
    <col min="14515" max="14515" width="8" bestFit="1" customWidth="1"/>
    <col min="14516" max="14516" width="9" bestFit="1" customWidth="1"/>
    <col min="14517" max="14518" width="8" bestFit="1" customWidth="1"/>
    <col min="14519" max="14521" width="9" bestFit="1" customWidth="1"/>
    <col min="14522" max="14523" width="8" bestFit="1" customWidth="1"/>
    <col min="14524" max="14525" width="9" bestFit="1" customWidth="1"/>
    <col min="14526" max="14526" width="8" bestFit="1" customWidth="1"/>
    <col min="14527" max="14527" width="9" bestFit="1" customWidth="1"/>
    <col min="14528" max="14528" width="8" bestFit="1" customWidth="1"/>
    <col min="14529" max="14531" width="9" bestFit="1" customWidth="1"/>
    <col min="14532" max="14533" width="8" bestFit="1" customWidth="1"/>
    <col min="14534" max="14534" width="9" bestFit="1" customWidth="1"/>
    <col min="14535" max="14535" width="8" bestFit="1" customWidth="1"/>
    <col min="14536" max="14536" width="9" bestFit="1" customWidth="1"/>
    <col min="14537" max="14537" width="8" bestFit="1" customWidth="1"/>
    <col min="14538" max="14538" width="6" bestFit="1" customWidth="1"/>
    <col min="14539" max="14548" width="9" bestFit="1" customWidth="1"/>
    <col min="14549" max="14549" width="8" bestFit="1" customWidth="1"/>
    <col min="14550" max="14552" width="9" bestFit="1" customWidth="1"/>
    <col min="14553" max="14556" width="8" bestFit="1" customWidth="1"/>
    <col min="14557" max="14558" width="9" bestFit="1" customWidth="1"/>
    <col min="14559" max="14559" width="8" bestFit="1" customWidth="1"/>
    <col min="14560" max="14566" width="9" bestFit="1" customWidth="1"/>
    <col min="14567" max="14567" width="8" bestFit="1" customWidth="1"/>
    <col min="14568" max="14570" width="9" bestFit="1" customWidth="1"/>
    <col min="14571" max="14571" width="11.77734375" bestFit="1" customWidth="1"/>
    <col min="14572" max="14572" width="9.109375" bestFit="1" customWidth="1"/>
    <col min="14573" max="14573" width="9" bestFit="1" customWidth="1"/>
    <col min="14574" max="14576" width="8" bestFit="1" customWidth="1"/>
    <col min="14577" max="14577" width="9" bestFit="1" customWidth="1"/>
    <col min="14578" max="14579" width="8" bestFit="1" customWidth="1"/>
    <col min="14580" max="14580" width="9" bestFit="1" customWidth="1"/>
    <col min="14581" max="14581" width="8" bestFit="1" customWidth="1"/>
    <col min="14582" max="14582" width="9" bestFit="1" customWidth="1"/>
    <col min="14583" max="14583" width="8" bestFit="1" customWidth="1"/>
    <col min="14584" max="14585" width="9" bestFit="1" customWidth="1"/>
    <col min="14586" max="14586" width="6" bestFit="1" customWidth="1"/>
    <col min="14587" max="14587" width="9" bestFit="1" customWidth="1"/>
    <col min="14588" max="14588" width="6" bestFit="1" customWidth="1"/>
    <col min="14589" max="14589" width="8" bestFit="1" customWidth="1"/>
    <col min="14590" max="14590" width="9" bestFit="1" customWidth="1"/>
    <col min="14591" max="14591" width="8" bestFit="1" customWidth="1"/>
    <col min="14592" max="14592" width="9" bestFit="1" customWidth="1"/>
    <col min="14593" max="14594" width="8" bestFit="1" customWidth="1"/>
    <col min="14595" max="14595" width="9" bestFit="1" customWidth="1"/>
    <col min="14596" max="14596" width="8" bestFit="1" customWidth="1"/>
    <col min="14597" max="14598" width="9" bestFit="1" customWidth="1"/>
    <col min="14599" max="14599" width="6" bestFit="1" customWidth="1"/>
    <col min="14600" max="14600" width="9" bestFit="1" customWidth="1"/>
    <col min="14601" max="14602" width="8" bestFit="1" customWidth="1"/>
    <col min="14603" max="14603" width="9" bestFit="1" customWidth="1"/>
    <col min="14604" max="14604" width="6" bestFit="1" customWidth="1"/>
    <col min="14605" max="14609" width="8" bestFit="1" customWidth="1"/>
    <col min="14610" max="14611" width="9" bestFit="1" customWidth="1"/>
    <col min="14612" max="14613" width="8" bestFit="1" customWidth="1"/>
    <col min="14614" max="14614" width="9" bestFit="1" customWidth="1"/>
    <col min="14615" max="14616" width="8" bestFit="1" customWidth="1"/>
    <col min="14617" max="14619" width="9" bestFit="1" customWidth="1"/>
    <col min="14620" max="14620" width="8" bestFit="1" customWidth="1"/>
    <col min="14621" max="14624" width="9" bestFit="1" customWidth="1"/>
    <col min="14625" max="14625" width="8" bestFit="1" customWidth="1"/>
    <col min="14626" max="14627" width="9" bestFit="1" customWidth="1"/>
    <col min="14628" max="14628" width="8" bestFit="1" customWidth="1"/>
    <col min="14629" max="14629" width="9" bestFit="1" customWidth="1"/>
    <col min="14630" max="14631" width="8" bestFit="1" customWidth="1"/>
    <col min="14632" max="14634" width="9" bestFit="1" customWidth="1"/>
    <col min="14635" max="14636" width="8" bestFit="1" customWidth="1"/>
    <col min="14637" max="14638" width="9" bestFit="1" customWidth="1"/>
    <col min="14639" max="14639" width="8" bestFit="1" customWidth="1"/>
    <col min="14640" max="14640" width="9" bestFit="1" customWidth="1"/>
    <col min="14641" max="14642" width="8" bestFit="1" customWidth="1"/>
    <col min="14643" max="14644" width="9" bestFit="1" customWidth="1"/>
    <col min="14645" max="14646" width="8" bestFit="1" customWidth="1"/>
    <col min="14647" max="14647" width="9" bestFit="1" customWidth="1"/>
    <col min="14648" max="14648" width="8" bestFit="1" customWidth="1"/>
    <col min="14649" max="14649" width="9" bestFit="1" customWidth="1"/>
    <col min="14650" max="14650" width="8" bestFit="1" customWidth="1"/>
    <col min="14651" max="14651" width="6" bestFit="1" customWidth="1"/>
    <col min="14652" max="14660" width="9" bestFit="1" customWidth="1"/>
    <col min="14661" max="14662" width="8" bestFit="1" customWidth="1"/>
    <col min="14663" max="14665" width="9" bestFit="1" customWidth="1"/>
    <col min="14666" max="14669" width="8" bestFit="1" customWidth="1"/>
    <col min="14670" max="14671" width="9" bestFit="1" customWidth="1"/>
    <col min="14672" max="14672" width="8" bestFit="1" customWidth="1"/>
    <col min="14673" max="14679" width="9" bestFit="1" customWidth="1"/>
    <col min="14680" max="14680" width="8" bestFit="1" customWidth="1"/>
    <col min="14681" max="14683" width="9" bestFit="1" customWidth="1"/>
    <col min="14684" max="14684" width="11.77734375" bestFit="1" customWidth="1"/>
    <col min="14685" max="14685" width="9.109375" bestFit="1" customWidth="1"/>
    <col min="14686" max="14687" width="9" bestFit="1" customWidth="1"/>
    <col min="14688" max="14689" width="8" bestFit="1" customWidth="1"/>
    <col min="14690" max="14690" width="9" bestFit="1" customWidth="1"/>
    <col min="14691" max="14692" width="8" bestFit="1" customWidth="1"/>
    <col min="14693" max="14693" width="9" bestFit="1" customWidth="1"/>
    <col min="14694" max="14694" width="8" bestFit="1" customWidth="1"/>
    <col min="14695" max="14695" width="9" bestFit="1" customWidth="1"/>
    <col min="14696" max="14696" width="8" bestFit="1" customWidth="1"/>
    <col min="14697" max="14698" width="9" bestFit="1" customWidth="1"/>
    <col min="14699" max="14699" width="6" bestFit="1" customWidth="1"/>
    <col min="14700" max="14700" width="9" bestFit="1" customWidth="1"/>
    <col min="14701" max="14701" width="6" bestFit="1" customWidth="1"/>
    <col min="14702" max="14702" width="8" bestFit="1" customWidth="1"/>
    <col min="14703" max="14703" width="9" bestFit="1" customWidth="1"/>
    <col min="14704" max="14704" width="8" bestFit="1" customWidth="1"/>
    <col min="14705" max="14705" width="9" bestFit="1" customWidth="1"/>
    <col min="14706" max="14707" width="8" bestFit="1" customWidth="1"/>
    <col min="14708" max="14708" width="9" bestFit="1" customWidth="1"/>
    <col min="14709" max="14709" width="8" bestFit="1" customWidth="1"/>
    <col min="14710" max="14711" width="9" bestFit="1" customWidth="1"/>
    <col min="14712" max="14712" width="6" bestFit="1" customWidth="1"/>
    <col min="14713" max="14713" width="9" bestFit="1" customWidth="1"/>
    <col min="14714" max="14715" width="8" bestFit="1" customWidth="1"/>
    <col min="14716" max="14717" width="9" bestFit="1" customWidth="1"/>
    <col min="14718" max="14718" width="6" bestFit="1" customWidth="1"/>
    <col min="14719" max="14722" width="8" bestFit="1" customWidth="1"/>
    <col min="14723" max="14724" width="9" bestFit="1" customWidth="1"/>
    <col min="14725" max="14726" width="8" bestFit="1" customWidth="1"/>
    <col min="14727" max="14728" width="9" bestFit="1" customWidth="1"/>
    <col min="14729" max="14730" width="8" bestFit="1" customWidth="1"/>
    <col min="14731" max="14733" width="9" bestFit="1" customWidth="1"/>
    <col min="14734" max="14734" width="8" bestFit="1" customWidth="1"/>
    <col min="14735" max="14739" width="9" bestFit="1" customWidth="1"/>
    <col min="14740" max="14740" width="8" bestFit="1" customWidth="1"/>
    <col min="14741" max="14741" width="9" bestFit="1" customWidth="1"/>
    <col min="14742" max="14743" width="8" bestFit="1" customWidth="1"/>
    <col min="14744" max="14746" width="9" bestFit="1" customWidth="1"/>
    <col min="14747" max="14748" width="8" bestFit="1" customWidth="1"/>
    <col min="14749" max="14750" width="9" bestFit="1" customWidth="1"/>
    <col min="14751" max="14751" width="8" bestFit="1" customWidth="1"/>
    <col min="14752" max="14752" width="9" bestFit="1" customWidth="1"/>
    <col min="14753" max="14753" width="8" bestFit="1" customWidth="1"/>
    <col min="14754" max="14757" width="9" bestFit="1" customWidth="1"/>
    <col min="14758" max="14759" width="8" bestFit="1" customWidth="1"/>
    <col min="14760" max="14760" width="9" bestFit="1" customWidth="1"/>
    <col min="14761" max="14761" width="8" bestFit="1" customWidth="1"/>
    <col min="14762" max="14762" width="9" bestFit="1" customWidth="1"/>
    <col min="14763" max="14763" width="8" bestFit="1" customWidth="1"/>
    <col min="14764" max="14764" width="6" bestFit="1" customWidth="1"/>
    <col min="14765" max="14773" width="9" bestFit="1" customWidth="1"/>
    <col min="14774" max="14775" width="8" bestFit="1" customWidth="1"/>
    <col min="14776" max="14778" width="9" bestFit="1" customWidth="1"/>
    <col min="14779" max="14782" width="8" bestFit="1" customWidth="1"/>
    <col min="14783" max="14784" width="9" bestFit="1" customWidth="1"/>
    <col min="14785" max="14785" width="8" bestFit="1" customWidth="1"/>
    <col min="14786" max="14792" width="9" bestFit="1" customWidth="1"/>
    <col min="14793" max="14793" width="8" bestFit="1" customWidth="1"/>
    <col min="14794" max="14796" width="9" bestFit="1" customWidth="1"/>
    <col min="14797" max="14797" width="11.77734375" bestFit="1" customWidth="1"/>
    <col min="14798" max="14798" width="9.109375" bestFit="1" customWidth="1"/>
    <col min="14799" max="14800" width="9" bestFit="1" customWidth="1"/>
    <col min="14801" max="14802" width="8" bestFit="1" customWidth="1"/>
    <col min="14803" max="14803" width="9" bestFit="1" customWidth="1"/>
    <col min="14804" max="14804" width="8" bestFit="1" customWidth="1"/>
    <col min="14805" max="14805" width="9" bestFit="1" customWidth="1"/>
    <col min="14806" max="14807" width="8" bestFit="1" customWidth="1"/>
    <col min="14808" max="14808" width="9" bestFit="1" customWidth="1"/>
    <col min="14809" max="14809" width="8" bestFit="1" customWidth="1"/>
    <col min="14810" max="14811" width="9" bestFit="1" customWidth="1"/>
    <col min="14812" max="14812" width="6" bestFit="1" customWidth="1"/>
    <col min="14813" max="14813" width="9" bestFit="1" customWidth="1"/>
    <col min="14814" max="14814" width="6" bestFit="1" customWidth="1"/>
    <col min="14815" max="14815" width="8" bestFit="1" customWidth="1"/>
    <col min="14816" max="14816" width="9" bestFit="1" customWidth="1"/>
    <col min="14817" max="14817" width="8" bestFit="1" customWidth="1"/>
    <col min="14818" max="14819" width="9" bestFit="1" customWidth="1"/>
    <col min="14820" max="14821" width="8" bestFit="1" customWidth="1"/>
    <col min="14822" max="14822" width="9" bestFit="1" customWidth="1"/>
    <col min="14823" max="14823" width="8" bestFit="1" customWidth="1"/>
    <col min="14824" max="14825" width="9" bestFit="1" customWidth="1"/>
    <col min="14826" max="14826" width="6" bestFit="1" customWidth="1"/>
    <col min="14827" max="14827" width="9" bestFit="1" customWidth="1"/>
    <col min="14828" max="14829" width="8" bestFit="1" customWidth="1"/>
    <col min="14830" max="14830" width="9" bestFit="1" customWidth="1"/>
    <col min="14831" max="14831" width="6" bestFit="1" customWidth="1"/>
    <col min="14832" max="14836" width="8" bestFit="1" customWidth="1"/>
    <col min="14837" max="14838" width="9" bestFit="1" customWidth="1"/>
    <col min="14839" max="14840" width="8" bestFit="1" customWidth="1"/>
    <col min="14841" max="14841" width="9" bestFit="1" customWidth="1"/>
    <col min="14842" max="14843" width="8" bestFit="1" customWidth="1"/>
    <col min="14844" max="14846" width="9" bestFit="1" customWidth="1"/>
    <col min="14847" max="14847" width="8" bestFit="1" customWidth="1"/>
    <col min="14848" max="14851" width="9" bestFit="1" customWidth="1"/>
    <col min="14852" max="14852" width="8" bestFit="1" customWidth="1"/>
    <col min="14853" max="14854" width="9" bestFit="1" customWidth="1"/>
    <col min="14855" max="14855" width="8" bestFit="1" customWidth="1"/>
    <col min="14856" max="14856" width="9" bestFit="1" customWidth="1"/>
    <col min="14857" max="14857" width="8" bestFit="1" customWidth="1"/>
    <col min="14858" max="14860" width="9" bestFit="1" customWidth="1"/>
    <col min="14861" max="14862" width="8" bestFit="1" customWidth="1"/>
    <col min="14863" max="14864" width="9" bestFit="1" customWidth="1"/>
    <col min="14865" max="14865" width="8" bestFit="1" customWidth="1"/>
    <col min="14866" max="14866" width="9" bestFit="1" customWidth="1"/>
    <col min="14867" max="14867" width="8" bestFit="1" customWidth="1"/>
    <col min="14868" max="14870" width="9" bestFit="1" customWidth="1"/>
    <col min="14871" max="14872" width="8" bestFit="1" customWidth="1"/>
    <col min="14873" max="14873" width="9" bestFit="1" customWidth="1"/>
    <col min="14874" max="14874" width="8" bestFit="1" customWidth="1"/>
    <col min="14875" max="14875" width="9" bestFit="1" customWidth="1"/>
    <col min="14876" max="14876" width="8" bestFit="1" customWidth="1"/>
    <col min="14877" max="14877" width="6" bestFit="1" customWidth="1"/>
    <col min="14878" max="14887" width="9" bestFit="1" customWidth="1"/>
    <col min="14888" max="14888" width="8" bestFit="1" customWidth="1"/>
    <col min="14889" max="14891" width="9" bestFit="1" customWidth="1"/>
    <col min="14892" max="14895" width="8" bestFit="1" customWidth="1"/>
    <col min="14896" max="14897" width="9" bestFit="1" customWidth="1"/>
    <col min="14898" max="14898" width="8" bestFit="1" customWidth="1"/>
    <col min="14899" max="14905" width="9" bestFit="1" customWidth="1"/>
    <col min="14906" max="14906" width="8" bestFit="1" customWidth="1"/>
    <col min="14907" max="14909" width="9" bestFit="1" customWidth="1"/>
    <col min="14910" max="14910" width="11.77734375" bestFit="1" customWidth="1"/>
    <col min="14911" max="14911" width="9.109375" bestFit="1" customWidth="1"/>
    <col min="14912" max="14913" width="9" bestFit="1" customWidth="1"/>
    <col min="14914" max="14915" width="8" bestFit="1" customWidth="1"/>
    <col min="14916" max="14916" width="9" bestFit="1" customWidth="1"/>
    <col min="14917" max="14920" width="8" bestFit="1" customWidth="1"/>
    <col min="14921" max="14921" width="9" bestFit="1" customWidth="1"/>
    <col min="14922" max="14922" width="8" bestFit="1" customWidth="1"/>
    <col min="14923" max="14924" width="9" bestFit="1" customWidth="1"/>
    <col min="14925" max="14925" width="6" bestFit="1" customWidth="1"/>
    <col min="14926" max="14926" width="9" bestFit="1" customWidth="1"/>
    <col min="14927" max="14927" width="6" bestFit="1" customWidth="1"/>
    <col min="14928" max="14928" width="8" bestFit="1" customWidth="1"/>
    <col min="14929" max="14929" width="9" bestFit="1" customWidth="1"/>
    <col min="14930" max="14930" width="8" bestFit="1" customWidth="1"/>
    <col min="14931" max="14931" width="9" bestFit="1" customWidth="1"/>
    <col min="14932" max="14933" width="8" bestFit="1" customWidth="1"/>
    <col min="14934" max="14934" width="9" bestFit="1" customWidth="1"/>
    <col min="14935" max="14935" width="8" bestFit="1" customWidth="1"/>
    <col min="14936" max="14937" width="9" bestFit="1" customWidth="1"/>
    <col min="14938" max="14938" width="6" bestFit="1" customWidth="1"/>
    <col min="14939" max="14939" width="9" bestFit="1" customWidth="1"/>
    <col min="14940" max="14941" width="8" bestFit="1" customWidth="1"/>
    <col min="14942" max="14942" width="9" bestFit="1" customWidth="1"/>
    <col min="14943" max="14943" width="6" bestFit="1" customWidth="1"/>
    <col min="14944" max="14947" width="8" bestFit="1" customWidth="1"/>
    <col min="14948" max="14949" width="9" bestFit="1" customWidth="1"/>
    <col min="14950" max="14951" width="8" bestFit="1" customWidth="1"/>
    <col min="14952" max="14953" width="9" bestFit="1" customWidth="1"/>
    <col min="14954" max="14955" width="8" bestFit="1" customWidth="1"/>
    <col min="14956" max="14958" width="9" bestFit="1" customWidth="1"/>
    <col min="14959" max="14959" width="8" bestFit="1" customWidth="1"/>
    <col min="14960" max="14963" width="9" bestFit="1" customWidth="1"/>
    <col min="14964" max="14964" width="8" bestFit="1" customWidth="1"/>
    <col min="14965" max="14966" width="9" bestFit="1" customWidth="1"/>
    <col min="14967" max="14967" width="8" bestFit="1" customWidth="1"/>
    <col min="14968" max="14968" width="9" bestFit="1" customWidth="1"/>
    <col min="14969" max="14970" width="8" bestFit="1" customWidth="1"/>
    <col min="14971" max="14973" width="9" bestFit="1" customWidth="1"/>
    <col min="14974" max="14975" width="8" bestFit="1" customWidth="1"/>
    <col min="14976" max="14977" width="9" bestFit="1" customWidth="1"/>
    <col min="14978" max="14978" width="8" bestFit="1" customWidth="1"/>
    <col min="14979" max="14979" width="9" bestFit="1" customWidth="1"/>
    <col min="14980" max="14980" width="8" bestFit="1" customWidth="1"/>
    <col min="14981" max="14983" width="9" bestFit="1" customWidth="1"/>
    <col min="14984" max="14985" width="8" bestFit="1" customWidth="1"/>
    <col min="14986" max="14986" width="9" bestFit="1" customWidth="1"/>
    <col min="14987" max="14987" width="8" bestFit="1" customWidth="1"/>
    <col min="14988" max="14988" width="9" bestFit="1" customWidth="1"/>
    <col min="14989" max="14989" width="8" bestFit="1" customWidth="1"/>
    <col min="14990" max="14990" width="6" bestFit="1" customWidth="1"/>
    <col min="14991" max="14999" width="9" bestFit="1" customWidth="1"/>
    <col min="15000" max="15001" width="8" bestFit="1" customWidth="1"/>
    <col min="15002" max="15004" width="9" bestFit="1" customWidth="1"/>
    <col min="15005" max="15008" width="8" bestFit="1" customWidth="1"/>
    <col min="15009" max="15010" width="9" bestFit="1" customWidth="1"/>
    <col min="15011" max="15011" width="8" bestFit="1" customWidth="1"/>
    <col min="15012" max="15018" width="9" bestFit="1" customWidth="1"/>
    <col min="15019" max="15019" width="8" bestFit="1" customWidth="1"/>
    <col min="15020" max="15022" width="9" bestFit="1" customWidth="1"/>
    <col min="15023" max="15023" width="11.77734375" bestFit="1" customWidth="1"/>
    <col min="15024" max="15024" width="9.109375" bestFit="1" customWidth="1"/>
    <col min="15025" max="15026" width="9" bestFit="1" customWidth="1"/>
    <col min="15027" max="15028" width="8" bestFit="1" customWidth="1"/>
    <col min="15029" max="15029" width="9" bestFit="1" customWidth="1"/>
    <col min="15030" max="15030" width="8" bestFit="1" customWidth="1"/>
    <col min="15031" max="15031" width="9" bestFit="1" customWidth="1"/>
    <col min="15032" max="15033" width="8" bestFit="1" customWidth="1"/>
    <col min="15034" max="15034" width="9" bestFit="1" customWidth="1"/>
    <col min="15035" max="15035" width="8" bestFit="1" customWidth="1"/>
    <col min="15036" max="15037" width="9" bestFit="1" customWidth="1"/>
    <col min="15038" max="15038" width="6" bestFit="1" customWidth="1"/>
    <col min="15039" max="15039" width="9" bestFit="1" customWidth="1"/>
    <col min="15040" max="15040" width="6" bestFit="1" customWidth="1"/>
    <col min="15041" max="15041" width="8" bestFit="1" customWidth="1"/>
    <col min="15042" max="15042" width="9" bestFit="1" customWidth="1"/>
    <col min="15043" max="15043" width="8" bestFit="1" customWidth="1"/>
    <col min="15044" max="15045" width="9" bestFit="1" customWidth="1"/>
    <col min="15046" max="15047" width="8" bestFit="1" customWidth="1"/>
    <col min="15048" max="15048" width="9" bestFit="1" customWidth="1"/>
    <col min="15049" max="15049" width="8" bestFit="1" customWidth="1"/>
    <col min="15050" max="15051" width="9" bestFit="1" customWidth="1"/>
    <col min="15052" max="15052" width="6" bestFit="1" customWidth="1"/>
    <col min="15053" max="15053" width="9" bestFit="1" customWidth="1"/>
    <col min="15054" max="15055" width="8" bestFit="1" customWidth="1"/>
    <col min="15056" max="15056" width="9" bestFit="1" customWidth="1"/>
    <col min="15057" max="15057" width="6" bestFit="1" customWidth="1"/>
    <col min="15058" max="15062" width="8" bestFit="1" customWidth="1"/>
    <col min="15063" max="15064" width="9" bestFit="1" customWidth="1"/>
    <col min="15065" max="15066" width="8" bestFit="1" customWidth="1"/>
    <col min="15067" max="15067" width="9" bestFit="1" customWidth="1"/>
    <col min="15068" max="15069" width="8" bestFit="1" customWidth="1"/>
    <col min="15070" max="15072" width="9" bestFit="1" customWidth="1"/>
    <col min="15073" max="15073" width="8" bestFit="1" customWidth="1"/>
    <col min="15074" max="15077" width="9" bestFit="1" customWidth="1"/>
    <col min="15078" max="15078" width="8" bestFit="1" customWidth="1"/>
    <col min="15079" max="15080" width="9" bestFit="1" customWidth="1"/>
    <col min="15081" max="15081" width="8" bestFit="1" customWidth="1"/>
    <col min="15082" max="15082" width="9" bestFit="1" customWidth="1"/>
    <col min="15083" max="15083" width="8" bestFit="1" customWidth="1"/>
    <col min="15084" max="15086" width="9" bestFit="1" customWidth="1"/>
    <col min="15087" max="15088" width="8" bestFit="1" customWidth="1"/>
    <col min="15089" max="15090" width="9" bestFit="1" customWidth="1"/>
    <col min="15091" max="15091" width="8" bestFit="1" customWidth="1"/>
    <col min="15092" max="15092" width="9" bestFit="1" customWidth="1"/>
    <col min="15093" max="15093" width="8" bestFit="1" customWidth="1"/>
    <col min="15094" max="15096" width="9" bestFit="1" customWidth="1"/>
    <col min="15097" max="15098" width="8" bestFit="1" customWidth="1"/>
    <col min="15099" max="15099" width="9" bestFit="1" customWidth="1"/>
    <col min="15100" max="15100" width="8" bestFit="1" customWidth="1"/>
    <col min="15101" max="15101" width="9" bestFit="1" customWidth="1"/>
    <col min="15102" max="15102" width="8" bestFit="1" customWidth="1"/>
    <col min="15103" max="15103" width="6" bestFit="1" customWidth="1"/>
    <col min="15104" max="15113" width="9" bestFit="1" customWidth="1"/>
    <col min="15114" max="15114" width="8" bestFit="1" customWidth="1"/>
    <col min="15115" max="15117" width="9" bestFit="1" customWidth="1"/>
    <col min="15118" max="15121" width="8" bestFit="1" customWidth="1"/>
    <col min="15122" max="15123" width="9" bestFit="1" customWidth="1"/>
    <col min="15124" max="15124" width="8" bestFit="1" customWidth="1"/>
    <col min="15125" max="15131" width="9" bestFit="1" customWidth="1"/>
    <col min="15132" max="15132" width="8" bestFit="1" customWidth="1"/>
    <col min="15133" max="15135" width="9" bestFit="1" customWidth="1"/>
    <col min="15136" max="15136" width="11.77734375" bestFit="1" customWidth="1"/>
    <col min="15137" max="15137" width="9.109375" bestFit="1" customWidth="1"/>
    <col min="15138" max="15138" width="9" bestFit="1" customWidth="1"/>
    <col min="15139" max="15141" width="8" bestFit="1" customWidth="1"/>
    <col min="15142" max="15142" width="9" bestFit="1" customWidth="1"/>
    <col min="15143" max="15144" width="8" bestFit="1" customWidth="1"/>
    <col min="15145" max="15145" width="9" bestFit="1" customWidth="1"/>
    <col min="15146" max="15146" width="8" bestFit="1" customWidth="1"/>
    <col min="15147" max="15148" width="9" bestFit="1" customWidth="1"/>
    <col min="15149" max="15149" width="6" bestFit="1" customWidth="1"/>
    <col min="15150" max="15150" width="9" bestFit="1" customWidth="1"/>
    <col min="15151" max="15151" width="6" bestFit="1" customWidth="1"/>
    <col min="15152" max="15152" width="8" bestFit="1" customWidth="1"/>
    <col min="15153" max="15153" width="9" bestFit="1" customWidth="1"/>
    <col min="15154" max="15154" width="8" bestFit="1" customWidth="1"/>
    <col min="15155" max="15155" width="9" bestFit="1" customWidth="1"/>
    <col min="15156" max="15157" width="8" bestFit="1" customWidth="1"/>
    <col min="15158" max="15158" width="9" bestFit="1" customWidth="1"/>
    <col min="15159" max="15159" width="8" bestFit="1" customWidth="1"/>
    <col min="15160" max="15161" width="9" bestFit="1" customWidth="1"/>
    <col min="15162" max="15162" width="6" bestFit="1" customWidth="1"/>
    <col min="15163" max="15163" width="9" bestFit="1" customWidth="1"/>
    <col min="15164" max="15165" width="8" bestFit="1" customWidth="1"/>
    <col min="15166" max="15166" width="9" bestFit="1" customWidth="1"/>
    <col min="15167" max="15167" width="6" bestFit="1" customWidth="1"/>
    <col min="15168" max="15171" width="8" bestFit="1" customWidth="1"/>
    <col min="15172" max="15173" width="9" bestFit="1" customWidth="1"/>
    <col min="15174" max="15175" width="8" bestFit="1" customWidth="1"/>
    <col min="15176" max="15177" width="9" bestFit="1" customWidth="1"/>
    <col min="15178" max="15179" width="8" bestFit="1" customWidth="1"/>
    <col min="15180" max="15182" width="9" bestFit="1" customWidth="1"/>
    <col min="15183" max="15183" width="8" bestFit="1" customWidth="1"/>
    <col min="15184" max="15186" width="9" bestFit="1" customWidth="1"/>
    <col min="15187" max="15187" width="8" bestFit="1" customWidth="1"/>
    <col min="15188" max="15189" width="9" bestFit="1" customWidth="1"/>
    <col min="15190" max="15190" width="8" bestFit="1" customWidth="1"/>
    <col min="15191" max="15191" width="9" bestFit="1" customWidth="1"/>
    <col min="15192" max="15193" width="8" bestFit="1" customWidth="1"/>
    <col min="15194" max="15196" width="9" bestFit="1" customWidth="1"/>
    <col min="15197" max="15198" width="8" bestFit="1" customWidth="1"/>
    <col min="15199" max="15200" width="9" bestFit="1" customWidth="1"/>
    <col min="15201" max="15201" width="8" bestFit="1" customWidth="1"/>
    <col min="15202" max="15202" width="9" bestFit="1" customWidth="1"/>
    <col min="15203" max="15203" width="8" bestFit="1" customWidth="1"/>
    <col min="15204" max="15206" width="9" bestFit="1" customWidth="1"/>
    <col min="15207" max="15208" width="8" bestFit="1" customWidth="1"/>
    <col min="15209" max="15209" width="9" bestFit="1" customWidth="1"/>
    <col min="15210" max="15210" width="8" bestFit="1" customWidth="1"/>
    <col min="15211" max="15211" width="9" bestFit="1" customWidth="1"/>
    <col min="15212" max="15212" width="8" bestFit="1" customWidth="1"/>
    <col min="15213" max="15213" width="6" bestFit="1" customWidth="1"/>
    <col min="15214" max="15223" width="9" bestFit="1" customWidth="1"/>
    <col min="15224" max="15224" width="8" bestFit="1" customWidth="1"/>
    <col min="15225" max="15227" width="9" bestFit="1" customWidth="1"/>
    <col min="15228" max="15231" width="8" bestFit="1" customWidth="1"/>
    <col min="15232" max="15233" width="9" bestFit="1" customWidth="1"/>
    <col min="15234" max="15234" width="8" bestFit="1" customWidth="1"/>
    <col min="15235" max="15241" width="9" bestFit="1" customWidth="1"/>
    <col min="15242" max="15242" width="8" bestFit="1" customWidth="1"/>
    <col min="15243" max="15245" width="9" bestFit="1" customWidth="1"/>
    <col min="15246" max="15246" width="11.77734375" bestFit="1" customWidth="1"/>
    <col min="15247" max="15247" width="9.109375" bestFit="1" customWidth="1"/>
    <col min="15248" max="15249" width="9" bestFit="1" customWidth="1"/>
    <col min="15250" max="15251" width="8" bestFit="1" customWidth="1"/>
    <col min="15252" max="15252" width="9" bestFit="1" customWidth="1"/>
    <col min="15253" max="15254" width="8" bestFit="1" customWidth="1"/>
    <col min="15255" max="15255" width="9" bestFit="1" customWidth="1"/>
    <col min="15256" max="15257" width="8" bestFit="1" customWidth="1"/>
    <col min="15258" max="15258" width="9" bestFit="1" customWidth="1"/>
    <col min="15259" max="15259" width="8" bestFit="1" customWidth="1"/>
    <col min="15260" max="15261" width="9" bestFit="1" customWidth="1"/>
    <col min="15262" max="15262" width="6" bestFit="1" customWidth="1"/>
    <col min="15263" max="15263" width="9" bestFit="1" customWidth="1"/>
    <col min="15264" max="15264" width="6" bestFit="1" customWidth="1"/>
    <col min="15265" max="15265" width="8" bestFit="1" customWidth="1"/>
    <col min="15266" max="15266" width="9" bestFit="1" customWidth="1"/>
    <col min="15267" max="15267" width="8" bestFit="1" customWidth="1"/>
    <col min="15268" max="15269" width="9" bestFit="1" customWidth="1"/>
    <col min="15270" max="15271" width="8" bestFit="1" customWidth="1"/>
    <col min="15272" max="15272" width="9" bestFit="1" customWidth="1"/>
    <col min="15273" max="15273" width="8" bestFit="1" customWidth="1"/>
    <col min="15274" max="15275" width="9" bestFit="1" customWidth="1"/>
    <col min="15276" max="15276" width="6" bestFit="1" customWidth="1"/>
    <col min="15277" max="15277" width="9" bestFit="1" customWidth="1"/>
    <col min="15278" max="15279" width="8" bestFit="1" customWidth="1"/>
    <col min="15280" max="15281" width="9" bestFit="1" customWidth="1"/>
    <col min="15282" max="15282" width="6" bestFit="1" customWidth="1"/>
    <col min="15283" max="15286" width="8" bestFit="1" customWidth="1"/>
    <col min="15287" max="15287" width="9" bestFit="1" customWidth="1"/>
    <col min="15288" max="15289" width="8" bestFit="1" customWidth="1"/>
    <col min="15290" max="15291" width="9" bestFit="1" customWidth="1"/>
    <col min="15292" max="15293" width="8" bestFit="1" customWidth="1"/>
    <col min="15294" max="15296" width="9" bestFit="1" customWidth="1"/>
    <col min="15297" max="15297" width="8" bestFit="1" customWidth="1"/>
    <col min="15298" max="15303" width="9" bestFit="1" customWidth="1"/>
    <col min="15304" max="15304" width="8" bestFit="1" customWidth="1"/>
    <col min="15305" max="15305" width="9" bestFit="1" customWidth="1"/>
    <col min="15306" max="15306" width="8" bestFit="1" customWidth="1"/>
    <col min="15307" max="15310" width="9" bestFit="1" customWidth="1"/>
    <col min="15311" max="15312" width="8" bestFit="1" customWidth="1"/>
    <col min="15313" max="15314" width="9" bestFit="1" customWidth="1"/>
    <col min="15315" max="15315" width="8" bestFit="1" customWidth="1"/>
    <col min="15316" max="15316" width="9" bestFit="1" customWidth="1"/>
    <col min="15317" max="15317" width="8" bestFit="1" customWidth="1"/>
    <col min="15318" max="15320" width="9" bestFit="1" customWidth="1"/>
    <col min="15321" max="15322" width="8" bestFit="1" customWidth="1"/>
    <col min="15323" max="15323" width="9" bestFit="1" customWidth="1"/>
    <col min="15324" max="15324" width="8" bestFit="1" customWidth="1"/>
    <col min="15325" max="15325" width="9" bestFit="1" customWidth="1"/>
    <col min="15326" max="15326" width="8" bestFit="1" customWidth="1"/>
    <col min="15327" max="15327" width="6" bestFit="1" customWidth="1"/>
    <col min="15328" max="15336" width="9" bestFit="1" customWidth="1"/>
    <col min="15337" max="15338" width="8" bestFit="1" customWidth="1"/>
    <col min="15339" max="15341" width="9" bestFit="1" customWidth="1"/>
    <col min="15342" max="15345" width="8" bestFit="1" customWidth="1"/>
    <col min="15346" max="15347" width="9" bestFit="1" customWidth="1"/>
    <col min="15348" max="15348" width="8" bestFit="1" customWidth="1"/>
    <col min="15349" max="15355" width="9" bestFit="1" customWidth="1"/>
    <col min="15356" max="15356" width="8" bestFit="1" customWidth="1"/>
    <col min="15357" max="15359" width="9" bestFit="1" customWidth="1"/>
    <col min="15360" max="15360" width="11.77734375" bestFit="1" customWidth="1"/>
    <col min="15361" max="15361" width="9.109375" bestFit="1" customWidth="1"/>
    <col min="15362" max="15363" width="9" bestFit="1" customWidth="1"/>
    <col min="15364" max="15365" width="8" bestFit="1" customWidth="1"/>
    <col min="15366" max="15366" width="9" bestFit="1" customWidth="1"/>
    <col min="15367" max="15367" width="8" bestFit="1" customWidth="1"/>
    <col min="15368" max="15368" width="9" bestFit="1" customWidth="1"/>
    <col min="15369" max="15369" width="8" bestFit="1" customWidth="1"/>
    <col min="15370" max="15370" width="9" bestFit="1" customWidth="1"/>
    <col min="15371" max="15371" width="8" bestFit="1" customWidth="1"/>
    <col min="15372" max="15373" width="9" bestFit="1" customWidth="1"/>
    <col min="15374" max="15374" width="6" bestFit="1" customWidth="1"/>
    <col min="15375" max="15375" width="9" bestFit="1" customWidth="1"/>
    <col min="15376" max="15376" width="6" bestFit="1" customWidth="1"/>
    <col min="15377" max="15377" width="8" bestFit="1" customWidth="1"/>
    <col min="15378" max="15378" width="9" bestFit="1" customWidth="1"/>
    <col min="15379" max="15379" width="8" bestFit="1" customWidth="1"/>
    <col min="15380" max="15381" width="9" bestFit="1" customWidth="1"/>
    <col min="15382" max="15383" width="8" bestFit="1" customWidth="1"/>
    <col min="15384" max="15384" width="9" bestFit="1" customWidth="1"/>
    <col min="15385" max="15385" width="8" bestFit="1" customWidth="1"/>
    <col min="15386" max="15387" width="9" bestFit="1" customWidth="1"/>
    <col min="15388" max="15388" width="6" bestFit="1" customWidth="1"/>
    <col min="15389" max="15389" width="9" bestFit="1" customWidth="1"/>
    <col min="15390" max="15391" width="8" bestFit="1" customWidth="1"/>
    <col min="15392" max="15393" width="9" bestFit="1" customWidth="1"/>
    <col min="15394" max="15394" width="6" bestFit="1" customWidth="1"/>
    <col min="15395" max="15398" width="8" bestFit="1" customWidth="1"/>
    <col min="15399" max="15399" width="9" bestFit="1" customWidth="1"/>
    <col min="15400" max="15401" width="8" bestFit="1" customWidth="1"/>
    <col min="15402" max="15403" width="9" bestFit="1" customWidth="1"/>
    <col min="15404" max="15405" width="8" bestFit="1" customWidth="1"/>
    <col min="15406" max="15408" width="9" bestFit="1" customWidth="1"/>
    <col min="15409" max="15409" width="8" bestFit="1" customWidth="1"/>
    <col min="15410" max="15414" width="9" bestFit="1" customWidth="1"/>
    <col min="15415" max="15415" width="8" bestFit="1" customWidth="1"/>
    <col min="15416" max="15416" width="9" bestFit="1" customWidth="1"/>
    <col min="15417" max="15418" width="8" bestFit="1" customWidth="1"/>
    <col min="15419" max="15422" width="9" bestFit="1" customWidth="1"/>
    <col min="15423" max="15424" width="8" bestFit="1" customWidth="1"/>
    <col min="15425" max="15426" width="9" bestFit="1" customWidth="1"/>
    <col min="15427" max="15427" width="8" bestFit="1" customWidth="1"/>
    <col min="15428" max="15428" width="9" bestFit="1" customWidth="1"/>
    <col min="15429" max="15429" width="8" bestFit="1" customWidth="1"/>
    <col min="15430" max="15432" width="9" bestFit="1" customWidth="1"/>
    <col min="15433" max="15434" width="8" bestFit="1" customWidth="1"/>
    <col min="15435" max="15435" width="9" bestFit="1" customWidth="1"/>
    <col min="15436" max="15436" width="8" bestFit="1" customWidth="1"/>
    <col min="15437" max="15437" width="9" bestFit="1" customWidth="1"/>
    <col min="15438" max="15438" width="8" bestFit="1" customWidth="1"/>
    <col min="15439" max="15439" width="6" bestFit="1" customWidth="1"/>
    <col min="15440" max="15448" width="9" bestFit="1" customWidth="1"/>
    <col min="15449" max="15450" width="8" bestFit="1" customWidth="1"/>
    <col min="15451" max="15453" width="9" bestFit="1" customWidth="1"/>
    <col min="15454" max="15457" width="8" bestFit="1" customWidth="1"/>
    <col min="15458" max="15459" width="9" bestFit="1" customWidth="1"/>
    <col min="15460" max="15460" width="8" bestFit="1" customWidth="1"/>
    <col min="15461" max="15467" width="9" bestFit="1" customWidth="1"/>
    <col min="15468" max="15468" width="8" bestFit="1" customWidth="1"/>
    <col min="15469" max="15471" width="9" bestFit="1" customWidth="1"/>
    <col min="15472" max="15472" width="11.77734375" bestFit="1" customWidth="1"/>
    <col min="15473" max="15473" width="9.109375" bestFit="1" customWidth="1"/>
    <col min="15474" max="15475" width="9" bestFit="1" customWidth="1"/>
    <col min="15476" max="15477" width="8" bestFit="1" customWidth="1"/>
    <col min="15478" max="15478" width="9" bestFit="1" customWidth="1"/>
    <col min="15479" max="15482" width="8" bestFit="1" customWidth="1"/>
    <col min="15483" max="15483" width="9" bestFit="1" customWidth="1"/>
    <col min="15484" max="15484" width="8" bestFit="1" customWidth="1"/>
    <col min="15485" max="15486" width="9" bestFit="1" customWidth="1"/>
    <col min="15487" max="15487" width="6" bestFit="1" customWidth="1"/>
    <col min="15488" max="15488" width="9" bestFit="1" customWidth="1"/>
    <col min="15489" max="15489" width="6" bestFit="1" customWidth="1"/>
    <col min="15490" max="15490" width="8" bestFit="1" customWidth="1"/>
    <col min="15491" max="15491" width="9" bestFit="1" customWidth="1"/>
    <col min="15492" max="15492" width="8" bestFit="1" customWidth="1"/>
    <col min="15493" max="15493" width="9" bestFit="1" customWidth="1"/>
    <col min="15494" max="15495" width="8" bestFit="1" customWidth="1"/>
    <col min="15496" max="15496" width="9" bestFit="1" customWidth="1"/>
    <col min="15497" max="15497" width="8" bestFit="1" customWidth="1"/>
    <col min="15498" max="15499" width="9" bestFit="1" customWidth="1"/>
    <col min="15500" max="15500" width="6" bestFit="1" customWidth="1"/>
    <col min="15501" max="15501" width="9" bestFit="1" customWidth="1"/>
    <col min="15502" max="15503" width="8" bestFit="1" customWidth="1"/>
    <col min="15504" max="15504" width="9" bestFit="1" customWidth="1"/>
    <col min="15505" max="15505" width="6" bestFit="1" customWidth="1"/>
    <col min="15506" max="15509" width="8" bestFit="1" customWidth="1"/>
    <col min="15510" max="15511" width="9" bestFit="1" customWidth="1"/>
    <col min="15512" max="15513" width="8" bestFit="1" customWidth="1"/>
    <col min="15514" max="15515" width="9" bestFit="1" customWidth="1"/>
    <col min="15516" max="15517" width="8" bestFit="1" customWidth="1"/>
    <col min="15518" max="15520" width="9" bestFit="1" customWidth="1"/>
    <col min="15521" max="15521" width="8" bestFit="1" customWidth="1"/>
    <col min="15522" max="15525" width="9" bestFit="1" customWidth="1"/>
    <col min="15526" max="15526" width="8" bestFit="1" customWidth="1"/>
    <col min="15527" max="15528" width="9" bestFit="1" customWidth="1"/>
    <col min="15529" max="15529" width="8" bestFit="1" customWidth="1"/>
    <col min="15530" max="15530" width="9" bestFit="1" customWidth="1"/>
    <col min="15531" max="15532" width="8" bestFit="1" customWidth="1"/>
    <col min="15533" max="15535" width="9" bestFit="1" customWidth="1"/>
    <col min="15536" max="15537" width="8" bestFit="1" customWidth="1"/>
    <col min="15538" max="15539" width="9" bestFit="1" customWidth="1"/>
    <col min="15540" max="15540" width="8" bestFit="1" customWidth="1"/>
    <col min="15541" max="15541" width="9" bestFit="1" customWidth="1"/>
    <col min="15542" max="15542" width="8" bestFit="1" customWidth="1"/>
    <col min="15543" max="15545" width="9" bestFit="1" customWidth="1"/>
    <col min="15546" max="15547" width="8" bestFit="1" customWidth="1"/>
    <col min="15548" max="15548" width="9" bestFit="1" customWidth="1"/>
    <col min="15549" max="15549" width="8" bestFit="1" customWidth="1"/>
    <col min="15550" max="15550" width="9" bestFit="1" customWidth="1"/>
    <col min="15551" max="15551" width="8" bestFit="1" customWidth="1"/>
    <col min="15552" max="15552" width="6" bestFit="1" customWidth="1"/>
    <col min="15553" max="15561" width="9" bestFit="1" customWidth="1"/>
    <col min="15562" max="15563" width="8" bestFit="1" customWidth="1"/>
    <col min="15564" max="15566" width="9" bestFit="1" customWidth="1"/>
    <col min="15567" max="15570" width="8" bestFit="1" customWidth="1"/>
    <col min="15571" max="15572" width="9" bestFit="1" customWidth="1"/>
    <col min="15573" max="15573" width="8" bestFit="1" customWidth="1"/>
    <col min="15574" max="15580" width="9" bestFit="1" customWidth="1"/>
    <col min="15581" max="15581" width="8" bestFit="1" customWidth="1"/>
    <col min="15582" max="15584" width="9" bestFit="1" customWidth="1"/>
    <col min="15585" max="15585" width="11.77734375" bestFit="1" customWidth="1"/>
    <col min="15586" max="15586" width="9.109375" bestFit="1" customWidth="1"/>
    <col min="15587" max="15588" width="9" bestFit="1" customWidth="1"/>
    <col min="15589" max="15590" width="8" bestFit="1" customWidth="1"/>
    <col min="15591" max="15591" width="9" bestFit="1" customWidth="1"/>
    <col min="15592" max="15595" width="8" bestFit="1" customWidth="1"/>
    <col min="15596" max="15596" width="9" bestFit="1" customWidth="1"/>
    <col min="15597" max="15597" width="8" bestFit="1" customWidth="1"/>
    <col min="15598" max="15599" width="9" bestFit="1" customWidth="1"/>
    <col min="15600" max="15600" width="6" bestFit="1" customWidth="1"/>
    <col min="15601" max="15601" width="9" bestFit="1" customWidth="1"/>
    <col min="15602" max="15602" width="6" bestFit="1" customWidth="1"/>
    <col min="15603" max="15603" width="8" bestFit="1" customWidth="1"/>
    <col min="15604" max="15604" width="9" bestFit="1" customWidth="1"/>
    <col min="15605" max="15605" width="8" bestFit="1" customWidth="1"/>
    <col min="15606" max="15606" width="9" bestFit="1" customWidth="1"/>
    <col min="15607" max="15608" width="8" bestFit="1" customWidth="1"/>
    <col min="15609" max="15609" width="9" bestFit="1" customWidth="1"/>
    <col min="15610" max="15610" width="8" bestFit="1" customWidth="1"/>
    <col min="15611" max="15612" width="9" bestFit="1" customWidth="1"/>
    <col min="15613" max="15613" width="6" bestFit="1" customWidth="1"/>
    <col min="15614" max="15614" width="9" bestFit="1" customWidth="1"/>
    <col min="15615" max="15616" width="8" bestFit="1" customWidth="1"/>
    <col min="15617" max="15617" width="9" bestFit="1" customWidth="1"/>
    <col min="15618" max="15618" width="6" bestFit="1" customWidth="1"/>
    <col min="15619" max="15622" width="8" bestFit="1" customWidth="1"/>
    <col min="15623" max="15624" width="9" bestFit="1" customWidth="1"/>
    <col min="15625" max="15626" width="8" bestFit="1" customWidth="1"/>
    <col min="15627" max="15628" width="9" bestFit="1" customWidth="1"/>
    <col min="15629" max="15630" width="8" bestFit="1" customWidth="1"/>
    <col min="15631" max="15633" width="9" bestFit="1" customWidth="1"/>
    <col min="15634" max="15634" width="8" bestFit="1" customWidth="1"/>
    <col min="15635" max="15638" width="9" bestFit="1" customWidth="1"/>
    <col min="15639" max="15639" width="8" bestFit="1" customWidth="1"/>
    <col min="15640" max="15641" width="9" bestFit="1" customWidth="1"/>
    <col min="15642" max="15642" width="8" bestFit="1" customWidth="1"/>
    <col min="15643" max="15643" width="9" bestFit="1" customWidth="1"/>
    <col min="15644" max="15645" width="8" bestFit="1" customWidth="1"/>
    <col min="15646" max="15648" width="9" bestFit="1" customWidth="1"/>
    <col min="15649" max="15650" width="8" bestFit="1" customWidth="1"/>
    <col min="15651" max="15652" width="9" bestFit="1" customWidth="1"/>
    <col min="15653" max="15653" width="8" bestFit="1" customWidth="1"/>
    <col min="15654" max="15654" width="9" bestFit="1" customWidth="1"/>
    <col min="15655" max="15655" width="8" bestFit="1" customWidth="1"/>
    <col min="15656" max="15658" width="9" bestFit="1" customWidth="1"/>
    <col min="15659" max="15660" width="8" bestFit="1" customWidth="1"/>
    <col min="15661" max="15661" width="9" bestFit="1" customWidth="1"/>
    <col min="15662" max="15662" width="8" bestFit="1" customWidth="1"/>
    <col min="15663" max="15663" width="9" bestFit="1" customWidth="1"/>
    <col min="15664" max="15664" width="8" bestFit="1" customWidth="1"/>
    <col min="15665" max="15665" width="6" bestFit="1" customWidth="1"/>
    <col min="15666" max="15674" width="9" bestFit="1" customWidth="1"/>
    <col min="15675" max="15676" width="8" bestFit="1" customWidth="1"/>
    <col min="15677" max="15679" width="9" bestFit="1" customWidth="1"/>
    <col min="15680" max="15683" width="8" bestFit="1" customWidth="1"/>
    <col min="15684" max="15685" width="9" bestFit="1" customWidth="1"/>
    <col min="15686" max="15686" width="8" bestFit="1" customWidth="1"/>
    <col min="15687" max="15693" width="9" bestFit="1" customWidth="1"/>
    <col min="15694" max="15694" width="8" bestFit="1" customWidth="1"/>
    <col min="15695" max="15697" width="9" bestFit="1" customWidth="1"/>
    <col min="15698" max="15698" width="11.77734375" bestFit="1" customWidth="1"/>
    <col min="15699" max="15699" width="9.109375" bestFit="1" customWidth="1"/>
    <col min="15700" max="15701" width="9" bestFit="1" customWidth="1"/>
    <col min="15702" max="15703" width="8" bestFit="1" customWidth="1"/>
    <col min="15704" max="15704" width="9" bestFit="1" customWidth="1"/>
    <col min="15705" max="15705" width="8" bestFit="1" customWidth="1"/>
    <col min="15706" max="15706" width="9" bestFit="1" customWidth="1"/>
    <col min="15707" max="15708" width="8" bestFit="1" customWidth="1"/>
    <col min="15709" max="15709" width="9" bestFit="1" customWidth="1"/>
    <col min="15710" max="15710" width="8" bestFit="1" customWidth="1"/>
    <col min="15711" max="15712" width="9" bestFit="1" customWidth="1"/>
    <col min="15713" max="15713" width="6" bestFit="1" customWidth="1"/>
    <col min="15714" max="15714" width="9" bestFit="1" customWidth="1"/>
    <col min="15715" max="15715" width="6" bestFit="1" customWidth="1"/>
    <col min="15716" max="15716" width="8" bestFit="1" customWidth="1"/>
    <col min="15717" max="15717" width="9" bestFit="1" customWidth="1"/>
    <col min="15718" max="15718" width="8" bestFit="1" customWidth="1"/>
    <col min="15719" max="15720" width="9" bestFit="1" customWidth="1"/>
    <col min="15721" max="15722" width="8" bestFit="1" customWidth="1"/>
    <col min="15723" max="15723" width="9" bestFit="1" customWidth="1"/>
    <col min="15724" max="15724" width="8" bestFit="1" customWidth="1"/>
    <col min="15725" max="15726" width="9" bestFit="1" customWidth="1"/>
    <col min="15727" max="15727" width="6" bestFit="1" customWidth="1"/>
    <col min="15728" max="15728" width="9" bestFit="1" customWidth="1"/>
    <col min="15729" max="15730" width="8" bestFit="1" customWidth="1"/>
    <col min="15731" max="15732" width="9" bestFit="1" customWidth="1"/>
    <col min="15733" max="15733" width="6" bestFit="1" customWidth="1"/>
    <col min="15734" max="15737" width="8" bestFit="1" customWidth="1"/>
    <col min="15738" max="15738" width="9" bestFit="1" customWidth="1"/>
    <col min="15739" max="15740" width="8" bestFit="1" customWidth="1"/>
    <col min="15741" max="15742" width="9" bestFit="1" customWidth="1"/>
    <col min="15743" max="15744" width="8" bestFit="1" customWidth="1"/>
    <col min="15745" max="15747" width="9" bestFit="1" customWidth="1"/>
    <col min="15748" max="15748" width="8" bestFit="1" customWidth="1"/>
    <col min="15749" max="15754" width="9" bestFit="1" customWidth="1"/>
    <col min="15755" max="15755" width="8" bestFit="1" customWidth="1"/>
    <col min="15756" max="15756" width="9" bestFit="1" customWidth="1"/>
    <col min="15757" max="15758" width="8" bestFit="1" customWidth="1"/>
    <col min="15759" max="15762" width="9" bestFit="1" customWidth="1"/>
    <col min="15763" max="15764" width="8" bestFit="1" customWidth="1"/>
    <col min="15765" max="15766" width="9" bestFit="1" customWidth="1"/>
    <col min="15767" max="15767" width="8" bestFit="1" customWidth="1"/>
    <col min="15768" max="15768" width="9" bestFit="1" customWidth="1"/>
    <col min="15769" max="15769" width="8" bestFit="1" customWidth="1"/>
    <col min="15770" max="15772" width="9" bestFit="1" customWidth="1"/>
    <col min="15773" max="15774" width="8" bestFit="1" customWidth="1"/>
    <col min="15775" max="15775" width="9" bestFit="1" customWidth="1"/>
    <col min="15776" max="15776" width="8" bestFit="1" customWidth="1"/>
    <col min="15777" max="15777" width="9" bestFit="1" customWidth="1"/>
    <col min="15778" max="15778" width="8" bestFit="1" customWidth="1"/>
    <col min="15779" max="15779" width="6" bestFit="1" customWidth="1"/>
    <col min="15780" max="15788" width="9" bestFit="1" customWidth="1"/>
    <col min="15789" max="15790" width="8" bestFit="1" customWidth="1"/>
    <col min="15791" max="15793" width="9" bestFit="1" customWidth="1"/>
    <col min="15794" max="15797" width="8" bestFit="1" customWidth="1"/>
    <col min="15798" max="15799" width="9" bestFit="1" customWidth="1"/>
    <col min="15800" max="15800" width="8" bestFit="1" customWidth="1"/>
    <col min="15801" max="15807" width="9" bestFit="1" customWidth="1"/>
    <col min="15808" max="15808" width="8" bestFit="1" customWidth="1"/>
    <col min="15809" max="15811" width="9" bestFit="1" customWidth="1"/>
    <col min="15812" max="15812" width="11.77734375" bestFit="1" customWidth="1"/>
    <col min="15813" max="15813" width="9.109375" bestFit="1" customWidth="1"/>
    <col min="15814" max="15815" width="9" bestFit="1" customWidth="1"/>
    <col min="15816" max="15817" width="8" bestFit="1" customWidth="1"/>
    <col min="15818" max="15818" width="9" bestFit="1" customWidth="1"/>
    <col min="15819" max="15820" width="8" bestFit="1" customWidth="1"/>
    <col min="15821" max="15821" width="9" bestFit="1" customWidth="1"/>
    <col min="15822" max="15822" width="8" bestFit="1" customWidth="1"/>
    <col min="15823" max="15823" width="9" bestFit="1" customWidth="1"/>
    <col min="15824" max="15824" width="8" bestFit="1" customWidth="1"/>
    <col min="15825" max="15826" width="9" bestFit="1" customWidth="1"/>
    <col min="15827" max="15827" width="6" bestFit="1" customWidth="1"/>
    <col min="15828" max="15828" width="9" bestFit="1" customWidth="1"/>
    <col min="15829" max="15829" width="6" bestFit="1" customWidth="1"/>
    <col min="15830" max="15830" width="8" bestFit="1" customWidth="1"/>
    <col min="15831" max="15831" width="9" bestFit="1" customWidth="1"/>
    <col min="15832" max="15832" width="8" bestFit="1" customWidth="1"/>
    <col min="15833" max="15833" width="9" bestFit="1" customWidth="1"/>
    <col min="15834" max="15835" width="8" bestFit="1" customWidth="1"/>
    <col min="15836" max="15836" width="9" bestFit="1" customWidth="1"/>
    <col min="15837" max="15837" width="8" bestFit="1" customWidth="1"/>
    <col min="15838" max="15839" width="9" bestFit="1" customWidth="1"/>
    <col min="15840" max="15840" width="6" bestFit="1" customWidth="1"/>
    <col min="15841" max="15841" width="9" bestFit="1" customWidth="1"/>
    <col min="15842" max="15843" width="8" bestFit="1" customWidth="1"/>
    <col min="15844" max="15845" width="9" bestFit="1" customWidth="1"/>
    <col min="15846" max="15846" width="6" bestFit="1" customWidth="1"/>
    <col min="15847" max="15850" width="8" bestFit="1" customWidth="1"/>
    <col min="15851" max="15851" width="9" bestFit="1" customWidth="1"/>
    <col min="15852" max="15853" width="8" bestFit="1" customWidth="1"/>
    <col min="15854" max="15855" width="9" bestFit="1" customWidth="1"/>
    <col min="15856" max="15857" width="8" bestFit="1" customWidth="1"/>
    <col min="15858" max="15860" width="9" bestFit="1" customWidth="1"/>
    <col min="15861" max="15861" width="8" bestFit="1" customWidth="1"/>
    <col min="15862" max="15867" width="9" bestFit="1" customWidth="1"/>
    <col min="15868" max="15868" width="8" bestFit="1" customWidth="1"/>
    <col min="15869" max="15869" width="9" bestFit="1" customWidth="1"/>
    <col min="15870" max="15871" width="8" bestFit="1" customWidth="1"/>
    <col min="15872" max="15875" width="9" bestFit="1" customWidth="1"/>
    <col min="15876" max="15877" width="8" bestFit="1" customWidth="1"/>
    <col min="15878" max="15879" width="9" bestFit="1" customWidth="1"/>
    <col min="15880" max="15880" width="8" bestFit="1" customWidth="1"/>
    <col min="15881" max="15881" width="9" bestFit="1" customWidth="1"/>
    <col min="15882" max="15882" width="8" bestFit="1" customWidth="1"/>
    <col min="15883" max="15885" width="9" bestFit="1" customWidth="1"/>
    <col min="15886" max="15887" width="8" bestFit="1" customWidth="1"/>
    <col min="15888" max="15889" width="9" bestFit="1" customWidth="1"/>
    <col min="15890" max="15891" width="8" bestFit="1" customWidth="1"/>
    <col min="15892" max="15892" width="6" bestFit="1" customWidth="1"/>
    <col min="15893" max="15901" width="9" bestFit="1" customWidth="1"/>
    <col min="15902" max="15903" width="8" bestFit="1" customWidth="1"/>
    <col min="15904" max="15906" width="9" bestFit="1" customWidth="1"/>
    <col min="15907" max="15910" width="8" bestFit="1" customWidth="1"/>
    <col min="15911" max="15912" width="9" bestFit="1" customWidth="1"/>
    <col min="15913" max="15913" width="8" bestFit="1" customWidth="1"/>
    <col min="15914" max="15920" width="9" bestFit="1" customWidth="1"/>
    <col min="15921" max="15921" width="8" bestFit="1" customWidth="1"/>
    <col min="15922" max="15924" width="9" bestFit="1" customWidth="1"/>
    <col min="15925" max="15925" width="11.77734375" bestFit="1" customWidth="1"/>
    <col min="15926" max="15926" width="9.109375" bestFit="1" customWidth="1"/>
    <col min="15927" max="15928" width="9" bestFit="1" customWidth="1"/>
    <col min="15929" max="15930" width="8" bestFit="1" customWidth="1"/>
    <col min="15931" max="15931" width="9" bestFit="1" customWidth="1"/>
    <col min="15932" max="15932" width="8" bestFit="1" customWidth="1"/>
    <col min="15933" max="15933" width="9" bestFit="1" customWidth="1"/>
    <col min="15934" max="15934" width="8" bestFit="1" customWidth="1"/>
    <col min="15935" max="15935" width="9" bestFit="1" customWidth="1"/>
    <col min="15936" max="15936" width="8" bestFit="1" customWidth="1"/>
    <col min="15937" max="15938" width="9" bestFit="1" customWidth="1"/>
    <col min="15939" max="15939" width="6" bestFit="1" customWidth="1"/>
    <col min="15940" max="15940" width="9" bestFit="1" customWidth="1"/>
    <col min="15941" max="15941" width="6" bestFit="1" customWidth="1"/>
    <col min="15942" max="15942" width="8" bestFit="1" customWidth="1"/>
    <col min="15943" max="15943" width="9" bestFit="1" customWidth="1"/>
    <col min="15944" max="15944" width="8" bestFit="1" customWidth="1"/>
    <col min="15945" max="15945" width="9" bestFit="1" customWidth="1"/>
    <col min="15946" max="15947" width="8" bestFit="1" customWidth="1"/>
    <col min="15948" max="15948" width="9" bestFit="1" customWidth="1"/>
    <col min="15949" max="15949" width="8" bestFit="1" customWidth="1"/>
    <col min="15950" max="15951" width="9" bestFit="1" customWidth="1"/>
    <col min="15952" max="15952" width="6" bestFit="1" customWidth="1"/>
    <col min="15953" max="15953" width="9" bestFit="1" customWidth="1"/>
    <col min="15954" max="15955" width="8" bestFit="1" customWidth="1"/>
    <col min="15956" max="15957" width="9" bestFit="1" customWidth="1"/>
    <col min="15958" max="15958" width="6" bestFit="1" customWidth="1"/>
    <col min="15959" max="15963" width="8" bestFit="1" customWidth="1"/>
    <col min="15964" max="15965" width="9" bestFit="1" customWidth="1"/>
    <col min="15966" max="15966" width="8" bestFit="1" customWidth="1"/>
    <col min="15967" max="15967" width="9" bestFit="1" customWidth="1"/>
    <col min="15968" max="15968" width="8" bestFit="1" customWidth="1"/>
    <col min="15969" max="15969" width="9" bestFit="1" customWidth="1"/>
    <col min="15970" max="15971" width="8" bestFit="1" customWidth="1"/>
    <col min="15972" max="15973" width="9" bestFit="1" customWidth="1"/>
    <col min="15974" max="15974" width="8" bestFit="1" customWidth="1"/>
    <col min="15975" max="15979" width="9" bestFit="1" customWidth="1"/>
    <col min="15980" max="15980" width="8" bestFit="1" customWidth="1"/>
    <col min="15981" max="15981" width="9" bestFit="1" customWidth="1"/>
    <col min="15982" max="15983" width="8" bestFit="1" customWidth="1"/>
    <col min="15984" max="15986" width="9" bestFit="1" customWidth="1"/>
    <col min="15987" max="15988" width="8" bestFit="1" customWidth="1"/>
    <col min="15989" max="15990" width="9" bestFit="1" customWidth="1"/>
    <col min="15991" max="15991" width="8" bestFit="1" customWidth="1"/>
    <col min="15992" max="15992" width="9" bestFit="1" customWidth="1"/>
    <col min="15993" max="15994" width="8" bestFit="1" customWidth="1"/>
    <col min="15995" max="15997" width="9" bestFit="1" customWidth="1"/>
    <col min="15998" max="15999" width="8" bestFit="1" customWidth="1"/>
    <col min="16000" max="16000" width="9" bestFit="1" customWidth="1"/>
    <col min="16001" max="16001" width="8" bestFit="1" customWidth="1"/>
    <col min="16002" max="16002" width="9" bestFit="1" customWidth="1"/>
    <col min="16003" max="16003" width="8" bestFit="1" customWidth="1"/>
    <col min="16004" max="16004" width="6" bestFit="1" customWidth="1"/>
    <col min="16005" max="16013" width="9" bestFit="1" customWidth="1"/>
    <col min="16014" max="16015" width="8" bestFit="1" customWidth="1"/>
    <col min="16016" max="16018" width="9" bestFit="1" customWidth="1"/>
    <col min="16019" max="16022" width="8" bestFit="1" customWidth="1"/>
    <col min="16023" max="16024" width="9" bestFit="1" customWidth="1"/>
    <col min="16025" max="16025" width="8" bestFit="1" customWidth="1"/>
    <col min="16026" max="16032" width="9" bestFit="1" customWidth="1"/>
    <col min="16033" max="16033" width="8" bestFit="1" customWidth="1"/>
    <col min="16034" max="16036" width="9" bestFit="1" customWidth="1"/>
    <col min="16037" max="16037" width="11.77734375" bestFit="1" customWidth="1"/>
    <col min="16038" max="16038" width="9.109375" bestFit="1" customWidth="1"/>
    <col min="16039" max="16039" width="9" bestFit="1" customWidth="1"/>
    <col min="16040" max="16042" width="8" bestFit="1" customWidth="1"/>
    <col min="16043" max="16043" width="9" bestFit="1" customWidth="1"/>
    <col min="16044" max="16044" width="8" bestFit="1" customWidth="1"/>
    <col min="16045" max="16045" width="9" bestFit="1" customWidth="1"/>
    <col min="16046" max="16046" width="8" bestFit="1" customWidth="1"/>
    <col min="16047" max="16047" width="9" bestFit="1" customWidth="1"/>
    <col min="16048" max="16048" width="8" bestFit="1" customWidth="1"/>
    <col min="16049" max="16050" width="9" bestFit="1" customWidth="1"/>
    <col min="16051" max="16051" width="6" bestFit="1" customWidth="1"/>
    <col min="16052" max="16052" width="9" bestFit="1" customWidth="1"/>
    <col min="16053" max="16053" width="6" bestFit="1" customWidth="1"/>
    <col min="16054" max="16054" width="8" bestFit="1" customWidth="1"/>
    <col min="16055" max="16055" width="9" bestFit="1" customWidth="1"/>
    <col min="16056" max="16056" width="8" bestFit="1" customWidth="1"/>
    <col min="16057" max="16058" width="9" bestFit="1" customWidth="1"/>
    <col min="16059" max="16060" width="8" bestFit="1" customWidth="1"/>
    <col min="16061" max="16061" width="9" bestFit="1" customWidth="1"/>
    <col min="16062" max="16062" width="8" bestFit="1" customWidth="1"/>
    <col min="16063" max="16064" width="9" bestFit="1" customWidth="1"/>
    <col min="16065" max="16065" width="6" bestFit="1" customWidth="1"/>
    <col min="16066" max="16066" width="9" bestFit="1" customWidth="1"/>
    <col min="16067" max="16068" width="8" bestFit="1" customWidth="1"/>
    <col min="16069" max="16069" width="9" bestFit="1" customWidth="1"/>
    <col min="16070" max="16070" width="6" bestFit="1" customWidth="1"/>
    <col min="16071" max="16074" width="8" bestFit="1" customWidth="1"/>
    <col min="16075" max="16076" width="9" bestFit="1" customWidth="1"/>
    <col min="16077" max="16077" width="8" bestFit="1" customWidth="1"/>
    <col min="16078" max="16078" width="9" bestFit="1" customWidth="1"/>
    <col min="16079" max="16079" width="8" bestFit="1" customWidth="1"/>
    <col min="16080" max="16081" width="9" bestFit="1" customWidth="1"/>
    <col min="16082" max="16083" width="8" bestFit="1" customWidth="1"/>
    <col min="16084" max="16085" width="9" bestFit="1" customWidth="1"/>
    <col min="16086" max="16086" width="8" bestFit="1" customWidth="1"/>
    <col min="16087" max="16089" width="9" bestFit="1" customWidth="1"/>
    <col min="16090" max="16090" width="8" bestFit="1" customWidth="1"/>
    <col min="16091" max="16092" width="9" bestFit="1" customWidth="1"/>
    <col min="16093" max="16093" width="8" bestFit="1" customWidth="1"/>
    <col min="16094" max="16094" width="9" bestFit="1" customWidth="1"/>
    <col min="16095" max="16095" width="8" bestFit="1" customWidth="1"/>
    <col min="16096" max="16098" width="9" bestFit="1" customWidth="1"/>
    <col min="16099" max="16100" width="8" bestFit="1" customWidth="1"/>
    <col min="16101" max="16102" width="9" bestFit="1" customWidth="1"/>
    <col min="16103" max="16103" width="8" bestFit="1" customWidth="1"/>
    <col min="16104" max="16104" width="9" bestFit="1" customWidth="1"/>
    <col min="16105" max="16105" width="8" bestFit="1" customWidth="1"/>
    <col min="16106" max="16108" width="9" bestFit="1" customWidth="1"/>
    <col min="16109" max="16110" width="8" bestFit="1" customWidth="1"/>
    <col min="16111" max="16111" width="9" bestFit="1" customWidth="1"/>
    <col min="16112" max="16112" width="8" bestFit="1" customWidth="1"/>
    <col min="16113" max="16113" width="9" bestFit="1" customWidth="1"/>
    <col min="16114" max="16114" width="8" bestFit="1" customWidth="1"/>
    <col min="16115" max="16115" width="6" bestFit="1" customWidth="1"/>
    <col min="16116" max="16124" width="9" bestFit="1" customWidth="1"/>
    <col min="16125" max="16126" width="8" bestFit="1" customWidth="1"/>
    <col min="16127" max="16129" width="9" bestFit="1" customWidth="1"/>
    <col min="16130" max="16133" width="8" bestFit="1" customWidth="1"/>
    <col min="16134" max="16135" width="9" bestFit="1" customWidth="1"/>
    <col min="16136" max="16136" width="8" bestFit="1" customWidth="1"/>
    <col min="16137" max="16143" width="9" bestFit="1" customWidth="1"/>
    <col min="16144" max="16144" width="8" bestFit="1" customWidth="1"/>
    <col min="16145" max="16147" width="9" bestFit="1" customWidth="1"/>
    <col min="16148" max="16148" width="11.77734375" bestFit="1" customWidth="1"/>
    <col min="16149" max="16149" width="9.109375" bestFit="1" customWidth="1"/>
    <col min="16150" max="16151" width="9" bestFit="1" customWidth="1"/>
    <col min="16152" max="16153" width="8" bestFit="1" customWidth="1"/>
    <col min="16154" max="16154" width="9" bestFit="1" customWidth="1"/>
    <col min="16155" max="16158" width="8" bestFit="1" customWidth="1"/>
    <col min="16159" max="16159" width="9" bestFit="1" customWidth="1"/>
    <col min="16160" max="16160" width="8" bestFit="1" customWidth="1"/>
    <col min="16161" max="16162" width="9" bestFit="1" customWidth="1"/>
    <col min="16163" max="16163" width="6" bestFit="1" customWidth="1"/>
    <col min="16164" max="16164" width="9" bestFit="1" customWidth="1"/>
    <col min="16165" max="16165" width="6" bestFit="1" customWidth="1"/>
    <col min="16166" max="16166" width="8" bestFit="1" customWidth="1"/>
    <col min="16167" max="16167" width="9" bestFit="1" customWidth="1"/>
    <col min="16168" max="16168" width="8" bestFit="1" customWidth="1"/>
    <col min="16169" max="16169" width="9" bestFit="1" customWidth="1"/>
    <col min="16170" max="16171" width="8" bestFit="1" customWidth="1"/>
    <col min="16172" max="16172" width="9" bestFit="1" customWidth="1"/>
    <col min="16173" max="16173" width="8" bestFit="1" customWidth="1"/>
    <col min="16174" max="16175" width="9" bestFit="1" customWidth="1"/>
    <col min="16176" max="16176" width="6" bestFit="1" customWidth="1"/>
    <col min="16177" max="16177" width="9" bestFit="1" customWidth="1"/>
    <col min="16178" max="16179" width="8" bestFit="1" customWidth="1"/>
    <col min="16180" max="16180" width="9" bestFit="1" customWidth="1"/>
    <col min="16181" max="16181" width="6" bestFit="1" customWidth="1"/>
    <col min="16182" max="16185" width="8" bestFit="1" customWidth="1"/>
    <col min="16186" max="16187" width="9" bestFit="1" customWidth="1"/>
    <col min="16188" max="16189" width="8" bestFit="1" customWidth="1"/>
    <col min="16190" max="16191" width="9" bestFit="1" customWidth="1"/>
    <col min="16192" max="16193" width="8" bestFit="1" customWidth="1"/>
    <col min="16194" max="16196" width="9" bestFit="1" customWidth="1"/>
    <col min="16197" max="16197" width="8" bestFit="1" customWidth="1"/>
    <col min="16198" max="16201" width="9" bestFit="1" customWidth="1"/>
    <col min="16202" max="16202" width="8" bestFit="1" customWidth="1"/>
    <col min="16203" max="16204" width="9" bestFit="1" customWidth="1"/>
    <col min="16205" max="16205" width="8" bestFit="1" customWidth="1"/>
    <col min="16206" max="16206" width="9" bestFit="1" customWidth="1"/>
    <col min="16207" max="16208" width="8" bestFit="1" customWidth="1"/>
    <col min="16209" max="16211" width="9" bestFit="1" customWidth="1"/>
    <col min="16212" max="16213" width="8" bestFit="1" customWidth="1"/>
    <col min="16214" max="16215" width="9" bestFit="1" customWidth="1"/>
    <col min="16216" max="16216" width="8" bestFit="1" customWidth="1"/>
    <col min="16217" max="16217" width="9" bestFit="1" customWidth="1"/>
    <col min="16218" max="16218" width="8" bestFit="1" customWidth="1"/>
    <col min="16219" max="16221" width="9" bestFit="1" customWidth="1"/>
    <col min="16222" max="16223" width="8" bestFit="1" customWidth="1"/>
    <col min="16224" max="16224" width="9" bestFit="1" customWidth="1"/>
    <col min="16225" max="16225" width="8" bestFit="1" customWidth="1"/>
    <col min="16226" max="16226" width="9" bestFit="1" customWidth="1"/>
    <col min="16227" max="16227" width="8" bestFit="1" customWidth="1"/>
    <col min="16228" max="16228" width="6" bestFit="1" customWidth="1"/>
    <col min="16229" max="16237" width="9" bestFit="1" customWidth="1"/>
    <col min="16238" max="16239" width="8" bestFit="1" customWidth="1"/>
    <col min="16240" max="16242" width="9" bestFit="1" customWidth="1"/>
    <col min="16243" max="16246" width="8" bestFit="1" customWidth="1"/>
    <col min="16247" max="16248" width="9" bestFit="1" customWidth="1"/>
    <col min="16249" max="16249" width="8" bestFit="1" customWidth="1"/>
    <col min="16250" max="16256" width="9" bestFit="1" customWidth="1"/>
    <col min="16257" max="16257" width="8" bestFit="1" customWidth="1"/>
    <col min="16258" max="16260" width="9" bestFit="1" customWidth="1"/>
    <col min="16261" max="16261" width="11.77734375" bestFit="1" customWidth="1"/>
    <col min="16262" max="16262" width="9.109375" bestFit="1" customWidth="1"/>
    <col min="16263" max="16263" width="9" bestFit="1" customWidth="1"/>
    <col min="16264" max="16266" width="8" bestFit="1" customWidth="1"/>
    <col min="16267" max="16267" width="9" bestFit="1" customWidth="1"/>
    <col min="16268" max="16268" width="8" bestFit="1" customWidth="1"/>
    <col min="16269" max="16270" width="9" bestFit="1" customWidth="1"/>
    <col min="16271" max="16272" width="8" bestFit="1" customWidth="1"/>
    <col min="16273" max="16275" width="9" bestFit="1" customWidth="1"/>
    <col min="16276" max="16276" width="6" bestFit="1" customWidth="1"/>
    <col min="16277" max="16277" width="9" bestFit="1" customWidth="1"/>
    <col min="16278" max="16278" width="8" bestFit="1" customWidth="1"/>
    <col min="16279" max="16279" width="6" bestFit="1" customWidth="1"/>
    <col min="16280" max="16280" width="8" bestFit="1" customWidth="1"/>
    <col min="16281" max="16281" width="9" bestFit="1" customWidth="1"/>
    <col min="16282" max="16284" width="8" bestFit="1" customWidth="1"/>
    <col min="16285" max="16285" width="9" bestFit="1" customWidth="1"/>
    <col min="16286" max="16286" width="8" bestFit="1" customWidth="1"/>
    <col min="16287" max="16288" width="9" bestFit="1" customWidth="1"/>
    <col min="16289" max="16289" width="6" bestFit="1" customWidth="1"/>
    <col min="16290" max="16290" width="9" bestFit="1" customWidth="1"/>
    <col min="16291" max="16292" width="8" bestFit="1" customWidth="1"/>
    <col min="16293" max="16293" width="9" bestFit="1" customWidth="1"/>
    <col min="16294" max="16294" width="6" bestFit="1" customWidth="1"/>
    <col min="16295" max="16299" width="8" bestFit="1" customWidth="1"/>
    <col min="16300" max="16301" width="9" bestFit="1" customWidth="1"/>
    <col min="16302" max="16303" width="8" bestFit="1" customWidth="1"/>
    <col min="16304" max="16304" width="9" bestFit="1" customWidth="1"/>
    <col min="16305" max="16306" width="8" bestFit="1" customWidth="1"/>
    <col min="16307" max="16309" width="9" bestFit="1" customWidth="1"/>
    <col min="16310" max="16310" width="8" bestFit="1" customWidth="1"/>
    <col min="16311" max="16313" width="9" bestFit="1" customWidth="1"/>
    <col min="16314" max="16314" width="8" bestFit="1" customWidth="1"/>
    <col min="16315" max="16316" width="9" bestFit="1" customWidth="1"/>
    <col min="16317" max="16317" width="8" bestFit="1" customWidth="1"/>
    <col min="16318" max="16318" width="9" bestFit="1" customWidth="1"/>
    <col min="16319" max="16320" width="8" bestFit="1" customWidth="1"/>
    <col min="16321" max="16323" width="9" bestFit="1" customWidth="1"/>
    <col min="16324" max="16325" width="8" bestFit="1" customWidth="1"/>
    <col min="16326" max="16327" width="9" bestFit="1" customWidth="1"/>
    <col min="16328" max="16328" width="8" bestFit="1" customWidth="1"/>
    <col min="16329" max="16329" width="9" bestFit="1" customWidth="1"/>
    <col min="16330" max="16331" width="8" bestFit="1" customWidth="1"/>
    <col min="16332" max="16333" width="9" bestFit="1" customWidth="1"/>
    <col min="16334" max="16335" width="8" bestFit="1" customWidth="1"/>
    <col min="16336" max="16336" width="9" bestFit="1" customWidth="1"/>
    <col min="16337" max="16337" width="8" bestFit="1" customWidth="1"/>
    <col min="16338" max="16338" width="9" bestFit="1" customWidth="1"/>
    <col min="16339" max="16339" width="8" bestFit="1" customWidth="1"/>
    <col min="16340" max="16340" width="6" bestFit="1" customWidth="1"/>
    <col min="16341" max="16349" width="9" bestFit="1" customWidth="1"/>
    <col min="16350" max="16351" width="8" bestFit="1" customWidth="1"/>
    <col min="16352" max="16354" width="9" bestFit="1" customWidth="1"/>
    <col min="16355" max="16358" width="8" bestFit="1" customWidth="1"/>
    <col min="16359" max="16360" width="9" bestFit="1" customWidth="1"/>
    <col min="16361" max="16361" width="8" bestFit="1" customWidth="1"/>
    <col min="16362" max="16368" width="9" bestFit="1" customWidth="1"/>
    <col min="16369" max="16369" width="8" bestFit="1" customWidth="1"/>
    <col min="16370" max="16372" width="9" bestFit="1" customWidth="1"/>
    <col min="16373" max="16373" width="11.77734375" bestFit="1" customWidth="1"/>
    <col min="16374" max="16374" width="9.109375" bestFit="1" customWidth="1"/>
    <col min="16375" max="16375" width="9" bestFit="1" customWidth="1"/>
    <col min="16376" max="16378" width="8" bestFit="1" customWidth="1"/>
    <col min="16379" max="16379" width="9" bestFit="1" customWidth="1"/>
    <col min="16380" max="16380" width="8" bestFit="1" customWidth="1"/>
    <col min="16381" max="16381" width="9" bestFit="1" customWidth="1"/>
    <col min="16382" max="16382" width="8" bestFit="1" customWidth="1"/>
    <col min="16383" max="16383" width="9" bestFit="1" customWidth="1"/>
    <col min="16384" max="16384" width="8" bestFit="1" customWidth="1"/>
  </cols>
  <sheetData>
    <row r="3" spans="1:3" x14ac:dyDescent="0.3">
      <c r="A3" s="2" t="s">
        <v>28</v>
      </c>
      <c r="B3" s="2" t="s">
        <v>24</v>
      </c>
    </row>
    <row r="4" spans="1:3" x14ac:dyDescent="0.3">
      <c r="A4" s="2" t="s">
        <v>22</v>
      </c>
      <c r="B4" t="s">
        <v>74</v>
      </c>
      <c r="C4" t="s">
        <v>23</v>
      </c>
    </row>
    <row r="5" spans="1:3" x14ac:dyDescent="0.3">
      <c r="A5" s="3" t="s">
        <v>74</v>
      </c>
      <c r="B5" s="4"/>
      <c r="C5" s="4"/>
    </row>
    <row r="6" spans="1:3" x14ac:dyDescent="0.3">
      <c r="A6" s="3" t="s">
        <v>23</v>
      </c>
      <c r="B6" s="4"/>
      <c r="C6" s="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C6"/>
  <sheetViews>
    <sheetView zoomScale="81" zoomScaleNormal="81" workbookViewId="0">
      <selection activeCell="A5" sqref="A5"/>
    </sheetView>
  </sheetViews>
  <sheetFormatPr defaultRowHeight="14.4" x14ac:dyDescent="0.3"/>
  <cols>
    <col min="1" max="1" width="21.5546875" bestFit="1" customWidth="1"/>
    <col min="2" max="2" width="16.109375" bestFit="1" customWidth="1"/>
    <col min="3" max="3" width="10.77734375" bestFit="1" customWidth="1"/>
    <col min="4" max="4" width="8.109375" bestFit="1" customWidth="1"/>
    <col min="5" max="5" width="10.77734375" bestFit="1" customWidth="1"/>
    <col min="6" max="144" width="8.109375" bestFit="1" customWidth="1"/>
    <col min="145" max="145" width="10.77734375" bestFit="1" customWidth="1"/>
    <col min="146" max="160" width="8.109375" bestFit="1" customWidth="1"/>
    <col min="161" max="161" width="10.77734375" bestFit="1" customWidth="1"/>
    <col min="162" max="228" width="8.109375" bestFit="1" customWidth="1"/>
    <col min="229" max="229" width="10.77734375" bestFit="1" customWidth="1"/>
    <col min="230" max="234" width="12" bestFit="1" customWidth="1"/>
    <col min="235" max="238" width="12.6640625" bestFit="1" customWidth="1"/>
    <col min="239" max="240" width="7" bestFit="1" customWidth="1"/>
    <col min="241" max="241" width="10.6640625" bestFit="1" customWidth="1"/>
    <col min="242" max="242" width="12.6640625" bestFit="1" customWidth="1"/>
    <col min="243" max="243" width="12" bestFit="1" customWidth="1"/>
    <col min="244" max="244" width="7" bestFit="1" customWidth="1"/>
    <col min="245" max="245" width="12.6640625" bestFit="1" customWidth="1"/>
    <col min="246" max="246" width="6" bestFit="1" customWidth="1"/>
    <col min="247" max="247" width="7" bestFit="1" customWidth="1"/>
    <col min="248" max="254" width="12.6640625" bestFit="1" customWidth="1"/>
    <col min="255" max="255" width="12" bestFit="1" customWidth="1"/>
    <col min="256" max="256" width="12.6640625" bestFit="1" customWidth="1"/>
    <col min="257" max="264" width="12" bestFit="1" customWidth="1"/>
    <col min="265" max="270" width="12.6640625" bestFit="1" customWidth="1"/>
    <col min="271" max="271" width="11" bestFit="1" customWidth="1"/>
    <col min="272" max="274" width="12.6640625" bestFit="1" customWidth="1"/>
    <col min="275" max="275" width="12" bestFit="1" customWidth="1"/>
    <col min="276" max="276" width="12.6640625" bestFit="1" customWidth="1"/>
    <col min="277" max="277" width="6" bestFit="1" customWidth="1"/>
    <col min="278" max="278" width="12.6640625" bestFit="1" customWidth="1"/>
    <col min="279" max="279" width="6" bestFit="1" customWidth="1"/>
    <col min="280" max="280" width="12.6640625" bestFit="1" customWidth="1"/>
    <col min="281" max="281" width="11" bestFit="1" customWidth="1"/>
    <col min="282" max="283" width="6" bestFit="1" customWidth="1"/>
    <col min="284" max="284" width="12.6640625" bestFit="1" customWidth="1"/>
    <col min="285" max="287" width="7" bestFit="1" customWidth="1"/>
    <col min="288" max="288" width="12.6640625" bestFit="1" customWidth="1"/>
    <col min="289" max="289" width="7" bestFit="1" customWidth="1"/>
    <col min="290" max="293" width="12" bestFit="1" customWidth="1"/>
    <col min="294" max="295" width="12.6640625" bestFit="1" customWidth="1"/>
    <col min="296" max="296" width="12" bestFit="1" customWidth="1"/>
    <col min="297" max="297" width="11" bestFit="1" customWidth="1"/>
    <col min="298" max="299" width="12" bestFit="1" customWidth="1"/>
    <col min="300" max="300" width="6" bestFit="1" customWidth="1"/>
    <col min="301" max="302" width="12" bestFit="1" customWidth="1"/>
    <col min="303" max="303" width="11" bestFit="1" customWidth="1"/>
    <col min="304" max="304" width="12" bestFit="1" customWidth="1"/>
    <col min="305" max="305" width="12.6640625" bestFit="1" customWidth="1"/>
    <col min="306" max="306" width="12" bestFit="1" customWidth="1"/>
    <col min="307" max="307" width="12.6640625" bestFit="1" customWidth="1"/>
    <col min="308" max="308" width="12" bestFit="1" customWidth="1"/>
    <col min="309" max="309" width="12.6640625" bestFit="1" customWidth="1"/>
    <col min="310" max="312" width="12" bestFit="1" customWidth="1"/>
    <col min="313" max="313" width="12.6640625" bestFit="1" customWidth="1"/>
    <col min="314" max="314" width="12" bestFit="1" customWidth="1"/>
    <col min="315" max="315" width="10" bestFit="1" customWidth="1"/>
    <col min="316" max="316" width="11" bestFit="1" customWidth="1"/>
    <col min="317" max="321" width="12.6640625" bestFit="1" customWidth="1"/>
    <col min="322" max="323" width="7" bestFit="1" customWidth="1"/>
    <col min="324" max="324" width="10.6640625" bestFit="1" customWidth="1"/>
    <col min="325" max="325" width="12.6640625" bestFit="1" customWidth="1"/>
    <col min="326" max="327" width="12" bestFit="1" customWidth="1"/>
    <col min="328" max="328" width="12.6640625" bestFit="1" customWidth="1"/>
    <col min="329" max="329" width="9.6640625" bestFit="1" customWidth="1"/>
    <col min="330" max="337" width="12.6640625" bestFit="1" customWidth="1"/>
    <col min="338" max="338" width="6" bestFit="1" customWidth="1"/>
    <col min="339" max="341" width="12.6640625" bestFit="1" customWidth="1"/>
    <col min="342" max="346" width="12" bestFit="1" customWidth="1"/>
    <col min="347" max="347" width="10.6640625" bestFit="1" customWidth="1"/>
    <col min="348" max="348" width="11.6640625" bestFit="1" customWidth="1"/>
    <col min="349" max="350" width="12.6640625" bestFit="1" customWidth="1"/>
    <col min="351" max="351" width="11.6640625" bestFit="1" customWidth="1"/>
    <col min="352" max="352" width="12" bestFit="1" customWidth="1"/>
    <col min="353" max="355" width="12.6640625" bestFit="1" customWidth="1"/>
    <col min="356" max="356" width="12" bestFit="1" customWidth="1"/>
    <col min="357" max="357" width="12.6640625" bestFit="1" customWidth="1"/>
    <col min="358" max="359" width="6" bestFit="1" customWidth="1"/>
    <col min="360" max="360" width="12.6640625" bestFit="1" customWidth="1"/>
    <col min="361" max="361" width="12" bestFit="1" customWidth="1"/>
    <col min="362" max="362" width="6" bestFit="1" customWidth="1"/>
    <col min="363" max="363" width="12" bestFit="1" customWidth="1"/>
    <col min="364" max="364" width="12.6640625" bestFit="1" customWidth="1"/>
    <col min="365" max="365" width="6" bestFit="1" customWidth="1"/>
    <col min="366" max="367" width="7" bestFit="1" customWidth="1"/>
    <col min="368" max="368" width="11" bestFit="1" customWidth="1"/>
    <col min="369" max="369" width="12.6640625" bestFit="1" customWidth="1"/>
    <col min="370" max="371" width="7" bestFit="1" customWidth="1"/>
    <col min="372" max="375" width="12" bestFit="1" customWidth="1"/>
    <col min="376" max="376" width="11" bestFit="1" customWidth="1"/>
    <col min="377" max="377" width="6" bestFit="1" customWidth="1"/>
    <col min="378" max="378" width="11.6640625" bestFit="1" customWidth="1"/>
    <col min="379" max="380" width="12" bestFit="1" customWidth="1"/>
    <col min="381" max="381" width="12.6640625" bestFit="1" customWidth="1"/>
    <col min="382" max="390" width="12" bestFit="1" customWidth="1"/>
    <col min="391" max="391" width="12.6640625" bestFit="1" customWidth="1"/>
    <col min="392" max="392" width="12" bestFit="1" customWidth="1"/>
    <col min="393" max="393" width="12.6640625" bestFit="1" customWidth="1"/>
    <col min="394" max="397" width="12" bestFit="1" customWidth="1"/>
    <col min="398" max="403" width="12.6640625" bestFit="1" customWidth="1"/>
    <col min="404" max="405" width="7" bestFit="1" customWidth="1"/>
    <col min="406" max="406" width="11.6640625" bestFit="1" customWidth="1"/>
    <col min="407" max="407" width="12.6640625" bestFit="1" customWidth="1"/>
    <col min="408" max="408" width="7" bestFit="1" customWidth="1"/>
    <col min="409" max="410" width="12" bestFit="1" customWidth="1"/>
    <col min="411" max="411" width="12.6640625" bestFit="1" customWidth="1"/>
    <col min="412" max="412" width="9.6640625" bestFit="1" customWidth="1"/>
    <col min="413" max="415" width="12.6640625" bestFit="1" customWidth="1"/>
    <col min="416" max="416" width="11.6640625" bestFit="1" customWidth="1"/>
    <col min="417" max="420" width="12.6640625" bestFit="1" customWidth="1"/>
    <col min="421" max="421" width="6" bestFit="1" customWidth="1"/>
    <col min="422" max="422" width="12.6640625" bestFit="1" customWidth="1"/>
    <col min="423" max="424" width="12" bestFit="1" customWidth="1"/>
    <col min="425" max="426" width="12.6640625" bestFit="1" customWidth="1"/>
    <col min="427" max="427" width="12" bestFit="1" customWidth="1"/>
    <col min="428" max="428" width="10" bestFit="1" customWidth="1"/>
    <col min="429" max="431" width="12" bestFit="1" customWidth="1"/>
    <col min="432" max="436" width="12.6640625" bestFit="1" customWidth="1"/>
    <col min="437" max="437" width="12" bestFit="1" customWidth="1"/>
    <col min="438" max="440" width="12.6640625" bestFit="1" customWidth="1"/>
    <col min="441" max="442" width="12" bestFit="1" customWidth="1"/>
    <col min="443" max="443" width="6" bestFit="1" customWidth="1"/>
    <col min="444" max="444" width="12" bestFit="1" customWidth="1"/>
    <col min="445" max="445" width="6" bestFit="1" customWidth="1"/>
    <col min="446" max="446" width="12.6640625" bestFit="1" customWidth="1"/>
    <col min="447" max="447" width="12" bestFit="1" customWidth="1"/>
    <col min="448" max="448" width="5" bestFit="1" customWidth="1"/>
    <col min="449" max="450" width="12" bestFit="1" customWidth="1"/>
    <col min="451" max="451" width="6" bestFit="1" customWidth="1"/>
    <col min="452" max="453" width="7" bestFit="1" customWidth="1"/>
    <col min="454" max="454" width="12" bestFit="1" customWidth="1"/>
    <col min="455" max="455" width="12.6640625" bestFit="1" customWidth="1"/>
    <col min="456" max="457" width="7" bestFit="1" customWidth="1"/>
    <col min="458" max="462" width="12" bestFit="1" customWidth="1"/>
    <col min="463" max="464" width="12.6640625" bestFit="1" customWidth="1"/>
    <col min="465" max="472" width="12" bestFit="1" customWidth="1"/>
    <col min="473" max="473" width="12.6640625" bestFit="1" customWidth="1"/>
    <col min="474" max="479" width="12" bestFit="1" customWidth="1"/>
    <col min="480" max="480" width="12.6640625" bestFit="1" customWidth="1"/>
    <col min="481" max="487" width="12" bestFit="1" customWidth="1"/>
    <col min="488" max="493" width="12.6640625" bestFit="1" customWidth="1"/>
    <col min="494" max="495" width="7" bestFit="1" customWidth="1"/>
    <col min="496" max="496" width="11.6640625" bestFit="1" customWidth="1"/>
    <col min="497" max="497" width="12.6640625" bestFit="1" customWidth="1"/>
    <col min="498" max="498" width="7" bestFit="1" customWidth="1"/>
    <col min="499" max="500" width="12" bestFit="1" customWidth="1"/>
    <col min="501" max="501" width="12.6640625" bestFit="1" customWidth="1"/>
    <col min="502" max="502" width="6.6640625" bestFit="1" customWidth="1"/>
    <col min="503" max="510" width="12.6640625" bestFit="1" customWidth="1"/>
    <col min="511" max="511" width="11.6640625" bestFit="1" customWidth="1"/>
    <col min="512" max="514" width="12.6640625" bestFit="1" customWidth="1"/>
    <col min="515" max="516" width="12" bestFit="1" customWidth="1"/>
    <col min="517" max="517" width="11" bestFit="1" customWidth="1"/>
    <col min="518" max="521" width="12" bestFit="1" customWidth="1"/>
    <col min="522" max="525" width="12.6640625" bestFit="1" customWidth="1"/>
    <col min="526" max="526" width="12" bestFit="1" customWidth="1"/>
    <col min="527" max="529" width="12.6640625" bestFit="1" customWidth="1"/>
    <col min="530" max="530" width="6" bestFit="1" customWidth="1"/>
    <col min="531" max="531" width="12" bestFit="1" customWidth="1"/>
    <col min="532" max="532" width="6" bestFit="1" customWidth="1"/>
    <col min="533" max="533" width="12" bestFit="1" customWidth="1"/>
    <col min="534" max="534" width="12.6640625" bestFit="1" customWidth="1"/>
    <col min="535" max="535" width="12" bestFit="1" customWidth="1"/>
    <col min="536" max="536" width="6" bestFit="1" customWidth="1"/>
    <col min="537" max="537" width="12" bestFit="1" customWidth="1"/>
    <col min="538" max="538" width="6" bestFit="1" customWidth="1"/>
    <col min="539" max="540" width="7" bestFit="1" customWidth="1"/>
    <col min="541" max="541" width="12" bestFit="1" customWidth="1"/>
    <col min="542" max="542" width="12.6640625" bestFit="1" customWidth="1"/>
    <col min="543" max="543" width="6" bestFit="1" customWidth="1"/>
    <col min="544" max="544" width="7" bestFit="1" customWidth="1"/>
    <col min="545" max="545" width="11" bestFit="1" customWidth="1"/>
    <col min="546" max="549" width="12" bestFit="1" customWidth="1"/>
    <col min="550" max="550" width="6" bestFit="1" customWidth="1"/>
    <col min="551" max="551" width="12.6640625" bestFit="1" customWidth="1"/>
    <col min="552" max="555" width="12" bestFit="1" customWidth="1"/>
    <col min="556" max="556" width="12.6640625" bestFit="1" customWidth="1"/>
    <col min="557" max="557" width="11" bestFit="1" customWidth="1"/>
    <col min="558" max="558" width="12" bestFit="1" customWidth="1"/>
    <col min="559" max="559" width="12.6640625" bestFit="1" customWidth="1"/>
    <col min="560" max="565" width="12" bestFit="1" customWidth="1"/>
    <col min="566" max="566" width="12.6640625" bestFit="1" customWidth="1"/>
    <col min="567" max="567" width="12" bestFit="1" customWidth="1"/>
    <col min="568" max="568" width="12.6640625" bestFit="1" customWidth="1"/>
    <col min="569" max="572" width="12" bestFit="1" customWidth="1"/>
    <col min="573" max="578" width="12.6640625" bestFit="1" customWidth="1"/>
    <col min="579" max="580" width="7" bestFit="1" customWidth="1"/>
    <col min="581" max="581" width="11.6640625" bestFit="1" customWidth="1"/>
    <col min="582" max="582" width="12.6640625" bestFit="1" customWidth="1"/>
    <col min="583" max="583" width="7" bestFit="1" customWidth="1"/>
    <col min="584" max="585" width="12" bestFit="1" customWidth="1"/>
    <col min="586" max="586" width="12.6640625" bestFit="1" customWidth="1"/>
    <col min="587" max="588" width="7" bestFit="1" customWidth="1"/>
    <col min="589" max="596" width="12.6640625" bestFit="1" customWidth="1"/>
    <col min="597" max="597" width="11.6640625" bestFit="1" customWidth="1"/>
    <col min="598" max="598" width="12.6640625" bestFit="1" customWidth="1"/>
    <col min="599" max="599" width="12" bestFit="1" customWidth="1"/>
    <col min="600" max="600" width="11" bestFit="1" customWidth="1"/>
    <col min="601" max="602" width="12" bestFit="1" customWidth="1"/>
    <col min="603" max="603" width="12.6640625" bestFit="1" customWidth="1"/>
    <col min="604" max="605" width="12" bestFit="1" customWidth="1"/>
    <col min="606" max="606" width="12.6640625" bestFit="1" customWidth="1"/>
    <col min="607" max="607" width="11.6640625" bestFit="1" customWidth="1"/>
    <col min="608" max="609" width="12.6640625" bestFit="1" customWidth="1"/>
    <col min="610" max="610" width="12" bestFit="1" customWidth="1"/>
    <col min="611" max="613" width="12.6640625" bestFit="1" customWidth="1"/>
    <col min="614" max="614" width="6" bestFit="1" customWidth="1"/>
    <col min="615" max="615" width="5" bestFit="1" customWidth="1"/>
    <col min="616" max="616" width="12" bestFit="1" customWidth="1"/>
    <col min="617" max="617" width="6" bestFit="1" customWidth="1"/>
    <col min="618" max="618" width="12.6640625" bestFit="1" customWidth="1"/>
    <col min="619" max="619" width="5" bestFit="1" customWidth="1"/>
    <col min="620" max="620" width="6" bestFit="1" customWidth="1"/>
    <col min="621" max="621" width="12.6640625" bestFit="1" customWidth="1"/>
    <col min="622" max="622" width="11" bestFit="1" customWidth="1"/>
    <col min="623" max="624" width="12.6640625" bestFit="1" customWidth="1"/>
    <col min="625" max="625" width="7" bestFit="1" customWidth="1"/>
    <col min="626" max="626" width="12" bestFit="1" customWidth="1"/>
    <col min="627" max="627" width="12.6640625" bestFit="1" customWidth="1"/>
    <col min="628" max="629" width="7" bestFit="1" customWidth="1"/>
    <col min="630" max="630" width="11" bestFit="1" customWidth="1"/>
    <col min="631" max="634" width="12" bestFit="1" customWidth="1"/>
    <col min="635" max="635" width="6" bestFit="1" customWidth="1"/>
    <col min="636" max="636" width="12.6640625" bestFit="1" customWidth="1"/>
    <col min="637" max="642" width="12" bestFit="1" customWidth="1"/>
    <col min="643" max="643" width="12.6640625" bestFit="1" customWidth="1"/>
    <col min="644" max="646" width="12" bestFit="1" customWidth="1"/>
    <col min="647" max="647" width="12.6640625" bestFit="1" customWidth="1"/>
    <col min="648" max="650" width="12" bestFit="1" customWidth="1"/>
    <col min="651" max="651" width="12.6640625" bestFit="1" customWidth="1"/>
    <col min="652" max="652" width="12" bestFit="1" customWidth="1"/>
    <col min="653" max="653" width="12.6640625" bestFit="1" customWidth="1"/>
    <col min="654" max="654" width="11" bestFit="1" customWidth="1"/>
    <col min="655" max="658" width="12" bestFit="1" customWidth="1"/>
    <col min="659" max="664" width="12.6640625" bestFit="1" customWidth="1"/>
    <col min="665" max="666" width="7" bestFit="1" customWidth="1"/>
    <col min="667" max="668" width="11.6640625" bestFit="1" customWidth="1"/>
    <col min="669" max="670" width="12.6640625" bestFit="1" customWidth="1"/>
    <col min="671" max="671" width="12" bestFit="1" customWidth="1"/>
    <col min="672" max="672" width="12.6640625" bestFit="1" customWidth="1"/>
    <col min="673" max="673" width="6" bestFit="1" customWidth="1"/>
    <col min="674" max="674" width="7.6640625" bestFit="1" customWidth="1"/>
    <col min="675" max="677" width="12.6640625" bestFit="1" customWidth="1"/>
    <col min="678" max="678" width="11.6640625" bestFit="1" customWidth="1"/>
    <col min="679" max="679" width="12.6640625" bestFit="1" customWidth="1"/>
    <col min="680" max="680" width="11.6640625" bestFit="1" customWidth="1"/>
    <col min="681" max="682" width="12.6640625" bestFit="1" customWidth="1"/>
    <col min="683" max="683" width="11.6640625" bestFit="1" customWidth="1"/>
    <col min="684" max="684" width="12.6640625" bestFit="1" customWidth="1"/>
    <col min="685" max="692" width="12" bestFit="1" customWidth="1"/>
    <col min="693" max="696" width="12.6640625" bestFit="1" customWidth="1"/>
    <col min="697" max="697" width="12" bestFit="1" customWidth="1"/>
    <col min="698" max="700" width="12.6640625" bestFit="1" customWidth="1"/>
    <col min="701" max="701" width="6" bestFit="1" customWidth="1"/>
    <col min="702" max="702" width="12.6640625" bestFit="1" customWidth="1"/>
    <col min="703" max="703" width="6" bestFit="1" customWidth="1"/>
    <col min="704" max="704" width="12.6640625" bestFit="1" customWidth="1"/>
    <col min="705" max="705" width="6" bestFit="1" customWidth="1"/>
    <col min="706" max="706" width="12.6640625" bestFit="1" customWidth="1"/>
    <col min="707" max="709" width="6" bestFit="1" customWidth="1"/>
    <col min="710" max="710" width="12" bestFit="1" customWidth="1"/>
    <col min="711" max="712" width="12.6640625" bestFit="1" customWidth="1"/>
    <col min="713" max="714" width="12" bestFit="1" customWidth="1"/>
    <col min="715" max="715" width="12.6640625" bestFit="1" customWidth="1"/>
    <col min="716" max="717" width="7" bestFit="1" customWidth="1"/>
    <col min="718" max="718" width="11" bestFit="1" customWidth="1"/>
    <col min="719" max="727" width="12" bestFit="1" customWidth="1"/>
    <col min="728" max="728" width="11.6640625" bestFit="1" customWidth="1"/>
    <col min="729" max="729" width="12" bestFit="1" customWidth="1"/>
    <col min="730" max="731" width="12.6640625" bestFit="1" customWidth="1"/>
    <col min="732" max="732" width="12" bestFit="1" customWidth="1"/>
    <col min="733" max="734" width="12.6640625" bestFit="1" customWidth="1"/>
    <col min="735" max="736" width="12" bestFit="1" customWidth="1"/>
    <col min="737" max="737" width="11" bestFit="1" customWidth="1"/>
    <col min="738" max="738" width="11.6640625" bestFit="1" customWidth="1"/>
    <col min="739" max="740" width="11" bestFit="1" customWidth="1"/>
    <col min="741" max="743" width="12" bestFit="1" customWidth="1"/>
    <col min="744" max="748" width="12.6640625" bestFit="1" customWidth="1"/>
    <col min="749" max="749" width="7" bestFit="1" customWidth="1"/>
    <col min="750" max="750" width="12.6640625" bestFit="1" customWidth="1"/>
    <col min="751" max="752" width="7" bestFit="1" customWidth="1"/>
    <col min="753" max="753" width="11.6640625" bestFit="1" customWidth="1"/>
    <col min="754" max="755" width="12.6640625" bestFit="1" customWidth="1"/>
    <col min="756" max="757" width="12" bestFit="1" customWidth="1"/>
    <col min="758" max="758" width="12.6640625" bestFit="1" customWidth="1"/>
    <col min="759" max="759" width="6" bestFit="1" customWidth="1"/>
    <col min="760" max="760" width="7.6640625" bestFit="1" customWidth="1"/>
    <col min="761" max="768" width="12.6640625" bestFit="1" customWidth="1"/>
    <col min="769" max="769" width="11.6640625" bestFit="1" customWidth="1"/>
    <col min="770" max="771" width="12.6640625" bestFit="1" customWidth="1"/>
    <col min="772" max="774" width="12" bestFit="1" customWidth="1"/>
    <col min="775" max="775" width="10" bestFit="1" customWidth="1"/>
    <col min="776" max="779" width="12" bestFit="1" customWidth="1"/>
    <col min="780" max="784" width="12.6640625" bestFit="1" customWidth="1"/>
    <col min="785" max="785" width="12" bestFit="1" customWidth="1"/>
    <col min="786" max="790" width="12.6640625" bestFit="1" customWidth="1"/>
    <col min="791" max="792" width="6" bestFit="1" customWidth="1"/>
    <col min="793" max="793" width="12.6640625" bestFit="1" customWidth="1"/>
    <col min="794" max="794" width="11.6640625" bestFit="1" customWidth="1"/>
    <col min="795" max="795" width="6" bestFit="1" customWidth="1"/>
    <col min="796" max="796" width="12" bestFit="1" customWidth="1"/>
    <col min="797" max="798" width="12.6640625" bestFit="1" customWidth="1"/>
    <col min="799" max="799" width="7" bestFit="1" customWidth="1"/>
    <col min="800" max="800" width="12" bestFit="1" customWidth="1"/>
    <col min="801" max="801" width="11" bestFit="1" customWidth="1"/>
    <col min="802" max="802" width="12.6640625" bestFit="1" customWidth="1"/>
    <col min="803" max="804" width="7" bestFit="1" customWidth="1"/>
    <col min="805" max="805" width="11" bestFit="1" customWidth="1"/>
    <col min="806" max="809" width="12" bestFit="1" customWidth="1"/>
    <col min="810" max="810" width="5" bestFit="1" customWidth="1"/>
    <col min="811" max="811" width="12.6640625" bestFit="1" customWidth="1"/>
    <col min="812" max="813" width="12" bestFit="1" customWidth="1"/>
    <col min="814" max="814" width="12.6640625" bestFit="1" customWidth="1"/>
    <col min="815" max="815" width="12" bestFit="1" customWidth="1"/>
    <col min="816" max="816" width="12.6640625" bestFit="1" customWidth="1"/>
    <col min="817" max="819" width="12" bestFit="1" customWidth="1"/>
    <col min="820" max="820" width="12.6640625" bestFit="1" customWidth="1"/>
    <col min="821" max="823" width="12" bestFit="1" customWidth="1"/>
    <col min="824" max="824" width="12.6640625" bestFit="1" customWidth="1"/>
    <col min="825" max="825" width="12" bestFit="1" customWidth="1"/>
    <col min="826" max="826" width="11" bestFit="1" customWidth="1"/>
    <col min="827" max="829" width="12" bestFit="1" customWidth="1"/>
    <col min="830" max="834" width="12.6640625" bestFit="1" customWidth="1"/>
    <col min="835" max="835" width="7" bestFit="1" customWidth="1"/>
    <col min="836" max="837" width="12.6640625" bestFit="1" customWidth="1"/>
    <col min="838" max="838" width="6" bestFit="1" customWidth="1"/>
    <col min="839" max="839" width="7" bestFit="1" customWidth="1"/>
    <col min="840" max="841" width="11.6640625" bestFit="1" customWidth="1"/>
    <col min="842" max="842" width="12.6640625" bestFit="1" customWidth="1"/>
    <col min="843" max="844" width="12" bestFit="1" customWidth="1"/>
    <col min="845" max="846" width="12.6640625" bestFit="1" customWidth="1"/>
    <col min="847" max="847" width="7.6640625" bestFit="1" customWidth="1"/>
    <col min="848" max="848" width="11.6640625" bestFit="1" customWidth="1"/>
    <col min="849" max="855" width="12.6640625" bestFit="1" customWidth="1"/>
    <col min="856" max="856" width="11.6640625" bestFit="1" customWidth="1"/>
    <col min="857" max="858" width="12.6640625" bestFit="1" customWidth="1"/>
    <col min="859" max="865" width="12" bestFit="1" customWidth="1"/>
    <col min="866" max="866" width="11" bestFit="1" customWidth="1"/>
    <col min="867" max="868" width="12" bestFit="1" customWidth="1"/>
    <col min="869" max="873" width="12.6640625" bestFit="1" customWidth="1"/>
    <col min="874" max="874" width="12" bestFit="1" customWidth="1"/>
    <col min="875" max="876" width="12.6640625" bestFit="1" customWidth="1"/>
    <col min="877" max="877" width="5" bestFit="1" customWidth="1"/>
    <col min="878" max="878" width="12.6640625" bestFit="1" customWidth="1"/>
    <col min="879" max="880" width="6" bestFit="1" customWidth="1"/>
    <col min="881" max="882" width="12.6640625" bestFit="1" customWidth="1"/>
    <col min="883" max="883" width="6" bestFit="1" customWidth="1"/>
    <col min="884" max="884" width="12" bestFit="1" customWidth="1"/>
    <col min="885" max="886" width="12.6640625" bestFit="1" customWidth="1"/>
    <col min="887" max="887" width="7" bestFit="1" customWidth="1"/>
    <col min="888" max="888" width="12" bestFit="1" customWidth="1"/>
    <col min="889" max="889" width="11" bestFit="1" customWidth="1"/>
    <col min="890" max="890" width="7" bestFit="1" customWidth="1"/>
    <col min="891" max="891" width="12.6640625" bestFit="1" customWidth="1"/>
    <col min="892" max="893" width="7" bestFit="1" customWidth="1"/>
    <col min="894" max="894" width="11" bestFit="1" customWidth="1"/>
    <col min="895" max="895" width="12" bestFit="1" customWidth="1"/>
    <col min="896" max="896" width="12.6640625" bestFit="1" customWidth="1"/>
    <col min="897" max="898" width="12" bestFit="1" customWidth="1"/>
    <col min="899" max="899" width="6" bestFit="1" customWidth="1"/>
    <col min="900" max="900" width="12.6640625" bestFit="1" customWidth="1"/>
    <col min="901" max="901" width="12" bestFit="1" customWidth="1"/>
    <col min="902" max="902" width="12.6640625" bestFit="1" customWidth="1"/>
    <col min="903" max="903" width="12" bestFit="1" customWidth="1"/>
    <col min="904" max="905" width="12.6640625" bestFit="1" customWidth="1"/>
    <col min="906" max="906" width="12" bestFit="1" customWidth="1"/>
    <col min="907" max="907" width="6" bestFit="1" customWidth="1"/>
    <col min="908" max="909" width="12.6640625" bestFit="1" customWidth="1"/>
    <col min="910" max="911" width="12" bestFit="1" customWidth="1"/>
    <col min="912" max="912" width="12.6640625" bestFit="1" customWidth="1"/>
    <col min="913" max="914" width="12" bestFit="1" customWidth="1"/>
    <col min="915" max="915" width="12.6640625" bestFit="1" customWidth="1"/>
    <col min="916" max="917" width="12" bestFit="1" customWidth="1"/>
    <col min="918" max="918" width="11" bestFit="1" customWidth="1"/>
    <col min="919" max="920" width="12" bestFit="1" customWidth="1"/>
    <col min="921" max="925" width="12.6640625" bestFit="1" customWidth="1"/>
    <col min="926" max="926" width="7" bestFit="1" customWidth="1"/>
    <col min="927" max="928" width="12.6640625" bestFit="1" customWidth="1"/>
    <col min="929" max="929" width="12" bestFit="1" customWidth="1"/>
    <col min="930" max="930" width="7" bestFit="1" customWidth="1"/>
    <col min="931" max="932" width="11.6640625" bestFit="1" customWidth="1"/>
    <col min="933" max="933" width="12.6640625" bestFit="1" customWidth="1"/>
    <col min="934" max="934" width="7" bestFit="1" customWidth="1"/>
    <col min="935" max="935" width="12" bestFit="1" customWidth="1"/>
    <col min="936" max="937" width="12.6640625" bestFit="1" customWidth="1"/>
    <col min="938" max="938" width="10.6640625" bestFit="1" customWidth="1"/>
    <col min="939" max="939" width="11.6640625" bestFit="1" customWidth="1"/>
    <col min="940" max="941" width="12.6640625" bestFit="1" customWidth="1"/>
    <col min="942" max="942" width="11.6640625" bestFit="1" customWidth="1"/>
    <col min="943" max="944" width="12.6640625" bestFit="1" customWidth="1"/>
    <col min="945" max="945" width="6.6640625" bestFit="1" customWidth="1"/>
    <col min="946" max="946" width="12.6640625" bestFit="1" customWidth="1"/>
    <col min="947" max="947" width="11.6640625" bestFit="1" customWidth="1"/>
    <col min="948" max="949" width="12.6640625" bestFit="1" customWidth="1"/>
    <col min="950" max="952" width="12" bestFit="1" customWidth="1"/>
    <col min="953" max="953" width="11" bestFit="1" customWidth="1"/>
    <col min="954" max="959" width="12" bestFit="1" customWidth="1"/>
    <col min="960" max="963" width="12.6640625" bestFit="1" customWidth="1"/>
    <col min="964" max="964" width="11" bestFit="1" customWidth="1"/>
    <col min="965" max="967" width="12.6640625" bestFit="1" customWidth="1"/>
    <col min="968" max="968" width="6" bestFit="1" customWidth="1"/>
    <col min="969" max="969" width="12.6640625" bestFit="1" customWidth="1"/>
    <col min="970" max="970" width="6" bestFit="1" customWidth="1"/>
    <col min="971" max="971" width="12.6640625" bestFit="1" customWidth="1"/>
    <col min="972" max="974" width="6" bestFit="1" customWidth="1"/>
    <col min="975" max="975" width="12" bestFit="1" customWidth="1"/>
    <col min="976" max="976" width="12.6640625" bestFit="1" customWidth="1"/>
    <col min="977" max="977" width="6" bestFit="1" customWidth="1"/>
    <col min="978" max="978" width="12.6640625" bestFit="1" customWidth="1"/>
    <col min="979" max="979" width="7" bestFit="1" customWidth="1"/>
    <col min="980" max="980" width="12" bestFit="1" customWidth="1"/>
    <col min="981" max="981" width="11" bestFit="1" customWidth="1"/>
    <col min="982" max="982" width="7" bestFit="1" customWidth="1"/>
    <col min="983" max="984" width="12.6640625" bestFit="1" customWidth="1"/>
    <col min="985" max="985" width="7" bestFit="1" customWidth="1"/>
    <col min="986" max="987" width="12" bestFit="1" customWidth="1"/>
    <col min="988" max="988" width="12.6640625" bestFit="1" customWidth="1"/>
    <col min="989" max="990" width="12" bestFit="1" customWidth="1"/>
    <col min="991" max="991" width="6" bestFit="1" customWidth="1"/>
    <col min="992" max="992" width="12.6640625" bestFit="1" customWidth="1"/>
    <col min="993" max="995" width="12" bestFit="1" customWidth="1"/>
    <col min="996" max="996" width="12.6640625" bestFit="1" customWidth="1"/>
    <col min="997" max="998" width="12" bestFit="1" customWidth="1"/>
    <col min="999" max="999" width="12.6640625" bestFit="1" customWidth="1"/>
    <col min="1000" max="1001" width="12" bestFit="1" customWidth="1"/>
    <col min="1002" max="1002" width="12.6640625" bestFit="1" customWidth="1"/>
    <col min="1003" max="1003" width="12" bestFit="1" customWidth="1"/>
    <col min="1004" max="1005" width="12.6640625" bestFit="1" customWidth="1"/>
    <col min="1006" max="1006" width="12" bestFit="1" customWidth="1"/>
    <col min="1007" max="1007" width="11.6640625" bestFit="1" customWidth="1"/>
    <col min="1008" max="1012" width="12" bestFit="1" customWidth="1"/>
    <col min="1013" max="1014" width="11.6640625" bestFit="1" customWidth="1"/>
    <col min="1015" max="1015" width="12.6640625" bestFit="1" customWidth="1"/>
    <col min="1016" max="1016" width="12" bestFit="1" customWidth="1"/>
    <col min="1017" max="1018" width="12.6640625" bestFit="1" customWidth="1"/>
    <col min="1019" max="1019" width="6" bestFit="1" customWidth="1"/>
    <col min="1020" max="1021" width="12.6640625" bestFit="1" customWidth="1"/>
    <col min="1022" max="1023" width="7" bestFit="1" customWidth="1"/>
    <col min="1024" max="1024" width="11.6640625" bestFit="1" customWidth="1"/>
    <col min="1025" max="1026" width="12.6640625" bestFit="1" customWidth="1"/>
    <col min="1027" max="1027" width="7" bestFit="1" customWidth="1"/>
    <col min="1028" max="1028" width="12" bestFit="1" customWidth="1"/>
    <col min="1029" max="1030" width="12.6640625" bestFit="1" customWidth="1"/>
    <col min="1031" max="1031" width="10.6640625" bestFit="1" customWidth="1"/>
    <col min="1032" max="1032" width="11.6640625" bestFit="1" customWidth="1"/>
    <col min="1033" max="1034" width="12.6640625" bestFit="1" customWidth="1"/>
    <col min="1035" max="1035" width="11.6640625" bestFit="1" customWidth="1"/>
    <col min="1036" max="1043" width="12.6640625" bestFit="1" customWidth="1"/>
    <col min="1044" max="1045" width="12" bestFit="1" customWidth="1"/>
    <col min="1046" max="1046" width="11" bestFit="1" customWidth="1"/>
    <col min="1047" max="1051" width="12" bestFit="1" customWidth="1"/>
    <col min="1052" max="1055" width="12.6640625" bestFit="1" customWidth="1"/>
    <col min="1056" max="1056" width="11" bestFit="1" customWidth="1"/>
    <col min="1057" max="1058" width="12.6640625" bestFit="1" customWidth="1"/>
    <col min="1059" max="1059" width="6" bestFit="1" customWidth="1"/>
    <col min="1060" max="1060" width="12.6640625" bestFit="1" customWidth="1"/>
    <col min="1061" max="1061" width="6" bestFit="1" customWidth="1"/>
    <col min="1062" max="1062" width="12.6640625" bestFit="1" customWidth="1"/>
    <col min="1063" max="1063" width="6" bestFit="1" customWidth="1"/>
    <col min="1064" max="1064" width="12.6640625" bestFit="1" customWidth="1"/>
    <col min="1065" max="1066" width="5" bestFit="1" customWidth="1"/>
    <col min="1067" max="1067" width="12" bestFit="1" customWidth="1"/>
    <col min="1068" max="1068" width="12.6640625" bestFit="1" customWidth="1"/>
    <col min="1069" max="1069" width="6" bestFit="1" customWidth="1"/>
    <col min="1070" max="1070" width="12.6640625" bestFit="1" customWidth="1"/>
    <col min="1071" max="1072" width="7" bestFit="1" customWidth="1"/>
    <col min="1073" max="1073" width="12" bestFit="1" customWidth="1"/>
    <col min="1074" max="1074" width="11" bestFit="1" customWidth="1"/>
    <col min="1075" max="1075" width="7" bestFit="1" customWidth="1"/>
    <col min="1076" max="1077" width="12.6640625" bestFit="1" customWidth="1"/>
    <col min="1078" max="1078" width="7" bestFit="1" customWidth="1"/>
    <col min="1079" max="1079" width="11" bestFit="1" customWidth="1"/>
    <col min="1080" max="1080" width="12" bestFit="1" customWidth="1"/>
    <col min="1081" max="1081" width="12.6640625" bestFit="1" customWidth="1"/>
    <col min="1082" max="1083" width="12" bestFit="1" customWidth="1"/>
    <col min="1084" max="1084" width="6" bestFit="1" customWidth="1"/>
    <col min="1085" max="1086" width="12" bestFit="1" customWidth="1"/>
    <col min="1087" max="1087" width="11" bestFit="1" customWidth="1"/>
    <col min="1088" max="1088" width="12" bestFit="1" customWidth="1"/>
    <col min="1089" max="1089" width="11" bestFit="1" customWidth="1"/>
    <col min="1090" max="1092" width="12.6640625" bestFit="1" customWidth="1"/>
    <col min="1093" max="1095" width="12" bestFit="1" customWidth="1"/>
    <col min="1096" max="1096" width="12.6640625" bestFit="1" customWidth="1"/>
    <col min="1097" max="1099" width="12" bestFit="1" customWidth="1"/>
    <col min="1100" max="1100" width="12.6640625" bestFit="1" customWidth="1"/>
    <col min="1101" max="1105" width="12" bestFit="1" customWidth="1"/>
    <col min="1106" max="1106" width="11" bestFit="1" customWidth="1"/>
    <col min="1107" max="1107" width="11.6640625" bestFit="1" customWidth="1"/>
    <col min="1108" max="1109" width="12.6640625" bestFit="1" customWidth="1"/>
    <col min="1110" max="1110" width="12" bestFit="1" customWidth="1"/>
    <col min="1111" max="1112" width="12.6640625" bestFit="1" customWidth="1"/>
    <col min="1113" max="1113" width="7" bestFit="1" customWidth="1"/>
    <col min="1114" max="1115" width="11.6640625" bestFit="1" customWidth="1"/>
    <col min="1116" max="1117" width="7" bestFit="1" customWidth="1"/>
    <col min="1118" max="1118" width="11.6640625" bestFit="1" customWidth="1"/>
    <col min="1119" max="1121" width="12.6640625" bestFit="1" customWidth="1"/>
    <col min="1122" max="1122" width="7" bestFit="1" customWidth="1"/>
    <col min="1123" max="1124" width="12.6640625" bestFit="1" customWidth="1"/>
    <col min="1125" max="1125" width="10.6640625" bestFit="1" customWidth="1"/>
    <col min="1126" max="1132" width="12.6640625" bestFit="1" customWidth="1"/>
    <col min="1133" max="1133" width="11.6640625" bestFit="1" customWidth="1"/>
    <col min="1134" max="1137" width="12.6640625" bestFit="1" customWidth="1"/>
    <col min="1138" max="1138" width="11" bestFit="1" customWidth="1"/>
    <col min="1139" max="1144" width="12" bestFit="1" customWidth="1"/>
    <col min="1145" max="1148" width="12.6640625" bestFit="1" customWidth="1"/>
    <col min="1149" max="1149" width="12" bestFit="1" customWidth="1"/>
    <col min="1150" max="1152" width="12.6640625" bestFit="1" customWidth="1"/>
    <col min="1153" max="1153" width="5" bestFit="1" customWidth="1"/>
    <col min="1154" max="1154" width="6" bestFit="1" customWidth="1"/>
    <col min="1155" max="1155" width="12.6640625" bestFit="1" customWidth="1"/>
    <col min="1156" max="1156" width="6" bestFit="1" customWidth="1"/>
    <col min="1157" max="1157" width="12.6640625" bestFit="1" customWidth="1"/>
    <col min="1158" max="1158" width="7" bestFit="1" customWidth="1"/>
    <col min="1159" max="1160" width="12" bestFit="1" customWidth="1"/>
    <col min="1161" max="1161" width="12.6640625" bestFit="1" customWidth="1"/>
    <col min="1162" max="1162" width="7" bestFit="1" customWidth="1"/>
    <col min="1163" max="1163" width="12" bestFit="1" customWidth="1"/>
    <col min="1164" max="1164" width="12.6640625" bestFit="1" customWidth="1"/>
    <col min="1165" max="1168" width="12" bestFit="1" customWidth="1"/>
    <col min="1169" max="1170" width="12.6640625" bestFit="1" customWidth="1"/>
    <col min="1171" max="1173" width="12" bestFit="1" customWidth="1"/>
    <col min="1174" max="1174" width="11" bestFit="1" customWidth="1"/>
    <col min="1175" max="1176" width="12.6640625" bestFit="1" customWidth="1"/>
    <col min="1177" max="1177" width="12" bestFit="1" customWidth="1"/>
    <col min="1178" max="1178" width="12.6640625" bestFit="1" customWidth="1"/>
    <col min="1179" max="1179" width="12" bestFit="1" customWidth="1"/>
    <col min="1180" max="1180" width="12.6640625" bestFit="1" customWidth="1"/>
    <col min="1181" max="1185" width="12" bestFit="1" customWidth="1"/>
    <col min="1186" max="1186" width="12.6640625" bestFit="1" customWidth="1"/>
    <col min="1187" max="1187" width="12" bestFit="1" customWidth="1"/>
    <col min="1188" max="1188" width="12.6640625" bestFit="1" customWidth="1"/>
    <col min="1189" max="1189" width="7" bestFit="1" customWidth="1"/>
    <col min="1190" max="1191" width="12.6640625" bestFit="1" customWidth="1"/>
    <col min="1192" max="1192" width="6" bestFit="1" customWidth="1"/>
    <col min="1193" max="1193" width="12.6640625" bestFit="1" customWidth="1"/>
    <col min="1194" max="1194" width="11.6640625" bestFit="1" customWidth="1"/>
    <col min="1195" max="1196" width="12.6640625" bestFit="1" customWidth="1"/>
    <col min="1197" max="1197" width="7" bestFit="1" customWidth="1"/>
    <col min="1198" max="1198" width="12.6640625" bestFit="1" customWidth="1"/>
    <col min="1199" max="1199" width="11.6640625" bestFit="1" customWidth="1"/>
    <col min="1200" max="1200" width="12.6640625" bestFit="1" customWidth="1"/>
    <col min="1201" max="1201" width="11.6640625" bestFit="1" customWidth="1"/>
    <col min="1202" max="1209" width="12.6640625" bestFit="1" customWidth="1"/>
    <col min="1210" max="1210" width="12" bestFit="1" customWidth="1"/>
    <col min="1211" max="1211" width="11" bestFit="1" customWidth="1"/>
    <col min="1212" max="1216" width="12" bestFit="1" customWidth="1"/>
    <col min="1217" max="1217" width="12.6640625" bestFit="1" customWidth="1"/>
    <col min="1218" max="1218" width="11.6640625" bestFit="1" customWidth="1"/>
    <col min="1219" max="1220" width="12.6640625" bestFit="1" customWidth="1"/>
    <col min="1221" max="1221" width="12" bestFit="1" customWidth="1"/>
    <col min="1222" max="1222" width="5" bestFit="1" customWidth="1"/>
    <col min="1223" max="1223" width="12.6640625" bestFit="1" customWidth="1"/>
    <col min="1224" max="1225" width="6" bestFit="1" customWidth="1"/>
    <col min="1226" max="1226" width="12.6640625" bestFit="1" customWidth="1"/>
    <col min="1227" max="1227" width="5" bestFit="1" customWidth="1"/>
    <col min="1228" max="1228" width="6" bestFit="1" customWidth="1"/>
    <col min="1229" max="1230" width="7" bestFit="1" customWidth="1"/>
    <col min="1231" max="1231" width="12" bestFit="1" customWidth="1"/>
    <col min="1232" max="1232" width="11" bestFit="1" customWidth="1"/>
    <col min="1233" max="1235" width="12.6640625" bestFit="1" customWidth="1"/>
    <col min="1236" max="1236" width="12" bestFit="1" customWidth="1"/>
    <col min="1237" max="1237" width="12.6640625" bestFit="1" customWidth="1"/>
    <col min="1238" max="1239" width="12" bestFit="1" customWidth="1"/>
    <col min="1240" max="1240" width="12.6640625" bestFit="1" customWidth="1"/>
    <col min="1241" max="1241" width="12" bestFit="1" customWidth="1"/>
    <col min="1242" max="1242" width="12.6640625" bestFit="1" customWidth="1"/>
    <col min="1243" max="1243" width="12" bestFit="1" customWidth="1"/>
    <col min="1244" max="1244" width="12.6640625" bestFit="1" customWidth="1"/>
    <col min="1245" max="1247" width="12" bestFit="1" customWidth="1"/>
    <col min="1248" max="1248" width="12.6640625" bestFit="1" customWidth="1"/>
    <col min="1249" max="1249" width="11" bestFit="1" customWidth="1"/>
    <col min="1250" max="1250" width="12" bestFit="1" customWidth="1"/>
    <col min="1251" max="1251" width="11.6640625" bestFit="1" customWidth="1"/>
    <col min="1252" max="1252" width="12" bestFit="1" customWidth="1"/>
    <col min="1253" max="1253" width="12.6640625" bestFit="1" customWidth="1"/>
    <col min="1254" max="1256" width="12" bestFit="1" customWidth="1"/>
    <col min="1257" max="1260" width="12.6640625" bestFit="1" customWidth="1"/>
    <col min="1261" max="1261" width="11.6640625" bestFit="1" customWidth="1"/>
    <col min="1262" max="1262" width="12.6640625" bestFit="1" customWidth="1"/>
    <col min="1263" max="1263" width="7" bestFit="1" customWidth="1"/>
    <col min="1264" max="1265" width="12.6640625" bestFit="1" customWidth="1"/>
    <col min="1266" max="1266" width="7" bestFit="1" customWidth="1"/>
    <col min="1267" max="1268" width="11.6640625" bestFit="1" customWidth="1"/>
    <col min="1269" max="1269" width="7" bestFit="1" customWidth="1"/>
    <col min="1270" max="1270" width="12.6640625" bestFit="1" customWidth="1"/>
    <col min="1271" max="1271" width="11.6640625" bestFit="1" customWidth="1"/>
    <col min="1272" max="1273" width="12.6640625" bestFit="1" customWidth="1"/>
    <col min="1274" max="1274" width="7" bestFit="1" customWidth="1"/>
    <col min="1275" max="1276" width="12.6640625" bestFit="1" customWidth="1"/>
    <col min="1277" max="1277" width="11.6640625" bestFit="1" customWidth="1"/>
    <col min="1278" max="1279" width="12.6640625" bestFit="1" customWidth="1"/>
    <col min="1280" max="1280" width="10.6640625" bestFit="1" customWidth="1"/>
    <col min="1281" max="1291" width="12.6640625" bestFit="1" customWidth="1"/>
    <col min="1292" max="1298" width="12" bestFit="1" customWidth="1"/>
    <col min="1299" max="1299" width="12.6640625" bestFit="1" customWidth="1"/>
    <col min="1300" max="1300" width="11.6640625" bestFit="1" customWidth="1"/>
    <col min="1301" max="1302" width="12.6640625" bestFit="1" customWidth="1"/>
    <col min="1303" max="1303" width="12" bestFit="1" customWidth="1"/>
    <col min="1304" max="1306" width="12.6640625" bestFit="1" customWidth="1"/>
    <col min="1307" max="1307" width="5" bestFit="1" customWidth="1"/>
    <col min="1308" max="1308" width="12.6640625" bestFit="1" customWidth="1"/>
    <col min="1309" max="1309" width="5" bestFit="1" customWidth="1"/>
    <col min="1310" max="1310" width="6" bestFit="1" customWidth="1"/>
    <col min="1311" max="1312" width="12.6640625" bestFit="1" customWidth="1"/>
    <col min="1313" max="1314" width="6" bestFit="1" customWidth="1"/>
    <col min="1315" max="1315" width="12" bestFit="1" customWidth="1"/>
    <col min="1316" max="1317" width="12.6640625" bestFit="1" customWidth="1"/>
    <col min="1318" max="1319" width="7" bestFit="1" customWidth="1"/>
    <col min="1320" max="1320" width="12" bestFit="1" customWidth="1"/>
    <col min="1321" max="1323" width="7" bestFit="1" customWidth="1"/>
    <col min="1324" max="1326" width="12.6640625" bestFit="1" customWidth="1"/>
    <col min="1327" max="1327" width="12" bestFit="1" customWidth="1"/>
    <col min="1328" max="1328" width="12.6640625" bestFit="1" customWidth="1"/>
    <col min="1329" max="1329" width="12" bestFit="1" customWidth="1"/>
    <col min="1330" max="1330" width="6" bestFit="1" customWidth="1"/>
    <col min="1331" max="1331" width="11.6640625" bestFit="1" customWidth="1"/>
    <col min="1332" max="1333" width="12" bestFit="1" customWidth="1"/>
    <col min="1334" max="1334" width="11" bestFit="1" customWidth="1"/>
    <col min="1335" max="1335" width="12" bestFit="1" customWidth="1"/>
    <col min="1336" max="1339" width="12.6640625" bestFit="1" customWidth="1"/>
    <col min="1340" max="1343" width="12" bestFit="1" customWidth="1"/>
    <col min="1344" max="1345" width="12.6640625" bestFit="1" customWidth="1"/>
    <col min="1346" max="1346" width="11" bestFit="1" customWidth="1"/>
    <col min="1347" max="1347" width="12.6640625" bestFit="1" customWidth="1"/>
    <col min="1348" max="1348" width="12" bestFit="1" customWidth="1"/>
    <col min="1349" max="1349" width="11" bestFit="1" customWidth="1"/>
    <col min="1350" max="1351" width="12" bestFit="1" customWidth="1"/>
    <col min="1352" max="1355" width="12.6640625" bestFit="1" customWidth="1"/>
    <col min="1356" max="1356" width="7" bestFit="1" customWidth="1"/>
    <col min="1357" max="1358" width="12.6640625" bestFit="1" customWidth="1"/>
    <col min="1359" max="1359" width="7" bestFit="1" customWidth="1"/>
    <col min="1360" max="1360" width="12.6640625" bestFit="1" customWidth="1"/>
    <col min="1361" max="1361" width="11.6640625" bestFit="1" customWidth="1"/>
    <col min="1362" max="1363" width="12.6640625" bestFit="1" customWidth="1"/>
    <col min="1364" max="1366" width="7" bestFit="1" customWidth="1"/>
    <col min="1367" max="1370" width="12.6640625" bestFit="1" customWidth="1"/>
    <col min="1371" max="1371" width="7" bestFit="1" customWidth="1"/>
    <col min="1372" max="1375" width="12.6640625" bestFit="1" customWidth="1"/>
    <col min="1376" max="1376" width="11.6640625" bestFit="1" customWidth="1"/>
    <col min="1377" max="1382" width="12.6640625" bestFit="1" customWidth="1"/>
    <col min="1383" max="1383" width="12" bestFit="1" customWidth="1"/>
    <col min="1384" max="1384" width="12.6640625" bestFit="1" customWidth="1"/>
    <col min="1385" max="1389" width="12" bestFit="1" customWidth="1"/>
    <col min="1390" max="1394" width="12.6640625" bestFit="1" customWidth="1"/>
    <col min="1395" max="1395" width="12" bestFit="1" customWidth="1"/>
    <col min="1396" max="1397" width="12.6640625" bestFit="1" customWidth="1"/>
    <col min="1398" max="1399" width="6" bestFit="1" customWidth="1"/>
    <col min="1400" max="1402" width="12.6640625" bestFit="1" customWidth="1"/>
    <col min="1403" max="1403" width="5" bestFit="1" customWidth="1"/>
    <col min="1404" max="1404" width="6" bestFit="1" customWidth="1"/>
    <col min="1405" max="1405" width="12.6640625" bestFit="1" customWidth="1"/>
    <col min="1406" max="1406" width="7" bestFit="1" customWidth="1"/>
    <col min="1407" max="1407" width="12.6640625" bestFit="1" customWidth="1"/>
    <col min="1408" max="1409" width="7" bestFit="1" customWidth="1"/>
    <col min="1410" max="1410" width="12" bestFit="1" customWidth="1"/>
    <col min="1411" max="1411" width="7" bestFit="1" customWidth="1"/>
    <col min="1412" max="1412" width="12" bestFit="1" customWidth="1"/>
    <col min="1413" max="1414" width="7" bestFit="1" customWidth="1"/>
    <col min="1415" max="1415" width="4" bestFit="1" customWidth="1"/>
    <col min="1416" max="1416" width="12.6640625" bestFit="1" customWidth="1"/>
    <col min="1417" max="1417" width="7" bestFit="1" customWidth="1"/>
    <col min="1418" max="1418" width="12.6640625" bestFit="1" customWidth="1"/>
    <col min="1419" max="1420" width="12" bestFit="1" customWidth="1"/>
    <col min="1421" max="1421" width="12.6640625" bestFit="1" customWidth="1"/>
    <col min="1422" max="1422" width="12" bestFit="1" customWidth="1"/>
    <col min="1423" max="1423" width="5" bestFit="1" customWidth="1"/>
    <col min="1424" max="1424" width="12.6640625" bestFit="1" customWidth="1"/>
    <col min="1425" max="1425" width="12" bestFit="1" customWidth="1"/>
    <col min="1426" max="1426" width="12.6640625" bestFit="1" customWidth="1"/>
    <col min="1427" max="1428" width="12" bestFit="1" customWidth="1"/>
    <col min="1429" max="1430" width="12.6640625" bestFit="1" customWidth="1"/>
    <col min="1431" max="1431" width="12" bestFit="1" customWidth="1"/>
    <col min="1432" max="1432" width="12.6640625" bestFit="1" customWidth="1"/>
    <col min="1433" max="1434" width="12" bestFit="1" customWidth="1"/>
    <col min="1435" max="1435" width="11" bestFit="1" customWidth="1"/>
    <col min="1436" max="1436" width="12.6640625" bestFit="1" customWidth="1"/>
    <col min="1437" max="1437" width="12" bestFit="1" customWidth="1"/>
    <col min="1438" max="1438" width="12.6640625" bestFit="1" customWidth="1"/>
    <col min="1439" max="1439" width="12" bestFit="1" customWidth="1"/>
    <col min="1440" max="1441" width="12.6640625" bestFit="1" customWidth="1"/>
    <col min="1442" max="1444" width="12" bestFit="1" customWidth="1"/>
    <col min="1445" max="1449" width="12.6640625" bestFit="1" customWidth="1"/>
    <col min="1450" max="1450" width="12" bestFit="1" customWidth="1"/>
    <col min="1451" max="1452" width="12.6640625" bestFit="1" customWidth="1"/>
    <col min="1453" max="1453" width="7" bestFit="1" customWidth="1"/>
    <col min="1454" max="1455" width="11.6640625" bestFit="1" customWidth="1"/>
    <col min="1456" max="1456" width="7" bestFit="1" customWidth="1"/>
    <col min="1457" max="1457" width="12.6640625" bestFit="1" customWidth="1"/>
    <col min="1458" max="1458" width="11.6640625" bestFit="1" customWidth="1"/>
    <col min="1459" max="1460" width="12.6640625" bestFit="1" customWidth="1"/>
    <col min="1461" max="1461" width="12" bestFit="1" customWidth="1"/>
    <col min="1462" max="1463" width="12.6640625" bestFit="1" customWidth="1"/>
    <col min="1464" max="1465" width="11.6640625" bestFit="1" customWidth="1"/>
    <col min="1466" max="1466" width="10.6640625" bestFit="1" customWidth="1"/>
    <col min="1467" max="1477" width="12.6640625" bestFit="1" customWidth="1"/>
    <col min="1478" max="1484" width="12" bestFit="1" customWidth="1"/>
    <col min="1485" max="1487" width="12.6640625" bestFit="1" customWidth="1"/>
    <col min="1488" max="1488" width="12" bestFit="1" customWidth="1"/>
    <col min="1489" max="1490" width="12.6640625" bestFit="1" customWidth="1"/>
    <col min="1491" max="1491" width="6" bestFit="1" customWidth="1"/>
    <col min="1492" max="1492" width="10.6640625" bestFit="1" customWidth="1"/>
    <col min="1493" max="1493" width="6" bestFit="1" customWidth="1"/>
    <col min="1494" max="1494" width="12.6640625" bestFit="1" customWidth="1"/>
    <col min="1495" max="1495" width="6" bestFit="1" customWidth="1"/>
    <col min="1496" max="1497" width="12" bestFit="1" customWidth="1"/>
    <col min="1498" max="1499" width="6" bestFit="1" customWidth="1"/>
    <col min="1500" max="1500" width="12" bestFit="1" customWidth="1"/>
    <col min="1501" max="1502" width="12.6640625" bestFit="1" customWidth="1"/>
    <col min="1503" max="1507" width="7" bestFit="1" customWidth="1"/>
    <col min="1508" max="1508" width="12" bestFit="1" customWidth="1"/>
    <col min="1509" max="1512" width="7" bestFit="1" customWidth="1"/>
    <col min="1513" max="1514" width="12.6640625" bestFit="1" customWidth="1"/>
    <col min="1515" max="1515" width="11.6640625" bestFit="1" customWidth="1"/>
    <col min="1516" max="1516" width="12.6640625" bestFit="1" customWidth="1"/>
    <col min="1517" max="1518" width="12" bestFit="1" customWidth="1"/>
    <col min="1519" max="1520" width="12.6640625" bestFit="1" customWidth="1"/>
    <col min="1521" max="1521" width="6" bestFit="1" customWidth="1"/>
    <col min="1522" max="1522" width="12.6640625" bestFit="1" customWidth="1"/>
    <col min="1523" max="1525" width="12" bestFit="1" customWidth="1"/>
    <col min="1526" max="1527" width="12.6640625" bestFit="1" customWidth="1"/>
    <col min="1528" max="1531" width="12" bestFit="1" customWidth="1"/>
    <col min="1532" max="1532" width="12.6640625" bestFit="1" customWidth="1"/>
    <col min="1533" max="1533" width="12" bestFit="1" customWidth="1"/>
    <col min="1534" max="1534" width="12.6640625" bestFit="1" customWidth="1"/>
    <col min="1535" max="1535" width="12" bestFit="1" customWidth="1"/>
    <col min="1536" max="1536" width="12.6640625" bestFit="1" customWidth="1"/>
    <col min="1537" max="1538" width="11" bestFit="1" customWidth="1"/>
    <col min="1539" max="1539" width="12" bestFit="1" customWidth="1"/>
    <col min="1540" max="1540" width="11" bestFit="1" customWidth="1"/>
    <col min="1541" max="1541" width="12" bestFit="1" customWidth="1"/>
    <col min="1542" max="1545" width="12.6640625" bestFit="1" customWidth="1"/>
    <col min="1546" max="1546" width="7" bestFit="1" customWidth="1"/>
    <col min="1547" max="1548" width="11.6640625" bestFit="1" customWidth="1"/>
    <col min="1549" max="1549" width="7" bestFit="1" customWidth="1"/>
    <col min="1550" max="1550" width="12.6640625" bestFit="1" customWidth="1"/>
    <col min="1551" max="1551" width="11.6640625" bestFit="1" customWidth="1"/>
    <col min="1552" max="1552" width="10.6640625" bestFit="1" customWidth="1"/>
    <col min="1553" max="1553" width="12.6640625" bestFit="1" customWidth="1"/>
    <col min="1554" max="1554" width="12" bestFit="1" customWidth="1"/>
    <col min="1555" max="1555" width="7" bestFit="1" customWidth="1"/>
    <col min="1556" max="1557" width="12.6640625" bestFit="1" customWidth="1"/>
    <col min="1558" max="1558" width="11.6640625" bestFit="1" customWidth="1"/>
    <col min="1559" max="1560" width="12.6640625" bestFit="1" customWidth="1"/>
    <col min="1561" max="1561" width="11.6640625" bestFit="1" customWidth="1"/>
    <col min="1562" max="1570" width="12.6640625" bestFit="1" customWidth="1"/>
    <col min="1571" max="1576" width="12" bestFit="1" customWidth="1"/>
    <col min="1577" max="1578" width="12.6640625" bestFit="1" customWidth="1"/>
    <col min="1579" max="1579" width="11.6640625" bestFit="1" customWidth="1"/>
    <col min="1580" max="1581" width="12.6640625" bestFit="1" customWidth="1"/>
    <col min="1582" max="1582" width="12" bestFit="1" customWidth="1"/>
    <col min="1583" max="1587" width="12.6640625" bestFit="1" customWidth="1"/>
    <col min="1588" max="1588" width="12" bestFit="1" customWidth="1"/>
    <col min="1589" max="1589" width="12.6640625" bestFit="1" customWidth="1"/>
    <col min="1590" max="1590" width="5" bestFit="1" customWidth="1"/>
    <col min="1591" max="1591" width="12.6640625" bestFit="1" customWidth="1"/>
    <col min="1592" max="1592" width="12" bestFit="1" customWidth="1"/>
    <col min="1593" max="1593" width="6" bestFit="1" customWidth="1"/>
    <col min="1594" max="1594" width="12.6640625" bestFit="1" customWidth="1"/>
    <col min="1595" max="1595" width="7" bestFit="1" customWidth="1"/>
    <col min="1596" max="1596" width="4" bestFit="1" customWidth="1"/>
    <col min="1597" max="1597" width="12.6640625" bestFit="1" customWidth="1"/>
    <col min="1598" max="1598" width="7" bestFit="1" customWidth="1"/>
    <col min="1599" max="1599" width="6" bestFit="1" customWidth="1"/>
    <col min="1600" max="1600" width="7" bestFit="1" customWidth="1"/>
    <col min="1601" max="1601" width="12" bestFit="1" customWidth="1"/>
    <col min="1602" max="1602" width="7" bestFit="1" customWidth="1"/>
    <col min="1603" max="1603" width="12" bestFit="1" customWidth="1"/>
    <col min="1604" max="1604" width="12.6640625" bestFit="1" customWidth="1"/>
    <col min="1605" max="1607" width="7" bestFit="1" customWidth="1"/>
    <col min="1608" max="1611" width="12.6640625" bestFit="1" customWidth="1"/>
    <col min="1612" max="1615" width="12" bestFit="1" customWidth="1"/>
    <col min="1616" max="1616" width="6" bestFit="1" customWidth="1"/>
    <col min="1617" max="1617" width="12.6640625" bestFit="1" customWidth="1"/>
    <col min="1618" max="1618" width="12" bestFit="1" customWidth="1"/>
    <col min="1619" max="1619" width="12.6640625" bestFit="1" customWidth="1"/>
    <col min="1620" max="1621" width="12" bestFit="1" customWidth="1"/>
    <col min="1622" max="1622" width="12.6640625" bestFit="1" customWidth="1"/>
    <col min="1623" max="1623" width="11.6640625" bestFit="1" customWidth="1"/>
    <col min="1624" max="1625" width="12.6640625" bestFit="1" customWidth="1"/>
    <col min="1626" max="1628" width="12" bestFit="1" customWidth="1"/>
    <col min="1629" max="1631" width="12.6640625" bestFit="1" customWidth="1"/>
    <col min="1632" max="1632" width="12" bestFit="1" customWidth="1"/>
    <col min="1633" max="1634" width="12.6640625" bestFit="1" customWidth="1"/>
    <col min="1635" max="1638" width="12" bestFit="1" customWidth="1"/>
    <col min="1639" max="1639" width="11.6640625" bestFit="1" customWidth="1"/>
    <col min="1640" max="1642" width="12.6640625" bestFit="1" customWidth="1"/>
    <col min="1643" max="1643" width="7" bestFit="1" customWidth="1"/>
    <col min="1644" max="1644" width="12.6640625" bestFit="1" customWidth="1"/>
    <col min="1645" max="1645" width="7" bestFit="1" customWidth="1"/>
    <col min="1646" max="1646" width="11.6640625" bestFit="1" customWidth="1"/>
    <col min="1647" max="1647" width="12.6640625" bestFit="1" customWidth="1"/>
    <col min="1648" max="1648" width="10.6640625" bestFit="1" customWidth="1"/>
    <col min="1649" max="1649" width="12.6640625" bestFit="1" customWidth="1"/>
    <col min="1650" max="1650" width="12" bestFit="1" customWidth="1"/>
    <col min="1651" max="1656" width="12.6640625" bestFit="1" customWidth="1"/>
    <col min="1657" max="1657" width="9.6640625" bestFit="1" customWidth="1"/>
    <col min="1658" max="1660" width="12.6640625" bestFit="1" customWidth="1"/>
    <col min="1661" max="1661" width="11.6640625" bestFit="1" customWidth="1"/>
    <col min="1662" max="1666" width="12.6640625" bestFit="1" customWidth="1"/>
    <col min="1667" max="1667" width="11.6640625" bestFit="1" customWidth="1"/>
    <col min="1668" max="1669" width="12.6640625" bestFit="1" customWidth="1"/>
    <col min="1670" max="1670" width="12" bestFit="1" customWidth="1"/>
    <col min="1671" max="1671" width="11" bestFit="1" customWidth="1"/>
    <col min="1672" max="1676" width="12" bestFit="1" customWidth="1"/>
    <col min="1677" max="1679" width="12.6640625" bestFit="1" customWidth="1"/>
    <col min="1680" max="1680" width="12" bestFit="1" customWidth="1"/>
    <col min="1681" max="1685" width="12.6640625" bestFit="1" customWidth="1"/>
    <col min="1686" max="1686" width="6" bestFit="1" customWidth="1"/>
    <col min="1687" max="1687" width="12.6640625" bestFit="1" customWidth="1"/>
    <col min="1688" max="1688" width="6" bestFit="1" customWidth="1"/>
    <col min="1689" max="1689" width="11.6640625" bestFit="1" customWidth="1"/>
    <col min="1690" max="1690" width="6" bestFit="1" customWidth="1"/>
    <col min="1691" max="1691" width="12.6640625" bestFit="1" customWidth="1"/>
    <col min="1692" max="1692" width="12" bestFit="1" customWidth="1"/>
    <col min="1693" max="1693" width="5" bestFit="1" customWidth="1"/>
    <col min="1694" max="1694" width="12.6640625" bestFit="1" customWidth="1"/>
    <col min="1695" max="1696" width="7" bestFit="1" customWidth="1"/>
    <col min="1697" max="1697" width="12.6640625" bestFit="1" customWidth="1"/>
    <col min="1698" max="1700" width="7" bestFit="1" customWidth="1"/>
    <col min="1701" max="1701" width="12" bestFit="1" customWidth="1"/>
    <col min="1702" max="1703" width="7" bestFit="1" customWidth="1"/>
    <col min="1704" max="1706" width="12.6640625" bestFit="1" customWidth="1"/>
    <col min="1707" max="1707" width="12" bestFit="1" customWidth="1"/>
    <col min="1708" max="1708" width="12.6640625" bestFit="1" customWidth="1"/>
    <col min="1709" max="1711" width="12" bestFit="1" customWidth="1"/>
    <col min="1712" max="1712" width="12.6640625" bestFit="1" customWidth="1"/>
    <col min="1713" max="1713" width="5" bestFit="1" customWidth="1"/>
    <col min="1714" max="1714" width="12.6640625" bestFit="1" customWidth="1"/>
    <col min="1715" max="1715" width="12" bestFit="1" customWidth="1"/>
    <col min="1716" max="1716" width="12.6640625" bestFit="1" customWidth="1"/>
    <col min="1717" max="1717" width="11" bestFit="1" customWidth="1"/>
    <col min="1718" max="1718" width="12.6640625" bestFit="1" customWidth="1"/>
    <col min="1719" max="1719" width="12" bestFit="1" customWidth="1"/>
    <col min="1720" max="1722" width="12.6640625" bestFit="1" customWidth="1"/>
    <col min="1723" max="1724" width="12" bestFit="1" customWidth="1"/>
    <col min="1725" max="1725" width="11.6640625" bestFit="1" customWidth="1"/>
    <col min="1726" max="1728" width="12.6640625" bestFit="1" customWidth="1"/>
    <col min="1729" max="1729" width="12" bestFit="1" customWidth="1"/>
    <col min="1730" max="1730" width="12.6640625" bestFit="1" customWidth="1"/>
    <col min="1731" max="1731" width="12" bestFit="1" customWidth="1"/>
    <col min="1732" max="1732" width="12.6640625" bestFit="1" customWidth="1"/>
    <col min="1733" max="1733" width="12" bestFit="1" customWidth="1"/>
    <col min="1734" max="1734" width="11" bestFit="1" customWidth="1"/>
    <col min="1735" max="1736" width="12" bestFit="1" customWidth="1"/>
    <col min="1737" max="1739" width="12.6640625" bestFit="1" customWidth="1"/>
    <col min="1740" max="1740" width="7" bestFit="1" customWidth="1"/>
    <col min="1741" max="1742" width="11.6640625" bestFit="1" customWidth="1"/>
    <col min="1743" max="1743" width="7" bestFit="1" customWidth="1"/>
    <col min="1744" max="1745" width="12.6640625" bestFit="1" customWidth="1"/>
    <col min="1746" max="1746" width="10.6640625" bestFit="1" customWidth="1"/>
    <col min="1747" max="1747" width="12.6640625" bestFit="1" customWidth="1"/>
    <col min="1748" max="1748" width="12" bestFit="1" customWidth="1"/>
    <col min="1749" max="1749" width="6" bestFit="1" customWidth="1"/>
    <col min="1750" max="1751" width="12.6640625" bestFit="1" customWidth="1"/>
    <col min="1752" max="1752" width="11.6640625" bestFit="1" customWidth="1"/>
    <col min="1753" max="1754" width="12.6640625" bestFit="1" customWidth="1"/>
    <col min="1755" max="1755" width="8.6640625" bestFit="1" customWidth="1"/>
    <col min="1756" max="1766" width="12.6640625" bestFit="1" customWidth="1"/>
    <col min="1767" max="1768" width="12" bestFit="1" customWidth="1"/>
    <col min="1769" max="1769" width="11" bestFit="1" customWidth="1"/>
    <col min="1770" max="1771" width="12" bestFit="1" customWidth="1"/>
    <col min="1772" max="1779" width="12.6640625" bestFit="1" customWidth="1"/>
    <col min="1780" max="1780" width="5" bestFit="1" customWidth="1"/>
    <col min="1781" max="1781" width="12.6640625" bestFit="1" customWidth="1"/>
    <col min="1782" max="1782" width="6" bestFit="1" customWidth="1"/>
    <col min="1783" max="1783" width="12.6640625" bestFit="1" customWidth="1"/>
    <col min="1784" max="1784" width="6" bestFit="1" customWidth="1"/>
    <col min="1785" max="1785" width="12" bestFit="1" customWidth="1"/>
    <col min="1786" max="1787" width="6" bestFit="1" customWidth="1"/>
    <col min="1788" max="1788" width="12" bestFit="1" customWidth="1"/>
    <col min="1789" max="1789" width="12.6640625" bestFit="1" customWidth="1"/>
    <col min="1790" max="1790" width="7" bestFit="1" customWidth="1"/>
    <col min="1791" max="1791" width="6" bestFit="1" customWidth="1"/>
    <col min="1792" max="1792" width="12.6640625" bestFit="1" customWidth="1"/>
    <col min="1793" max="1794" width="7" bestFit="1" customWidth="1"/>
    <col min="1795" max="1795" width="6" bestFit="1" customWidth="1"/>
    <col min="1796" max="1797" width="7" bestFit="1" customWidth="1"/>
    <col min="1798" max="1798" width="12" bestFit="1" customWidth="1"/>
    <col min="1799" max="1802" width="7" bestFit="1" customWidth="1"/>
    <col min="1803" max="1805" width="12.6640625" bestFit="1" customWidth="1"/>
    <col min="1806" max="1806" width="12" bestFit="1" customWidth="1"/>
    <col min="1807" max="1807" width="12.6640625" bestFit="1" customWidth="1"/>
    <col min="1808" max="1809" width="11" bestFit="1" customWidth="1"/>
    <col min="1810" max="1810" width="12" bestFit="1" customWidth="1"/>
    <col min="1811" max="1811" width="12.6640625" bestFit="1" customWidth="1"/>
    <col min="1812" max="1812" width="6" bestFit="1" customWidth="1"/>
    <col min="1813" max="1813" width="12.6640625" bestFit="1" customWidth="1"/>
    <col min="1814" max="1814" width="12" bestFit="1" customWidth="1"/>
    <col min="1815" max="1815" width="12.6640625" bestFit="1" customWidth="1"/>
    <col min="1816" max="1818" width="12" bestFit="1" customWidth="1"/>
    <col min="1819" max="1825" width="12.6640625" bestFit="1" customWidth="1"/>
    <col min="1826" max="1826" width="12" bestFit="1" customWidth="1"/>
    <col min="1827" max="1827" width="12.6640625" bestFit="1" customWidth="1"/>
    <col min="1828" max="1828" width="12" bestFit="1" customWidth="1"/>
    <col min="1829" max="1829" width="12.6640625" bestFit="1" customWidth="1"/>
    <col min="1830" max="1834" width="12" bestFit="1" customWidth="1"/>
    <col min="1835" max="1838" width="12.6640625" bestFit="1" customWidth="1"/>
    <col min="1839" max="1839" width="4" bestFit="1" customWidth="1"/>
    <col min="1840" max="1840" width="11.6640625" bestFit="1" customWidth="1"/>
    <col min="1841" max="1841" width="12.6640625" bestFit="1" customWidth="1"/>
    <col min="1842" max="1842" width="7" bestFit="1" customWidth="1"/>
    <col min="1843" max="1843" width="11.6640625" bestFit="1" customWidth="1"/>
    <col min="1844" max="1845" width="10.6640625" bestFit="1" customWidth="1"/>
    <col min="1846" max="1846" width="12.6640625" bestFit="1" customWidth="1"/>
    <col min="1847" max="1847" width="12" bestFit="1" customWidth="1"/>
    <col min="1848" max="1852" width="12.6640625" bestFit="1" customWidth="1"/>
    <col min="1853" max="1853" width="7.6640625" bestFit="1" customWidth="1"/>
    <col min="1854" max="1855" width="12.6640625" bestFit="1" customWidth="1"/>
    <col min="1856" max="1856" width="11.6640625" bestFit="1" customWidth="1"/>
    <col min="1857" max="1864" width="12.6640625" bestFit="1" customWidth="1"/>
    <col min="1865" max="1865" width="12" bestFit="1" customWidth="1"/>
    <col min="1866" max="1866" width="11" bestFit="1" customWidth="1"/>
    <col min="1867" max="1870" width="12" bestFit="1" customWidth="1"/>
    <col min="1871" max="1871" width="11.6640625" bestFit="1" customWidth="1"/>
    <col min="1872" max="1878" width="12.6640625" bestFit="1" customWidth="1"/>
    <col min="1879" max="1879" width="6" bestFit="1" customWidth="1"/>
    <col min="1880" max="1880" width="12.6640625" bestFit="1" customWidth="1"/>
    <col min="1881" max="1881" width="6" bestFit="1" customWidth="1"/>
    <col min="1882" max="1882" width="12.6640625" bestFit="1" customWidth="1"/>
    <col min="1883" max="1883" width="12" bestFit="1" customWidth="1"/>
    <col min="1884" max="1884" width="5" bestFit="1" customWidth="1"/>
    <col min="1885" max="1885" width="6" bestFit="1" customWidth="1"/>
    <col min="1886" max="1886" width="12" bestFit="1" customWidth="1"/>
    <col min="1887" max="1887" width="12.6640625" bestFit="1" customWidth="1"/>
    <col min="1888" max="1888" width="7" bestFit="1" customWidth="1"/>
    <col min="1889" max="1889" width="12.6640625" bestFit="1" customWidth="1"/>
    <col min="1890" max="1890" width="6" bestFit="1" customWidth="1"/>
    <col min="1891" max="1894" width="7" bestFit="1" customWidth="1"/>
    <col min="1895" max="1895" width="12" bestFit="1" customWidth="1"/>
    <col min="1896" max="1898" width="7" bestFit="1" customWidth="1"/>
    <col min="1899" max="1900" width="12.6640625" bestFit="1" customWidth="1"/>
    <col min="1901" max="1901" width="12" bestFit="1" customWidth="1"/>
    <col min="1902" max="1902" width="12.6640625" bestFit="1" customWidth="1"/>
    <col min="1903" max="1903" width="12" bestFit="1" customWidth="1"/>
    <col min="1904" max="1904" width="11.6640625" bestFit="1" customWidth="1"/>
    <col min="1905" max="1905" width="12.6640625" bestFit="1" customWidth="1"/>
    <col min="1906" max="1906" width="12" bestFit="1" customWidth="1"/>
    <col min="1907" max="1907" width="12.6640625" bestFit="1" customWidth="1"/>
    <col min="1908" max="1908" width="12" bestFit="1" customWidth="1"/>
    <col min="1909" max="1909" width="12.6640625" bestFit="1" customWidth="1"/>
    <col min="1910" max="1910" width="11" bestFit="1" customWidth="1"/>
    <col min="1911" max="1913" width="12.6640625" bestFit="1" customWidth="1"/>
    <col min="1914" max="1914" width="12" bestFit="1" customWidth="1"/>
    <col min="1915" max="1917" width="12.6640625" bestFit="1" customWidth="1"/>
    <col min="1918" max="1918" width="11.6640625" bestFit="1" customWidth="1"/>
    <col min="1919" max="1919" width="12" bestFit="1" customWidth="1"/>
    <col min="1920" max="1920" width="12.6640625" bestFit="1" customWidth="1"/>
    <col min="1921" max="1921" width="12" bestFit="1" customWidth="1"/>
    <col min="1922" max="1922" width="12.6640625" bestFit="1" customWidth="1"/>
    <col min="1923" max="1923" width="12" bestFit="1" customWidth="1"/>
    <col min="1924" max="1924" width="11" bestFit="1" customWidth="1"/>
    <col min="1925" max="1926" width="12" bestFit="1" customWidth="1"/>
    <col min="1927" max="1930" width="12.6640625" bestFit="1" customWidth="1"/>
    <col min="1931" max="1931" width="7" bestFit="1" customWidth="1"/>
    <col min="1932" max="1932" width="12.6640625" bestFit="1" customWidth="1"/>
    <col min="1933" max="1933" width="7" bestFit="1" customWidth="1"/>
    <col min="1934" max="1935" width="12.6640625" bestFit="1" customWidth="1"/>
    <col min="1936" max="1936" width="10.6640625" bestFit="1" customWidth="1"/>
    <col min="1937" max="1942" width="12.6640625" bestFit="1" customWidth="1"/>
    <col min="1943" max="1943" width="11.6640625" bestFit="1" customWidth="1"/>
    <col min="1944" max="1949" width="12.6640625" bestFit="1" customWidth="1"/>
    <col min="1950" max="1950" width="12" bestFit="1" customWidth="1"/>
    <col min="1951" max="1951" width="11" bestFit="1" customWidth="1"/>
    <col min="1952" max="1954" width="12" bestFit="1" customWidth="1"/>
    <col min="1955" max="1961" width="12.6640625" bestFit="1" customWidth="1"/>
    <col min="1962" max="1964" width="6" bestFit="1" customWidth="1"/>
    <col min="1965" max="1965" width="12.6640625" bestFit="1" customWidth="1"/>
    <col min="1966" max="1966" width="12" bestFit="1" customWidth="1"/>
    <col min="1967" max="1968" width="6" bestFit="1" customWidth="1"/>
    <col min="1969" max="1969" width="12.6640625" bestFit="1" customWidth="1"/>
    <col min="1970" max="1971" width="7" bestFit="1" customWidth="1"/>
    <col min="1972" max="1972" width="12.6640625" bestFit="1" customWidth="1"/>
    <col min="1973" max="1977" width="7" bestFit="1" customWidth="1"/>
    <col min="1978" max="1978" width="6" bestFit="1" customWidth="1"/>
    <col min="1979" max="1979" width="12" bestFit="1" customWidth="1"/>
    <col min="1980" max="1980" width="11.6640625" bestFit="1" customWidth="1"/>
    <col min="1981" max="1984" width="12.6640625" bestFit="1" customWidth="1"/>
    <col min="1985" max="1989" width="12" bestFit="1" customWidth="1"/>
    <col min="1990" max="1990" width="11.6640625" bestFit="1" customWidth="1"/>
    <col min="1991" max="1991" width="7" bestFit="1" customWidth="1"/>
    <col min="1992" max="1992" width="12.6640625" bestFit="1" customWidth="1"/>
    <col min="1993" max="1993" width="11.6640625" bestFit="1" customWidth="1"/>
    <col min="1994" max="1997" width="12.6640625" bestFit="1" customWidth="1"/>
    <col min="1998" max="1998" width="12" bestFit="1" customWidth="1"/>
    <col min="1999" max="1999" width="11.6640625" bestFit="1" customWidth="1"/>
    <col min="2000" max="2001" width="12.6640625" bestFit="1" customWidth="1"/>
    <col min="2002" max="2002" width="11.6640625" bestFit="1" customWidth="1"/>
    <col min="2003" max="2003" width="12.6640625" bestFit="1" customWidth="1"/>
    <col min="2004" max="2005" width="12" bestFit="1" customWidth="1"/>
    <col min="2006" max="2006" width="7" bestFit="1" customWidth="1"/>
    <col min="2007" max="2007" width="12" bestFit="1" customWidth="1"/>
    <col min="2008" max="2009" width="7" bestFit="1" customWidth="1"/>
    <col min="2010" max="2012" width="12.6640625" bestFit="1" customWidth="1"/>
    <col min="2013" max="2013" width="12" bestFit="1" customWidth="1"/>
    <col min="2014" max="2014" width="12.6640625" bestFit="1" customWidth="1"/>
    <col min="2015" max="2016" width="12" bestFit="1" customWidth="1"/>
    <col min="2017" max="2017" width="12.6640625" bestFit="1" customWidth="1"/>
    <col min="2018" max="2018" width="12" bestFit="1" customWidth="1"/>
    <col min="2019" max="2019" width="12.6640625" bestFit="1" customWidth="1"/>
    <col min="2020" max="2020" width="6.6640625" bestFit="1" customWidth="1"/>
    <col min="2021" max="2021" width="12.6640625" bestFit="1" customWidth="1"/>
    <col min="2022" max="2022" width="12" bestFit="1" customWidth="1"/>
    <col min="2023" max="2024" width="12.6640625" bestFit="1" customWidth="1"/>
    <col min="2025" max="2025" width="11.6640625" bestFit="1" customWidth="1"/>
    <col min="2026" max="2026" width="12.6640625" bestFit="1" customWidth="1"/>
    <col min="2027" max="2028" width="12" bestFit="1" customWidth="1"/>
    <col min="2029" max="2031" width="12.6640625" bestFit="1" customWidth="1"/>
    <col min="2032" max="2032" width="4" bestFit="1" customWidth="1"/>
    <col min="2033" max="2033" width="7" bestFit="1" customWidth="1"/>
    <col min="2034" max="2034" width="12.6640625" bestFit="1" customWidth="1"/>
    <col min="2035" max="2035" width="7" bestFit="1" customWidth="1"/>
    <col min="2036" max="2036" width="12.6640625" bestFit="1" customWidth="1"/>
    <col min="2037" max="2038" width="10.6640625" bestFit="1" customWidth="1"/>
    <col min="2039" max="2044" width="12.6640625" bestFit="1" customWidth="1"/>
    <col min="2045" max="2045" width="7" bestFit="1" customWidth="1"/>
    <col min="2046" max="2046" width="10.6640625" bestFit="1" customWidth="1"/>
    <col min="2047" max="2057" width="12.6640625" bestFit="1" customWidth="1"/>
    <col min="2058" max="2060" width="12" bestFit="1" customWidth="1"/>
    <col min="2061" max="2061" width="12.6640625" bestFit="1" customWidth="1"/>
    <col min="2062" max="2062" width="10.6640625" bestFit="1" customWidth="1"/>
    <col min="2063" max="2063" width="12.6640625" bestFit="1" customWidth="1"/>
    <col min="2064" max="2064" width="11.6640625" bestFit="1" customWidth="1"/>
    <col min="2065" max="2069" width="12.6640625" bestFit="1" customWidth="1"/>
    <col min="2070" max="2070" width="6" bestFit="1" customWidth="1"/>
    <col min="2071" max="2071" width="12.6640625" bestFit="1" customWidth="1"/>
    <col min="2072" max="2072" width="5" bestFit="1" customWidth="1"/>
    <col min="2073" max="2073" width="12.6640625" bestFit="1" customWidth="1"/>
    <col min="2074" max="2074" width="6" bestFit="1" customWidth="1"/>
    <col min="2075" max="2075" width="12" bestFit="1" customWidth="1"/>
    <col min="2076" max="2077" width="6" bestFit="1" customWidth="1"/>
    <col min="2078" max="2080" width="12" bestFit="1" customWidth="1"/>
    <col min="2081" max="2083" width="7" bestFit="1" customWidth="1"/>
    <col min="2084" max="2084" width="6" bestFit="1" customWidth="1"/>
    <col min="2085" max="2085" width="12" bestFit="1" customWidth="1"/>
    <col min="2086" max="2086" width="7" bestFit="1" customWidth="1"/>
    <col min="2087" max="2087" width="12" bestFit="1" customWidth="1"/>
    <col min="2088" max="2088" width="7" bestFit="1" customWidth="1"/>
    <col min="2089" max="2089" width="6" bestFit="1" customWidth="1"/>
    <col min="2090" max="2091" width="7" bestFit="1" customWidth="1"/>
    <col min="2092" max="2094" width="12.6640625" bestFit="1" customWidth="1"/>
    <col min="2095" max="2095" width="12" bestFit="1" customWidth="1"/>
    <col min="2096" max="2096" width="12.6640625" bestFit="1" customWidth="1"/>
    <col min="2097" max="2098" width="12" bestFit="1" customWidth="1"/>
    <col min="2099" max="2099" width="6" bestFit="1" customWidth="1"/>
    <col min="2100" max="2100" width="12.6640625" bestFit="1" customWidth="1"/>
    <col min="2101" max="2101" width="6" bestFit="1" customWidth="1"/>
    <col min="2102" max="2102" width="12.6640625" bestFit="1" customWidth="1"/>
    <col min="2103" max="2103" width="12" bestFit="1" customWidth="1"/>
    <col min="2104" max="2104" width="12.6640625" bestFit="1" customWidth="1"/>
    <col min="2105" max="2105" width="11" bestFit="1" customWidth="1"/>
    <col min="2106" max="2108" width="12.6640625" bestFit="1" customWidth="1"/>
    <col min="2109" max="2109" width="11" bestFit="1" customWidth="1"/>
    <col min="2110" max="2110" width="12" bestFit="1" customWidth="1"/>
    <col min="2111" max="2111" width="12.6640625" bestFit="1" customWidth="1"/>
    <col min="2112" max="2115" width="12" bestFit="1" customWidth="1"/>
    <col min="2116" max="2120" width="12.6640625" bestFit="1" customWidth="1"/>
    <col min="2121" max="2122" width="12" bestFit="1" customWidth="1"/>
    <col min="2123" max="2124" width="12.6640625" bestFit="1" customWidth="1"/>
    <col min="2125" max="2126" width="7" bestFit="1" customWidth="1"/>
    <col min="2127" max="2127" width="12.6640625" bestFit="1" customWidth="1"/>
    <col min="2128" max="2128" width="7" bestFit="1" customWidth="1"/>
    <col min="2129" max="2129" width="12.6640625" bestFit="1" customWidth="1"/>
    <col min="2130" max="2131" width="10.6640625" bestFit="1" customWidth="1"/>
    <col min="2132" max="2132" width="12.6640625" bestFit="1" customWidth="1"/>
    <col min="2133" max="2133" width="12" bestFit="1" customWidth="1"/>
    <col min="2134" max="2138" width="12.6640625" bestFit="1" customWidth="1"/>
    <col min="2139" max="2139" width="6" bestFit="1" customWidth="1"/>
    <col min="2140" max="2140" width="9.6640625" bestFit="1" customWidth="1"/>
    <col min="2141" max="2148" width="12.6640625" bestFit="1" customWidth="1"/>
    <col min="2149" max="2149" width="11.6640625" bestFit="1" customWidth="1"/>
    <col min="2150" max="2152" width="12.6640625" bestFit="1" customWidth="1"/>
    <col min="2153" max="2153" width="11" bestFit="1" customWidth="1"/>
    <col min="2154" max="2154" width="12" bestFit="1" customWidth="1"/>
    <col min="2155" max="2155" width="11" bestFit="1" customWidth="1"/>
    <col min="2156" max="2160" width="12" bestFit="1" customWidth="1"/>
    <col min="2161" max="2165" width="12.6640625" bestFit="1" customWidth="1"/>
    <col min="2166" max="2166" width="11.6640625" bestFit="1" customWidth="1"/>
    <col min="2167" max="2169" width="12.6640625" bestFit="1" customWidth="1"/>
    <col min="2170" max="2170" width="6" bestFit="1" customWidth="1"/>
    <col min="2171" max="2171" width="11.6640625" bestFit="1" customWidth="1"/>
    <col min="2172" max="2172" width="12.6640625" bestFit="1" customWidth="1"/>
    <col min="2173" max="2173" width="12" bestFit="1" customWidth="1"/>
    <col min="2174" max="2174" width="5" bestFit="1" customWidth="1"/>
    <col min="2175" max="2175" width="6" bestFit="1" customWidth="1"/>
    <col min="2176" max="2178" width="12" bestFit="1" customWidth="1"/>
    <col min="2179" max="2179" width="7" bestFit="1" customWidth="1"/>
    <col min="2180" max="2180" width="12" bestFit="1" customWidth="1"/>
    <col min="2181" max="2182" width="7" bestFit="1" customWidth="1"/>
    <col min="2183" max="2183" width="12" bestFit="1" customWidth="1"/>
    <col min="2184" max="2184" width="7" bestFit="1" customWidth="1"/>
    <col min="2185" max="2185" width="12" bestFit="1" customWidth="1"/>
    <col min="2186" max="2189" width="7" bestFit="1" customWidth="1"/>
    <col min="2190" max="2192" width="12.6640625" bestFit="1" customWidth="1"/>
    <col min="2193" max="2193" width="12" bestFit="1" customWidth="1"/>
    <col min="2194" max="2194" width="12.6640625" bestFit="1" customWidth="1"/>
    <col min="2195" max="2196" width="12" bestFit="1" customWidth="1"/>
    <col min="2197" max="2198" width="12.6640625" bestFit="1" customWidth="1"/>
    <col min="2199" max="2199" width="6" bestFit="1" customWidth="1"/>
    <col min="2200" max="2200" width="12.6640625" bestFit="1" customWidth="1"/>
    <col min="2201" max="2201" width="12" bestFit="1" customWidth="1"/>
    <col min="2202" max="2202" width="6" bestFit="1" customWidth="1"/>
    <col min="2203" max="2203" width="11" bestFit="1" customWidth="1"/>
    <col min="2204" max="2204" width="11.6640625" bestFit="1" customWidth="1"/>
    <col min="2205" max="2207" width="12.6640625" bestFit="1" customWidth="1"/>
    <col min="2208" max="2209" width="12" bestFit="1" customWidth="1"/>
    <col min="2210" max="2212" width="12.6640625" bestFit="1" customWidth="1"/>
    <col min="2213" max="2213" width="12" bestFit="1" customWidth="1"/>
    <col min="2214" max="2214" width="12.6640625" bestFit="1" customWidth="1"/>
    <col min="2215" max="2217" width="12" bestFit="1" customWidth="1"/>
    <col min="2218" max="2218" width="11" bestFit="1" customWidth="1"/>
    <col min="2219" max="2219" width="11.6640625" bestFit="1" customWidth="1"/>
    <col min="2220" max="2220" width="12.6640625" bestFit="1" customWidth="1"/>
    <col min="2221" max="2221" width="6" bestFit="1" customWidth="1"/>
    <col min="2222" max="2222" width="12.6640625" bestFit="1" customWidth="1"/>
    <col min="2223" max="2223" width="6" bestFit="1" customWidth="1"/>
    <col min="2224" max="2224" width="12" bestFit="1" customWidth="1"/>
    <col min="2225" max="2226" width="12.6640625" bestFit="1" customWidth="1"/>
    <col min="2227" max="2228" width="7" bestFit="1" customWidth="1"/>
    <col min="2229" max="2229" width="12.6640625" bestFit="1" customWidth="1"/>
    <col min="2230" max="2230" width="7" bestFit="1" customWidth="1"/>
    <col min="2231" max="2231" width="12.6640625" bestFit="1" customWidth="1"/>
    <col min="2232" max="2232" width="11.6640625" bestFit="1" customWidth="1"/>
    <col min="2233" max="2233" width="12.6640625" bestFit="1" customWidth="1"/>
    <col min="2234" max="2234" width="12" bestFit="1" customWidth="1"/>
    <col min="2235" max="2238" width="12.6640625" bestFit="1" customWidth="1"/>
    <col min="2239" max="2239" width="7" bestFit="1" customWidth="1"/>
    <col min="2240" max="2240" width="10.6640625" bestFit="1" customWidth="1"/>
    <col min="2241" max="2243" width="12.6640625" bestFit="1" customWidth="1"/>
    <col min="2244" max="2244" width="11.6640625" bestFit="1" customWidth="1"/>
    <col min="2245" max="2249" width="12.6640625" bestFit="1" customWidth="1"/>
    <col min="2250" max="2253" width="12" bestFit="1" customWidth="1"/>
    <col min="2254" max="2254" width="11" bestFit="1" customWidth="1"/>
    <col min="2255" max="2256" width="12" bestFit="1" customWidth="1"/>
    <col min="2257" max="2259" width="12.6640625" bestFit="1" customWidth="1"/>
    <col min="2260" max="2260" width="11.6640625" bestFit="1" customWidth="1"/>
    <col min="2261" max="2265" width="12.6640625" bestFit="1" customWidth="1"/>
    <col min="2266" max="2266" width="6" bestFit="1" customWidth="1"/>
    <col min="2267" max="2267" width="12.6640625" bestFit="1" customWidth="1"/>
    <col min="2268" max="2268" width="6" bestFit="1" customWidth="1"/>
    <col min="2269" max="2269" width="12.6640625" bestFit="1" customWidth="1"/>
    <col min="2270" max="2270" width="6" bestFit="1" customWidth="1"/>
    <col min="2271" max="2271" width="12" bestFit="1" customWidth="1"/>
    <col min="2272" max="2272" width="6" bestFit="1" customWidth="1"/>
    <col min="2273" max="2274" width="12" bestFit="1" customWidth="1"/>
    <col min="2275" max="2275" width="4" bestFit="1" customWidth="1"/>
    <col min="2276" max="2276" width="12" bestFit="1" customWidth="1"/>
    <col min="2277" max="2278" width="7" bestFit="1" customWidth="1"/>
    <col min="2279" max="2279" width="12" bestFit="1" customWidth="1"/>
    <col min="2280" max="2280" width="7" bestFit="1" customWidth="1"/>
    <col min="2281" max="2281" width="12" bestFit="1" customWidth="1"/>
    <col min="2282" max="2283" width="7" bestFit="1" customWidth="1"/>
    <col min="2284" max="2284" width="6" bestFit="1" customWidth="1"/>
    <col min="2285" max="2285" width="7" bestFit="1" customWidth="1"/>
    <col min="2286" max="2287" width="12.6640625" bestFit="1" customWidth="1"/>
    <col min="2288" max="2288" width="11.6640625" bestFit="1" customWidth="1"/>
    <col min="2289" max="2289" width="12" bestFit="1" customWidth="1"/>
    <col min="2290" max="2290" width="12.6640625" bestFit="1" customWidth="1"/>
    <col min="2291" max="2291" width="12" bestFit="1" customWidth="1"/>
    <col min="2292" max="2292" width="10" bestFit="1" customWidth="1"/>
    <col min="2293" max="2294" width="12.6640625" bestFit="1" customWidth="1"/>
    <col min="2295" max="2295" width="6" bestFit="1" customWidth="1"/>
    <col min="2296" max="2296" width="12.6640625" bestFit="1" customWidth="1"/>
    <col min="2297" max="2297" width="12" bestFit="1" customWidth="1"/>
    <col min="2298" max="2298" width="12.6640625" bestFit="1" customWidth="1"/>
    <col min="2299" max="2299" width="12" bestFit="1" customWidth="1"/>
    <col min="2300" max="2303" width="12.6640625" bestFit="1" customWidth="1"/>
    <col min="2304" max="2304" width="12" bestFit="1" customWidth="1"/>
    <col min="2305" max="2305" width="11" bestFit="1" customWidth="1"/>
    <col min="2306" max="2311" width="12.6640625" bestFit="1" customWidth="1"/>
    <col min="2312" max="2315" width="12" bestFit="1" customWidth="1"/>
    <col min="2316" max="2316" width="11" bestFit="1" customWidth="1"/>
    <col min="2317" max="2320" width="12.6640625" bestFit="1" customWidth="1"/>
    <col min="2321" max="2322" width="7" bestFit="1" customWidth="1"/>
    <col min="2323" max="2323" width="12.6640625" bestFit="1" customWidth="1"/>
    <col min="2324" max="2324" width="6" bestFit="1" customWidth="1"/>
    <col min="2325" max="2326" width="11.6640625" bestFit="1" customWidth="1"/>
    <col min="2327" max="2328" width="12.6640625" bestFit="1" customWidth="1"/>
    <col min="2329" max="2329" width="12" bestFit="1" customWidth="1"/>
    <col min="2330" max="2334" width="12.6640625" bestFit="1" customWidth="1"/>
    <col min="2335" max="2335" width="7" bestFit="1" customWidth="1"/>
    <col min="2336" max="2336" width="7.6640625" bestFit="1" customWidth="1"/>
    <col min="2337" max="2337" width="11.6640625" bestFit="1" customWidth="1"/>
    <col min="2338" max="2346" width="12.6640625" bestFit="1" customWidth="1"/>
    <col min="2347" max="2348" width="12" bestFit="1" customWidth="1"/>
    <col min="2349" max="2349" width="4" bestFit="1" customWidth="1"/>
    <col min="2350" max="2350" width="12" bestFit="1" customWidth="1"/>
    <col min="2351" max="2351" width="12.6640625" bestFit="1" customWidth="1"/>
    <col min="2352" max="2352" width="11.6640625" bestFit="1" customWidth="1"/>
    <col min="2353" max="2354" width="12.6640625" bestFit="1" customWidth="1"/>
    <col min="2355" max="2355" width="5" bestFit="1" customWidth="1"/>
    <col min="2356" max="2358" width="12.6640625" bestFit="1" customWidth="1"/>
    <col min="2359" max="2359" width="5" bestFit="1" customWidth="1"/>
    <col min="2360" max="2361" width="12.6640625" bestFit="1" customWidth="1"/>
    <col min="2362" max="2362" width="12" bestFit="1" customWidth="1"/>
    <col min="2363" max="2363" width="6" bestFit="1" customWidth="1"/>
    <col min="2364" max="2368" width="12" bestFit="1" customWidth="1"/>
    <col min="2369" max="2371" width="7" bestFit="1" customWidth="1"/>
    <col min="2372" max="2372" width="12" bestFit="1" customWidth="1"/>
    <col min="2373" max="2373" width="7" bestFit="1" customWidth="1"/>
    <col min="2374" max="2374" width="11" bestFit="1" customWidth="1"/>
    <col min="2375" max="2378" width="7" bestFit="1" customWidth="1"/>
    <col min="2379" max="2380" width="12.6640625" bestFit="1" customWidth="1"/>
    <col min="2381" max="2381" width="11.6640625" bestFit="1" customWidth="1"/>
    <col min="2382" max="2382" width="12" bestFit="1" customWidth="1"/>
    <col min="2383" max="2383" width="12.6640625" bestFit="1" customWidth="1"/>
    <col min="2384" max="2385" width="12" bestFit="1" customWidth="1"/>
    <col min="2386" max="2387" width="12.6640625" bestFit="1" customWidth="1"/>
    <col min="2388" max="2388" width="6" bestFit="1" customWidth="1"/>
    <col min="2389" max="2389" width="12" bestFit="1" customWidth="1"/>
    <col min="2390" max="2390" width="12.6640625" bestFit="1" customWidth="1"/>
    <col min="2391" max="2391" width="12" bestFit="1" customWidth="1"/>
    <col min="2392" max="2395" width="12.6640625" bestFit="1" customWidth="1"/>
    <col min="2396" max="2396" width="12" bestFit="1" customWidth="1"/>
    <col min="2397" max="2397" width="11.6640625" bestFit="1" customWidth="1"/>
    <col min="2398" max="2398" width="12.6640625" bestFit="1" customWidth="1"/>
    <col min="2399" max="2399" width="11.6640625" bestFit="1" customWidth="1"/>
    <col min="2400" max="2400" width="12" bestFit="1" customWidth="1"/>
    <col min="2401" max="2401" width="12.6640625" bestFit="1" customWidth="1"/>
    <col min="2402" max="2402" width="11" bestFit="1" customWidth="1"/>
    <col min="2403" max="2404" width="12" bestFit="1" customWidth="1"/>
    <col min="2405" max="2407" width="12.6640625" bestFit="1" customWidth="1"/>
  </cols>
  <sheetData>
    <row r="3" spans="1:3" x14ac:dyDescent="0.3">
      <c r="A3" s="2" t="s">
        <v>37</v>
      </c>
      <c r="B3" s="2" t="s">
        <v>24</v>
      </c>
    </row>
    <row r="4" spans="1:3" x14ac:dyDescent="0.3">
      <c r="A4" s="2" t="s">
        <v>22</v>
      </c>
      <c r="B4" t="s">
        <v>74</v>
      </c>
      <c r="C4" t="s">
        <v>23</v>
      </c>
    </row>
    <row r="5" spans="1:3" x14ac:dyDescent="0.3">
      <c r="A5" s="30" t="s">
        <v>74</v>
      </c>
      <c r="B5" s="4"/>
      <c r="C5" s="4"/>
    </row>
    <row r="6" spans="1:3" x14ac:dyDescent="0.3">
      <c r="A6" s="3" t="s">
        <v>23</v>
      </c>
      <c r="B6" s="4"/>
      <c r="C6"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C6"/>
  <sheetViews>
    <sheetView workbookViewId="0">
      <selection activeCell="A4" sqref="A4"/>
    </sheetView>
  </sheetViews>
  <sheetFormatPr defaultRowHeight="14.4" x14ac:dyDescent="0.3"/>
  <cols>
    <col min="1" max="1" width="14.5546875" bestFit="1" customWidth="1"/>
    <col min="2" max="2" width="15.5546875" bestFit="1" customWidth="1"/>
    <col min="3" max="3" width="10.77734375" bestFit="1" customWidth="1"/>
    <col min="4" max="4" width="8.109375" bestFit="1" customWidth="1"/>
    <col min="5" max="5" width="10.77734375" bestFit="1" customWidth="1"/>
    <col min="6" max="23" width="8.109375" bestFit="1" customWidth="1"/>
    <col min="24" max="24" width="9" bestFit="1" customWidth="1"/>
    <col min="25" max="144" width="8.109375" bestFit="1" customWidth="1"/>
    <col min="145" max="145" width="10.77734375" bestFit="1" customWidth="1"/>
    <col min="146" max="160" width="8.109375" bestFit="1" customWidth="1"/>
    <col min="161" max="161" width="10.77734375" bestFit="1" customWidth="1"/>
    <col min="162" max="184" width="8.109375" bestFit="1" customWidth="1"/>
    <col min="185" max="186" width="9" bestFit="1" customWidth="1"/>
    <col min="187" max="187" width="8.109375" bestFit="1" customWidth="1"/>
    <col min="188" max="188" width="9" bestFit="1" customWidth="1"/>
    <col min="189" max="191" width="8.109375" bestFit="1" customWidth="1"/>
    <col min="192" max="192" width="9" bestFit="1" customWidth="1"/>
    <col min="193" max="217" width="8.109375" bestFit="1" customWidth="1"/>
    <col min="218" max="218" width="9" bestFit="1" customWidth="1"/>
    <col min="219" max="222" width="8.109375" bestFit="1" customWidth="1"/>
    <col min="223" max="223" width="9" bestFit="1" customWidth="1"/>
    <col min="224" max="228" width="8.109375" bestFit="1" customWidth="1"/>
    <col min="229" max="229" width="10.77734375" bestFit="1" customWidth="1"/>
    <col min="230" max="230" width="5.6640625" bestFit="1" customWidth="1"/>
    <col min="231" max="231" width="6.6640625" bestFit="1" customWidth="1"/>
    <col min="232" max="237" width="6" bestFit="1" customWidth="1"/>
    <col min="238" max="240" width="7" bestFit="1" customWidth="1"/>
    <col min="241" max="241" width="7.6640625" bestFit="1" customWidth="1"/>
    <col min="242" max="245" width="7" bestFit="1" customWidth="1"/>
    <col min="246" max="246" width="6.6640625" bestFit="1" customWidth="1"/>
    <col min="247" max="247" width="7" bestFit="1" customWidth="1"/>
    <col min="248" max="249" width="6.6640625" bestFit="1" customWidth="1"/>
    <col min="250" max="251" width="6" bestFit="1" customWidth="1"/>
    <col min="252" max="253" width="6.6640625" bestFit="1" customWidth="1"/>
    <col min="254" max="254" width="6" bestFit="1" customWidth="1"/>
    <col min="255" max="255" width="6.6640625" bestFit="1" customWidth="1"/>
    <col min="256" max="256" width="6" bestFit="1" customWidth="1"/>
    <col min="257" max="257" width="6.6640625" bestFit="1" customWidth="1"/>
    <col min="258" max="259" width="6" bestFit="1" customWidth="1"/>
    <col min="260" max="260" width="6.6640625" bestFit="1" customWidth="1"/>
    <col min="261" max="261" width="6" bestFit="1" customWidth="1"/>
    <col min="262" max="262" width="6.6640625" bestFit="1" customWidth="1"/>
    <col min="263" max="263" width="6" bestFit="1" customWidth="1"/>
    <col min="264" max="264" width="6.6640625" bestFit="1" customWidth="1"/>
    <col min="265" max="265" width="6" bestFit="1" customWidth="1"/>
    <col min="266" max="266" width="6.6640625" bestFit="1" customWidth="1"/>
    <col min="267" max="267" width="6" bestFit="1" customWidth="1"/>
    <col min="268" max="268" width="5" bestFit="1" customWidth="1"/>
    <col min="269" max="269" width="6" bestFit="1" customWidth="1"/>
    <col min="270" max="270" width="5.6640625" bestFit="1" customWidth="1"/>
    <col min="271" max="284" width="6" bestFit="1" customWidth="1"/>
    <col min="285" max="289" width="7" bestFit="1" customWidth="1"/>
    <col min="290" max="290" width="6" bestFit="1" customWidth="1"/>
    <col min="291" max="292" width="7" bestFit="1" customWidth="1"/>
    <col min="293" max="298" width="6" bestFit="1" customWidth="1"/>
    <col min="299" max="299" width="5.6640625" bestFit="1" customWidth="1"/>
    <col min="300" max="309" width="6" bestFit="1" customWidth="1"/>
    <col min="310" max="311" width="5.6640625" bestFit="1" customWidth="1"/>
    <col min="312" max="312" width="6" bestFit="1" customWidth="1"/>
    <col min="313" max="314" width="6.6640625" bestFit="1" customWidth="1"/>
    <col min="315" max="319" width="6" bestFit="1" customWidth="1"/>
    <col min="320" max="328" width="7" bestFit="1" customWidth="1"/>
    <col min="329" max="329" width="6.6640625" bestFit="1" customWidth="1"/>
    <col min="330" max="330" width="7" bestFit="1" customWidth="1"/>
    <col min="331" max="335" width="6" bestFit="1" customWidth="1"/>
    <col min="336" max="337" width="6.6640625" bestFit="1" customWidth="1"/>
    <col min="338" max="338" width="6" bestFit="1" customWidth="1"/>
    <col min="339" max="339" width="6.6640625" bestFit="1" customWidth="1"/>
    <col min="340" max="340" width="6" bestFit="1" customWidth="1"/>
    <col min="341" max="341" width="6.6640625" bestFit="1" customWidth="1"/>
    <col min="342" max="342" width="5.6640625" bestFit="1" customWidth="1"/>
    <col min="343" max="344" width="6.6640625" bestFit="1" customWidth="1"/>
    <col min="345" max="348" width="6" bestFit="1" customWidth="1"/>
    <col min="349" max="349" width="6.6640625" bestFit="1" customWidth="1"/>
    <col min="350" max="354" width="6" bestFit="1" customWidth="1"/>
    <col min="355" max="355" width="5.6640625" bestFit="1" customWidth="1"/>
    <col min="356" max="365" width="6" bestFit="1" customWidth="1"/>
    <col min="366" max="375" width="7" bestFit="1" customWidth="1"/>
    <col min="376" max="380" width="6" bestFit="1" customWidth="1"/>
    <col min="381" max="381" width="7.6640625" bestFit="1" customWidth="1"/>
    <col min="382" max="388" width="6" bestFit="1" customWidth="1"/>
    <col min="389" max="389" width="5" bestFit="1" customWidth="1"/>
    <col min="390" max="391" width="6" bestFit="1" customWidth="1"/>
    <col min="392" max="392" width="5" bestFit="1" customWidth="1"/>
    <col min="393" max="393" width="5.6640625" bestFit="1" customWidth="1"/>
    <col min="394" max="400" width="6" bestFit="1" customWidth="1"/>
    <col min="401" max="410" width="7" bestFit="1" customWidth="1"/>
    <col min="411" max="411" width="6" bestFit="1" customWidth="1"/>
    <col min="412" max="413" width="7" bestFit="1" customWidth="1"/>
    <col min="414" max="416" width="6.6640625" bestFit="1" customWidth="1"/>
    <col min="417" max="417" width="6" bestFit="1" customWidth="1"/>
    <col min="418" max="418" width="6.6640625" bestFit="1" customWidth="1"/>
    <col min="419" max="420" width="6" bestFit="1" customWidth="1"/>
    <col min="421" max="422" width="6.6640625" bestFit="1" customWidth="1"/>
    <col min="423" max="424" width="6" bestFit="1" customWidth="1"/>
    <col min="425" max="430" width="6.6640625" bestFit="1" customWidth="1"/>
    <col min="431" max="431" width="6" bestFit="1" customWidth="1"/>
    <col min="432" max="432" width="6.6640625" bestFit="1" customWidth="1"/>
    <col min="433" max="438" width="6" bestFit="1" customWidth="1"/>
    <col min="439" max="439" width="5" bestFit="1" customWidth="1"/>
    <col min="440" max="447" width="6" bestFit="1" customWidth="1"/>
    <col min="448" max="448" width="5.6640625" bestFit="1" customWidth="1"/>
    <col min="449" max="449" width="5" bestFit="1" customWidth="1"/>
    <col min="450" max="451" width="6" bestFit="1" customWidth="1"/>
    <col min="452" max="454" width="7" bestFit="1" customWidth="1"/>
    <col min="455" max="455" width="6" bestFit="1" customWidth="1"/>
    <col min="456" max="461" width="7" bestFit="1" customWidth="1"/>
    <col min="462" max="463" width="6" bestFit="1" customWidth="1"/>
    <col min="464" max="464" width="4.6640625" bestFit="1" customWidth="1"/>
    <col min="465" max="470" width="6" bestFit="1" customWidth="1"/>
    <col min="471" max="471" width="5.6640625" bestFit="1" customWidth="1"/>
    <col min="472" max="472" width="6" bestFit="1" customWidth="1"/>
    <col min="473" max="473" width="6.6640625" bestFit="1" customWidth="1"/>
    <col min="474" max="481" width="6" bestFit="1" customWidth="1"/>
    <col min="482" max="482" width="6.6640625" bestFit="1" customWidth="1"/>
    <col min="483" max="490" width="6" bestFit="1" customWidth="1"/>
    <col min="491" max="492" width="7" bestFit="1" customWidth="1"/>
    <col min="493" max="493" width="6.6640625" bestFit="1" customWidth="1"/>
    <col min="494" max="501" width="7" bestFit="1" customWidth="1"/>
    <col min="502" max="502" width="7.6640625" bestFit="1" customWidth="1"/>
    <col min="503" max="503" width="5.6640625" bestFit="1" customWidth="1"/>
    <col min="504" max="505" width="6.6640625" bestFit="1" customWidth="1"/>
    <col min="506" max="506" width="7.6640625" bestFit="1" customWidth="1"/>
    <col min="507" max="507" width="6" bestFit="1" customWidth="1"/>
    <col min="508" max="509" width="6.6640625" bestFit="1" customWidth="1"/>
    <col min="510" max="511" width="6" bestFit="1" customWidth="1"/>
    <col min="512" max="513" width="6.6640625" bestFit="1" customWidth="1"/>
    <col min="514" max="514" width="7.6640625" bestFit="1" customWidth="1"/>
    <col min="515" max="519" width="6.6640625" bestFit="1" customWidth="1"/>
    <col min="520" max="520" width="6" bestFit="1" customWidth="1"/>
    <col min="521" max="522" width="6.6640625" bestFit="1" customWidth="1"/>
    <col min="523" max="534" width="6" bestFit="1" customWidth="1"/>
    <col min="535" max="535" width="5" bestFit="1" customWidth="1"/>
    <col min="536" max="538" width="6" bestFit="1" customWidth="1"/>
    <col min="539" max="542" width="7" bestFit="1" customWidth="1"/>
    <col min="543" max="543" width="6" bestFit="1" customWidth="1"/>
    <col min="544" max="548" width="7" bestFit="1" customWidth="1"/>
    <col min="549" max="551" width="6" bestFit="1" customWidth="1"/>
    <col min="552" max="552" width="5" bestFit="1" customWidth="1"/>
    <col min="553" max="553" width="5.6640625" bestFit="1" customWidth="1"/>
    <col min="554" max="561" width="6" bestFit="1" customWidth="1"/>
    <col min="562" max="562" width="5" bestFit="1" customWidth="1"/>
    <col min="563" max="565" width="6" bestFit="1" customWidth="1"/>
    <col min="566" max="566" width="5" bestFit="1" customWidth="1"/>
    <col min="567" max="569" width="6" bestFit="1" customWidth="1"/>
    <col min="570" max="570" width="6.6640625" bestFit="1" customWidth="1"/>
    <col min="571" max="575" width="6" bestFit="1" customWidth="1"/>
    <col min="576" max="583" width="7" bestFit="1" customWidth="1"/>
    <col min="584" max="584" width="6.6640625" bestFit="1" customWidth="1"/>
    <col min="585" max="586" width="7" bestFit="1" customWidth="1"/>
    <col min="587" max="588" width="7.6640625" bestFit="1" customWidth="1"/>
    <col min="589" max="590" width="6.6640625" bestFit="1" customWidth="1"/>
    <col min="591" max="591" width="7" bestFit="1" customWidth="1"/>
    <col min="592" max="592" width="6.6640625" bestFit="1" customWidth="1"/>
    <col min="593" max="593" width="6" bestFit="1" customWidth="1"/>
    <col min="594" max="595" width="6.6640625" bestFit="1" customWidth="1"/>
    <col min="596" max="599" width="6" bestFit="1" customWidth="1"/>
    <col min="600" max="600" width="6.6640625" bestFit="1" customWidth="1"/>
    <col min="601" max="601" width="6" bestFit="1" customWidth="1"/>
    <col min="602" max="605" width="6.6640625" bestFit="1" customWidth="1"/>
    <col min="606" max="614" width="6" bestFit="1" customWidth="1"/>
    <col min="615" max="615" width="5.6640625" bestFit="1" customWidth="1"/>
    <col min="616" max="617" width="6" bestFit="1" customWidth="1"/>
    <col min="618" max="618" width="4.6640625" bestFit="1" customWidth="1"/>
    <col min="619" max="619" width="5" bestFit="1" customWidth="1"/>
    <col min="620" max="620" width="6" bestFit="1" customWidth="1"/>
    <col min="621" max="621" width="6.6640625" bestFit="1" customWidth="1"/>
    <col min="622" max="623" width="6" bestFit="1" customWidth="1"/>
    <col min="624" max="630" width="7" bestFit="1" customWidth="1"/>
    <col min="631" max="632" width="6" bestFit="1" customWidth="1"/>
    <col min="633" max="633" width="7" bestFit="1" customWidth="1"/>
    <col min="634" max="635" width="6" bestFit="1" customWidth="1"/>
    <col min="636" max="636" width="5.6640625" bestFit="1" customWidth="1"/>
    <col min="637" max="640" width="6" bestFit="1" customWidth="1"/>
    <col min="641" max="641" width="5" bestFit="1" customWidth="1"/>
    <col min="642" max="645" width="6" bestFit="1" customWidth="1"/>
    <col min="646" max="646" width="5" bestFit="1" customWidth="1"/>
    <col min="647" max="651" width="6" bestFit="1" customWidth="1"/>
    <col min="652" max="652" width="5" bestFit="1" customWidth="1"/>
    <col min="653" max="661" width="6" bestFit="1" customWidth="1"/>
    <col min="662" max="662" width="8" bestFit="1" customWidth="1"/>
    <col min="663" max="663" width="7" bestFit="1" customWidth="1"/>
    <col min="664" max="664" width="6.6640625" bestFit="1" customWidth="1"/>
    <col min="665" max="672" width="7" bestFit="1" customWidth="1"/>
    <col min="673" max="674" width="7.6640625" bestFit="1" customWidth="1"/>
    <col min="675" max="676" width="6.6640625" bestFit="1" customWidth="1"/>
    <col min="677" max="677" width="7" bestFit="1" customWidth="1"/>
    <col min="678" max="678" width="6" bestFit="1" customWidth="1"/>
    <col min="679" max="679" width="7.6640625" bestFit="1" customWidth="1"/>
    <col min="680" max="680" width="6.6640625" bestFit="1" customWidth="1"/>
    <col min="681" max="681" width="6" bestFit="1" customWidth="1"/>
    <col min="682" max="682" width="6.6640625" bestFit="1" customWidth="1"/>
    <col min="683" max="683" width="6" bestFit="1" customWidth="1"/>
    <col min="684" max="685" width="6.6640625" bestFit="1" customWidth="1"/>
    <col min="686" max="687" width="6" bestFit="1" customWidth="1"/>
    <col min="688" max="688" width="5.6640625" bestFit="1" customWidth="1"/>
    <col min="689" max="691" width="6.6640625" bestFit="1" customWidth="1"/>
    <col min="692" max="692" width="6" bestFit="1" customWidth="1"/>
    <col min="693" max="693" width="6.6640625" bestFit="1" customWidth="1"/>
    <col min="694" max="694" width="5.6640625" bestFit="1" customWidth="1"/>
    <col min="695" max="711" width="6" bestFit="1" customWidth="1"/>
    <col min="712" max="721" width="7" bestFit="1" customWidth="1"/>
    <col min="722" max="732" width="6" bestFit="1" customWidth="1"/>
    <col min="733" max="733" width="7.6640625" bestFit="1" customWidth="1"/>
    <col min="734" max="734" width="6" bestFit="1" customWidth="1"/>
    <col min="735" max="735" width="6.6640625" bestFit="1" customWidth="1"/>
    <col min="736" max="740" width="6" bestFit="1" customWidth="1"/>
    <col min="741" max="741" width="5.6640625" bestFit="1" customWidth="1"/>
    <col min="742" max="746" width="6" bestFit="1" customWidth="1"/>
    <col min="747" max="750" width="7" bestFit="1" customWidth="1"/>
    <col min="751" max="751" width="7.6640625" bestFit="1" customWidth="1"/>
    <col min="752" max="752" width="7" bestFit="1" customWidth="1"/>
    <col min="753" max="753" width="6" bestFit="1" customWidth="1"/>
    <col min="754" max="758" width="7" bestFit="1" customWidth="1"/>
    <col min="759" max="760" width="7.6640625" bestFit="1" customWidth="1"/>
    <col min="761" max="764" width="6.6640625" bestFit="1" customWidth="1"/>
    <col min="765" max="765" width="6" bestFit="1" customWidth="1"/>
    <col min="766" max="766" width="6.6640625" bestFit="1" customWidth="1"/>
    <col min="767" max="768" width="6" bestFit="1" customWidth="1"/>
    <col min="769" max="769" width="6.6640625" bestFit="1" customWidth="1"/>
    <col min="770" max="771" width="6" bestFit="1" customWidth="1"/>
    <col min="772" max="772" width="6.6640625" bestFit="1" customWidth="1"/>
    <col min="773" max="773" width="6" bestFit="1" customWidth="1"/>
    <col min="774" max="774" width="6.6640625" bestFit="1" customWidth="1"/>
    <col min="775" max="776" width="6" bestFit="1" customWidth="1"/>
    <col min="777" max="779" width="6.6640625" bestFit="1" customWidth="1"/>
    <col min="780" max="780" width="5" bestFit="1" customWidth="1"/>
    <col min="781" max="783" width="6" bestFit="1" customWidth="1"/>
    <col min="784" max="784" width="5.6640625" bestFit="1" customWidth="1"/>
    <col min="785" max="793" width="6" bestFit="1" customWidth="1"/>
    <col min="794" max="794" width="7.6640625" bestFit="1" customWidth="1"/>
    <col min="795" max="797" width="6" bestFit="1" customWidth="1"/>
    <col min="798" max="800" width="7" bestFit="1" customWidth="1"/>
    <col min="801" max="801" width="4" bestFit="1" customWidth="1"/>
    <col min="802" max="807" width="7" bestFit="1" customWidth="1"/>
    <col min="808" max="809" width="6" bestFit="1" customWidth="1"/>
    <col min="810" max="810" width="5" bestFit="1" customWidth="1"/>
    <col min="811" max="827" width="6" bestFit="1" customWidth="1"/>
    <col min="828" max="828" width="5" bestFit="1" customWidth="1"/>
    <col min="829" max="830" width="6" bestFit="1" customWidth="1"/>
    <col min="831" max="831" width="5" bestFit="1" customWidth="1"/>
    <col min="832" max="832" width="6" bestFit="1" customWidth="1"/>
    <col min="833" max="836" width="7" bestFit="1" customWidth="1"/>
    <col min="837" max="837" width="7.6640625" bestFit="1" customWidth="1"/>
    <col min="838" max="838" width="6" bestFit="1" customWidth="1"/>
    <col min="839" max="843" width="7" bestFit="1" customWidth="1"/>
    <col min="844" max="844" width="6" bestFit="1" customWidth="1"/>
    <col min="845" max="845" width="7" bestFit="1" customWidth="1"/>
    <col min="846" max="847" width="7.6640625" bestFit="1" customWidth="1"/>
    <col min="848" max="848" width="6.6640625" bestFit="1" customWidth="1"/>
    <col min="849" max="849" width="6" bestFit="1" customWidth="1"/>
    <col min="850" max="850" width="6.6640625" bestFit="1" customWidth="1"/>
    <col min="851" max="853" width="6" bestFit="1" customWidth="1"/>
    <col min="854" max="854" width="6.6640625" bestFit="1" customWidth="1"/>
    <col min="855" max="855" width="6" bestFit="1" customWidth="1"/>
    <col min="856" max="856" width="6.6640625" bestFit="1" customWidth="1"/>
    <col min="857" max="858" width="6" bestFit="1" customWidth="1"/>
    <col min="859" max="859" width="5.6640625" bestFit="1" customWidth="1"/>
    <col min="860" max="860" width="6" bestFit="1" customWidth="1"/>
    <col min="861" max="861" width="5.6640625" bestFit="1" customWidth="1"/>
    <col min="862" max="863" width="6.6640625" bestFit="1" customWidth="1"/>
    <col min="864" max="864" width="7.6640625" bestFit="1" customWidth="1"/>
    <col min="865" max="865" width="6" bestFit="1" customWidth="1"/>
    <col min="866" max="866" width="6.6640625" bestFit="1" customWidth="1"/>
    <col min="867" max="867" width="6" bestFit="1" customWidth="1"/>
    <col min="868" max="868" width="6.6640625" bestFit="1" customWidth="1"/>
    <col min="869" max="869" width="7.6640625" bestFit="1" customWidth="1"/>
    <col min="870" max="875" width="6" bestFit="1" customWidth="1"/>
    <col min="876" max="876" width="5" bestFit="1" customWidth="1"/>
    <col min="877" max="877" width="5.6640625" bestFit="1" customWidth="1"/>
    <col min="878" max="878" width="6.6640625" bestFit="1" customWidth="1"/>
    <col min="879" max="880" width="6" bestFit="1" customWidth="1"/>
    <col min="881" max="882" width="7.6640625" bestFit="1" customWidth="1"/>
    <col min="883" max="885" width="6" bestFit="1" customWidth="1"/>
    <col min="886" max="896" width="7" bestFit="1" customWidth="1"/>
    <col min="897" max="901" width="6" bestFit="1" customWidth="1"/>
    <col min="902" max="902" width="6.6640625" bestFit="1" customWidth="1"/>
    <col min="903" max="903" width="6" bestFit="1" customWidth="1"/>
    <col min="904" max="904" width="7.6640625" bestFit="1" customWidth="1"/>
    <col min="905" max="914" width="6" bestFit="1" customWidth="1"/>
    <col min="915" max="915" width="6.6640625" bestFit="1" customWidth="1"/>
    <col min="916" max="916" width="6" bestFit="1" customWidth="1"/>
    <col min="917" max="917" width="7.6640625" bestFit="1" customWidth="1"/>
    <col min="918" max="918" width="5.6640625" bestFit="1" customWidth="1"/>
    <col min="919" max="919" width="5" bestFit="1" customWidth="1"/>
    <col min="920" max="923" width="6" bestFit="1" customWidth="1"/>
    <col min="924" max="924" width="7" bestFit="1" customWidth="1"/>
    <col min="925" max="925" width="6" bestFit="1" customWidth="1"/>
    <col min="926" max="927" width="7" bestFit="1" customWidth="1"/>
    <col min="928" max="928" width="7.6640625" bestFit="1" customWidth="1"/>
    <col min="929" max="936" width="7" bestFit="1" customWidth="1"/>
    <col min="937" max="937" width="7.6640625" bestFit="1" customWidth="1"/>
    <col min="938" max="940" width="6" bestFit="1" customWidth="1"/>
    <col min="941" max="941" width="6.6640625" bestFit="1" customWidth="1"/>
    <col min="942" max="943" width="6" bestFit="1" customWidth="1"/>
    <col min="944" max="944" width="6.6640625" bestFit="1" customWidth="1"/>
    <col min="945" max="946" width="6" bestFit="1" customWidth="1"/>
    <col min="947" max="947" width="6.6640625" bestFit="1" customWidth="1"/>
    <col min="948" max="949" width="6" bestFit="1" customWidth="1"/>
    <col min="950" max="952" width="6.6640625" bestFit="1" customWidth="1"/>
    <col min="953" max="953" width="5.6640625" bestFit="1" customWidth="1"/>
    <col min="954" max="954" width="7.6640625" bestFit="1" customWidth="1"/>
    <col min="955" max="955" width="6" bestFit="1" customWidth="1"/>
    <col min="956" max="957" width="6.6640625" bestFit="1" customWidth="1"/>
    <col min="958" max="958" width="5.6640625" bestFit="1" customWidth="1"/>
    <col min="959" max="959" width="6.6640625" bestFit="1" customWidth="1"/>
    <col min="960" max="964" width="6" bestFit="1" customWidth="1"/>
    <col min="965" max="965" width="5.6640625" bestFit="1" customWidth="1"/>
    <col min="966" max="974" width="6" bestFit="1" customWidth="1"/>
    <col min="975" max="975" width="5.6640625" bestFit="1" customWidth="1"/>
    <col min="976" max="977" width="6" bestFit="1" customWidth="1"/>
    <col min="978" max="979" width="7" bestFit="1" customWidth="1"/>
    <col min="980" max="980" width="6" bestFit="1" customWidth="1"/>
    <col min="981" max="989" width="7" bestFit="1" customWidth="1"/>
    <col min="990" max="995" width="6" bestFit="1" customWidth="1"/>
    <col min="996" max="996" width="5" bestFit="1" customWidth="1"/>
    <col min="997" max="999" width="6" bestFit="1" customWidth="1"/>
    <col min="1000" max="1000" width="5" bestFit="1" customWidth="1"/>
    <col min="1001" max="1009" width="6" bestFit="1" customWidth="1"/>
    <col min="1010" max="1010" width="7.6640625" bestFit="1" customWidth="1"/>
    <col min="1011" max="1016" width="6" bestFit="1" customWidth="1"/>
    <col min="1017" max="1018" width="7" bestFit="1" customWidth="1"/>
    <col min="1019" max="1019" width="6.6640625" bestFit="1" customWidth="1"/>
    <col min="1020" max="1020" width="7" bestFit="1" customWidth="1"/>
    <col min="1021" max="1021" width="7.6640625" bestFit="1" customWidth="1"/>
    <col min="1022" max="1024" width="7" bestFit="1" customWidth="1"/>
    <col min="1025" max="1025" width="6.6640625" bestFit="1" customWidth="1"/>
    <col min="1026" max="1026" width="7" bestFit="1" customWidth="1"/>
    <col min="1027" max="1027" width="7.6640625" bestFit="1" customWidth="1"/>
    <col min="1028" max="1029" width="7" bestFit="1" customWidth="1"/>
    <col min="1030" max="1031" width="6" bestFit="1" customWidth="1"/>
    <col min="1032" max="1032" width="5.6640625" bestFit="1" customWidth="1"/>
    <col min="1033" max="1034" width="6.6640625" bestFit="1" customWidth="1"/>
    <col min="1035" max="1036" width="5.6640625" bestFit="1" customWidth="1"/>
    <col min="1037" max="1037" width="6.6640625" bestFit="1" customWidth="1"/>
    <col min="1038" max="1042" width="6" bestFit="1" customWidth="1"/>
    <col min="1043" max="1043" width="6.6640625" bestFit="1" customWidth="1"/>
    <col min="1044" max="1044" width="6" bestFit="1" customWidth="1"/>
    <col min="1045" max="1045" width="6.6640625" bestFit="1" customWidth="1"/>
    <col min="1046" max="1046" width="6" bestFit="1" customWidth="1"/>
    <col min="1047" max="1048" width="6.6640625" bestFit="1" customWidth="1"/>
    <col min="1049" max="1050" width="7.6640625" bestFit="1" customWidth="1"/>
    <col min="1051" max="1051" width="6.6640625" bestFit="1" customWidth="1"/>
    <col min="1052" max="1054" width="6" bestFit="1" customWidth="1"/>
    <col min="1055" max="1055" width="5.6640625" bestFit="1" customWidth="1"/>
    <col min="1056" max="1063" width="6" bestFit="1" customWidth="1"/>
    <col min="1064" max="1064" width="5" bestFit="1" customWidth="1"/>
    <col min="1065" max="1065" width="5.6640625" bestFit="1" customWidth="1"/>
    <col min="1066" max="1066" width="5" bestFit="1" customWidth="1"/>
    <col min="1067" max="1069" width="6" bestFit="1" customWidth="1"/>
    <col min="1070" max="1082" width="7" bestFit="1" customWidth="1"/>
    <col min="1083" max="1090" width="6" bestFit="1" customWidth="1"/>
    <col min="1091" max="1091" width="7.6640625" bestFit="1" customWidth="1"/>
    <col min="1092" max="1093" width="6" bestFit="1" customWidth="1"/>
    <col min="1094" max="1094" width="5" bestFit="1" customWidth="1"/>
    <col min="1095" max="1099" width="6" bestFit="1" customWidth="1"/>
    <col min="1100" max="1100" width="5" bestFit="1" customWidth="1"/>
    <col min="1101" max="1102" width="6" bestFit="1" customWidth="1"/>
    <col min="1103" max="1103" width="6.6640625" bestFit="1" customWidth="1"/>
    <col min="1104" max="1104" width="5.6640625" bestFit="1" customWidth="1"/>
    <col min="1105" max="1106" width="6" bestFit="1" customWidth="1"/>
    <col min="1107" max="1107" width="5" bestFit="1" customWidth="1"/>
    <col min="1108" max="1110" width="6" bestFit="1" customWidth="1"/>
    <col min="1111" max="1115" width="7.6640625" bestFit="1" customWidth="1"/>
    <col min="1116" max="1118" width="7" bestFit="1" customWidth="1"/>
    <col min="1119" max="1120" width="7.6640625" bestFit="1" customWidth="1"/>
    <col min="1121" max="1121" width="6.6640625" bestFit="1" customWidth="1"/>
    <col min="1122" max="1123" width="7" bestFit="1" customWidth="1"/>
    <col min="1124" max="1124" width="6" bestFit="1" customWidth="1"/>
    <col min="1125" max="1126" width="7.6640625" bestFit="1" customWidth="1"/>
    <col min="1127" max="1127" width="6.6640625" bestFit="1" customWidth="1"/>
    <col min="1128" max="1129" width="7.6640625" bestFit="1" customWidth="1"/>
    <col min="1130" max="1130" width="6" bestFit="1" customWidth="1"/>
    <col min="1131" max="1132" width="6.6640625" bestFit="1" customWidth="1"/>
    <col min="1133" max="1133" width="7.6640625" bestFit="1" customWidth="1"/>
    <col min="1134" max="1134" width="6.6640625" bestFit="1" customWidth="1"/>
    <col min="1135" max="1135" width="7.6640625" bestFit="1" customWidth="1"/>
    <col min="1136" max="1137" width="6.6640625" bestFit="1" customWidth="1"/>
    <col min="1138" max="1139" width="7.6640625" bestFit="1" customWidth="1"/>
    <col min="1140" max="1143" width="6.6640625" bestFit="1" customWidth="1"/>
    <col min="1144" max="1145" width="6" bestFit="1" customWidth="1"/>
    <col min="1146" max="1147" width="6.6640625" bestFit="1" customWidth="1"/>
    <col min="1148" max="1151" width="6" bestFit="1" customWidth="1"/>
    <col min="1152" max="1152" width="5.6640625" bestFit="1" customWidth="1"/>
    <col min="1153" max="1153" width="5" bestFit="1" customWidth="1"/>
    <col min="1154" max="1157" width="6" bestFit="1" customWidth="1"/>
    <col min="1158" max="1165" width="7" bestFit="1" customWidth="1"/>
    <col min="1166" max="1175" width="6" bestFit="1" customWidth="1"/>
    <col min="1176" max="1176" width="7.6640625" bestFit="1" customWidth="1"/>
    <col min="1177" max="1181" width="6" bestFit="1" customWidth="1"/>
    <col min="1182" max="1182" width="7.6640625" bestFit="1" customWidth="1"/>
    <col min="1183" max="1185" width="6" bestFit="1" customWidth="1"/>
    <col min="1186" max="1186" width="7" bestFit="1" customWidth="1"/>
    <col min="1187" max="1187" width="6" bestFit="1" customWidth="1"/>
    <col min="1188" max="1189" width="7" bestFit="1" customWidth="1"/>
    <col min="1190" max="1190" width="7.6640625" bestFit="1" customWidth="1"/>
    <col min="1191" max="1191" width="7" bestFit="1" customWidth="1"/>
    <col min="1192" max="1192" width="6" bestFit="1" customWidth="1"/>
    <col min="1193" max="1193" width="7" bestFit="1" customWidth="1"/>
    <col min="1194" max="1194" width="7.6640625" bestFit="1" customWidth="1"/>
    <col min="1195" max="1200" width="7" bestFit="1" customWidth="1"/>
    <col min="1201" max="1201" width="6.6640625" bestFit="1" customWidth="1"/>
    <col min="1202" max="1202" width="7.6640625" bestFit="1" customWidth="1"/>
    <col min="1203" max="1203" width="6" bestFit="1" customWidth="1"/>
    <col min="1204" max="1204" width="7.6640625" bestFit="1" customWidth="1"/>
    <col min="1205" max="1206" width="6.6640625" bestFit="1" customWidth="1"/>
    <col min="1207" max="1211" width="7.6640625" bestFit="1" customWidth="1"/>
    <col min="1212" max="1213" width="6.6640625" bestFit="1" customWidth="1"/>
    <col min="1214" max="1215" width="7.6640625" bestFit="1" customWidth="1"/>
    <col min="1216" max="1216" width="6.6640625" bestFit="1" customWidth="1"/>
    <col min="1217" max="1218" width="6" bestFit="1" customWidth="1"/>
    <col min="1219" max="1220" width="6.6640625" bestFit="1" customWidth="1"/>
    <col min="1221" max="1221" width="6" bestFit="1" customWidth="1"/>
    <col min="1222" max="1222" width="5.6640625" bestFit="1" customWidth="1"/>
    <col min="1223" max="1226" width="6" bestFit="1" customWidth="1"/>
    <col min="1227" max="1227" width="5" bestFit="1" customWidth="1"/>
    <col min="1228" max="1228" width="6" bestFit="1" customWidth="1"/>
    <col min="1229" max="1232" width="7" bestFit="1" customWidth="1"/>
    <col min="1233" max="1233" width="6" bestFit="1" customWidth="1"/>
    <col min="1234" max="1236" width="7" bestFit="1" customWidth="1"/>
    <col min="1237" max="1237" width="7.6640625" bestFit="1" customWidth="1"/>
    <col min="1238" max="1238" width="7" bestFit="1" customWidth="1"/>
    <col min="1239" max="1240" width="6" bestFit="1" customWidth="1"/>
    <col min="1241" max="1241" width="5.6640625" bestFit="1" customWidth="1"/>
    <col min="1242" max="1242" width="6" bestFit="1" customWidth="1"/>
    <col min="1243" max="1243" width="5" bestFit="1" customWidth="1"/>
    <col min="1244" max="1250" width="6" bestFit="1" customWidth="1"/>
    <col min="1251" max="1251" width="5" bestFit="1" customWidth="1"/>
    <col min="1252" max="1257" width="6" bestFit="1" customWidth="1"/>
    <col min="1258" max="1258" width="7" bestFit="1" customWidth="1"/>
    <col min="1259" max="1259" width="6" bestFit="1" customWidth="1"/>
    <col min="1260" max="1261" width="6.6640625" bestFit="1" customWidth="1"/>
    <col min="1262" max="1262" width="6" bestFit="1" customWidth="1"/>
    <col min="1263" max="1263" width="7" bestFit="1" customWidth="1"/>
    <col min="1264" max="1264" width="8" bestFit="1" customWidth="1"/>
    <col min="1265" max="1265" width="7" bestFit="1" customWidth="1"/>
    <col min="1266" max="1268" width="7.6640625" bestFit="1" customWidth="1"/>
    <col min="1269" max="1270" width="7" bestFit="1" customWidth="1"/>
    <col min="1271" max="1271" width="7.6640625" bestFit="1" customWidth="1"/>
    <col min="1272" max="1277" width="7" bestFit="1" customWidth="1"/>
    <col min="1278" max="1279" width="7.6640625" bestFit="1" customWidth="1"/>
    <col min="1280" max="1280" width="7" bestFit="1" customWidth="1"/>
    <col min="1281" max="1282" width="7.6640625" bestFit="1" customWidth="1"/>
    <col min="1283" max="1283" width="6.6640625" bestFit="1" customWidth="1"/>
    <col min="1284" max="1284" width="7.6640625" bestFit="1" customWidth="1"/>
    <col min="1285" max="1285" width="6.6640625" bestFit="1" customWidth="1"/>
    <col min="1286" max="1286" width="7.6640625" bestFit="1" customWidth="1"/>
    <col min="1287" max="1292" width="6.6640625" bestFit="1" customWidth="1"/>
    <col min="1293" max="1296" width="7.6640625" bestFit="1" customWidth="1"/>
    <col min="1297" max="1306" width="6" bestFit="1" customWidth="1"/>
    <col min="1307" max="1307" width="5.6640625" bestFit="1" customWidth="1"/>
    <col min="1308" max="1308" width="6" bestFit="1" customWidth="1"/>
    <col min="1309" max="1309" width="5.6640625" bestFit="1" customWidth="1"/>
    <col min="1310" max="1317" width="6" bestFit="1" customWidth="1"/>
    <col min="1318" max="1324" width="7" bestFit="1" customWidth="1"/>
    <col min="1325" max="1325" width="6" bestFit="1" customWidth="1"/>
    <col min="1326" max="1328" width="7" bestFit="1" customWidth="1"/>
    <col min="1329" max="1329" width="5.6640625" bestFit="1" customWidth="1"/>
    <col min="1330" max="1333" width="6" bestFit="1" customWidth="1"/>
    <col min="1334" max="1334" width="5.6640625" bestFit="1" customWidth="1"/>
    <col min="1335" max="1344" width="6" bestFit="1" customWidth="1"/>
    <col min="1345" max="1345" width="7.6640625" bestFit="1" customWidth="1"/>
    <col min="1346" max="1347" width="6" bestFit="1" customWidth="1"/>
    <col min="1348" max="1348" width="5.6640625" bestFit="1" customWidth="1"/>
    <col min="1349" max="1352" width="6" bestFit="1" customWidth="1"/>
    <col min="1353" max="1356" width="7" bestFit="1" customWidth="1"/>
    <col min="1357" max="1357" width="7.6640625" bestFit="1" customWidth="1"/>
    <col min="1358" max="1360" width="7" bestFit="1" customWidth="1"/>
    <col min="1361" max="1361" width="6.6640625" bestFit="1" customWidth="1"/>
    <col min="1362" max="1363" width="7" bestFit="1" customWidth="1"/>
    <col min="1364" max="1365" width="7.6640625" bestFit="1" customWidth="1"/>
    <col min="1366" max="1366" width="7" bestFit="1" customWidth="1"/>
    <col min="1367" max="1367" width="7.6640625" bestFit="1" customWidth="1"/>
    <col min="1368" max="1371" width="7" bestFit="1" customWidth="1"/>
    <col min="1372" max="1372" width="7.6640625" bestFit="1" customWidth="1"/>
    <col min="1373" max="1373" width="6" bestFit="1" customWidth="1"/>
    <col min="1374" max="1374" width="6.6640625" bestFit="1" customWidth="1"/>
    <col min="1375" max="1375" width="6" bestFit="1" customWidth="1"/>
    <col min="1376" max="1376" width="6.6640625" bestFit="1" customWidth="1"/>
    <col min="1377" max="1377" width="7.6640625" bestFit="1" customWidth="1"/>
    <col min="1378" max="1378" width="6" bestFit="1" customWidth="1"/>
    <col min="1379" max="1379" width="7.6640625" bestFit="1" customWidth="1"/>
    <col min="1380" max="1380" width="6" bestFit="1" customWidth="1"/>
    <col min="1381" max="1381" width="6.6640625" bestFit="1" customWidth="1"/>
    <col min="1382" max="1385" width="7.6640625" bestFit="1" customWidth="1"/>
    <col min="1386" max="1386" width="6.6640625" bestFit="1" customWidth="1"/>
    <col min="1387" max="1387" width="7.6640625" bestFit="1" customWidth="1"/>
    <col min="1388" max="1388" width="6.6640625" bestFit="1" customWidth="1"/>
    <col min="1389" max="1389" width="6" bestFit="1" customWidth="1"/>
    <col min="1390" max="1391" width="6.6640625" bestFit="1" customWidth="1"/>
    <col min="1392" max="1393" width="6" bestFit="1" customWidth="1"/>
    <col min="1394" max="1394" width="6.6640625" bestFit="1" customWidth="1"/>
    <col min="1395" max="1402" width="6" bestFit="1" customWidth="1"/>
    <col min="1403" max="1403" width="5" bestFit="1" customWidth="1"/>
    <col min="1404" max="1405" width="6" bestFit="1" customWidth="1"/>
    <col min="1406" max="1409" width="7" bestFit="1" customWidth="1"/>
    <col min="1410" max="1410" width="6" bestFit="1" customWidth="1"/>
    <col min="1411" max="1414" width="7" bestFit="1" customWidth="1"/>
    <col min="1415" max="1415" width="4.6640625" bestFit="1" customWidth="1"/>
    <col min="1416" max="1420" width="7" bestFit="1" customWidth="1"/>
    <col min="1421" max="1422" width="6" bestFit="1" customWidth="1"/>
    <col min="1423" max="1423" width="5" bestFit="1" customWidth="1"/>
    <col min="1424" max="1425" width="6" bestFit="1" customWidth="1"/>
    <col min="1426" max="1426" width="5.6640625" bestFit="1" customWidth="1"/>
    <col min="1427" max="1427" width="6" bestFit="1" customWidth="1"/>
    <col min="1428" max="1429" width="5.6640625" bestFit="1" customWidth="1"/>
    <col min="1430" max="1433" width="6" bestFit="1" customWidth="1"/>
    <col min="1434" max="1434" width="5.6640625" bestFit="1" customWidth="1"/>
    <col min="1435" max="1436" width="6" bestFit="1" customWidth="1"/>
    <col min="1437" max="1437" width="5" bestFit="1" customWidth="1"/>
    <col min="1438" max="1444" width="6" bestFit="1" customWidth="1"/>
    <col min="1445" max="1445" width="7" bestFit="1" customWidth="1"/>
    <col min="1446" max="1446" width="6" bestFit="1" customWidth="1"/>
    <col min="1447" max="1447" width="7" bestFit="1" customWidth="1"/>
    <col min="1448" max="1450" width="6" bestFit="1" customWidth="1"/>
    <col min="1451" max="1451" width="7.6640625" bestFit="1" customWidth="1"/>
    <col min="1452" max="1452" width="7" bestFit="1" customWidth="1"/>
    <col min="1453" max="1455" width="7.6640625" bestFit="1" customWidth="1"/>
    <col min="1456" max="1458" width="7" bestFit="1" customWidth="1"/>
    <col min="1459" max="1459" width="7.6640625" bestFit="1" customWidth="1"/>
    <col min="1460" max="1461" width="7" bestFit="1" customWidth="1"/>
    <col min="1462" max="1462" width="7.6640625" bestFit="1" customWidth="1"/>
    <col min="1463" max="1464" width="7" bestFit="1" customWidth="1"/>
    <col min="1465" max="1470" width="7.6640625" bestFit="1" customWidth="1"/>
    <col min="1471" max="1472" width="6.6640625" bestFit="1" customWidth="1"/>
    <col min="1473" max="1477" width="7.6640625" bestFit="1" customWidth="1"/>
    <col min="1478" max="1478" width="6" bestFit="1" customWidth="1"/>
    <col min="1479" max="1479" width="6.6640625" bestFit="1" customWidth="1"/>
    <col min="1480" max="1480" width="7.6640625" bestFit="1" customWidth="1"/>
    <col min="1481" max="1482" width="6.6640625" bestFit="1" customWidth="1"/>
    <col min="1483" max="1484" width="7.6640625" bestFit="1" customWidth="1"/>
    <col min="1485" max="1485" width="6.6640625" bestFit="1" customWidth="1"/>
    <col min="1486" max="1488" width="6" bestFit="1" customWidth="1"/>
    <col min="1489" max="1489" width="5" bestFit="1" customWidth="1"/>
    <col min="1490" max="1501" width="6" bestFit="1" customWidth="1"/>
    <col min="1502" max="1516" width="7" bestFit="1" customWidth="1"/>
    <col min="1517" max="1519" width="6" bestFit="1" customWidth="1"/>
    <col min="1520" max="1520" width="7.6640625" bestFit="1" customWidth="1"/>
    <col min="1521" max="1533" width="6" bestFit="1" customWidth="1"/>
    <col min="1534" max="1534" width="5" bestFit="1" customWidth="1"/>
    <col min="1535" max="1543" width="6" bestFit="1" customWidth="1"/>
    <col min="1544" max="1544" width="8" bestFit="1" customWidth="1"/>
    <col min="1545" max="1545" width="7" bestFit="1" customWidth="1"/>
    <col min="1546" max="1546" width="7.6640625" bestFit="1" customWidth="1"/>
    <col min="1547" max="1547" width="7" bestFit="1" customWidth="1"/>
    <col min="1548" max="1548" width="7.6640625" bestFit="1" customWidth="1"/>
    <col min="1549" max="1555" width="7" bestFit="1" customWidth="1"/>
    <col min="1556" max="1557" width="7.6640625" bestFit="1" customWidth="1"/>
    <col min="1558" max="1558" width="7" bestFit="1" customWidth="1"/>
    <col min="1559" max="1559" width="6.6640625" bestFit="1" customWidth="1"/>
    <col min="1560" max="1560" width="7.6640625" bestFit="1" customWidth="1"/>
    <col min="1561" max="1561" width="7" bestFit="1" customWidth="1"/>
    <col min="1562" max="1562" width="6.6640625" bestFit="1" customWidth="1"/>
    <col min="1563" max="1564" width="7.6640625" bestFit="1" customWidth="1"/>
    <col min="1565" max="1567" width="6.6640625" bestFit="1" customWidth="1"/>
    <col min="1568" max="1568" width="7.6640625" bestFit="1" customWidth="1"/>
    <col min="1569" max="1569" width="6.6640625" bestFit="1" customWidth="1"/>
    <col min="1570" max="1570" width="7.6640625" bestFit="1" customWidth="1"/>
    <col min="1571" max="1571" width="6.6640625" bestFit="1" customWidth="1"/>
    <col min="1572" max="1573" width="7.6640625" bestFit="1" customWidth="1"/>
    <col min="1574" max="1574" width="6.6640625" bestFit="1" customWidth="1"/>
    <col min="1575" max="1575" width="7.6640625" bestFit="1" customWidth="1"/>
    <col min="1576" max="1578" width="6.6640625" bestFit="1" customWidth="1"/>
    <col min="1579" max="1589" width="6" bestFit="1" customWidth="1"/>
    <col min="1590" max="1590" width="5.6640625" bestFit="1" customWidth="1"/>
    <col min="1591" max="1594" width="6" bestFit="1" customWidth="1"/>
    <col min="1595" max="1595" width="7" bestFit="1" customWidth="1"/>
    <col min="1596" max="1596" width="4" bestFit="1" customWidth="1"/>
    <col min="1597" max="1598" width="7" bestFit="1" customWidth="1"/>
    <col min="1599" max="1599" width="6" bestFit="1" customWidth="1"/>
    <col min="1600" max="1613" width="7" bestFit="1" customWidth="1"/>
    <col min="1614" max="1618" width="6" bestFit="1" customWidth="1"/>
    <col min="1619" max="1619" width="5" bestFit="1" customWidth="1"/>
    <col min="1620" max="1632" width="6" bestFit="1" customWidth="1"/>
    <col min="1633" max="1633" width="7.6640625" bestFit="1" customWidth="1"/>
    <col min="1634" max="1634" width="5.6640625" bestFit="1" customWidth="1"/>
    <col min="1635" max="1640" width="6" bestFit="1" customWidth="1"/>
    <col min="1641" max="1641" width="8" bestFit="1" customWidth="1"/>
    <col min="1642" max="1642" width="7.6640625" bestFit="1" customWidth="1"/>
    <col min="1643" max="1643" width="7" bestFit="1" customWidth="1"/>
    <col min="1644" max="1644" width="7.6640625" bestFit="1" customWidth="1"/>
    <col min="1645" max="1646" width="7" bestFit="1" customWidth="1"/>
    <col min="1647" max="1647" width="7.6640625" bestFit="1" customWidth="1"/>
    <col min="1648" max="1652" width="7" bestFit="1" customWidth="1"/>
    <col min="1653" max="1653" width="6.6640625" bestFit="1" customWidth="1"/>
    <col min="1654" max="1654" width="7" bestFit="1" customWidth="1"/>
    <col min="1655" max="1655" width="7.6640625" bestFit="1" customWidth="1"/>
    <col min="1656" max="1656" width="7" bestFit="1" customWidth="1"/>
    <col min="1657" max="1657" width="7.6640625" bestFit="1" customWidth="1"/>
    <col min="1658" max="1659" width="6.6640625" bestFit="1" customWidth="1"/>
    <col min="1660" max="1661" width="6" bestFit="1" customWidth="1"/>
    <col min="1662" max="1665" width="6.6640625" bestFit="1" customWidth="1"/>
    <col min="1666" max="1666" width="7.6640625" bestFit="1" customWidth="1"/>
    <col min="1667" max="1667" width="6.6640625" bestFit="1" customWidth="1"/>
    <col min="1668" max="1668" width="7.6640625" bestFit="1" customWidth="1"/>
    <col min="1669" max="1669" width="6.6640625" bestFit="1" customWidth="1"/>
    <col min="1670" max="1670" width="7.6640625" bestFit="1" customWidth="1"/>
    <col min="1671" max="1674" width="6.6640625" bestFit="1" customWidth="1"/>
    <col min="1675" max="1675" width="7.6640625" bestFit="1" customWidth="1"/>
    <col min="1676" max="1676" width="6.6640625" bestFit="1" customWidth="1"/>
    <col min="1677" max="1678" width="5.6640625" bestFit="1" customWidth="1"/>
    <col min="1679" max="1679" width="6.6640625" bestFit="1" customWidth="1"/>
    <col min="1680" max="1682" width="6" bestFit="1" customWidth="1"/>
    <col min="1683" max="1683" width="5.6640625" bestFit="1" customWidth="1"/>
    <col min="1684" max="1684" width="5" bestFit="1" customWidth="1"/>
    <col min="1685" max="1692" width="6" bestFit="1" customWidth="1"/>
    <col min="1693" max="1693" width="5" bestFit="1" customWidth="1"/>
    <col min="1694" max="1694" width="6" bestFit="1" customWidth="1"/>
    <col min="1695" max="1710" width="7" bestFit="1" customWidth="1"/>
    <col min="1711" max="1712" width="6" bestFit="1" customWidth="1"/>
    <col min="1713" max="1713" width="5" bestFit="1" customWidth="1"/>
    <col min="1714" max="1715" width="6" bestFit="1" customWidth="1"/>
    <col min="1716" max="1716" width="5" bestFit="1" customWidth="1"/>
    <col min="1717" max="1723" width="6" bestFit="1" customWidth="1"/>
    <col min="1724" max="1724" width="5" bestFit="1" customWidth="1"/>
    <col min="1725" max="1731" width="6" bestFit="1" customWidth="1"/>
    <col min="1732" max="1732" width="6.6640625" bestFit="1" customWidth="1"/>
    <col min="1733" max="1733" width="5.6640625" bestFit="1" customWidth="1"/>
    <col min="1734" max="1737" width="6" bestFit="1" customWidth="1"/>
    <col min="1738" max="1740" width="7.6640625" bestFit="1" customWidth="1"/>
    <col min="1741" max="1741" width="7" bestFit="1" customWidth="1"/>
    <col min="1742" max="1742" width="7.6640625" bestFit="1" customWidth="1"/>
    <col min="1743" max="1744" width="7" bestFit="1" customWidth="1"/>
    <col min="1745" max="1745" width="7.6640625" bestFit="1" customWidth="1"/>
    <col min="1746" max="1748" width="7" bestFit="1" customWidth="1"/>
    <col min="1749" max="1750" width="7.6640625" bestFit="1" customWidth="1"/>
    <col min="1751" max="1752" width="7" bestFit="1" customWidth="1"/>
    <col min="1753" max="1754" width="7.6640625" bestFit="1" customWidth="1"/>
    <col min="1755" max="1755" width="7" bestFit="1" customWidth="1"/>
    <col min="1756" max="1756" width="7.6640625" bestFit="1" customWidth="1"/>
    <col min="1757" max="1757" width="6.6640625" bestFit="1" customWidth="1"/>
    <col min="1758" max="1758" width="7.6640625" bestFit="1" customWidth="1"/>
    <col min="1759" max="1759" width="6.6640625" bestFit="1" customWidth="1"/>
    <col min="1760" max="1761" width="7.6640625" bestFit="1" customWidth="1"/>
    <col min="1762" max="1762" width="6.6640625" bestFit="1" customWidth="1"/>
    <col min="1763" max="1763" width="7.6640625" bestFit="1" customWidth="1"/>
    <col min="1764" max="1764" width="6.6640625" bestFit="1" customWidth="1"/>
    <col min="1765" max="1765" width="7.6640625" bestFit="1" customWidth="1"/>
    <col min="1766" max="1766" width="6.6640625" bestFit="1" customWidth="1"/>
    <col min="1767" max="1767" width="6" bestFit="1" customWidth="1"/>
    <col min="1768" max="1768" width="7.6640625" bestFit="1" customWidth="1"/>
    <col min="1769" max="1770" width="6.6640625" bestFit="1" customWidth="1"/>
    <col min="1771" max="1771" width="6" bestFit="1" customWidth="1"/>
    <col min="1772" max="1772" width="6.6640625" bestFit="1" customWidth="1"/>
    <col min="1773" max="1773" width="6" bestFit="1" customWidth="1"/>
    <col min="1774" max="1774" width="5.6640625" bestFit="1" customWidth="1"/>
    <col min="1775" max="1776" width="6" bestFit="1" customWidth="1"/>
    <col min="1777" max="1777" width="5.6640625" bestFit="1" customWidth="1"/>
    <col min="1778" max="1779" width="6" bestFit="1" customWidth="1"/>
    <col min="1780" max="1780" width="5" bestFit="1" customWidth="1"/>
    <col min="1781" max="1784" width="6" bestFit="1" customWidth="1"/>
    <col min="1785" max="1785" width="5.6640625" bestFit="1" customWidth="1"/>
    <col min="1786" max="1788" width="6" bestFit="1" customWidth="1"/>
    <col min="1789" max="1789" width="5" bestFit="1" customWidth="1"/>
    <col min="1790" max="1790" width="7" bestFit="1" customWidth="1"/>
    <col min="1791" max="1791" width="6" bestFit="1" customWidth="1"/>
    <col min="1792" max="1794" width="7" bestFit="1" customWidth="1"/>
    <col min="1795" max="1795" width="6" bestFit="1" customWidth="1"/>
    <col min="1796" max="1809" width="7" bestFit="1" customWidth="1"/>
    <col min="1810" max="1821" width="6" bestFit="1" customWidth="1"/>
    <col min="1822" max="1822" width="6.6640625" bestFit="1" customWidth="1"/>
    <col min="1823" max="1828" width="6" bestFit="1" customWidth="1"/>
    <col min="1829" max="1830" width="6.6640625" bestFit="1" customWidth="1"/>
    <col min="1831" max="1835" width="6" bestFit="1" customWidth="1"/>
    <col min="1836" max="1837" width="7" bestFit="1" customWidth="1"/>
    <col min="1838" max="1839" width="6.6640625" bestFit="1" customWidth="1"/>
    <col min="1840" max="1840" width="7.6640625" bestFit="1" customWidth="1"/>
    <col min="1841" max="1845" width="7" bestFit="1" customWidth="1"/>
    <col min="1846" max="1846" width="7.6640625" bestFit="1" customWidth="1"/>
    <col min="1847" max="1853" width="7" bestFit="1" customWidth="1"/>
    <col min="1854" max="1854" width="7.6640625" bestFit="1" customWidth="1"/>
    <col min="1855" max="1856" width="6.6640625" bestFit="1" customWidth="1"/>
    <col min="1857" max="1857" width="7.6640625" bestFit="1" customWidth="1"/>
    <col min="1858" max="1859" width="6.6640625" bestFit="1" customWidth="1"/>
    <col min="1860" max="1860" width="6" bestFit="1" customWidth="1"/>
    <col min="1861" max="1861" width="6.6640625" bestFit="1" customWidth="1"/>
    <col min="1862" max="1862" width="7.6640625" bestFit="1" customWidth="1"/>
    <col min="1863" max="1866" width="6.6640625" bestFit="1" customWidth="1"/>
    <col min="1867" max="1868" width="7.6640625" bestFit="1" customWidth="1"/>
    <col min="1869" max="1869" width="6" bestFit="1" customWidth="1"/>
    <col min="1870" max="1871" width="6.6640625" bestFit="1" customWidth="1"/>
    <col min="1872" max="1875" width="6" bestFit="1" customWidth="1"/>
    <col min="1876" max="1876" width="5" bestFit="1" customWidth="1"/>
    <col min="1877" max="1883" width="6" bestFit="1" customWidth="1"/>
    <col min="1884" max="1884" width="5" bestFit="1" customWidth="1"/>
    <col min="1885" max="1887" width="6" bestFit="1" customWidth="1"/>
    <col min="1888" max="1889" width="7" bestFit="1" customWidth="1"/>
    <col min="1890" max="1890" width="6" bestFit="1" customWidth="1"/>
    <col min="1891" max="1899" width="7" bestFit="1" customWidth="1"/>
    <col min="1900" max="1900" width="6" bestFit="1" customWidth="1"/>
    <col min="1901" max="1903" width="7" bestFit="1" customWidth="1"/>
    <col min="1904" max="1914" width="6" bestFit="1" customWidth="1"/>
    <col min="1915" max="1915" width="7.6640625" bestFit="1" customWidth="1"/>
    <col min="1916" max="1928" width="6" bestFit="1" customWidth="1"/>
    <col min="1929" max="1933" width="7" bestFit="1" customWidth="1"/>
    <col min="1934" max="1934" width="6.6640625" bestFit="1" customWidth="1"/>
    <col min="1935" max="1935" width="7" bestFit="1" customWidth="1"/>
    <col min="1936" max="1937" width="7.6640625" bestFit="1" customWidth="1"/>
    <col min="1938" max="1938" width="7" bestFit="1" customWidth="1"/>
    <col min="1939" max="1939" width="7.6640625" bestFit="1" customWidth="1"/>
    <col min="1940" max="1942" width="7" bestFit="1" customWidth="1"/>
    <col min="1943" max="1946" width="7.6640625" bestFit="1" customWidth="1"/>
    <col min="1947" max="1947" width="6.6640625" bestFit="1" customWidth="1"/>
    <col min="1948" max="1949" width="7.6640625" bestFit="1" customWidth="1"/>
    <col min="1950" max="1951" width="6.6640625" bestFit="1" customWidth="1"/>
    <col min="1952" max="1952" width="7.6640625" bestFit="1" customWidth="1"/>
    <col min="1953" max="1953" width="6.6640625" bestFit="1" customWidth="1"/>
    <col min="1954" max="1954" width="6" bestFit="1" customWidth="1"/>
    <col min="1955" max="1955" width="6.6640625" bestFit="1" customWidth="1"/>
    <col min="1956" max="1956" width="6" bestFit="1" customWidth="1"/>
    <col min="1957" max="1957" width="6.6640625" bestFit="1" customWidth="1"/>
    <col min="1958" max="1969" width="6" bestFit="1" customWidth="1"/>
    <col min="1970" max="1977" width="7" bestFit="1" customWidth="1"/>
    <col min="1978" max="1981" width="6" bestFit="1" customWidth="1"/>
    <col min="1982" max="1983" width="6.6640625" bestFit="1" customWidth="1"/>
    <col min="1984" max="1990" width="6" bestFit="1" customWidth="1"/>
    <col min="1991" max="1992" width="7.6640625" bestFit="1" customWidth="1"/>
    <col min="1993" max="1993" width="7" bestFit="1" customWidth="1"/>
    <col min="1994" max="1994" width="6.6640625" bestFit="1" customWidth="1"/>
    <col min="1995" max="1997" width="7.6640625" bestFit="1" customWidth="1"/>
    <col min="1998" max="1998" width="6.6640625" bestFit="1" customWidth="1"/>
    <col min="1999" max="1999" width="5.6640625" bestFit="1" customWidth="1"/>
    <col min="2000" max="2002" width="6" bestFit="1" customWidth="1"/>
    <col min="2003" max="2003" width="5" bestFit="1" customWidth="1"/>
    <col min="2004" max="2004" width="6" bestFit="1" customWidth="1"/>
    <col min="2005" max="2016" width="7" bestFit="1" customWidth="1"/>
    <col min="2017" max="2018" width="6" bestFit="1" customWidth="1"/>
    <col min="2019" max="2019" width="5.6640625" bestFit="1" customWidth="1"/>
    <col min="2020" max="2029" width="6" bestFit="1" customWidth="1"/>
    <col min="2030" max="2030" width="8" bestFit="1" customWidth="1"/>
    <col min="2031" max="2031" width="7" bestFit="1" customWidth="1"/>
    <col min="2032" max="2032" width="6.6640625" bestFit="1" customWidth="1"/>
    <col min="2033" max="2037" width="7" bestFit="1" customWidth="1"/>
    <col min="2038" max="2038" width="7.6640625" bestFit="1" customWidth="1"/>
    <col min="2039" max="2041" width="7" bestFit="1" customWidth="1"/>
    <col min="2042" max="2042" width="6.6640625" bestFit="1" customWidth="1"/>
    <col min="2043" max="2045" width="7" bestFit="1" customWidth="1"/>
    <col min="2046" max="2046" width="6.6640625" bestFit="1" customWidth="1"/>
    <col min="2047" max="2048" width="7.6640625" bestFit="1" customWidth="1"/>
    <col min="2049" max="2049" width="6" bestFit="1" customWidth="1"/>
    <col min="2050" max="2051" width="6.6640625" bestFit="1" customWidth="1"/>
    <col min="2052" max="2052" width="7.6640625" bestFit="1" customWidth="1"/>
    <col min="2053" max="2054" width="6.6640625" bestFit="1" customWidth="1"/>
    <col min="2055" max="2055" width="7.6640625" bestFit="1" customWidth="1"/>
    <col min="2056" max="2056" width="6.6640625" bestFit="1" customWidth="1"/>
    <col min="2057" max="2057" width="7.6640625" bestFit="1" customWidth="1"/>
    <col min="2058" max="2060" width="6.6640625" bestFit="1" customWidth="1"/>
    <col min="2061" max="2061" width="6" bestFit="1" customWidth="1"/>
    <col min="2062" max="2063" width="6.6640625" bestFit="1" customWidth="1"/>
    <col min="2064" max="2067" width="6" bestFit="1" customWidth="1"/>
    <col min="2068" max="2068" width="5" bestFit="1" customWidth="1"/>
    <col min="2069" max="2071" width="6" bestFit="1" customWidth="1"/>
    <col min="2072" max="2072" width="5" bestFit="1" customWidth="1"/>
    <col min="2073" max="2079" width="6" bestFit="1" customWidth="1"/>
    <col min="2080" max="2083" width="7" bestFit="1" customWidth="1"/>
    <col min="2084" max="2085" width="6" bestFit="1" customWidth="1"/>
    <col min="2086" max="2086" width="7" bestFit="1" customWidth="1"/>
    <col min="2087" max="2087" width="4" bestFit="1" customWidth="1"/>
    <col min="2088" max="2088" width="7" bestFit="1" customWidth="1"/>
    <col min="2089" max="2089" width="6" bestFit="1" customWidth="1"/>
    <col min="2090" max="2092" width="7" bestFit="1" customWidth="1"/>
    <col min="2093" max="2093" width="6" bestFit="1" customWidth="1"/>
    <col min="2094" max="2094" width="7" bestFit="1" customWidth="1"/>
    <col min="2095" max="2095" width="6" bestFit="1" customWidth="1"/>
    <col min="2096" max="2097" width="7" bestFit="1" customWidth="1"/>
    <col min="2098" max="2103" width="6" bestFit="1" customWidth="1"/>
    <col min="2104" max="2104" width="6.6640625" bestFit="1" customWidth="1"/>
    <col min="2105" max="2106" width="6" bestFit="1" customWidth="1"/>
    <col min="2107" max="2107" width="5" bestFit="1" customWidth="1"/>
    <col min="2108" max="2122" width="6" bestFit="1" customWidth="1"/>
    <col min="2123" max="2124" width="7.6640625" bestFit="1" customWidth="1"/>
    <col min="2125" max="2129" width="7" bestFit="1" customWidth="1"/>
    <col min="2130" max="2130" width="6.6640625" bestFit="1" customWidth="1"/>
    <col min="2131" max="2131" width="7.6640625" bestFit="1" customWidth="1"/>
    <col min="2132" max="2135" width="7" bestFit="1" customWidth="1"/>
    <col min="2136" max="2136" width="6.6640625" bestFit="1" customWidth="1"/>
    <col min="2137" max="2137" width="7" bestFit="1" customWidth="1"/>
    <col min="2138" max="2139" width="6.6640625" bestFit="1" customWidth="1"/>
    <col min="2140" max="2140" width="7.6640625" bestFit="1" customWidth="1"/>
    <col min="2141" max="2141" width="6" bestFit="1" customWidth="1"/>
    <col min="2142" max="2143" width="6.6640625" bestFit="1" customWidth="1"/>
    <col min="2144" max="2144" width="7.6640625" bestFit="1" customWidth="1"/>
    <col min="2145" max="2145" width="6.6640625" bestFit="1" customWidth="1"/>
    <col min="2146" max="2146" width="7.6640625" bestFit="1" customWidth="1"/>
    <col min="2147" max="2147" width="6.6640625" bestFit="1" customWidth="1"/>
    <col min="2148" max="2148" width="7.6640625" bestFit="1" customWidth="1"/>
    <col min="2149" max="2149" width="6.6640625" bestFit="1" customWidth="1"/>
    <col min="2150" max="2150" width="6" bestFit="1" customWidth="1"/>
    <col min="2151" max="2156" width="6.6640625" bestFit="1" customWidth="1"/>
    <col min="2157" max="2157" width="7.6640625" bestFit="1" customWidth="1"/>
    <col min="2158" max="2158" width="6" bestFit="1" customWidth="1"/>
    <col min="2159" max="2159" width="6.6640625" bestFit="1" customWidth="1"/>
    <col min="2160" max="2160" width="5" bestFit="1" customWidth="1"/>
    <col min="2161" max="2163" width="6.6640625" bestFit="1" customWidth="1"/>
    <col min="2164" max="2173" width="6" bestFit="1" customWidth="1"/>
    <col min="2174" max="2174" width="5" bestFit="1" customWidth="1"/>
    <col min="2175" max="2177" width="6" bestFit="1" customWidth="1"/>
    <col min="2178" max="2179" width="7" bestFit="1" customWidth="1"/>
    <col min="2180" max="2180" width="6" bestFit="1" customWidth="1"/>
    <col min="2181" max="2184" width="7" bestFit="1" customWidth="1"/>
    <col min="2185" max="2185" width="6" bestFit="1" customWidth="1"/>
    <col min="2186" max="2196" width="7" bestFit="1" customWidth="1"/>
    <col min="2197" max="2207" width="6" bestFit="1" customWidth="1"/>
    <col min="2208" max="2208" width="3" bestFit="1" customWidth="1"/>
    <col min="2209" max="2212" width="6" bestFit="1" customWidth="1"/>
    <col min="2213" max="2214" width="5" bestFit="1" customWidth="1"/>
    <col min="2215" max="2215" width="6" bestFit="1" customWidth="1"/>
    <col min="2216" max="2216" width="5" bestFit="1" customWidth="1"/>
    <col min="2217" max="2224" width="6" bestFit="1" customWidth="1"/>
    <col min="2225" max="2225" width="8" bestFit="1" customWidth="1"/>
    <col min="2226" max="2228" width="7" bestFit="1" customWidth="1"/>
    <col min="2229" max="2229" width="7.6640625" bestFit="1" customWidth="1"/>
    <col min="2230" max="2232" width="7" bestFit="1" customWidth="1"/>
    <col min="2233" max="2233" width="7.6640625" bestFit="1" customWidth="1"/>
    <col min="2234" max="2234" width="7" bestFit="1" customWidth="1"/>
    <col min="2235" max="2235" width="7.6640625" bestFit="1" customWidth="1"/>
    <col min="2236" max="2237" width="7" bestFit="1" customWidth="1"/>
    <col min="2238" max="2238" width="6.6640625" bestFit="1" customWidth="1"/>
    <col min="2239" max="2240" width="7.6640625" bestFit="1" customWidth="1"/>
    <col min="2241" max="2241" width="6.6640625" bestFit="1" customWidth="1"/>
    <col min="2242" max="2243" width="6" bestFit="1" customWidth="1"/>
    <col min="2244" max="2245" width="6.6640625" bestFit="1" customWidth="1"/>
    <col min="2246" max="2248" width="7.6640625" bestFit="1" customWidth="1"/>
    <col min="2249" max="2249" width="6.6640625" bestFit="1" customWidth="1"/>
    <col min="2250" max="2250" width="7.6640625" bestFit="1" customWidth="1"/>
    <col min="2251" max="2257" width="6.6640625" bestFit="1" customWidth="1"/>
    <col min="2258" max="2259" width="6" bestFit="1" customWidth="1"/>
    <col min="2260" max="2260" width="5" bestFit="1" customWidth="1"/>
    <col min="2261" max="2273" width="6" bestFit="1" customWidth="1"/>
    <col min="2274" max="2274" width="7" bestFit="1" customWidth="1"/>
    <col min="2275" max="2275" width="4" bestFit="1" customWidth="1"/>
    <col min="2276" max="2278" width="7" bestFit="1" customWidth="1"/>
    <col min="2279" max="2279" width="6" bestFit="1" customWidth="1"/>
    <col min="2280" max="2283" width="7" bestFit="1" customWidth="1"/>
    <col min="2284" max="2284" width="6" bestFit="1" customWidth="1"/>
    <col min="2285" max="2290" width="7" bestFit="1" customWidth="1"/>
    <col min="2291" max="2291" width="4.6640625" bestFit="1" customWidth="1"/>
    <col min="2292" max="2292" width="7" bestFit="1" customWidth="1"/>
    <col min="2293" max="2318" width="6" bestFit="1" customWidth="1"/>
    <col min="2319" max="2319" width="8" bestFit="1" customWidth="1"/>
    <col min="2320" max="2320" width="6.6640625" bestFit="1" customWidth="1"/>
    <col min="2321" max="2322" width="7" bestFit="1" customWidth="1"/>
    <col min="2323" max="2323" width="7.6640625" bestFit="1" customWidth="1"/>
    <col min="2324" max="2324" width="6.6640625" bestFit="1" customWidth="1"/>
    <col min="2325" max="2325" width="7.6640625" bestFit="1" customWidth="1"/>
    <col min="2326" max="2327" width="7" bestFit="1" customWidth="1"/>
    <col min="2328" max="2328" width="7.6640625" bestFit="1" customWidth="1"/>
    <col min="2329" max="2329" width="6.6640625" bestFit="1" customWidth="1"/>
    <col min="2330" max="2332" width="7" bestFit="1" customWidth="1"/>
    <col min="2333" max="2334" width="6.6640625" bestFit="1" customWidth="1"/>
    <col min="2335" max="2336" width="7.6640625" bestFit="1" customWidth="1"/>
    <col min="2337" max="2337" width="7" bestFit="1" customWidth="1"/>
    <col min="2338" max="2342" width="6" bestFit="1" customWidth="1"/>
    <col min="2343" max="2343" width="7.6640625" bestFit="1" customWidth="1"/>
    <col min="2344" max="2345" width="6" bestFit="1" customWidth="1"/>
    <col min="2346" max="2346" width="6.6640625" bestFit="1" customWidth="1"/>
    <col min="2347" max="2347" width="6" bestFit="1" customWidth="1"/>
    <col min="2348" max="2348" width="6.6640625" bestFit="1" customWidth="1"/>
    <col min="2349" max="2349" width="4" bestFit="1" customWidth="1"/>
    <col min="2350" max="2350" width="6.6640625" bestFit="1" customWidth="1"/>
    <col min="2351" max="2354" width="6" bestFit="1" customWidth="1"/>
    <col min="2355" max="2355" width="5" bestFit="1" customWidth="1"/>
    <col min="2356" max="2358" width="6" bestFit="1" customWidth="1"/>
    <col min="2359" max="2359" width="5" bestFit="1" customWidth="1"/>
    <col min="2360" max="2365" width="6" bestFit="1" customWidth="1"/>
    <col min="2366" max="2367" width="7" bestFit="1" customWidth="1"/>
    <col min="2368" max="2368" width="6" bestFit="1" customWidth="1"/>
    <col min="2369" max="2378" width="7" bestFit="1" customWidth="1"/>
    <col min="2379" max="2379" width="6" bestFit="1" customWidth="1"/>
    <col min="2380" max="2385" width="7" bestFit="1" customWidth="1"/>
    <col min="2386" max="2401" width="6" bestFit="1" customWidth="1"/>
    <col min="2402" max="2402" width="5" bestFit="1" customWidth="1"/>
    <col min="2403" max="2403" width="6" bestFit="1" customWidth="1"/>
    <col min="2404" max="2404" width="5" bestFit="1" customWidth="1"/>
    <col min="2405" max="2405" width="6" bestFit="1" customWidth="1"/>
    <col min="2406" max="2406" width="8" bestFit="1" customWidth="1"/>
    <col min="2407" max="2407" width="10.77734375" bestFit="1" customWidth="1"/>
    <col min="2408" max="2408" width="5" bestFit="1" customWidth="1"/>
    <col min="2409" max="2409" width="6" bestFit="1" customWidth="1"/>
    <col min="2410" max="2410" width="3" bestFit="1" customWidth="1"/>
    <col min="2411" max="2412" width="5" bestFit="1" customWidth="1"/>
    <col min="2413" max="2413" width="6" bestFit="1" customWidth="1"/>
    <col min="2414" max="2416" width="5" bestFit="1" customWidth="1"/>
    <col min="2417" max="2420" width="6" bestFit="1" customWidth="1"/>
    <col min="2421" max="2421" width="7" bestFit="1" customWidth="1"/>
    <col min="2422" max="2423" width="4" bestFit="1" customWidth="1"/>
    <col min="2424" max="2424" width="6" bestFit="1" customWidth="1"/>
    <col min="2425" max="2426" width="7" bestFit="1" customWidth="1"/>
    <col min="2427" max="2429" width="6" bestFit="1" customWidth="1"/>
    <col min="2430" max="2432" width="4" bestFit="1" customWidth="1"/>
    <col min="2433" max="2436" width="6" bestFit="1" customWidth="1"/>
    <col min="2437" max="2437" width="7" bestFit="1" customWidth="1"/>
    <col min="2438" max="2439" width="6" bestFit="1" customWidth="1"/>
    <col min="2440" max="2441" width="7" bestFit="1" customWidth="1"/>
    <col min="2442" max="2442" width="6" bestFit="1" customWidth="1"/>
    <col min="2443" max="2443" width="7" bestFit="1" customWidth="1"/>
    <col min="2444" max="2444" width="4" bestFit="1" customWidth="1"/>
    <col min="2445" max="2445" width="7" bestFit="1" customWidth="1"/>
    <col min="2446" max="2446" width="6" bestFit="1" customWidth="1"/>
    <col min="2447" max="2447" width="7" bestFit="1" customWidth="1"/>
    <col min="2448" max="2448" width="6" bestFit="1" customWidth="1"/>
    <col min="2449" max="2450" width="4" bestFit="1" customWidth="1"/>
    <col min="2451" max="2452" width="7" bestFit="1" customWidth="1"/>
    <col min="2453" max="2453" width="4" bestFit="1" customWidth="1"/>
    <col min="2454" max="2454" width="7" bestFit="1" customWidth="1"/>
    <col min="2455" max="2456" width="4" bestFit="1" customWidth="1"/>
    <col min="2457" max="2457" width="6" bestFit="1" customWidth="1"/>
    <col min="2458" max="2458" width="7" bestFit="1" customWidth="1"/>
    <col min="2459" max="2459" width="6" bestFit="1" customWidth="1"/>
    <col min="2460" max="2460" width="4" bestFit="1" customWidth="1"/>
    <col min="2461" max="2461" width="7" bestFit="1" customWidth="1"/>
    <col min="2462" max="2462" width="6" bestFit="1" customWidth="1"/>
    <col min="2463" max="2464" width="4" bestFit="1" customWidth="1"/>
    <col min="2465" max="2466" width="6" bestFit="1" customWidth="1"/>
    <col min="2467" max="2468" width="7" bestFit="1" customWidth="1"/>
    <col min="2469" max="2469" width="6" bestFit="1" customWidth="1"/>
    <col min="2470" max="2470" width="12.77734375" bestFit="1" customWidth="1"/>
    <col min="2471" max="2471" width="10.109375" bestFit="1" customWidth="1"/>
    <col min="2472" max="2473" width="6" bestFit="1" customWidth="1"/>
    <col min="2474" max="2474" width="5" bestFit="1" customWidth="1"/>
    <col min="2475" max="2478" width="6" bestFit="1" customWidth="1"/>
    <col min="2479" max="2479" width="5" bestFit="1" customWidth="1"/>
    <col min="2480" max="2487" width="6" bestFit="1" customWidth="1"/>
    <col min="2488" max="2488" width="3" bestFit="1" customWidth="1"/>
    <col min="2489" max="2489" width="5" bestFit="1" customWidth="1"/>
    <col min="2490" max="2491" width="6" bestFit="1" customWidth="1"/>
    <col min="2492" max="2492" width="3" bestFit="1" customWidth="1"/>
    <col min="2493" max="2494" width="5" bestFit="1" customWidth="1"/>
    <col min="2495" max="2495" width="6" bestFit="1" customWidth="1"/>
    <col min="2496" max="2498" width="5" bestFit="1" customWidth="1"/>
    <col min="2499" max="2499" width="6" bestFit="1" customWidth="1"/>
    <col min="2500" max="2502" width="5" bestFit="1" customWidth="1"/>
    <col min="2503" max="2504" width="6" bestFit="1" customWidth="1"/>
    <col min="2505" max="2505" width="3" bestFit="1" customWidth="1"/>
    <col min="2506" max="2506" width="5" bestFit="1" customWidth="1"/>
    <col min="2507" max="2509" width="6" bestFit="1" customWidth="1"/>
    <col min="2510" max="2510" width="5" bestFit="1" customWidth="1"/>
    <col min="2511" max="2511" width="6" bestFit="1" customWidth="1"/>
    <col min="2512" max="2513" width="5" bestFit="1" customWidth="1"/>
    <col min="2514" max="2514" width="6" bestFit="1" customWidth="1"/>
    <col min="2515" max="2515" width="5" bestFit="1" customWidth="1"/>
    <col min="2516" max="2516" width="6" bestFit="1" customWidth="1"/>
    <col min="2517" max="2518" width="5" bestFit="1" customWidth="1"/>
    <col min="2519" max="2519" width="7" bestFit="1" customWidth="1"/>
    <col min="2520" max="2520" width="6" bestFit="1" customWidth="1"/>
    <col min="2521" max="2521" width="4" bestFit="1" customWidth="1"/>
    <col min="2522" max="2522" width="7" bestFit="1" customWidth="1"/>
    <col min="2523" max="2527" width="6" bestFit="1" customWidth="1"/>
    <col min="2528" max="2528" width="4" bestFit="1" customWidth="1"/>
    <col min="2529" max="2529" width="6" bestFit="1" customWidth="1"/>
    <col min="2530" max="2530" width="7" bestFit="1" customWidth="1"/>
    <col min="2531" max="2531" width="4" bestFit="1" customWidth="1"/>
    <col min="2532" max="2532" width="7" bestFit="1" customWidth="1"/>
    <col min="2533" max="2535" width="4" bestFit="1" customWidth="1"/>
    <col min="2536" max="2537" width="7" bestFit="1" customWidth="1"/>
    <col min="2538" max="2538" width="6" bestFit="1" customWidth="1"/>
    <col min="2539" max="2539" width="12.77734375" bestFit="1" customWidth="1"/>
    <col min="2540" max="2540" width="10.109375" bestFit="1" customWidth="1"/>
    <col min="2541" max="2541" width="5" bestFit="1" customWidth="1"/>
    <col min="2542" max="2542" width="2" bestFit="1" customWidth="1"/>
    <col min="2543" max="2543" width="5" bestFit="1" customWidth="1"/>
    <col min="2544" max="2545" width="4" bestFit="1" customWidth="1"/>
    <col min="2546" max="2546" width="5" bestFit="1" customWidth="1"/>
    <col min="2547" max="2547" width="4" bestFit="1" customWidth="1"/>
    <col min="2548" max="2548" width="5" bestFit="1" customWidth="1"/>
    <col min="2549" max="2550" width="4" bestFit="1" customWidth="1"/>
    <col min="2551" max="2551" width="5" bestFit="1" customWidth="1"/>
    <col min="2552" max="2552" width="4" bestFit="1" customWidth="1"/>
    <col min="2553" max="2556" width="5" bestFit="1" customWidth="1"/>
    <col min="2557" max="2557" width="6" bestFit="1" customWidth="1"/>
    <col min="2558" max="2558" width="5" bestFit="1" customWidth="1"/>
    <col min="2559" max="2559" width="6" bestFit="1" customWidth="1"/>
    <col min="2560" max="2560" width="3" bestFit="1" customWidth="1"/>
    <col min="2561" max="2561" width="5" bestFit="1" customWidth="1"/>
    <col min="2562" max="2562" width="6" bestFit="1" customWidth="1"/>
    <col min="2563" max="2563" width="5" bestFit="1" customWidth="1"/>
    <col min="2564" max="2564" width="3" bestFit="1" customWidth="1"/>
    <col min="2565" max="2566" width="6" bestFit="1" customWidth="1"/>
    <col min="2567" max="2568" width="5" bestFit="1" customWidth="1"/>
    <col min="2569" max="2570" width="6" bestFit="1" customWidth="1"/>
    <col min="2571" max="2571" width="7" bestFit="1" customWidth="1"/>
    <col min="2572" max="2572" width="6" bestFit="1" customWidth="1"/>
    <col min="2573" max="2573" width="7" bestFit="1" customWidth="1"/>
    <col min="2574" max="2574" width="6" bestFit="1" customWidth="1"/>
    <col min="2575" max="2576" width="7" bestFit="1" customWidth="1"/>
    <col min="2577" max="2577" width="4" bestFit="1" customWidth="1"/>
    <col min="2578" max="2578" width="7" bestFit="1" customWidth="1"/>
    <col min="2579" max="2580" width="6" bestFit="1" customWidth="1"/>
    <col min="2581" max="2581" width="4" bestFit="1" customWidth="1"/>
    <col min="2582" max="2582" width="6" bestFit="1" customWidth="1"/>
    <col min="2583" max="2583" width="4" bestFit="1" customWidth="1"/>
    <col min="2584" max="2584" width="6" bestFit="1" customWidth="1"/>
    <col min="2585" max="2587" width="7" bestFit="1" customWidth="1"/>
    <col min="2588" max="2589" width="6" bestFit="1" customWidth="1"/>
    <col min="2590" max="2590" width="7" bestFit="1" customWidth="1"/>
    <col min="2591" max="2591" width="6" bestFit="1" customWidth="1"/>
    <col min="2592" max="2592" width="7" bestFit="1" customWidth="1"/>
    <col min="2593" max="2594" width="6" bestFit="1" customWidth="1"/>
    <col min="2595" max="2596" width="4" bestFit="1" customWidth="1"/>
    <col min="2597" max="2597" width="6" bestFit="1" customWidth="1"/>
    <col min="2598" max="2598" width="4" bestFit="1" customWidth="1"/>
    <col min="2599" max="2599" width="7" bestFit="1" customWidth="1"/>
    <col min="2600" max="2600" width="4" bestFit="1" customWidth="1"/>
    <col min="2601" max="2601" width="6" bestFit="1" customWidth="1"/>
    <col min="2602" max="2606" width="7" bestFit="1" customWidth="1"/>
    <col min="2607" max="2607" width="6" bestFit="1" customWidth="1"/>
    <col min="2608" max="2609" width="7" bestFit="1" customWidth="1"/>
    <col min="2610" max="2611" width="6" bestFit="1" customWidth="1"/>
    <col min="2612" max="2612" width="4" bestFit="1" customWidth="1"/>
    <col min="2613" max="2613" width="7" bestFit="1" customWidth="1"/>
    <col min="2614" max="2614" width="6" bestFit="1" customWidth="1"/>
    <col min="2615" max="2615" width="7" bestFit="1" customWidth="1"/>
    <col min="2616" max="2616" width="12.77734375" bestFit="1" customWidth="1"/>
    <col min="2617" max="2617" width="10.109375" bestFit="1" customWidth="1"/>
    <col min="2618" max="2620" width="5" bestFit="1" customWidth="1"/>
    <col min="2621" max="2623" width="6" bestFit="1" customWidth="1"/>
    <col min="2624" max="2625" width="5" bestFit="1" customWidth="1"/>
    <col min="2626" max="2626" width="6" bestFit="1" customWidth="1"/>
    <col min="2627" max="2629" width="5" bestFit="1" customWidth="1"/>
    <col min="2630" max="2631" width="6" bestFit="1" customWidth="1"/>
    <col min="2632" max="2632" width="3" bestFit="1" customWidth="1"/>
    <col min="2633" max="2633" width="6" bestFit="1" customWidth="1"/>
    <col min="2634" max="2634" width="5" bestFit="1" customWidth="1"/>
    <col min="2635" max="2635" width="3" bestFit="1" customWidth="1"/>
    <col min="2636" max="2636" width="5" bestFit="1" customWidth="1"/>
    <col min="2637" max="2640" width="6" bestFit="1" customWidth="1"/>
    <col min="2641" max="2642" width="5" bestFit="1" customWidth="1"/>
    <col min="2643" max="2646" width="6" bestFit="1" customWidth="1"/>
    <col min="2647" max="2647" width="3" bestFit="1" customWidth="1"/>
    <col min="2648" max="2649" width="5" bestFit="1" customWidth="1"/>
    <col min="2650" max="2651" width="6" bestFit="1" customWidth="1"/>
    <col min="2652" max="2652" width="5" bestFit="1" customWidth="1"/>
    <col min="2653" max="2653" width="6" bestFit="1" customWidth="1"/>
    <col min="2654" max="2655" width="5" bestFit="1" customWidth="1"/>
    <col min="2656" max="2656" width="6" bestFit="1" customWidth="1"/>
    <col min="2657" max="2657" width="3" bestFit="1" customWidth="1"/>
    <col min="2658" max="2659" width="6" bestFit="1" customWidth="1"/>
    <col min="2660" max="2660" width="5" bestFit="1" customWidth="1"/>
    <col min="2661" max="2661" width="7" bestFit="1" customWidth="1"/>
    <col min="2662" max="2662" width="6" bestFit="1" customWidth="1"/>
    <col min="2663" max="2663" width="4" bestFit="1" customWidth="1"/>
    <col min="2664" max="2664" width="7" bestFit="1" customWidth="1"/>
    <col min="2665" max="2666" width="6" bestFit="1" customWidth="1"/>
    <col min="2667" max="2668" width="7" bestFit="1" customWidth="1"/>
    <col min="2669" max="2669" width="4" bestFit="1" customWidth="1"/>
    <col min="2670" max="2672" width="7" bestFit="1" customWidth="1"/>
    <col min="2673" max="2674" width="6" bestFit="1" customWidth="1"/>
    <col min="2675" max="2675" width="7" bestFit="1" customWidth="1"/>
    <col min="2676" max="2676" width="6" bestFit="1" customWidth="1"/>
    <col min="2677" max="2677" width="7" bestFit="1" customWidth="1"/>
    <col min="2678" max="2678" width="6" bestFit="1" customWidth="1"/>
    <col min="2679" max="2680" width="7" bestFit="1" customWidth="1"/>
    <col min="2681" max="2681" width="6" bestFit="1" customWidth="1"/>
    <col min="2682" max="2682" width="7" bestFit="1" customWidth="1"/>
    <col min="2683" max="2684" width="6" bestFit="1" customWidth="1"/>
    <col min="2685" max="2685" width="7" bestFit="1" customWidth="1"/>
    <col min="2686" max="2686" width="6" bestFit="1" customWidth="1"/>
    <col min="2687" max="2687" width="7" bestFit="1" customWidth="1"/>
    <col min="2688" max="2688" width="6" bestFit="1" customWidth="1"/>
    <col min="2689" max="2689" width="7" bestFit="1" customWidth="1"/>
    <col min="2690" max="2690" width="6" bestFit="1" customWidth="1"/>
    <col min="2691" max="2691" width="4" bestFit="1" customWidth="1"/>
    <col min="2692" max="2693" width="6" bestFit="1" customWidth="1"/>
    <col min="2694" max="2694" width="7" bestFit="1" customWidth="1"/>
    <col min="2695" max="2695" width="4" bestFit="1" customWidth="1"/>
    <col min="2696" max="2696" width="6" bestFit="1" customWidth="1"/>
    <col min="2697" max="2698" width="7" bestFit="1" customWidth="1"/>
    <col min="2699" max="2699" width="6" bestFit="1" customWidth="1"/>
    <col min="2700" max="2700" width="7" bestFit="1" customWidth="1"/>
    <col min="2701" max="2702" width="6" bestFit="1" customWidth="1"/>
    <col min="2703" max="2703" width="12.77734375" bestFit="1" customWidth="1"/>
    <col min="2704" max="2704" width="10.109375" bestFit="1" customWidth="1"/>
    <col min="2705" max="2705" width="5" bestFit="1" customWidth="1"/>
    <col min="2706" max="2706" width="4" bestFit="1" customWidth="1"/>
    <col min="2707" max="2707" width="5" bestFit="1" customWidth="1"/>
    <col min="2708" max="2708" width="2" bestFit="1" customWidth="1"/>
    <col min="2709" max="2709" width="5" bestFit="1" customWidth="1"/>
    <col min="2710" max="2710" width="4" bestFit="1" customWidth="1"/>
    <col min="2711" max="2711" width="5" bestFit="1" customWidth="1"/>
    <col min="2712" max="2713" width="4" bestFit="1" customWidth="1"/>
    <col min="2714" max="2715" width="5" bestFit="1" customWidth="1"/>
    <col min="2716" max="2719" width="6" bestFit="1" customWidth="1"/>
    <col min="2720" max="2721" width="5" bestFit="1" customWidth="1"/>
    <col min="2722" max="2724" width="6" bestFit="1" customWidth="1"/>
    <col min="2725" max="2725" width="3" bestFit="1" customWidth="1"/>
    <col min="2726" max="2726" width="6" bestFit="1" customWidth="1"/>
    <col min="2727" max="2727" width="3" bestFit="1" customWidth="1"/>
    <col min="2728" max="2731" width="6" bestFit="1" customWidth="1"/>
    <col min="2732" max="2733" width="7" bestFit="1" customWidth="1"/>
    <col min="2734" max="2734" width="6" bestFit="1" customWidth="1"/>
    <col min="2735" max="2735" width="7" bestFit="1" customWidth="1"/>
    <col min="2736" max="2738" width="6" bestFit="1" customWidth="1"/>
    <col min="2739" max="2739" width="4" bestFit="1" customWidth="1"/>
    <col min="2740" max="2740" width="6" bestFit="1" customWidth="1"/>
    <col min="2741" max="2741" width="7" bestFit="1" customWidth="1"/>
    <col min="2742" max="2742" width="4" bestFit="1" customWidth="1"/>
    <col min="2743" max="2744" width="7" bestFit="1" customWidth="1"/>
    <col min="2745" max="2749" width="6" bestFit="1" customWidth="1"/>
    <col min="2750" max="2754" width="7" bestFit="1" customWidth="1"/>
    <col min="2755" max="2757" width="6" bestFit="1" customWidth="1"/>
    <col min="2758" max="2758" width="7" bestFit="1" customWidth="1"/>
    <col min="2759" max="2761" width="6" bestFit="1" customWidth="1"/>
    <col min="2762" max="2762" width="4" bestFit="1" customWidth="1"/>
    <col min="2763" max="2763" width="7" bestFit="1" customWidth="1"/>
    <col min="2764" max="2764" width="6" bestFit="1" customWidth="1"/>
    <col min="2765" max="2765" width="7" bestFit="1" customWidth="1"/>
    <col min="2766" max="2766" width="6" bestFit="1" customWidth="1"/>
    <col min="2767" max="2769" width="7" bestFit="1" customWidth="1"/>
    <col min="2770" max="2770" width="4" bestFit="1" customWidth="1"/>
    <col min="2771" max="2771" width="6" bestFit="1" customWidth="1"/>
    <col min="2772" max="2772" width="4" bestFit="1" customWidth="1"/>
    <col min="2773" max="2774" width="7" bestFit="1" customWidth="1"/>
    <col min="2775" max="2775" width="12.77734375" bestFit="1" customWidth="1"/>
    <col min="2776" max="2776" width="10.109375" bestFit="1" customWidth="1"/>
    <col min="2777" max="2779" width="5" bestFit="1" customWidth="1"/>
    <col min="2780" max="2788" width="6" bestFit="1" customWidth="1"/>
    <col min="2789" max="2789" width="5" bestFit="1" customWidth="1"/>
    <col min="2790" max="2790" width="6" bestFit="1" customWidth="1"/>
    <col min="2791" max="2793" width="5" bestFit="1" customWidth="1"/>
    <col min="2794" max="2794" width="6" bestFit="1" customWidth="1"/>
    <col min="2795" max="2797" width="5" bestFit="1" customWidth="1"/>
    <col min="2798" max="2798" width="6" bestFit="1" customWidth="1"/>
    <col min="2799" max="2801" width="5" bestFit="1" customWidth="1"/>
    <col min="2802" max="2803" width="6" bestFit="1" customWidth="1"/>
    <col min="2804" max="2805" width="5" bestFit="1" customWidth="1"/>
    <col min="2806" max="2806" width="3" bestFit="1" customWidth="1"/>
    <col min="2807" max="2807" width="5" bestFit="1" customWidth="1"/>
    <col min="2808" max="2808" width="3" bestFit="1" customWidth="1"/>
    <col min="2809" max="2809" width="6" bestFit="1" customWidth="1"/>
    <col min="2810" max="2810" width="5" bestFit="1" customWidth="1"/>
    <col min="2811" max="2812" width="6" bestFit="1" customWidth="1"/>
    <col min="2813" max="2813" width="5" bestFit="1" customWidth="1"/>
    <col min="2814" max="2814" width="6" bestFit="1" customWidth="1"/>
    <col min="2815" max="2815" width="5" bestFit="1" customWidth="1"/>
    <col min="2816" max="2817" width="6" bestFit="1" customWidth="1"/>
    <col min="2818" max="2819" width="7" bestFit="1" customWidth="1"/>
    <col min="2820" max="2820" width="6" bestFit="1" customWidth="1"/>
    <col min="2821" max="2821" width="4" bestFit="1" customWidth="1"/>
    <col min="2822" max="2822" width="7" bestFit="1" customWidth="1"/>
    <col min="2823" max="2823" width="6" bestFit="1" customWidth="1"/>
    <col min="2824" max="2824" width="4" bestFit="1" customWidth="1"/>
    <col min="2825" max="2825" width="6" bestFit="1" customWidth="1"/>
    <col min="2826" max="2827" width="7" bestFit="1" customWidth="1"/>
    <col min="2828" max="2828" width="6" bestFit="1" customWidth="1"/>
    <col min="2829" max="2831" width="7" bestFit="1" customWidth="1"/>
    <col min="2832" max="2834" width="6" bestFit="1" customWidth="1"/>
    <col min="2835" max="2837" width="7" bestFit="1" customWidth="1"/>
    <col min="2838" max="2838" width="4" bestFit="1" customWidth="1"/>
    <col min="2839" max="2840" width="7" bestFit="1" customWidth="1"/>
    <col min="2841" max="2841" width="6" bestFit="1" customWidth="1"/>
    <col min="2842" max="2842" width="12.77734375" bestFit="1" customWidth="1"/>
    <col min="2843" max="2843" width="10.109375" bestFit="1" customWidth="1"/>
    <col min="2844" max="2844" width="5" bestFit="1" customWidth="1"/>
    <col min="2845" max="2845" width="4" bestFit="1" customWidth="1"/>
    <col min="2846" max="2846" width="5" bestFit="1" customWidth="1"/>
    <col min="2847" max="2847" width="4" bestFit="1" customWidth="1"/>
    <col min="2848" max="2848" width="5" bestFit="1" customWidth="1"/>
    <col min="2849" max="2853" width="4" bestFit="1" customWidth="1"/>
    <col min="2854" max="2854" width="5" bestFit="1" customWidth="1"/>
    <col min="2855" max="2855" width="3" bestFit="1" customWidth="1"/>
    <col min="2856" max="2856" width="5" bestFit="1" customWidth="1"/>
    <col min="2857" max="2859" width="6" bestFit="1" customWidth="1"/>
    <col min="2860" max="2860" width="5" bestFit="1" customWidth="1"/>
    <col min="2861" max="2861" width="6" bestFit="1" customWidth="1"/>
    <col min="2862" max="2862" width="5" bestFit="1" customWidth="1"/>
    <col min="2863" max="2863" width="6" bestFit="1" customWidth="1"/>
    <col min="2864" max="2864" width="5" bestFit="1" customWidth="1"/>
    <col min="2865" max="2865" width="3" bestFit="1" customWidth="1"/>
    <col min="2866" max="2866" width="5" bestFit="1" customWidth="1"/>
    <col min="2867" max="2867" width="6" bestFit="1" customWidth="1"/>
    <col min="2868" max="2868" width="5" bestFit="1" customWidth="1"/>
    <col min="2869" max="2873" width="6" bestFit="1" customWidth="1"/>
    <col min="2874" max="2874" width="7" bestFit="1" customWidth="1"/>
    <col min="2875" max="2875" width="4" bestFit="1" customWidth="1"/>
    <col min="2876" max="2876" width="7" bestFit="1" customWidth="1"/>
    <col min="2877" max="2878" width="6" bestFit="1" customWidth="1"/>
    <col min="2879" max="2881" width="7" bestFit="1" customWidth="1"/>
    <col min="2882" max="2882" width="6" bestFit="1" customWidth="1"/>
    <col min="2883" max="2883" width="7" bestFit="1" customWidth="1"/>
    <col min="2884" max="2884" width="6" bestFit="1" customWidth="1"/>
    <col min="2885" max="2885" width="4" bestFit="1" customWidth="1"/>
    <col min="2886" max="2886" width="7" bestFit="1" customWidth="1"/>
    <col min="2887" max="2887" width="6" bestFit="1" customWidth="1"/>
    <col min="2888" max="2889" width="7" bestFit="1" customWidth="1"/>
    <col min="2890" max="2890" width="6" bestFit="1" customWidth="1"/>
    <col min="2891" max="2891" width="7" bestFit="1" customWidth="1"/>
    <col min="2892" max="2892" width="6" bestFit="1" customWidth="1"/>
    <col min="2893" max="2893" width="7" bestFit="1" customWidth="1"/>
    <col min="2894" max="2894" width="4" bestFit="1" customWidth="1"/>
    <col min="2895" max="2895" width="6" bestFit="1" customWidth="1"/>
    <col min="2896" max="2896" width="7" bestFit="1" customWidth="1"/>
    <col min="2897" max="2899" width="6" bestFit="1" customWidth="1"/>
    <col min="2900" max="2900" width="4" bestFit="1" customWidth="1"/>
    <col min="2901" max="2905" width="7" bestFit="1" customWidth="1"/>
    <col min="2906" max="2906" width="6" bestFit="1" customWidth="1"/>
    <col min="2907" max="2907" width="7" bestFit="1" customWidth="1"/>
    <col min="2908" max="2909" width="6" bestFit="1" customWidth="1"/>
    <col min="2910" max="2910" width="12.77734375" bestFit="1" customWidth="1"/>
    <col min="2911" max="2911" width="10.109375" bestFit="1" customWidth="1"/>
    <col min="2912" max="2913" width="5" bestFit="1" customWidth="1"/>
    <col min="2914" max="2914" width="3" bestFit="1" customWidth="1"/>
    <col min="2915" max="2916" width="6" bestFit="1" customWidth="1"/>
    <col min="2917" max="2917" width="5" bestFit="1" customWidth="1"/>
    <col min="2918" max="2920" width="6" bestFit="1" customWidth="1"/>
    <col min="2921" max="2921" width="5" bestFit="1" customWidth="1"/>
    <col min="2922" max="2922" width="6" bestFit="1" customWidth="1"/>
    <col min="2923" max="2923" width="5" bestFit="1" customWidth="1"/>
    <col min="2924" max="2925" width="6" bestFit="1" customWidth="1"/>
    <col min="2926" max="2926" width="5" bestFit="1" customWidth="1"/>
    <col min="2927" max="2927" width="6" bestFit="1" customWidth="1"/>
    <col min="2928" max="2929" width="3" bestFit="1" customWidth="1"/>
    <col min="2930" max="2930" width="6" bestFit="1" customWidth="1"/>
    <col min="2931" max="2931" width="3" bestFit="1" customWidth="1"/>
    <col min="2932" max="2932" width="6" bestFit="1" customWidth="1"/>
    <col min="2933" max="2933" width="5" bestFit="1" customWidth="1"/>
    <col min="2934" max="2934" width="6" bestFit="1" customWidth="1"/>
    <col min="2935" max="2939" width="5" bestFit="1" customWidth="1"/>
    <col min="2940" max="2940" width="7" bestFit="1" customWidth="1"/>
    <col min="2941" max="2942" width="6" bestFit="1" customWidth="1"/>
    <col min="2943" max="2944" width="7" bestFit="1" customWidth="1"/>
    <col min="2945" max="2945" width="6" bestFit="1" customWidth="1"/>
    <col min="2946" max="2948" width="7" bestFit="1" customWidth="1"/>
    <col min="2949" max="2951" width="6" bestFit="1" customWidth="1"/>
    <col min="2952" max="2952" width="7" bestFit="1" customWidth="1"/>
    <col min="2953" max="2953" width="4" bestFit="1" customWidth="1"/>
    <col min="2954" max="2954" width="7" bestFit="1" customWidth="1"/>
    <col min="2955" max="2955" width="4" bestFit="1" customWidth="1"/>
    <col min="2956" max="2956" width="6" bestFit="1" customWidth="1"/>
    <col min="2957" max="2958" width="7" bestFit="1" customWidth="1"/>
    <col min="2959" max="2959" width="6" bestFit="1" customWidth="1"/>
    <col min="2960" max="2960" width="4" bestFit="1" customWidth="1"/>
    <col min="2961" max="2962" width="7" bestFit="1" customWidth="1"/>
    <col min="2963" max="2965" width="6" bestFit="1" customWidth="1"/>
    <col min="2966" max="2971" width="7" bestFit="1" customWidth="1"/>
    <col min="2972" max="2972" width="4" bestFit="1" customWidth="1"/>
    <col min="2973" max="2973" width="7" bestFit="1" customWidth="1"/>
    <col min="2974" max="2974" width="6" bestFit="1" customWidth="1"/>
    <col min="2975" max="2975" width="7" bestFit="1" customWidth="1"/>
    <col min="2976" max="2976" width="6" bestFit="1" customWidth="1"/>
    <col min="2977" max="2979" width="4" bestFit="1" customWidth="1"/>
    <col min="2980" max="2981" width="6" bestFit="1" customWidth="1"/>
    <col min="2982" max="2984" width="7" bestFit="1" customWidth="1"/>
    <col min="2985" max="2986" width="4" bestFit="1" customWidth="1"/>
    <col min="2987" max="2987" width="7" bestFit="1" customWidth="1"/>
    <col min="2988" max="2988" width="6" bestFit="1" customWidth="1"/>
    <col min="2989" max="2989" width="7" bestFit="1" customWidth="1"/>
    <col min="2990" max="2990" width="4" bestFit="1" customWidth="1"/>
    <col min="2991" max="2991" width="7" bestFit="1" customWidth="1"/>
    <col min="2992" max="2992" width="12.77734375" bestFit="1" customWidth="1"/>
    <col min="2993" max="2993" width="10.109375" bestFit="1" customWidth="1"/>
    <col min="2994" max="2994" width="5" bestFit="1" customWidth="1"/>
    <col min="2995" max="2995" width="4" bestFit="1" customWidth="1"/>
    <col min="2996" max="2996" width="5" bestFit="1" customWidth="1"/>
    <col min="2997" max="2997" width="4" bestFit="1" customWidth="1"/>
    <col min="2998" max="2998" width="5" bestFit="1" customWidth="1"/>
    <col min="2999" max="2999" width="2" bestFit="1" customWidth="1"/>
    <col min="3000" max="3000" width="5" bestFit="1" customWidth="1"/>
    <col min="3001" max="3001" width="2" bestFit="1" customWidth="1"/>
    <col min="3002" max="3003" width="5" bestFit="1" customWidth="1"/>
    <col min="3004" max="3004" width="4" bestFit="1" customWidth="1"/>
    <col min="3005" max="3006" width="5" bestFit="1" customWidth="1"/>
    <col min="3007" max="3008" width="6" bestFit="1" customWidth="1"/>
    <col min="3009" max="3012" width="5" bestFit="1" customWidth="1"/>
    <col min="3013" max="3014" width="6" bestFit="1" customWidth="1"/>
    <col min="3015" max="3015" width="5" bestFit="1" customWidth="1"/>
    <col min="3016" max="3017" width="6" bestFit="1" customWidth="1"/>
    <col min="3018" max="3018" width="5" bestFit="1" customWidth="1"/>
    <col min="3019" max="3019" width="3" bestFit="1" customWidth="1"/>
    <col min="3020" max="3020" width="5" bestFit="1" customWidth="1"/>
    <col min="3021" max="3023" width="6" bestFit="1" customWidth="1"/>
    <col min="3024" max="3024" width="5" bestFit="1" customWidth="1"/>
    <col min="3025" max="3025" width="3" bestFit="1" customWidth="1"/>
    <col min="3026" max="3026" width="5" bestFit="1" customWidth="1"/>
    <col min="3027" max="3030" width="6" bestFit="1" customWidth="1"/>
    <col min="3031" max="3031" width="5" bestFit="1" customWidth="1"/>
    <col min="3032" max="3032" width="7" bestFit="1" customWidth="1"/>
    <col min="3033" max="3033" width="6" bestFit="1" customWidth="1"/>
    <col min="3034" max="3034" width="4" bestFit="1" customWidth="1"/>
    <col min="3035" max="3036" width="7" bestFit="1" customWidth="1"/>
    <col min="3037" max="3037" width="6" bestFit="1" customWidth="1"/>
    <col min="3038" max="3038" width="4" bestFit="1" customWidth="1"/>
    <col min="3039" max="3040" width="7" bestFit="1" customWidth="1"/>
    <col min="3041" max="3041" width="6" bestFit="1" customWidth="1"/>
    <col min="3042" max="3042" width="4" bestFit="1" customWidth="1"/>
    <col min="3043" max="3044" width="6" bestFit="1" customWidth="1"/>
    <col min="3045" max="3045" width="4" bestFit="1" customWidth="1"/>
    <col min="3046" max="3047" width="7" bestFit="1" customWidth="1"/>
    <col min="3048" max="3048" width="4" bestFit="1" customWidth="1"/>
    <col min="3049" max="3050" width="6" bestFit="1" customWidth="1"/>
    <col min="3051" max="3051" width="7" bestFit="1" customWidth="1"/>
    <col min="3052" max="3052" width="6" bestFit="1" customWidth="1"/>
    <col min="3053" max="3053" width="7" bestFit="1" customWidth="1"/>
    <col min="3054" max="3058" width="6" bestFit="1" customWidth="1"/>
    <col min="3059" max="3060" width="4" bestFit="1" customWidth="1"/>
    <col min="3061" max="3061" width="12.77734375" bestFit="1" customWidth="1"/>
    <col min="3062" max="3062" width="10.109375" bestFit="1" customWidth="1"/>
    <col min="3063" max="3063" width="3" bestFit="1" customWidth="1"/>
    <col min="3064" max="3065" width="5" bestFit="1" customWidth="1"/>
    <col min="3066" max="3067" width="6" bestFit="1" customWidth="1"/>
    <col min="3068" max="3068" width="5" bestFit="1" customWidth="1"/>
    <col min="3069" max="3069" width="6" bestFit="1" customWidth="1"/>
    <col min="3070" max="3073" width="7" bestFit="1" customWidth="1"/>
    <col min="3074" max="3074" width="6" bestFit="1" customWidth="1"/>
    <col min="3075" max="3075" width="7" bestFit="1" customWidth="1"/>
    <col min="3076" max="3076" width="4" bestFit="1" customWidth="1"/>
    <col min="3077" max="3077" width="7" bestFit="1" customWidth="1"/>
    <col min="3078" max="3078" width="6" bestFit="1" customWidth="1"/>
    <col min="3079" max="3080" width="7" bestFit="1" customWidth="1"/>
    <col min="3081" max="3082" width="6" bestFit="1" customWidth="1"/>
    <col min="3083" max="3083" width="7" bestFit="1" customWidth="1"/>
    <col min="3084" max="3084" width="6" bestFit="1" customWidth="1"/>
    <col min="3085" max="3085" width="7" bestFit="1" customWidth="1"/>
    <col min="3086" max="3086" width="4" bestFit="1" customWidth="1"/>
    <col min="3087" max="3087" width="7" bestFit="1" customWidth="1"/>
    <col min="3088" max="3089" width="6" bestFit="1" customWidth="1"/>
    <col min="3090" max="3090" width="4" bestFit="1" customWidth="1"/>
    <col min="3091" max="3092" width="6" bestFit="1" customWidth="1"/>
    <col min="3093" max="3097" width="7" bestFit="1" customWidth="1"/>
    <col min="3098" max="3098" width="4" bestFit="1" customWidth="1"/>
    <col min="3099" max="3100" width="6" bestFit="1" customWidth="1"/>
    <col min="3101" max="3104" width="7" bestFit="1" customWidth="1"/>
    <col min="3105" max="3105" width="6" bestFit="1" customWidth="1"/>
    <col min="3106" max="3106" width="4" bestFit="1" customWidth="1"/>
    <col min="3107" max="3110" width="7" bestFit="1" customWidth="1"/>
    <col min="3111" max="3111" width="6" bestFit="1" customWidth="1"/>
    <col min="3112" max="3112" width="7" bestFit="1" customWidth="1"/>
    <col min="3113" max="3113" width="4" bestFit="1" customWidth="1"/>
    <col min="3114" max="3114" width="7" bestFit="1" customWidth="1"/>
    <col min="3115" max="3115" width="6" bestFit="1" customWidth="1"/>
    <col min="3116" max="3116" width="7" bestFit="1" customWidth="1"/>
    <col min="3117" max="3117" width="12.77734375" bestFit="1" customWidth="1"/>
    <col min="3118" max="3118" width="10.109375" bestFit="1" customWidth="1"/>
    <col min="3119" max="3119" width="4" bestFit="1" customWidth="1"/>
    <col min="3120" max="3120" width="5" bestFit="1" customWidth="1"/>
    <col min="3121" max="3121" width="4" bestFit="1" customWidth="1"/>
    <col min="3122" max="3122" width="5" bestFit="1" customWidth="1"/>
    <col min="3123" max="3123" width="4" bestFit="1" customWidth="1"/>
    <col min="3124" max="3124" width="5" bestFit="1" customWidth="1"/>
    <col min="3125" max="3125" width="4" bestFit="1" customWidth="1"/>
    <col min="3126" max="3128" width="5" bestFit="1" customWidth="1"/>
    <col min="3129" max="3131" width="4" bestFit="1" customWidth="1"/>
    <col min="3132" max="3132" width="5" bestFit="1" customWidth="1"/>
    <col min="3133" max="3133" width="3" bestFit="1" customWidth="1"/>
    <col min="3134" max="3134" width="6" bestFit="1" customWidth="1"/>
    <col min="3135" max="3135" width="5" bestFit="1" customWidth="1"/>
    <col min="3136" max="3136" width="3" bestFit="1" customWidth="1"/>
    <col min="3137" max="3138" width="5" bestFit="1" customWidth="1"/>
    <col min="3139" max="3139" width="6" bestFit="1" customWidth="1"/>
    <col min="3140" max="3140" width="3" bestFit="1" customWidth="1"/>
    <col min="3141" max="3142" width="6" bestFit="1" customWidth="1"/>
    <col min="3143" max="3143" width="5" bestFit="1" customWidth="1"/>
    <col min="3144" max="3144" width="3" bestFit="1" customWidth="1"/>
    <col min="3145" max="3146" width="6" bestFit="1" customWidth="1"/>
    <col min="3147" max="3147" width="5" bestFit="1" customWidth="1"/>
    <col min="3148" max="3149" width="6" bestFit="1" customWidth="1"/>
    <col min="3150" max="3150" width="5" bestFit="1" customWidth="1"/>
    <col min="3151" max="3151" width="6" bestFit="1" customWidth="1"/>
    <col min="3152" max="3152" width="3" bestFit="1" customWidth="1"/>
    <col min="3153" max="3153" width="5" bestFit="1" customWidth="1"/>
    <col min="3154" max="3155" width="6" bestFit="1" customWidth="1"/>
    <col min="3156" max="3157" width="5" bestFit="1" customWidth="1"/>
    <col min="3158" max="3160" width="6" bestFit="1" customWidth="1"/>
    <col min="3161" max="3161" width="3" bestFit="1" customWidth="1"/>
    <col min="3162" max="3163" width="5" bestFit="1" customWidth="1"/>
    <col min="3164" max="3164" width="3" bestFit="1" customWidth="1"/>
    <col min="3165" max="3166" width="6" bestFit="1" customWidth="1"/>
    <col min="3167" max="3167" width="3" bestFit="1" customWidth="1"/>
    <col min="3168" max="3168" width="6" bestFit="1" customWidth="1"/>
    <col min="3169" max="3169" width="5" bestFit="1" customWidth="1"/>
    <col min="3170" max="3170" width="6" bestFit="1" customWidth="1"/>
    <col min="3171" max="3171" width="5" bestFit="1" customWidth="1"/>
    <col min="3172" max="3172" width="6" bestFit="1" customWidth="1"/>
    <col min="3173" max="3173" width="5" bestFit="1" customWidth="1"/>
    <col min="3174" max="3174" width="6" bestFit="1" customWidth="1"/>
    <col min="3175" max="3175" width="5" bestFit="1" customWidth="1"/>
    <col min="3176" max="3176" width="3" bestFit="1" customWidth="1"/>
    <col min="3177" max="3178" width="5" bestFit="1" customWidth="1"/>
    <col min="3179" max="3179" width="3" bestFit="1" customWidth="1"/>
    <col min="3180" max="3181" width="5" bestFit="1" customWidth="1"/>
    <col min="3182" max="3182" width="7" bestFit="1" customWidth="1"/>
    <col min="3183" max="3183" width="6" bestFit="1" customWidth="1"/>
    <col min="3184" max="3184" width="4" bestFit="1" customWidth="1"/>
    <col min="3185" max="3185" width="7" bestFit="1" customWidth="1"/>
    <col min="3186" max="3186" width="12.77734375" bestFit="1" customWidth="1"/>
    <col min="3187" max="3187" width="10.109375" bestFit="1" customWidth="1"/>
    <col min="3188" max="3190" width="6" bestFit="1" customWidth="1"/>
    <col min="3191" max="3192" width="7" bestFit="1" customWidth="1"/>
    <col min="3193" max="3193" width="4" bestFit="1" customWidth="1"/>
    <col min="3194" max="3194" width="6" bestFit="1" customWidth="1"/>
    <col min="3195" max="3195" width="4" bestFit="1" customWidth="1"/>
    <col min="3196" max="3196" width="7" bestFit="1" customWidth="1"/>
    <col min="3197" max="3197" width="4" bestFit="1" customWidth="1"/>
    <col min="3198" max="3203" width="7" bestFit="1" customWidth="1"/>
    <col min="3204" max="3204" width="4" bestFit="1" customWidth="1"/>
    <col min="3205" max="3206" width="7" bestFit="1" customWidth="1"/>
    <col min="3207" max="3207" width="4" bestFit="1" customWidth="1"/>
    <col min="3208" max="3208" width="7" bestFit="1" customWidth="1"/>
    <col min="3209" max="3209" width="6" bestFit="1" customWidth="1"/>
    <col min="3210" max="3212" width="7" bestFit="1" customWidth="1"/>
    <col min="3213" max="3213" width="4" bestFit="1" customWidth="1"/>
    <col min="3214" max="3214" width="6" bestFit="1" customWidth="1"/>
    <col min="3215" max="3216" width="7" bestFit="1" customWidth="1"/>
    <col min="3217" max="3217" width="6" bestFit="1" customWidth="1"/>
    <col min="3218" max="3218" width="4" bestFit="1" customWidth="1"/>
    <col min="3219" max="3219" width="7" bestFit="1" customWidth="1"/>
    <col min="3220" max="3220" width="6" bestFit="1" customWidth="1"/>
    <col min="3221" max="3222" width="7" bestFit="1" customWidth="1"/>
    <col min="3223" max="3224" width="6" bestFit="1" customWidth="1"/>
    <col min="3225" max="3225" width="4" bestFit="1" customWidth="1"/>
    <col min="3226" max="3228" width="7" bestFit="1" customWidth="1"/>
    <col min="3229" max="3230" width="4" bestFit="1" customWidth="1"/>
    <col min="3231" max="3232" width="7" bestFit="1" customWidth="1"/>
    <col min="3233" max="3233" width="4" bestFit="1" customWidth="1"/>
    <col min="3234" max="3235" width="6" bestFit="1" customWidth="1"/>
    <col min="3236" max="3236" width="7" bestFit="1" customWidth="1"/>
    <col min="3237" max="3237" width="6" bestFit="1" customWidth="1"/>
    <col min="3238" max="3240" width="4" bestFit="1" customWidth="1"/>
    <col min="3241" max="3241" width="6" bestFit="1" customWidth="1"/>
    <col min="3242" max="3242" width="7" bestFit="1" customWidth="1"/>
    <col min="3243" max="3244" width="4" bestFit="1" customWidth="1"/>
    <col min="3245" max="3246" width="7" bestFit="1" customWidth="1"/>
    <col min="3247" max="3247" width="4" bestFit="1" customWidth="1"/>
    <col min="3248" max="3248" width="7" bestFit="1" customWidth="1"/>
    <col min="3249" max="3249" width="4" bestFit="1" customWidth="1"/>
    <col min="3250" max="3251" width="6" bestFit="1" customWidth="1"/>
    <col min="3252" max="3252" width="4" bestFit="1" customWidth="1"/>
    <col min="3253" max="3254" width="6" bestFit="1" customWidth="1"/>
    <col min="3255" max="3256" width="4" bestFit="1" customWidth="1"/>
    <col min="3257" max="3257" width="6" bestFit="1" customWidth="1"/>
    <col min="3258" max="3258" width="7" bestFit="1" customWidth="1"/>
    <col min="3259" max="3260" width="6" bestFit="1" customWidth="1"/>
    <col min="3261" max="3261" width="7" bestFit="1" customWidth="1"/>
    <col min="3262" max="3262" width="12.77734375" bestFit="1" customWidth="1"/>
    <col min="3263" max="3263" width="10.109375" bestFit="1" customWidth="1"/>
    <col min="3264" max="3264" width="5" bestFit="1" customWidth="1"/>
    <col min="3265" max="3265" width="4" bestFit="1" customWidth="1"/>
    <col min="3266" max="3266" width="5" bestFit="1" customWidth="1"/>
    <col min="3267" max="3268" width="4" bestFit="1" customWidth="1"/>
    <col min="3269" max="3270" width="5" bestFit="1" customWidth="1"/>
    <col min="3271" max="3271" width="2" bestFit="1" customWidth="1"/>
    <col min="3272" max="3273" width="5" bestFit="1" customWidth="1"/>
    <col min="3274" max="3274" width="2" bestFit="1" customWidth="1"/>
    <col min="3275" max="3276" width="4" bestFit="1" customWidth="1"/>
    <col min="3277" max="3278" width="6" bestFit="1" customWidth="1"/>
    <col min="3279" max="3279" width="5" bestFit="1" customWidth="1"/>
    <col min="3280" max="3280" width="6" bestFit="1" customWidth="1"/>
    <col min="3281" max="3281" width="5" bestFit="1" customWidth="1"/>
    <col min="3282" max="3285" width="6" bestFit="1" customWidth="1"/>
    <col min="3286" max="3286" width="5" bestFit="1" customWidth="1"/>
    <col min="3287" max="3291" width="6" bestFit="1" customWidth="1"/>
    <col min="3292" max="3292" width="5" bestFit="1" customWidth="1"/>
    <col min="3293" max="3294" width="6" bestFit="1" customWidth="1"/>
    <col min="3295" max="3296" width="5" bestFit="1" customWidth="1"/>
    <col min="3297" max="3297" width="6" bestFit="1" customWidth="1"/>
    <col min="3298" max="3298" width="5" bestFit="1" customWidth="1"/>
    <col min="3299" max="3303" width="6" bestFit="1" customWidth="1"/>
    <col min="3304" max="3304" width="3" bestFit="1" customWidth="1"/>
    <col min="3305" max="3307" width="5" bestFit="1" customWidth="1"/>
    <col min="3308" max="3308" width="6" bestFit="1" customWidth="1"/>
    <col min="3309" max="3309" width="5" bestFit="1" customWidth="1"/>
    <col min="3310" max="3310" width="6" bestFit="1" customWidth="1"/>
    <col min="3311" max="3311" width="5" bestFit="1" customWidth="1"/>
    <col min="3312" max="3312" width="3" bestFit="1" customWidth="1"/>
    <col min="3313" max="3313" width="6" bestFit="1" customWidth="1"/>
    <col min="3314" max="3316" width="5" bestFit="1" customWidth="1"/>
    <col min="3317" max="3317" width="6" bestFit="1" customWidth="1"/>
    <col min="3318" max="3319" width="5" bestFit="1" customWidth="1"/>
    <col min="3320" max="3320" width="3" bestFit="1" customWidth="1"/>
    <col min="3321" max="3321" width="5" bestFit="1" customWidth="1"/>
    <col min="3322" max="3322" width="6" bestFit="1" customWidth="1"/>
    <col min="3323" max="3323" width="5" bestFit="1" customWidth="1"/>
    <col min="3324" max="3324" width="12.77734375" bestFit="1" customWidth="1"/>
    <col min="3325" max="3325" width="10.109375" bestFit="1" customWidth="1"/>
    <col min="3326" max="3327" width="4" bestFit="1" customWidth="1"/>
    <col min="3328" max="3328" width="7" bestFit="1" customWidth="1"/>
    <col min="3329" max="3329" width="4" bestFit="1" customWidth="1"/>
    <col min="3330" max="3330" width="6" bestFit="1" customWidth="1"/>
    <col min="3331" max="3331" width="7" bestFit="1" customWidth="1"/>
    <col min="3332" max="3333" width="6" bestFit="1" customWidth="1"/>
    <col min="3334" max="3334" width="7" bestFit="1" customWidth="1"/>
    <col min="3335" max="3335" width="6" bestFit="1" customWidth="1"/>
    <col min="3336" max="3336" width="7" bestFit="1" customWidth="1"/>
    <col min="3337" max="3337" width="4" bestFit="1" customWidth="1"/>
    <col min="3338" max="3339" width="7" bestFit="1" customWidth="1"/>
    <col min="3340" max="3340" width="6" bestFit="1" customWidth="1"/>
    <col min="3341" max="3341" width="7" bestFit="1" customWidth="1"/>
    <col min="3342" max="3345" width="6" bestFit="1" customWidth="1"/>
    <col min="3346" max="3346" width="4" bestFit="1" customWidth="1"/>
    <col min="3347" max="3347" width="7" bestFit="1" customWidth="1"/>
    <col min="3348" max="3348" width="4" bestFit="1" customWidth="1"/>
    <col min="3349" max="3353" width="7" bestFit="1" customWidth="1"/>
    <col min="3354" max="3354" width="4" bestFit="1" customWidth="1"/>
    <col min="3355" max="3355" width="6" bestFit="1" customWidth="1"/>
    <col min="3356" max="3358" width="7" bestFit="1" customWidth="1"/>
    <col min="3359" max="3361" width="6" bestFit="1" customWidth="1"/>
    <col min="3362" max="3362" width="7" bestFit="1" customWidth="1"/>
    <col min="3363" max="3365" width="4" bestFit="1" customWidth="1"/>
    <col min="3366" max="3366" width="7" bestFit="1" customWidth="1"/>
    <col min="3367" max="3367" width="4" bestFit="1" customWidth="1"/>
    <col min="3368" max="3368" width="6" bestFit="1" customWidth="1"/>
    <col min="3369" max="3369" width="4" bestFit="1" customWidth="1"/>
    <col min="3370" max="3370" width="6" bestFit="1" customWidth="1"/>
    <col min="3371" max="3371" width="12.77734375" bestFit="1" customWidth="1"/>
    <col min="3372" max="3372" width="10.109375" bestFit="1" customWidth="1"/>
    <col min="3373" max="3373" width="5" bestFit="1" customWidth="1"/>
    <col min="3374" max="3374" width="4" bestFit="1" customWidth="1"/>
    <col min="3375" max="3376" width="5" bestFit="1" customWidth="1"/>
    <col min="3377" max="3378" width="4" bestFit="1" customWidth="1"/>
    <col min="3379" max="3381" width="5" bestFit="1" customWidth="1"/>
    <col min="3382" max="3383" width="4" bestFit="1" customWidth="1"/>
    <col min="3384" max="3384" width="2" bestFit="1" customWidth="1"/>
    <col min="3385" max="3385" width="5" bestFit="1" customWidth="1"/>
    <col min="3386" max="3387" width="3" bestFit="1" customWidth="1"/>
    <col min="3388" max="3389" width="5" bestFit="1" customWidth="1"/>
    <col min="3390" max="3390" width="6" bestFit="1" customWidth="1"/>
    <col min="3391" max="3391" width="5" bestFit="1" customWidth="1"/>
    <col min="3392" max="3392" width="6" bestFit="1" customWidth="1"/>
    <col min="3393" max="3393" width="3" bestFit="1" customWidth="1"/>
    <col min="3394" max="3394" width="5" bestFit="1" customWidth="1"/>
    <col min="3395" max="3395" width="6" bestFit="1" customWidth="1"/>
    <col min="3396" max="3397" width="5" bestFit="1" customWidth="1"/>
    <col min="3398" max="3399" width="6" bestFit="1" customWidth="1"/>
    <col min="3400" max="3403" width="5" bestFit="1" customWidth="1"/>
    <col min="3404" max="3409" width="6" bestFit="1" customWidth="1"/>
    <col min="3410" max="3410" width="3" bestFit="1" customWidth="1"/>
    <col min="3411" max="3411" width="6" bestFit="1" customWidth="1"/>
    <col min="3412" max="3413" width="5" bestFit="1" customWidth="1"/>
    <col min="3414" max="3414" width="6" bestFit="1" customWidth="1"/>
    <col min="3415" max="3415" width="5" bestFit="1" customWidth="1"/>
    <col min="3416" max="3416" width="6" bestFit="1" customWidth="1"/>
    <col min="3417" max="3418" width="5" bestFit="1" customWidth="1"/>
    <col min="3419" max="3419" width="3" bestFit="1" customWidth="1"/>
    <col min="3420" max="3421" width="6" bestFit="1" customWidth="1"/>
    <col min="3422" max="3422" width="5" bestFit="1" customWidth="1"/>
    <col min="3423" max="3424" width="3" bestFit="1" customWidth="1"/>
    <col min="3425" max="3426" width="5" bestFit="1" customWidth="1"/>
    <col min="3427" max="3427" width="3" bestFit="1" customWidth="1"/>
    <col min="3428" max="3429" width="6" bestFit="1" customWidth="1"/>
    <col min="3430" max="3430" width="5" bestFit="1" customWidth="1"/>
    <col min="3431" max="3431" width="6" bestFit="1" customWidth="1"/>
    <col min="3432" max="3432" width="5" bestFit="1" customWidth="1"/>
    <col min="3433" max="3434" width="6" bestFit="1" customWidth="1"/>
    <col min="3435" max="3435" width="12.77734375" bestFit="1" customWidth="1"/>
    <col min="3436" max="3436" width="10.109375" bestFit="1" customWidth="1"/>
    <col min="3437" max="3437" width="7" bestFit="1" customWidth="1"/>
    <col min="3438" max="3439" width="6" bestFit="1" customWidth="1"/>
    <col min="3440" max="3443" width="7" bestFit="1" customWidth="1"/>
    <col min="3444" max="3444" width="4" bestFit="1" customWidth="1"/>
    <col min="3445" max="3445" width="6" bestFit="1" customWidth="1"/>
    <col min="3446" max="3446" width="4" bestFit="1" customWidth="1"/>
    <col min="3447" max="3448" width="7" bestFit="1" customWidth="1"/>
    <col min="3449" max="3449" width="6" bestFit="1" customWidth="1"/>
    <col min="3450" max="3451" width="7" bestFit="1" customWidth="1"/>
    <col min="3452" max="3452" width="4" bestFit="1" customWidth="1"/>
    <col min="3453" max="3454" width="6" bestFit="1" customWidth="1"/>
    <col min="3455" max="3460" width="7" bestFit="1" customWidth="1"/>
    <col min="3461" max="3466" width="6" bestFit="1" customWidth="1"/>
    <col min="3467" max="3468" width="7" bestFit="1" customWidth="1"/>
    <col min="3469" max="3469" width="6" bestFit="1" customWidth="1"/>
    <col min="3470" max="3472" width="7" bestFit="1" customWidth="1"/>
    <col min="3473" max="3473" width="4" bestFit="1" customWidth="1"/>
    <col min="3474" max="3474" width="6" bestFit="1" customWidth="1"/>
    <col min="3475" max="3475" width="7" bestFit="1" customWidth="1"/>
    <col min="3476" max="3476" width="6" bestFit="1" customWidth="1"/>
    <col min="3477" max="3477" width="7" bestFit="1" customWidth="1"/>
    <col min="3478" max="3478" width="6" bestFit="1" customWidth="1"/>
    <col min="3479" max="3480" width="4" bestFit="1" customWidth="1"/>
    <col min="3481" max="3481" width="6" bestFit="1" customWidth="1"/>
    <col min="3482" max="3482" width="7" bestFit="1" customWidth="1"/>
    <col min="3483" max="3483" width="4" bestFit="1" customWidth="1"/>
    <col min="3484" max="3486" width="7" bestFit="1" customWidth="1"/>
    <col min="3487" max="3487" width="4" bestFit="1" customWidth="1"/>
    <col min="3488" max="3488" width="6" bestFit="1" customWidth="1"/>
    <col min="3489" max="3489" width="4" bestFit="1" customWidth="1"/>
    <col min="3490" max="3490" width="6" bestFit="1" customWidth="1"/>
    <col min="3491" max="3491" width="4" bestFit="1" customWidth="1"/>
    <col min="3492" max="3494" width="7" bestFit="1" customWidth="1"/>
    <col min="3495" max="3495" width="4" bestFit="1" customWidth="1"/>
    <col min="3496" max="3496" width="6" bestFit="1" customWidth="1"/>
    <col min="3497" max="3498" width="4" bestFit="1" customWidth="1"/>
    <col min="3499" max="3499" width="7" bestFit="1" customWidth="1"/>
    <col min="3500" max="3500" width="6" bestFit="1" customWidth="1"/>
    <col min="3501" max="3502" width="7" bestFit="1" customWidth="1"/>
    <col min="3503" max="3503" width="4" bestFit="1" customWidth="1"/>
    <col min="3504" max="3507" width="6" bestFit="1" customWidth="1"/>
    <col min="3508" max="3508" width="4" bestFit="1" customWidth="1"/>
    <col min="3509" max="3509" width="7" bestFit="1" customWidth="1"/>
    <col min="3510" max="3510" width="4" bestFit="1" customWidth="1"/>
    <col min="3511" max="3511" width="7" bestFit="1" customWidth="1"/>
    <col min="3512" max="3513" width="6" bestFit="1" customWidth="1"/>
    <col min="3514" max="3514" width="12.77734375" bestFit="1" customWidth="1"/>
    <col min="3515" max="3515" width="10.109375" bestFit="1" customWidth="1"/>
    <col min="3516" max="3516" width="4" bestFit="1" customWidth="1"/>
    <col min="3517" max="3517" width="5" bestFit="1" customWidth="1"/>
    <col min="3518" max="3518" width="4" bestFit="1" customWidth="1"/>
    <col min="3519" max="3519" width="5" bestFit="1" customWidth="1"/>
    <col min="3520" max="3521" width="4" bestFit="1" customWidth="1"/>
    <col min="3522" max="3522" width="5" bestFit="1" customWidth="1"/>
    <col min="3523" max="3523" width="2" bestFit="1" customWidth="1"/>
    <col min="3524" max="3525" width="4" bestFit="1" customWidth="1"/>
    <col min="3526" max="3526" width="5" bestFit="1" customWidth="1"/>
    <col min="3527" max="3527" width="4" bestFit="1" customWidth="1"/>
    <col min="3528" max="3528" width="2" bestFit="1" customWidth="1"/>
    <col min="3529" max="3530" width="4" bestFit="1" customWidth="1"/>
    <col min="3531" max="3531" width="5" bestFit="1" customWidth="1"/>
    <col min="3532" max="3533" width="6" bestFit="1" customWidth="1"/>
    <col min="3534" max="3534" width="5" bestFit="1" customWidth="1"/>
    <col min="3535" max="3535" width="6" bestFit="1" customWidth="1"/>
    <col min="3536" max="3536" width="3" bestFit="1" customWidth="1"/>
    <col min="3537" max="3537" width="6" bestFit="1" customWidth="1"/>
    <col min="3538" max="3538" width="5" bestFit="1" customWidth="1"/>
    <col min="3539" max="3539" width="6" bestFit="1" customWidth="1"/>
    <col min="3540" max="3540" width="3" bestFit="1" customWidth="1"/>
    <col min="3541" max="3541" width="5" bestFit="1" customWidth="1"/>
    <col min="3542" max="3546" width="6" bestFit="1" customWidth="1"/>
    <col min="3547" max="3547" width="5" bestFit="1" customWidth="1"/>
    <col min="3548" max="3552" width="6" bestFit="1" customWidth="1"/>
    <col min="3553" max="3553" width="5" bestFit="1" customWidth="1"/>
    <col min="3554" max="3554" width="3" bestFit="1" customWidth="1"/>
    <col min="3555" max="3557" width="6" bestFit="1" customWidth="1"/>
    <col min="3558" max="3559" width="5" bestFit="1" customWidth="1"/>
    <col min="3560" max="3560" width="3" bestFit="1" customWidth="1"/>
    <col min="3561" max="3562" width="5" bestFit="1" customWidth="1"/>
    <col min="3563" max="3563" width="6" bestFit="1" customWidth="1"/>
    <col min="3564" max="3564" width="5" bestFit="1" customWidth="1"/>
    <col min="3565" max="3567" width="6" bestFit="1" customWidth="1"/>
    <col min="3568" max="3568" width="5" bestFit="1" customWidth="1"/>
    <col min="3569" max="3570" width="6" bestFit="1" customWidth="1"/>
    <col min="3571" max="3571" width="5" bestFit="1" customWidth="1"/>
    <col min="3572" max="3572" width="6" bestFit="1" customWidth="1"/>
    <col min="3573" max="3573" width="5" bestFit="1" customWidth="1"/>
    <col min="3574" max="3574" width="3" bestFit="1" customWidth="1"/>
    <col min="3575" max="3575" width="5" bestFit="1" customWidth="1"/>
    <col min="3576" max="3576" width="3" bestFit="1" customWidth="1"/>
    <col min="3577" max="3577" width="12.77734375" bestFit="1" customWidth="1"/>
    <col min="3578" max="3578" width="10.109375" bestFit="1" customWidth="1"/>
    <col min="3579" max="3579" width="4" bestFit="1" customWidth="1"/>
    <col min="3580" max="3580" width="6" bestFit="1" customWidth="1"/>
    <col min="3581" max="3581" width="7" bestFit="1" customWidth="1"/>
    <col min="3582" max="3583" width="6" bestFit="1" customWidth="1"/>
    <col min="3584" max="3584" width="7" bestFit="1" customWidth="1"/>
    <col min="3585" max="3585" width="6" bestFit="1" customWidth="1"/>
    <col min="3586" max="3586" width="7" bestFit="1" customWidth="1"/>
    <col min="3587" max="3587" width="4" bestFit="1" customWidth="1"/>
    <col min="3588" max="3589" width="6" bestFit="1" customWidth="1"/>
    <col min="3590" max="3590" width="4" bestFit="1" customWidth="1"/>
    <col min="3591" max="3592" width="6" bestFit="1" customWidth="1"/>
    <col min="3593" max="3596" width="4" bestFit="1" customWidth="1"/>
    <col min="3597" max="3599" width="7" bestFit="1" customWidth="1"/>
    <col min="3600" max="3601" width="4" bestFit="1" customWidth="1"/>
    <col min="3602" max="3602" width="6" bestFit="1" customWidth="1"/>
    <col min="3603" max="3603" width="7" bestFit="1" customWidth="1"/>
    <col min="3604" max="3604" width="6" bestFit="1" customWidth="1"/>
    <col min="3605" max="3605" width="7" bestFit="1" customWidth="1"/>
    <col min="3606" max="3607" width="6" bestFit="1" customWidth="1"/>
    <col min="3608" max="3610" width="4" bestFit="1" customWidth="1"/>
    <col min="3611" max="3613" width="6" bestFit="1" customWidth="1"/>
    <col min="3614" max="3614" width="12.77734375" bestFit="1" customWidth="1"/>
    <col min="3615" max="3615" width="10.109375" bestFit="1" customWidth="1"/>
    <col min="3616" max="3616" width="5" bestFit="1" customWidth="1"/>
    <col min="3617" max="3617" width="4" bestFit="1" customWidth="1"/>
    <col min="3618" max="3618" width="5" bestFit="1" customWidth="1"/>
    <col min="3619" max="3620" width="4" bestFit="1" customWidth="1"/>
    <col min="3621" max="3623" width="5" bestFit="1" customWidth="1"/>
    <col min="3624" max="3624" width="4" bestFit="1" customWidth="1"/>
    <col min="3625" max="3625" width="5" bestFit="1" customWidth="1"/>
    <col min="3626" max="3626" width="4" bestFit="1" customWidth="1"/>
    <col min="3627" max="3627" width="5" bestFit="1" customWidth="1"/>
    <col min="3628" max="3628" width="4" bestFit="1" customWidth="1"/>
    <col min="3629" max="3630" width="5" bestFit="1" customWidth="1"/>
    <col min="3631" max="3631" width="4" bestFit="1" customWidth="1"/>
    <col min="3632" max="3634" width="5" bestFit="1" customWidth="1"/>
    <col min="3635" max="3635" width="6" bestFit="1" customWidth="1"/>
    <col min="3636" max="3637" width="5" bestFit="1" customWidth="1"/>
    <col min="3638" max="3638" width="3" bestFit="1" customWidth="1"/>
    <col min="3639" max="3639" width="6" bestFit="1" customWidth="1"/>
    <col min="3640" max="3640" width="5" bestFit="1" customWidth="1"/>
    <col min="3641" max="3641" width="6" bestFit="1" customWidth="1"/>
    <col min="3642" max="3642" width="3" bestFit="1" customWidth="1"/>
    <col min="3643" max="3643" width="5" bestFit="1" customWidth="1"/>
    <col min="3644" max="3644" width="6" bestFit="1" customWidth="1"/>
    <col min="3645" max="3645" width="5" bestFit="1" customWidth="1"/>
    <col min="3646" max="3646" width="6" bestFit="1" customWidth="1"/>
    <col min="3647" max="3647" width="5" bestFit="1" customWidth="1"/>
    <col min="3648" max="3648" width="6" bestFit="1" customWidth="1"/>
    <col min="3649" max="3649" width="5" bestFit="1" customWidth="1"/>
    <col min="3650" max="3650" width="6" bestFit="1" customWidth="1"/>
    <col min="3651" max="3651" width="3" bestFit="1" customWidth="1"/>
    <col min="3652" max="3652" width="5" bestFit="1" customWidth="1"/>
    <col min="3653" max="3653" width="6" bestFit="1" customWidth="1"/>
    <col min="3654" max="3655" width="5" bestFit="1" customWidth="1"/>
    <col min="3656" max="3657" width="6" bestFit="1" customWidth="1"/>
    <col min="3658" max="3658" width="5" bestFit="1" customWidth="1"/>
    <col min="3659" max="3659" width="3" bestFit="1" customWidth="1"/>
    <col min="3660" max="3660" width="6" bestFit="1" customWidth="1"/>
    <col min="3661" max="3661" width="5" bestFit="1" customWidth="1"/>
    <col min="3662" max="3662" width="3" bestFit="1" customWidth="1"/>
    <col min="3663" max="3663" width="6" bestFit="1" customWidth="1"/>
    <col min="3664" max="3664" width="5" bestFit="1" customWidth="1"/>
    <col min="3665" max="3665" width="3" bestFit="1" customWidth="1"/>
    <col min="3666" max="3667" width="6" bestFit="1" customWidth="1"/>
    <col min="3668" max="3670" width="5" bestFit="1" customWidth="1"/>
    <col min="3671" max="3671" width="6" bestFit="1" customWidth="1"/>
    <col min="3672" max="3672" width="5" bestFit="1" customWidth="1"/>
    <col min="3673" max="3673" width="6" bestFit="1" customWidth="1"/>
    <col min="3674" max="3674" width="12.77734375" bestFit="1" customWidth="1"/>
    <col min="3675" max="3675" width="10.109375" bestFit="1" customWidth="1"/>
    <col min="3676" max="3677" width="6" bestFit="1" customWidth="1"/>
    <col min="3678" max="3678" width="4" bestFit="1" customWidth="1"/>
    <col min="3679" max="3679" width="7" bestFit="1" customWidth="1"/>
    <col min="3680" max="3681" width="6" bestFit="1" customWidth="1"/>
    <col min="3682" max="3683" width="7" bestFit="1" customWidth="1"/>
    <col min="3684" max="3685" width="6" bestFit="1" customWidth="1"/>
    <col min="3686" max="3687" width="7" bestFit="1" customWidth="1"/>
    <col min="3688" max="3690" width="4" bestFit="1" customWidth="1"/>
    <col min="3691" max="3691" width="6" bestFit="1" customWidth="1"/>
    <col min="3692" max="3693" width="7" bestFit="1" customWidth="1"/>
    <col min="3694" max="3694" width="6" bestFit="1" customWidth="1"/>
    <col min="3695" max="3696" width="7" bestFit="1" customWidth="1"/>
    <col min="3697" max="3700" width="6" bestFit="1" customWidth="1"/>
    <col min="3701" max="3701" width="7" bestFit="1" customWidth="1"/>
    <col min="3702" max="3702" width="6" bestFit="1" customWidth="1"/>
    <col min="3703" max="3705" width="7" bestFit="1" customWidth="1"/>
    <col min="3706" max="3708" width="4" bestFit="1" customWidth="1"/>
    <col min="3709" max="3709" width="7" bestFit="1" customWidth="1"/>
    <col min="3710" max="3710" width="6" bestFit="1" customWidth="1"/>
    <col min="3711" max="3711" width="7" bestFit="1" customWidth="1"/>
    <col min="3712" max="3712" width="6" bestFit="1" customWidth="1"/>
    <col min="3713" max="3717" width="7" bestFit="1" customWidth="1"/>
    <col min="3718" max="3718" width="4" bestFit="1" customWidth="1"/>
    <col min="3719" max="3720" width="6" bestFit="1" customWidth="1"/>
    <col min="3721" max="3721" width="4" bestFit="1" customWidth="1"/>
    <col min="3722" max="3724" width="7" bestFit="1" customWidth="1"/>
    <col min="3725" max="3729" width="6" bestFit="1" customWidth="1"/>
    <col min="3730" max="3730" width="7" bestFit="1" customWidth="1"/>
    <col min="3731" max="3731" width="6" bestFit="1" customWidth="1"/>
    <col min="3732" max="3733" width="7" bestFit="1" customWidth="1"/>
    <col min="3734" max="3734" width="6" bestFit="1" customWidth="1"/>
    <col min="3735" max="3737" width="7" bestFit="1" customWidth="1"/>
    <col min="3738" max="3738" width="6" bestFit="1" customWidth="1"/>
    <col min="3739" max="3741" width="4" bestFit="1" customWidth="1"/>
    <col min="3742" max="3742" width="6" bestFit="1" customWidth="1"/>
    <col min="3743" max="3743" width="4" bestFit="1" customWidth="1"/>
    <col min="3744" max="3744" width="6" bestFit="1" customWidth="1"/>
    <col min="3745" max="3745" width="4" bestFit="1" customWidth="1"/>
    <col min="3746" max="3746" width="7" bestFit="1" customWidth="1"/>
    <col min="3747" max="3747" width="4" bestFit="1" customWidth="1"/>
    <col min="3748" max="3748" width="7" bestFit="1" customWidth="1"/>
    <col min="3749" max="3750" width="6" bestFit="1" customWidth="1"/>
    <col min="3751" max="3751" width="4" bestFit="1" customWidth="1"/>
    <col min="3752" max="3752" width="6" bestFit="1" customWidth="1"/>
    <col min="3753" max="3753" width="4" bestFit="1" customWidth="1"/>
    <col min="3754" max="3754" width="6" bestFit="1" customWidth="1"/>
    <col min="3755" max="3755" width="12.77734375" bestFit="1" customWidth="1"/>
    <col min="3756" max="3756" width="10.109375" bestFit="1" customWidth="1"/>
    <col min="3757" max="3757" width="5" bestFit="1" customWidth="1"/>
    <col min="3758" max="3759" width="4" bestFit="1" customWidth="1"/>
    <col min="3760" max="3760" width="5" bestFit="1" customWidth="1"/>
    <col min="3761" max="3761" width="4" bestFit="1" customWidth="1"/>
    <col min="3762" max="3762" width="2" bestFit="1" customWidth="1"/>
    <col min="3763" max="3763" width="5" bestFit="1" customWidth="1"/>
    <col min="3764" max="3765" width="4" bestFit="1" customWidth="1"/>
    <col min="3766" max="3769" width="5" bestFit="1" customWidth="1"/>
    <col min="3770" max="3770" width="4" bestFit="1" customWidth="1"/>
    <col min="3771" max="3771" width="5" bestFit="1" customWidth="1"/>
    <col min="3772" max="3772" width="6" bestFit="1" customWidth="1"/>
    <col min="3773" max="3773" width="5" bestFit="1" customWidth="1"/>
    <col min="3774" max="3774" width="6" bestFit="1" customWidth="1"/>
    <col min="3775" max="3775" width="3" bestFit="1" customWidth="1"/>
    <col min="3776" max="3776" width="6" bestFit="1" customWidth="1"/>
    <col min="3777" max="3777" width="5" bestFit="1" customWidth="1"/>
    <col min="3778" max="3778" width="6" bestFit="1" customWidth="1"/>
    <col min="3779" max="3779" width="3" bestFit="1" customWidth="1"/>
    <col min="3780" max="3780" width="6" bestFit="1" customWidth="1"/>
    <col min="3781" max="3781" width="3" bestFit="1" customWidth="1"/>
    <col min="3782" max="3782" width="6" bestFit="1" customWidth="1"/>
    <col min="3783" max="3784" width="5" bestFit="1" customWidth="1"/>
    <col min="3785" max="3785" width="6" bestFit="1" customWidth="1"/>
    <col min="3786" max="3787" width="5" bestFit="1" customWidth="1"/>
    <col min="3788" max="3788" width="3" bestFit="1" customWidth="1"/>
    <col min="3789" max="3789" width="5" bestFit="1" customWidth="1"/>
    <col min="3790" max="3790" width="6" bestFit="1" customWidth="1"/>
    <col min="3791" max="3791" width="3" bestFit="1" customWidth="1"/>
    <col min="3792" max="3792" width="6" bestFit="1" customWidth="1"/>
    <col min="3793" max="3793" width="5" bestFit="1" customWidth="1"/>
    <col min="3794" max="3794" width="6" bestFit="1" customWidth="1"/>
    <col min="3795" max="3795" width="5" bestFit="1" customWidth="1"/>
    <col min="3796" max="3797" width="6" bestFit="1" customWidth="1"/>
    <col min="3798" max="3798" width="5" bestFit="1" customWidth="1"/>
    <col min="3799" max="3799" width="6" bestFit="1" customWidth="1"/>
    <col min="3800" max="3800" width="3" bestFit="1" customWidth="1"/>
    <col min="3801" max="3803" width="6" bestFit="1" customWidth="1"/>
    <col min="3804" max="3804" width="5" bestFit="1" customWidth="1"/>
    <col min="3805" max="3806" width="6" bestFit="1" customWidth="1"/>
    <col min="3807" max="3810" width="5" bestFit="1" customWidth="1"/>
    <col min="3811" max="3811" width="6" bestFit="1" customWidth="1"/>
    <col min="3812" max="3812" width="5" bestFit="1" customWidth="1"/>
    <col min="3813" max="3814" width="6" bestFit="1" customWidth="1"/>
    <col min="3815" max="3815" width="12.77734375" bestFit="1" customWidth="1"/>
    <col min="3816" max="3816" width="10.109375" bestFit="1" customWidth="1"/>
    <col min="3817" max="3817" width="6" bestFit="1" customWidth="1"/>
    <col min="3818" max="3818" width="4" bestFit="1" customWidth="1"/>
    <col min="3819" max="3821" width="7" bestFit="1" customWidth="1"/>
    <col min="3822" max="3822" width="4" bestFit="1" customWidth="1"/>
    <col min="3823" max="3824" width="6" bestFit="1" customWidth="1"/>
    <col min="3825" max="3825" width="4" bestFit="1" customWidth="1"/>
    <col min="3826" max="3826" width="12.77734375" bestFit="1" customWidth="1"/>
    <col min="3827" max="3827" width="10.109375" bestFit="1" customWidth="1"/>
    <col min="3828" max="3828" width="5" bestFit="1" customWidth="1"/>
    <col min="3829" max="3829" width="4" bestFit="1" customWidth="1"/>
    <col min="3830" max="3830" width="5" bestFit="1" customWidth="1"/>
    <col min="3831" max="3831" width="2" bestFit="1" customWidth="1"/>
    <col min="3832" max="3833" width="4" bestFit="1" customWidth="1"/>
    <col min="3834" max="3834" width="5" bestFit="1" customWidth="1"/>
    <col min="3835" max="3835" width="4" bestFit="1" customWidth="1"/>
    <col min="3836" max="3837" width="5" bestFit="1" customWidth="1"/>
    <col min="3838" max="3838" width="4" bestFit="1" customWidth="1"/>
    <col min="3839" max="3843" width="5" bestFit="1" customWidth="1"/>
    <col min="3844" max="3844" width="4" bestFit="1" customWidth="1"/>
    <col min="3845" max="3845" width="2" bestFit="1" customWidth="1"/>
    <col min="3846" max="3847" width="4" bestFit="1" customWidth="1"/>
    <col min="3848" max="3848" width="5" bestFit="1" customWidth="1"/>
    <col min="3849" max="3849" width="4" bestFit="1" customWidth="1"/>
    <col min="3850" max="3850" width="2" bestFit="1" customWidth="1"/>
    <col min="3851" max="3851" width="5" bestFit="1" customWidth="1"/>
    <col min="3852" max="3852" width="6" bestFit="1" customWidth="1"/>
    <col min="3853" max="3854" width="5" bestFit="1" customWidth="1"/>
    <col min="3855" max="3855" width="6" bestFit="1" customWidth="1"/>
    <col min="3856" max="3857" width="5" bestFit="1" customWidth="1"/>
    <col min="3858" max="3858" width="6" bestFit="1" customWidth="1"/>
    <col min="3859" max="3859" width="3" bestFit="1" customWidth="1"/>
    <col min="3860" max="3860" width="6" bestFit="1" customWidth="1"/>
    <col min="3861" max="3863" width="5" bestFit="1" customWidth="1"/>
    <col min="3864" max="3867" width="6" bestFit="1" customWidth="1"/>
    <col min="3868" max="3868" width="5" bestFit="1" customWidth="1"/>
    <col min="3869" max="3869" width="3" bestFit="1" customWidth="1"/>
    <col min="3870" max="3873" width="5" bestFit="1" customWidth="1"/>
    <col min="3874" max="3875" width="6" bestFit="1" customWidth="1"/>
    <col min="3876" max="3879" width="5" bestFit="1" customWidth="1"/>
    <col min="3880" max="3880" width="6" bestFit="1" customWidth="1"/>
    <col min="3881" max="3881" width="3" bestFit="1" customWidth="1"/>
    <col min="3882" max="3885" width="5" bestFit="1" customWidth="1"/>
    <col min="3886" max="3886" width="6" bestFit="1" customWidth="1"/>
    <col min="3887" max="3888" width="5" bestFit="1" customWidth="1"/>
    <col min="3889" max="3889" width="12.77734375" bestFit="1" customWidth="1"/>
    <col min="3890" max="3890" width="10.109375" bestFit="1" customWidth="1"/>
    <col min="3891" max="3892" width="6" bestFit="1" customWidth="1"/>
    <col min="3893" max="3894" width="7" bestFit="1" customWidth="1"/>
    <col min="3895" max="3896" width="4" bestFit="1" customWidth="1"/>
    <col min="3897" max="3897" width="7" bestFit="1" customWidth="1"/>
    <col min="3898" max="3899" width="4" bestFit="1" customWidth="1"/>
    <col min="3900" max="3900" width="7" bestFit="1" customWidth="1"/>
    <col min="3901" max="3903" width="6" bestFit="1" customWidth="1"/>
    <col min="3904" max="3904" width="7" bestFit="1" customWidth="1"/>
    <col min="3905" max="3907" width="6" bestFit="1" customWidth="1"/>
    <col min="3908" max="3908" width="7" bestFit="1" customWidth="1"/>
    <col min="3909" max="3910" width="4" bestFit="1" customWidth="1"/>
    <col min="3911" max="3911" width="6" bestFit="1" customWidth="1"/>
    <col min="3912" max="3912" width="4" bestFit="1" customWidth="1"/>
    <col min="3913" max="3913" width="7" bestFit="1" customWidth="1"/>
    <col min="3914" max="3915" width="4" bestFit="1" customWidth="1"/>
    <col min="3916" max="3916" width="7" bestFit="1" customWidth="1"/>
    <col min="3917" max="3917" width="6" bestFit="1" customWidth="1"/>
    <col min="3918" max="3918" width="4" bestFit="1" customWidth="1"/>
    <col min="3919" max="3920" width="7" bestFit="1" customWidth="1"/>
    <col min="3921" max="3921" width="6" bestFit="1" customWidth="1"/>
    <col min="3922" max="3922" width="4" bestFit="1" customWidth="1"/>
    <col min="3923" max="3923" width="6" bestFit="1" customWidth="1"/>
    <col min="3924" max="3924" width="4" bestFit="1" customWidth="1"/>
    <col min="3925" max="3925" width="7" bestFit="1" customWidth="1"/>
    <col min="3926" max="3926" width="4" bestFit="1" customWidth="1"/>
    <col min="3927" max="3927" width="7" bestFit="1" customWidth="1"/>
    <col min="3928" max="3928" width="6" bestFit="1" customWidth="1"/>
    <col min="3929" max="3929" width="4" bestFit="1" customWidth="1"/>
    <col min="3930" max="3931" width="7" bestFit="1" customWidth="1"/>
    <col min="3932" max="3932" width="4" bestFit="1" customWidth="1"/>
    <col min="3933" max="3933" width="7" bestFit="1" customWidth="1"/>
    <col min="3934" max="3934" width="6" bestFit="1" customWidth="1"/>
    <col min="3935" max="3935" width="4" bestFit="1" customWidth="1"/>
    <col min="3936" max="3936" width="7" bestFit="1" customWidth="1"/>
    <col min="3937" max="3937" width="4" bestFit="1" customWidth="1"/>
    <col min="3938" max="3938" width="7" bestFit="1" customWidth="1"/>
    <col min="3939" max="3940" width="4" bestFit="1" customWidth="1"/>
    <col min="3941" max="3941" width="7" bestFit="1" customWidth="1"/>
    <col min="3942" max="3942" width="4" bestFit="1" customWidth="1"/>
    <col min="3943" max="3943" width="7" bestFit="1" customWidth="1"/>
    <col min="3944" max="3944" width="6" bestFit="1" customWidth="1"/>
    <col min="3945" max="3945" width="12.77734375" bestFit="1" customWidth="1"/>
    <col min="3946" max="3946" width="10.109375" bestFit="1" customWidth="1"/>
    <col min="3947" max="3947" width="5" bestFit="1" customWidth="1"/>
    <col min="3948" max="3949" width="4" bestFit="1" customWidth="1"/>
    <col min="3950" max="3951" width="5" bestFit="1" customWidth="1"/>
    <col min="3952" max="3954" width="4" bestFit="1" customWidth="1"/>
    <col min="3955" max="3955" width="5" bestFit="1" customWidth="1"/>
    <col min="3956" max="3956" width="2" bestFit="1" customWidth="1"/>
    <col min="3957" max="3957" width="4" bestFit="1" customWidth="1"/>
    <col min="3958" max="3959" width="5" bestFit="1" customWidth="1"/>
    <col min="3960" max="3960" width="2" bestFit="1" customWidth="1"/>
    <col min="3961" max="3961" width="5" bestFit="1" customWidth="1"/>
    <col min="3962" max="3963" width="4" bestFit="1" customWidth="1"/>
    <col min="3964" max="3964" width="5" bestFit="1" customWidth="1"/>
    <col min="3965" max="3965" width="2" bestFit="1" customWidth="1"/>
    <col min="3966" max="3966" width="3" bestFit="1" customWidth="1"/>
    <col min="3967" max="3967" width="6" bestFit="1" customWidth="1"/>
    <col min="3968" max="3968" width="5" bestFit="1" customWidth="1"/>
    <col min="3969" max="3970" width="6" bestFit="1" customWidth="1"/>
    <col min="3971" max="3973" width="5" bestFit="1" customWidth="1"/>
    <col min="3974" max="3975" width="6" bestFit="1" customWidth="1"/>
    <col min="3976" max="3976" width="3" bestFit="1" customWidth="1"/>
    <col min="3977" max="3979" width="6" bestFit="1" customWidth="1"/>
    <col min="3980" max="3980" width="3" bestFit="1" customWidth="1"/>
    <col min="3981" max="3982" width="6" bestFit="1" customWidth="1"/>
    <col min="3983" max="3983" width="5" bestFit="1" customWidth="1"/>
    <col min="3984" max="3984" width="3" bestFit="1" customWidth="1"/>
    <col min="3985" max="3986" width="6" bestFit="1" customWidth="1"/>
    <col min="3987" max="3989" width="5" bestFit="1" customWidth="1"/>
    <col min="3990" max="3991" width="3" bestFit="1" customWidth="1"/>
    <col min="3992" max="3993" width="5" bestFit="1" customWidth="1"/>
    <col min="3994" max="3994" width="3" bestFit="1" customWidth="1"/>
    <col min="3995" max="3997" width="5" bestFit="1" customWidth="1"/>
    <col min="3998" max="3998" width="3" bestFit="1" customWidth="1"/>
    <col min="3999" max="3999" width="12.77734375" bestFit="1" customWidth="1"/>
    <col min="4000" max="4000" width="10.109375" bestFit="1" customWidth="1"/>
    <col min="4001" max="4001" width="6" bestFit="1" customWidth="1"/>
    <col min="4002" max="4003" width="4" bestFit="1" customWidth="1"/>
    <col min="4004" max="4004" width="12.77734375" bestFit="1" customWidth="1"/>
    <col min="4005" max="4005" width="10.109375" bestFit="1" customWidth="1"/>
    <col min="4006" max="4006" width="4" bestFit="1" customWidth="1"/>
    <col min="4007" max="4007" width="5" bestFit="1" customWidth="1"/>
    <col min="4008" max="4008" width="4" bestFit="1" customWidth="1"/>
    <col min="4009" max="4009" width="5" bestFit="1" customWidth="1"/>
    <col min="4010" max="4010" width="2" bestFit="1" customWidth="1"/>
    <col min="4011" max="4012" width="5" bestFit="1" customWidth="1"/>
    <col min="4013" max="4013" width="4" bestFit="1" customWidth="1"/>
    <col min="4014" max="4015" width="5" bestFit="1" customWidth="1"/>
    <col min="4016" max="4016" width="2" bestFit="1" customWidth="1"/>
    <col min="4017" max="4019" width="5" bestFit="1" customWidth="1"/>
    <col min="4020" max="4020" width="4" bestFit="1" customWidth="1"/>
    <col min="4021" max="4022" width="5" bestFit="1" customWidth="1"/>
    <col min="4023" max="4023" width="2" bestFit="1" customWidth="1"/>
    <col min="4024" max="4024" width="5" bestFit="1" customWidth="1"/>
    <col min="4025" max="4025" width="4" bestFit="1" customWidth="1"/>
    <col min="4026" max="4026" width="5" bestFit="1" customWidth="1"/>
    <col min="4027" max="4027" width="4" bestFit="1" customWidth="1"/>
    <col min="4028" max="4029" width="5" bestFit="1" customWidth="1"/>
    <col min="4030" max="4030" width="2" bestFit="1" customWidth="1"/>
    <col min="4031" max="4031" width="4" bestFit="1" customWidth="1"/>
    <col min="4032" max="4034" width="5" bestFit="1" customWidth="1"/>
    <col min="4035" max="4035" width="4" bestFit="1" customWidth="1"/>
    <col min="4036" max="4036" width="2" bestFit="1" customWidth="1"/>
    <col min="4037" max="4037" width="5" bestFit="1" customWidth="1"/>
    <col min="4038" max="4038" width="4" bestFit="1" customWidth="1"/>
    <col min="4039" max="4039" width="5" bestFit="1" customWidth="1"/>
    <col min="4040" max="4043" width="4" bestFit="1" customWidth="1"/>
    <col min="4044" max="4044" width="3" bestFit="1" customWidth="1"/>
    <col min="4045" max="4047" width="6" bestFit="1" customWidth="1"/>
    <col min="4048" max="4049" width="5" bestFit="1" customWidth="1"/>
    <col min="4050" max="4051" width="6" bestFit="1" customWidth="1"/>
    <col min="4052" max="4052" width="5" bestFit="1" customWidth="1"/>
    <col min="4053" max="4054" width="6" bestFit="1" customWidth="1"/>
    <col min="4055" max="4056" width="5" bestFit="1" customWidth="1"/>
    <col min="4057" max="4058" width="6" bestFit="1" customWidth="1"/>
    <col min="4059" max="4060" width="5" bestFit="1" customWidth="1"/>
    <col min="4061" max="4061" width="3" bestFit="1" customWidth="1"/>
    <col min="4062" max="4062" width="6" bestFit="1" customWidth="1"/>
    <col min="4063" max="4063" width="5" bestFit="1" customWidth="1"/>
    <col min="4064" max="4064" width="12.77734375" bestFit="1" customWidth="1"/>
    <col min="4065" max="4065" width="10.109375" bestFit="1" customWidth="1"/>
    <col min="4066" max="4068" width="4" bestFit="1" customWidth="1"/>
    <col min="4069" max="4069" width="6" bestFit="1" customWidth="1"/>
    <col min="4070" max="4070" width="4" bestFit="1" customWidth="1"/>
    <col min="4071" max="4072" width="7" bestFit="1" customWidth="1"/>
    <col min="4073" max="4073" width="6" bestFit="1" customWidth="1"/>
    <col min="4074" max="4076" width="7" bestFit="1" customWidth="1"/>
    <col min="4077" max="4077" width="6" bestFit="1" customWidth="1"/>
    <col min="4078" max="4084" width="4" bestFit="1" customWidth="1"/>
    <col min="4085" max="4087" width="6" bestFit="1" customWidth="1"/>
    <col min="4088" max="4089" width="4" bestFit="1" customWidth="1"/>
    <col min="4090" max="4091" width="7" bestFit="1" customWidth="1"/>
    <col min="4092" max="4092" width="4" bestFit="1" customWidth="1"/>
    <col min="4093" max="4093" width="7" bestFit="1" customWidth="1"/>
    <col min="4094" max="4094" width="6" bestFit="1" customWidth="1"/>
    <col min="4095" max="4095" width="4" bestFit="1" customWidth="1"/>
    <col min="4096" max="4097" width="7" bestFit="1" customWidth="1"/>
    <col min="4098" max="4098" width="6" bestFit="1" customWidth="1"/>
    <col min="4099" max="4099" width="7" bestFit="1" customWidth="1"/>
    <col min="4100" max="4100" width="6" bestFit="1" customWidth="1"/>
    <col min="4101" max="4101" width="4" bestFit="1" customWidth="1"/>
    <col min="4102" max="4102" width="6" bestFit="1" customWidth="1"/>
    <col min="4103" max="4104" width="7" bestFit="1" customWidth="1"/>
    <col min="4105" max="4105" width="4" bestFit="1" customWidth="1"/>
    <col min="4106" max="4106" width="7" bestFit="1" customWidth="1"/>
    <col min="4107" max="4109" width="6" bestFit="1" customWidth="1"/>
    <col min="4110" max="4110" width="7" bestFit="1" customWidth="1"/>
    <col min="4111" max="4112" width="4" bestFit="1" customWidth="1"/>
    <col min="4113" max="4113" width="7" bestFit="1" customWidth="1"/>
    <col min="4114" max="4115" width="4" bestFit="1" customWidth="1"/>
    <col min="4116" max="4116" width="12.77734375" bestFit="1" customWidth="1"/>
    <col min="4117" max="4117" width="10.109375" bestFit="1" customWidth="1"/>
    <col min="4118" max="4118" width="5" bestFit="1" customWidth="1"/>
    <col min="4119" max="4120" width="4" bestFit="1" customWidth="1"/>
    <col min="4121" max="4121" width="5" bestFit="1" customWidth="1"/>
    <col min="4122" max="4122" width="2" bestFit="1" customWidth="1"/>
    <col min="4123" max="4123" width="4" bestFit="1" customWidth="1"/>
    <col min="4124" max="4124" width="5" bestFit="1" customWidth="1"/>
    <col min="4125" max="4126" width="4" bestFit="1" customWidth="1"/>
    <col min="4127" max="4128" width="5" bestFit="1" customWidth="1"/>
    <col min="4129" max="4130" width="4" bestFit="1" customWidth="1"/>
    <col min="4131" max="4131" width="5" bestFit="1" customWidth="1"/>
    <col min="4132" max="4132" width="4" bestFit="1" customWidth="1"/>
    <col min="4133" max="4133" width="5" bestFit="1" customWidth="1"/>
    <col min="4134" max="4134" width="4" bestFit="1" customWidth="1"/>
    <col min="4135" max="4135" width="5" bestFit="1" customWidth="1"/>
    <col min="4136" max="4137" width="4" bestFit="1" customWidth="1"/>
    <col min="4138" max="4139" width="5" bestFit="1" customWidth="1"/>
    <col min="4140" max="4140" width="4" bestFit="1" customWidth="1"/>
    <col min="4141" max="4141" width="5" bestFit="1" customWidth="1"/>
    <col min="4142" max="4142" width="4" bestFit="1" customWidth="1"/>
    <col min="4143" max="4143" width="5" bestFit="1" customWidth="1"/>
    <col min="4144" max="4144" width="4" bestFit="1" customWidth="1"/>
    <col min="4145" max="4145" width="2" bestFit="1" customWidth="1"/>
    <col min="4146" max="4146" width="5" bestFit="1" customWidth="1"/>
    <col min="4147" max="4148" width="4" bestFit="1" customWidth="1"/>
    <col min="4149" max="4149" width="5" bestFit="1" customWidth="1"/>
    <col min="4150" max="4150" width="4" bestFit="1" customWidth="1"/>
    <col min="4151" max="4151" width="5" bestFit="1" customWidth="1"/>
    <col min="4152" max="4152" width="4" bestFit="1" customWidth="1"/>
    <col min="4153" max="4155" width="5" bestFit="1" customWidth="1"/>
    <col min="4156" max="4156" width="4" bestFit="1" customWidth="1"/>
    <col min="4157" max="4157" width="5" bestFit="1" customWidth="1"/>
    <col min="4158" max="4160" width="4" bestFit="1" customWidth="1"/>
    <col min="4161" max="4161" width="5" bestFit="1" customWidth="1"/>
    <col min="4162" max="4162" width="3" bestFit="1" customWidth="1"/>
    <col min="4163" max="4163" width="5" bestFit="1" customWidth="1"/>
    <col min="4164" max="4164" width="3" bestFit="1" customWidth="1"/>
    <col min="4165" max="4165" width="6" bestFit="1" customWidth="1"/>
    <col min="4166" max="4166" width="3" bestFit="1" customWidth="1"/>
    <col min="4167" max="4169" width="5" bestFit="1" customWidth="1"/>
    <col min="4170" max="4170" width="6" bestFit="1" customWidth="1"/>
    <col min="4171" max="4171" width="5" bestFit="1" customWidth="1"/>
    <col min="4172" max="4172" width="12.77734375" bestFit="1" customWidth="1"/>
    <col min="4173" max="4173" width="10.109375" bestFit="1" customWidth="1"/>
    <col min="4174" max="4174" width="7" bestFit="1" customWidth="1"/>
    <col min="4175" max="4175" width="6" bestFit="1" customWidth="1"/>
    <col min="4176" max="4178" width="7" bestFit="1" customWidth="1"/>
    <col min="4179" max="4181" width="6" bestFit="1" customWidth="1"/>
    <col min="4182" max="4183" width="4" bestFit="1" customWidth="1"/>
    <col min="4184" max="4184" width="6" bestFit="1" customWidth="1"/>
    <col min="4185" max="4185" width="5" bestFit="1" customWidth="1"/>
    <col min="4186" max="4186" width="12.77734375" bestFit="1" customWidth="1"/>
    <col min="4187" max="4187" width="10.109375" bestFit="1" customWidth="1"/>
    <col min="4188" max="4188" width="5" bestFit="1" customWidth="1"/>
    <col min="4189" max="4189" width="4" bestFit="1" customWidth="1"/>
    <col min="4190" max="4190" width="5" bestFit="1" customWidth="1"/>
    <col min="4191" max="4192" width="4" bestFit="1" customWidth="1"/>
    <col min="4193" max="4194" width="5" bestFit="1" customWidth="1"/>
    <col min="4195" max="4196" width="4" bestFit="1" customWidth="1"/>
    <col min="4197" max="4198" width="5" bestFit="1" customWidth="1"/>
    <col min="4199" max="4200" width="4" bestFit="1" customWidth="1"/>
    <col min="4201" max="4201" width="5" bestFit="1" customWidth="1"/>
    <col min="4202" max="4203" width="4" bestFit="1" customWidth="1"/>
    <col min="4204" max="4205" width="5" bestFit="1" customWidth="1"/>
    <col min="4206" max="4206" width="4" bestFit="1" customWidth="1"/>
    <col min="4207" max="4207" width="5" bestFit="1" customWidth="1"/>
    <col min="4208" max="4208" width="4" bestFit="1" customWidth="1"/>
    <col min="4209" max="4210" width="5" bestFit="1" customWidth="1"/>
    <col min="4211" max="4212" width="4" bestFit="1" customWidth="1"/>
    <col min="4213" max="4214" width="5" bestFit="1" customWidth="1"/>
    <col min="4215" max="4215" width="4" bestFit="1" customWidth="1"/>
    <col min="4216" max="4216" width="5" bestFit="1" customWidth="1"/>
    <col min="4217" max="4217" width="2" bestFit="1" customWidth="1"/>
    <col min="4218" max="4219" width="5" bestFit="1" customWidth="1"/>
    <col min="4220" max="4220" width="4" bestFit="1" customWidth="1"/>
    <col min="4221" max="4221" width="5" bestFit="1" customWidth="1"/>
    <col min="4222" max="4222" width="4" bestFit="1" customWidth="1"/>
    <col min="4223" max="4225" width="5" bestFit="1" customWidth="1"/>
    <col min="4226" max="4226" width="2" bestFit="1" customWidth="1"/>
    <col min="4227" max="4227" width="5" bestFit="1" customWidth="1"/>
    <col min="4228" max="4228" width="4" bestFit="1" customWidth="1"/>
    <col min="4229" max="4231" width="5" bestFit="1" customWidth="1"/>
    <col min="4232" max="4233" width="4" bestFit="1" customWidth="1"/>
    <col min="4234" max="4235" width="5" bestFit="1" customWidth="1"/>
    <col min="4236" max="4236" width="4" bestFit="1" customWidth="1"/>
    <col min="4237" max="4237" width="5" bestFit="1" customWidth="1"/>
    <col min="4238" max="4238" width="4" bestFit="1" customWidth="1"/>
    <col min="4239" max="4241" width="5" bestFit="1" customWidth="1"/>
    <col min="4242" max="4242" width="6" bestFit="1" customWidth="1"/>
    <col min="4243" max="4243" width="5" bestFit="1" customWidth="1"/>
    <col min="4244" max="4244" width="12.77734375" bestFit="1" customWidth="1"/>
    <col min="4245" max="4245" width="10.109375" bestFit="1" customWidth="1"/>
    <col min="4246" max="4246" width="7" bestFit="1" customWidth="1"/>
    <col min="4247" max="4247" width="4" bestFit="1" customWidth="1"/>
    <col min="4248" max="4248" width="7" bestFit="1" customWidth="1"/>
    <col min="4249" max="4249" width="6" bestFit="1" customWidth="1"/>
    <col min="4250" max="4251" width="7" bestFit="1" customWidth="1"/>
    <col min="4252" max="4252" width="4" bestFit="1" customWidth="1"/>
    <col min="4253" max="4253" width="6" bestFit="1" customWidth="1"/>
    <col min="4254" max="4254" width="7" bestFit="1" customWidth="1"/>
    <col min="4255" max="4255" width="6" bestFit="1" customWidth="1"/>
    <col min="4256" max="4257" width="7" bestFit="1" customWidth="1"/>
    <col min="4258" max="4258" width="6" bestFit="1" customWidth="1"/>
    <col min="4259" max="4260" width="7" bestFit="1" customWidth="1"/>
    <col min="4261" max="4261" width="4" bestFit="1" customWidth="1"/>
    <col min="4262" max="4262" width="7" bestFit="1" customWidth="1"/>
    <col min="4263" max="4266" width="6" bestFit="1" customWidth="1"/>
    <col min="4267" max="4268" width="7" bestFit="1" customWidth="1"/>
    <col min="4269" max="4271" width="4" bestFit="1" customWidth="1"/>
    <col min="4272" max="4272" width="7" bestFit="1" customWidth="1"/>
    <col min="4273" max="4273" width="4" bestFit="1" customWidth="1"/>
    <col min="4274" max="4274" width="6" bestFit="1" customWidth="1"/>
    <col min="4275" max="4275" width="7" bestFit="1" customWidth="1"/>
    <col min="4276" max="4276" width="6" bestFit="1" customWidth="1"/>
    <col min="4277" max="4281" width="4" bestFit="1" customWidth="1"/>
    <col min="4282" max="4282" width="12.77734375" bestFit="1" customWidth="1"/>
    <col min="4283" max="4283" width="10.109375" bestFit="1" customWidth="1"/>
    <col min="4284" max="4284" width="5" bestFit="1" customWidth="1"/>
    <col min="4285" max="4287" width="4" bestFit="1" customWidth="1"/>
    <col min="4288" max="4288" width="2" bestFit="1" customWidth="1"/>
    <col min="4289" max="4294" width="4" bestFit="1" customWidth="1"/>
    <col min="4295" max="4295" width="5" bestFit="1" customWidth="1"/>
    <col min="4296" max="4296" width="4" bestFit="1" customWidth="1"/>
    <col min="4297" max="4297" width="5" bestFit="1" customWidth="1"/>
    <col min="4298" max="4299" width="4" bestFit="1" customWidth="1"/>
    <col min="4300" max="4300" width="5" bestFit="1" customWidth="1"/>
    <col min="4301" max="4301" width="4" bestFit="1" customWidth="1"/>
    <col min="4302" max="4302" width="2" bestFit="1" customWidth="1"/>
    <col min="4303" max="4303" width="4" bestFit="1" customWidth="1"/>
    <col min="4304" max="4304" width="5" bestFit="1" customWidth="1"/>
    <col min="4305" max="4305" width="4" bestFit="1" customWidth="1"/>
    <col min="4306" max="4307" width="5" bestFit="1" customWidth="1"/>
    <col min="4308" max="4309" width="4" bestFit="1" customWidth="1"/>
    <col min="4310" max="4311" width="5" bestFit="1" customWidth="1"/>
    <col min="4312" max="4312" width="2" bestFit="1" customWidth="1"/>
    <col min="4313" max="4313" width="5" bestFit="1" customWidth="1"/>
    <col min="4314" max="4315" width="4" bestFit="1" customWidth="1"/>
    <col min="4316" max="4317" width="5" bestFit="1" customWidth="1"/>
    <col min="4318" max="4320" width="4" bestFit="1" customWidth="1"/>
    <col min="4321" max="4321" width="12.77734375" bestFit="1" customWidth="1"/>
    <col min="4322" max="4322" width="10.109375" bestFit="1" customWidth="1"/>
    <col min="4323" max="4323" width="7" bestFit="1" customWidth="1"/>
    <col min="4324" max="4324" width="6" bestFit="1" customWidth="1"/>
    <col min="4325" max="4329" width="4" bestFit="1" customWidth="1"/>
    <col min="4330" max="4330" width="12.77734375" bestFit="1" customWidth="1"/>
    <col min="4331" max="4331" width="10.109375" bestFit="1" customWidth="1"/>
    <col min="4332" max="4332" width="5" bestFit="1" customWidth="1"/>
    <col min="4333" max="4333" width="4" bestFit="1" customWidth="1"/>
    <col min="4334" max="4334" width="5" bestFit="1" customWidth="1"/>
    <col min="4335" max="4336" width="4" bestFit="1" customWidth="1"/>
    <col min="4337" max="4337" width="5" bestFit="1" customWidth="1"/>
    <col min="4338" max="4338" width="2" bestFit="1" customWidth="1"/>
    <col min="4339" max="4339" width="4" bestFit="1" customWidth="1"/>
    <col min="4340" max="4343" width="5" bestFit="1" customWidth="1"/>
    <col min="4344" max="4344" width="4" bestFit="1" customWidth="1"/>
    <col min="4345" max="4346" width="5" bestFit="1" customWidth="1"/>
    <col min="4347" max="4349" width="4" bestFit="1" customWidth="1"/>
    <col min="4350" max="4350" width="5" bestFit="1" customWidth="1"/>
    <col min="4351" max="4351" width="4" bestFit="1" customWidth="1"/>
    <col min="4352" max="4352" width="2" bestFit="1" customWidth="1"/>
    <col min="4353" max="4355" width="4" bestFit="1" customWidth="1"/>
    <col min="4356" max="4356" width="5" bestFit="1" customWidth="1"/>
    <col min="4357" max="4357" width="4" bestFit="1" customWidth="1"/>
    <col min="4358" max="4358" width="5" bestFit="1" customWidth="1"/>
    <col min="4359" max="4359" width="2" bestFit="1" customWidth="1"/>
    <col min="4360" max="4360" width="5" bestFit="1" customWidth="1"/>
    <col min="4361" max="4361" width="4" bestFit="1" customWidth="1"/>
    <col min="4362" max="4362" width="5" bestFit="1" customWidth="1"/>
    <col min="4363" max="4363" width="4" bestFit="1" customWidth="1"/>
    <col min="4364" max="4365" width="5" bestFit="1" customWidth="1"/>
    <col min="4366" max="4366" width="4" bestFit="1" customWidth="1"/>
    <col min="4367" max="4367" width="5" bestFit="1" customWidth="1"/>
    <col min="4368" max="4371" width="4" bestFit="1" customWidth="1"/>
    <col min="4372" max="4372" width="5" bestFit="1" customWidth="1"/>
    <col min="4373" max="4373" width="4" bestFit="1" customWidth="1"/>
    <col min="4374" max="4374" width="2" bestFit="1" customWidth="1"/>
    <col min="4375" max="4379" width="4" bestFit="1" customWidth="1"/>
    <col min="4380" max="4380" width="12.77734375" bestFit="1" customWidth="1"/>
    <col min="4381" max="4381" width="10.109375" bestFit="1" customWidth="1"/>
    <col min="4382" max="4382" width="7" bestFit="1" customWidth="1"/>
    <col min="4383" max="4383" width="6" bestFit="1" customWidth="1"/>
    <col min="4384" max="4384" width="7" bestFit="1" customWidth="1"/>
    <col min="4385" max="4385" width="4" bestFit="1" customWidth="1"/>
    <col min="4386" max="4386" width="7" bestFit="1" customWidth="1"/>
    <col min="4387" max="4387" width="6" bestFit="1" customWidth="1"/>
    <col min="4388" max="4389" width="7" bestFit="1" customWidth="1"/>
    <col min="4390" max="4390" width="4" bestFit="1" customWidth="1"/>
    <col min="4391" max="4391" width="6" bestFit="1" customWidth="1"/>
    <col min="4392" max="4393" width="7" bestFit="1" customWidth="1"/>
    <col min="4394" max="4394" width="6" bestFit="1" customWidth="1"/>
    <col min="4395" max="4395" width="7" bestFit="1" customWidth="1"/>
    <col min="4396" max="4396" width="4" bestFit="1" customWidth="1"/>
    <col min="4397" max="4397" width="6" bestFit="1" customWidth="1"/>
    <col min="4398" max="4400" width="7" bestFit="1" customWidth="1"/>
    <col min="4401" max="4401" width="4" bestFit="1" customWidth="1"/>
    <col min="4402" max="4403" width="7" bestFit="1" customWidth="1"/>
    <col min="4404" max="4405" width="6" bestFit="1" customWidth="1"/>
    <col min="4406" max="4406" width="4" bestFit="1" customWidth="1"/>
    <col min="4407" max="4407" width="7" bestFit="1" customWidth="1"/>
    <col min="4408" max="4414" width="6" bestFit="1" customWidth="1"/>
    <col min="4415" max="4415" width="4" bestFit="1" customWidth="1"/>
    <col min="4416" max="4416" width="6" bestFit="1" customWidth="1"/>
    <col min="4417" max="4420" width="4" bestFit="1" customWidth="1"/>
    <col min="4421" max="4421" width="6" bestFit="1" customWidth="1"/>
    <col min="4422" max="4423" width="4" bestFit="1" customWidth="1"/>
    <col min="4424" max="4424" width="6" bestFit="1" customWidth="1"/>
    <col min="4425" max="4425" width="5" bestFit="1" customWidth="1"/>
    <col min="4426" max="4426" width="7" bestFit="1" customWidth="1"/>
    <col min="4427" max="4427" width="8" bestFit="1" customWidth="1"/>
    <col min="4428" max="4428" width="12.77734375" bestFit="1" customWidth="1"/>
    <col min="4429" max="4429" width="10.109375" bestFit="1" customWidth="1"/>
    <col min="4430" max="4430" width="5" bestFit="1" customWidth="1"/>
    <col min="4431" max="4431" width="4" bestFit="1" customWidth="1"/>
    <col min="4432" max="4432" width="5" bestFit="1" customWidth="1"/>
    <col min="4433" max="4434" width="4" bestFit="1" customWidth="1"/>
    <col min="4435" max="4435" width="5" bestFit="1" customWidth="1"/>
    <col min="4436" max="4436" width="4" bestFit="1" customWidth="1"/>
    <col min="4437" max="4437" width="5" bestFit="1" customWidth="1"/>
    <col min="4438" max="4438" width="4" bestFit="1" customWidth="1"/>
    <col min="4439" max="4440" width="5" bestFit="1" customWidth="1"/>
    <col min="4441" max="4441" width="4" bestFit="1" customWidth="1"/>
    <col min="4442" max="4442" width="5" bestFit="1" customWidth="1"/>
    <col min="4443" max="4443" width="4" bestFit="1" customWidth="1"/>
    <col min="4444" max="4446" width="5" bestFit="1" customWidth="1"/>
    <col min="4447" max="4447" width="4" bestFit="1" customWidth="1"/>
    <col min="4448" max="4448" width="5" bestFit="1" customWidth="1"/>
    <col min="4449" max="4449" width="4" bestFit="1" customWidth="1"/>
    <col min="4450" max="4450" width="5" bestFit="1" customWidth="1"/>
    <col min="4451" max="4451" width="2" bestFit="1" customWidth="1"/>
    <col min="4452" max="4452" width="4" bestFit="1" customWidth="1"/>
    <col min="4453" max="4454" width="5" bestFit="1" customWidth="1"/>
    <col min="4455" max="4455" width="4" bestFit="1" customWidth="1"/>
    <col min="4456" max="4456" width="5" bestFit="1" customWidth="1"/>
    <col min="4457" max="4457" width="4" bestFit="1" customWidth="1"/>
    <col min="4458" max="4458" width="5" bestFit="1" customWidth="1"/>
    <col min="4459" max="4459" width="4" bestFit="1" customWidth="1"/>
    <col min="4460" max="4460" width="5" bestFit="1" customWidth="1"/>
    <col min="4461" max="4461" width="2" bestFit="1" customWidth="1"/>
    <col min="4462" max="4463" width="4" bestFit="1" customWidth="1"/>
    <col min="4464" max="4464" width="5" bestFit="1" customWidth="1"/>
    <col min="4465" max="4466" width="4" bestFit="1" customWidth="1"/>
    <col min="4467" max="4467" width="5" bestFit="1" customWidth="1"/>
    <col min="4468" max="4468" width="4" bestFit="1" customWidth="1"/>
    <col min="4469" max="4471" width="5" bestFit="1" customWidth="1"/>
    <col min="4472" max="4472" width="12.77734375" bestFit="1" customWidth="1"/>
    <col min="4473" max="4473" width="10.109375" bestFit="1" customWidth="1"/>
    <col min="4474" max="4477" width="7" bestFit="1" customWidth="1"/>
    <col min="4478" max="4479" width="6" bestFit="1" customWidth="1"/>
    <col min="4480" max="4481" width="7" bestFit="1" customWidth="1"/>
    <col min="4482" max="4484" width="8" bestFit="1" customWidth="1"/>
    <col min="4485" max="4485" width="7" bestFit="1" customWidth="1"/>
    <col min="4486" max="4486" width="12.77734375" bestFit="1" customWidth="1"/>
    <col min="4487" max="4487" width="10.109375" bestFit="1" customWidth="1"/>
    <col min="4488" max="4488" width="4" bestFit="1" customWidth="1"/>
    <col min="4489" max="4489" width="5" bestFit="1" customWidth="1"/>
    <col min="4490" max="4491" width="4" bestFit="1" customWidth="1"/>
    <col min="4492" max="4492" width="5" bestFit="1" customWidth="1"/>
    <col min="4493" max="4493" width="4" bestFit="1" customWidth="1"/>
    <col min="4494" max="4494" width="5" bestFit="1" customWidth="1"/>
    <col min="4495" max="4495" width="4" bestFit="1" customWidth="1"/>
    <col min="4496" max="4496" width="5" bestFit="1" customWidth="1"/>
    <col min="4497" max="4497" width="2" bestFit="1" customWidth="1"/>
    <col min="4498" max="4500" width="4" bestFit="1" customWidth="1"/>
    <col min="4501" max="4503" width="5" bestFit="1" customWidth="1"/>
    <col min="4504" max="4504" width="2" bestFit="1" customWidth="1"/>
    <col min="4505" max="4506" width="4" bestFit="1" customWidth="1"/>
    <col min="4507" max="4507" width="5" bestFit="1" customWidth="1"/>
    <col min="4508" max="4508" width="4" bestFit="1" customWidth="1"/>
    <col min="4509" max="4509" width="5" bestFit="1" customWidth="1"/>
    <col min="4510" max="4510" width="4" bestFit="1" customWidth="1"/>
    <col min="4511" max="4512" width="5" bestFit="1" customWidth="1"/>
    <col min="4513" max="4513" width="4" bestFit="1" customWidth="1"/>
    <col min="4514" max="4515" width="5" bestFit="1" customWidth="1"/>
    <col min="4516" max="4516" width="4" bestFit="1" customWidth="1"/>
    <col min="4517" max="4517" width="5" bestFit="1" customWidth="1"/>
    <col min="4518" max="4518" width="4" bestFit="1" customWidth="1"/>
    <col min="4519" max="4519" width="5" bestFit="1" customWidth="1"/>
    <col min="4520" max="4520" width="4" bestFit="1" customWidth="1"/>
    <col min="4521" max="4522" width="5" bestFit="1" customWidth="1"/>
    <col min="4523" max="4523" width="4" bestFit="1" customWidth="1"/>
    <col min="4524" max="4524" width="5" bestFit="1" customWidth="1"/>
    <col min="4525" max="4525" width="2" bestFit="1" customWidth="1"/>
    <col min="4526" max="4526" width="4" bestFit="1" customWidth="1"/>
    <col min="4527" max="4529" width="5" bestFit="1" customWidth="1"/>
    <col min="4530" max="4530" width="2" bestFit="1" customWidth="1"/>
    <col min="4531" max="4531" width="5" bestFit="1" customWidth="1"/>
    <col min="4532" max="4532" width="12.77734375" bestFit="1" customWidth="1"/>
    <col min="4533" max="4533" width="10.109375" bestFit="1" customWidth="1"/>
    <col min="4534" max="4535" width="4" bestFit="1" customWidth="1"/>
    <col min="4536" max="4536" width="7" bestFit="1" customWidth="1"/>
    <col min="4537" max="4538" width="4" bestFit="1" customWidth="1"/>
    <col min="4539" max="4539" width="7" bestFit="1" customWidth="1"/>
    <col min="4540" max="4540" width="6" bestFit="1" customWidth="1"/>
    <col min="4541" max="4541" width="4" bestFit="1" customWidth="1"/>
    <col min="4542" max="4543" width="7" bestFit="1" customWidth="1"/>
    <col min="4544" max="4544" width="6" bestFit="1" customWidth="1"/>
    <col min="4545" max="4546" width="7" bestFit="1" customWidth="1"/>
    <col min="4547" max="4547" width="4" bestFit="1" customWidth="1"/>
    <col min="4548" max="4548" width="7" bestFit="1" customWidth="1"/>
    <col min="4549" max="4549" width="6" bestFit="1" customWidth="1"/>
    <col min="4550" max="4550" width="7" bestFit="1" customWidth="1"/>
    <col min="4551" max="4551" width="6" bestFit="1" customWidth="1"/>
    <col min="4552" max="4552" width="7" bestFit="1" customWidth="1"/>
    <col min="4553" max="4554" width="4" bestFit="1" customWidth="1"/>
    <col min="4555" max="4555" width="6" bestFit="1" customWidth="1"/>
    <col min="4556" max="4556" width="4" bestFit="1" customWidth="1"/>
    <col min="4557" max="4557" width="7" bestFit="1" customWidth="1"/>
    <col min="4558" max="4558" width="4" bestFit="1" customWidth="1"/>
    <col min="4559" max="4561" width="6" bestFit="1" customWidth="1"/>
    <col min="4562" max="4563" width="7" bestFit="1" customWidth="1"/>
    <col min="4564" max="4564" width="4" bestFit="1" customWidth="1"/>
    <col min="4565" max="4565" width="7" bestFit="1" customWidth="1"/>
    <col min="4566" max="4566" width="4" bestFit="1" customWidth="1"/>
    <col min="4567" max="4568" width="6" bestFit="1" customWidth="1"/>
    <col min="4569" max="4569" width="7" bestFit="1" customWidth="1"/>
    <col min="4570" max="4570" width="4" bestFit="1" customWidth="1"/>
    <col min="4571" max="4571" width="6" bestFit="1" customWidth="1"/>
    <col min="4572" max="4572" width="7" bestFit="1" customWidth="1"/>
    <col min="4573" max="4574" width="4" bestFit="1" customWidth="1"/>
    <col min="4575" max="4575" width="6" bestFit="1" customWidth="1"/>
    <col min="4576" max="4576" width="4" bestFit="1" customWidth="1"/>
    <col min="4577" max="4577" width="7" bestFit="1" customWidth="1"/>
    <col min="4578" max="4580" width="6" bestFit="1" customWidth="1"/>
    <col min="4581" max="4581" width="7" bestFit="1" customWidth="1"/>
    <col min="4582" max="4583" width="5" bestFit="1" customWidth="1"/>
    <col min="4584" max="4584" width="7" bestFit="1" customWidth="1"/>
    <col min="4585" max="4585" width="5" bestFit="1" customWidth="1"/>
    <col min="4586" max="4586" width="7" bestFit="1" customWidth="1"/>
    <col min="4587" max="4587" width="8" bestFit="1" customWidth="1"/>
    <col min="4588" max="4598" width="5" bestFit="1" customWidth="1"/>
    <col min="4599" max="4599" width="7" bestFit="1" customWidth="1"/>
    <col min="4600" max="4601" width="8" bestFit="1" customWidth="1"/>
    <col min="4602" max="4602" width="5" bestFit="1" customWidth="1"/>
    <col min="4603" max="4604" width="7" bestFit="1" customWidth="1"/>
    <col min="4605" max="4606" width="5" bestFit="1" customWidth="1"/>
    <col min="4607" max="4607" width="8" bestFit="1" customWidth="1"/>
    <col min="4608" max="4608" width="12.77734375" bestFit="1" customWidth="1"/>
    <col min="4609" max="4609" width="10.109375" bestFit="1" customWidth="1"/>
    <col min="4610" max="4611" width="5" bestFit="1" customWidth="1"/>
    <col min="4612" max="4614" width="4" bestFit="1" customWidth="1"/>
    <col min="4615" max="4615" width="5" bestFit="1" customWidth="1"/>
    <col min="4616" max="4618" width="4" bestFit="1" customWidth="1"/>
    <col min="4619" max="4619" width="2" bestFit="1" customWidth="1"/>
    <col min="4620" max="4620" width="4" bestFit="1" customWidth="1"/>
    <col min="4621" max="4621" width="2" bestFit="1" customWidth="1"/>
    <col min="4622" max="4622" width="5" bestFit="1" customWidth="1"/>
    <col min="4623" max="4623" width="2" bestFit="1" customWidth="1"/>
    <col min="4624" max="4624" width="12.77734375" bestFit="1" customWidth="1"/>
    <col min="4625" max="4625" width="10.109375" bestFit="1" customWidth="1"/>
    <col min="4626" max="4626" width="12.77734375" bestFit="1" customWidth="1"/>
    <col min="4627" max="4627" width="10.109375" bestFit="1" customWidth="1"/>
    <col min="4628" max="4628" width="5" bestFit="1" customWidth="1"/>
    <col min="4629" max="4630" width="4" bestFit="1" customWidth="1"/>
    <col min="4631" max="4632" width="5" bestFit="1" customWidth="1"/>
    <col min="4633" max="4633" width="2" bestFit="1" customWidth="1"/>
    <col min="4634" max="4634" width="5" bestFit="1" customWidth="1"/>
    <col min="4635" max="4635" width="4" bestFit="1" customWidth="1"/>
    <col min="4636" max="4636" width="5" bestFit="1" customWidth="1"/>
    <col min="4637" max="4637" width="4" bestFit="1" customWidth="1"/>
    <col min="4638" max="4638" width="5" bestFit="1" customWidth="1"/>
    <col min="4639" max="4639" width="4" bestFit="1" customWidth="1"/>
    <col min="4640" max="4642" width="5" bestFit="1" customWidth="1"/>
    <col min="4643" max="4643" width="4" bestFit="1" customWidth="1"/>
    <col min="4644" max="4645" width="5" bestFit="1" customWidth="1"/>
    <col min="4646" max="4647" width="4" bestFit="1" customWidth="1"/>
    <col min="4648" max="4649" width="5" bestFit="1" customWidth="1"/>
    <col min="4650" max="4650" width="4" bestFit="1" customWidth="1"/>
    <col min="4651" max="4651" width="5" bestFit="1" customWidth="1"/>
    <col min="4652" max="4652" width="4" bestFit="1" customWidth="1"/>
    <col min="4653" max="4653" width="5" bestFit="1" customWidth="1"/>
    <col min="4654" max="4654" width="4" bestFit="1" customWidth="1"/>
    <col min="4655" max="4655" width="2" bestFit="1" customWidth="1"/>
    <col min="4656" max="4656" width="4" bestFit="1" customWidth="1"/>
    <col min="4657" max="4657" width="5" bestFit="1" customWidth="1"/>
    <col min="4658" max="4658" width="4" bestFit="1" customWidth="1"/>
    <col min="4659" max="4659" width="5" bestFit="1" customWidth="1"/>
    <col min="4660" max="4660" width="4" bestFit="1" customWidth="1"/>
    <col min="4661" max="4661" width="12.77734375" bestFit="1" customWidth="1"/>
    <col min="4662" max="4662" width="10.109375" bestFit="1" customWidth="1"/>
    <col min="4663" max="4668" width="4" bestFit="1" customWidth="1"/>
    <col min="4669" max="4669" width="12.77734375" bestFit="1" customWidth="1"/>
    <col min="4670" max="4670" width="10.109375" bestFit="1" customWidth="1"/>
    <col min="4671" max="4671" width="12.77734375" bestFit="1" customWidth="1"/>
    <col min="4672" max="4672" width="10.109375" bestFit="1" customWidth="1"/>
    <col min="4673" max="4673" width="12.77734375" bestFit="1" customWidth="1"/>
    <col min="4674" max="4674" width="10.109375" bestFit="1" customWidth="1"/>
    <col min="4675" max="4675" width="4" bestFit="1" customWidth="1"/>
    <col min="4676" max="4676" width="5" bestFit="1" customWidth="1"/>
    <col min="4677" max="4677" width="4" bestFit="1" customWidth="1"/>
    <col min="4678" max="4678" width="5" bestFit="1" customWidth="1"/>
    <col min="4679" max="4680" width="4" bestFit="1" customWidth="1"/>
    <col min="4681" max="4681" width="5" bestFit="1" customWidth="1"/>
    <col min="4682" max="4682" width="4" bestFit="1" customWidth="1"/>
    <col min="4683" max="4683" width="5" bestFit="1" customWidth="1"/>
    <col min="4684" max="4684" width="2" bestFit="1" customWidth="1"/>
    <col min="4685" max="4685" width="4" bestFit="1" customWidth="1"/>
    <col min="4686" max="4687" width="5" bestFit="1" customWidth="1"/>
    <col min="4688" max="4689" width="4" bestFit="1" customWidth="1"/>
    <col min="4690" max="4690" width="5" bestFit="1" customWidth="1"/>
    <col min="4691" max="4691" width="4" bestFit="1" customWidth="1"/>
    <col min="4692" max="4692" width="5" bestFit="1" customWidth="1"/>
    <col min="4693" max="4694" width="4" bestFit="1" customWidth="1"/>
    <col min="4695" max="4695" width="2" bestFit="1" customWidth="1"/>
    <col min="4696" max="4696" width="5" bestFit="1" customWidth="1"/>
    <col min="4697" max="4698" width="4" bestFit="1" customWidth="1"/>
    <col min="4699" max="4699" width="5" bestFit="1" customWidth="1"/>
    <col min="4700" max="4701" width="4" bestFit="1" customWidth="1"/>
    <col min="4702" max="4703" width="5" bestFit="1" customWidth="1"/>
    <col min="4704" max="4705" width="4" bestFit="1" customWidth="1"/>
    <col min="4706" max="4706" width="5" bestFit="1" customWidth="1"/>
    <col min="4707" max="4708" width="4" bestFit="1" customWidth="1"/>
    <col min="4709" max="4709" width="12.77734375" bestFit="1" customWidth="1"/>
    <col min="4710" max="4710" width="10.109375" bestFit="1" customWidth="1"/>
    <col min="4711" max="4716" width="6" bestFit="1" customWidth="1"/>
    <col min="4717" max="4717" width="7" bestFit="1" customWidth="1"/>
    <col min="4718" max="4719" width="6" bestFit="1" customWidth="1"/>
    <col min="4720" max="4720" width="7" bestFit="1" customWidth="1"/>
    <col min="4721" max="4722" width="4" bestFit="1" customWidth="1"/>
    <col min="4723" max="4723" width="6" bestFit="1" customWidth="1"/>
    <col min="4724" max="4724" width="7" bestFit="1" customWidth="1"/>
    <col min="4725" max="4725" width="6" bestFit="1" customWidth="1"/>
    <col min="4726" max="4726" width="4" bestFit="1" customWidth="1"/>
    <col min="4727" max="4727" width="6" bestFit="1" customWidth="1"/>
    <col min="4728" max="4728" width="8" bestFit="1" customWidth="1"/>
    <col min="4729" max="4729" width="7" bestFit="1" customWidth="1"/>
    <col min="4730" max="4730" width="8" bestFit="1" customWidth="1"/>
    <col min="4731" max="4731" width="7" bestFit="1" customWidth="1"/>
    <col min="4732" max="4734" width="8" bestFit="1" customWidth="1"/>
    <col min="4735" max="4735" width="7" bestFit="1" customWidth="1"/>
    <col min="4736" max="4736" width="8" bestFit="1" customWidth="1"/>
    <col min="4737" max="4737" width="5" bestFit="1" customWidth="1"/>
    <col min="4738" max="4738" width="12.77734375" bestFit="1" customWidth="1"/>
    <col min="4739" max="4739" width="10.109375" bestFit="1" customWidth="1"/>
    <col min="4740" max="4740" width="12.77734375" bestFit="1" customWidth="1"/>
    <col min="4741" max="4741" width="10.109375" bestFit="1" customWidth="1"/>
    <col min="4742" max="4742" width="12.77734375" bestFit="1" customWidth="1"/>
    <col min="4743" max="4743" width="10.109375" bestFit="1" customWidth="1"/>
    <col min="4744" max="4744" width="4" bestFit="1" customWidth="1"/>
    <col min="4745" max="4745" width="5" bestFit="1" customWidth="1"/>
    <col min="4746" max="4746" width="4" bestFit="1" customWidth="1"/>
    <col min="4747" max="4747" width="5" bestFit="1" customWidth="1"/>
    <col min="4748" max="4748" width="4" bestFit="1" customWidth="1"/>
    <col min="4749" max="4750" width="5" bestFit="1" customWidth="1"/>
    <col min="4751" max="4751" width="2" bestFit="1" customWidth="1"/>
    <col min="4752" max="4752" width="5" bestFit="1" customWidth="1"/>
    <col min="4753" max="4753" width="4" bestFit="1" customWidth="1"/>
    <col min="4754" max="4755" width="5" bestFit="1" customWidth="1"/>
    <col min="4756" max="4756" width="4" bestFit="1" customWidth="1"/>
    <col min="4757" max="4757" width="5" bestFit="1" customWidth="1"/>
    <col min="4758" max="4758" width="4" bestFit="1" customWidth="1"/>
    <col min="4759" max="4759" width="5" bestFit="1" customWidth="1"/>
    <col min="4760" max="4760" width="4" bestFit="1" customWidth="1"/>
    <col min="4761" max="4761" width="2" bestFit="1" customWidth="1"/>
    <col min="4762" max="4762" width="4" bestFit="1" customWidth="1"/>
    <col min="4763" max="4763" width="5" bestFit="1" customWidth="1"/>
    <col min="4764" max="4764" width="4" bestFit="1" customWidth="1"/>
    <col min="4765" max="4765" width="2" bestFit="1" customWidth="1"/>
    <col min="4766" max="4766" width="12.77734375" bestFit="1" customWidth="1"/>
    <col min="4767" max="4767" width="10.109375" bestFit="1" customWidth="1"/>
    <col min="4768" max="4768" width="6" bestFit="1" customWidth="1"/>
    <col min="4769" max="4769" width="7" bestFit="1" customWidth="1"/>
    <col min="4770" max="4771" width="8" bestFit="1" customWidth="1"/>
    <col min="4772" max="4772" width="7" bestFit="1" customWidth="1"/>
    <col min="4773" max="4774" width="5" bestFit="1" customWidth="1"/>
    <col min="4775" max="4775" width="8" bestFit="1" customWidth="1"/>
    <col min="4776" max="4778" width="7" bestFit="1" customWidth="1"/>
    <col min="4779" max="4779" width="8" bestFit="1" customWidth="1"/>
    <col min="4780" max="4782" width="7" bestFit="1" customWidth="1"/>
    <col min="4783" max="4784" width="8" bestFit="1" customWidth="1"/>
    <col min="4785" max="4785" width="5" bestFit="1" customWidth="1"/>
    <col min="4786" max="4786" width="8" bestFit="1" customWidth="1"/>
    <col min="4787" max="4787" width="5" bestFit="1" customWidth="1"/>
    <col min="4788" max="4789" width="8" bestFit="1" customWidth="1"/>
    <col min="4790" max="4790" width="5" bestFit="1" customWidth="1"/>
    <col min="4791" max="4791" width="12.77734375" bestFit="1" customWidth="1"/>
    <col min="4792" max="4792" width="10.109375" bestFit="1" customWidth="1"/>
    <col min="4793" max="4793" width="12.77734375" bestFit="1" customWidth="1"/>
    <col min="4794" max="4794" width="10.109375" bestFit="1" customWidth="1"/>
    <col min="4795" max="4795" width="12.77734375" bestFit="1" customWidth="1"/>
    <col min="4796" max="4796" width="10.109375" bestFit="1" customWidth="1"/>
    <col min="4797" max="4797" width="2" bestFit="1" customWidth="1"/>
    <col min="4798" max="4800" width="4" bestFit="1" customWidth="1"/>
    <col min="4801" max="4801" width="5" bestFit="1" customWidth="1"/>
    <col min="4802" max="4803" width="4" bestFit="1" customWidth="1"/>
    <col min="4804" max="4805" width="5" bestFit="1" customWidth="1"/>
    <col min="4806" max="4806" width="2" bestFit="1" customWidth="1"/>
    <col min="4807" max="4808" width="5" bestFit="1" customWidth="1"/>
    <col min="4809" max="4809" width="12.77734375" bestFit="1" customWidth="1"/>
    <col min="4810" max="4810" width="10.109375" bestFit="1" customWidth="1"/>
    <col min="4811" max="4811" width="12.77734375" bestFit="1" customWidth="1"/>
    <col min="4812" max="4812" width="10.109375" bestFit="1" customWidth="1"/>
    <col min="4813" max="4813" width="12.77734375" bestFit="1" customWidth="1"/>
    <col min="4814" max="4814" width="10.109375" bestFit="1" customWidth="1"/>
    <col min="4815" max="4815" width="12.77734375" bestFit="1" customWidth="1"/>
    <col min="4816" max="4816" width="10.109375" bestFit="1" customWidth="1"/>
    <col min="4817" max="4817" width="4" bestFit="1" customWidth="1"/>
    <col min="4818" max="4818" width="5" bestFit="1" customWidth="1"/>
    <col min="4819" max="4819" width="4" bestFit="1" customWidth="1"/>
    <col min="4820" max="4820" width="5" bestFit="1" customWidth="1"/>
    <col min="4821" max="4821" width="4" bestFit="1" customWidth="1"/>
    <col min="4822" max="4822" width="5" bestFit="1" customWidth="1"/>
    <col min="4823" max="4823" width="4" bestFit="1" customWidth="1"/>
    <col min="4824" max="4824" width="5" bestFit="1" customWidth="1"/>
    <col min="4825" max="4825" width="4" bestFit="1" customWidth="1"/>
    <col min="4826" max="4826" width="5" bestFit="1" customWidth="1"/>
    <col min="4827" max="4827" width="2" bestFit="1" customWidth="1"/>
    <col min="4828" max="4828" width="5" bestFit="1" customWidth="1"/>
    <col min="4829" max="4829" width="4" bestFit="1" customWidth="1"/>
    <col min="4830" max="4830" width="5" bestFit="1" customWidth="1"/>
    <col min="4831" max="4832" width="4" bestFit="1" customWidth="1"/>
    <col min="4833" max="4833" width="5" bestFit="1" customWidth="1"/>
    <col min="4834" max="4834" width="2" bestFit="1" customWidth="1"/>
    <col min="4835" max="4835" width="4" bestFit="1" customWidth="1"/>
    <col min="4836" max="4836" width="12.77734375" bestFit="1" customWidth="1"/>
    <col min="4837" max="4837" width="10.109375" bestFit="1" customWidth="1"/>
    <col min="4838" max="4838" width="7" bestFit="1" customWidth="1"/>
    <col min="4839" max="4839" width="8" bestFit="1" customWidth="1"/>
    <col min="4840" max="4840" width="7" bestFit="1" customWidth="1"/>
    <col min="4841" max="4841" width="5" bestFit="1" customWidth="1"/>
    <col min="4842" max="4842" width="8" bestFit="1" customWidth="1"/>
    <col min="4843" max="4843" width="5" bestFit="1" customWidth="1"/>
    <col min="4844" max="4844" width="8" bestFit="1" customWidth="1"/>
    <col min="4845" max="4845" width="7" bestFit="1" customWidth="1"/>
    <col min="4846" max="4846" width="8" bestFit="1" customWidth="1"/>
    <col min="4847" max="4847" width="7" bestFit="1" customWidth="1"/>
    <col min="4848" max="4848" width="5" bestFit="1" customWidth="1"/>
    <col min="4849" max="4849" width="7" bestFit="1" customWidth="1"/>
    <col min="4850" max="4851" width="5" bestFit="1" customWidth="1"/>
    <col min="4852" max="4853" width="8" bestFit="1" customWidth="1"/>
    <col min="4854" max="4854" width="7" bestFit="1" customWidth="1"/>
    <col min="4855" max="4855" width="5" bestFit="1" customWidth="1"/>
    <col min="4856" max="4856" width="8" bestFit="1" customWidth="1"/>
    <col min="4857" max="4857" width="7" bestFit="1" customWidth="1"/>
    <col min="4858" max="4859" width="5" bestFit="1" customWidth="1"/>
    <col min="4860" max="4860" width="7" bestFit="1" customWidth="1"/>
    <col min="4861" max="4861" width="5" bestFit="1" customWidth="1"/>
    <col min="4862" max="4862" width="8" bestFit="1" customWidth="1"/>
    <col min="4863" max="4864" width="7" bestFit="1" customWidth="1"/>
    <col min="4865" max="4865" width="8" bestFit="1" customWidth="1"/>
    <col min="4866" max="4866" width="7" bestFit="1" customWidth="1"/>
    <col min="4867" max="4867" width="5" bestFit="1" customWidth="1"/>
    <col min="4868" max="4868" width="7" bestFit="1" customWidth="1"/>
    <col min="4869" max="4876" width="5" bestFit="1" customWidth="1"/>
    <col min="4877" max="4879" width="7" bestFit="1" customWidth="1"/>
    <col min="4880" max="4881" width="5" bestFit="1" customWidth="1"/>
    <col min="4882" max="4882" width="8" bestFit="1" customWidth="1"/>
    <col min="4883" max="4883" width="5" bestFit="1" customWidth="1"/>
    <col min="4884" max="4886" width="8" bestFit="1" customWidth="1"/>
    <col min="4887" max="4887" width="7" bestFit="1" customWidth="1"/>
    <col min="4888" max="4888" width="8" bestFit="1" customWidth="1"/>
    <col min="4889" max="4889" width="5" bestFit="1" customWidth="1"/>
    <col min="4890" max="4890" width="7" bestFit="1" customWidth="1"/>
    <col min="4891" max="4891" width="5" bestFit="1" customWidth="1"/>
    <col min="4892" max="4892" width="7" bestFit="1" customWidth="1"/>
    <col min="4893" max="4894" width="5" bestFit="1" customWidth="1"/>
    <col min="4895" max="4895" width="7" bestFit="1" customWidth="1"/>
    <col min="4896" max="4896" width="5" bestFit="1" customWidth="1"/>
    <col min="4897" max="4897" width="8" bestFit="1" customWidth="1"/>
    <col min="4898" max="4898" width="5" bestFit="1" customWidth="1"/>
    <col min="4899" max="4899" width="8" bestFit="1" customWidth="1"/>
    <col min="4900" max="4900" width="12.77734375" bestFit="1" customWidth="1"/>
    <col min="4901" max="4901" width="10.109375" bestFit="1" customWidth="1"/>
    <col min="4902" max="4902" width="12.77734375" bestFit="1" customWidth="1"/>
    <col min="4903" max="4903" width="10.109375" bestFit="1" customWidth="1"/>
    <col min="4904" max="4904" width="12.77734375" bestFit="1" customWidth="1"/>
    <col min="4905" max="4905" width="10.109375" bestFit="1" customWidth="1"/>
    <col min="4906" max="4906" width="5" bestFit="1" customWidth="1"/>
    <col min="4907" max="4907" width="2" bestFit="1" customWidth="1"/>
    <col min="4908" max="4908" width="5" bestFit="1" customWidth="1"/>
    <col min="4909" max="4909" width="4" bestFit="1" customWidth="1"/>
    <col min="4910" max="4911" width="5" bestFit="1" customWidth="1"/>
    <col min="4912" max="4912" width="4" bestFit="1" customWidth="1"/>
    <col min="4913" max="4913" width="2" bestFit="1" customWidth="1"/>
    <col min="4914" max="4914" width="12.77734375" bestFit="1" customWidth="1"/>
    <col min="4915" max="4915" width="10.109375" bestFit="1" customWidth="1"/>
    <col min="4916" max="4916" width="12.77734375" bestFit="1" customWidth="1"/>
    <col min="4917" max="4917" width="10.109375" bestFit="1" customWidth="1"/>
    <col min="4918" max="4918" width="12.77734375" bestFit="1" customWidth="1"/>
    <col min="4919" max="4919" width="10.109375" bestFit="1" customWidth="1"/>
    <col min="4920" max="4920" width="12.77734375" bestFit="1" customWidth="1"/>
    <col min="4921" max="4921" width="10.109375" bestFit="1" customWidth="1"/>
    <col min="4922" max="4922" width="12.77734375" bestFit="1" customWidth="1"/>
    <col min="4923" max="4923" width="10.109375" bestFit="1" customWidth="1"/>
    <col min="4924" max="4924" width="12.77734375" bestFit="1" customWidth="1"/>
    <col min="4925" max="4925" width="10.109375" bestFit="1" customWidth="1"/>
    <col min="4926" max="4926" width="12.77734375" bestFit="1" customWidth="1"/>
    <col min="4927" max="4927" width="10.109375" bestFit="1" customWidth="1"/>
    <col min="4928" max="4928" width="12.77734375" bestFit="1" customWidth="1"/>
    <col min="4929" max="4929" width="10.109375" bestFit="1" customWidth="1"/>
    <col min="4930" max="4930" width="12.77734375" bestFit="1" customWidth="1"/>
    <col min="4931" max="4931" width="10.109375" bestFit="1" customWidth="1"/>
    <col min="4932" max="4932" width="12.77734375" bestFit="1" customWidth="1"/>
    <col min="4933" max="4933" width="10.109375" bestFit="1" customWidth="1"/>
    <col min="4934" max="4934" width="12.77734375" bestFit="1" customWidth="1"/>
    <col min="4935" max="4935" width="10.109375" bestFit="1" customWidth="1"/>
    <col min="4936" max="4936" width="12.77734375" bestFit="1" customWidth="1"/>
    <col min="4937" max="4937" width="10.109375" bestFit="1" customWidth="1"/>
    <col min="4938" max="4938" width="5" bestFit="1" customWidth="1"/>
    <col min="4939" max="4939" width="12.77734375" bestFit="1" customWidth="1"/>
    <col min="4940" max="4940" width="10.109375" bestFit="1" customWidth="1"/>
    <col min="4941" max="4941" width="8" bestFit="1" customWidth="1"/>
    <col min="4942" max="4942" width="7" bestFit="1" customWidth="1"/>
    <col min="4943" max="4943" width="5" bestFit="1" customWidth="1"/>
    <col min="4944" max="4944" width="12.77734375" bestFit="1" customWidth="1"/>
    <col min="4945" max="4945" width="10.109375" bestFit="1" customWidth="1"/>
    <col min="4946" max="4946" width="12.77734375" bestFit="1" customWidth="1"/>
    <col min="4947" max="4947" width="10.109375" bestFit="1" customWidth="1"/>
    <col min="4948" max="4948" width="12.77734375" bestFit="1" customWidth="1"/>
    <col min="4949" max="4949" width="10.109375" bestFit="1" customWidth="1"/>
    <col min="4950" max="4950" width="5" bestFit="1" customWidth="1"/>
    <col min="4951" max="4951" width="4" bestFit="1" customWidth="1"/>
    <col min="4952" max="4952" width="5" bestFit="1" customWidth="1"/>
    <col min="4953" max="4953" width="4" bestFit="1" customWidth="1"/>
    <col min="4954" max="4954" width="5" bestFit="1" customWidth="1"/>
    <col min="4955" max="4955" width="4" bestFit="1" customWidth="1"/>
    <col min="4956" max="4956" width="5" bestFit="1" customWidth="1"/>
    <col min="4957" max="4957" width="4" bestFit="1" customWidth="1"/>
    <col min="4958" max="4958" width="5" bestFit="1" customWidth="1"/>
    <col min="4959" max="4961" width="4" bestFit="1" customWidth="1"/>
    <col min="4962" max="4962" width="5" bestFit="1" customWidth="1"/>
    <col min="4963" max="4963" width="2" bestFit="1" customWidth="1"/>
    <col min="4964" max="4964" width="5" bestFit="1" customWidth="1"/>
    <col min="4965" max="4966" width="4" bestFit="1" customWidth="1"/>
    <col min="4967" max="4968" width="5" bestFit="1" customWidth="1"/>
    <col min="4969" max="4969" width="2" bestFit="1" customWidth="1"/>
    <col min="4970" max="4970" width="12.77734375" bestFit="1" customWidth="1"/>
    <col min="4971" max="4971" width="10.109375" bestFit="1" customWidth="1"/>
    <col min="4972" max="4973" width="5" bestFit="1" customWidth="1"/>
    <col min="4974" max="4974" width="7" bestFit="1" customWidth="1"/>
    <col min="4975" max="4976" width="8" bestFit="1" customWidth="1"/>
    <col min="4977" max="4977" width="7" bestFit="1" customWidth="1"/>
    <col min="4978" max="4978" width="5" bestFit="1" customWidth="1"/>
    <col min="4979" max="4979" width="8" bestFit="1" customWidth="1"/>
    <col min="4980" max="4982" width="5" bestFit="1" customWidth="1"/>
    <col min="4983" max="4983" width="8" bestFit="1" customWidth="1"/>
    <col min="4984" max="4984" width="5" bestFit="1" customWidth="1"/>
    <col min="4985" max="4985" width="7" bestFit="1" customWidth="1"/>
    <col min="4986" max="4987" width="5" bestFit="1" customWidth="1"/>
    <col min="4988" max="4990" width="8" bestFit="1" customWidth="1"/>
    <col min="4991" max="4991" width="5" bestFit="1" customWidth="1"/>
    <col min="4992" max="4993" width="8" bestFit="1" customWidth="1"/>
    <col min="4994" max="4994" width="7" bestFit="1" customWidth="1"/>
    <col min="4995" max="4995" width="8" bestFit="1" customWidth="1"/>
    <col min="4996" max="4998" width="5" bestFit="1" customWidth="1"/>
    <col min="4999" max="5001" width="7" bestFit="1" customWidth="1"/>
    <col min="5002" max="5002" width="8" bestFit="1" customWidth="1"/>
    <col min="5003" max="5003" width="5" bestFit="1" customWidth="1"/>
    <col min="5004" max="5004" width="8" bestFit="1" customWidth="1"/>
    <col min="5005" max="5005" width="7" bestFit="1" customWidth="1"/>
    <col min="5006" max="5007" width="5" bestFit="1" customWidth="1"/>
    <col min="5008" max="5008" width="8" bestFit="1" customWidth="1"/>
    <col min="5009" max="5010" width="5" bestFit="1" customWidth="1"/>
    <col min="5011" max="5011" width="7" bestFit="1" customWidth="1"/>
    <col min="5012" max="5013" width="5" bestFit="1" customWidth="1"/>
    <col min="5014" max="5014" width="7" bestFit="1" customWidth="1"/>
    <col min="5015" max="5016" width="5" bestFit="1" customWidth="1"/>
    <col min="5017" max="5019" width="7" bestFit="1" customWidth="1"/>
    <col min="5020" max="5020" width="5" bestFit="1" customWidth="1"/>
    <col min="5021" max="5021" width="12.77734375" bestFit="1" customWidth="1"/>
    <col min="5022" max="5022" width="10.109375" bestFit="1" customWidth="1"/>
    <col min="5023" max="5023" width="12.77734375" bestFit="1" customWidth="1"/>
    <col min="5024" max="5024" width="10.109375" bestFit="1" customWidth="1"/>
    <col min="5025" max="5025" width="12.77734375" bestFit="1" customWidth="1"/>
    <col min="5026" max="5026" width="10.109375" bestFit="1" customWidth="1"/>
    <col min="5027" max="5027" width="5" bestFit="1" customWidth="1"/>
    <col min="5028" max="5028" width="2" bestFit="1" customWidth="1"/>
    <col min="5029" max="5029" width="12.77734375" bestFit="1" customWidth="1"/>
    <col min="5030" max="5030" width="10.109375" bestFit="1" customWidth="1"/>
    <col min="5031" max="5031" width="12.77734375" bestFit="1" customWidth="1"/>
    <col min="5032" max="5032" width="10.109375" bestFit="1" customWidth="1"/>
    <col min="5033" max="5033" width="12.77734375" bestFit="1" customWidth="1"/>
    <col min="5034" max="5034" width="10.109375" bestFit="1" customWidth="1"/>
    <col min="5035" max="5035" width="12.77734375" bestFit="1" customWidth="1"/>
    <col min="5036" max="5036" width="10.109375" bestFit="1" customWidth="1"/>
    <col min="5037" max="5038" width="5" bestFit="1" customWidth="1"/>
    <col min="5039" max="5041" width="4" bestFit="1" customWidth="1"/>
    <col min="5042" max="5042" width="12.77734375" bestFit="1" customWidth="1"/>
    <col min="5043" max="5043" width="10.109375" bestFit="1" customWidth="1"/>
    <col min="5044" max="5044" width="8" bestFit="1" customWidth="1"/>
    <col min="5045" max="5046" width="5" bestFit="1" customWidth="1"/>
    <col min="5047" max="5047" width="12.77734375" bestFit="1" customWidth="1"/>
    <col min="5048" max="5048" width="10.109375" bestFit="1" customWidth="1"/>
    <col min="5049" max="5049" width="12.77734375" bestFit="1" customWidth="1"/>
    <col min="5050" max="5050" width="10.109375" bestFit="1" customWidth="1"/>
    <col min="5051" max="5051" width="12.77734375" bestFit="1" customWidth="1"/>
    <col min="5052" max="5052" width="10.109375" bestFit="1" customWidth="1"/>
    <col min="5053" max="5053" width="5" bestFit="1" customWidth="1"/>
    <col min="5054" max="5054" width="12.77734375" bestFit="1" customWidth="1"/>
    <col min="5055" max="5055" width="10.109375" bestFit="1" customWidth="1"/>
    <col min="5056" max="5056" width="12.77734375" bestFit="1" customWidth="1"/>
    <col min="5057" max="5057" width="10.109375" bestFit="1" customWidth="1"/>
    <col min="5058" max="5058" width="5" bestFit="1" customWidth="1"/>
    <col min="5059" max="5059" width="4" bestFit="1" customWidth="1"/>
    <col min="5060" max="5060" width="12.77734375" bestFit="1" customWidth="1"/>
    <col min="5061" max="5061" width="10.109375" bestFit="1" customWidth="1"/>
    <col min="5062" max="5062" width="12.77734375" bestFit="1" customWidth="1"/>
    <col min="5063" max="5063" width="10.109375" bestFit="1" customWidth="1"/>
    <col min="5064" max="5064" width="12.77734375" bestFit="1" customWidth="1"/>
    <col min="5065" max="5065" width="10.109375" bestFit="1" customWidth="1"/>
    <col min="5066" max="5066" width="12.77734375" bestFit="1" customWidth="1"/>
    <col min="5067" max="5067" width="10.109375" bestFit="1" customWidth="1"/>
    <col min="5068" max="5068" width="12.77734375" bestFit="1" customWidth="1"/>
    <col min="5069" max="5069" width="10.109375" bestFit="1" customWidth="1"/>
    <col min="5070" max="5070" width="12.77734375" bestFit="1" customWidth="1"/>
    <col min="5071" max="5071" width="10.109375" bestFit="1" customWidth="1"/>
    <col min="5072" max="5073" width="5" bestFit="1" customWidth="1"/>
    <col min="5074" max="5074" width="4" bestFit="1" customWidth="1"/>
    <col min="5075" max="5075" width="5" bestFit="1" customWidth="1"/>
    <col min="5076" max="5077" width="4" bestFit="1" customWidth="1"/>
    <col min="5078" max="5078" width="5" bestFit="1" customWidth="1"/>
    <col min="5079" max="5079" width="4" bestFit="1" customWidth="1"/>
    <col min="5080" max="5080" width="5" bestFit="1" customWidth="1"/>
    <col min="5081" max="5081" width="2" bestFit="1" customWidth="1"/>
    <col min="5082" max="5082" width="12.77734375" bestFit="1" customWidth="1"/>
    <col min="5083" max="5083" width="10.109375" bestFit="1" customWidth="1"/>
    <col min="5084" max="5084" width="7" bestFit="1" customWidth="1"/>
    <col min="5085" max="5085" width="5" bestFit="1" customWidth="1"/>
    <col min="5086" max="5086" width="8" bestFit="1" customWidth="1"/>
    <col min="5087" max="5091" width="5" bestFit="1" customWidth="1"/>
    <col min="5092" max="5092" width="7" bestFit="1" customWidth="1"/>
    <col min="5093" max="5094" width="8" bestFit="1" customWidth="1"/>
    <col min="5095" max="5096" width="5" bestFit="1" customWidth="1"/>
    <col min="5097" max="5097" width="7" bestFit="1" customWidth="1"/>
    <col min="5098" max="5098" width="5" bestFit="1" customWidth="1"/>
    <col min="5099" max="5099" width="7" bestFit="1" customWidth="1"/>
    <col min="5100" max="5100" width="8" bestFit="1" customWidth="1"/>
    <col min="5101" max="5101" width="12.77734375" bestFit="1" customWidth="1"/>
    <col min="5102" max="5102" width="10.109375" bestFit="1" customWidth="1"/>
    <col min="5103" max="5103" width="12.77734375" bestFit="1" customWidth="1"/>
    <col min="5104" max="5104" width="10.109375" bestFit="1" customWidth="1"/>
    <col min="5105" max="5105" width="12.77734375" bestFit="1" customWidth="1"/>
    <col min="5106" max="5106" width="10.109375" bestFit="1" customWidth="1"/>
    <col min="5107" max="5107" width="12.77734375" bestFit="1" customWidth="1"/>
    <col min="5108" max="5108" width="10.109375" bestFit="1" customWidth="1"/>
    <col min="5109" max="5109" width="12.77734375" bestFit="1" customWidth="1"/>
    <col min="5110" max="5110" width="10.109375" bestFit="1" customWidth="1"/>
    <col min="5111" max="5111" width="12.77734375" bestFit="1" customWidth="1"/>
    <col min="5112" max="5112" width="10.109375" bestFit="1" customWidth="1"/>
    <col min="5113" max="5113" width="12.77734375" bestFit="1" customWidth="1"/>
    <col min="5114" max="5114" width="10.109375" bestFit="1" customWidth="1"/>
    <col min="5115" max="5115" width="12.77734375" bestFit="1" customWidth="1"/>
    <col min="5116" max="5116" width="10.109375" bestFit="1" customWidth="1"/>
    <col min="5117" max="5117" width="12.77734375" bestFit="1" customWidth="1"/>
    <col min="5118" max="5118" width="10.109375" bestFit="1" customWidth="1"/>
    <col min="5119" max="5119" width="5" bestFit="1" customWidth="1"/>
    <col min="5120" max="5120" width="4" bestFit="1" customWidth="1"/>
    <col min="5121" max="5121" width="5" bestFit="1" customWidth="1"/>
    <col min="5122" max="5122" width="4" bestFit="1" customWidth="1"/>
    <col min="5123" max="5123" width="5" bestFit="1" customWidth="1"/>
    <col min="5124" max="5124" width="12.77734375" bestFit="1" customWidth="1"/>
    <col min="5125" max="5125" width="10.109375" bestFit="1" customWidth="1"/>
    <col min="5126" max="5126" width="5" bestFit="1" customWidth="1"/>
    <col min="5127" max="5127" width="7" bestFit="1" customWidth="1"/>
    <col min="5128" max="5128" width="8" bestFit="1" customWidth="1"/>
    <col min="5129" max="5133" width="5" bestFit="1" customWidth="1"/>
    <col min="5134" max="5134" width="12.77734375" bestFit="1" customWidth="1"/>
    <col min="5135" max="5135" width="10.109375" bestFit="1" customWidth="1"/>
    <col min="5136" max="5136" width="12.77734375" bestFit="1" customWidth="1"/>
    <col min="5137" max="5137" width="10.109375" bestFit="1" customWidth="1"/>
    <col min="5138" max="5138" width="12.77734375" bestFit="1" customWidth="1"/>
    <col min="5139" max="5139" width="10.109375" bestFit="1" customWidth="1"/>
    <col min="5140" max="5140" width="12.77734375" bestFit="1" customWidth="1"/>
    <col min="5141" max="5141" width="10.109375" bestFit="1" customWidth="1"/>
    <col min="5142" max="5142" width="12.77734375" bestFit="1" customWidth="1"/>
    <col min="5143" max="5143" width="10.109375" bestFit="1" customWidth="1"/>
    <col min="5144" max="5144" width="12.77734375" bestFit="1" customWidth="1"/>
    <col min="5145" max="5145" width="10.109375" bestFit="1" customWidth="1"/>
    <col min="5146" max="5146" width="12.77734375" bestFit="1" customWidth="1"/>
    <col min="5147" max="5147" width="10.109375" bestFit="1" customWidth="1"/>
    <col min="5148" max="5148" width="12.77734375" bestFit="1" customWidth="1"/>
    <col min="5149" max="5149" width="10.109375" bestFit="1" customWidth="1"/>
    <col min="5150" max="5150" width="12.77734375" bestFit="1" customWidth="1"/>
    <col min="5151" max="5151" width="10.109375" bestFit="1" customWidth="1"/>
    <col min="5152" max="5152" width="12.77734375" bestFit="1" customWidth="1"/>
    <col min="5153" max="5153" width="10.109375" bestFit="1" customWidth="1"/>
    <col min="5154" max="5154" width="12.77734375" bestFit="1" customWidth="1"/>
    <col min="5155" max="5155" width="9.109375" bestFit="1" customWidth="1"/>
    <col min="5156" max="5156" width="5" bestFit="1" customWidth="1"/>
    <col min="5157" max="5157" width="8" bestFit="1" customWidth="1"/>
    <col min="5158" max="5158" width="11.77734375" bestFit="1" customWidth="1"/>
    <col min="5159" max="5159" width="9.109375" bestFit="1" customWidth="1"/>
    <col min="5160" max="5160" width="4" bestFit="1" customWidth="1"/>
    <col min="5161" max="5161" width="5" bestFit="1" customWidth="1"/>
    <col min="5162" max="5162" width="4" bestFit="1" customWidth="1"/>
    <col min="5163" max="5163" width="5" bestFit="1" customWidth="1"/>
    <col min="5164" max="5164" width="11.77734375" bestFit="1" customWidth="1"/>
    <col min="5165" max="5165" width="9.109375" bestFit="1" customWidth="1"/>
    <col min="5166" max="5166" width="11.77734375" bestFit="1" customWidth="1"/>
    <col min="5167" max="5167" width="9.109375" bestFit="1" customWidth="1"/>
    <col min="5168" max="5168" width="11.77734375" bestFit="1" customWidth="1"/>
    <col min="5169" max="5169" width="9.109375" bestFit="1" customWidth="1"/>
    <col min="5170" max="5170" width="11.77734375" bestFit="1" customWidth="1"/>
    <col min="5171" max="5171" width="9.109375" bestFit="1" customWidth="1"/>
    <col min="5172" max="5172" width="11.77734375" bestFit="1" customWidth="1"/>
    <col min="5173" max="5173" width="9.109375" bestFit="1" customWidth="1"/>
    <col min="5174" max="5174" width="11.77734375" bestFit="1" customWidth="1"/>
    <col min="5175" max="5175" width="9.109375" bestFit="1" customWidth="1"/>
    <col min="5176" max="5176" width="11.77734375" bestFit="1" customWidth="1"/>
    <col min="5177" max="5177" width="9.109375" bestFit="1" customWidth="1"/>
    <col min="5178" max="5178" width="5" bestFit="1" customWidth="1"/>
    <col min="5179" max="5179" width="11.77734375" bestFit="1" customWidth="1"/>
    <col min="5180" max="5180" width="9.109375" bestFit="1" customWidth="1"/>
    <col min="5181" max="5181" width="5" bestFit="1" customWidth="1"/>
    <col min="5182" max="5182" width="4" bestFit="1" customWidth="1"/>
    <col min="5183" max="5183" width="5" bestFit="1" customWidth="1"/>
    <col min="5184" max="5184" width="11.77734375" bestFit="1" customWidth="1"/>
    <col min="5185" max="5185" width="9.109375" bestFit="1" customWidth="1"/>
    <col min="5186" max="5186" width="11.77734375" bestFit="1" customWidth="1"/>
    <col min="5187" max="5187" width="9.109375" bestFit="1" customWidth="1"/>
    <col min="5188" max="5188" width="11.77734375" bestFit="1" customWidth="1"/>
    <col min="5189" max="5189" width="9.109375" bestFit="1" customWidth="1"/>
    <col min="5190" max="5190" width="11.77734375" bestFit="1" customWidth="1"/>
    <col min="5191" max="5191" width="9.109375" bestFit="1" customWidth="1"/>
    <col min="5192" max="5192" width="11.77734375" bestFit="1" customWidth="1"/>
    <col min="5193" max="5193" width="9.109375" bestFit="1" customWidth="1"/>
    <col min="5194" max="5194" width="11.77734375" bestFit="1" customWidth="1"/>
    <col min="5195" max="5195" width="9.109375" bestFit="1" customWidth="1"/>
    <col min="5196" max="5196" width="11.77734375" bestFit="1" customWidth="1"/>
    <col min="5197" max="5197" width="9.109375" bestFit="1" customWidth="1"/>
    <col min="5198" max="5198" width="11.77734375" bestFit="1" customWidth="1"/>
    <col min="5199" max="5199" width="9.109375" bestFit="1" customWidth="1"/>
    <col min="5200" max="5200" width="11.77734375" bestFit="1" customWidth="1"/>
    <col min="5201" max="5201" width="9.109375" bestFit="1" customWidth="1"/>
    <col min="5202" max="5202" width="7" bestFit="1" customWidth="1"/>
    <col min="5203" max="5203" width="11.77734375" bestFit="1" customWidth="1"/>
    <col min="5204" max="5204" width="9.109375" bestFit="1" customWidth="1"/>
    <col min="5205" max="5206" width="4" bestFit="1" customWidth="1"/>
    <col min="5207" max="5207" width="2" bestFit="1" customWidth="1"/>
    <col min="5208" max="5208" width="11.77734375" bestFit="1" customWidth="1"/>
    <col min="5209" max="5209" width="9.109375" bestFit="1" customWidth="1"/>
    <col min="5210" max="5210" width="11.77734375" bestFit="1" customWidth="1"/>
    <col min="5211" max="5211" width="9.109375" bestFit="1" customWidth="1"/>
    <col min="5212" max="5212" width="11.77734375" bestFit="1" customWidth="1"/>
    <col min="5213" max="5213" width="9.109375" bestFit="1" customWidth="1"/>
    <col min="5214" max="5214" width="11.77734375" bestFit="1" customWidth="1"/>
    <col min="5215" max="5215" width="9.109375" bestFit="1" customWidth="1"/>
    <col min="5216" max="5216" width="11.77734375" bestFit="1" customWidth="1"/>
    <col min="5217" max="5217" width="9.109375" bestFit="1" customWidth="1"/>
    <col min="5218" max="5218" width="11.77734375" bestFit="1" customWidth="1"/>
    <col min="5219" max="5219" width="9.109375" bestFit="1" customWidth="1"/>
    <col min="5220" max="5220" width="11.77734375" bestFit="1" customWidth="1"/>
    <col min="5221" max="5221" width="9.109375" bestFit="1" customWidth="1"/>
    <col min="5222" max="5222" width="11.77734375" bestFit="1" customWidth="1"/>
    <col min="5223" max="5223" width="9.109375" bestFit="1" customWidth="1"/>
    <col min="5224" max="5224" width="2" bestFit="1" customWidth="1"/>
    <col min="5225" max="5225" width="11.77734375" bestFit="1" customWidth="1"/>
    <col min="5226" max="5226" width="9.109375" bestFit="1" customWidth="1"/>
    <col min="5227" max="5227" width="7" bestFit="1" customWidth="1"/>
    <col min="5228" max="5228" width="5" bestFit="1" customWidth="1"/>
    <col min="5229" max="5229" width="7" bestFit="1" customWidth="1"/>
    <col min="5230" max="5231" width="8" bestFit="1" customWidth="1"/>
    <col min="5232" max="5233" width="7" bestFit="1" customWidth="1"/>
    <col min="5234" max="5234" width="8" bestFit="1" customWidth="1"/>
    <col min="5235" max="5235" width="5" bestFit="1" customWidth="1"/>
    <col min="5236" max="5236" width="7" bestFit="1" customWidth="1"/>
    <col min="5237" max="5237" width="5" bestFit="1" customWidth="1"/>
    <col min="5238" max="5240" width="7" bestFit="1" customWidth="1"/>
    <col min="5241" max="5241" width="5" bestFit="1" customWidth="1"/>
    <col min="5242" max="5243" width="8" bestFit="1" customWidth="1"/>
    <col min="5244" max="5246" width="7" bestFit="1" customWidth="1"/>
    <col min="5247" max="5247" width="8" bestFit="1" customWidth="1"/>
    <col min="5248" max="5248" width="7" bestFit="1" customWidth="1"/>
    <col min="5249" max="5251" width="8" bestFit="1" customWidth="1"/>
    <col min="5252" max="5252" width="7" bestFit="1" customWidth="1"/>
    <col min="5253" max="5253" width="5" bestFit="1" customWidth="1"/>
    <col min="5254" max="5255" width="7" bestFit="1" customWidth="1"/>
    <col min="5256" max="5257" width="8" bestFit="1" customWidth="1"/>
    <col min="5258" max="5258" width="5" bestFit="1" customWidth="1"/>
    <col min="5259" max="5260" width="7" bestFit="1" customWidth="1"/>
    <col min="5261" max="5261" width="5" bestFit="1" customWidth="1"/>
    <col min="5262" max="5262" width="8" bestFit="1" customWidth="1"/>
    <col min="5263" max="5263" width="7" bestFit="1" customWidth="1"/>
    <col min="5264" max="5269" width="8" bestFit="1" customWidth="1"/>
    <col min="5270" max="5271" width="7" bestFit="1" customWidth="1"/>
    <col min="5272" max="5273" width="8" bestFit="1" customWidth="1"/>
    <col min="5274" max="5274" width="11.77734375" bestFit="1" customWidth="1"/>
    <col min="5275" max="5275" width="9.109375" bestFit="1" customWidth="1"/>
    <col min="5276" max="5276" width="5" bestFit="1" customWidth="1"/>
    <col min="5277" max="5277" width="4" bestFit="1" customWidth="1"/>
    <col min="5278" max="5278" width="5" bestFit="1" customWidth="1"/>
    <col min="5279" max="5279" width="4" bestFit="1" customWidth="1"/>
    <col min="5280" max="5281" width="5" bestFit="1" customWidth="1"/>
    <col min="5282" max="5282" width="4" bestFit="1" customWidth="1"/>
    <col min="5283" max="5283" width="5" bestFit="1" customWidth="1"/>
    <col min="5284" max="5284" width="2" bestFit="1" customWidth="1"/>
    <col min="5285" max="5285" width="5" bestFit="1" customWidth="1"/>
    <col min="5286" max="5286" width="4" bestFit="1" customWidth="1"/>
    <col min="5287" max="5287" width="5" bestFit="1" customWidth="1"/>
    <col min="5288" max="5288" width="4" bestFit="1" customWidth="1"/>
    <col min="5289" max="5289" width="5" bestFit="1" customWidth="1"/>
    <col min="5290" max="5290" width="11.77734375" bestFit="1" customWidth="1"/>
    <col min="5291" max="5291" width="9.109375" bestFit="1" customWidth="1"/>
    <col min="5292" max="5292" width="7" bestFit="1" customWidth="1"/>
    <col min="5293" max="5293" width="11.77734375" bestFit="1" customWidth="1"/>
    <col min="5294" max="5294" width="9.109375" bestFit="1" customWidth="1"/>
    <col min="5295" max="5295" width="4" bestFit="1" customWidth="1"/>
    <col min="5296" max="5296" width="5" bestFit="1" customWidth="1"/>
    <col min="5297" max="5297" width="11.77734375" bestFit="1" customWidth="1"/>
    <col min="5298" max="5298" width="9.109375" bestFit="1" customWidth="1"/>
    <col min="5299" max="5299" width="11.77734375" bestFit="1" customWidth="1"/>
    <col min="5300" max="5300" width="9.109375" bestFit="1" customWidth="1"/>
    <col min="5301" max="5301" width="5" bestFit="1" customWidth="1"/>
    <col min="5302" max="5303" width="4" bestFit="1" customWidth="1"/>
    <col min="5304" max="5304" width="2" bestFit="1" customWidth="1"/>
    <col min="5305" max="5305" width="11.77734375" bestFit="1" customWidth="1"/>
    <col min="5306" max="5306" width="9.109375" bestFit="1" customWidth="1"/>
    <col min="5307" max="5307" width="11.77734375" bestFit="1" customWidth="1"/>
    <col min="5308" max="5308" width="9.109375" bestFit="1" customWidth="1"/>
    <col min="5309" max="5310" width="4" bestFit="1" customWidth="1"/>
    <col min="5311" max="5311" width="11.77734375" bestFit="1" customWidth="1"/>
    <col min="5312" max="5312" width="9.109375" bestFit="1" customWidth="1"/>
    <col min="5313" max="5313" width="11.77734375" bestFit="1" customWidth="1"/>
    <col min="5314" max="5314" width="9.109375" bestFit="1" customWidth="1"/>
    <col min="5315" max="5315" width="11.77734375" bestFit="1" customWidth="1"/>
    <col min="5316" max="5316" width="9.109375" bestFit="1" customWidth="1"/>
    <col min="5317" max="5317" width="11.77734375" bestFit="1" customWidth="1"/>
    <col min="5318" max="5318" width="9.109375" bestFit="1" customWidth="1"/>
    <col min="5319" max="5319" width="11.77734375" bestFit="1" customWidth="1"/>
    <col min="5320" max="5320" width="9.109375" bestFit="1" customWidth="1"/>
    <col min="5321" max="5321" width="11.77734375" bestFit="1" customWidth="1"/>
    <col min="5322" max="5322" width="9.109375" bestFit="1" customWidth="1"/>
    <col min="5323" max="5323" width="11.77734375" bestFit="1" customWidth="1"/>
    <col min="5324" max="5324" width="9.109375" bestFit="1" customWidth="1"/>
    <col min="5325" max="5325" width="11.77734375" bestFit="1" customWidth="1"/>
    <col min="5326" max="5326" width="9.109375" bestFit="1" customWidth="1"/>
    <col min="5327" max="5327" width="11.77734375" bestFit="1" customWidth="1"/>
    <col min="5328" max="5328" width="9.109375" bestFit="1" customWidth="1"/>
    <col min="5329" max="5330" width="7" bestFit="1" customWidth="1"/>
    <col min="5331" max="5332" width="5" bestFit="1" customWidth="1"/>
    <col min="5333" max="5333" width="8" bestFit="1" customWidth="1"/>
    <col min="5334" max="5335" width="7" bestFit="1" customWidth="1"/>
    <col min="5336" max="5337" width="8" bestFit="1" customWidth="1"/>
    <col min="5338" max="5338" width="7" bestFit="1" customWidth="1"/>
    <col min="5339" max="5340" width="5" bestFit="1" customWidth="1"/>
    <col min="5341" max="5341" width="7" bestFit="1" customWidth="1"/>
    <col min="5342" max="5343" width="5" bestFit="1" customWidth="1"/>
    <col min="5344" max="5344" width="7" bestFit="1" customWidth="1"/>
    <col min="5345" max="5345" width="5" bestFit="1" customWidth="1"/>
    <col min="5346" max="5346" width="7" bestFit="1" customWidth="1"/>
    <col min="5347" max="5348" width="8" bestFit="1" customWidth="1"/>
    <col min="5349" max="5349" width="5" bestFit="1" customWidth="1"/>
    <col min="5350" max="5350" width="8" bestFit="1" customWidth="1"/>
    <col min="5351" max="5351" width="5" bestFit="1" customWidth="1"/>
    <col min="5352" max="5353" width="8" bestFit="1" customWidth="1"/>
    <col min="5354" max="5354" width="7" bestFit="1" customWidth="1"/>
    <col min="5355" max="5355" width="8" bestFit="1" customWidth="1"/>
    <col min="5356" max="5357" width="7" bestFit="1" customWidth="1"/>
    <col min="5358" max="5358" width="8" bestFit="1" customWidth="1"/>
    <col min="5359" max="5359" width="11.77734375" bestFit="1" customWidth="1"/>
    <col min="5360" max="5360" width="9.109375" bestFit="1" customWidth="1"/>
    <col min="5361" max="5361" width="5" bestFit="1" customWidth="1"/>
    <col min="5362" max="5362" width="4" bestFit="1" customWidth="1"/>
    <col min="5363" max="5363" width="5" bestFit="1" customWidth="1"/>
    <col min="5364" max="5364" width="4" bestFit="1" customWidth="1"/>
    <col min="5365" max="5365" width="5" bestFit="1" customWidth="1"/>
    <col min="5366" max="5366" width="2" bestFit="1" customWidth="1"/>
    <col min="5367" max="5367" width="5" bestFit="1" customWidth="1"/>
    <col min="5368" max="5368" width="4" bestFit="1" customWidth="1"/>
    <col min="5369" max="5369" width="5" bestFit="1" customWidth="1"/>
    <col min="5370" max="5370" width="4" bestFit="1" customWidth="1"/>
    <col min="5371" max="5371" width="5" bestFit="1" customWidth="1"/>
    <col min="5372" max="5372" width="4" bestFit="1" customWidth="1"/>
    <col min="5373" max="5373" width="5" bestFit="1" customWidth="1"/>
    <col min="5374" max="5374" width="4" bestFit="1" customWidth="1"/>
    <col min="5375" max="5375" width="11.77734375" bestFit="1" customWidth="1"/>
    <col min="5376" max="5376" width="9.109375" bestFit="1" customWidth="1"/>
    <col min="5377" max="5377" width="11.77734375" bestFit="1" customWidth="1"/>
    <col min="5378" max="5378" width="9.109375" bestFit="1" customWidth="1"/>
    <col min="5379" max="5379" width="11.77734375" bestFit="1" customWidth="1"/>
    <col min="5380" max="5380" width="9.109375" bestFit="1" customWidth="1"/>
    <col min="5381" max="5382" width="8" bestFit="1" customWidth="1"/>
    <col min="5383" max="5383" width="11.77734375" bestFit="1" customWidth="1"/>
    <col min="5384" max="5384" width="9.109375" bestFit="1" customWidth="1"/>
    <col min="5385" max="5385" width="5" bestFit="1" customWidth="1"/>
    <col min="5386" max="5386" width="4" bestFit="1" customWidth="1"/>
    <col min="5387" max="5387" width="5" bestFit="1" customWidth="1"/>
    <col min="5388" max="5388" width="11.77734375" bestFit="1" customWidth="1"/>
    <col min="5389" max="5389" width="9.109375" bestFit="1" customWidth="1"/>
    <col min="5390" max="5390" width="11.77734375" bestFit="1" customWidth="1"/>
    <col min="5391" max="5391" width="9.109375" bestFit="1" customWidth="1"/>
    <col min="5392" max="5392" width="11.77734375" bestFit="1" customWidth="1"/>
    <col min="5393" max="5393" width="9.109375" bestFit="1" customWidth="1"/>
    <col min="5394" max="5398" width="5" bestFit="1" customWidth="1"/>
    <col min="5399" max="5399" width="7" bestFit="1" customWidth="1"/>
    <col min="5400" max="5401" width="5" bestFit="1" customWidth="1"/>
    <col min="5402" max="5402" width="7" bestFit="1" customWidth="1"/>
    <col min="5403" max="5403" width="5" bestFit="1" customWidth="1"/>
    <col min="5404" max="5405" width="8" bestFit="1" customWidth="1"/>
    <col min="5406" max="5406" width="5" bestFit="1" customWidth="1"/>
    <col min="5407" max="5407" width="7" bestFit="1" customWidth="1"/>
    <col min="5408" max="5408" width="5" bestFit="1" customWidth="1"/>
    <col min="5409" max="5409" width="7" bestFit="1" customWidth="1"/>
    <col min="5410" max="5411" width="5" bestFit="1" customWidth="1"/>
    <col min="5412" max="5412" width="8" bestFit="1" customWidth="1"/>
    <col min="5413" max="5414" width="5" bestFit="1" customWidth="1"/>
    <col min="5415" max="5415" width="8" bestFit="1" customWidth="1"/>
    <col min="5416" max="5419" width="7" bestFit="1" customWidth="1"/>
    <col min="5420" max="5420" width="5" bestFit="1" customWidth="1"/>
    <col min="5421" max="5421" width="8" bestFit="1" customWidth="1"/>
    <col min="5422" max="5422" width="11.77734375" bestFit="1" customWidth="1"/>
    <col min="5423" max="5423" width="9.109375" bestFit="1" customWidth="1"/>
    <col min="5424" max="5424" width="5" bestFit="1" customWidth="1"/>
    <col min="5425" max="5425" width="4" bestFit="1" customWidth="1"/>
    <col min="5426" max="5426" width="5" bestFit="1" customWidth="1"/>
    <col min="5427" max="5427" width="4" bestFit="1" customWidth="1"/>
    <col min="5428" max="5428" width="5" bestFit="1" customWidth="1"/>
    <col min="5429" max="5429" width="4" bestFit="1" customWidth="1"/>
    <col min="5430" max="5430" width="5" bestFit="1" customWidth="1"/>
    <col min="5431" max="5431" width="2" bestFit="1" customWidth="1"/>
    <col min="5432" max="5432" width="5" bestFit="1" customWidth="1"/>
    <col min="5433" max="5433" width="4" bestFit="1" customWidth="1"/>
    <col min="5434" max="5434" width="5" bestFit="1" customWidth="1"/>
    <col min="5435" max="5435" width="4" bestFit="1" customWidth="1"/>
    <col min="5436" max="5436" width="5" bestFit="1" customWidth="1"/>
    <col min="5437" max="5438" width="4" bestFit="1" customWidth="1"/>
    <col min="5439" max="5439" width="5" bestFit="1" customWidth="1"/>
    <col min="5440" max="5440" width="4" bestFit="1" customWidth="1"/>
    <col min="5441" max="5441" width="5" bestFit="1" customWidth="1"/>
    <col min="5442" max="5442" width="4" bestFit="1" customWidth="1"/>
    <col min="5443" max="5443" width="5" bestFit="1" customWidth="1"/>
    <col min="5444" max="5444" width="11.77734375" bestFit="1" customWidth="1"/>
    <col min="5445" max="5445" width="9.109375" bestFit="1" customWidth="1"/>
    <col min="5446" max="5446" width="11.77734375" bestFit="1" customWidth="1"/>
    <col min="5447" max="5447" width="9.109375" bestFit="1" customWidth="1"/>
    <col min="5448" max="5449" width="4" bestFit="1" customWidth="1"/>
    <col min="5450" max="5450" width="11.77734375" bestFit="1" customWidth="1"/>
    <col min="5451" max="5451" width="9.109375" bestFit="1" customWidth="1"/>
    <col min="5452" max="5453" width="4" bestFit="1" customWidth="1"/>
    <col min="5454" max="5454" width="5" bestFit="1" customWidth="1"/>
    <col min="5455" max="5455" width="8" bestFit="1" customWidth="1"/>
    <col min="5456" max="5457" width="7" bestFit="1" customWidth="1"/>
    <col min="5458" max="5458" width="5" bestFit="1" customWidth="1"/>
    <col min="5459" max="5459" width="7" bestFit="1" customWidth="1"/>
    <col min="5460" max="5460" width="5" bestFit="1" customWidth="1"/>
    <col min="5461" max="5465" width="8" bestFit="1" customWidth="1"/>
    <col min="5466" max="5466" width="7" bestFit="1" customWidth="1"/>
    <col min="5467" max="5467" width="11.77734375" bestFit="1" customWidth="1"/>
    <col min="5468" max="5468" width="9.109375" bestFit="1" customWidth="1"/>
    <col min="5469" max="5469" width="4" bestFit="1" customWidth="1"/>
    <col min="5470" max="5470" width="2" bestFit="1" customWidth="1"/>
    <col min="5471" max="5471" width="5" bestFit="1" customWidth="1"/>
    <col min="5472" max="5472" width="4" bestFit="1" customWidth="1"/>
    <col min="5473" max="5473" width="5" bestFit="1" customWidth="1"/>
    <col min="5474" max="5474" width="4" bestFit="1" customWidth="1"/>
    <col min="5475" max="5475" width="5" bestFit="1" customWidth="1"/>
    <col min="5476" max="5476" width="4" bestFit="1" customWidth="1"/>
    <col min="5477" max="5477" width="5" bestFit="1" customWidth="1"/>
    <col min="5478" max="5478" width="4" bestFit="1" customWidth="1"/>
    <col min="5479" max="5479" width="5" bestFit="1" customWidth="1"/>
    <col min="5480" max="5480" width="4" bestFit="1" customWidth="1"/>
    <col min="5481" max="5481" width="5" bestFit="1" customWidth="1"/>
    <col min="5482" max="5482" width="4" bestFit="1" customWidth="1"/>
    <col min="5483" max="5483" width="11.77734375" bestFit="1" customWidth="1"/>
    <col min="5484" max="5484" width="9.109375" bestFit="1" customWidth="1"/>
    <col min="5485" max="5485" width="11.77734375" bestFit="1" customWidth="1"/>
    <col min="5486" max="5486" width="9.109375" bestFit="1" customWidth="1"/>
    <col min="5487" max="5487" width="11.77734375" bestFit="1" customWidth="1"/>
    <col min="5488" max="5488" width="9.109375" bestFit="1" customWidth="1"/>
    <col min="5489" max="5489" width="4" bestFit="1" customWidth="1"/>
    <col min="5490" max="5491" width="7" bestFit="1" customWidth="1"/>
    <col min="5492" max="5492" width="4" bestFit="1" customWidth="1"/>
    <col min="5493" max="5493" width="7" bestFit="1" customWidth="1"/>
    <col min="5494" max="5494" width="4" bestFit="1" customWidth="1"/>
    <col min="5495" max="5497" width="6" bestFit="1" customWidth="1"/>
    <col min="5498" max="5498" width="7" bestFit="1" customWidth="1"/>
    <col min="5499" max="5500" width="8" bestFit="1" customWidth="1"/>
    <col min="5501" max="5503" width="7" bestFit="1" customWidth="1"/>
    <col min="5504" max="5507" width="8" bestFit="1" customWidth="1"/>
    <col min="5508" max="5508" width="5" bestFit="1" customWidth="1"/>
    <col min="5509" max="5509" width="8" bestFit="1" customWidth="1"/>
    <col min="5510" max="5510" width="5" bestFit="1" customWidth="1"/>
    <col min="5511" max="5511" width="8" bestFit="1" customWidth="1"/>
    <col min="5512" max="5512" width="7" bestFit="1" customWidth="1"/>
    <col min="5513" max="5514" width="8" bestFit="1" customWidth="1"/>
    <col min="5515" max="5517" width="7" bestFit="1" customWidth="1"/>
    <col min="5518" max="5518" width="5" bestFit="1" customWidth="1"/>
    <col min="5519" max="5519" width="8" bestFit="1" customWidth="1"/>
    <col min="5520" max="5520" width="7" bestFit="1" customWidth="1"/>
    <col min="5521" max="5521" width="8" bestFit="1" customWidth="1"/>
    <col min="5522" max="5522" width="7" bestFit="1" customWidth="1"/>
    <col min="5523" max="5524" width="8" bestFit="1" customWidth="1"/>
    <col min="5525" max="5525" width="7" bestFit="1" customWidth="1"/>
    <col min="5526" max="5526" width="8" bestFit="1" customWidth="1"/>
    <col min="5527" max="5527" width="7" bestFit="1" customWidth="1"/>
    <col min="5528" max="5528" width="8" bestFit="1" customWidth="1"/>
    <col min="5529" max="5533" width="7" bestFit="1" customWidth="1"/>
    <col min="5534" max="5534" width="11.77734375" bestFit="1" customWidth="1"/>
    <col min="5535" max="5535" width="9.109375" bestFit="1" customWidth="1"/>
    <col min="5536" max="5536" width="5" bestFit="1" customWidth="1"/>
    <col min="5537" max="5538" width="4" bestFit="1" customWidth="1"/>
    <col min="5539" max="5539" width="5" bestFit="1" customWidth="1"/>
    <col min="5540" max="5540" width="4" bestFit="1" customWidth="1"/>
    <col min="5541" max="5541" width="5" bestFit="1" customWidth="1"/>
    <col min="5542" max="5542" width="4" bestFit="1" customWidth="1"/>
    <col min="5543" max="5543" width="5" bestFit="1" customWidth="1"/>
    <col min="5544" max="5544" width="4" bestFit="1" customWidth="1"/>
    <col min="5545" max="5545" width="5" bestFit="1" customWidth="1"/>
    <col min="5546" max="5546" width="4" bestFit="1" customWidth="1"/>
    <col min="5547" max="5547" width="5" bestFit="1" customWidth="1"/>
    <col min="5548" max="5548" width="2" bestFit="1" customWidth="1"/>
    <col min="5549" max="5549" width="5" bestFit="1" customWidth="1"/>
    <col min="5550" max="5550" width="11.77734375" bestFit="1" customWidth="1"/>
    <col min="5551" max="5551" width="9.109375" bestFit="1" customWidth="1"/>
    <col min="5552" max="5552" width="11.77734375" bestFit="1" customWidth="1"/>
    <col min="5553" max="5553" width="9.109375" bestFit="1" customWidth="1"/>
    <col min="5554" max="5554" width="11.77734375" bestFit="1" customWidth="1"/>
    <col min="5555" max="5555" width="9" bestFit="1" customWidth="1"/>
    <col min="5556" max="5556" width="11.6640625" bestFit="1" customWidth="1"/>
    <col min="5557" max="5557" width="10.77734375" bestFit="1" customWidth="1"/>
  </cols>
  <sheetData>
    <row r="3" spans="1:3" x14ac:dyDescent="0.3">
      <c r="A3" s="2" t="s">
        <v>32</v>
      </c>
      <c r="B3" s="2" t="s">
        <v>24</v>
      </c>
    </row>
    <row r="4" spans="1:3" x14ac:dyDescent="0.3">
      <c r="A4" s="2" t="s">
        <v>22</v>
      </c>
      <c r="B4" t="s">
        <v>74</v>
      </c>
      <c r="C4" t="s">
        <v>23</v>
      </c>
    </row>
    <row r="5" spans="1:3" x14ac:dyDescent="0.3">
      <c r="A5" s="3" t="s">
        <v>74</v>
      </c>
      <c r="B5" s="4"/>
      <c r="C5" s="4"/>
    </row>
    <row r="6" spans="1:3" x14ac:dyDescent="0.3">
      <c r="A6" s="3" t="s">
        <v>23</v>
      </c>
      <c r="B6" s="4"/>
      <c r="C6" s="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30611"/>
  <sheetViews>
    <sheetView workbookViewId="0">
      <selection activeCell="B2" sqref="B2"/>
    </sheetView>
  </sheetViews>
  <sheetFormatPr defaultRowHeight="14.4" x14ac:dyDescent="0.3"/>
  <cols>
    <col min="1" max="1" width="10.109375" customWidth="1"/>
    <col min="2" max="2" width="11.5546875" style="4" customWidth="1"/>
    <col min="3" max="4" width="11.88671875" customWidth="1"/>
    <col min="5" max="5" width="10.44140625" customWidth="1"/>
    <col min="6" max="6" width="13.6640625" customWidth="1"/>
    <col min="7" max="7" width="21.5546875" customWidth="1"/>
    <col min="8" max="8" width="24.33203125" customWidth="1"/>
    <col min="9" max="9" width="22" style="8" bestFit="1" customWidth="1"/>
    <col min="10" max="11" width="16.5546875" customWidth="1"/>
    <col min="12" max="12" width="9.88671875" customWidth="1"/>
    <col min="13" max="13" width="13.6640625" customWidth="1"/>
    <col min="14" max="14" width="17.33203125" customWidth="1"/>
    <col min="15" max="15" width="22.6640625" customWidth="1"/>
    <col min="16" max="16" width="11.5546875" hidden="1" customWidth="1"/>
    <col min="17" max="17" width="17.33203125" hidden="1" customWidth="1"/>
    <col min="18" max="18" width="17" hidden="1" customWidth="1"/>
    <col min="19" max="19" width="19.21875" hidden="1" customWidth="1"/>
    <col min="20" max="20" width="16.6640625" customWidth="1"/>
    <col min="21" max="21" width="11.88671875" customWidth="1"/>
    <col min="22" max="22" width="16.6640625" customWidth="1"/>
  </cols>
  <sheetData>
    <row r="1" spans="1:22" x14ac:dyDescent="0.3">
      <c r="A1" s="5" t="s">
        <v>21</v>
      </c>
      <c r="B1" s="7" t="s">
        <v>14</v>
      </c>
      <c r="C1" s="1" t="s">
        <v>7</v>
      </c>
      <c r="D1" s="1" t="s">
        <v>19</v>
      </c>
      <c r="E1" s="1" t="s">
        <v>8</v>
      </c>
      <c r="F1" s="1" t="s">
        <v>11</v>
      </c>
      <c r="G1" s="1" t="s">
        <v>6</v>
      </c>
      <c r="H1" s="1" t="s">
        <v>13</v>
      </c>
      <c r="I1" s="14" t="s">
        <v>17</v>
      </c>
      <c r="J1" s="1" t="s">
        <v>9</v>
      </c>
      <c r="K1" s="1" t="s">
        <v>10</v>
      </c>
      <c r="L1" s="1" t="s">
        <v>5</v>
      </c>
      <c r="M1" s="1" t="s">
        <v>12</v>
      </c>
      <c r="N1" s="1" t="s">
        <v>15</v>
      </c>
      <c r="O1" s="1" t="s">
        <v>16</v>
      </c>
      <c r="P1" s="1" t="s">
        <v>3</v>
      </c>
      <c r="Q1" s="1" t="s">
        <v>4</v>
      </c>
      <c r="R1" s="1" t="s">
        <v>2</v>
      </c>
      <c r="S1" s="1" t="s">
        <v>1</v>
      </c>
      <c r="T1" s="1" t="s">
        <v>20</v>
      </c>
      <c r="U1" s="1" t="s">
        <v>18</v>
      </c>
      <c r="V1" s="1" t="s">
        <v>0</v>
      </c>
    </row>
    <row r="2" spans="1:22" x14ac:dyDescent="0.3">
      <c r="A2" s="1"/>
      <c r="C2" s="6"/>
      <c r="H2" s="8"/>
      <c r="I2" s="6"/>
      <c r="V2" s="27"/>
    </row>
    <row r="3" spans="1:22" x14ac:dyDescent="0.3">
      <c r="A3" s="1"/>
      <c r="C3" s="6"/>
      <c r="H3" s="8"/>
      <c r="I3" s="6"/>
      <c r="V3" s="27"/>
    </row>
    <row r="4" spans="1:22" x14ac:dyDescent="0.3">
      <c r="A4" s="1"/>
      <c r="C4" s="6"/>
      <c r="H4" s="8"/>
      <c r="I4" s="6"/>
      <c r="V4" s="27"/>
    </row>
    <row r="5" spans="1:22" x14ac:dyDescent="0.3">
      <c r="A5" s="1"/>
      <c r="C5" s="6"/>
      <c r="H5" s="8"/>
      <c r="I5" s="6"/>
      <c r="V5" s="27"/>
    </row>
    <row r="6" spans="1:22" x14ac:dyDescent="0.3">
      <c r="A6" s="1"/>
      <c r="C6" s="6"/>
      <c r="H6" s="8"/>
      <c r="I6" s="6"/>
      <c r="V6" s="27"/>
    </row>
    <row r="7" spans="1:22" x14ac:dyDescent="0.3">
      <c r="A7" s="1"/>
      <c r="C7" s="6"/>
      <c r="H7" s="8"/>
      <c r="I7" s="6"/>
      <c r="V7" s="27"/>
    </row>
    <row r="8" spans="1:22" x14ac:dyDescent="0.3">
      <c r="A8" s="1"/>
      <c r="C8" s="6"/>
      <c r="H8" s="8"/>
      <c r="I8" s="6"/>
      <c r="V8" s="27"/>
    </row>
    <row r="9" spans="1:22" x14ac:dyDescent="0.3">
      <c r="A9" s="1"/>
      <c r="C9" s="6"/>
      <c r="H9" s="8"/>
      <c r="I9" s="6"/>
      <c r="V9" s="27"/>
    </row>
    <row r="10" spans="1:22" x14ac:dyDescent="0.3">
      <c r="A10" s="1"/>
      <c r="C10" s="6"/>
      <c r="H10" s="8"/>
      <c r="I10" s="6"/>
      <c r="V10" s="27"/>
    </row>
    <row r="11" spans="1:22" x14ac:dyDescent="0.3">
      <c r="A11" s="1"/>
      <c r="C11" s="6"/>
      <c r="H11" s="8"/>
      <c r="I11" s="6"/>
      <c r="V11" s="27"/>
    </row>
    <row r="12" spans="1:22" x14ac:dyDescent="0.3">
      <c r="A12" s="1"/>
      <c r="C12" s="6"/>
      <c r="H12" s="8"/>
      <c r="I12" s="6"/>
      <c r="V12" s="27"/>
    </row>
    <row r="13" spans="1:22" x14ac:dyDescent="0.3">
      <c r="A13" s="1"/>
      <c r="C13" s="6"/>
      <c r="H13" s="8"/>
      <c r="I13" s="6"/>
      <c r="V13" s="27"/>
    </row>
    <row r="14" spans="1:22" x14ac:dyDescent="0.3">
      <c r="A14" s="1"/>
      <c r="C14" s="6"/>
      <c r="H14" s="8"/>
      <c r="I14" s="6"/>
      <c r="V14" s="27"/>
    </row>
    <row r="15" spans="1:22" x14ac:dyDescent="0.3">
      <c r="A15" s="1"/>
      <c r="C15" s="6"/>
      <c r="H15" s="8"/>
      <c r="I15" s="6"/>
      <c r="V15" s="27"/>
    </row>
    <row r="16" spans="1:22" x14ac:dyDescent="0.3">
      <c r="A16" s="1"/>
      <c r="C16" s="6"/>
      <c r="H16" s="8"/>
      <c r="I16" s="6"/>
      <c r="V16" s="27"/>
    </row>
    <row r="17" spans="1:22" x14ac:dyDescent="0.3">
      <c r="A17" s="1"/>
      <c r="C17" s="6"/>
      <c r="H17" s="8"/>
      <c r="I17" s="6"/>
      <c r="V17" s="27"/>
    </row>
    <row r="18" spans="1:22" x14ac:dyDescent="0.3">
      <c r="A18" s="1"/>
      <c r="C18" s="6"/>
      <c r="H18" s="8"/>
      <c r="I18" s="6"/>
      <c r="V18" s="27"/>
    </row>
    <row r="19" spans="1:22" x14ac:dyDescent="0.3">
      <c r="A19" s="1"/>
      <c r="C19" s="6"/>
      <c r="H19" s="8"/>
      <c r="I19" s="6"/>
      <c r="V19" s="27"/>
    </row>
    <row r="20" spans="1:22" x14ac:dyDescent="0.3">
      <c r="A20" s="1"/>
      <c r="C20" s="6"/>
      <c r="H20" s="8"/>
      <c r="I20" s="6"/>
      <c r="V20" s="27"/>
    </row>
    <row r="21" spans="1:22" x14ac:dyDescent="0.3">
      <c r="A21" s="1"/>
      <c r="C21" s="6"/>
      <c r="H21" s="8"/>
      <c r="I21" s="6"/>
      <c r="V21" s="27"/>
    </row>
    <row r="22" spans="1:22" x14ac:dyDescent="0.3">
      <c r="A22" s="1"/>
      <c r="C22" s="6"/>
      <c r="H22" s="8"/>
      <c r="I22" s="6"/>
      <c r="V22" s="27"/>
    </row>
    <row r="23" spans="1:22" x14ac:dyDescent="0.3">
      <c r="A23" s="1"/>
      <c r="C23" s="6"/>
      <c r="H23" s="8"/>
      <c r="I23" s="6"/>
      <c r="V23" s="27"/>
    </row>
    <row r="24" spans="1:22" x14ac:dyDescent="0.3">
      <c r="A24" s="1"/>
      <c r="C24" s="6"/>
      <c r="H24" s="8"/>
      <c r="I24" s="6"/>
      <c r="V24" s="27"/>
    </row>
    <row r="25" spans="1:22" x14ac:dyDescent="0.3">
      <c r="A25" s="1"/>
      <c r="C25" s="6"/>
      <c r="H25" s="8"/>
      <c r="I25" s="6"/>
      <c r="V25" s="27"/>
    </row>
    <row r="26" spans="1:22" x14ac:dyDescent="0.3">
      <c r="A26" s="1"/>
      <c r="C26" s="6"/>
      <c r="H26" s="8"/>
      <c r="I26" s="6"/>
      <c r="V26" s="27"/>
    </row>
    <row r="27" spans="1:22" x14ac:dyDescent="0.3">
      <c r="A27" s="1"/>
      <c r="C27" s="6"/>
      <c r="H27" s="8"/>
      <c r="I27" s="6"/>
      <c r="V27" s="27"/>
    </row>
    <row r="28" spans="1:22" x14ac:dyDescent="0.3">
      <c r="A28" s="1"/>
      <c r="C28" s="6"/>
      <c r="H28" s="8"/>
      <c r="I28" s="6"/>
      <c r="V28" s="27"/>
    </row>
    <row r="29" spans="1:22" x14ac:dyDescent="0.3">
      <c r="A29" s="1"/>
      <c r="C29" s="6"/>
      <c r="H29" s="8"/>
      <c r="I29" s="6"/>
      <c r="V29" s="27"/>
    </row>
    <row r="30" spans="1:22" x14ac:dyDescent="0.3">
      <c r="A30" s="1"/>
      <c r="C30" s="6"/>
      <c r="H30" s="8"/>
      <c r="I30" s="6"/>
      <c r="V30" s="27"/>
    </row>
    <row r="31" spans="1:22" x14ac:dyDescent="0.3">
      <c r="A31" s="1"/>
      <c r="C31" s="6"/>
      <c r="H31" s="8"/>
      <c r="I31" s="6"/>
      <c r="V31" s="27"/>
    </row>
    <row r="32" spans="1:22" x14ac:dyDescent="0.3">
      <c r="A32" s="1"/>
      <c r="C32" s="6"/>
      <c r="H32" s="8"/>
      <c r="I32" s="6"/>
      <c r="V32" s="27"/>
    </row>
    <row r="33" spans="1:22" x14ac:dyDescent="0.3">
      <c r="A33" s="1"/>
      <c r="C33" s="6"/>
      <c r="H33" s="8"/>
      <c r="I33" s="6"/>
      <c r="V33" s="27"/>
    </row>
    <row r="34" spans="1:22" x14ac:dyDescent="0.3">
      <c r="A34" s="1"/>
      <c r="C34" s="6"/>
      <c r="H34" s="8"/>
      <c r="I34" s="6"/>
      <c r="V34" s="27"/>
    </row>
    <row r="35" spans="1:22" x14ac:dyDescent="0.3">
      <c r="A35" s="1"/>
      <c r="C35" s="6"/>
      <c r="H35" s="8"/>
      <c r="I35" s="6"/>
      <c r="V35" s="27"/>
    </row>
    <row r="36" spans="1:22" x14ac:dyDescent="0.3">
      <c r="A36" s="1"/>
      <c r="C36" s="6"/>
      <c r="H36" s="8"/>
      <c r="I36" s="6"/>
      <c r="V36" s="27"/>
    </row>
    <row r="37" spans="1:22" x14ac:dyDescent="0.3">
      <c r="A37" s="1"/>
      <c r="C37" s="6"/>
      <c r="H37" s="8"/>
      <c r="I37" s="6"/>
      <c r="V37" s="27"/>
    </row>
    <row r="38" spans="1:22" x14ac:dyDescent="0.3">
      <c r="A38" s="1"/>
      <c r="C38" s="6"/>
      <c r="H38" s="8"/>
      <c r="I38" s="6"/>
      <c r="V38" s="27"/>
    </row>
    <row r="39" spans="1:22" x14ac:dyDescent="0.3">
      <c r="A39" s="1"/>
      <c r="C39" s="6"/>
      <c r="H39" s="8"/>
      <c r="I39" s="6"/>
      <c r="V39" s="27"/>
    </row>
    <row r="40" spans="1:22" x14ac:dyDescent="0.3">
      <c r="A40" s="1"/>
      <c r="C40" s="6"/>
      <c r="H40" s="8"/>
      <c r="I40" s="6"/>
      <c r="V40" s="27"/>
    </row>
    <row r="41" spans="1:22" x14ac:dyDescent="0.3">
      <c r="A41" s="1"/>
      <c r="C41" s="6"/>
      <c r="H41" s="8"/>
      <c r="I41" s="6"/>
      <c r="V41" s="27"/>
    </row>
    <row r="42" spans="1:22" x14ac:dyDescent="0.3">
      <c r="A42" s="1"/>
      <c r="C42" s="6"/>
      <c r="H42" s="8"/>
      <c r="I42" s="6"/>
      <c r="V42" s="27"/>
    </row>
    <row r="43" spans="1:22" x14ac:dyDescent="0.3">
      <c r="A43" s="1"/>
      <c r="C43" s="6"/>
      <c r="H43" s="8"/>
      <c r="I43" s="6"/>
      <c r="V43" s="27"/>
    </row>
    <row r="44" spans="1:22" x14ac:dyDescent="0.3">
      <c r="A44" s="1"/>
      <c r="C44" s="6"/>
      <c r="H44" s="8"/>
      <c r="I44" s="6"/>
      <c r="V44" s="27"/>
    </row>
    <row r="45" spans="1:22" x14ac:dyDescent="0.3">
      <c r="A45" s="1"/>
      <c r="C45" s="6"/>
      <c r="H45" s="8"/>
      <c r="I45" s="6"/>
      <c r="V45" s="27"/>
    </row>
    <row r="46" spans="1:22" x14ac:dyDescent="0.3">
      <c r="A46" s="1"/>
      <c r="B46" s="31"/>
      <c r="C46" s="6"/>
      <c r="F46" s="5"/>
      <c r="H46" s="8"/>
      <c r="I46" s="6"/>
      <c r="L46" s="5"/>
      <c r="P46" s="5"/>
      <c r="V46" s="28"/>
    </row>
    <row r="47" spans="1:22" x14ac:dyDescent="0.3">
      <c r="A47" s="1"/>
      <c r="C47" s="6"/>
      <c r="H47" s="8"/>
      <c r="I47" s="6"/>
      <c r="V47" s="27"/>
    </row>
    <row r="48" spans="1:22" x14ac:dyDescent="0.3">
      <c r="A48" s="1"/>
      <c r="C48" s="6"/>
      <c r="H48" s="8"/>
      <c r="I48" s="6"/>
      <c r="V48" s="27"/>
    </row>
    <row r="49" spans="1:22" x14ac:dyDescent="0.3">
      <c r="A49" s="1"/>
      <c r="C49" s="6"/>
      <c r="H49" s="8"/>
      <c r="I49" s="6"/>
      <c r="V49" s="27"/>
    </row>
    <row r="50" spans="1:22" x14ac:dyDescent="0.3">
      <c r="A50" s="1"/>
      <c r="C50" s="6"/>
      <c r="H50" s="8"/>
      <c r="I50" s="6"/>
      <c r="V50" s="27"/>
    </row>
    <row r="51" spans="1:22" x14ac:dyDescent="0.3">
      <c r="A51" s="1"/>
      <c r="C51" s="6"/>
      <c r="H51" s="8"/>
      <c r="I51" s="6"/>
      <c r="V51" s="27"/>
    </row>
    <row r="52" spans="1:22" x14ac:dyDescent="0.3">
      <c r="A52" s="1"/>
      <c r="C52" s="6"/>
      <c r="H52" s="8"/>
      <c r="I52" s="6"/>
      <c r="V52" s="27"/>
    </row>
    <row r="53" spans="1:22" x14ac:dyDescent="0.3">
      <c r="A53" s="1"/>
      <c r="C53" s="6"/>
      <c r="H53" s="8"/>
      <c r="I53" s="6"/>
      <c r="V53" s="27"/>
    </row>
    <row r="54" spans="1:22" x14ac:dyDescent="0.3">
      <c r="A54" s="1"/>
      <c r="C54" s="6"/>
      <c r="H54" s="8"/>
      <c r="I54" s="6"/>
      <c r="V54" s="27"/>
    </row>
    <row r="55" spans="1:22" x14ac:dyDescent="0.3">
      <c r="A55" s="1"/>
      <c r="C55" s="6"/>
      <c r="H55" s="8"/>
      <c r="I55" s="6"/>
      <c r="V55" s="27"/>
    </row>
    <row r="56" spans="1:22" x14ac:dyDescent="0.3">
      <c r="A56" s="1"/>
      <c r="C56" s="6"/>
      <c r="H56" s="8"/>
      <c r="I56" s="6"/>
      <c r="V56" s="27"/>
    </row>
    <row r="57" spans="1:22" x14ac:dyDescent="0.3">
      <c r="A57" s="1"/>
      <c r="C57" s="6"/>
      <c r="H57" s="8"/>
      <c r="I57" s="6"/>
      <c r="V57" s="27"/>
    </row>
    <row r="58" spans="1:22" x14ac:dyDescent="0.3">
      <c r="A58" s="1"/>
      <c r="C58" s="6"/>
      <c r="H58" s="8"/>
      <c r="I58" s="6"/>
      <c r="V58" s="27"/>
    </row>
    <row r="59" spans="1:22" x14ac:dyDescent="0.3">
      <c r="A59" s="1"/>
      <c r="C59" s="6"/>
      <c r="H59" s="8"/>
      <c r="I59" s="6"/>
      <c r="V59" s="27"/>
    </row>
    <row r="60" spans="1:22" x14ac:dyDescent="0.3">
      <c r="A60" s="1"/>
      <c r="C60" s="6"/>
      <c r="H60" s="8"/>
      <c r="I60" s="6"/>
      <c r="V60" s="27"/>
    </row>
    <row r="61" spans="1:22" x14ac:dyDescent="0.3">
      <c r="A61" s="1"/>
      <c r="C61" s="6"/>
      <c r="H61" s="8"/>
      <c r="I61" s="6"/>
      <c r="V61" s="27"/>
    </row>
    <row r="62" spans="1:22" x14ac:dyDescent="0.3">
      <c r="A62" s="1"/>
      <c r="C62" s="6"/>
      <c r="H62" s="8"/>
      <c r="I62" s="6"/>
      <c r="V62" s="27"/>
    </row>
    <row r="63" spans="1:22" x14ac:dyDescent="0.3">
      <c r="A63" s="1"/>
      <c r="C63" s="6"/>
      <c r="H63" s="8"/>
      <c r="I63" s="6"/>
      <c r="V63" s="27"/>
    </row>
    <row r="64" spans="1:22" x14ac:dyDescent="0.3">
      <c r="A64" s="1"/>
      <c r="C64" s="6"/>
      <c r="H64" s="8"/>
      <c r="I64" s="6"/>
      <c r="V64" s="27"/>
    </row>
    <row r="65" spans="1:22" x14ac:dyDescent="0.3">
      <c r="A65" s="1"/>
      <c r="C65" s="6"/>
      <c r="H65" s="8"/>
      <c r="I65" s="6"/>
      <c r="V65" s="27"/>
    </row>
    <row r="66" spans="1:22" x14ac:dyDescent="0.3">
      <c r="A66" s="1"/>
      <c r="C66" s="6"/>
      <c r="H66" s="8"/>
      <c r="I66" s="6"/>
      <c r="V66" s="27"/>
    </row>
    <row r="67" spans="1:22" x14ac:dyDescent="0.3">
      <c r="A67" s="1"/>
      <c r="C67" s="6"/>
      <c r="H67" s="8"/>
      <c r="I67" s="6"/>
      <c r="V67" s="27"/>
    </row>
    <row r="68" spans="1:22" x14ac:dyDescent="0.3">
      <c r="A68" s="1"/>
      <c r="C68" s="6"/>
      <c r="H68" s="8"/>
      <c r="I68" s="6"/>
      <c r="V68" s="27"/>
    </row>
    <row r="69" spans="1:22" x14ac:dyDescent="0.3">
      <c r="A69" s="1"/>
      <c r="C69" s="6"/>
      <c r="H69" s="8"/>
      <c r="I69" s="6"/>
      <c r="V69" s="27"/>
    </row>
    <row r="70" spans="1:22" x14ac:dyDescent="0.3">
      <c r="A70" s="1"/>
      <c r="C70" s="6"/>
      <c r="H70" s="8"/>
      <c r="I70" s="6"/>
      <c r="V70" s="27"/>
    </row>
    <row r="71" spans="1:22" x14ac:dyDescent="0.3">
      <c r="A71" s="1"/>
      <c r="C71" s="6"/>
      <c r="H71" s="8"/>
      <c r="I71" s="6"/>
      <c r="V71" s="27"/>
    </row>
    <row r="72" spans="1:22" x14ac:dyDescent="0.3">
      <c r="A72" s="1"/>
      <c r="C72" s="6"/>
      <c r="H72" s="8"/>
      <c r="I72" s="6"/>
      <c r="V72" s="27"/>
    </row>
    <row r="73" spans="1:22" x14ac:dyDescent="0.3">
      <c r="A73" s="1"/>
      <c r="C73" s="6"/>
      <c r="H73" s="8"/>
      <c r="I73" s="6"/>
      <c r="V73" s="27"/>
    </row>
    <row r="74" spans="1:22" x14ac:dyDescent="0.3">
      <c r="A74" s="1"/>
      <c r="C74" s="6"/>
      <c r="H74" s="8"/>
      <c r="I74" s="6"/>
      <c r="V74" s="27"/>
    </row>
    <row r="75" spans="1:22" x14ac:dyDescent="0.3">
      <c r="A75" s="1"/>
      <c r="C75" s="6"/>
      <c r="H75" s="8"/>
      <c r="I75" s="6"/>
      <c r="V75" s="27"/>
    </row>
    <row r="76" spans="1:22" x14ac:dyDescent="0.3">
      <c r="A76" s="1"/>
      <c r="C76" s="6"/>
      <c r="H76" s="8"/>
      <c r="I76" s="6"/>
      <c r="V76" s="27"/>
    </row>
    <row r="77" spans="1:22" x14ac:dyDescent="0.3">
      <c r="A77" s="1"/>
      <c r="C77" s="6"/>
      <c r="H77" s="8"/>
      <c r="I77" s="6"/>
      <c r="V77" s="27"/>
    </row>
    <row r="78" spans="1:22" x14ac:dyDescent="0.3">
      <c r="A78" s="1"/>
      <c r="C78" s="6"/>
      <c r="H78" s="8"/>
      <c r="I78" s="6"/>
      <c r="V78" s="27"/>
    </row>
    <row r="79" spans="1:22" x14ac:dyDescent="0.3">
      <c r="A79" s="1"/>
      <c r="C79" s="6"/>
      <c r="H79" s="8"/>
      <c r="I79" s="6"/>
      <c r="V79" s="27"/>
    </row>
    <row r="80" spans="1:22" x14ac:dyDescent="0.3">
      <c r="A80" s="1"/>
      <c r="C80" s="6"/>
      <c r="H80" s="8"/>
      <c r="I80" s="6"/>
      <c r="V80" s="27"/>
    </row>
    <row r="81" spans="1:22" x14ac:dyDescent="0.3">
      <c r="A81" s="1"/>
      <c r="C81" s="6"/>
      <c r="H81" s="8"/>
      <c r="I81" s="6"/>
      <c r="V81" s="27"/>
    </row>
    <row r="82" spans="1:22" x14ac:dyDescent="0.3">
      <c r="A82" s="1"/>
      <c r="C82" s="6"/>
      <c r="H82" s="8"/>
      <c r="I82" s="6"/>
      <c r="V82" s="27"/>
    </row>
    <row r="83" spans="1:22" x14ac:dyDescent="0.3">
      <c r="A83" s="1"/>
      <c r="C83" s="6"/>
      <c r="H83" s="8"/>
      <c r="I83" s="6"/>
      <c r="V83" s="27"/>
    </row>
    <row r="84" spans="1:22" x14ac:dyDescent="0.3">
      <c r="A84" s="1"/>
      <c r="C84" s="6"/>
      <c r="H84" s="8"/>
      <c r="I84" s="6"/>
      <c r="V84" s="27"/>
    </row>
    <row r="85" spans="1:22" x14ac:dyDescent="0.3">
      <c r="A85" s="1"/>
      <c r="C85" s="6"/>
      <c r="H85" s="8"/>
      <c r="I85" s="6"/>
      <c r="V85" s="27"/>
    </row>
    <row r="86" spans="1:22" x14ac:dyDescent="0.3">
      <c r="A86" s="1"/>
      <c r="C86" s="6"/>
      <c r="H86" s="8"/>
      <c r="I86" s="6"/>
      <c r="V86" s="27"/>
    </row>
    <row r="87" spans="1:22" x14ac:dyDescent="0.3">
      <c r="A87" s="1"/>
      <c r="C87" s="6"/>
      <c r="H87" s="8"/>
      <c r="I87" s="6"/>
      <c r="V87" s="27"/>
    </row>
    <row r="88" spans="1:22" x14ac:dyDescent="0.3">
      <c r="A88" s="1"/>
      <c r="C88" s="6"/>
      <c r="H88" s="8"/>
      <c r="I88" s="6"/>
      <c r="V88" s="27"/>
    </row>
    <row r="89" spans="1:22" x14ac:dyDescent="0.3">
      <c r="A89" s="1"/>
      <c r="C89" s="6"/>
      <c r="H89" s="8"/>
      <c r="I89" s="6"/>
      <c r="V89" s="27"/>
    </row>
    <row r="90" spans="1:22" x14ac:dyDescent="0.3">
      <c r="A90" s="1"/>
      <c r="C90" s="6"/>
      <c r="H90" s="8"/>
      <c r="I90" s="6"/>
      <c r="V90" s="27"/>
    </row>
    <row r="91" spans="1:22" x14ac:dyDescent="0.3">
      <c r="A91" s="1"/>
      <c r="C91" s="6"/>
      <c r="H91" s="8"/>
      <c r="I91" s="6"/>
      <c r="V91" s="27"/>
    </row>
    <row r="92" spans="1:22" x14ac:dyDescent="0.3">
      <c r="A92" s="1"/>
      <c r="C92" s="6"/>
      <c r="H92" s="8"/>
      <c r="I92" s="6"/>
      <c r="V92" s="27"/>
    </row>
    <row r="93" spans="1:22" x14ac:dyDescent="0.3">
      <c r="A93" s="1"/>
      <c r="C93" s="6"/>
      <c r="H93" s="8"/>
      <c r="I93" s="6"/>
      <c r="V93" s="27"/>
    </row>
    <row r="94" spans="1:22" x14ac:dyDescent="0.3">
      <c r="A94" s="1"/>
      <c r="C94" s="6"/>
      <c r="H94" s="8"/>
      <c r="I94" s="6"/>
      <c r="V94" s="27"/>
    </row>
    <row r="95" spans="1:22" x14ac:dyDescent="0.3">
      <c r="A95" s="1"/>
      <c r="C95" s="6"/>
      <c r="H95" s="8"/>
      <c r="I95" s="6"/>
      <c r="V95" s="27"/>
    </row>
    <row r="96" spans="1:22" x14ac:dyDescent="0.3">
      <c r="A96" s="1"/>
      <c r="C96" s="6"/>
      <c r="H96" s="8"/>
      <c r="I96" s="6"/>
      <c r="V96" s="27"/>
    </row>
    <row r="97" spans="1:22" x14ac:dyDescent="0.3">
      <c r="A97" s="1"/>
      <c r="C97" s="6"/>
      <c r="H97" s="8"/>
      <c r="I97" s="6"/>
      <c r="V97" s="27"/>
    </row>
    <row r="98" spans="1:22" x14ac:dyDescent="0.3">
      <c r="A98" s="1"/>
      <c r="C98" s="6"/>
      <c r="H98" s="8"/>
      <c r="I98" s="6"/>
      <c r="V98" s="27"/>
    </row>
    <row r="99" spans="1:22" x14ac:dyDescent="0.3">
      <c r="A99" s="1"/>
      <c r="C99" s="6"/>
      <c r="H99" s="8"/>
      <c r="I99" s="6"/>
      <c r="V99" s="27"/>
    </row>
    <row r="100" spans="1:22" x14ac:dyDescent="0.3">
      <c r="A100" s="1"/>
      <c r="C100" s="6"/>
      <c r="H100" s="8"/>
      <c r="I100" s="6"/>
      <c r="V100" s="27"/>
    </row>
    <row r="101" spans="1:22" x14ac:dyDescent="0.3">
      <c r="A101" s="1"/>
      <c r="C101" s="6"/>
      <c r="H101" s="8"/>
      <c r="I101" s="6"/>
      <c r="V101" s="27"/>
    </row>
    <row r="102" spans="1:22" x14ac:dyDescent="0.3">
      <c r="A102" s="1"/>
      <c r="C102" s="6"/>
      <c r="H102" s="8"/>
      <c r="I102" s="6"/>
      <c r="V102" s="27"/>
    </row>
    <row r="103" spans="1:22" x14ac:dyDescent="0.3">
      <c r="A103" s="1"/>
      <c r="C103" s="6"/>
      <c r="H103" s="8"/>
      <c r="I103" s="6"/>
      <c r="V103" s="27"/>
    </row>
    <row r="104" spans="1:22" x14ac:dyDescent="0.3">
      <c r="A104" s="1"/>
      <c r="C104" s="6"/>
      <c r="H104" s="8"/>
      <c r="I104" s="6"/>
      <c r="V104" s="27"/>
    </row>
    <row r="105" spans="1:22" x14ac:dyDescent="0.3">
      <c r="A105" s="1"/>
      <c r="C105" s="6"/>
      <c r="H105" s="8"/>
      <c r="I105" s="6"/>
      <c r="V105" s="27"/>
    </row>
    <row r="106" spans="1:22" x14ac:dyDescent="0.3">
      <c r="A106" s="1"/>
      <c r="C106" s="6"/>
      <c r="H106" s="8"/>
      <c r="I106" s="6"/>
      <c r="V106" s="27"/>
    </row>
    <row r="107" spans="1:22" x14ac:dyDescent="0.3">
      <c r="A107" s="1"/>
      <c r="C107" s="6"/>
      <c r="H107" s="8"/>
      <c r="I107" s="6"/>
      <c r="V107" s="27"/>
    </row>
    <row r="108" spans="1:22" x14ac:dyDescent="0.3">
      <c r="A108" s="1"/>
      <c r="C108" s="6"/>
      <c r="H108" s="8"/>
      <c r="I108" s="6"/>
      <c r="V108" s="27"/>
    </row>
    <row r="109" spans="1:22" x14ac:dyDescent="0.3">
      <c r="A109" s="1"/>
      <c r="C109" s="6"/>
      <c r="H109" s="8"/>
      <c r="I109" s="6"/>
      <c r="V109" s="27"/>
    </row>
    <row r="110" spans="1:22" x14ac:dyDescent="0.3">
      <c r="A110" s="1"/>
      <c r="C110" s="6"/>
      <c r="H110" s="8"/>
      <c r="I110" s="6"/>
      <c r="V110" s="27"/>
    </row>
    <row r="111" spans="1:22" x14ac:dyDescent="0.3">
      <c r="A111" s="1"/>
      <c r="C111" s="6"/>
      <c r="H111" s="8"/>
      <c r="I111" s="6"/>
      <c r="V111" s="27"/>
    </row>
    <row r="112" spans="1:22" x14ac:dyDescent="0.3">
      <c r="A112" s="1"/>
      <c r="C112" s="6"/>
      <c r="H112" s="8"/>
      <c r="I112" s="6"/>
      <c r="V112" s="27"/>
    </row>
    <row r="113" spans="1:22" x14ac:dyDescent="0.3">
      <c r="A113" s="1"/>
      <c r="C113" s="6"/>
      <c r="H113" s="8"/>
      <c r="I113" s="6"/>
      <c r="V113" s="27"/>
    </row>
    <row r="114" spans="1:22" x14ac:dyDescent="0.3">
      <c r="A114" s="1"/>
      <c r="C114" s="6"/>
      <c r="H114" s="8"/>
      <c r="I114" s="6"/>
      <c r="V114" s="27"/>
    </row>
    <row r="115" spans="1:22" x14ac:dyDescent="0.3">
      <c r="A115" s="1"/>
      <c r="C115" s="6"/>
      <c r="H115" s="8"/>
      <c r="I115" s="6"/>
      <c r="V115" s="27"/>
    </row>
    <row r="116" spans="1:22" x14ac:dyDescent="0.3">
      <c r="A116" s="1"/>
      <c r="C116" s="6"/>
      <c r="H116" s="8"/>
      <c r="I116" s="6"/>
      <c r="V116" s="27"/>
    </row>
    <row r="117" spans="1:22" x14ac:dyDescent="0.3">
      <c r="A117" s="1"/>
      <c r="C117" s="6"/>
      <c r="H117" s="8"/>
      <c r="I117" s="6"/>
      <c r="V117" s="27"/>
    </row>
    <row r="118" spans="1:22" x14ac:dyDescent="0.3">
      <c r="A118" s="1"/>
      <c r="C118" s="6"/>
      <c r="H118" s="8"/>
      <c r="I118" s="6"/>
      <c r="V118" s="27"/>
    </row>
    <row r="119" spans="1:22" x14ac:dyDescent="0.3">
      <c r="A119" s="1"/>
      <c r="C119" s="6"/>
      <c r="H119" s="8"/>
      <c r="I119" s="6"/>
      <c r="V119" s="27"/>
    </row>
    <row r="120" spans="1:22" x14ac:dyDescent="0.3">
      <c r="A120" s="1"/>
      <c r="C120" s="6"/>
      <c r="H120" s="8"/>
      <c r="I120" s="6"/>
      <c r="V120" s="27"/>
    </row>
    <row r="121" spans="1:22" x14ac:dyDescent="0.3">
      <c r="A121" s="1"/>
      <c r="C121" s="6"/>
      <c r="H121" s="8"/>
      <c r="I121" s="6"/>
      <c r="V121" s="27"/>
    </row>
    <row r="122" spans="1:22" x14ac:dyDescent="0.3">
      <c r="A122" s="1"/>
      <c r="C122" s="6"/>
      <c r="H122" s="8"/>
      <c r="I122" s="6"/>
      <c r="V122" s="27"/>
    </row>
    <row r="123" spans="1:22" x14ac:dyDescent="0.3">
      <c r="A123" s="1"/>
      <c r="C123" s="6"/>
      <c r="H123" s="8"/>
      <c r="I123" s="6"/>
      <c r="V123" s="27"/>
    </row>
    <row r="124" spans="1:22" x14ac:dyDescent="0.3">
      <c r="A124" s="1"/>
      <c r="C124" s="6"/>
      <c r="H124" s="8"/>
      <c r="I124" s="6"/>
      <c r="V124" s="27"/>
    </row>
    <row r="125" spans="1:22" x14ac:dyDescent="0.3">
      <c r="A125" s="1"/>
      <c r="C125" s="6"/>
      <c r="H125" s="8"/>
      <c r="I125" s="6"/>
      <c r="V125" s="27"/>
    </row>
    <row r="126" spans="1:22" x14ac:dyDescent="0.3">
      <c r="A126" s="1"/>
      <c r="C126" s="6"/>
      <c r="H126" s="8"/>
      <c r="I126" s="6"/>
      <c r="V126" s="27"/>
    </row>
    <row r="127" spans="1:22" x14ac:dyDescent="0.3">
      <c r="A127" s="1"/>
      <c r="C127" s="6"/>
      <c r="H127" s="8"/>
      <c r="I127" s="6"/>
      <c r="V127" s="27"/>
    </row>
    <row r="128" spans="1:22" x14ac:dyDescent="0.3">
      <c r="A128" s="1"/>
      <c r="C128" s="6"/>
      <c r="H128" s="8"/>
      <c r="I128" s="6"/>
      <c r="V128" s="27"/>
    </row>
    <row r="129" spans="1:22" x14ac:dyDescent="0.3">
      <c r="A129" s="1"/>
      <c r="C129" s="6"/>
      <c r="H129" s="8"/>
      <c r="I129" s="6"/>
      <c r="V129" s="27"/>
    </row>
    <row r="130" spans="1:22" x14ac:dyDescent="0.3">
      <c r="A130" s="1"/>
      <c r="C130" s="6"/>
      <c r="H130" s="8"/>
      <c r="I130" s="6"/>
      <c r="V130" s="27"/>
    </row>
    <row r="131" spans="1:22" x14ac:dyDescent="0.3">
      <c r="A131" s="1"/>
      <c r="C131" s="6"/>
      <c r="H131" s="8"/>
      <c r="I131" s="6"/>
      <c r="V131" s="27"/>
    </row>
    <row r="132" spans="1:22" x14ac:dyDescent="0.3">
      <c r="A132" s="1"/>
      <c r="C132" s="6"/>
      <c r="H132" s="8"/>
      <c r="I132" s="6"/>
      <c r="V132" s="27"/>
    </row>
    <row r="133" spans="1:22" x14ac:dyDescent="0.3">
      <c r="A133" s="1"/>
      <c r="C133" s="6"/>
      <c r="H133" s="8"/>
      <c r="I133" s="6"/>
      <c r="V133" s="27"/>
    </row>
    <row r="134" spans="1:22" x14ac:dyDescent="0.3">
      <c r="A134" s="1"/>
      <c r="C134" s="6"/>
      <c r="H134" s="8"/>
      <c r="I134" s="6"/>
      <c r="V134" s="27"/>
    </row>
    <row r="135" spans="1:22" x14ac:dyDescent="0.3">
      <c r="A135" s="1"/>
      <c r="C135" s="6"/>
      <c r="H135" s="8"/>
      <c r="I135" s="6"/>
      <c r="V135" s="27"/>
    </row>
    <row r="136" spans="1:22" x14ac:dyDescent="0.3">
      <c r="A136" s="1"/>
      <c r="C136" s="6"/>
      <c r="H136" s="8"/>
      <c r="I136" s="6"/>
      <c r="V136" s="27"/>
    </row>
    <row r="137" spans="1:22" x14ac:dyDescent="0.3">
      <c r="A137" s="1"/>
      <c r="C137" s="6"/>
      <c r="H137" s="8"/>
      <c r="I137" s="6"/>
      <c r="V137" s="27"/>
    </row>
    <row r="138" spans="1:22" x14ac:dyDescent="0.3">
      <c r="A138" s="1"/>
      <c r="C138" s="6"/>
      <c r="H138" s="8"/>
      <c r="I138" s="6"/>
      <c r="V138" s="27"/>
    </row>
    <row r="139" spans="1:22" x14ac:dyDescent="0.3">
      <c r="A139" s="1"/>
      <c r="C139" s="6"/>
      <c r="H139" s="8"/>
      <c r="I139" s="6"/>
      <c r="V139" s="27"/>
    </row>
    <row r="140" spans="1:22" x14ac:dyDescent="0.3">
      <c r="A140" s="1"/>
      <c r="C140" s="6"/>
      <c r="H140" s="8"/>
      <c r="I140" s="6"/>
      <c r="V140" s="27"/>
    </row>
    <row r="141" spans="1:22" x14ac:dyDescent="0.3">
      <c r="A141" s="1"/>
      <c r="C141" s="6"/>
      <c r="H141" s="8"/>
      <c r="I141" s="6"/>
      <c r="V141" s="27"/>
    </row>
    <row r="142" spans="1:22" x14ac:dyDescent="0.3">
      <c r="A142" s="1"/>
      <c r="C142" s="6"/>
      <c r="H142" s="8"/>
      <c r="I142" s="6"/>
      <c r="V142" s="27"/>
    </row>
    <row r="143" spans="1:22" x14ac:dyDescent="0.3">
      <c r="A143" s="1"/>
      <c r="C143" s="6"/>
      <c r="H143" s="8"/>
      <c r="I143" s="6"/>
      <c r="V143" s="27"/>
    </row>
    <row r="144" spans="1:22" x14ac:dyDescent="0.3">
      <c r="A144" s="1"/>
      <c r="C144" s="6"/>
      <c r="H144" s="8"/>
      <c r="I144" s="6"/>
      <c r="V144" s="27"/>
    </row>
    <row r="145" spans="1:22" x14ac:dyDescent="0.3">
      <c r="A145" s="1"/>
      <c r="C145" s="6"/>
      <c r="H145" s="8"/>
      <c r="I145" s="6"/>
      <c r="V145" s="27"/>
    </row>
    <row r="146" spans="1:22" x14ac:dyDescent="0.3">
      <c r="A146" s="1"/>
      <c r="C146" s="6"/>
      <c r="H146" s="8"/>
      <c r="I146" s="6"/>
      <c r="V146" s="27"/>
    </row>
    <row r="147" spans="1:22" x14ac:dyDescent="0.3">
      <c r="A147" s="1"/>
      <c r="C147" s="6"/>
      <c r="H147" s="8"/>
      <c r="I147" s="6"/>
      <c r="V147" s="27"/>
    </row>
    <row r="148" spans="1:22" x14ac:dyDescent="0.3">
      <c r="A148" s="1"/>
      <c r="C148" s="6"/>
      <c r="H148" s="8"/>
      <c r="I148" s="6"/>
      <c r="V148" s="27"/>
    </row>
    <row r="149" spans="1:22" x14ac:dyDescent="0.3">
      <c r="A149" s="1"/>
      <c r="C149" s="6"/>
      <c r="H149" s="8"/>
      <c r="I149" s="6"/>
      <c r="V149" s="27"/>
    </row>
    <row r="150" spans="1:22" x14ac:dyDescent="0.3">
      <c r="A150" s="1"/>
      <c r="C150" s="6"/>
      <c r="H150" s="8"/>
      <c r="I150" s="6"/>
      <c r="V150" s="27"/>
    </row>
    <row r="151" spans="1:22" x14ac:dyDescent="0.3">
      <c r="A151" s="1"/>
      <c r="C151" s="6"/>
      <c r="H151" s="8"/>
      <c r="I151" s="6"/>
      <c r="V151" s="27"/>
    </row>
    <row r="152" spans="1:22" x14ac:dyDescent="0.3">
      <c r="A152" s="1"/>
      <c r="C152" s="6"/>
      <c r="H152" s="8"/>
      <c r="I152" s="6"/>
      <c r="V152" s="27"/>
    </row>
    <row r="153" spans="1:22" x14ac:dyDescent="0.3">
      <c r="A153" s="1"/>
      <c r="C153" s="6"/>
      <c r="H153" s="8"/>
      <c r="I153" s="6"/>
      <c r="V153" s="27"/>
    </row>
    <row r="154" spans="1:22" x14ac:dyDescent="0.3">
      <c r="A154" s="1"/>
      <c r="C154" s="6"/>
      <c r="H154" s="8"/>
      <c r="I154" s="6"/>
      <c r="V154" s="27"/>
    </row>
    <row r="155" spans="1:22" x14ac:dyDescent="0.3">
      <c r="A155" s="1"/>
      <c r="C155" s="6"/>
      <c r="H155" s="8"/>
      <c r="I155" s="6"/>
      <c r="V155" s="27"/>
    </row>
    <row r="156" spans="1:22" x14ac:dyDescent="0.3">
      <c r="A156" s="1"/>
      <c r="C156" s="6"/>
      <c r="H156" s="8"/>
      <c r="I156" s="6"/>
      <c r="V156" s="27"/>
    </row>
    <row r="157" spans="1:22" x14ac:dyDescent="0.3">
      <c r="A157" s="1"/>
      <c r="C157" s="6"/>
      <c r="H157" s="8"/>
      <c r="I157" s="6"/>
      <c r="V157" s="27"/>
    </row>
    <row r="158" spans="1:22" x14ac:dyDescent="0.3">
      <c r="A158" s="1"/>
      <c r="C158" s="6"/>
      <c r="H158" s="8"/>
      <c r="I158" s="6"/>
      <c r="V158" s="27"/>
    </row>
    <row r="159" spans="1:22" x14ac:dyDescent="0.3">
      <c r="A159" s="1"/>
      <c r="C159" s="6"/>
      <c r="H159" s="8"/>
      <c r="I159" s="6"/>
      <c r="V159" s="27"/>
    </row>
    <row r="160" spans="1:22" x14ac:dyDescent="0.3">
      <c r="A160" s="1"/>
      <c r="C160" s="6"/>
      <c r="H160" s="8"/>
      <c r="I160" s="6"/>
      <c r="V160" s="27"/>
    </row>
    <row r="161" spans="1:22" x14ac:dyDescent="0.3">
      <c r="A161" s="1"/>
      <c r="C161" s="6"/>
      <c r="H161" s="8"/>
      <c r="I161" s="6"/>
      <c r="V161" s="27"/>
    </row>
    <row r="162" spans="1:22" x14ac:dyDescent="0.3">
      <c r="A162" s="1"/>
      <c r="C162" s="6"/>
      <c r="H162" s="8"/>
      <c r="I162" s="6"/>
      <c r="V162" s="27"/>
    </row>
    <row r="163" spans="1:22" x14ac:dyDescent="0.3">
      <c r="A163" s="1"/>
      <c r="C163" s="6"/>
      <c r="H163" s="8"/>
      <c r="I163" s="6"/>
      <c r="V163" s="27"/>
    </row>
    <row r="164" spans="1:22" x14ac:dyDescent="0.3">
      <c r="A164" s="1"/>
      <c r="C164" s="6"/>
      <c r="H164" s="8"/>
      <c r="I164" s="6"/>
      <c r="V164" s="27"/>
    </row>
    <row r="165" spans="1:22" x14ac:dyDescent="0.3">
      <c r="A165" s="1"/>
      <c r="C165" s="6"/>
      <c r="H165" s="8"/>
      <c r="I165" s="6"/>
      <c r="V165" s="27"/>
    </row>
    <row r="166" spans="1:22" x14ac:dyDescent="0.3">
      <c r="A166" s="1"/>
      <c r="C166" s="6"/>
      <c r="H166" s="8"/>
      <c r="I166" s="6"/>
      <c r="V166" s="27"/>
    </row>
    <row r="167" spans="1:22" x14ac:dyDescent="0.3">
      <c r="A167" s="1"/>
      <c r="C167" s="6"/>
      <c r="H167" s="8"/>
      <c r="I167" s="6"/>
      <c r="V167" s="27"/>
    </row>
    <row r="168" spans="1:22" x14ac:dyDescent="0.3">
      <c r="A168" s="1"/>
      <c r="C168" s="6"/>
      <c r="H168" s="8"/>
      <c r="I168" s="6"/>
      <c r="V168" s="27"/>
    </row>
    <row r="169" spans="1:22" x14ac:dyDescent="0.3">
      <c r="A169" s="1"/>
      <c r="C169" s="6"/>
      <c r="H169" s="8"/>
      <c r="I169" s="6"/>
      <c r="V169" s="27"/>
    </row>
    <row r="170" spans="1:22" x14ac:dyDescent="0.3">
      <c r="A170" s="1"/>
      <c r="C170" s="6"/>
      <c r="H170" s="8"/>
      <c r="I170" s="6"/>
      <c r="V170" s="27"/>
    </row>
    <row r="171" spans="1:22" x14ac:dyDescent="0.3">
      <c r="A171" s="1"/>
      <c r="C171" s="6"/>
      <c r="H171" s="8"/>
      <c r="I171" s="6"/>
      <c r="V171" s="27"/>
    </row>
    <row r="172" spans="1:22" x14ac:dyDescent="0.3">
      <c r="A172" s="1"/>
      <c r="C172" s="6"/>
      <c r="H172" s="8"/>
      <c r="I172" s="6"/>
      <c r="V172" s="27"/>
    </row>
    <row r="173" spans="1:22" x14ac:dyDescent="0.3">
      <c r="A173" s="1"/>
      <c r="C173" s="6"/>
      <c r="H173" s="8"/>
      <c r="I173" s="6"/>
      <c r="V173" s="27"/>
    </row>
    <row r="174" spans="1:22" x14ac:dyDescent="0.3">
      <c r="A174" s="1"/>
      <c r="C174" s="6"/>
      <c r="H174" s="8"/>
      <c r="I174" s="6"/>
      <c r="V174" s="27"/>
    </row>
    <row r="175" spans="1:22" x14ac:dyDescent="0.3">
      <c r="A175" s="1"/>
      <c r="C175" s="6"/>
      <c r="H175" s="8"/>
      <c r="I175" s="6"/>
      <c r="V175" s="27"/>
    </row>
    <row r="176" spans="1:22" x14ac:dyDescent="0.3">
      <c r="A176" s="1"/>
      <c r="C176" s="6"/>
      <c r="H176" s="8"/>
      <c r="I176" s="6"/>
      <c r="V176" s="27"/>
    </row>
    <row r="177" spans="1:22" x14ac:dyDescent="0.3">
      <c r="A177" s="1"/>
      <c r="C177" s="6"/>
      <c r="H177" s="8"/>
      <c r="I177" s="6"/>
      <c r="V177" s="27"/>
    </row>
    <row r="178" spans="1:22" x14ac:dyDescent="0.3">
      <c r="A178" s="1"/>
      <c r="C178" s="6"/>
      <c r="H178" s="8"/>
      <c r="I178" s="6"/>
      <c r="V178" s="27"/>
    </row>
    <row r="179" spans="1:22" x14ac:dyDescent="0.3">
      <c r="A179" s="1"/>
      <c r="C179" s="6"/>
      <c r="H179" s="8"/>
      <c r="I179" s="6"/>
      <c r="V179" s="27"/>
    </row>
    <row r="180" spans="1:22" x14ac:dyDescent="0.3">
      <c r="A180" s="1"/>
      <c r="C180" s="6"/>
      <c r="H180" s="8"/>
      <c r="I180" s="6"/>
      <c r="V180" s="27"/>
    </row>
    <row r="181" spans="1:22" x14ac:dyDescent="0.3">
      <c r="A181" s="1"/>
      <c r="C181" s="6"/>
      <c r="H181" s="8"/>
      <c r="I181" s="6"/>
      <c r="V181" s="27"/>
    </row>
    <row r="182" spans="1:22" x14ac:dyDescent="0.3">
      <c r="A182" s="1"/>
      <c r="C182" s="6"/>
      <c r="H182" s="8"/>
      <c r="I182" s="6"/>
      <c r="V182" s="27"/>
    </row>
    <row r="183" spans="1:22" x14ac:dyDescent="0.3">
      <c r="A183" s="1"/>
      <c r="C183" s="6"/>
      <c r="H183" s="8"/>
      <c r="I183" s="6"/>
      <c r="V183" s="27"/>
    </row>
    <row r="184" spans="1:22" x14ac:dyDescent="0.3">
      <c r="A184" s="1"/>
      <c r="C184" s="6"/>
      <c r="H184" s="8"/>
      <c r="I184" s="6"/>
      <c r="V184" s="27"/>
    </row>
    <row r="185" spans="1:22" x14ac:dyDescent="0.3">
      <c r="A185" s="1"/>
      <c r="C185" s="6"/>
      <c r="H185" s="8"/>
      <c r="I185" s="6"/>
      <c r="V185" s="27"/>
    </row>
    <row r="186" spans="1:22" x14ac:dyDescent="0.3">
      <c r="A186" s="1"/>
      <c r="C186" s="6"/>
      <c r="H186" s="8"/>
      <c r="I186" s="6"/>
      <c r="V186" s="27"/>
    </row>
    <row r="187" spans="1:22" x14ac:dyDescent="0.3">
      <c r="A187" s="1"/>
      <c r="C187" s="6"/>
      <c r="H187" s="8"/>
      <c r="I187" s="6"/>
      <c r="V187" s="27"/>
    </row>
    <row r="188" spans="1:22" x14ac:dyDescent="0.3">
      <c r="A188" s="1"/>
      <c r="C188" s="6"/>
      <c r="H188" s="8"/>
      <c r="I188" s="6"/>
      <c r="V188" s="27"/>
    </row>
    <row r="189" spans="1:22" x14ac:dyDescent="0.3">
      <c r="A189" s="1"/>
      <c r="C189" s="6"/>
      <c r="H189" s="8"/>
      <c r="I189" s="6"/>
      <c r="V189" s="27"/>
    </row>
    <row r="190" spans="1:22" x14ac:dyDescent="0.3">
      <c r="A190" s="1"/>
      <c r="C190" s="6"/>
      <c r="H190" s="8"/>
      <c r="I190" s="6"/>
      <c r="V190" s="27"/>
    </row>
    <row r="191" spans="1:22" x14ac:dyDescent="0.3">
      <c r="A191" s="1"/>
      <c r="C191" s="6"/>
      <c r="H191" s="8"/>
      <c r="I191" s="6"/>
      <c r="V191" s="27"/>
    </row>
    <row r="192" spans="1:22" x14ac:dyDescent="0.3">
      <c r="A192" s="1"/>
      <c r="C192" s="6"/>
      <c r="H192" s="8"/>
      <c r="I192" s="6"/>
      <c r="V192" s="27"/>
    </row>
    <row r="193" spans="1:22" x14ac:dyDescent="0.3">
      <c r="A193" s="1"/>
      <c r="C193" s="6"/>
      <c r="H193" s="8"/>
      <c r="I193" s="6"/>
      <c r="V193" s="27"/>
    </row>
    <row r="194" spans="1:22" x14ac:dyDescent="0.3">
      <c r="A194" s="1"/>
      <c r="C194" s="6"/>
      <c r="H194" s="8"/>
      <c r="I194" s="6"/>
      <c r="V194" s="27"/>
    </row>
    <row r="195" spans="1:22" x14ac:dyDescent="0.3">
      <c r="A195" s="1"/>
      <c r="C195" s="6"/>
      <c r="H195" s="8"/>
      <c r="I195" s="6"/>
      <c r="V195" s="27"/>
    </row>
    <row r="196" spans="1:22" x14ac:dyDescent="0.3">
      <c r="A196" s="1"/>
      <c r="C196" s="6"/>
      <c r="H196" s="8"/>
      <c r="I196" s="6"/>
      <c r="V196" s="27"/>
    </row>
    <row r="197" spans="1:22" x14ac:dyDescent="0.3">
      <c r="A197" s="1"/>
      <c r="C197" s="6"/>
      <c r="H197" s="8"/>
      <c r="I197" s="6"/>
      <c r="V197" s="27"/>
    </row>
    <row r="198" spans="1:22" x14ac:dyDescent="0.3">
      <c r="A198" s="1"/>
      <c r="C198" s="6"/>
      <c r="H198" s="8"/>
      <c r="I198" s="6"/>
      <c r="V198" s="27"/>
    </row>
    <row r="199" spans="1:22" x14ac:dyDescent="0.3">
      <c r="A199" s="1"/>
      <c r="C199" s="6"/>
      <c r="H199" s="8"/>
      <c r="I199" s="6"/>
      <c r="V199" s="27"/>
    </row>
    <row r="200" spans="1:22" x14ac:dyDescent="0.3">
      <c r="A200" s="1"/>
      <c r="C200" s="6"/>
      <c r="H200" s="8"/>
      <c r="I200" s="6"/>
      <c r="V200" s="27"/>
    </row>
    <row r="201" spans="1:22" x14ac:dyDescent="0.3">
      <c r="A201" s="1"/>
      <c r="C201" s="6"/>
      <c r="H201" s="8"/>
      <c r="I201" s="6"/>
      <c r="V201" s="27"/>
    </row>
    <row r="202" spans="1:22" x14ac:dyDescent="0.3">
      <c r="A202" s="1"/>
      <c r="C202" s="6"/>
      <c r="H202" s="8"/>
      <c r="I202" s="6"/>
      <c r="V202" s="27"/>
    </row>
    <row r="203" spans="1:22" x14ac:dyDescent="0.3">
      <c r="A203" s="1"/>
      <c r="C203" s="6"/>
      <c r="H203" s="8"/>
      <c r="I203" s="6"/>
      <c r="V203" s="27"/>
    </row>
    <row r="204" spans="1:22" x14ac:dyDescent="0.3">
      <c r="A204" s="1"/>
      <c r="C204" s="6"/>
      <c r="H204" s="8"/>
      <c r="I204" s="6"/>
      <c r="V204" s="27"/>
    </row>
    <row r="205" spans="1:22" x14ac:dyDescent="0.3">
      <c r="A205" s="1"/>
      <c r="C205" s="6"/>
      <c r="H205" s="8"/>
      <c r="I205" s="6"/>
      <c r="V205" s="27"/>
    </row>
    <row r="206" spans="1:22" x14ac:dyDescent="0.3">
      <c r="A206" s="1"/>
      <c r="C206" s="6"/>
      <c r="H206" s="8"/>
      <c r="I206" s="6"/>
      <c r="V206" s="27"/>
    </row>
    <row r="207" spans="1:22" x14ac:dyDescent="0.3">
      <c r="A207" s="1"/>
      <c r="C207" s="6"/>
      <c r="H207" s="8"/>
      <c r="I207" s="6"/>
      <c r="V207" s="27"/>
    </row>
    <row r="208" spans="1:22" x14ac:dyDescent="0.3">
      <c r="A208" s="1"/>
      <c r="C208" s="6"/>
      <c r="H208" s="8"/>
      <c r="I208" s="6"/>
      <c r="V208" s="27"/>
    </row>
    <row r="209" spans="1:22" x14ac:dyDescent="0.3">
      <c r="A209" s="1"/>
      <c r="C209" s="6"/>
      <c r="H209" s="8"/>
      <c r="I209" s="6"/>
      <c r="V209" s="27"/>
    </row>
    <row r="210" spans="1:22" x14ac:dyDescent="0.3">
      <c r="A210" s="1"/>
      <c r="C210" s="6"/>
      <c r="H210" s="8"/>
      <c r="I210" s="6"/>
      <c r="V210" s="27"/>
    </row>
    <row r="211" spans="1:22" x14ac:dyDescent="0.3">
      <c r="A211" s="1"/>
      <c r="C211" s="6"/>
      <c r="H211" s="8"/>
      <c r="I211" s="6"/>
      <c r="V211" s="27"/>
    </row>
    <row r="212" spans="1:22" x14ac:dyDescent="0.3">
      <c r="A212" s="1"/>
      <c r="C212" s="6"/>
      <c r="H212" s="8"/>
      <c r="I212" s="6"/>
      <c r="V212" s="27"/>
    </row>
    <row r="213" spans="1:22" x14ac:dyDescent="0.3">
      <c r="A213" s="1"/>
      <c r="C213" s="6"/>
      <c r="H213" s="8"/>
      <c r="I213" s="6"/>
      <c r="V213" s="27"/>
    </row>
    <row r="214" spans="1:22" x14ac:dyDescent="0.3">
      <c r="A214" s="1"/>
      <c r="C214" s="6"/>
      <c r="H214" s="8"/>
      <c r="I214" s="6"/>
      <c r="V214" s="27"/>
    </row>
    <row r="215" spans="1:22" x14ac:dyDescent="0.3">
      <c r="A215" s="1"/>
      <c r="C215" s="6"/>
      <c r="H215" s="8"/>
      <c r="I215" s="6"/>
      <c r="V215" s="27"/>
    </row>
    <row r="216" spans="1:22" x14ac:dyDescent="0.3">
      <c r="A216" s="1"/>
      <c r="C216" s="6"/>
      <c r="H216" s="8"/>
      <c r="I216" s="6"/>
      <c r="V216" s="27"/>
    </row>
    <row r="217" spans="1:22" x14ac:dyDescent="0.3">
      <c r="A217" s="1"/>
      <c r="C217" s="6"/>
      <c r="H217" s="8"/>
      <c r="I217" s="6"/>
      <c r="V217" s="27"/>
    </row>
    <row r="218" spans="1:22" x14ac:dyDescent="0.3">
      <c r="A218" s="1"/>
      <c r="C218" s="6"/>
      <c r="H218" s="8"/>
      <c r="I218" s="6"/>
      <c r="V218" s="27"/>
    </row>
    <row r="219" spans="1:22" x14ac:dyDescent="0.3">
      <c r="A219" s="1"/>
      <c r="C219" s="6"/>
      <c r="H219" s="8"/>
      <c r="I219" s="6"/>
      <c r="V219" s="27"/>
    </row>
    <row r="220" spans="1:22" x14ac:dyDescent="0.3">
      <c r="A220" s="1"/>
      <c r="C220" s="6"/>
      <c r="H220" s="8"/>
      <c r="I220" s="6"/>
      <c r="V220" s="27"/>
    </row>
    <row r="221" spans="1:22" x14ac:dyDescent="0.3">
      <c r="A221" s="1"/>
      <c r="C221" s="6"/>
      <c r="H221" s="8"/>
      <c r="I221" s="6"/>
      <c r="V221" s="27"/>
    </row>
    <row r="222" spans="1:22" x14ac:dyDescent="0.3">
      <c r="A222" s="1"/>
      <c r="C222" s="6"/>
      <c r="H222" s="8"/>
      <c r="I222" s="6"/>
      <c r="V222" s="27"/>
    </row>
    <row r="223" spans="1:22" x14ac:dyDescent="0.3">
      <c r="A223" s="1"/>
      <c r="C223" s="6"/>
      <c r="H223" s="8"/>
      <c r="I223" s="6"/>
      <c r="V223" s="27"/>
    </row>
    <row r="224" spans="1:22" x14ac:dyDescent="0.3">
      <c r="A224" s="1"/>
      <c r="C224" s="6"/>
      <c r="H224" s="8"/>
      <c r="I224" s="6"/>
      <c r="V224" s="27"/>
    </row>
    <row r="225" spans="1:22" x14ac:dyDescent="0.3">
      <c r="A225" s="1"/>
      <c r="C225" s="6"/>
      <c r="H225" s="8"/>
      <c r="I225" s="6"/>
      <c r="V225" s="27"/>
    </row>
    <row r="226" spans="1:22" x14ac:dyDescent="0.3">
      <c r="A226" s="1"/>
      <c r="C226" s="6"/>
      <c r="H226" s="8"/>
      <c r="I226" s="6"/>
      <c r="V226" s="27"/>
    </row>
    <row r="227" spans="1:22" x14ac:dyDescent="0.3">
      <c r="A227" s="1"/>
      <c r="C227" s="6"/>
      <c r="H227" s="8"/>
      <c r="I227" s="6"/>
      <c r="V227" s="27"/>
    </row>
    <row r="228" spans="1:22" x14ac:dyDescent="0.3">
      <c r="A228" s="1"/>
      <c r="C228" s="6"/>
      <c r="H228" s="8"/>
      <c r="I228" s="6"/>
      <c r="V228" s="27"/>
    </row>
    <row r="229" spans="1:22" x14ac:dyDescent="0.3">
      <c r="A229" s="1"/>
      <c r="C229" s="6"/>
      <c r="H229" s="8"/>
      <c r="I229" s="6"/>
      <c r="V229" s="27"/>
    </row>
    <row r="230" spans="1:22" x14ac:dyDescent="0.3">
      <c r="A230" s="1"/>
      <c r="C230" s="6"/>
      <c r="H230" s="8"/>
      <c r="I230" s="6"/>
      <c r="V230" s="27"/>
    </row>
    <row r="231" spans="1:22" x14ac:dyDescent="0.3">
      <c r="A231" s="1"/>
      <c r="C231" s="6"/>
      <c r="H231" s="8"/>
      <c r="I231" s="6"/>
      <c r="V231" s="27"/>
    </row>
    <row r="232" spans="1:22" x14ac:dyDescent="0.3">
      <c r="A232" s="1"/>
      <c r="C232" s="6"/>
      <c r="H232" s="8"/>
      <c r="I232" s="6"/>
      <c r="V232" s="27"/>
    </row>
    <row r="233" spans="1:22" x14ac:dyDescent="0.3">
      <c r="A233" s="1"/>
      <c r="C233" s="6"/>
      <c r="H233" s="8"/>
      <c r="I233" s="6"/>
      <c r="V233" s="27"/>
    </row>
    <row r="234" spans="1:22" x14ac:dyDescent="0.3">
      <c r="A234" s="1"/>
      <c r="C234" s="6"/>
      <c r="H234" s="8"/>
      <c r="I234" s="6"/>
      <c r="V234" s="27"/>
    </row>
    <row r="235" spans="1:22" x14ac:dyDescent="0.3">
      <c r="A235" s="1"/>
      <c r="C235" s="6"/>
      <c r="H235" s="8"/>
      <c r="I235" s="6"/>
      <c r="V235" s="27"/>
    </row>
    <row r="236" spans="1:22" x14ac:dyDescent="0.3">
      <c r="A236" s="1"/>
      <c r="C236" s="6"/>
      <c r="H236" s="8"/>
      <c r="I236" s="6"/>
      <c r="V236" s="27"/>
    </row>
    <row r="237" spans="1:22" x14ac:dyDescent="0.3">
      <c r="A237" s="1"/>
      <c r="C237" s="6"/>
      <c r="H237" s="8"/>
      <c r="I237" s="6"/>
      <c r="V237" s="27"/>
    </row>
    <row r="238" spans="1:22" x14ac:dyDescent="0.3">
      <c r="A238" s="1"/>
      <c r="C238" s="6"/>
      <c r="H238" s="8"/>
      <c r="I238" s="6"/>
      <c r="V238" s="27"/>
    </row>
    <row r="239" spans="1:22" x14ac:dyDescent="0.3">
      <c r="A239" s="1"/>
      <c r="C239" s="6"/>
      <c r="H239" s="8"/>
      <c r="I239" s="6"/>
      <c r="V239" s="27"/>
    </row>
    <row r="240" spans="1:22" x14ac:dyDescent="0.3">
      <c r="A240" s="1"/>
      <c r="C240" s="6"/>
      <c r="H240" s="8"/>
      <c r="I240" s="6"/>
      <c r="V240" s="27"/>
    </row>
    <row r="241" spans="1:22" x14ac:dyDescent="0.3">
      <c r="A241" s="1"/>
      <c r="C241" s="6"/>
      <c r="H241" s="8"/>
      <c r="I241" s="6"/>
      <c r="V241" s="27"/>
    </row>
    <row r="242" spans="1:22" x14ac:dyDescent="0.3">
      <c r="A242" s="1"/>
      <c r="C242" s="6"/>
      <c r="H242" s="8"/>
      <c r="I242" s="6"/>
      <c r="V242" s="27"/>
    </row>
    <row r="243" spans="1:22" x14ac:dyDescent="0.3">
      <c r="A243" s="1"/>
      <c r="C243" s="6"/>
      <c r="H243" s="8"/>
      <c r="I243" s="6"/>
      <c r="V243" s="27"/>
    </row>
    <row r="244" spans="1:22" x14ac:dyDescent="0.3">
      <c r="A244" s="1"/>
      <c r="C244" s="6"/>
      <c r="H244" s="8"/>
      <c r="I244" s="6"/>
      <c r="V244" s="27"/>
    </row>
    <row r="245" spans="1:22" x14ac:dyDescent="0.3">
      <c r="A245" s="1"/>
      <c r="C245" s="6"/>
      <c r="H245" s="8"/>
      <c r="I245" s="6"/>
      <c r="V245" s="27"/>
    </row>
    <row r="246" spans="1:22" x14ac:dyDescent="0.3">
      <c r="A246" s="1"/>
      <c r="C246" s="6"/>
      <c r="H246" s="8"/>
      <c r="I246" s="6"/>
      <c r="V246" s="27"/>
    </row>
    <row r="247" spans="1:22" x14ac:dyDescent="0.3">
      <c r="A247" s="1"/>
      <c r="C247" s="6"/>
      <c r="H247" s="8"/>
      <c r="I247" s="6"/>
      <c r="V247" s="27"/>
    </row>
    <row r="248" spans="1:22" x14ac:dyDescent="0.3">
      <c r="A248" s="1"/>
      <c r="C248" s="6"/>
      <c r="H248" s="8"/>
      <c r="I248" s="6"/>
      <c r="V248" s="27"/>
    </row>
    <row r="249" spans="1:22" x14ac:dyDescent="0.3">
      <c r="A249" s="1"/>
      <c r="C249" s="6"/>
      <c r="H249" s="8"/>
      <c r="I249" s="6"/>
      <c r="V249" s="27"/>
    </row>
    <row r="250" spans="1:22" x14ac:dyDescent="0.3">
      <c r="A250" s="1"/>
      <c r="C250" s="6"/>
      <c r="H250" s="8"/>
      <c r="I250" s="6"/>
      <c r="V250" s="27"/>
    </row>
    <row r="251" spans="1:22" x14ac:dyDescent="0.3">
      <c r="A251" s="1"/>
      <c r="C251" s="6"/>
      <c r="H251" s="8"/>
      <c r="I251" s="6"/>
      <c r="V251" s="27"/>
    </row>
    <row r="252" spans="1:22" x14ac:dyDescent="0.3">
      <c r="A252" s="1"/>
      <c r="C252" s="6"/>
      <c r="H252" s="8"/>
      <c r="I252" s="6"/>
      <c r="V252" s="27"/>
    </row>
    <row r="253" spans="1:22" x14ac:dyDescent="0.3">
      <c r="A253" s="1"/>
      <c r="C253" s="6"/>
      <c r="H253" s="8"/>
      <c r="I253" s="6"/>
      <c r="V253" s="27"/>
    </row>
    <row r="254" spans="1:22" x14ac:dyDescent="0.3">
      <c r="A254" s="1"/>
      <c r="C254" s="6"/>
      <c r="H254" s="8"/>
      <c r="I254" s="6"/>
      <c r="V254" s="27"/>
    </row>
    <row r="255" spans="1:22" x14ac:dyDescent="0.3">
      <c r="A255" s="1"/>
      <c r="C255" s="6"/>
      <c r="H255" s="8"/>
      <c r="I255" s="6"/>
      <c r="V255" s="27"/>
    </row>
    <row r="256" spans="1:22" x14ac:dyDescent="0.3">
      <c r="A256" s="1"/>
      <c r="C256" s="6"/>
      <c r="H256" s="8"/>
      <c r="I256" s="6"/>
      <c r="V256" s="27"/>
    </row>
    <row r="257" spans="1:22" x14ac:dyDescent="0.3">
      <c r="A257" s="1"/>
      <c r="C257" s="6"/>
      <c r="H257" s="8"/>
      <c r="I257" s="6"/>
      <c r="V257" s="27"/>
    </row>
    <row r="258" spans="1:22" x14ac:dyDescent="0.3">
      <c r="A258" s="1"/>
      <c r="C258" s="6"/>
      <c r="H258" s="8"/>
      <c r="I258" s="6"/>
      <c r="V258" s="27"/>
    </row>
    <row r="259" spans="1:22" x14ac:dyDescent="0.3">
      <c r="A259" s="1"/>
      <c r="C259" s="6"/>
      <c r="H259" s="8"/>
      <c r="I259" s="6"/>
      <c r="V259" s="27"/>
    </row>
    <row r="260" spans="1:22" x14ac:dyDescent="0.3">
      <c r="A260" s="1"/>
      <c r="C260" s="6"/>
      <c r="H260" s="8"/>
      <c r="I260" s="6"/>
      <c r="V260" s="27"/>
    </row>
    <row r="261" spans="1:22" x14ac:dyDescent="0.3">
      <c r="A261" s="1"/>
      <c r="C261" s="6"/>
      <c r="H261" s="8"/>
      <c r="I261" s="6"/>
      <c r="V261" s="27"/>
    </row>
    <row r="262" spans="1:22" x14ac:dyDescent="0.3">
      <c r="A262" s="1"/>
      <c r="C262" s="6"/>
      <c r="H262" s="8"/>
      <c r="I262" s="6"/>
      <c r="V262" s="27"/>
    </row>
    <row r="263" spans="1:22" x14ac:dyDescent="0.3">
      <c r="A263" s="1"/>
      <c r="C263" s="6"/>
      <c r="H263" s="8"/>
      <c r="I263" s="6"/>
      <c r="V263" s="27"/>
    </row>
    <row r="264" spans="1:22" x14ac:dyDescent="0.3">
      <c r="A264" s="1"/>
      <c r="C264" s="6"/>
      <c r="H264" s="8"/>
      <c r="I264" s="6"/>
      <c r="V264" s="27"/>
    </row>
    <row r="265" spans="1:22" x14ac:dyDescent="0.3">
      <c r="A265" s="1"/>
      <c r="C265" s="6"/>
      <c r="H265" s="8"/>
      <c r="I265" s="6"/>
      <c r="V265" s="27"/>
    </row>
    <row r="266" spans="1:22" x14ac:dyDescent="0.3">
      <c r="A266" s="1"/>
      <c r="C266" s="6"/>
      <c r="H266" s="8"/>
      <c r="I266" s="6"/>
      <c r="V266" s="27"/>
    </row>
    <row r="267" spans="1:22" x14ac:dyDescent="0.3">
      <c r="A267" s="1"/>
      <c r="C267" s="6"/>
      <c r="H267" s="8"/>
      <c r="I267" s="6"/>
      <c r="V267" s="27"/>
    </row>
    <row r="268" spans="1:22" x14ac:dyDescent="0.3">
      <c r="A268" s="1"/>
      <c r="C268" s="6"/>
      <c r="H268" s="8"/>
      <c r="I268" s="6"/>
      <c r="V268" s="27"/>
    </row>
    <row r="269" spans="1:22" x14ac:dyDescent="0.3">
      <c r="A269" s="1"/>
      <c r="C269" s="6"/>
      <c r="H269" s="8"/>
      <c r="I269" s="6"/>
      <c r="V269" s="27"/>
    </row>
    <row r="270" spans="1:22" x14ac:dyDescent="0.3">
      <c r="A270" s="1"/>
      <c r="C270" s="6"/>
      <c r="H270" s="8"/>
      <c r="I270" s="6"/>
      <c r="V270" s="27"/>
    </row>
    <row r="271" spans="1:22" x14ac:dyDescent="0.3">
      <c r="A271" s="1"/>
      <c r="C271" s="6"/>
      <c r="H271" s="8"/>
      <c r="I271" s="6"/>
      <c r="V271" s="27"/>
    </row>
    <row r="272" spans="1:22" x14ac:dyDescent="0.3">
      <c r="A272" s="1"/>
      <c r="C272" s="6"/>
      <c r="H272" s="8"/>
      <c r="I272" s="6"/>
      <c r="V272" s="27"/>
    </row>
    <row r="273" spans="1:22" x14ac:dyDescent="0.3">
      <c r="A273" s="1"/>
      <c r="C273" s="6"/>
      <c r="H273" s="8"/>
      <c r="I273" s="6"/>
      <c r="V273" s="27"/>
    </row>
    <row r="274" spans="1:22" x14ac:dyDescent="0.3">
      <c r="A274" s="1"/>
      <c r="C274" s="6"/>
      <c r="H274" s="8"/>
      <c r="I274" s="6"/>
      <c r="V274" s="27"/>
    </row>
    <row r="275" spans="1:22" x14ac:dyDescent="0.3">
      <c r="A275" s="1"/>
      <c r="C275" s="6"/>
      <c r="H275" s="8"/>
      <c r="I275" s="6"/>
      <c r="V275" s="27"/>
    </row>
    <row r="276" spans="1:22" x14ac:dyDescent="0.3">
      <c r="A276" s="1"/>
      <c r="C276" s="6"/>
      <c r="H276" s="8"/>
      <c r="I276" s="6"/>
      <c r="V276" s="27"/>
    </row>
    <row r="277" spans="1:22" x14ac:dyDescent="0.3">
      <c r="A277" s="1"/>
      <c r="C277" s="6"/>
      <c r="H277" s="8"/>
      <c r="I277" s="6"/>
      <c r="V277" s="27"/>
    </row>
    <row r="278" spans="1:22" x14ac:dyDescent="0.3">
      <c r="A278" s="1"/>
      <c r="C278" s="6"/>
      <c r="H278" s="8"/>
      <c r="I278" s="6"/>
      <c r="V278" s="27"/>
    </row>
    <row r="279" spans="1:22" x14ac:dyDescent="0.3">
      <c r="A279" s="1"/>
      <c r="C279" s="6"/>
      <c r="H279" s="8"/>
      <c r="I279" s="6"/>
      <c r="V279" s="27"/>
    </row>
    <row r="280" spans="1:22" x14ac:dyDescent="0.3">
      <c r="A280" s="1"/>
      <c r="C280" s="6"/>
      <c r="H280" s="8"/>
      <c r="I280" s="6"/>
      <c r="V280" s="27"/>
    </row>
    <row r="281" spans="1:22" x14ac:dyDescent="0.3">
      <c r="A281" s="1"/>
      <c r="C281" s="6"/>
      <c r="H281" s="8"/>
      <c r="I281" s="6"/>
      <c r="V281" s="27"/>
    </row>
    <row r="282" spans="1:22" x14ac:dyDescent="0.3">
      <c r="A282" s="1"/>
      <c r="C282" s="6"/>
      <c r="H282" s="8"/>
      <c r="I282" s="6"/>
      <c r="V282" s="27"/>
    </row>
    <row r="283" spans="1:22" x14ac:dyDescent="0.3">
      <c r="A283" s="1"/>
      <c r="C283" s="6"/>
      <c r="H283" s="8"/>
      <c r="I283" s="6"/>
      <c r="V283" s="27"/>
    </row>
    <row r="284" spans="1:22" x14ac:dyDescent="0.3">
      <c r="A284" s="1"/>
      <c r="C284" s="6"/>
      <c r="H284" s="8"/>
      <c r="I284" s="6"/>
      <c r="V284" s="27"/>
    </row>
    <row r="285" spans="1:22" x14ac:dyDescent="0.3">
      <c r="A285" s="1"/>
      <c r="C285" s="6"/>
      <c r="H285" s="8"/>
      <c r="I285" s="6"/>
      <c r="V285" s="27"/>
    </row>
    <row r="286" spans="1:22" x14ac:dyDescent="0.3">
      <c r="A286" s="1"/>
      <c r="C286" s="6"/>
      <c r="H286" s="8"/>
      <c r="I286" s="6"/>
      <c r="V286" s="27"/>
    </row>
    <row r="287" spans="1:22" x14ac:dyDescent="0.3">
      <c r="A287" s="1"/>
      <c r="C287" s="6"/>
      <c r="H287" s="8"/>
      <c r="I287" s="6"/>
      <c r="V287" s="27"/>
    </row>
    <row r="288" spans="1:22" x14ac:dyDescent="0.3">
      <c r="A288" s="1"/>
      <c r="C288" s="6"/>
      <c r="H288" s="8"/>
      <c r="I288" s="6"/>
      <c r="V288" s="27"/>
    </row>
    <row r="289" spans="1:22" x14ac:dyDescent="0.3">
      <c r="A289" s="1"/>
      <c r="C289" s="6"/>
      <c r="H289" s="8"/>
      <c r="I289" s="6"/>
      <c r="V289" s="27"/>
    </row>
    <row r="290" spans="1:22" x14ac:dyDescent="0.3">
      <c r="A290" s="1"/>
      <c r="C290" s="6"/>
      <c r="H290" s="8"/>
      <c r="I290" s="6"/>
      <c r="V290" s="27"/>
    </row>
    <row r="291" spans="1:22" x14ac:dyDescent="0.3">
      <c r="A291" s="1"/>
      <c r="C291" s="6"/>
      <c r="H291" s="8"/>
      <c r="I291" s="6"/>
      <c r="V291" s="27"/>
    </row>
    <row r="292" spans="1:22" x14ac:dyDescent="0.3">
      <c r="A292" s="1"/>
      <c r="C292" s="6"/>
      <c r="H292" s="8"/>
      <c r="I292" s="6"/>
      <c r="V292" s="27"/>
    </row>
    <row r="293" spans="1:22" x14ac:dyDescent="0.3">
      <c r="A293" s="1"/>
      <c r="C293" s="6"/>
      <c r="H293" s="8"/>
      <c r="I293" s="6"/>
      <c r="V293" s="27"/>
    </row>
    <row r="294" spans="1:22" x14ac:dyDescent="0.3">
      <c r="A294" s="1"/>
      <c r="C294" s="6"/>
      <c r="H294" s="8"/>
      <c r="I294" s="6"/>
      <c r="V294" s="27"/>
    </row>
    <row r="295" spans="1:22" x14ac:dyDescent="0.3">
      <c r="A295" s="1"/>
      <c r="C295" s="6"/>
      <c r="H295" s="8"/>
      <c r="I295" s="6"/>
      <c r="V295" s="27"/>
    </row>
    <row r="296" spans="1:22" x14ac:dyDescent="0.3">
      <c r="A296" s="1"/>
      <c r="C296" s="6"/>
      <c r="H296" s="8"/>
      <c r="I296" s="6"/>
      <c r="V296" s="27"/>
    </row>
    <row r="297" spans="1:22" x14ac:dyDescent="0.3">
      <c r="A297" s="1"/>
      <c r="C297" s="6"/>
      <c r="H297" s="8"/>
      <c r="I297" s="6"/>
      <c r="V297" s="27"/>
    </row>
    <row r="298" spans="1:22" x14ac:dyDescent="0.3">
      <c r="A298" s="1"/>
      <c r="C298" s="6"/>
      <c r="H298" s="8"/>
      <c r="I298" s="6"/>
      <c r="V298" s="27"/>
    </row>
    <row r="299" spans="1:22" x14ac:dyDescent="0.3">
      <c r="A299" s="1"/>
      <c r="C299" s="6"/>
      <c r="H299" s="8"/>
      <c r="I299" s="6"/>
      <c r="V299" s="27"/>
    </row>
    <row r="300" spans="1:22" x14ac:dyDescent="0.3">
      <c r="A300" s="1"/>
      <c r="C300" s="6"/>
      <c r="H300" s="8"/>
      <c r="I300" s="6"/>
      <c r="V300" s="27"/>
    </row>
    <row r="301" spans="1:22" x14ac:dyDescent="0.3">
      <c r="A301" s="1"/>
      <c r="C301" s="6"/>
      <c r="H301" s="8"/>
      <c r="I301" s="6"/>
      <c r="V301" s="27"/>
    </row>
    <row r="302" spans="1:22" x14ac:dyDescent="0.3">
      <c r="A302" s="1"/>
      <c r="C302" s="6"/>
      <c r="H302" s="8"/>
      <c r="I302" s="6"/>
      <c r="V302" s="27"/>
    </row>
    <row r="303" spans="1:22" x14ac:dyDescent="0.3">
      <c r="A303" s="1"/>
      <c r="C303" s="6"/>
      <c r="H303" s="8"/>
      <c r="I303" s="6"/>
      <c r="V303" s="27"/>
    </row>
    <row r="304" spans="1:22" x14ac:dyDescent="0.3">
      <c r="A304" s="1"/>
      <c r="C304" s="6"/>
      <c r="H304" s="8"/>
      <c r="I304" s="6"/>
      <c r="V304" s="27"/>
    </row>
    <row r="305" spans="1:22" x14ac:dyDescent="0.3">
      <c r="A305" s="1"/>
      <c r="C305" s="6"/>
      <c r="H305" s="8"/>
      <c r="I305" s="6"/>
      <c r="V305" s="27"/>
    </row>
    <row r="306" spans="1:22" x14ac:dyDescent="0.3">
      <c r="A306" s="1"/>
      <c r="C306" s="6"/>
      <c r="H306" s="8"/>
      <c r="I306" s="6"/>
      <c r="V306" s="27"/>
    </row>
    <row r="307" spans="1:22" x14ac:dyDescent="0.3">
      <c r="A307" s="1"/>
      <c r="C307" s="6"/>
      <c r="H307" s="8"/>
      <c r="I307" s="6"/>
      <c r="V307" s="27"/>
    </row>
    <row r="308" spans="1:22" x14ac:dyDescent="0.3">
      <c r="A308" s="1"/>
      <c r="C308" s="6"/>
      <c r="H308" s="8"/>
      <c r="I308" s="6"/>
      <c r="V308" s="27"/>
    </row>
    <row r="309" spans="1:22" x14ac:dyDescent="0.3">
      <c r="A309" s="1"/>
      <c r="C309" s="6"/>
      <c r="H309" s="8"/>
      <c r="I309" s="6"/>
      <c r="V309" s="27"/>
    </row>
    <row r="310" spans="1:22" x14ac:dyDescent="0.3">
      <c r="A310" s="1"/>
      <c r="C310" s="6"/>
      <c r="H310" s="8"/>
      <c r="I310" s="6"/>
      <c r="V310" s="27"/>
    </row>
    <row r="311" spans="1:22" x14ac:dyDescent="0.3">
      <c r="A311" s="1"/>
      <c r="C311" s="6"/>
      <c r="H311" s="8"/>
      <c r="I311" s="6"/>
      <c r="V311" s="27"/>
    </row>
    <row r="312" spans="1:22" x14ac:dyDescent="0.3">
      <c r="A312" s="1"/>
      <c r="C312" s="6"/>
      <c r="H312" s="8"/>
      <c r="I312" s="6"/>
      <c r="V312" s="27"/>
    </row>
    <row r="313" spans="1:22" x14ac:dyDescent="0.3">
      <c r="A313" s="1"/>
      <c r="C313" s="6"/>
      <c r="H313" s="8"/>
      <c r="I313" s="6"/>
      <c r="V313" s="27"/>
    </row>
    <row r="314" spans="1:22" x14ac:dyDescent="0.3">
      <c r="A314" s="1"/>
      <c r="C314" s="6"/>
      <c r="H314" s="8"/>
      <c r="I314" s="6"/>
      <c r="V314" s="27"/>
    </row>
    <row r="315" spans="1:22" x14ac:dyDescent="0.3">
      <c r="A315" s="1"/>
      <c r="C315" s="6"/>
      <c r="H315" s="8"/>
      <c r="I315" s="6"/>
      <c r="V315" s="27"/>
    </row>
    <row r="316" spans="1:22" x14ac:dyDescent="0.3">
      <c r="A316" s="1"/>
      <c r="C316" s="6"/>
      <c r="H316" s="8"/>
      <c r="I316" s="6"/>
      <c r="V316" s="27"/>
    </row>
    <row r="317" spans="1:22" x14ac:dyDescent="0.3">
      <c r="A317" s="1"/>
      <c r="C317" s="6"/>
      <c r="H317" s="8"/>
      <c r="I317" s="6"/>
      <c r="V317" s="27"/>
    </row>
    <row r="318" spans="1:22" x14ac:dyDescent="0.3">
      <c r="A318" s="1"/>
      <c r="C318" s="6"/>
      <c r="H318" s="8"/>
      <c r="I318" s="6"/>
      <c r="V318" s="27"/>
    </row>
    <row r="319" spans="1:22" x14ac:dyDescent="0.3">
      <c r="A319" s="1"/>
      <c r="C319" s="6"/>
      <c r="H319" s="8"/>
      <c r="I319" s="6"/>
      <c r="V319" s="27"/>
    </row>
    <row r="320" spans="1:22" x14ac:dyDescent="0.3">
      <c r="A320" s="1"/>
      <c r="C320" s="6"/>
      <c r="H320" s="8"/>
      <c r="I320" s="6"/>
      <c r="V320" s="27"/>
    </row>
    <row r="321" spans="1:22" x14ac:dyDescent="0.3">
      <c r="A321" s="1"/>
      <c r="C321" s="6"/>
      <c r="H321" s="8"/>
      <c r="I321" s="6"/>
      <c r="V321" s="27"/>
    </row>
    <row r="322" spans="1:22" x14ac:dyDescent="0.3">
      <c r="A322" s="1"/>
      <c r="C322" s="6"/>
      <c r="H322" s="8"/>
      <c r="I322" s="6"/>
      <c r="V322" s="27"/>
    </row>
    <row r="323" spans="1:22" x14ac:dyDescent="0.3">
      <c r="A323" s="1"/>
      <c r="C323" s="6"/>
      <c r="H323" s="8"/>
      <c r="I323" s="6"/>
      <c r="V323" s="27"/>
    </row>
    <row r="324" spans="1:22" x14ac:dyDescent="0.3">
      <c r="A324" s="1"/>
      <c r="C324" s="6"/>
      <c r="H324" s="8"/>
      <c r="I324" s="6"/>
      <c r="V324" s="27"/>
    </row>
    <row r="325" spans="1:22" x14ac:dyDescent="0.3">
      <c r="A325" s="1"/>
      <c r="C325" s="6"/>
      <c r="H325" s="8"/>
      <c r="I325" s="6"/>
      <c r="V325" s="27"/>
    </row>
    <row r="326" spans="1:22" x14ac:dyDescent="0.3">
      <c r="A326" s="1"/>
      <c r="C326" s="6"/>
      <c r="H326" s="8"/>
      <c r="I326" s="6"/>
      <c r="V326" s="27"/>
    </row>
    <row r="327" spans="1:22" x14ac:dyDescent="0.3">
      <c r="A327" s="1"/>
      <c r="C327" s="6"/>
      <c r="H327" s="8"/>
      <c r="I327" s="6"/>
      <c r="V327" s="27"/>
    </row>
    <row r="328" spans="1:22" x14ac:dyDescent="0.3">
      <c r="A328" s="1"/>
      <c r="C328" s="6"/>
      <c r="H328" s="8"/>
      <c r="I328" s="6"/>
      <c r="V328" s="27"/>
    </row>
    <row r="329" spans="1:22" x14ac:dyDescent="0.3">
      <c r="A329" s="1"/>
      <c r="C329" s="6"/>
      <c r="H329" s="8"/>
      <c r="I329" s="6"/>
      <c r="V329" s="27"/>
    </row>
    <row r="330" spans="1:22" x14ac:dyDescent="0.3">
      <c r="A330" s="1"/>
      <c r="C330" s="6"/>
      <c r="H330" s="8"/>
      <c r="I330" s="6"/>
      <c r="V330" s="27"/>
    </row>
    <row r="331" spans="1:22" x14ac:dyDescent="0.3">
      <c r="A331" s="1"/>
      <c r="C331" s="6"/>
      <c r="H331" s="8"/>
      <c r="I331" s="6"/>
      <c r="V331" s="27"/>
    </row>
    <row r="332" spans="1:22" x14ac:dyDescent="0.3">
      <c r="A332" s="1"/>
      <c r="C332" s="6"/>
      <c r="H332" s="8"/>
      <c r="I332" s="6"/>
      <c r="V332" s="27"/>
    </row>
    <row r="333" spans="1:22" x14ac:dyDescent="0.3">
      <c r="A333" s="1"/>
      <c r="C333" s="6"/>
      <c r="H333" s="8"/>
      <c r="I333" s="6"/>
      <c r="V333" s="27"/>
    </row>
    <row r="334" spans="1:22" x14ac:dyDescent="0.3">
      <c r="A334" s="1"/>
      <c r="C334" s="6"/>
      <c r="H334" s="8"/>
      <c r="I334" s="6"/>
      <c r="V334" s="27"/>
    </row>
    <row r="335" spans="1:22" x14ac:dyDescent="0.3">
      <c r="A335" s="1"/>
      <c r="C335" s="6"/>
      <c r="H335" s="8"/>
      <c r="I335" s="6"/>
      <c r="V335" s="27"/>
    </row>
    <row r="336" spans="1:22" x14ac:dyDescent="0.3">
      <c r="A336" s="1"/>
      <c r="C336" s="6"/>
      <c r="H336" s="8"/>
      <c r="I336" s="6"/>
      <c r="V336" s="27"/>
    </row>
    <row r="337" spans="1:22" x14ac:dyDescent="0.3">
      <c r="A337" s="1"/>
      <c r="C337" s="6"/>
      <c r="H337" s="8"/>
      <c r="I337" s="6"/>
      <c r="V337" s="27"/>
    </row>
    <row r="338" spans="1:22" x14ac:dyDescent="0.3">
      <c r="A338" s="1"/>
      <c r="C338" s="6"/>
      <c r="H338" s="8"/>
      <c r="I338" s="6"/>
      <c r="V338" s="27"/>
    </row>
    <row r="339" spans="1:22" x14ac:dyDescent="0.3">
      <c r="A339" s="1"/>
      <c r="C339" s="6"/>
      <c r="H339" s="8"/>
      <c r="I339" s="6"/>
      <c r="V339" s="27"/>
    </row>
    <row r="340" spans="1:22" x14ac:dyDescent="0.3">
      <c r="A340" s="1"/>
      <c r="C340" s="6"/>
      <c r="H340" s="8"/>
      <c r="I340" s="6"/>
      <c r="V340" s="27"/>
    </row>
    <row r="341" spans="1:22" x14ac:dyDescent="0.3">
      <c r="A341" s="1"/>
      <c r="C341" s="6"/>
      <c r="H341" s="8"/>
      <c r="I341" s="6"/>
      <c r="V341" s="27"/>
    </row>
    <row r="342" spans="1:22" x14ac:dyDescent="0.3">
      <c r="A342" s="1"/>
      <c r="C342" s="6"/>
      <c r="H342" s="8"/>
      <c r="I342" s="6"/>
      <c r="V342" s="27"/>
    </row>
    <row r="343" spans="1:22" x14ac:dyDescent="0.3">
      <c r="A343" s="1"/>
      <c r="C343" s="6"/>
      <c r="H343" s="8"/>
      <c r="I343" s="6"/>
      <c r="V343" s="27"/>
    </row>
    <row r="344" spans="1:22" x14ac:dyDescent="0.3">
      <c r="A344" s="1"/>
      <c r="C344" s="6"/>
      <c r="H344" s="8"/>
      <c r="I344" s="6"/>
      <c r="V344" s="27"/>
    </row>
    <row r="345" spans="1:22" x14ac:dyDescent="0.3">
      <c r="A345" s="1"/>
      <c r="C345" s="6"/>
      <c r="H345" s="8"/>
      <c r="I345" s="6"/>
      <c r="V345" s="27"/>
    </row>
    <row r="346" spans="1:22" x14ac:dyDescent="0.3">
      <c r="A346" s="1"/>
      <c r="C346" s="6"/>
      <c r="H346" s="8"/>
      <c r="I346" s="6"/>
      <c r="V346" s="27"/>
    </row>
    <row r="347" spans="1:22" x14ac:dyDescent="0.3">
      <c r="A347" s="1"/>
      <c r="C347" s="6"/>
      <c r="H347" s="8"/>
      <c r="I347" s="6"/>
      <c r="V347" s="27"/>
    </row>
    <row r="348" spans="1:22" x14ac:dyDescent="0.3">
      <c r="A348" s="1"/>
      <c r="C348" s="6"/>
      <c r="H348" s="8"/>
      <c r="I348" s="6"/>
      <c r="V348" s="27"/>
    </row>
    <row r="349" spans="1:22" x14ac:dyDescent="0.3">
      <c r="A349" s="1"/>
      <c r="C349" s="6"/>
      <c r="H349" s="8"/>
      <c r="I349" s="6"/>
      <c r="V349" s="27"/>
    </row>
    <row r="350" spans="1:22" x14ac:dyDescent="0.3">
      <c r="A350" s="1"/>
      <c r="C350" s="6"/>
      <c r="H350" s="8"/>
      <c r="I350" s="6"/>
      <c r="V350" s="27"/>
    </row>
    <row r="351" spans="1:22" x14ac:dyDescent="0.3">
      <c r="A351" s="1"/>
      <c r="C351" s="6"/>
      <c r="H351" s="8"/>
      <c r="I351" s="6"/>
      <c r="V351" s="27"/>
    </row>
    <row r="352" spans="1:22" x14ac:dyDescent="0.3">
      <c r="A352" s="1"/>
      <c r="C352" s="6"/>
      <c r="H352" s="8"/>
      <c r="I352" s="6"/>
      <c r="V352" s="27"/>
    </row>
    <row r="353" spans="1:22" x14ac:dyDescent="0.3">
      <c r="A353" s="1"/>
      <c r="C353" s="6"/>
      <c r="H353" s="8"/>
      <c r="I353" s="6"/>
      <c r="V353" s="27"/>
    </row>
    <row r="354" spans="1:22" x14ac:dyDescent="0.3">
      <c r="A354" s="1"/>
      <c r="C354" s="6"/>
      <c r="H354" s="8"/>
      <c r="I354" s="6"/>
      <c r="V354" s="27"/>
    </row>
    <row r="355" spans="1:22" x14ac:dyDescent="0.3">
      <c r="A355" s="1"/>
      <c r="C355" s="6"/>
      <c r="H355" s="8"/>
      <c r="I355" s="6"/>
      <c r="V355" s="27"/>
    </row>
    <row r="356" spans="1:22" x14ac:dyDescent="0.3">
      <c r="A356" s="1"/>
      <c r="C356" s="6"/>
      <c r="H356" s="8"/>
      <c r="I356" s="6"/>
      <c r="V356" s="27"/>
    </row>
    <row r="357" spans="1:22" x14ac:dyDescent="0.3">
      <c r="A357" s="1"/>
      <c r="C357" s="6"/>
      <c r="H357" s="8"/>
      <c r="I357" s="6"/>
      <c r="V357" s="27"/>
    </row>
    <row r="358" spans="1:22" x14ac:dyDescent="0.3">
      <c r="A358" s="1"/>
      <c r="C358" s="6"/>
      <c r="H358" s="8"/>
      <c r="I358" s="6"/>
      <c r="V358" s="27"/>
    </row>
    <row r="359" spans="1:22" x14ac:dyDescent="0.3">
      <c r="A359" s="1"/>
      <c r="C359" s="6"/>
      <c r="H359" s="8"/>
      <c r="I359" s="6"/>
      <c r="V359" s="27"/>
    </row>
    <row r="360" spans="1:22" x14ac:dyDescent="0.3">
      <c r="A360" s="1"/>
      <c r="C360" s="6"/>
      <c r="H360" s="8"/>
      <c r="I360" s="6"/>
      <c r="V360" s="27"/>
    </row>
    <row r="361" spans="1:22" x14ac:dyDescent="0.3">
      <c r="A361" s="1"/>
      <c r="C361" s="6"/>
      <c r="H361" s="8"/>
      <c r="I361" s="6"/>
      <c r="V361" s="27"/>
    </row>
    <row r="362" spans="1:22" x14ac:dyDescent="0.3">
      <c r="A362" s="1"/>
      <c r="C362" s="6"/>
      <c r="H362" s="8"/>
      <c r="I362" s="6"/>
      <c r="V362" s="27"/>
    </row>
    <row r="363" spans="1:22" x14ac:dyDescent="0.3">
      <c r="A363" s="1"/>
      <c r="C363" s="6"/>
      <c r="H363" s="8"/>
      <c r="I363" s="6"/>
      <c r="V363" s="27"/>
    </row>
    <row r="364" spans="1:22" x14ac:dyDescent="0.3">
      <c r="A364" s="1"/>
      <c r="C364" s="6"/>
      <c r="H364" s="8"/>
      <c r="I364" s="6"/>
      <c r="V364" s="27"/>
    </row>
    <row r="365" spans="1:22" x14ac:dyDescent="0.3">
      <c r="A365" s="1"/>
      <c r="C365" s="6"/>
      <c r="H365" s="8"/>
      <c r="I365" s="6"/>
      <c r="V365" s="27"/>
    </row>
    <row r="366" spans="1:22" x14ac:dyDescent="0.3">
      <c r="A366" s="1"/>
      <c r="C366" s="6"/>
      <c r="H366" s="8"/>
      <c r="I366" s="6"/>
      <c r="V366" s="27"/>
    </row>
    <row r="367" spans="1:22" x14ac:dyDescent="0.3">
      <c r="A367" s="1"/>
      <c r="C367" s="6"/>
      <c r="H367" s="8"/>
      <c r="I367" s="6"/>
      <c r="V367" s="27"/>
    </row>
    <row r="368" spans="1:22" x14ac:dyDescent="0.3">
      <c r="A368" s="1"/>
      <c r="C368" s="6"/>
      <c r="H368" s="8"/>
      <c r="I368" s="6"/>
      <c r="V368" s="27"/>
    </row>
    <row r="369" spans="1:22" x14ac:dyDescent="0.3">
      <c r="A369" s="1"/>
      <c r="C369" s="6"/>
      <c r="H369" s="8"/>
      <c r="I369" s="6"/>
      <c r="V369" s="27"/>
    </row>
    <row r="370" spans="1:22" x14ac:dyDescent="0.3">
      <c r="A370" s="1"/>
      <c r="C370" s="6"/>
      <c r="H370" s="8"/>
      <c r="I370" s="6"/>
      <c r="V370" s="27"/>
    </row>
    <row r="371" spans="1:22" x14ac:dyDescent="0.3">
      <c r="A371" s="1"/>
      <c r="C371" s="6"/>
      <c r="H371" s="8"/>
      <c r="I371" s="6"/>
      <c r="V371" s="27"/>
    </row>
    <row r="372" spans="1:22" x14ac:dyDescent="0.3">
      <c r="A372" s="1"/>
      <c r="C372" s="6"/>
      <c r="H372" s="8"/>
      <c r="I372" s="6"/>
      <c r="V372" s="27"/>
    </row>
    <row r="373" spans="1:22" x14ac:dyDescent="0.3">
      <c r="A373" s="1"/>
      <c r="C373" s="6"/>
      <c r="H373" s="8"/>
      <c r="I373" s="6"/>
      <c r="V373" s="27"/>
    </row>
    <row r="374" spans="1:22" x14ac:dyDescent="0.3">
      <c r="A374" s="1"/>
      <c r="C374" s="6"/>
      <c r="H374" s="8"/>
      <c r="I374" s="6"/>
      <c r="V374" s="27"/>
    </row>
    <row r="375" spans="1:22" x14ac:dyDescent="0.3">
      <c r="A375" s="1"/>
      <c r="C375" s="6"/>
      <c r="H375" s="8"/>
      <c r="I375" s="6"/>
      <c r="V375" s="27"/>
    </row>
    <row r="376" spans="1:22" x14ac:dyDescent="0.3">
      <c r="A376" s="1"/>
      <c r="C376" s="6"/>
      <c r="H376" s="8"/>
      <c r="I376" s="6"/>
      <c r="V376" s="27"/>
    </row>
    <row r="377" spans="1:22" x14ac:dyDescent="0.3">
      <c r="A377" s="1"/>
      <c r="C377" s="6"/>
      <c r="H377" s="8"/>
      <c r="I377" s="6"/>
      <c r="V377" s="27"/>
    </row>
    <row r="378" spans="1:22" x14ac:dyDescent="0.3">
      <c r="A378" s="1"/>
      <c r="C378" s="6"/>
      <c r="H378" s="8"/>
      <c r="I378" s="6"/>
      <c r="V378" s="27"/>
    </row>
    <row r="379" spans="1:22" x14ac:dyDescent="0.3">
      <c r="A379" s="1"/>
      <c r="C379" s="6"/>
      <c r="H379" s="8"/>
      <c r="I379" s="6"/>
      <c r="V379" s="27"/>
    </row>
    <row r="380" spans="1:22" x14ac:dyDescent="0.3">
      <c r="A380" s="1"/>
      <c r="C380" s="6"/>
      <c r="H380" s="8"/>
      <c r="I380" s="6"/>
      <c r="V380" s="27"/>
    </row>
    <row r="381" spans="1:22" x14ac:dyDescent="0.3">
      <c r="A381" s="1"/>
      <c r="C381" s="6"/>
      <c r="H381" s="8"/>
      <c r="I381" s="6"/>
      <c r="V381" s="27"/>
    </row>
    <row r="382" spans="1:22" x14ac:dyDescent="0.3">
      <c r="A382" s="1"/>
      <c r="C382" s="6"/>
      <c r="H382" s="8"/>
      <c r="I382" s="6"/>
      <c r="V382" s="27"/>
    </row>
    <row r="383" spans="1:22" x14ac:dyDescent="0.3">
      <c r="A383" s="1"/>
      <c r="C383" s="6"/>
      <c r="H383" s="8"/>
      <c r="I383" s="6"/>
      <c r="V383" s="27"/>
    </row>
    <row r="384" spans="1:22" x14ac:dyDescent="0.3">
      <c r="A384" s="1"/>
      <c r="C384" s="6"/>
      <c r="H384" s="8"/>
      <c r="I384" s="6"/>
      <c r="V384" s="27"/>
    </row>
    <row r="385" spans="1:22" x14ac:dyDescent="0.3">
      <c r="A385" s="1"/>
      <c r="C385" s="6"/>
      <c r="H385" s="8"/>
      <c r="I385" s="6"/>
      <c r="V385" s="27"/>
    </row>
    <row r="386" spans="1:22" x14ac:dyDescent="0.3">
      <c r="A386" s="1"/>
      <c r="C386" s="6"/>
      <c r="H386" s="8"/>
      <c r="I386" s="6"/>
      <c r="V386" s="27"/>
    </row>
    <row r="387" spans="1:22" x14ac:dyDescent="0.3">
      <c r="A387" s="1"/>
      <c r="C387" s="6"/>
      <c r="H387" s="8"/>
      <c r="I387" s="6"/>
      <c r="V387" s="27"/>
    </row>
    <row r="388" spans="1:22" x14ac:dyDescent="0.3">
      <c r="A388" s="1"/>
      <c r="C388" s="6"/>
      <c r="H388" s="8"/>
      <c r="I388" s="6"/>
      <c r="V388" s="27"/>
    </row>
    <row r="389" spans="1:22" x14ac:dyDescent="0.3">
      <c r="A389" s="1"/>
      <c r="C389" s="6"/>
      <c r="H389" s="8"/>
      <c r="I389" s="6"/>
      <c r="V389" s="27"/>
    </row>
    <row r="390" spans="1:22" x14ac:dyDescent="0.3">
      <c r="A390" s="1"/>
      <c r="C390" s="6"/>
      <c r="H390" s="8"/>
      <c r="I390" s="6"/>
      <c r="V390" s="27"/>
    </row>
    <row r="391" spans="1:22" x14ac:dyDescent="0.3">
      <c r="A391" s="1"/>
      <c r="C391" s="6"/>
      <c r="H391" s="8"/>
      <c r="I391" s="6"/>
      <c r="V391" s="27"/>
    </row>
    <row r="392" spans="1:22" x14ac:dyDescent="0.3">
      <c r="A392" s="1"/>
      <c r="C392" s="6"/>
      <c r="H392" s="8"/>
      <c r="I392" s="6"/>
      <c r="V392" s="27"/>
    </row>
    <row r="393" spans="1:22" x14ac:dyDescent="0.3">
      <c r="A393" s="1"/>
      <c r="C393" s="6"/>
      <c r="H393" s="8"/>
      <c r="I393" s="6"/>
      <c r="V393" s="27"/>
    </row>
    <row r="394" spans="1:22" x14ac:dyDescent="0.3">
      <c r="A394" s="1"/>
      <c r="C394" s="6"/>
      <c r="H394" s="8"/>
      <c r="I394" s="6"/>
      <c r="V394" s="27"/>
    </row>
    <row r="395" spans="1:22" x14ac:dyDescent="0.3">
      <c r="A395" s="1"/>
      <c r="C395" s="6"/>
      <c r="H395" s="8"/>
      <c r="I395" s="6"/>
      <c r="V395" s="27"/>
    </row>
    <row r="396" spans="1:22" x14ac:dyDescent="0.3">
      <c r="A396" s="1"/>
      <c r="C396" s="6"/>
      <c r="H396" s="8"/>
      <c r="I396" s="6"/>
      <c r="V396" s="27"/>
    </row>
    <row r="397" spans="1:22" x14ac:dyDescent="0.3">
      <c r="A397" s="1"/>
      <c r="C397" s="6"/>
      <c r="H397" s="8"/>
      <c r="I397" s="6"/>
      <c r="V397" s="27"/>
    </row>
    <row r="398" spans="1:22" x14ac:dyDescent="0.3">
      <c r="A398" s="1"/>
      <c r="C398" s="6"/>
      <c r="H398" s="8"/>
      <c r="I398" s="6"/>
      <c r="V398" s="27"/>
    </row>
    <row r="399" spans="1:22" x14ac:dyDescent="0.3">
      <c r="A399" s="1"/>
      <c r="C399" s="6"/>
      <c r="H399" s="8"/>
      <c r="I399" s="6"/>
      <c r="V399" s="27"/>
    </row>
    <row r="400" spans="1:22" x14ac:dyDescent="0.3">
      <c r="A400" s="1"/>
      <c r="C400" s="6"/>
      <c r="H400" s="8"/>
      <c r="I400" s="6"/>
      <c r="V400" s="27"/>
    </row>
    <row r="401" spans="1:22" x14ac:dyDescent="0.3">
      <c r="A401" s="1"/>
      <c r="C401" s="6"/>
      <c r="H401" s="8"/>
      <c r="I401" s="6"/>
      <c r="V401" s="27"/>
    </row>
    <row r="402" spans="1:22" x14ac:dyDescent="0.3">
      <c r="A402" s="1"/>
      <c r="C402" s="6"/>
      <c r="H402" s="8"/>
      <c r="I402" s="6"/>
      <c r="V402" s="27"/>
    </row>
    <row r="403" spans="1:22" x14ac:dyDescent="0.3">
      <c r="A403" s="1"/>
      <c r="C403" s="6"/>
      <c r="H403" s="8"/>
      <c r="I403" s="6"/>
      <c r="V403" s="27"/>
    </row>
    <row r="404" spans="1:22" x14ac:dyDescent="0.3">
      <c r="A404" s="1"/>
      <c r="C404" s="6"/>
      <c r="H404" s="8"/>
      <c r="I404" s="6"/>
      <c r="V404" s="27"/>
    </row>
    <row r="405" spans="1:22" x14ac:dyDescent="0.3">
      <c r="A405" s="1"/>
      <c r="C405" s="6"/>
      <c r="H405" s="8"/>
      <c r="I405" s="6"/>
      <c r="V405" s="27"/>
    </row>
    <row r="406" spans="1:22" x14ac:dyDescent="0.3">
      <c r="A406" s="1"/>
      <c r="C406" s="6"/>
      <c r="H406" s="8"/>
      <c r="I406" s="6"/>
      <c r="V406" s="27"/>
    </row>
    <row r="407" spans="1:22" x14ac:dyDescent="0.3">
      <c r="A407" s="1"/>
      <c r="C407" s="6"/>
      <c r="H407" s="8"/>
      <c r="I407" s="6"/>
      <c r="V407" s="27"/>
    </row>
    <row r="408" spans="1:22" x14ac:dyDescent="0.3">
      <c r="A408" s="1"/>
      <c r="C408" s="6"/>
      <c r="H408" s="8"/>
      <c r="I408" s="6"/>
      <c r="V408" s="27"/>
    </row>
    <row r="409" spans="1:22" x14ac:dyDescent="0.3">
      <c r="A409" s="1"/>
      <c r="C409" s="6"/>
      <c r="H409" s="8"/>
      <c r="I409" s="6"/>
      <c r="V409" s="27"/>
    </row>
    <row r="410" spans="1:22" x14ac:dyDescent="0.3">
      <c r="A410" s="1"/>
      <c r="C410" s="6"/>
      <c r="H410" s="8"/>
      <c r="I410" s="6"/>
      <c r="V410" s="27"/>
    </row>
    <row r="411" spans="1:22" x14ac:dyDescent="0.3">
      <c r="A411" s="1"/>
      <c r="C411" s="6"/>
      <c r="H411" s="8"/>
      <c r="I411" s="6"/>
      <c r="V411" s="27"/>
    </row>
    <row r="412" spans="1:22" x14ac:dyDescent="0.3">
      <c r="A412" s="1"/>
      <c r="C412" s="6"/>
      <c r="H412" s="8"/>
      <c r="I412" s="6"/>
      <c r="V412" s="27"/>
    </row>
    <row r="413" spans="1:22" x14ac:dyDescent="0.3">
      <c r="A413" s="1"/>
      <c r="C413" s="6"/>
      <c r="H413" s="8"/>
      <c r="I413" s="6"/>
      <c r="V413" s="27"/>
    </row>
    <row r="414" spans="1:22" x14ac:dyDescent="0.3">
      <c r="A414" s="1"/>
      <c r="C414" s="6"/>
      <c r="H414" s="8"/>
      <c r="I414" s="6"/>
      <c r="V414" s="27"/>
    </row>
    <row r="415" spans="1:22" x14ac:dyDescent="0.3">
      <c r="A415" s="1"/>
      <c r="C415" s="6"/>
      <c r="H415" s="8"/>
      <c r="I415" s="6"/>
      <c r="V415" s="27"/>
    </row>
    <row r="416" spans="1:22" x14ac:dyDescent="0.3">
      <c r="A416" s="1"/>
      <c r="C416" s="6"/>
      <c r="H416" s="8"/>
      <c r="I416" s="6"/>
      <c r="V416" s="27"/>
    </row>
    <row r="417" spans="1:22" x14ac:dyDescent="0.3">
      <c r="A417" s="1"/>
      <c r="C417" s="6"/>
      <c r="H417" s="8"/>
      <c r="I417" s="6"/>
      <c r="V417" s="27"/>
    </row>
    <row r="418" spans="1:22" x14ac:dyDescent="0.3">
      <c r="A418" s="1"/>
      <c r="C418" s="6"/>
      <c r="H418" s="8"/>
      <c r="I418" s="6"/>
      <c r="V418" s="27"/>
    </row>
    <row r="419" spans="1:22" x14ac:dyDescent="0.3">
      <c r="A419" s="1"/>
      <c r="C419" s="6"/>
      <c r="H419" s="8"/>
      <c r="I419" s="6"/>
      <c r="V419" s="27"/>
    </row>
    <row r="420" spans="1:22" x14ac:dyDescent="0.3">
      <c r="A420" s="1"/>
      <c r="C420" s="6"/>
      <c r="H420" s="8"/>
      <c r="I420" s="6"/>
      <c r="V420" s="27"/>
    </row>
    <row r="421" spans="1:22" x14ac:dyDescent="0.3">
      <c r="A421" s="1"/>
      <c r="C421" s="6"/>
      <c r="H421" s="8"/>
      <c r="I421" s="6"/>
      <c r="V421" s="27"/>
    </row>
    <row r="422" spans="1:22" x14ac:dyDescent="0.3">
      <c r="A422" s="1"/>
      <c r="C422" s="6"/>
      <c r="H422" s="8"/>
      <c r="I422" s="6"/>
      <c r="V422" s="27"/>
    </row>
    <row r="423" spans="1:22" x14ac:dyDescent="0.3">
      <c r="A423" s="1"/>
      <c r="C423" s="6"/>
      <c r="H423" s="8"/>
      <c r="I423" s="6"/>
      <c r="V423" s="27"/>
    </row>
    <row r="424" spans="1:22" x14ac:dyDescent="0.3">
      <c r="A424" s="1"/>
      <c r="C424" s="6"/>
      <c r="H424" s="8"/>
      <c r="I424" s="6"/>
      <c r="V424" s="27"/>
    </row>
    <row r="425" spans="1:22" x14ac:dyDescent="0.3">
      <c r="A425" s="1"/>
      <c r="C425" s="6"/>
      <c r="H425" s="8"/>
      <c r="I425" s="6"/>
      <c r="V425" s="27"/>
    </row>
    <row r="426" spans="1:22" x14ac:dyDescent="0.3">
      <c r="A426" s="1"/>
      <c r="C426" s="6"/>
      <c r="H426" s="8"/>
      <c r="I426" s="6"/>
      <c r="V426" s="27"/>
    </row>
    <row r="427" spans="1:22" x14ac:dyDescent="0.3">
      <c r="A427" s="1"/>
      <c r="C427" s="6"/>
      <c r="H427" s="8"/>
      <c r="I427" s="6"/>
      <c r="V427" s="27"/>
    </row>
    <row r="428" spans="1:22" x14ac:dyDescent="0.3">
      <c r="A428" s="1"/>
      <c r="C428" s="6"/>
      <c r="H428" s="8"/>
      <c r="I428" s="6"/>
      <c r="V428" s="27"/>
    </row>
    <row r="429" spans="1:22" x14ac:dyDescent="0.3">
      <c r="A429" s="1"/>
      <c r="C429" s="6"/>
      <c r="H429" s="8"/>
      <c r="I429" s="6"/>
      <c r="V429" s="27"/>
    </row>
    <row r="430" spans="1:22" x14ac:dyDescent="0.3">
      <c r="A430" s="1"/>
      <c r="C430" s="6"/>
      <c r="H430" s="8"/>
      <c r="I430" s="6"/>
      <c r="V430" s="27"/>
    </row>
    <row r="431" spans="1:22" x14ac:dyDescent="0.3">
      <c r="A431" s="1"/>
      <c r="C431" s="6"/>
      <c r="H431" s="8"/>
      <c r="I431" s="6"/>
      <c r="V431" s="27"/>
    </row>
    <row r="432" spans="1:22" x14ac:dyDescent="0.3">
      <c r="A432" s="1"/>
      <c r="C432" s="6"/>
      <c r="H432" s="8"/>
      <c r="I432" s="6"/>
      <c r="V432" s="27"/>
    </row>
    <row r="433" spans="1:22" x14ac:dyDescent="0.3">
      <c r="A433" s="1"/>
      <c r="C433" s="6"/>
      <c r="H433" s="8"/>
      <c r="I433" s="6"/>
      <c r="V433" s="27"/>
    </row>
    <row r="434" spans="1:22" x14ac:dyDescent="0.3">
      <c r="A434" s="1"/>
      <c r="C434" s="6"/>
      <c r="H434" s="8"/>
      <c r="I434" s="6"/>
      <c r="V434" s="27"/>
    </row>
    <row r="435" spans="1:22" x14ac:dyDescent="0.3">
      <c r="A435" s="1"/>
      <c r="C435" s="6"/>
      <c r="H435" s="8"/>
      <c r="I435" s="6"/>
      <c r="V435" s="27"/>
    </row>
    <row r="436" spans="1:22" x14ac:dyDescent="0.3">
      <c r="A436" s="1"/>
      <c r="C436" s="6"/>
      <c r="H436" s="8"/>
      <c r="I436" s="6"/>
      <c r="V436" s="27"/>
    </row>
    <row r="437" spans="1:22" x14ac:dyDescent="0.3">
      <c r="A437" s="1"/>
      <c r="C437" s="6"/>
      <c r="H437" s="8"/>
      <c r="I437" s="6"/>
      <c r="V437" s="27"/>
    </row>
    <row r="438" spans="1:22" x14ac:dyDescent="0.3">
      <c r="A438" s="1"/>
      <c r="C438" s="6"/>
      <c r="H438" s="8"/>
      <c r="I438" s="6"/>
      <c r="V438" s="27"/>
    </row>
    <row r="439" spans="1:22" x14ac:dyDescent="0.3">
      <c r="A439" s="1"/>
      <c r="C439" s="6"/>
      <c r="H439" s="8"/>
      <c r="I439" s="6"/>
      <c r="V439" s="27"/>
    </row>
    <row r="440" spans="1:22" x14ac:dyDescent="0.3">
      <c r="A440" s="1"/>
      <c r="C440" s="6"/>
      <c r="H440" s="8"/>
      <c r="I440" s="6"/>
      <c r="V440" s="27"/>
    </row>
    <row r="441" spans="1:22" x14ac:dyDescent="0.3">
      <c r="A441" s="1"/>
      <c r="C441" s="6"/>
      <c r="H441" s="8"/>
      <c r="I441" s="6"/>
      <c r="V441" s="27"/>
    </row>
    <row r="442" spans="1:22" x14ac:dyDescent="0.3">
      <c r="A442" s="1"/>
      <c r="C442" s="6"/>
      <c r="H442" s="8"/>
      <c r="I442" s="6"/>
      <c r="V442" s="27"/>
    </row>
    <row r="443" spans="1:22" x14ac:dyDescent="0.3">
      <c r="A443" s="1"/>
      <c r="C443" s="6"/>
      <c r="H443" s="8"/>
      <c r="I443" s="6"/>
      <c r="V443" s="27"/>
    </row>
    <row r="444" spans="1:22" x14ac:dyDescent="0.3">
      <c r="A444" s="1"/>
      <c r="C444" s="6"/>
      <c r="H444" s="8"/>
      <c r="I444" s="6"/>
      <c r="V444" s="27"/>
    </row>
    <row r="445" spans="1:22" x14ac:dyDescent="0.3">
      <c r="A445" s="1"/>
      <c r="C445" s="6"/>
      <c r="H445" s="8"/>
      <c r="I445" s="6"/>
      <c r="V445" s="27"/>
    </row>
    <row r="446" spans="1:22" x14ac:dyDescent="0.3">
      <c r="A446" s="1"/>
      <c r="C446" s="6"/>
      <c r="H446" s="8"/>
      <c r="I446" s="6"/>
      <c r="V446" s="27"/>
    </row>
    <row r="447" spans="1:22" x14ac:dyDescent="0.3">
      <c r="A447" s="1"/>
      <c r="C447" s="6"/>
      <c r="H447" s="8"/>
      <c r="I447" s="6"/>
      <c r="V447" s="27"/>
    </row>
    <row r="448" spans="1:22" x14ac:dyDescent="0.3">
      <c r="A448" s="1"/>
      <c r="C448" s="6"/>
      <c r="H448" s="8"/>
      <c r="I448" s="6"/>
      <c r="V448" s="27"/>
    </row>
    <row r="449" spans="1:22" x14ac:dyDescent="0.3">
      <c r="A449" s="1"/>
      <c r="C449" s="6"/>
      <c r="H449" s="8"/>
      <c r="I449" s="6"/>
      <c r="V449" s="27"/>
    </row>
    <row r="450" spans="1:22" x14ac:dyDescent="0.3">
      <c r="A450" s="1"/>
      <c r="C450" s="6"/>
      <c r="H450" s="8"/>
      <c r="I450" s="6"/>
      <c r="V450" s="27"/>
    </row>
    <row r="451" spans="1:22" x14ac:dyDescent="0.3">
      <c r="A451" s="1"/>
      <c r="C451" s="6"/>
      <c r="H451" s="8"/>
      <c r="I451" s="6"/>
      <c r="V451" s="27"/>
    </row>
    <row r="452" spans="1:22" x14ac:dyDescent="0.3">
      <c r="A452" s="1"/>
      <c r="C452" s="6"/>
      <c r="H452" s="8"/>
      <c r="I452" s="6"/>
      <c r="V452" s="27"/>
    </row>
    <row r="453" spans="1:22" x14ac:dyDescent="0.3">
      <c r="A453" s="1"/>
      <c r="C453" s="6"/>
      <c r="H453" s="8"/>
      <c r="I453" s="6"/>
      <c r="V453" s="27"/>
    </row>
    <row r="454" spans="1:22" x14ac:dyDescent="0.3">
      <c r="A454" s="1"/>
      <c r="C454" s="6"/>
      <c r="H454" s="8"/>
      <c r="I454" s="6"/>
      <c r="V454" s="27"/>
    </row>
    <row r="455" spans="1:22" x14ac:dyDescent="0.3">
      <c r="A455" s="1"/>
      <c r="C455" s="6"/>
      <c r="H455" s="8"/>
      <c r="I455" s="6"/>
      <c r="V455" s="27"/>
    </row>
    <row r="456" spans="1:22" x14ac:dyDescent="0.3">
      <c r="A456" s="1"/>
      <c r="C456" s="6"/>
      <c r="H456" s="8"/>
      <c r="I456" s="6"/>
      <c r="V456" s="27"/>
    </row>
    <row r="457" spans="1:22" x14ac:dyDescent="0.3">
      <c r="A457" s="1"/>
      <c r="C457" s="6"/>
      <c r="H457" s="8"/>
      <c r="I457" s="6"/>
      <c r="V457" s="27"/>
    </row>
    <row r="458" spans="1:22" x14ac:dyDescent="0.3">
      <c r="A458" s="1"/>
      <c r="C458" s="6"/>
      <c r="H458" s="8"/>
      <c r="I458" s="6"/>
      <c r="V458" s="27"/>
    </row>
    <row r="459" spans="1:22" x14ac:dyDescent="0.3">
      <c r="A459" s="1"/>
      <c r="C459" s="6"/>
      <c r="H459" s="8"/>
      <c r="I459" s="6"/>
      <c r="V459" s="27"/>
    </row>
    <row r="460" spans="1:22" x14ac:dyDescent="0.3">
      <c r="A460" s="1"/>
      <c r="C460" s="6"/>
      <c r="H460" s="8"/>
      <c r="I460" s="6"/>
      <c r="V460" s="27"/>
    </row>
    <row r="461" spans="1:22" x14ac:dyDescent="0.3">
      <c r="A461" s="1"/>
      <c r="C461" s="6"/>
      <c r="H461" s="8"/>
      <c r="I461" s="6"/>
      <c r="V461" s="27"/>
    </row>
    <row r="462" spans="1:22" x14ac:dyDescent="0.3">
      <c r="A462" s="1"/>
      <c r="C462" s="6"/>
      <c r="H462" s="8"/>
      <c r="I462" s="6"/>
      <c r="V462" s="27"/>
    </row>
    <row r="463" spans="1:22" x14ac:dyDescent="0.3">
      <c r="A463" s="1"/>
      <c r="C463" s="6"/>
      <c r="H463" s="8"/>
      <c r="I463" s="6"/>
      <c r="V463" s="27"/>
    </row>
    <row r="464" spans="1:22" x14ac:dyDescent="0.3">
      <c r="A464" s="1"/>
      <c r="C464" s="6"/>
      <c r="H464" s="8"/>
      <c r="I464" s="6"/>
      <c r="V464" s="27"/>
    </row>
    <row r="465" spans="1:22" x14ac:dyDescent="0.3">
      <c r="A465" s="1"/>
      <c r="C465" s="6"/>
      <c r="H465" s="8"/>
      <c r="I465" s="6"/>
      <c r="V465" s="27"/>
    </row>
    <row r="466" spans="1:22" x14ac:dyDescent="0.3">
      <c r="A466" s="1"/>
      <c r="C466" s="6"/>
      <c r="H466" s="8"/>
      <c r="I466" s="6"/>
      <c r="V466" s="27"/>
    </row>
    <row r="467" spans="1:22" x14ac:dyDescent="0.3">
      <c r="A467" s="1"/>
      <c r="C467" s="6"/>
      <c r="H467" s="8"/>
      <c r="I467" s="6"/>
      <c r="V467" s="27"/>
    </row>
    <row r="468" spans="1:22" x14ac:dyDescent="0.3">
      <c r="A468" s="1"/>
      <c r="C468" s="6"/>
      <c r="H468" s="8"/>
      <c r="I468" s="6"/>
      <c r="V468" s="27"/>
    </row>
    <row r="469" spans="1:22" x14ac:dyDescent="0.3">
      <c r="A469" s="1"/>
      <c r="C469" s="6"/>
      <c r="H469" s="8"/>
      <c r="I469" s="6"/>
      <c r="V469" s="27"/>
    </row>
    <row r="470" spans="1:22" x14ac:dyDescent="0.3">
      <c r="A470" s="1"/>
      <c r="C470" s="6"/>
      <c r="H470" s="8"/>
      <c r="I470" s="6"/>
      <c r="V470" s="27"/>
    </row>
    <row r="471" spans="1:22" x14ac:dyDescent="0.3">
      <c r="A471" s="1"/>
      <c r="C471" s="6"/>
      <c r="H471" s="8"/>
      <c r="I471" s="6"/>
      <c r="V471" s="27"/>
    </row>
    <row r="472" spans="1:22" x14ac:dyDescent="0.3">
      <c r="A472" s="1"/>
      <c r="C472" s="6"/>
      <c r="H472" s="8"/>
      <c r="I472" s="6"/>
      <c r="V472" s="27"/>
    </row>
    <row r="473" spans="1:22" x14ac:dyDescent="0.3">
      <c r="A473" s="1"/>
      <c r="C473" s="6"/>
      <c r="H473" s="8"/>
      <c r="I473" s="6"/>
      <c r="V473" s="27"/>
    </row>
    <row r="474" spans="1:22" x14ac:dyDescent="0.3">
      <c r="A474" s="1"/>
      <c r="C474" s="6"/>
      <c r="H474" s="8"/>
      <c r="I474" s="6"/>
      <c r="V474" s="27"/>
    </row>
    <row r="475" spans="1:22" x14ac:dyDescent="0.3">
      <c r="A475" s="1"/>
      <c r="C475" s="6"/>
      <c r="H475" s="8"/>
      <c r="I475" s="6"/>
      <c r="V475" s="27"/>
    </row>
    <row r="476" spans="1:22" x14ac:dyDescent="0.3">
      <c r="A476" s="1"/>
      <c r="C476" s="6"/>
      <c r="H476" s="8"/>
      <c r="I476" s="6"/>
      <c r="V476" s="27"/>
    </row>
    <row r="477" spans="1:22" x14ac:dyDescent="0.3">
      <c r="A477" s="1"/>
      <c r="C477" s="6"/>
      <c r="H477" s="8"/>
      <c r="I477" s="6"/>
      <c r="V477" s="27"/>
    </row>
    <row r="478" spans="1:22" x14ac:dyDescent="0.3">
      <c r="A478" s="1"/>
      <c r="C478" s="6"/>
      <c r="H478" s="8"/>
      <c r="I478" s="6"/>
      <c r="V478" s="27"/>
    </row>
    <row r="479" spans="1:22" x14ac:dyDescent="0.3">
      <c r="A479" s="1"/>
      <c r="C479" s="6"/>
      <c r="H479" s="8"/>
      <c r="I479" s="6"/>
      <c r="V479" s="27"/>
    </row>
    <row r="480" spans="1:22" x14ac:dyDescent="0.3">
      <c r="A480" s="1"/>
      <c r="C480" s="6"/>
      <c r="H480" s="8"/>
      <c r="I480" s="6"/>
      <c r="V480" s="27"/>
    </row>
    <row r="481" spans="1:22" x14ac:dyDescent="0.3">
      <c r="A481" s="1"/>
      <c r="C481" s="6"/>
      <c r="H481" s="8"/>
      <c r="I481" s="6"/>
      <c r="V481" s="27"/>
    </row>
    <row r="482" spans="1:22" x14ac:dyDescent="0.3">
      <c r="A482" s="1"/>
      <c r="C482" s="6"/>
      <c r="H482" s="8"/>
      <c r="I482" s="6"/>
      <c r="V482" s="27"/>
    </row>
    <row r="483" spans="1:22" x14ac:dyDescent="0.3">
      <c r="A483" s="1"/>
      <c r="C483" s="6"/>
      <c r="H483" s="8"/>
      <c r="I483" s="6"/>
      <c r="V483" s="27"/>
    </row>
    <row r="484" spans="1:22" x14ac:dyDescent="0.3">
      <c r="A484" s="1"/>
      <c r="C484" s="6"/>
      <c r="H484" s="8"/>
      <c r="I484" s="6"/>
      <c r="V484" s="27"/>
    </row>
    <row r="485" spans="1:22" x14ac:dyDescent="0.3">
      <c r="A485" s="1"/>
      <c r="C485" s="6"/>
      <c r="H485" s="8"/>
      <c r="I485" s="6"/>
      <c r="V485" s="27"/>
    </row>
    <row r="486" spans="1:22" x14ac:dyDescent="0.3">
      <c r="A486" s="1"/>
      <c r="C486" s="6"/>
      <c r="H486" s="8"/>
      <c r="I486" s="6"/>
      <c r="V486" s="27"/>
    </row>
    <row r="487" spans="1:22" x14ac:dyDescent="0.3">
      <c r="A487" s="1"/>
      <c r="C487" s="6"/>
      <c r="H487" s="8"/>
      <c r="I487" s="6"/>
      <c r="V487" s="27"/>
    </row>
    <row r="488" spans="1:22" x14ac:dyDescent="0.3">
      <c r="A488" s="1"/>
      <c r="C488" s="6"/>
      <c r="H488" s="8"/>
      <c r="I488" s="6"/>
      <c r="V488" s="27"/>
    </row>
    <row r="489" spans="1:22" x14ac:dyDescent="0.3">
      <c r="A489" s="1"/>
      <c r="C489" s="6"/>
      <c r="H489" s="8"/>
      <c r="I489" s="6"/>
      <c r="V489" s="27"/>
    </row>
    <row r="490" spans="1:22" x14ac:dyDescent="0.3">
      <c r="A490" s="1"/>
      <c r="C490" s="6"/>
      <c r="H490" s="8"/>
      <c r="I490" s="6"/>
      <c r="V490" s="27"/>
    </row>
    <row r="491" spans="1:22" x14ac:dyDescent="0.3">
      <c r="A491" s="1"/>
      <c r="C491" s="6"/>
      <c r="H491" s="8"/>
      <c r="I491" s="6"/>
      <c r="V491" s="27"/>
    </row>
    <row r="492" spans="1:22" x14ac:dyDescent="0.3">
      <c r="A492" s="1"/>
      <c r="C492" s="6"/>
      <c r="H492" s="8"/>
      <c r="I492" s="6"/>
      <c r="V492" s="27"/>
    </row>
    <row r="493" spans="1:22" x14ac:dyDescent="0.3">
      <c r="A493" s="1"/>
      <c r="C493" s="6"/>
      <c r="H493" s="8"/>
      <c r="I493" s="6"/>
      <c r="V493" s="27"/>
    </row>
    <row r="494" spans="1:22" x14ac:dyDescent="0.3">
      <c r="A494" s="1"/>
      <c r="C494" s="6"/>
      <c r="H494" s="8"/>
      <c r="I494" s="6"/>
      <c r="V494" s="27"/>
    </row>
    <row r="495" spans="1:22" x14ac:dyDescent="0.3">
      <c r="A495" s="1"/>
      <c r="C495" s="6"/>
      <c r="H495" s="8"/>
      <c r="I495" s="6"/>
      <c r="V495" s="27"/>
    </row>
    <row r="496" spans="1:22" x14ac:dyDescent="0.3">
      <c r="A496" s="1"/>
      <c r="C496" s="6"/>
      <c r="H496" s="8"/>
      <c r="I496" s="6"/>
      <c r="V496" s="27"/>
    </row>
    <row r="497" spans="1:22" x14ac:dyDescent="0.3">
      <c r="A497" s="1"/>
      <c r="C497" s="6"/>
      <c r="H497" s="8"/>
      <c r="I497" s="6"/>
      <c r="V497" s="27"/>
    </row>
    <row r="498" spans="1:22" x14ac:dyDescent="0.3">
      <c r="A498" s="1"/>
      <c r="C498" s="6"/>
      <c r="H498" s="8"/>
      <c r="I498" s="6"/>
      <c r="V498" s="27"/>
    </row>
    <row r="499" spans="1:22" x14ac:dyDescent="0.3">
      <c r="A499" s="1"/>
      <c r="C499" s="6"/>
      <c r="H499" s="8"/>
      <c r="I499" s="6"/>
      <c r="V499" s="27"/>
    </row>
    <row r="500" spans="1:22" x14ac:dyDescent="0.3">
      <c r="A500" s="1"/>
      <c r="C500" s="6"/>
      <c r="H500" s="8"/>
      <c r="I500" s="6"/>
      <c r="V500" s="27"/>
    </row>
    <row r="501" spans="1:22" x14ac:dyDescent="0.3">
      <c r="A501" s="1"/>
      <c r="C501" s="6"/>
      <c r="H501" s="8"/>
      <c r="I501" s="6"/>
      <c r="V501" s="27"/>
    </row>
    <row r="502" spans="1:22" x14ac:dyDescent="0.3">
      <c r="A502" s="1"/>
      <c r="C502" s="6"/>
      <c r="H502" s="8"/>
      <c r="I502" s="6"/>
      <c r="V502" s="27"/>
    </row>
    <row r="503" spans="1:22" x14ac:dyDescent="0.3">
      <c r="A503" s="1"/>
      <c r="C503" s="6"/>
      <c r="H503" s="8"/>
      <c r="I503" s="6"/>
      <c r="V503" s="27"/>
    </row>
    <row r="504" spans="1:22" x14ac:dyDescent="0.3">
      <c r="A504" s="1"/>
      <c r="C504" s="6"/>
      <c r="H504" s="8"/>
      <c r="I504" s="6"/>
      <c r="V504" s="27"/>
    </row>
    <row r="505" spans="1:22" x14ac:dyDescent="0.3">
      <c r="A505" s="1"/>
      <c r="C505" s="6"/>
      <c r="H505" s="8"/>
      <c r="I505" s="6"/>
      <c r="V505" s="27"/>
    </row>
    <row r="506" spans="1:22" x14ac:dyDescent="0.3">
      <c r="A506" s="1"/>
      <c r="C506" s="6"/>
      <c r="H506" s="8"/>
      <c r="I506" s="6"/>
      <c r="V506" s="27"/>
    </row>
    <row r="507" spans="1:22" x14ac:dyDescent="0.3">
      <c r="A507" s="1"/>
      <c r="C507" s="6"/>
      <c r="H507" s="8"/>
      <c r="I507" s="6"/>
      <c r="V507" s="27"/>
    </row>
    <row r="508" spans="1:22" x14ac:dyDescent="0.3">
      <c r="A508" s="1"/>
      <c r="C508" s="6"/>
      <c r="H508" s="8"/>
      <c r="I508" s="6"/>
      <c r="V508" s="27"/>
    </row>
    <row r="509" spans="1:22" x14ac:dyDescent="0.3">
      <c r="A509" s="1"/>
      <c r="C509" s="6"/>
      <c r="H509" s="8"/>
      <c r="I509" s="6"/>
      <c r="V509" s="27"/>
    </row>
    <row r="510" spans="1:22" x14ac:dyDescent="0.3">
      <c r="A510" s="1"/>
      <c r="C510" s="6"/>
      <c r="H510" s="8"/>
      <c r="I510" s="6"/>
      <c r="V510" s="27"/>
    </row>
    <row r="511" spans="1:22" x14ac:dyDescent="0.3">
      <c r="A511" s="1"/>
      <c r="C511" s="6"/>
      <c r="H511" s="8"/>
      <c r="I511" s="6"/>
      <c r="V511" s="27"/>
    </row>
    <row r="512" spans="1:22" x14ac:dyDescent="0.3">
      <c r="A512" s="1"/>
      <c r="C512" s="6"/>
      <c r="H512" s="8"/>
      <c r="I512" s="6"/>
      <c r="V512" s="27"/>
    </row>
    <row r="513" spans="1:22" x14ac:dyDescent="0.3">
      <c r="A513" s="1"/>
      <c r="C513" s="6"/>
      <c r="H513" s="8"/>
      <c r="I513" s="6"/>
      <c r="V513" s="27"/>
    </row>
    <row r="514" spans="1:22" x14ac:dyDescent="0.3">
      <c r="A514" s="1"/>
      <c r="C514" s="6"/>
      <c r="H514" s="8"/>
      <c r="I514" s="6"/>
      <c r="V514" s="27"/>
    </row>
    <row r="515" spans="1:22" x14ac:dyDescent="0.3">
      <c r="A515" s="1"/>
      <c r="C515" s="6"/>
      <c r="H515" s="8"/>
      <c r="I515" s="6"/>
      <c r="V515" s="27"/>
    </row>
    <row r="516" spans="1:22" x14ac:dyDescent="0.3">
      <c r="A516" s="1"/>
      <c r="C516" s="6"/>
      <c r="H516" s="8"/>
      <c r="I516" s="6"/>
      <c r="V516" s="27"/>
    </row>
    <row r="517" spans="1:22" x14ac:dyDescent="0.3">
      <c r="A517" s="1"/>
      <c r="C517" s="6"/>
      <c r="H517" s="8"/>
      <c r="I517" s="6"/>
      <c r="V517" s="27"/>
    </row>
    <row r="518" spans="1:22" x14ac:dyDescent="0.3">
      <c r="A518" s="1"/>
      <c r="C518" s="6"/>
      <c r="H518" s="8"/>
      <c r="I518" s="6"/>
      <c r="V518" s="27"/>
    </row>
    <row r="519" spans="1:22" x14ac:dyDescent="0.3">
      <c r="A519" s="1"/>
      <c r="C519" s="6"/>
      <c r="H519" s="8"/>
      <c r="I519" s="6"/>
      <c r="V519" s="27"/>
    </row>
    <row r="520" spans="1:22" x14ac:dyDescent="0.3">
      <c r="A520" s="1"/>
      <c r="C520" s="6"/>
      <c r="H520" s="8"/>
      <c r="I520" s="6"/>
      <c r="V520" s="27"/>
    </row>
    <row r="521" spans="1:22" x14ac:dyDescent="0.3">
      <c r="A521" s="1"/>
      <c r="C521" s="6"/>
      <c r="H521" s="8"/>
      <c r="I521" s="6"/>
      <c r="V521" s="27"/>
    </row>
    <row r="522" spans="1:22" x14ac:dyDescent="0.3">
      <c r="A522" s="1"/>
      <c r="C522" s="6"/>
      <c r="H522" s="8"/>
      <c r="I522" s="6"/>
      <c r="V522" s="27"/>
    </row>
    <row r="523" spans="1:22" x14ac:dyDescent="0.3">
      <c r="A523" s="1"/>
      <c r="C523" s="6"/>
      <c r="H523" s="8"/>
      <c r="I523" s="6"/>
      <c r="V523" s="27"/>
    </row>
    <row r="524" spans="1:22" x14ac:dyDescent="0.3">
      <c r="A524" s="1"/>
      <c r="C524" s="6"/>
      <c r="H524" s="8"/>
      <c r="I524" s="6"/>
      <c r="V524" s="27"/>
    </row>
    <row r="525" spans="1:22" x14ac:dyDescent="0.3">
      <c r="A525" s="1"/>
      <c r="C525" s="6"/>
      <c r="H525" s="8"/>
      <c r="I525" s="6"/>
      <c r="V525" s="27"/>
    </row>
    <row r="526" spans="1:22" x14ac:dyDescent="0.3">
      <c r="A526" s="1"/>
      <c r="C526" s="6"/>
      <c r="H526" s="8"/>
      <c r="I526" s="6"/>
      <c r="V526" s="27"/>
    </row>
    <row r="527" spans="1:22" x14ac:dyDescent="0.3">
      <c r="A527" s="1"/>
      <c r="C527" s="6"/>
      <c r="H527" s="8"/>
      <c r="I527" s="6"/>
      <c r="V527" s="27"/>
    </row>
    <row r="528" spans="1:22" x14ac:dyDescent="0.3">
      <c r="A528" s="1"/>
      <c r="C528" s="6"/>
      <c r="H528" s="8"/>
      <c r="I528" s="6"/>
      <c r="V528" s="27"/>
    </row>
    <row r="529" spans="1:22" x14ac:dyDescent="0.3">
      <c r="A529" s="1"/>
      <c r="C529" s="6"/>
      <c r="H529" s="8"/>
      <c r="I529" s="6"/>
      <c r="V529" s="27"/>
    </row>
    <row r="530" spans="1:22" x14ac:dyDescent="0.3">
      <c r="A530" s="1"/>
      <c r="C530" s="6"/>
      <c r="H530" s="8"/>
      <c r="I530" s="6"/>
      <c r="V530" s="27"/>
    </row>
    <row r="531" spans="1:22" x14ac:dyDescent="0.3">
      <c r="A531" s="1"/>
      <c r="C531" s="6"/>
      <c r="H531" s="8"/>
      <c r="I531" s="6"/>
      <c r="V531" s="27"/>
    </row>
    <row r="532" spans="1:22" x14ac:dyDescent="0.3">
      <c r="A532" s="1"/>
      <c r="C532" s="6"/>
      <c r="H532" s="8"/>
      <c r="I532" s="6"/>
      <c r="V532" s="27"/>
    </row>
    <row r="533" spans="1:22" x14ac:dyDescent="0.3">
      <c r="A533" s="1"/>
      <c r="C533" s="6"/>
      <c r="H533" s="8"/>
      <c r="I533" s="6"/>
      <c r="V533" s="27"/>
    </row>
    <row r="534" spans="1:22" x14ac:dyDescent="0.3">
      <c r="A534" s="1"/>
      <c r="C534" s="6"/>
      <c r="H534" s="8"/>
      <c r="I534" s="6"/>
      <c r="V534" s="27"/>
    </row>
    <row r="535" spans="1:22" x14ac:dyDescent="0.3">
      <c r="A535" s="1"/>
      <c r="C535" s="6"/>
      <c r="H535" s="8"/>
      <c r="I535" s="6"/>
      <c r="V535" s="27"/>
    </row>
    <row r="536" spans="1:22" x14ac:dyDescent="0.3">
      <c r="A536" s="1"/>
      <c r="C536" s="6"/>
      <c r="H536" s="8"/>
      <c r="I536" s="6"/>
      <c r="V536" s="27"/>
    </row>
    <row r="537" spans="1:22" x14ac:dyDescent="0.3">
      <c r="A537" s="1"/>
      <c r="C537" s="6"/>
      <c r="H537" s="8"/>
      <c r="I537" s="6"/>
      <c r="V537" s="27"/>
    </row>
    <row r="538" spans="1:22" x14ac:dyDescent="0.3">
      <c r="A538" s="1"/>
      <c r="C538" s="6"/>
      <c r="H538" s="8"/>
      <c r="I538" s="6"/>
      <c r="V538" s="27"/>
    </row>
    <row r="539" spans="1:22" x14ac:dyDescent="0.3">
      <c r="A539" s="1"/>
      <c r="C539" s="6"/>
      <c r="H539" s="8"/>
      <c r="I539" s="6"/>
      <c r="V539" s="27"/>
    </row>
    <row r="540" spans="1:22" x14ac:dyDescent="0.3">
      <c r="A540" s="1"/>
      <c r="C540" s="6"/>
      <c r="H540" s="8"/>
      <c r="I540" s="6"/>
      <c r="V540" s="27"/>
    </row>
    <row r="541" spans="1:22" x14ac:dyDescent="0.3">
      <c r="A541" s="1"/>
      <c r="C541" s="6"/>
      <c r="H541" s="8"/>
      <c r="I541" s="6"/>
      <c r="V541" s="27"/>
    </row>
    <row r="542" spans="1:22" x14ac:dyDescent="0.3">
      <c r="A542" s="1"/>
      <c r="C542" s="6"/>
      <c r="H542" s="8"/>
      <c r="I542" s="6"/>
      <c r="V542" s="27"/>
    </row>
    <row r="543" spans="1:22" x14ac:dyDescent="0.3">
      <c r="A543" s="1"/>
      <c r="C543" s="6"/>
      <c r="H543" s="8"/>
      <c r="I543" s="6"/>
      <c r="V543" s="27"/>
    </row>
    <row r="544" spans="1:22" x14ac:dyDescent="0.3">
      <c r="A544" s="1"/>
      <c r="C544" s="6"/>
      <c r="H544" s="8"/>
      <c r="I544" s="6"/>
      <c r="V544" s="27"/>
    </row>
    <row r="545" spans="1:22" x14ac:dyDescent="0.3">
      <c r="A545" s="1"/>
      <c r="C545" s="6"/>
      <c r="H545" s="8"/>
      <c r="I545" s="6"/>
      <c r="V545" s="27"/>
    </row>
    <row r="546" spans="1:22" x14ac:dyDescent="0.3">
      <c r="A546" s="1"/>
      <c r="C546" s="6"/>
      <c r="H546" s="8"/>
      <c r="I546" s="6"/>
      <c r="V546" s="27"/>
    </row>
    <row r="547" spans="1:22" x14ac:dyDescent="0.3">
      <c r="A547" s="1"/>
      <c r="C547" s="6"/>
      <c r="H547" s="8"/>
      <c r="I547" s="6"/>
      <c r="V547" s="27"/>
    </row>
    <row r="548" spans="1:22" x14ac:dyDescent="0.3">
      <c r="A548" s="1"/>
      <c r="C548" s="6"/>
      <c r="H548" s="8"/>
      <c r="I548" s="6"/>
      <c r="V548" s="27"/>
    </row>
    <row r="549" spans="1:22" x14ac:dyDescent="0.3">
      <c r="A549" s="1"/>
      <c r="C549" s="6"/>
      <c r="H549" s="8"/>
      <c r="I549" s="6"/>
      <c r="V549" s="27"/>
    </row>
    <row r="550" spans="1:22" x14ac:dyDescent="0.3">
      <c r="A550" s="1"/>
      <c r="C550" s="6"/>
      <c r="H550" s="8"/>
      <c r="I550" s="6"/>
      <c r="V550" s="27"/>
    </row>
    <row r="551" spans="1:22" x14ac:dyDescent="0.3">
      <c r="A551" s="1"/>
      <c r="C551" s="6"/>
      <c r="H551" s="8"/>
      <c r="I551" s="6"/>
      <c r="V551" s="27"/>
    </row>
    <row r="552" spans="1:22" x14ac:dyDescent="0.3">
      <c r="A552" s="1"/>
      <c r="C552" s="6"/>
      <c r="H552" s="8"/>
      <c r="I552" s="6"/>
      <c r="V552" s="27"/>
    </row>
    <row r="553" spans="1:22" x14ac:dyDescent="0.3">
      <c r="A553" s="1"/>
      <c r="C553" s="6"/>
      <c r="H553" s="8"/>
      <c r="I553" s="6"/>
      <c r="V553" s="27"/>
    </row>
    <row r="554" spans="1:22" x14ac:dyDescent="0.3">
      <c r="A554" s="1"/>
      <c r="C554" s="6"/>
      <c r="H554" s="8"/>
      <c r="I554" s="6"/>
      <c r="V554" s="27"/>
    </row>
    <row r="555" spans="1:22" x14ac:dyDescent="0.3">
      <c r="A555" s="1"/>
      <c r="C555" s="6"/>
      <c r="H555" s="8"/>
      <c r="I555" s="6"/>
      <c r="V555" s="27"/>
    </row>
    <row r="556" spans="1:22" x14ac:dyDescent="0.3">
      <c r="A556" s="1"/>
      <c r="C556" s="6"/>
      <c r="H556" s="8"/>
      <c r="I556" s="6"/>
      <c r="V556" s="27"/>
    </row>
    <row r="557" spans="1:22" x14ac:dyDescent="0.3">
      <c r="A557" s="1"/>
      <c r="C557" s="6"/>
      <c r="H557" s="8"/>
      <c r="I557" s="6"/>
      <c r="V557" s="27"/>
    </row>
    <row r="558" spans="1:22" x14ac:dyDescent="0.3">
      <c r="A558" s="1"/>
      <c r="C558" s="6"/>
      <c r="H558" s="8"/>
      <c r="I558" s="6"/>
      <c r="V558" s="27"/>
    </row>
    <row r="559" spans="1:22" x14ac:dyDescent="0.3">
      <c r="A559" s="1"/>
      <c r="C559" s="6"/>
      <c r="H559" s="8"/>
      <c r="I559" s="6"/>
      <c r="V559" s="27"/>
    </row>
    <row r="560" spans="1:22" x14ac:dyDescent="0.3">
      <c r="A560" s="1"/>
      <c r="C560" s="6"/>
      <c r="H560" s="8"/>
      <c r="I560" s="6"/>
      <c r="V560" s="27"/>
    </row>
    <row r="561" spans="1:22" x14ac:dyDescent="0.3">
      <c r="A561" s="1"/>
      <c r="C561" s="6"/>
      <c r="H561" s="8"/>
      <c r="I561" s="6"/>
      <c r="V561" s="27"/>
    </row>
    <row r="562" spans="1:22" x14ac:dyDescent="0.3">
      <c r="A562" s="1"/>
      <c r="C562" s="6"/>
      <c r="H562" s="8"/>
      <c r="I562" s="6"/>
      <c r="V562" s="27"/>
    </row>
    <row r="563" spans="1:22" x14ac:dyDescent="0.3">
      <c r="A563" s="1"/>
      <c r="C563" s="6"/>
      <c r="H563" s="8"/>
      <c r="I563" s="6"/>
      <c r="V563" s="27"/>
    </row>
    <row r="564" spans="1:22" x14ac:dyDescent="0.3">
      <c r="A564" s="1"/>
      <c r="C564" s="6"/>
      <c r="H564" s="8"/>
      <c r="I564" s="6"/>
      <c r="V564" s="27"/>
    </row>
    <row r="565" spans="1:22" x14ac:dyDescent="0.3">
      <c r="A565" s="1"/>
      <c r="C565" s="6"/>
      <c r="H565" s="8"/>
      <c r="I565" s="6"/>
      <c r="V565" s="27"/>
    </row>
    <row r="566" spans="1:22" x14ac:dyDescent="0.3">
      <c r="A566" s="1"/>
      <c r="C566" s="6"/>
      <c r="H566" s="8"/>
      <c r="I566" s="6"/>
      <c r="V566" s="27"/>
    </row>
    <row r="567" spans="1:22" x14ac:dyDescent="0.3">
      <c r="A567" s="1"/>
      <c r="C567" s="6"/>
      <c r="H567" s="8"/>
      <c r="I567" s="6"/>
      <c r="V567" s="27"/>
    </row>
    <row r="568" spans="1:22" x14ac:dyDescent="0.3">
      <c r="A568" s="1"/>
      <c r="C568" s="6"/>
      <c r="H568" s="8"/>
      <c r="I568" s="6"/>
      <c r="V568" s="27"/>
    </row>
    <row r="569" spans="1:22" x14ac:dyDescent="0.3">
      <c r="A569" s="1"/>
      <c r="C569" s="6"/>
      <c r="H569" s="8"/>
      <c r="I569" s="6"/>
      <c r="V569" s="27"/>
    </row>
    <row r="570" spans="1:22" x14ac:dyDescent="0.3">
      <c r="A570" s="1"/>
      <c r="C570" s="6"/>
      <c r="H570" s="8"/>
      <c r="I570" s="6"/>
      <c r="V570" s="27"/>
    </row>
    <row r="571" spans="1:22" x14ac:dyDescent="0.3">
      <c r="A571" s="1"/>
      <c r="C571" s="6"/>
      <c r="H571" s="8"/>
      <c r="I571" s="6"/>
      <c r="V571" s="27"/>
    </row>
    <row r="572" spans="1:22" x14ac:dyDescent="0.3">
      <c r="A572" s="1"/>
      <c r="C572" s="6"/>
      <c r="H572" s="8"/>
      <c r="I572" s="6"/>
      <c r="V572" s="27"/>
    </row>
    <row r="573" spans="1:22" x14ac:dyDescent="0.3">
      <c r="A573" s="1"/>
      <c r="C573" s="6"/>
      <c r="H573" s="8"/>
      <c r="I573" s="6"/>
      <c r="V573" s="27"/>
    </row>
    <row r="574" spans="1:22" x14ac:dyDescent="0.3">
      <c r="A574" s="1"/>
      <c r="C574" s="6"/>
      <c r="H574" s="8"/>
      <c r="I574" s="6"/>
      <c r="V574" s="27"/>
    </row>
    <row r="575" spans="1:22" x14ac:dyDescent="0.3">
      <c r="A575" s="1"/>
      <c r="C575" s="6"/>
      <c r="H575" s="8"/>
      <c r="I575" s="6"/>
      <c r="V575" s="27"/>
    </row>
    <row r="576" spans="1:22" x14ac:dyDescent="0.3">
      <c r="A576" s="1"/>
      <c r="C576" s="6"/>
      <c r="H576" s="8"/>
      <c r="I576" s="6"/>
      <c r="V576" s="27"/>
    </row>
    <row r="577" spans="1:22" x14ac:dyDescent="0.3">
      <c r="A577" s="1"/>
      <c r="C577" s="6"/>
      <c r="H577" s="8"/>
      <c r="I577" s="6"/>
      <c r="V577" s="27"/>
    </row>
    <row r="578" spans="1:22" x14ac:dyDescent="0.3">
      <c r="A578" s="1"/>
      <c r="C578" s="6"/>
      <c r="H578" s="8"/>
      <c r="I578" s="6"/>
      <c r="V578" s="27"/>
    </row>
    <row r="579" spans="1:22" x14ac:dyDescent="0.3">
      <c r="A579" s="1"/>
      <c r="C579" s="6"/>
      <c r="H579" s="8"/>
      <c r="I579" s="6"/>
      <c r="V579" s="27"/>
    </row>
    <row r="580" spans="1:22" x14ac:dyDescent="0.3">
      <c r="A580" s="1"/>
      <c r="C580" s="6"/>
      <c r="H580" s="8"/>
      <c r="I580" s="6"/>
      <c r="V580" s="27"/>
    </row>
    <row r="581" spans="1:22" x14ac:dyDescent="0.3">
      <c r="A581" s="1"/>
      <c r="C581" s="6"/>
      <c r="H581" s="8"/>
      <c r="I581" s="6"/>
      <c r="V581" s="27"/>
    </row>
    <row r="582" spans="1:22" x14ac:dyDescent="0.3">
      <c r="A582" s="1"/>
      <c r="C582" s="6"/>
      <c r="H582" s="8"/>
      <c r="I582" s="6"/>
      <c r="V582" s="27"/>
    </row>
    <row r="583" spans="1:22" x14ac:dyDescent="0.3">
      <c r="A583" s="1"/>
      <c r="C583" s="6"/>
      <c r="H583" s="8"/>
      <c r="I583" s="6"/>
      <c r="V583" s="27"/>
    </row>
    <row r="584" spans="1:22" x14ac:dyDescent="0.3">
      <c r="A584" s="1"/>
      <c r="C584" s="6"/>
      <c r="H584" s="8"/>
      <c r="I584" s="6"/>
      <c r="V584" s="27"/>
    </row>
    <row r="585" spans="1:22" x14ac:dyDescent="0.3">
      <c r="A585" s="1"/>
      <c r="C585" s="6"/>
      <c r="H585" s="8"/>
      <c r="I585" s="6"/>
      <c r="V585" s="27"/>
    </row>
    <row r="586" spans="1:22" x14ac:dyDescent="0.3">
      <c r="A586" s="1"/>
      <c r="C586" s="6"/>
      <c r="H586" s="8"/>
      <c r="I586" s="6"/>
      <c r="V586" s="27"/>
    </row>
    <row r="587" spans="1:22" x14ac:dyDescent="0.3">
      <c r="A587" s="1"/>
      <c r="C587" s="6"/>
      <c r="H587" s="8"/>
      <c r="I587" s="6"/>
      <c r="V587" s="27"/>
    </row>
    <row r="588" spans="1:22" x14ac:dyDescent="0.3">
      <c r="A588" s="1"/>
      <c r="C588" s="6"/>
      <c r="H588" s="8"/>
      <c r="I588" s="6"/>
      <c r="V588" s="27"/>
    </row>
    <row r="589" spans="1:22" x14ac:dyDescent="0.3">
      <c r="A589" s="1"/>
      <c r="C589" s="6"/>
      <c r="H589" s="8"/>
      <c r="I589" s="6"/>
      <c r="V589" s="27"/>
    </row>
    <row r="590" spans="1:22" x14ac:dyDescent="0.3">
      <c r="A590" s="1"/>
      <c r="C590" s="6"/>
      <c r="H590" s="8"/>
      <c r="I590" s="6"/>
      <c r="V590" s="27"/>
    </row>
    <row r="591" spans="1:22" x14ac:dyDescent="0.3">
      <c r="A591" s="1"/>
      <c r="C591" s="6"/>
      <c r="H591" s="8"/>
      <c r="I591" s="6"/>
      <c r="V591" s="27"/>
    </row>
    <row r="592" spans="1:22" x14ac:dyDescent="0.3">
      <c r="A592" s="1"/>
      <c r="C592" s="6"/>
      <c r="H592" s="8"/>
      <c r="I592" s="6"/>
      <c r="V592" s="27"/>
    </row>
    <row r="593" spans="1:22" x14ac:dyDescent="0.3">
      <c r="A593" s="1"/>
      <c r="C593" s="6"/>
      <c r="H593" s="8"/>
      <c r="I593" s="6"/>
      <c r="V593" s="27"/>
    </row>
    <row r="594" spans="1:22" x14ac:dyDescent="0.3">
      <c r="A594" s="1"/>
      <c r="C594" s="6"/>
      <c r="H594" s="8"/>
      <c r="I594" s="6"/>
      <c r="V594" s="27"/>
    </row>
    <row r="595" spans="1:22" x14ac:dyDescent="0.3">
      <c r="A595" s="1"/>
      <c r="C595" s="6"/>
      <c r="H595" s="8"/>
      <c r="I595" s="6"/>
      <c r="V595" s="27"/>
    </row>
    <row r="596" spans="1:22" x14ac:dyDescent="0.3">
      <c r="A596" s="1"/>
      <c r="C596" s="6"/>
      <c r="H596" s="8"/>
      <c r="I596" s="6"/>
      <c r="V596" s="27"/>
    </row>
    <row r="597" spans="1:22" x14ac:dyDescent="0.3">
      <c r="A597" s="1"/>
      <c r="C597" s="6"/>
      <c r="H597" s="8"/>
      <c r="I597" s="6"/>
      <c r="V597" s="27"/>
    </row>
    <row r="598" spans="1:22" x14ac:dyDescent="0.3">
      <c r="A598" s="1"/>
      <c r="C598" s="6"/>
      <c r="H598" s="8"/>
      <c r="I598" s="6"/>
      <c r="V598" s="27"/>
    </row>
    <row r="599" spans="1:22" x14ac:dyDescent="0.3">
      <c r="A599" s="1"/>
      <c r="C599" s="6"/>
      <c r="H599" s="8"/>
      <c r="I599" s="6"/>
      <c r="V599" s="27"/>
    </row>
    <row r="600" spans="1:22" x14ac:dyDescent="0.3">
      <c r="A600" s="1"/>
      <c r="C600" s="6"/>
      <c r="H600" s="8"/>
      <c r="I600" s="6"/>
      <c r="V600" s="27"/>
    </row>
    <row r="601" spans="1:22" x14ac:dyDescent="0.3">
      <c r="A601" s="1"/>
      <c r="C601" s="6"/>
      <c r="H601" s="8"/>
      <c r="I601" s="6"/>
      <c r="V601" s="27"/>
    </row>
    <row r="602" spans="1:22" x14ac:dyDescent="0.3">
      <c r="A602" s="1"/>
      <c r="C602" s="6"/>
      <c r="H602" s="8"/>
      <c r="I602" s="6"/>
      <c r="V602" s="27"/>
    </row>
    <row r="603" spans="1:22" x14ac:dyDescent="0.3">
      <c r="A603" s="1"/>
      <c r="C603" s="6"/>
      <c r="H603" s="8"/>
      <c r="I603" s="6"/>
      <c r="V603" s="27"/>
    </row>
    <row r="604" spans="1:22" x14ac:dyDescent="0.3">
      <c r="A604" s="1"/>
      <c r="C604" s="6"/>
      <c r="H604" s="8"/>
      <c r="I604" s="6"/>
      <c r="V604" s="27"/>
    </row>
    <row r="605" spans="1:22" x14ac:dyDescent="0.3">
      <c r="A605" s="1"/>
      <c r="C605" s="6"/>
      <c r="H605" s="8"/>
      <c r="I605" s="6"/>
      <c r="V605" s="27"/>
    </row>
    <row r="606" spans="1:22" x14ac:dyDescent="0.3">
      <c r="A606" s="1"/>
      <c r="C606" s="6"/>
      <c r="H606" s="8"/>
      <c r="I606" s="6"/>
      <c r="V606" s="27"/>
    </row>
    <row r="607" spans="1:22" x14ac:dyDescent="0.3">
      <c r="A607" s="1"/>
      <c r="C607" s="6"/>
      <c r="H607" s="8"/>
      <c r="I607" s="6"/>
      <c r="V607" s="27"/>
    </row>
    <row r="608" spans="1:22" x14ac:dyDescent="0.3">
      <c r="A608" s="1"/>
      <c r="C608" s="6"/>
      <c r="H608" s="8"/>
      <c r="I608" s="6"/>
      <c r="V608" s="27"/>
    </row>
    <row r="609" spans="1:22" x14ac:dyDescent="0.3">
      <c r="A609" s="1"/>
      <c r="C609" s="6"/>
      <c r="H609" s="8"/>
      <c r="I609" s="6"/>
      <c r="V609" s="27"/>
    </row>
    <row r="610" spans="1:22" x14ac:dyDescent="0.3">
      <c r="A610" s="1"/>
      <c r="C610" s="6"/>
      <c r="H610" s="8"/>
      <c r="I610" s="6"/>
      <c r="V610" s="27"/>
    </row>
    <row r="611" spans="1:22" x14ac:dyDescent="0.3">
      <c r="A611" s="1"/>
      <c r="C611" s="6"/>
      <c r="H611" s="8"/>
      <c r="I611" s="6"/>
      <c r="V611" s="27"/>
    </row>
    <row r="612" spans="1:22" x14ac:dyDescent="0.3">
      <c r="A612" s="1"/>
      <c r="C612" s="6"/>
      <c r="H612" s="8"/>
      <c r="I612" s="6"/>
      <c r="V612" s="27"/>
    </row>
    <row r="613" spans="1:22" x14ac:dyDescent="0.3">
      <c r="A613" s="1"/>
      <c r="C613" s="6"/>
      <c r="H613" s="8"/>
      <c r="I613" s="6"/>
      <c r="V613" s="27"/>
    </row>
    <row r="614" spans="1:22" x14ac:dyDescent="0.3">
      <c r="A614" s="1"/>
      <c r="C614" s="6"/>
      <c r="H614" s="8"/>
      <c r="I614" s="6"/>
      <c r="V614" s="27"/>
    </row>
    <row r="615" spans="1:22" x14ac:dyDescent="0.3">
      <c r="A615" s="1"/>
      <c r="C615" s="6"/>
      <c r="H615" s="8"/>
      <c r="I615" s="6"/>
      <c r="V615" s="27"/>
    </row>
    <row r="616" spans="1:22" x14ac:dyDescent="0.3">
      <c r="A616" s="1"/>
      <c r="C616" s="6"/>
      <c r="H616" s="8"/>
      <c r="I616" s="6"/>
      <c r="V616" s="27"/>
    </row>
    <row r="617" spans="1:22" x14ac:dyDescent="0.3">
      <c r="A617" s="1"/>
      <c r="C617" s="6"/>
      <c r="H617" s="8"/>
      <c r="I617" s="6"/>
      <c r="V617" s="27"/>
    </row>
    <row r="618" spans="1:22" x14ac:dyDescent="0.3">
      <c r="A618" s="1"/>
      <c r="C618" s="6"/>
      <c r="H618" s="8"/>
      <c r="I618" s="6"/>
      <c r="V618" s="27"/>
    </row>
    <row r="619" spans="1:22" x14ac:dyDescent="0.3">
      <c r="A619" s="1"/>
      <c r="C619" s="6"/>
      <c r="H619" s="8"/>
      <c r="I619" s="6"/>
      <c r="V619" s="27"/>
    </row>
    <row r="620" spans="1:22" x14ac:dyDescent="0.3">
      <c r="A620" s="1"/>
      <c r="C620" s="6"/>
      <c r="H620" s="8"/>
      <c r="I620" s="6"/>
      <c r="V620" s="27"/>
    </row>
    <row r="621" spans="1:22" x14ac:dyDescent="0.3">
      <c r="A621" s="1"/>
      <c r="C621" s="6"/>
      <c r="H621" s="8"/>
      <c r="I621" s="6"/>
      <c r="V621" s="27"/>
    </row>
    <row r="622" spans="1:22" x14ac:dyDescent="0.3">
      <c r="A622" s="1"/>
      <c r="C622" s="6"/>
      <c r="H622" s="8"/>
      <c r="I622" s="6"/>
      <c r="V622" s="27"/>
    </row>
    <row r="623" spans="1:22" x14ac:dyDescent="0.3">
      <c r="A623" s="1"/>
      <c r="C623" s="6"/>
      <c r="H623" s="8"/>
      <c r="I623" s="6"/>
      <c r="V623" s="27"/>
    </row>
    <row r="624" spans="1:22" x14ac:dyDescent="0.3">
      <c r="A624" s="1"/>
      <c r="C624" s="6"/>
      <c r="H624" s="8"/>
      <c r="I624" s="6"/>
      <c r="V624" s="27"/>
    </row>
    <row r="625" spans="1:22" x14ac:dyDescent="0.3">
      <c r="A625" s="1"/>
      <c r="C625" s="6"/>
      <c r="H625" s="8"/>
      <c r="I625" s="6"/>
      <c r="V625" s="27"/>
    </row>
    <row r="626" spans="1:22" x14ac:dyDescent="0.3">
      <c r="A626" s="1"/>
      <c r="C626" s="6"/>
      <c r="H626" s="8"/>
      <c r="I626" s="6"/>
      <c r="V626" s="27"/>
    </row>
    <row r="627" spans="1:22" x14ac:dyDescent="0.3">
      <c r="A627" s="1"/>
      <c r="C627" s="6"/>
      <c r="H627" s="8"/>
      <c r="I627" s="6"/>
      <c r="V627" s="27"/>
    </row>
    <row r="628" spans="1:22" x14ac:dyDescent="0.3">
      <c r="A628" s="1"/>
      <c r="C628" s="6"/>
      <c r="H628" s="8"/>
      <c r="I628" s="6"/>
      <c r="V628" s="27"/>
    </row>
    <row r="629" spans="1:22" x14ac:dyDescent="0.3">
      <c r="A629" s="1"/>
      <c r="C629" s="6"/>
      <c r="H629" s="8"/>
      <c r="I629" s="6"/>
      <c r="V629" s="27"/>
    </row>
    <row r="630" spans="1:22" x14ac:dyDescent="0.3">
      <c r="A630" s="1"/>
      <c r="C630" s="6"/>
      <c r="H630" s="8"/>
      <c r="I630" s="6"/>
      <c r="V630" s="27"/>
    </row>
    <row r="631" spans="1:22" x14ac:dyDescent="0.3">
      <c r="A631" s="1"/>
      <c r="C631" s="6"/>
      <c r="H631" s="8"/>
      <c r="I631" s="6"/>
      <c r="V631" s="27"/>
    </row>
    <row r="632" spans="1:22" x14ac:dyDescent="0.3">
      <c r="A632" s="1"/>
      <c r="C632" s="6"/>
      <c r="H632" s="8"/>
      <c r="I632" s="6"/>
      <c r="V632" s="27"/>
    </row>
    <row r="633" spans="1:22" x14ac:dyDescent="0.3">
      <c r="A633" s="1"/>
      <c r="C633" s="6"/>
      <c r="H633" s="8"/>
      <c r="I633" s="6"/>
      <c r="V633" s="27"/>
    </row>
    <row r="634" spans="1:22" x14ac:dyDescent="0.3">
      <c r="A634" s="1"/>
      <c r="C634" s="6"/>
      <c r="H634" s="8"/>
      <c r="I634" s="6"/>
      <c r="V634" s="27"/>
    </row>
    <row r="635" spans="1:22" x14ac:dyDescent="0.3">
      <c r="A635" s="1"/>
      <c r="C635" s="6"/>
      <c r="H635" s="8"/>
      <c r="I635" s="6"/>
      <c r="V635" s="27"/>
    </row>
    <row r="636" spans="1:22" x14ac:dyDescent="0.3">
      <c r="A636" s="1"/>
      <c r="C636" s="6"/>
      <c r="H636" s="8"/>
      <c r="I636" s="6"/>
      <c r="V636" s="27"/>
    </row>
    <row r="637" spans="1:22" x14ac:dyDescent="0.3">
      <c r="A637" s="1"/>
      <c r="C637" s="6"/>
      <c r="H637" s="8"/>
      <c r="I637" s="6"/>
      <c r="V637" s="27"/>
    </row>
    <row r="638" spans="1:22" x14ac:dyDescent="0.3">
      <c r="A638" s="1"/>
      <c r="C638" s="6"/>
      <c r="H638" s="8"/>
      <c r="I638" s="6"/>
      <c r="V638" s="27"/>
    </row>
    <row r="639" spans="1:22" x14ac:dyDescent="0.3">
      <c r="A639" s="1"/>
      <c r="C639" s="6"/>
      <c r="H639" s="8"/>
      <c r="I639" s="6"/>
      <c r="V639" s="27"/>
    </row>
    <row r="640" spans="1:22" x14ac:dyDescent="0.3">
      <c r="A640" s="1"/>
      <c r="C640" s="6"/>
      <c r="H640" s="8"/>
      <c r="I640" s="6"/>
      <c r="V640" s="27"/>
    </row>
    <row r="641" spans="1:22" x14ac:dyDescent="0.3">
      <c r="A641" s="1"/>
      <c r="C641" s="6"/>
      <c r="H641" s="8"/>
      <c r="I641" s="6"/>
      <c r="V641" s="27"/>
    </row>
    <row r="642" spans="1:22" x14ac:dyDescent="0.3">
      <c r="A642" s="1"/>
      <c r="C642" s="6"/>
      <c r="H642" s="8"/>
      <c r="I642" s="6"/>
      <c r="V642" s="27"/>
    </row>
    <row r="643" spans="1:22" x14ac:dyDescent="0.3">
      <c r="A643" s="1"/>
      <c r="C643" s="6"/>
      <c r="H643" s="8"/>
      <c r="I643" s="6"/>
      <c r="V643" s="27"/>
    </row>
    <row r="644" spans="1:22" x14ac:dyDescent="0.3">
      <c r="A644" s="1"/>
      <c r="C644" s="6"/>
      <c r="H644" s="8"/>
      <c r="I644" s="6"/>
      <c r="V644" s="27"/>
    </row>
    <row r="645" spans="1:22" x14ac:dyDescent="0.3">
      <c r="A645" s="1"/>
      <c r="C645" s="6"/>
      <c r="H645" s="8"/>
      <c r="I645" s="6"/>
      <c r="V645" s="27"/>
    </row>
    <row r="646" spans="1:22" x14ac:dyDescent="0.3">
      <c r="A646" s="1"/>
      <c r="C646" s="6"/>
      <c r="H646" s="8"/>
      <c r="I646" s="6"/>
      <c r="V646" s="27"/>
    </row>
    <row r="647" spans="1:22" x14ac:dyDescent="0.3">
      <c r="A647" s="1"/>
      <c r="C647" s="6"/>
      <c r="H647" s="8"/>
      <c r="I647" s="6"/>
      <c r="V647" s="27"/>
    </row>
    <row r="648" spans="1:22" x14ac:dyDescent="0.3">
      <c r="A648" s="1"/>
      <c r="C648" s="6"/>
      <c r="H648" s="8"/>
      <c r="I648" s="6"/>
      <c r="V648" s="27"/>
    </row>
    <row r="649" spans="1:22" x14ac:dyDescent="0.3">
      <c r="A649" s="1"/>
      <c r="C649" s="6"/>
      <c r="H649" s="8"/>
      <c r="I649" s="6"/>
      <c r="V649" s="27"/>
    </row>
    <row r="650" spans="1:22" x14ac:dyDescent="0.3">
      <c r="A650" s="1"/>
      <c r="C650" s="6"/>
      <c r="H650" s="8"/>
      <c r="I650" s="6"/>
      <c r="V650" s="27"/>
    </row>
    <row r="651" spans="1:22" x14ac:dyDescent="0.3">
      <c r="A651" s="1"/>
      <c r="C651" s="6"/>
      <c r="H651" s="8"/>
      <c r="I651" s="6"/>
      <c r="V651" s="27"/>
    </row>
    <row r="652" spans="1:22" x14ac:dyDescent="0.3">
      <c r="A652" s="1"/>
      <c r="C652" s="6"/>
      <c r="H652" s="8"/>
      <c r="I652" s="6"/>
      <c r="V652" s="27"/>
    </row>
    <row r="653" spans="1:22" x14ac:dyDescent="0.3">
      <c r="A653" s="1"/>
      <c r="C653" s="6"/>
      <c r="H653" s="8"/>
      <c r="I653" s="6"/>
      <c r="V653" s="27"/>
    </row>
    <row r="654" spans="1:22" x14ac:dyDescent="0.3">
      <c r="A654" s="1"/>
      <c r="C654" s="6"/>
      <c r="H654" s="8"/>
      <c r="I654" s="6"/>
      <c r="V654" s="27"/>
    </row>
    <row r="655" spans="1:22" x14ac:dyDescent="0.3">
      <c r="A655" s="1"/>
      <c r="C655" s="6"/>
      <c r="H655" s="8"/>
      <c r="I655" s="6"/>
      <c r="V655" s="27"/>
    </row>
    <row r="656" spans="1:22" x14ac:dyDescent="0.3">
      <c r="A656" s="1"/>
      <c r="C656" s="6"/>
      <c r="H656" s="8"/>
      <c r="I656" s="6"/>
      <c r="V656" s="27"/>
    </row>
    <row r="657" spans="1:22" x14ac:dyDescent="0.3">
      <c r="A657" s="1"/>
      <c r="C657" s="6"/>
      <c r="H657" s="8"/>
      <c r="I657" s="6"/>
      <c r="V657" s="27"/>
    </row>
    <row r="658" spans="1:22" x14ac:dyDescent="0.3">
      <c r="A658" s="1"/>
      <c r="C658" s="6"/>
      <c r="H658" s="8"/>
      <c r="I658" s="6"/>
      <c r="V658" s="27"/>
    </row>
    <row r="659" spans="1:22" x14ac:dyDescent="0.3">
      <c r="A659" s="1"/>
      <c r="C659" s="6"/>
      <c r="H659" s="8"/>
      <c r="I659" s="6"/>
      <c r="V659" s="27"/>
    </row>
    <row r="660" spans="1:22" x14ac:dyDescent="0.3">
      <c r="A660" s="1"/>
      <c r="C660" s="6"/>
      <c r="H660" s="8"/>
      <c r="I660" s="6"/>
      <c r="V660" s="27"/>
    </row>
    <row r="661" spans="1:22" x14ac:dyDescent="0.3">
      <c r="A661" s="1"/>
      <c r="C661" s="6"/>
      <c r="H661" s="8"/>
      <c r="I661" s="6"/>
      <c r="V661" s="27"/>
    </row>
    <row r="662" spans="1:22" x14ac:dyDescent="0.3">
      <c r="A662" s="1"/>
      <c r="C662" s="6"/>
      <c r="H662" s="8"/>
      <c r="I662" s="6"/>
      <c r="V662" s="27"/>
    </row>
    <row r="663" spans="1:22" x14ac:dyDescent="0.3">
      <c r="A663" s="1"/>
      <c r="C663" s="6"/>
      <c r="H663" s="8"/>
      <c r="I663" s="6"/>
      <c r="V663" s="27"/>
    </row>
    <row r="664" spans="1:22" x14ac:dyDescent="0.3">
      <c r="A664" s="1"/>
      <c r="C664" s="6"/>
      <c r="H664" s="8"/>
      <c r="I664" s="6"/>
      <c r="V664" s="27"/>
    </row>
    <row r="665" spans="1:22" x14ac:dyDescent="0.3">
      <c r="A665" s="1"/>
      <c r="C665" s="6"/>
      <c r="H665" s="8"/>
      <c r="I665" s="6"/>
      <c r="V665" s="27"/>
    </row>
    <row r="666" spans="1:22" x14ac:dyDescent="0.3">
      <c r="A666" s="1"/>
      <c r="C666" s="6"/>
      <c r="H666" s="8"/>
      <c r="I666" s="6"/>
      <c r="V666" s="27"/>
    </row>
    <row r="667" spans="1:22" x14ac:dyDescent="0.3">
      <c r="A667" s="1"/>
      <c r="C667" s="6"/>
      <c r="H667" s="8"/>
      <c r="I667" s="6"/>
      <c r="V667" s="27"/>
    </row>
    <row r="668" spans="1:22" x14ac:dyDescent="0.3">
      <c r="A668" s="1"/>
      <c r="C668" s="6"/>
      <c r="H668" s="8"/>
      <c r="I668" s="6"/>
      <c r="V668" s="27"/>
    </row>
    <row r="669" spans="1:22" x14ac:dyDescent="0.3">
      <c r="A669" s="1"/>
      <c r="C669" s="6"/>
      <c r="H669" s="8"/>
      <c r="I669" s="6"/>
      <c r="V669" s="27"/>
    </row>
    <row r="670" spans="1:22" x14ac:dyDescent="0.3">
      <c r="A670" s="1"/>
      <c r="C670" s="6"/>
      <c r="H670" s="8"/>
      <c r="I670" s="6"/>
      <c r="V670" s="27"/>
    </row>
    <row r="671" spans="1:22" x14ac:dyDescent="0.3">
      <c r="A671" s="1"/>
      <c r="C671" s="6"/>
      <c r="H671" s="8"/>
      <c r="I671" s="6"/>
      <c r="V671" s="27"/>
    </row>
    <row r="672" spans="1:22" x14ac:dyDescent="0.3">
      <c r="A672" s="1"/>
      <c r="C672" s="6"/>
      <c r="H672" s="8"/>
      <c r="I672" s="6"/>
      <c r="V672" s="27"/>
    </row>
    <row r="673" spans="1:22" x14ac:dyDescent="0.3">
      <c r="A673" s="1"/>
      <c r="C673" s="6"/>
      <c r="H673" s="8"/>
      <c r="I673" s="6"/>
      <c r="V673" s="27"/>
    </row>
    <row r="674" spans="1:22" x14ac:dyDescent="0.3">
      <c r="A674" s="1"/>
      <c r="C674" s="6"/>
      <c r="H674" s="8"/>
      <c r="I674" s="6"/>
      <c r="V674" s="27"/>
    </row>
    <row r="675" spans="1:22" x14ac:dyDescent="0.3">
      <c r="A675" s="1"/>
      <c r="C675" s="6"/>
      <c r="H675" s="8"/>
      <c r="I675" s="6"/>
      <c r="V675" s="27"/>
    </row>
    <row r="676" spans="1:22" x14ac:dyDescent="0.3">
      <c r="A676" s="1"/>
      <c r="C676" s="6"/>
      <c r="H676" s="8"/>
      <c r="I676" s="6"/>
      <c r="V676" s="27"/>
    </row>
    <row r="677" spans="1:22" x14ac:dyDescent="0.3">
      <c r="A677" s="1"/>
      <c r="C677" s="6"/>
      <c r="H677" s="8"/>
      <c r="I677" s="6"/>
      <c r="V677" s="27"/>
    </row>
    <row r="678" spans="1:22" x14ac:dyDescent="0.3">
      <c r="A678" s="1"/>
      <c r="C678" s="6"/>
      <c r="H678" s="8"/>
      <c r="I678" s="6"/>
      <c r="V678" s="27"/>
    </row>
    <row r="679" spans="1:22" x14ac:dyDescent="0.3">
      <c r="A679" s="1"/>
      <c r="C679" s="6"/>
      <c r="H679" s="8"/>
      <c r="I679" s="6"/>
      <c r="V679" s="27"/>
    </row>
    <row r="680" spans="1:22" x14ac:dyDescent="0.3">
      <c r="A680" s="1"/>
      <c r="C680" s="6"/>
      <c r="H680" s="8"/>
      <c r="I680" s="6"/>
      <c r="V680" s="27"/>
    </row>
    <row r="681" spans="1:22" x14ac:dyDescent="0.3">
      <c r="A681" s="1"/>
      <c r="C681" s="6"/>
      <c r="H681" s="8"/>
      <c r="I681" s="6"/>
      <c r="V681" s="27"/>
    </row>
    <row r="682" spans="1:22" x14ac:dyDescent="0.3">
      <c r="A682" s="1"/>
      <c r="C682" s="6"/>
      <c r="H682" s="8"/>
      <c r="I682" s="6"/>
      <c r="V682" s="27"/>
    </row>
    <row r="683" spans="1:22" x14ac:dyDescent="0.3">
      <c r="A683" s="1"/>
      <c r="C683" s="6"/>
      <c r="H683" s="8"/>
      <c r="I683" s="6"/>
      <c r="V683" s="27"/>
    </row>
    <row r="684" spans="1:22" x14ac:dyDescent="0.3">
      <c r="A684" s="1"/>
      <c r="C684" s="6"/>
      <c r="H684" s="8"/>
      <c r="I684" s="6"/>
      <c r="V684" s="27"/>
    </row>
    <row r="685" spans="1:22" x14ac:dyDescent="0.3">
      <c r="A685" s="1"/>
      <c r="C685" s="6"/>
      <c r="H685" s="8"/>
      <c r="I685" s="6"/>
      <c r="V685" s="27"/>
    </row>
    <row r="686" spans="1:22" x14ac:dyDescent="0.3">
      <c r="A686" s="1"/>
      <c r="C686" s="6"/>
      <c r="H686" s="8"/>
      <c r="I686" s="6"/>
      <c r="V686" s="27"/>
    </row>
    <row r="687" spans="1:22" x14ac:dyDescent="0.3">
      <c r="A687" s="1"/>
      <c r="C687" s="6"/>
      <c r="H687" s="8"/>
      <c r="I687" s="6"/>
      <c r="V687" s="27"/>
    </row>
    <row r="688" spans="1:22" x14ac:dyDescent="0.3">
      <c r="A688" s="1"/>
      <c r="C688" s="6"/>
      <c r="H688" s="8"/>
      <c r="I688" s="6"/>
      <c r="V688" s="27"/>
    </row>
    <row r="689" spans="1:22" x14ac:dyDescent="0.3">
      <c r="A689" s="1"/>
      <c r="C689" s="6"/>
      <c r="H689" s="8"/>
      <c r="I689" s="6"/>
      <c r="V689" s="27"/>
    </row>
    <row r="690" spans="1:22" x14ac:dyDescent="0.3">
      <c r="A690" s="1"/>
      <c r="C690" s="6"/>
      <c r="H690" s="8"/>
      <c r="I690" s="6"/>
      <c r="V690" s="27"/>
    </row>
    <row r="691" spans="1:22" x14ac:dyDescent="0.3">
      <c r="A691" s="1"/>
      <c r="C691" s="6"/>
      <c r="H691" s="8"/>
      <c r="I691" s="6"/>
      <c r="V691" s="27"/>
    </row>
    <row r="692" spans="1:22" x14ac:dyDescent="0.3">
      <c r="A692" s="1"/>
      <c r="C692" s="6"/>
      <c r="H692" s="8"/>
      <c r="I692" s="6"/>
      <c r="V692" s="27"/>
    </row>
    <row r="693" spans="1:22" x14ac:dyDescent="0.3">
      <c r="A693" s="1"/>
      <c r="C693" s="6"/>
      <c r="H693" s="8"/>
      <c r="I693" s="6"/>
      <c r="V693" s="27"/>
    </row>
    <row r="694" spans="1:22" x14ac:dyDescent="0.3">
      <c r="A694" s="1"/>
      <c r="C694" s="6"/>
      <c r="H694" s="8"/>
      <c r="I694" s="6"/>
      <c r="V694" s="27"/>
    </row>
    <row r="695" spans="1:22" x14ac:dyDescent="0.3">
      <c r="A695" s="1"/>
      <c r="C695" s="6"/>
      <c r="H695" s="8"/>
      <c r="I695" s="6"/>
      <c r="V695" s="27"/>
    </row>
    <row r="696" spans="1:22" x14ac:dyDescent="0.3">
      <c r="A696" s="1"/>
      <c r="C696" s="6"/>
      <c r="H696" s="8"/>
      <c r="I696" s="6"/>
      <c r="V696" s="27"/>
    </row>
    <row r="697" spans="1:22" x14ac:dyDescent="0.3">
      <c r="A697" s="1"/>
      <c r="C697" s="6"/>
      <c r="H697" s="8"/>
      <c r="I697" s="6"/>
      <c r="V697" s="27"/>
    </row>
    <row r="698" spans="1:22" x14ac:dyDescent="0.3">
      <c r="A698" s="1"/>
      <c r="C698" s="6"/>
      <c r="H698" s="8"/>
      <c r="I698" s="6"/>
      <c r="V698" s="27"/>
    </row>
    <row r="699" spans="1:22" x14ac:dyDescent="0.3">
      <c r="A699" s="1"/>
      <c r="C699" s="6"/>
      <c r="H699" s="8"/>
      <c r="I699" s="6"/>
      <c r="V699" s="27"/>
    </row>
    <row r="700" spans="1:22" x14ac:dyDescent="0.3">
      <c r="A700" s="1"/>
      <c r="C700" s="6"/>
      <c r="H700" s="8"/>
      <c r="I700" s="6"/>
      <c r="V700" s="27"/>
    </row>
    <row r="701" spans="1:22" x14ac:dyDescent="0.3">
      <c r="A701" s="1"/>
      <c r="C701" s="6"/>
      <c r="H701" s="8"/>
      <c r="I701" s="6"/>
      <c r="V701" s="27"/>
    </row>
    <row r="702" spans="1:22" x14ac:dyDescent="0.3">
      <c r="A702" s="1"/>
      <c r="C702" s="6"/>
      <c r="H702" s="8"/>
      <c r="I702" s="6"/>
      <c r="V702" s="27"/>
    </row>
    <row r="703" spans="1:22" x14ac:dyDescent="0.3">
      <c r="A703" s="1"/>
      <c r="C703" s="6"/>
      <c r="H703" s="8"/>
      <c r="I703" s="6"/>
      <c r="V703" s="27"/>
    </row>
    <row r="704" spans="1:22" x14ac:dyDescent="0.3">
      <c r="A704" s="1"/>
      <c r="C704" s="6"/>
      <c r="H704" s="8"/>
      <c r="I704" s="6"/>
      <c r="V704" s="27"/>
    </row>
    <row r="705" spans="1:22" x14ac:dyDescent="0.3">
      <c r="A705" s="1"/>
      <c r="C705" s="6"/>
      <c r="H705" s="8"/>
      <c r="I705" s="6"/>
      <c r="V705" s="27"/>
    </row>
    <row r="706" spans="1:22" x14ac:dyDescent="0.3">
      <c r="A706" s="1"/>
      <c r="C706" s="6"/>
      <c r="H706" s="8"/>
      <c r="I706" s="6"/>
      <c r="V706" s="27"/>
    </row>
    <row r="707" spans="1:22" x14ac:dyDescent="0.3">
      <c r="A707" s="1"/>
      <c r="C707" s="6"/>
      <c r="H707" s="8"/>
      <c r="I707" s="6"/>
      <c r="V707" s="27"/>
    </row>
    <row r="708" spans="1:22" x14ac:dyDescent="0.3">
      <c r="A708" s="1"/>
      <c r="C708" s="6"/>
      <c r="H708" s="8"/>
      <c r="I708" s="6"/>
      <c r="V708" s="27"/>
    </row>
    <row r="709" spans="1:22" x14ac:dyDescent="0.3">
      <c r="A709" s="1"/>
      <c r="C709" s="6"/>
      <c r="H709" s="8"/>
      <c r="I709" s="6"/>
      <c r="V709" s="27"/>
    </row>
    <row r="710" spans="1:22" x14ac:dyDescent="0.3">
      <c r="A710" s="1"/>
      <c r="C710" s="6"/>
      <c r="H710" s="8"/>
      <c r="I710" s="6"/>
      <c r="V710" s="27"/>
    </row>
    <row r="711" spans="1:22" x14ac:dyDescent="0.3">
      <c r="A711" s="1"/>
      <c r="C711" s="6"/>
      <c r="H711" s="8"/>
      <c r="I711" s="6"/>
      <c r="V711" s="27"/>
    </row>
    <row r="712" spans="1:22" x14ac:dyDescent="0.3">
      <c r="A712" s="1"/>
      <c r="C712" s="6"/>
      <c r="H712" s="8"/>
      <c r="I712" s="6"/>
      <c r="V712" s="27"/>
    </row>
    <row r="713" spans="1:22" x14ac:dyDescent="0.3">
      <c r="A713" s="1"/>
      <c r="C713" s="6"/>
      <c r="H713" s="8"/>
      <c r="I713" s="6"/>
      <c r="V713" s="27"/>
    </row>
    <row r="714" spans="1:22" x14ac:dyDescent="0.3">
      <c r="A714" s="1"/>
      <c r="C714" s="6"/>
      <c r="H714" s="8"/>
      <c r="I714" s="6"/>
      <c r="V714" s="27"/>
    </row>
    <row r="715" spans="1:22" x14ac:dyDescent="0.3">
      <c r="A715" s="1"/>
      <c r="C715" s="6"/>
      <c r="H715" s="8"/>
      <c r="I715" s="6"/>
      <c r="V715" s="27"/>
    </row>
    <row r="716" spans="1:22" x14ac:dyDescent="0.3">
      <c r="A716" s="1"/>
      <c r="C716" s="6"/>
      <c r="H716" s="8"/>
      <c r="I716" s="6"/>
      <c r="V716" s="27"/>
    </row>
    <row r="717" spans="1:22" x14ac:dyDescent="0.3">
      <c r="A717" s="1"/>
      <c r="C717" s="6"/>
      <c r="H717" s="8"/>
      <c r="I717" s="6"/>
      <c r="V717" s="27"/>
    </row>
    <row r="718" spans="1:22" x14ac:dyDescent="0.3">
      <c r="A718" s="1"/>
      <c r="C718" s="6"/>
      <c r="H718" s="8"/>
      <c r="I718" s="6"/>
      <c r="V718" s="27"/>
    </row>
    <row r="719" spans="1:22" x14ac:dyDescent="0.3">
      <c r="A719" s="1"/>
      <c r="C719" s="6"/>
      <c r="H719" s="8"/>
      <c r="I719" s="6"/>
      <c r="V719" s="27"/>
    </row>
    <row r="720" spans="1:22" x14ac:dyDescent="0.3">
      <c r="A720" s="1"/>
      <c r="C720" s="6"/>
      <c r="H720" s="8"/>
      <c r="I720" s="6"/>
      <c r="V720" s="27"/>
    </row>
    <row r="721" spans="1:22" x14ac:dyDescent="0.3">
      <c r="A721" s="1"/>
      <c r="C721" s="6"/>
      <c r="H721" s="8"/>
      <c r="I721" s="6"/>
      <c r="V721" s="27"/>
    </row>
    <row r="722" spans="1:22" x14ac:dyDescent="0.3">
      <c r="A722" s="1"/>
      <c r="C722" s="6"/>
      <c r="H722" s="8"/>
      <c r="I722" s="6"/>
      <c r="V722" s="27"/>
    </row>
    <row r="723" spans="1:22" x14ac:dyDescent="0.3">
      <c r="A723" s="1"/>
      <c r="C723" s="6"/>
      <c r="H723" s="8"/>
      <c r="I723" s="6"/>
      <c r="V723" s="27"/>
    </row>
    <row r="724" spans="1:22" x14ac:dyDescent="0.3">
      <c r="A724" s="1"/>
      <c r="C724" s="6"/>
      <c r="H724" s="8"/>
      <c r="I724" s="6"/>
      <c r="V724" s="27"/>
    </row>
    <row r="725" spans="1:22" x14ac:dyDescent="0.3">
      <c r="A725" s="1"/>
      <c r="C725" s="6"/>
      <c r="H725" s="8"/>
      <c r="I725" s="6"/>
      <c r="V725" s="27"/>
    </row>
    <row r="726" spans="1:22" x14ac:dyDescent="0.3">
      <c r="A726" s="1"/>
      <c r="C726" s="6"/>
      <c r="H726" s="8"/>
      <c r="I726" s="6"/>
      <c r="V726" s="27"/>
    </row>
    <row r="727" spans="1:22" x14ac:dyDescent="0.3">
      <c r="A727" s="1"/>
      <c r="C727" s="6"/>
      <c r="H727" s="8"/>
      <c r="I727" s="6"/>
      <c r="V727" s="27"/>
    </row>
    <row r="728" spans="1:22" x14ac:dyDescent="0.3">
      <c r="A728" s="1"/>
      <c r="C728" s="6"/>
      <c r="H728" s="8"/>
      <c r="I728" s="6"/>
      <c r="V728" s="27"/>
    </row>
    <row r="729" spans="1:22" x14ac:dyDescent="0.3">
      <c r="A729" s="1"/>
      <c r="C729" s="6"/>
      <c r="H729" s="8"/>
      <c r="I729" s="6"/>
      <c r="V729" s="27"/>
    </row>
    <row r="730" spans="1:22" x14ac:dyDescent="0.3">
      <c r="A730" s="1"/>
      <c r="C730" s="6"/>
      <c r="H730" s="8"/>
      <c r="I730" s="6"/>
      <c r="V730" s="27"/>
    </row>
    <row r="731" spans="1:22" x14ac:dyDescent="0.3">
      <c r="A731" s="1"/>
      <c r="C731" s="6"/>
      <c r="H731" s="8"/>
      <c r="I731" s="6"/>
      <c r="V731" s="27"/>
    </row>
    <row r="732" spans="1:22" x14ac:dyDescent="0.3">
      <c r="A732" s="1"/>
      <c r="C732" s="6"/>
      <c r="H732" s="8"/>
      <c r="I732" s="6"/>
      <c r="V732" s="27"/>
    </row>
    <row r="733" spans="1:22" x14ac:dyDescent="0.3">
      <c r="A733" s="1"/>
      <c r="C733" s="6"/>
      <c r="H733" s="8"/>
      <c r="I733" s="6"/>
      <c r="V733" s="27"/>
    </row>
    <row r="734" spans="1:22" x14ac:dyDescent="0.3">
      <c r="A734" s="1"/>
      <c r="C734" s="6"/>
      <c r="H734" s="8"/>
      <c r="I734" s="6"/>
      <c r="V734" s="27"/>
    </row>
    <row r="735" spans="1:22" x14ac:dyDescent="0.3">
      <c r="A735" s="1"/>
      <c r="C735" s="6"/>
      <c r="H735" s="8"/>
      <c r="I735" s="6"/>
      <c r="V735" s="27"/>
    </row>
    <row r="736" spans="1:22" x14ac:dyDescent="0.3">
      <c r="A736" s="1"/>
      <c r="C736" s="6"/>
      <c r="H736" s="8"/>
      <c r="I736" s="6"/>
      <c r="V736" s="27"/>
    </row>
    <row r="737" spans="1:22" x14ac:dyDescent="0.3">
      <c r="A737" s="1"/>
      <c r="C737" s="6"/>
      <c r="H737" s="8"/>
      <c r="I737" s="6"/>
      <c r="V737" s="27"/>
    </row>
    <row r="738" spans="1:22" x14ac:dyDescent="0.3">
      <c r="A738" s="1"/>
      <c r="C738" s="6"/>
      <c r="H738" s="8"/>
      <c r="I738" s="6"/>
      <c r="V738" s="27"/>
    </row>
    <row r="739" spans="1:22" x14ac:dyDescent="0.3">
      <c r="A739" s="1"/>
      <c r="C739" s="6"/>
      <c r="H739" s="8"/>
      <c r="I739" s="6"/>
      <c r="V739" s="27"/>
    </row>
    <row r="740" spans="1:22" x14ac:dyDescent="0.3">
      <c r="A740" s="1"/>
      <c r="C740" s="6"/>
      <c r="H740" s="8"/>
      <c r="I740" s="6"/>
      <c r="V740" s="27"/>
    </row>
    <row r="741" spans="1:22" x14ac:dyDescent="0.3">
      <c r="A741" s="1"/>
      <c r="C741" s="6"/>
      <c r="H741" s="8"/>
      <c r="I741" s="6"/>
      <c r="V741" s="27"/>
    </row>
    <row r="742" spans="1:22" x14ac:dyDescent="0.3">
      <c r="A742" s="1"/>
      <c r="C742" s="6"/>
      <c r="H742" s="8"/>
      <c r="I742" s="6"/>
      <c r="V742" s="27"/>
    </row>
    <row r="743" spans="1:22" x14ac:dyDescent="0.3">
      <c r="A743" s="1"/>
      <c r="C743" s="6"/>
      <c r="H743" s="8"/>
      <c r="I743" s="6"/>
      <c r="V743" s="27"/>
    </row>
    <row r="744" spans="1:22" x14ac:dyDescent="0.3">
      <c r="A744" s="1"/>
      <c r="C744" s="6"/>
      <c r="H744" s="8"/>
      <c r="I744" s="6"/>
      <c r="V744" s="27"/>
    </row>
    <row r="745" spans="1:22" x14ac:dyDescent="0.3">
      <c r="A745" s="1"/>
      <c r="C745" s="6"/>
      <c r="H745" s="8"/>
      <c r="I745" s="6"/>
      <c r="V745" s="27"/>
    </row>
    <row r="746" spans="1:22" x14ac:dyDescent="0.3">
      <c r="A746" s="1"/>
      <c r="C746" s="6"/>
      <c r="H746" s="8"/>
      <c r="I746" s="6"/>
      <c r="V746" s="27"/>
    </row>
    <row r="747" spans="1:22" x14ac:dyDescent="0.3">
      <c r="A747" s="1"/>
      <c r="C747" s="6"/>
      <c r="H747" s="8"/>
      <c r="I747" s="6"/>
      <c r="V747" s="27"/>
    </row>
    <row r="748" spans="1:22" x14ac:dyDescent="0.3">
      <c r="A748" s="1"/>
      <c r="C748" s="6"/>
      <c r="H748" s="8"/>
      <c r="I748" s="6"/>
      <c r="V748" s="27"/>
    </row>
    <row r="749" spans="1:22" x14ac:dyDescent="0.3">
      <c r="A749" s="1"/>
      <c r="C749" s="6"/>
      <c r="H749" s="8"/>
      <c r="I749" s="6"/>
      <c r="V749" s="27"/>
    </row>
    <row r="750" spans="1:22" x14ac:dyDescent="0.3">
      <c r="A750" s="1"/>
      <c r="C750" s="6"/>
      <c r="H750" s="8"/>
      <c r="I750" s="6"/>
      <c r="V750" s="27"/>
    </row>
    <row r="751" spans="1:22" x14ac:dyDescent="0.3">
      <c r="A751" s="1"/>
      <c r="C751" s="6"/>
      <c r="H751" s="8"/>
      <c r="I751" s="6"/>
      <c r="V751" s="27"/>
    </row>
    <row r="752" spans="1:22" x14ac:dyDescent="0.3">
      <c r="A752" s="1"/>
      <c r="C752" s="6"/>
      <c r="H752" s="8"/>
      <c r="I752" s="6"/>
      <c r="V752" s="27"/>
    </row>
    <row r="753" spans="1:22" x14ac:dyDescent="0.3">
      <c r="A753" s="1"/>
      <c r="C753" s="6"/>
      <c r="H753" s="8"/>
      <c r="I753" s="6"/>
      <c r="V753" s="27"/>
    </row>
    <row r="754" spans="1:22" x14ac:dyDescent="0.3">
      <c r="A754" s="1"/>
      <c r="C754" s="6"/>
      <c r="H754" s="8"/>
      <c r="I754" s="6"/>
      <c r="V754" s="27"/>
    </row>
    <row r="755" spans="1:22" x14ac:dyDescent="0.3">
      <c r="A755" s="1"/>
      <c r="C755" s="6"/>
      <c r="H755" s="8"/>
      <c r="I755" s="6"/>
      <c r="V755" s="27"/>
    </row>
    <row r="756" spans="1:22" x14ac:dyDescent="0.3">
      <c r="A756" s="1"/>
      <c r="C756" s="6"/>
      <c r="H756" s="8"/>
      <c r="I756" s="6"/>
      <c r="V756" s="27"/>
    </row>
    <row r="757" spans="1:22" x14ac:dyDescent="0.3">
      <c r="A757" s="1"/>
      <c r="C757" s="6"/>
      <c r="H757" s="8"/>
      <c r="I757" s="6"/>
      <c r="V757" s="27"/>
    </row>
    <row r="758" spans="1:22" x14ac:dyDescent="0.3">
      <c r="A758" s="1"/>
      <c r="C758" s="6"/>
      <c r="H758" s="8"/>
      <c r="I758" s="6"/>
      <c r="V758" s="27"/>
    </row>
    <row r="759" spans="1:22" x14ac:dyDescent="0.3">
      <c r="A759" s="1"/>
      <c r="C759" s="6"/>
      <c r="H759" s="8"/>
      <c r="I759" s="6"/>
      <c r="V759" s="27"/>
    </row>
    <row r="760" spans="1:22" x14ac:dyDescent="0.3">
      <c r="A760" s="1"/>
      <c r="C760" s="6"/>
      <c r="H760" s="8"/>
      <c r="I760" s="6"/>
      <c r="V760" s="27"/>
    </row>
    <row r="761" spans="1:22" x14ac:dyDescent="0.3">
      <c r="A761" s="1"/>
      <c r="C761" s="6"/>
      <c r="H761" s="8"/>
      <c r="I761" s="6"/>
      <c r="V761" s="27"/>
    </row>
    <row r="762" spans="1:22" x14ac:dyDescent="0.3">
      <c r="A762" s="1"/>
      <c r="C762" s="6"/>
      <c r="H762" s="8"/>
      <c r="I762" s="6"/>
      <c r="V762" s="27"/>
    </row>
    <row r="763" spans="1:22" x14ac:dyDescent="0.3">
      <c r="A763" s="1"/>
      <c r="C763" s="6"/>
      <c r="H763" s="8"/>
      <c r="I763" s="6"/>
      <c r="V763" s="27"/>
    </row>
    <row r="764" spans="1:22" x14ac:dyDescent="0.3">
      <c r="A764" s="1"/>
      <c r="C764" s="6"/>
      <c r="H764" s="8"/>
      <c r="I764" s="6"/>
      <c r="V764" s="27"/>
    </row>
    <row r="765" spans="1:22" x14ac:dyDescent="0.3">
      <c r="A765" s="1"/>
      <c r="C765" s="6"/>
      <c r="H765" s="8"/>
      <c r="I765" s="6"/>
      <c r="V765" s="27"/>
    </row>
    <row r="766" spans="1:22" x14ac:dyDescent="0.3">
      <c r="A766" s="1"/>
      <c r="C766" s="6"/>
      <c r="H766" s="8"/>
      <c r="I766" s="6"/>
      <c r="V766" s="27"/>
    </row>
    <row r="767" spans="1:22" x14ac:dyDescent="0.3">
      <c r="A767" s="1"/>
      <c r="C767" s="6"/>
      <c r="H767" s="8"/>
      <c r="I767" s="6"/>
      <c r="V767" s="27"/>
    </row>
    <row r="768" spans="1:22" x14ac:dyDescent="0.3">
      <c r="A768" s="1"/>
      <c r="C768" s="6"/>
      <c r="H768" s="8"/>
      <c r="I768" s="6"/>
      <c r="V768" s="27"/>
    </row>
    <row r="769" spans="1:22" x14ac:dyDescent="0.3">
      <c r="A769" s="1"/>
      <c r="C769" s="6"/>
      <c r="H769" s="8"/>
      <c r="I769" s="6"/>
      <c r="V769" s="27"/>
    </row>
    <row r="770" spans="1:22" x14ac:dyDescent="0.3">
      <c r="A770" s="1"/>
      <c r="C770" s="6"/>
      <c r="H770" s="8"/>
      <c r="I770" s="6"/>
      <c r="V770" s="27"/>
    </row>
    <row r="771" spans="1:22" x14ac:dyDescent="0.3">
      <c r="A771" s="1"/>
      <c r="C771" s="6"/>
      <c r="H771" s="8"/>
      <c r="I771" s="6"/>
      <c r="V771" s="27"/>
    </row>
    <row r="772" spans="1:22" x14ac:dyDescent="0.3">
      <c r="A772" s="1"/>
      <c r="C772" s="6"/>
      <c r="H772" s="8"/>
      <c r="I772" s="6"/>
      <c r="V772" s="27"/>
    </row>
    <row r="773" spans="1:22" x14ac:dyDescent="0.3">
      <c r="A773" s="1"/>
      <c r="C773" s="6"/>
      <c r="H773" s="8"/>
      <c r="I773" s="6"/>
      <c r="V773" s="27"/>
    </row>
    <row r="774" spans="1:22" x14ac:dyDescent="0.3">
      <c r="A774" s="1"/>
      <c r="C774" s="6"/>
      <c r="H774" s="8"/>
      <c r="I774" s="6"/>
      <c r="V774" s="27"/>
    </row>
    <row r="775" spans="1:22" x14ac:dyDescent="0.3">
      <c r="A775" s="1"/>
      <c r="C775" s="6"/>
      <c r="H775" s="8"/>
      <c r="I775" s="6"/>
      <c r="V775" s="27"/>
    </row>
    <row r="776" spans="1:22" x14ac:dyDescent="0.3">
      <c r="A776" s="1"/>
      <c r="C776" s="6"/>
      <c r="H776" s="8"/>
      <c r="I776" s="6"/>
      <c r="V776" s="27"/>
    </row>
    <row r="777" spans="1:22" x14ac:dyDescent="0.3">
      <c r="A777" s="1"/>
      <c r="C777" s="6"/>
      <c r="H777" s="8"/>
      <c r="I777" s="6"/>
      <c r="V777" s="27"/>
    </row>
    <row r="778" spans="1:22" x14ac:dyDescent="0.3">
      <c r="A778" s="1"/>
      <c r="C778" s="6"/>
      <c r="H778" s="8"/>
      <c r="I778" s="6"/>
      <c r="V778" s="27"/>
    </row>
    <row r="779" spans="1:22" x14ac:dyDescent="0.3">
      <c r="A779" s="1"/>
      <c r="C779" s="6"/>
      <c r="H779" s="8"/>
      <c r="I779" s="6"/>
      <c r="V779" s="27"/>
    </row>
    <row r="780" spans="1:22" x14ac:dyDescent="0.3">
      <c r="A780" s="1"/>
      <c r="C780" s="6"/>
      <c r="H780" s="8"/>
      <c r="I780" s="6"/>
      <c r="V780" s="27"/>
    </row>
    <row r="781" spans="1:22" x14ac:dyDescent="0.3">
      <c r="A781" s="1"/>
      <c r="C781" s="6"/>
      <c r="H781" s="8"/>
      <c r="I781" s="6"/>
      <c r="V781" s="27"/>
    </row>
    <row r="782" spans="1:22" x14ac:dyDescent="0.3">
      <c r="A782" s="1"/>
      <c r="C782" s="6"/>
      <c r="H782" s="8"/>
      <c r="I782" s="6"/>
      <c r="V782" s="27"/>
    </row>
    <row r="783" spans="1:22" x14ac:dyDescent="0.3">
      <c r="A783" s="1"/>
      <c r="C783" s="6"/>
      <c r="H783" s="8"/>
      <c r="I783" s="6"/>
      <c r="V783" s="27"/>
    </row>
    <row r="784" spans="1:22" x14ac:dyDescent="0.3">
      <c r="A784" s="1"/>
      <c r="C784" s="6"/>
      <c r="H784" s="8"/>
      <c r="I784" s="6"/>
      <c r="V784" s="27"/>
    </row>
    <row r="785" spans="1:22" x14ac:dyDescent="0.3">
      <c r="A785" s="1"/>
      <c r="C785" s="6"/>
      <c r="H785" s="8"/>
      <c r="I785" s="6"/>
      <c r="V785" s="27"/>
    </row>
    <row r="786" spans="1:22" x14ac:dyDescent="0.3">
      <c r="A786" s="1"/>
      <c r="C786" s="6"/>
      <c r="H786" s="8"/>
      <c r="I786" s="6"/>
      <c r="V786" s="27"/>
    </row>
    <row r="787" spans="1:22" x14ac:dyDescent="0.3">
      <c r="A787" s="1"/>
      <c r="C787" s="6"/>
      <c r="H787" s="8"/>
      <c r="I787" s="6"/>
      <c r="V787" s="27"/>
    </row>
    <row r="788" spans="1:22" x14ac:dyDescent="0.3">
      <c r="A788" s="1"/>
      <c r="C788" s="6"/>
      <c r="H788" s="8"/>
      <c r="I788" s="6"/>
      <c r="V788" s="27"/>
    </row>
    <row r="789" spans="1:22" x14ac:dyDescent="0.3">
      <c r="A789" s="1"/>
      <c r="C789" s="6"/>
      <c r="H789" s="8"/>
      <c r="I789" s="6"/>
      <c r="V789" s="27"/>
    </row>
    <row r="790" spans="1:22" x14ac:dyDescent="0.3">
      <c r="A790" s="1"/>
      <c r="C790" s="6"/>
      <c r="H790" s="8"/>
      <c r="I790" s="6"/>
      <c r="V790" s="27"/>
    </row>
    <row r="791" spans="1:22" x14ac:dyDescent="0.3">
      <c r="A791" s="1"/>
      <c r="C791" s="6"/>
      <c r="H791" s="8"/>
      <c r="I791" s="6"/>
      <c r="V791" s="27"/>
    </row>
    <row r="792" spans="1:22" x14ac:dyDescent="0.3">
      <c r="A792" s="1"/>
      <c r="C792" s="6"/>
      <c r="H792" s="8"/>
      <c r="I792" s="6"/>
      <c r="V792" s="27"/>
    </row>
    <row r="793" spans="1:22" x14ac:dyDescent="0.3">
      <c r="A793" s="1"/>
      <c r="C793" s="6"/>
      <c r="H793" s="8"/>
      <c r="I793" s="6"/>
      <c r="V793" s="27"/>
    </row>
    <row r="794" spans="1:22" x14ac:dyDescent="0.3">
      <c r="A794" s="1"/>
      <c r="C794" s="6"/>
      <c r="H794" s="8"/>
      <c r="I794" s="6"/>
      <c r="V794" s="27"/>
    </row>
    <row r="795" spans="1:22" x14ac:dyDescent="0.3">
      <c r="A795" s="1"/>
      <c r="C795" s="6"/>
      <c r="H795" s="8"/>
      <c r="I795" s="6"/>
      <c r="V795" s="27"/>
    </row>
    <row r="796" spans="1:22" x14ac:dyDescent="0.3">
      <c r="A796" s="1"/>
      <c r="C796" s="6"/>
      <c r="H796" s="8"/>
      <c r="I796" s="6"/>
      <c r="V796" s="27"/>
    </row>
    <row r="797" spans="1:22" x14ac:dyDescent="0.3">
      <c r="A797" s="1"/>
      <c r="C797" s="6"/>
      <c r="H797" s="8"/>
      <c r="I797" s="6"/>
      <c r="V797" s="27"/>
    </row>
    <row r="798" spans="1:22" x14ac:dyDescent="0.3">
      <c r="A798" s="1"/>
      <c r="C798" s="6"/>
      <c r="H798" s="8"/>
      <c r="I798" s="6"/>
      <c r="V798" s="27"/>
    </row>
    <row r="799" spans="1:22" x14ac:dyDescent="0.3">
      <c r="A799" s="1"/>
      <c r="C799" s="6"/>
      <c r="H799" s="8"/>
      <c r="I799" s="6"/>
      <c r="V799" s="27"/>
    </row>
    <row r="800" spans="1:22" x14ac:dyDescent="0.3">
      <c r="A800" s="1"/>
      <c r="C800" s="6"/>
      <c r="H800" s="8"/>
      <c r="I800" s="6"/>
      <c r="V800" s="27"/>
    </row>
    <row r="801" spans="1:22" x14ac:dyDescent="0.3">
      <c r="A801" s="1"/>
      <c r="C801" s="6"/>
      <c r="H801" s="8"/>
      <c r="I801" s="6"/>
      <c r="V801" s="27"/>
    </row>
    <row r="802" spans="1:22" x14ac:dyDescent="0.3">
      <c r="A802" s="1"/>
      <c r="C802" s="6"/>
      <c r="H802" s="8"/>
      <c r="I802" s="6"/>
      <c r="V802" s="27"/>
    </row>
    <row r="803" spans="1:22" x14ac:dyDescent="0.3">
      <c r="A803" s="1"/>
      <c r="C803" s="6"/>
      <c r="H803" s="8"/>
      <c r="I803" s="6"/>
      <c r="V803" s="27"/>
    </row>
    <row r="804" spans="1:22" x14ac:dyDescent="0.3">
      <c r="A804" s="1"/>
      <c r="C804" s="6"/>
      <c r="H804" s="8"/>
      <c r="I804" s="6"/>
      <c r="V804" s="27"/>
    </row>
    <row r="805" spans="1:22" x14ac:dyDescent="0.3">
      <c r="A805" s="1"/>
      <c r="C805" s="6"/>
      <c r="H805" s="8"/>
      <c r="I805" s="6"/>
      <c r="V805" s="27"/>
    </row>
    <row r="806" spans="1:22" x14ac:dyDescent="0.3">
      <c r="A806" s="1"/>
      <c r="C806" s="6"/>
      <c r="H806" s="8"/>
      <c r="I806" s="6"/>
      <c r="V806" s="27"/>
    </row>
    <row r="807" spans="1:22" x14ac:dyDescent="0.3">
      <c r="A807" s="1"/>
      <c r="C807" s="6"/>
      <c r="H807" s="8"/>
      <c r="I807" s="6"/>
      <c r="V807" s="27"/>
    </row>
    <row r="808" spans="1:22" x14ac:dyDescent="0.3">
      <c r="A808" s="1"/>
      <c r="C808" s="6"/>
      <c r="H808" s="8"/>
      <c r="I808" s="6"/>
      <c r="V808" s="27"/>
    </row>
    <row r="809" spans="1:22" x14ac:dyDescent="0.3">
      <c r="A809" s="1"/>
      <c r="C809" s="6"/>
      <c r="H809" s="8"/>
      <c r="I809" s="6"/>
      <c r="V809" s="27"/>
    </row>
    <row r="810" spans="1:22" x14ac:dyDescent="0.3">
      <c r="A810" s="1"/>
      <c r="C810" s="6"/>
      <c r="H810" s="8"/>
      <c r="I810" s="6"/>
      <c r="V810" s="27"/>
    </row>
    <row r="811" spans="1:22" x14ac:dyDescent="0.3">
      <c r="A811" s="1"/>
      <c r="C811" s="6"/>
      <c r="H811" s="8"/>
      <c r="I811" s="6"/>
      <c r="V811" s="27"/>
    </row>
    <row r="812" spans="1:22" x14ac:dyDescent="0.3">
      <c r="A812" s="1"/>
      <c r="C812" s="6"/>
      <c r="H812" s="8"/>
      <c r="I812" s="6"/>
      <c r="V812" s="27"/>
    </row>
    <row r="813" spans="1:22" x14ac:dyDescent="0.3">
      <c r="A813" s="1"/>
      <c r="C813" s="6"/>
      <c r="H813" s="8"/>
      <c r="I813" s="6"/>
      <c r="V813" s="27"/>
    </row>
    <row r="814" spans="1:22" x14ac:dyDescent="0.3">
      <c r="A814" s="1"/>
      <c r="C814" s="6"/>
      <c r="H814" s="8"/>
      <c r="I814" s="6"/>
      <c r="V814" s="27"/>
    </row>
    <row r="815" spans="1:22" x14ac:dyDescent="0.3">
      <c r="A815" s="1"/>
      <c r="C815" s="6"/>
      <c r="H815" s="8"/>
      <c r="I815" s="6"/>
      <c r="V815" s="27"/>
    </row>
    <row r="816" spans="1:22" x14ac:dyDescent="0.3">
      <c r="A816" s="1"/>
      <c r="C816" s="6"/>
      <c r="H816" s="8"/>
      <c r="I816" s="6"/>
      <c r="V816" s="27"/>
    </row>
    <row r="817" spans="1:22" x14ac:dyDescent="0.3">
      <c r="A817" s="1"/>
      <c r="C817" s="6"/>
      <c r="H817" s="8"/>
      <c r="I817" s="6"/>
      <c r="V817" s="27"/>
    </row>
    <row r="818" spans="1:22" x14ac:dyDescent="0.3">
      <c r="A818" s="1"/>
      <c r="C818" s="6"/>
      <c r="H818" s="8"/>
      <c r="I818" s="6"/>
      <c r="V818" s="27"/>
    </row>
    <row r="819" spans="1:22" x14ac:dyDescent="0.3">
      <c r="A819" s="1"/>
      <c r="C819" s="6"/>
      <c r="H819" s="8"/>
      <c r="I819" s="6"/>
      <c r="V819" s="27"/>
    </row>
    <row r="820" spans="1:22" x14ac:dyDescent="0.3">
      <c r="A820" s="1"/>
      <c r="C820" s="6"/>
      <c r="H820" s="8"/>
      <c r="I820" s="6"/>
      <c r="V820" s="27"/>
    </row>
    <row r="821" spans="1:22" x14ac:dyDescent="0.3">
      <c r="A821" s="1"/>
      <c r="C821" s="6"/>
      <c r="H821" s="8"/>
      <c r="I821" s="6"/>
      <c r="V821" s="27"/>
    </row>
    <row r="822" spans="1:22" x14ac:dyDescent="0.3">
      <c r="A822" s="1"/>
      <c r="C822" s="6"/>
      <c r="H822" s="8"/>
      <c r="I822" s="6"/>
      <c r="V822" s="27"/>
    </row>
    <row r="823" spans="1:22" x14ac:dyDescent="0.3">
      <c r="A823" s="1"/>
      <c r="C823" s="6"/>
      <c r="H823" s="8"/>
      <c r="I823" s="6"/>
      <c r="V823" s="27"/>
    </row>
    <row r="824" spans="1:22" x14ac:dyDescent="0.3">
      <c r="A824" s="1"/>
      <c r="C824" s="6"/>
      <c r="H824" s="8"/>
      <c r="I824" s="6"/>
      <c r="V824" s="27"/>
    </row>
    <row r="825" spans="1:22" x14ac:dyDescent="0.3">
      <c r="A825" s="1"/>
      <c r="C825" s="6"/>
      <c r="H825" s="8"/>
      <c r="I825" s="6"/>
      <c r="V825" s="27"/>
    </row>
    <row r="826" spans="1:22" x14ac:dyDescent="0.3">
      <c r="A826" s="1"/>
      <c r="C826" s="6"/>
      <c r="H826" s="8"/>
      <c r="I826" s="6"/>
      <c r="V826" s="27"/>
    </row>
    <row r="827" spans="1:22" x14ac:dyDescent="0.3">
      <c r="A827" s="1"/>
      <c r="C827" s="6"/>
      <c r="H827" s="8"/>
      <c r="I827" s="6"/>
      <c r="V827" s="27"/>
    </row>
    <row r="828" spans="1:22" x14ac:dyDescent="0.3">
      <c r="A828" s="1"/>
      <c r="C828" s="6"/>
      <c r="H828" s="8"/>
      <c r="I828" s="6"/>
      <c r="V828" s="27"/>
    </row>
    <row r="829" spans="1:22" x14ac:dyDescent="0.3">
      <c r="A829" s="1"/>
      <c r="C829" s="6"/>
      <c r="H829" s="8"/>
      <c r="I829" s="6"/>
      <c r="V829" s="27"/>
    </row>
    <row r="830" spans="1:22" x14ac:dyDescent="0.3">
      <c r="A830" s="1"/>
      <c r="C830" s="6"/>
      <c r="H830" s="8"/>
      <c r="I830" s="6"/>
      <c r="V830" s="27"/>
    </row>
    <row r="831" spans="1:22" x14ac:dyDescent="0.3">
      <c r="A831" s="1"/>
      <c r="C831" s="6"/>
      <c r="H831" s="8"/>
      <c r="I831" s="6"/>
      <c r="V831" s="27"/>
    </row>
    <row r="832" spans="1:22" x14ac:dyDescent="0.3">
      <c r="A832" s="1"/>
      <c r="C832" s="6"/>
      <c r="H832" s="8"/>
      <c r="I832" s="6"/>
      <c r="V832" s="27"/>
    </row>
    <row r="833" spans="1:22" x14ac:dyDescent="0.3">
      <c r="A833" s="1"/>
      <c r="C833" s="6"/>
      <c r="H833" s="8"/>
      <c r="I833" s="6"/>
      <c r="V833" s="27"/>
    </row>
    <row r="834" spans="1:22" x14ac:dyDescent="0.3">
      <c r="A834" s="1"/>
      <c r="C834" s="6"/>
      <c r="H834" s="8"/>
      <c r="I834" s="6"/>
      <c r="V834" s="27"/>
    </row>
    <row r="835" spans="1:22" x14ac:dyDescent="0.3">
      <c r="A835" s="1"/>
      <c r="C835" s="6"/>
      <c r="H835" s="8"/>
      <c r="I835" s="6"/>
      <c r="V835" s="27"/>
    </row>
    <row r="836" spans="1:22" x14ac:dyDescent="0.3">
      <c r="A836" s="1"/>
      <c r="C836" s="6"/>
      <c r="H836" s="8"/>
      <c r="I836" s="6"/>
      <c r="V836" s="27"/>
    </row>
    <row r="837" spans="1:22" x14ac:dyDescent="0.3">
      <c r="A837" s="1"/>
      <c r="C837" s="6"/>
      <c r="H837" s="8"/>
      <c r="I837" s="6"/>
      <c r="V837" s="27"/>
    </row>
    <row r="838" spans="1:22" x14ac:dyDescent="0.3">
      <c r="A838" s="1"/>
      <c r="C838" s="6"/>
      <c r="H838" s="8"/>
      <c r="I838" s="6"/>
      <c r="V838" s="27"/>
    </row>
    <row r="839" spans="1:22" x14ac:dyDescent="0.3">
      <c r="A839" s="1"/>
      <c r="C839" s="6"/>
      <c r="H839" s="8"/>
      <c r="I839" s="6"/>
      <c r="V839" s="27"/>
    </row>
    <row r="840" spans="1:22" x14ac:dyDescent="0.3">
      <c r="A840" s="1"/>
      <c r="C840" s="6"/>
      <c r="H840" s="8"/>
      <c r="I840" s="6"/>
      <c r="V840" s="27"/>
    </row>
    <row r="841" spans="1:22" x14ac:dyDescent="0.3">
      <c r="A841" s="1"/>
      <c r="C841" s="6"/>
      <c r="H841" s="8"/>
      <c r="I841" s="6"/>
      <c r="V841" s="27"/>
    </row>
    <row r="842" spans="1:22" x14ac:dyDescent="0.3">
      <c r="A842" s="1"/>
      <c r="C842" s="6"/>
      <c r="H842" s="8"/>
      <c r="I842" s="6"/>
      <c r="V842" s="27"/>
    </row>
    <row r="843" spans="1:22" x14ac:dyDescent="0.3">
      <c r="A843" s="1"/>
      <c r="C843" s="6"/>
      <c r="H843" s="8"/>
      <c r="I843" s="6"/>
      <c r="V843" s="27"/>
    </row>
    <row r="844" spans="1:22" x14ac:dyDescent="0.3">
      <c r="A844" s="1"/>
      <c r="C844" s="6"/>
      <c r="H844" s="8"/>
      <c r="I844" s="6"/>
      <c r="V844" s="27"/>
    </row>
    <row r="845" spans="1:22" x14ac:dyDescent="0.3">
      <c r="A845" s="1"/>
      <c r="C845" s="6"/>
      <c r="H845" s="8"/>
      <c r="I845" s="6"/>
      <c r="V845" s="27"/>
    </row>
    <row r="846" spans="1:22" x14ac:dyDescent="0.3">
      <c r="A846" s="1"/>
      <c r="C846" s="6"/>
      <c r="H846" s="8"/>
      <c r="I846" s="6"/>
      <c r="V846" s="27"/>
    </row>
    <row r="847" spans="1:22" x14ac:dyDescent="0.3">
      <c r="A847" s="1"/>
      <c r="C847" s="6"/>
      <c r="H847" s="8"/>
      <c r="I847" s="6"/>
      <c r="V847" s="27"/>
    </row>
    <row r="848" spans="1:22" x14ac:dyDescent="0.3">
      <c r="A848" s="1"/>
      <c r="C848" s="6"/>
      <c r="H848" s="8"/>
      <c r="I848" s="6"/>
      <c r="V848" s="27"/>
    </row>
    <row r="849" spans="1:22" x14ac:dyDescent="0.3">
      <c r="A849" s="1"/>
      <c r="C849" s="6"/>
      <c r="H849" s="8"/>
      <c r="I849" s="6"/>
      <c r="V849" s="27"/>
    </row>
    <row r="850" spans="1:22" x14ac:dyDescent="0.3">
      <c r="A850" s="1"/>
      <c r="C850" s="6"/>
      <c r="H850" s="8"/>
      <c r="I850" s="6"/>
      <c r="V850" s="27"/>
    </row>
    <row r="851" spans="1:22" x14ac:dyDescent="0.3">
      <c r="A851" s="1"/>
      <c r="C851" s="6"/>
      <c r="H851" s="8"/>
      <c r="I851" s="6"/>
      <c r="V851" s="27"/>
    </row>
    <row r="852" spans="1:22" x14ac:dyDescent="0.3">
      <c r="A852" s="1"/>
      <c r="C852" s="6"/>
      <c r="H852" s="8"/>
      <c r="I852" s="6"/>
      <c r="V852" s="27"/>
    </row>
    <row r="853" spans="1:22" x14ac:dyDescent="0.3">
      <c r="A853" s="1"/>
      <c r="C853" s="6"/>
      <c r="H853" s="8"/>
      <c r="I853" s="6"/>
      <c r="V853" s="27"/>
    </row>
    <row r="854" spans="1:22" x14ac:dyDescent="0.3">
      <c r="A854" s="1"/>
      <c r="C854" s="6"/>
      <c r="H854" s="8"/>
      <c r="I854" s="6"/>
      <c r="V854" s="27"/>
    </row>
    <row r="855" spans="1:22" x14ac:dyDescent="0.3">
      <c r="A855" s="1"/>
      <c r="C855" s="6"/>
      <c r="H855" s="8"/>
      <c r="I855" s="6"/>
      <c r="V855" s="27"/>
    </row>
    <row r="856" spans="1:22" x14ac:dyDescent="0.3">
      <c r="A856" s="1"/>
      <c r="C856" s="6"/>
      <c r="H856" s="8"/>
      <c r="I856" s="6"/>
      <c r="V856" s="27"/>
    </row>
    <row r="857" spans="1:22" x14ac:dyDescent="0.3">
      <c r="A857" s="1"/>
      <c r="C857" s="6"/>
      <c r="H857" s="8"/>
      <c r="I857" s="6"/>
      <c r="V857" s="27"/>
    </row>
    <row r="858" spans="1:22" x14ac:dyDescent="0.3">
      <c r="A858" s="1"/>
      <c r="C858" s="6"/>
      <c r="H858" s="8"/>
      <c r="I858" s="6"/>
      <c r="V858" s="27"/>
    </row>
    <row r="859" spans="1:22" x14ac:dyDescent="0.3">
      <c r="A859" s="1"/>
      <c r="C859" s="6"/>
      <c r="H859" s="8"/>
      <c r="I859" s="6"/>
      <c r="V859" s="27"/>
    </row>
    <row r="860" spans="1:22" x14ac:dyDescent="0.3">
      <c r="A860" s="1"/>
      <c r="C860" s="6"/>
      <c r="H860" s="8"/>
      <c r="I860" s="6"/>
      <c r="V860" s="27"/>
    </row>
    <row r="861" spans="1:22" x14ac:dyDescent="0.3">
      <c r="A861" s="1"/>
      <c r="C861" s="6"/>
      <c r="H861" s="8"/>
      <c r="I861" s="6"/>
      <c r="V861" s="27"/>
    </row>
    <row r="862" spans="1:22" x14ac:dyDescent="0.3">
      <c r="A862" s="1"/>
      <c r="C862" s="6"/>
      <c r="H862" s="8"/>
      <c r="I862" s="6"/>
      <c r="V862" s="27"/>
    </row>
    <row r="863" spans="1:22" x14ac:dyDescent="0.3">
      <c r="A863" s="1"/>
      <c r="C863" s="6"/>
      <c r="H863" s="8"/>
      <c r="I863" s="6"/>
      <c r="V863" s="27"/>
    </row>
    <row r="864" spans="1:22" x14ac:dyDescent="0.3">
      <c r="A864" s="1"/>
      <c r="C864" s="6"/>
      <c r="H864" s="8"/>
      <c r="I864" s="6"/>
      <c r="V864" s="27"/>
    </row>
    <row r="865" spans="1:22" x14ac:dyDescent="0.3">
      <c r="A865" s="1"/>
      <c r="C865" s="6"/>
      <c r="H865" s="8"/>
      <c r="I865" s="6"/>
      <c r="V865" s="27"/>
    </row>
    <row r="866" spans="1:22" x14ac:dyDescent="0.3">
      <c r="A866" s="1"/>
      <c r="C866" s="6"/>
      <c r="H866" s="8"/>
      <c r="I866" s="6"/>
      <c r="V866" s="27"/>
    </row>
    <row r="867" spans="1:22" x14ac:dyDescent="0.3">
      <c r="A867" s="1"/>
      <c r="C867" s="6"/>
      <c r="H867" s="8"/>
      <c r="I867" s="6"/>
      <c r="V867" s="27"/>
    </row>
    <row r="868" spans="1:22" x14ac:dyDescent="0.3">
      <c r="A868" s="1"/>
      <c r="C868" s="6"/>
      <c r="H868" s="8"/>
      <c r="I868" s="6"/>
      <c r="V868" s="27"/>
    </row>
    <row r="869" spans="1:22" x14ac:dyDescent="0.3">
      <c r="A869" s="1"/>
      <c r="C869" s="6"/>
      <c r="H869" s="8"/>
      <c r="I869" s="6"/>
      <c r="V869" s="27"/>
    </row>
    <row r="870" spans="1:22" x14ac:dyDescent="0.3">
      <c r="A870" s="1"/>
      <c r="C870" s="6"/>
      <c r="H870" s="8"/>
      <c r="I870" s="6"/>
      <c r="V870" s="27"/>
    </row>
    <row r="871" spans="1:22" x14ac:dyDescent="0.3">
      <c r="A871" s="1"/>
      <c r="C871" s="6"/>
      <c r="H871" s="8"/>
      <c r="I871" s="6"/>
      <c r="V871" s="27"/>
    </row>
    <row r="872" spans="1:22" x14ac:dyDescent="0.3">
      <c r="A872" s="1"/>
      <c r="C872" s="6"/>
      <c r="H872" s="8"/>
      <c r="I872" s="6"/>
      <c r="V872" s="27"/>
    </row>
    <row r="873" spans="1:22" x14ac:dyDescent="0.3">
      <c r="A873" s="1"/>
      <c r="C873" s="6"/>
      <c r="H873" s="8"/>
      <c r="I873" s="6"/>
      <c r="V873" s="27"/>
    </row>
    <row r="874" spans="1:22" x14ac:dyDescent="0.3">
      <c r="A874" s="1"/>
      <c r="C874" s="6"/>
      <c r="H874" s="8"/>
      <c r="I874" s="6"/>
      <c r="V874" s="27"/>
    </row>
    <row r="875" spans="1:22" x14ac:dyDescent="0.3">
      <c r="A875" s="1"/>
      <c r="C875" s="6"/>
      <c r="H875" s="8"/>
      <c r="I875" s="6"/>
      <c r="V875" s="27"/>
    </row>
    <row r="876" spans="1:22" x14ac:dyDescent="0.3">
      <c r="A876" s="1"/>
      <c r="C876" s="6"/>
      <c r="H876" s="8"/>
      <c r="I876" s="6"/>
      <c r="V876" s="27"/>
    </row>
    <row r="877" spans="1:22" x14ac:dyDescent="0.3">
      <c r="A877" s="1"/>
      <c r="C877" s="6"/>
      <c r="H877" s="8"/>
      <c r="I877" s="6"/>
      <c r="V877" s="27"/>
    </row>
    <row r="878" spans="1:22" x14ac:dyDescent="0.3">
      <c r="A878" s="1"/>
      <c r="C878" s="6"/>
      <c r="H878" s="8"/>
      <c r="I878" s="6"/>
      <c r="V878" s="27"/>
    </row>
    <row r="879" spans="1:22" x14ac:dyDescent="0.3">
      <c r="A879" s="1"/>
      <c r="C879" s="6"/>
      <c r="H879" s="8"/>
      <c r="I879" s="6"/>
      <c r="V879" s="27"/>
    </row>
    <row r="880" spans="1:22" x14ac:dyDescent="0.3">
      <c r="A880" s="1"/>
      <c r="C880" s="6"/>
      <c r="H880" s="8"/>
      <c r="I880" s="6"/>
      <c r="V880" s="27"/>
    </row>
    <row r="881" spans="1:22" x14ac:dyDescent="0.3">
      <c r="A881" s="1"/>
      <c r="C881" s="6"/>
      <c r="H881" s="8"/>
      <c r="I881" s="6"/>
      <c r="V881" s="27"/>
    </row>
    <row r="882" spans="1:22" x14ac:dyDescent="0.3">
      <c r="A882" s="1"/>
      <c r="C882" s="6"/>
      <c r="H882" s="8"/>
      <c r="I882" s="6"/>
      <c r="V882" s="27"/>
    </row>
    <row r="883" spans="1:22" x14ac:dyDescent="0.3">
      <c r="A883" s="1"/>
      <c r="C883" s="6"/>
      <c r="H883" s="8"/>
      <c r="I883" s="6"/>
      <c r="V883" s="27"/>
    </row>
    <row r="884" spans="1:22" x14ac:dyDescent="0.3">
      <c r="A884" s="1"/>
      <c r="C884" s="6"/>
      <c r="H884" s="8"/>
      <c r="I884" s="6"/>
      <c r="V884" s="27"/>
    </row>
    <row r="885" spans="1:22" x14ac:dyDescent="0.3">
      <c r="A885" s="1"/>
      <c r="C885" s="6"/>
      <c r="H885" s="8"/>
      <c r="I885" s="6"/>
      <c r="V885" s="27"/>
    </row>
    <row r="886" spans="1:22" x14ac:dyDescent="0.3">
      <c r="A886" s="1"/>
      <c r="C886" s="6"/>
      <c r="H886" s="8"/>
      <c r="I886" s="6"/>
      <c r="V886" s="27"/>
    </row>
    <row r="887" spans="1:22" x14ac:dyDescent="0.3">
      <c r="A887" s="1"/>
      <c r="C887" s="6"/>
      <c r="H887" s="8"/>
      <c r="I887" s="6"/>
      <c r="V887" s="27"/>
    </row>
    <row r="888" spans="1:22" x14ac:dyDescent="0.3">
      <c r="A888" s="1"/>
      <c r="C888" s="6"/>
      <c r="H888" s="8"/>
      <c r="I888" s="6"/>
      <c r="V888" s="27"/>
    </row>
    <row r="889" spans="1:22" x14ac:dyDescent="0.3">
      <c r="A889" s="1"/>
      <c r="C889" s="6"/>
      <c r="H889" s="8"/>
      <c r="I889" s="6"/>
      <c r="V889" s="27"/>
    </row>
    <row r="890" spans="1:22" x14ac:dyDescent="0.3">
      <c r="A890" s="1"/>
      <c r="C890" s="6"/>
      <c r="H890" s="8"/>
      <c r="I890" s="6"/>
      <c r="V890" s="27"/>
    </row>
    <row r="891" spans="1:22" x14ac:dyDescent="0.3">
      <c r="A891" s="1"/>
      <c r="C891" s="6"/>
      <c r="H891" s="8"/>
      <c r="I891" s="6"/>
      <c r="V891" s="27"/>
    </row>
    <row r="892" spans="1:22" x14ac:dyDescent="0.3">
      <c r="A892" s="1"/>
      <c r="C892" s="6"/>
      <c r="H892" s="8"/>
      <c r="I892" s="6"/>
      <c r="V892" s="27"/>
    </row>
    <row r="893" spans="1:22" x14ac:dyDescent="0.3">
      <c r="A893" s="1"/>
      <c r="C893" s="6"/>
      <c r="H893" s="8"/>
      <c r="I893" s="6"/>
      <c r="V893" s="27"/>
    </row>
    <row r="894" spans="1:22" x14ac:dyDescent="0.3">
      <c r="A894" s="1"/>
      <c r="C894" s="6"/>
      <c r="H894" s="8"/>
      <c r="I894" s="6"/>
      <c r="V894" s="27"/>
    </row>
    <row r="895" spans="1:22" x14ac:dyDescent="0.3">
      <c r="A895" s="1"/>
      <c r="C895" s="6"/>
      <c r="H895" s="8"/>
      <c r="I895" s="6"/>
      <c r="V895" s="27"/>
    </row>
    <row r="896" spans="1:22" x14ac:dyDescent="0.3">
      <c r="A896" s="1"/>
      <c r="C896" s="6"/>
      <c r="H896" s="8"/>
      <c r="I896" s="6"/>
      <c r="V896" s="27"/>
    </row>
    <row r="897" spans="1:22" x14ac:dyDescent="0.3">
      <c r="A897" s="1"/>
      <c r="C897" s="6"/>
      <c r="H897" s="8"/>
      <c r="I897" s="6"/>
      <c r="V897" s="27"/>
    </row>
    <row r="898" spans="1:22" x14ac:dyDescent="0.3">
      <c r="A898" s="1"/>
      <c r="C898" s="6"/>
      <c r="H898" s="8"/>
      <c r="I898" s="6"/>
      <c r="V898" s="27"/>
    </row>
    <row r="899" spans="1:22" x14ac:dyDescent="0.3">
      <c r="A899" s="1"/>
      <c r="C899" s="6"/>
      <c r="H899" s="8"/>
      <c r="I899" s="6"/>
      <c r="V899" s="27"/>
    </row>
    <row r="900" spans="1:22" x14ac:dyDescent="0.3">
      <c r="A900" s="1"/>
      <c r="C900" s="6"/>
      <c r="H900" s="8"/>
      <c r="I900" s="6"/>
      <c r="V900" s="27"/>
    </row>
    <row r="901" spans="1:22" x14ac:dyDescent="0.3">
      <c r="A901" s="1"/>
      <c r="C901" s="6"/>
      <c r="H901" s="8"/>
      <c r="I901" s="6"/>
      <c r="V901" s="27"/>
    </row>
    <row r="902" spans="1:22" x14ac:dyDescent="0.3">
      <c r="A902" s="1"/>
      <c r="C902" s="6"/>
      <c r="H902" s="8"/>
      <c r="I902" s="6"/>
      <c r="V902" s="27"/>
    </row>
    <row r="903" spans="1:22" x14ac:dyDescent="0.3">
      <c r="A903" s="1"/>
      <c r="C903" s="6"/>
      <c r="H903" s="8"/>
      <c r="I903" s="6"/>
      <c r="V903" s="27"/>
    </row>
    <row r="904" spans="1:22" x14ac:dyDescent="0.3">
      <c r="A904" s="1"/>
      <c r="C904" s="6"/>
      <c r="H904" s="8"/>
      <c r="I904" s="6"/>
      <c r="V904" s="27"/>
    </row>
    <row r="905" spans="1:22" x14ac:dyDescent="0.3">
      <c r="A905" s="1"/>
      <c r="C905" s="6"/>
      <c r="H905" s="8"/>
      <c r="I905" s="6"/>
      <c r="V905" s="27"/>
    </row>
    <row r="906" spans="1:22" x14ac:dyDescent="0.3">
      <c r="A906" s="1"/>
      <c r="C906" s="6"/>
      <c r="H906" s="8"/>
      <c r="I906" s="6"/>
      <c r="V906" s="27"/>
    </row>
    <row r="907" spans="1:22" x14ac:dyDescent="0.3">
      <c r="A907" s="1"/>
      <c r="C907" s="6"/>
      <c r="H907" s="8"/>
      <c r="I907" s="6"/>
      <c r="V907" s="27"/>
    </row>
    <row r="908" spans="1:22" x14ac:dyDescent="0.3">
      <c r="A908" s="1"/>
      <c r="C908" s="6"/>
      <c r="H908" s="8"/>
      <c r="I908" s="6"/>
      <c r="V908" s="27"/>
    </row>
    <row r="909" spans="1:22" x14ac:dyDescent="0.3">
      <c r="A909" s="1"/>
      <c r="C909" s="6"/>
      <c r="H909" s="8"/>
      <c r="I909" s="6"/>
      <c r="V909" s="27"/>
    </row>
    <row r="910" spans="1:22" x14ac:dyDescent="0.3">
      <c r="A910" s="1"/>
      <c r="C910" s="6"/>
      <c r="H910" s="8"/>
      <c r="I910" s="6"/>
      <c r="V910" s="27"/>
    </row>
    <row r="911" spans="1:22" x14ac:dyDescent="0.3">
      <c r="A911" s="1"/>
      <c r="C911" s="6"/>
      <c r="H911" s="8"/>
      <c r="I911" s="6"/>
      <c r="V911" s="27"/>
    </row>
    <row r="912" spans="1:22" x14ac:dyDescent="0.3">
      <c r="A912" s="1"/>
      <c r="C912" s="6"/>
      <c r="H912" s="8"/>
      <c r="I912" s="6"/>
      <c r="V912" s="27"/>
    </row>
    <row r="913" spans="1:22" x14ac:dyDescent="0.3">
      <c r="A913" s="1"/>
      <c r="C913" s="6"/>
      <c r="H913" s="8"/>
      <c r="I913" s="6"/>
      <c r="V913" s="27"/>
    </row>
    <row r="914" spans="1:22" x14ac:dyDescent="0.3">
      <c r="A914" s="1"/>
      <c r="C914" s="6"/>
      <c r="H914" s="8"/>
      <c r="I914" s="6"/>
      <c r="V914" s="27"/>
    </row>
    <row r="915" spans="1:22" x14ac:dyDescent="0.3">
      <c r="A915" s="1"/>
      <c r="C915" s="6"/>
      <c r="H915" s="8"/>
      <c r="I915" s="6"/>
      <c r="V915" s="27"/>
    </row>
    <row r="916" spans="1:22" x14ac:dyDescent="0.3">
      <c r="A916" s="1"/>
      <c r="C916" s="6"/>
      <c r="H916" s="8"/>
      <c r="I916" s="6"/>
      <c r="V916" s="27"/>
    </row>
    <row r="917" spans="1:22" x14ac:dyDescent="0.3">
      <c r="A917" s="1"/>
      <c r="C917" s="6"/>
      <c r="H917" s="8"/>
      <c r="I917" s="6"/>
      <c r="V917" s="27"/>
    </row>
    <row r="918" spans="1:22" x14ac:dyDescent="0.3">
      <c r="A918" s="1"/>
      <c r="C918" s="6"/>
      <c r="H918" s="8"/>
      <c r="I918" s="6"/>
      <c r="V918" s="27"/>
    </row>
    <row r="919" spans="1:22" x14ac:dyDescent="0.3">
      <c r="A919" s="1"/>
      <c r="C919" s="6"/>
      <c r="H919" s="8"/>
      <c r="I919" s="6"/>
      <c r="V919" s="27"/>
    </row>
    <row r="920" spans="1:22" x14ac:dyDescent="0.3">
      <c r="A920" s="1"/>
      <c r="C920" s="6"/>
      <c r="H920" s="8"/>
      <c r="I920" s="6"/>
      <c r="V920" s="27"/>
    </row>
    <row r="921" spans="1:22" x14ac:dyDescent="0.3">
      <c r="A921" s="1"/>
      <c r="C921" s="6"/>
      <c r="H921" s="8"/>
      <c r="I921" s="6"/>
      <c r="V921" s="27"/>
    </row>
    <row r="922" spans="1:22" x14ac:dyDescent="0.3">
      <c r="A922" s="1"/>
      <c r="C922" s="6"/>
      <c r="H922" s="8"/>
      <c r="I922" s="6"/>
      <c r="V922" s="27"/>
    </row>
    <row r="923" spans="1:22" x14ac:dyDescent="0.3">
      <c r="A923" s="1"/>
      <c r="C923" s="6"/>
      <c r="H923" s="8"/>
      <c r="I923" s="6"/>
      <c r="V923" s="27"/>
    </row>
    <row r="924" spans="1:22" x14ac:dyDescent="0.3">
      <c r="A924" s="1"/>
      <c r="C924" s="6"/>
      <c r="H924" s="8"/>
      <c r="I924" s="6"/>
      <c r="V924" s="27"/>
    </row>
    <row r="925" spans="1:22" x14ac:dyDescent="0.3">
      <c r="A925" s="1"/>
      <c r="C925" s="6"/>
      <c r="H925" s="8"/>
      <c r="I925" s="6"/>
      <c r="V925" s="27"/>
    </row>
    <row r="926" spans="1:22" x14ac:dyDescent="0.3">
      <c r="A926" s="1"/>
      <c r="C926" s="6"/>
      <c r="H926" s="8"/>
      <c r="I926" s="6"/>
      <c r="V926" s="27"/>
    </row>
    <row r="927" spans="1:22" x14ac:dyDescent="0.3">
      <c r="A927" s="1"/>
      <c r="C927" s="6"/>
      <c r="H927" s="8"/>
      <c r="I927" s="6"/>
      <c r="V927" s="27"/>
    </row>
    <row r="928" spans="1:22" x14ac:dyDescent="0.3">
      <c r="A928" s="1"/>
      <c r="C928" s="6"/>
      <c r="H928" s="8"/>
      <c r="I928" s="6"/>
      <c r="V928" s="27"/>
    </row>
    <row r="929" spans="1:22" x14ac:dyDescent="0.3">
      <c r="A929" s="1"/>
      <c r="C929" s="6"/>
      <c r="H929" s="8"/>
      <c r="I929" s="6"/>
      <c r="V929" s="27"/>
    </row>
    <row r="930" spans="1:22" x14ac:dyDescent="0.3">
      <c r="A930" s="1"/>
      <c r="C930" s="6"/>
      <c r="H930" s="8"/>
      <c r="I930" s="6"/>
      <c r="V930" s="27"/>
    </row>
    <row r="931" spans="1:22" x14ac:dyDescent="0.3">
      <c r="A931" s="1"/>
      <c r="C931" s="6"/>
      <c r="H931" s="8"/>
      <c r="I931" s="6"/>
      <c r="V931" s="27"/>
    </row>
    <row r="932" spans="1:22" x14ac:dyDescent="0.3">
      <c r="A932" s="1"/>
      <c r="C932" s="6"/>
      <c r="H932" s="8"/>
      <c r="I932" s="6"/>
      <c r="V932" s="27"/>
    </row>
    <row r="933" spans="1:22" x14ac:dyDescent="0.3">
      <c r="A933" s="1"/>
      <c r="C933" s="6"/>
      <c r="H933" s="8"/>
      <c r="I933" s="6"/>
      <c r="V933" s="27"/>
    </row>
    <row r="934" spans="1:22" x14ac:dyDescent="0.3">
      <c r="A934" s="1"/>
      <c r="C934" s="6"/>
      <c r="H934" s="8"/>
      <c r="I934" s="6"/>
      <c r="V934" s="27"/>
    </row>
    <row r="935" spans="1:22" x14ac:dyDescent="0.3">
      <c r="A935" s="1"/>
      <c r="C935" s="6"/>
      <c r="H935" s="8"/>
      <c r="I935" s="6"/>
      <c r="V935" s="27"/>
    </row>
    <row r="936" spans="1:22" x14ac:dyDescent="0.3">
      <c r="A936" s="1"/>
      <c r="C936" s="6"/>
      <c r="H936" s="8"/>
      <c r="I936" s="6"/>
      <c r="V936" s="27"/>
    </row>
    <row r="937" spans="1:22" x14ac:dyDescent="0.3">
      <c r="A937" s="1"/>
      <c r="C937" s="6"/>
      <c r="H937" s="8"/>
      <c r="I937" s="6"/>
      <c r="V937" s="27"/>
    </row>
    <row r="938" spans="1:22" x14ac:dyDescent="0.3">
      <c r="A938" s="1"/>
      <c r="C938" s="6"/>
      <c r="H938" s="8"/>
      <c r="I938" s="6"/>
      <c r="V938" s="27"/>
    </row>
    <row r="939" spans="1:22" x14ac:dyDescent="0.3">
      <c r="A939" s="1"/>
      <c r="C939" s="6"/>
      <c r="H939" s="8"/>
      <c r="I939" s="6"/>
      <c r="V939" s="27"/>
    </row>
    <row r="940" spans="1:22" x14ac:dyDescent="0.3">
      <c r="A940" s="1"/>
      <c r="C940" s="6"/>
      <c r="H940" s="8"/>
      <c r="I940" s="6"/>
      <c r="V940" s="27"/>
    </row>
    <row r="941" spans="1:22" x14ac:dyDescent="0.3">
      <c r="A941" s="1"/>
      <c r="C941" s="6"/>
      <c r="H941" s="8"/>
      <c r="I941" s="6"/>
      <c r="V941" s="27"/>
    </row>
    <row r="942" spans="1:22" x14ac:dyDescent="0.3">
      <c r="A942" s="1"/>
      <c r="C942" s="6"/>
      <c r="H942" s="8"/>
      <c r="I942" s="6"/>
      <c r="V942" s="27"/>
    </row>
    <row r="943" spans="1:22" x14ac:dyDescent="0.3">
      <c r="A943" s="1"/>
      <c r="C943" s="6"/>
      <c r="H943" s="8"/>
      <c r="I943" s="6"/>
      <c r="V943" s="27"/>
    </row>
    <row r="944" spans="1:22" x14ac:dyDescent="0.3">
      <c r="A944" s="1"/>
      <c r="C944" s="6"/>
      <c r="H944" s="8"/>
      <c r="I944" s="6"/>
      <c r="V944" s="27"/>
    </row>
    <row r="945" spans="1:22" x14ac:dyDescent="0.3">
      <c r="A945" s="1"/>
      <c r="C945" s="6"/>
      <c r="H945" s="8"/>
      <c r="I945" s="6"/>
      <c r="V945" s="27"/>
    </row>
    <row r="946" spans="1:22" x14ac:dyDescent="0.3">
      <c r="A946" s="1"/>
      <c r="C946" s="6"/>
      <c r="H946" s="8"/>
      <c r="I946" s="6"/>
      <c r="V946" s="27"/>
    </row>
    <row r="947" spans="1:22" x14ac:dyDescent="0.3">
      <c r="A947" s="1"/>
      <c r="C947" s="6"/>
      <c r="H947" s="8"/>
      <c r="I947" s="6"/>
      <c r="V947" s="27"/>
    </row>
    <row r="948" spans="1:22" x14ac:dyDescent="0.3">
      <c r="A948" s="1"/>
      <c r="C948" s="6"/>
      <c r="H948" s="8"/>
      <c r="I948" s="6"/>
      <c r="V948" s="27"/>
    </row>
    <row r="949" spans="1:22" x14ac:dyDescent="0.3">
      <c r="A949" s="1"/>
      <c r="C949" s="6"/>
      <c r="H949" s="8"/>
      <c r="I949" s="6"/>
      <c r="V949" s="27"/>
    </row>
    <row r="950" spans="1:22" x14ac:dyDescent="0.3">
      <c r="A950" s="1"/>
      <c r="C950" s="6"/>
      <c r="H950" s="8"/>
      <c r="I950" s="6"/>
      <c r="V950" s="27"/>
    </row>
    <row r="951" spans="1:22" x14ac:dyDescent="0.3">
      <c r="A951" s="1"/>
      <c r="C951" s="6"/>
      <c r="H951" s="8"/>
      <c r="I951" s="6"/>
      <c r="V951" s="27"/>
    </row>
    <row r="952" spans="1:22" x14ac:dyDescent="0.3">
      <c r="A952" s="1"/>
      <c r="C952" s="6"/>
      <c r="H952" s="8"/>
      <c r="I952" s="6"/>
      <c r="V952" s="27"/>
    </row>
    <row r="953" spans="1:22" x14ac:dyDescent="0.3">
      <c r="A953" s="1"/>
      <c r="C953" s="6"/>
      <c r="H953" s="8"/>
      <c r="I953" s="6"/>
      <c r="V953" s="27"/>
    </row>
    <row r="954" spans="1:22" x14ac:dyDescent="0.3">
      <c r="A954" s="1"/>
      <c r="C954" s="6"/>
      <c r="H954" s="8"/>
      <c r="I954" s="6"/>
      <c r="V954" s="27"/>
    </row>
    <row r="955" spans="1:22" x14ac:dyDescent="0.3">
      <c r="A955" s="1"/>
      <c r="C955" s="6"/>
      <c r="H955" s="8"/>
      <c r="I955" s="6"/>
      <c r="V955" s="27"/>
    </row>
    <row r="956" spans="1:22" x14ac:dyDescent="0.3">
      <c r="A956" s="1"/>
      <c r="C956" s="6"/>
      <c r="H956" s="8"/>
      <c r="I956" s="6"/>
      <c r="V956" s="27"/>
    </row>
    <row r="957" spans="1:22" x14ac:dyDescent="0.3">
      <c r="A957" s="1"/>
      <c r="C957" s="6"/>
      <c r="H957" s="8"/>
      <c r="I957" s="6"/>
      <c r="V957" s="27"/>
    </row>
    <row r="958" spans="1:22" x14ac:dyDescent="0.3">
      <c r="A958" s="1"/>
      <c r="C958" s="6"/>
      <c r="H958" s="8"/>
      <c r="I958" s="6"/>
      <c r="V958" s="27"/>
    </row>
    <row r="959" spans="1:22" x14ac:dyDescent="0.3">
      <c r="A959" s="1"/>
      <c r="C959" s="6"/>
      <c r="H959" s="8"/>
      <c r="I959" s="6"/>
      <c r="V959" s="27"/>
    </row>
    <row r="960" spans="1:22" x14ac:dyDescent="0.3">
      <c r="A960" s="1"/>
      <c r="C960" s="6"/>
      <c r="H960" s="8"/>
      <c r="I960" s="6"/>
      <c r="V960" s="27"/>
    </row>
    <row r="961" spans="1:22" x14ac:dyDescent="0.3">
      <c r="A961" s="1"/>
      <c r="C961" s="6"/>
      <c r="H961" s="8"/>
      <c r="I961" s="6"/>
      <c r="V961" s="27"/>
    </row>
    <row r="962" spans="1:22" x14ac:dyDescent="0.3">
      <c r="A962" s="1"/>
      <c r="C962" s="6"/>
      <c r="H962" s="8"/>
      <c r="I962" s="6"/>
      <c r="V962" s="27"/>
    </row>
    <row r="963" spans="1:22" x14ac:dyDescent="0.3">
      <c r="A963" s="1"/>
      <c r="C963" s="6"/>
      <c r="H963" s="8"/>
      <c r="I963" s="6"/>
      <c r="V963" s="27"/>
    </row>
    <row r="964" spans="1:22" x14ac:dyDescent="0.3">
      <c r="A964" s="1"/>
      <c r="C964" s="6"/>
      <c r="H964" s="8"/>
      <c r="I964" s="6"/>
      <c r="V964" s="27"/>
    </row>
    <row r="965" spans="1:22" x14ac:dyDescent="0.3">
      <c r="A965" s="1"/>
      <c r="C965" s="6"/>
      <c r="H965" s="8"/>
      <c r="I965" s="6"/>
      <c r="V965" s="27"/>
    </row>
    <row r="966" spans="1:22" x14ac:dyDescent="0.3">
      <c r="A966" s="1"/>
      <c r="C966" s="6"/>
      <c r="H966" s="8"/>
      <c r="I966" s="6"/>
      <c r="V966" s="27"/>
    </row>
    <row r="967" spans="1:22" x14ac:dyDescent="0.3">
      <c r="A967" s="1"/>
      <c r="C967" s="6"/>
      <c r="H967" s="8"/>
      <c r="I967" s="6"/>
      <c r="V967" s="27"/>
    </row>
    <row r="968" spans="1:22" x14ac:dyDescent="0.3">
      <c r="A968" s="1"/>
      <c r="C968" s="6"/>
      <c r="H968" s="8"/>
      <c r="I968" s="6"/>
      <c r="V968" s="27"/>
    </row>
    <row r="969" spans="1:22" x14ac:dyDescent="0.3">
      <c r="A969" s="1"/>
      <c r="C969" s="6"/>
      <c r="H969" s="8"/>
      <c r="I969" s="6"/>
      <c r="V969" s="27"/>
    </row>
    <row r="970" spans="1:22" x14ac:dyDescent="0.3">
      <c r="A970" s="1"/>
      <c r="C970" s="6"/>
      <c r="H970" s="8"/>
      <c r="I970" s="6"/>
      <c r="V970" s="27"/>
    </row>
    <row r="971" spans="1:22" x14ac:dyDescent="0.3">
      <c r="A971" s="1"/>
      <c r="C971" s="6"/>
      <c r="H971" s="8"/>
      <c r="I971" s="6"/>
      <c r="V971" s="27"/>
    </row>
    <row r="972" spans="1:22" x14ac:dyDescent="0.3">
      <c r="A972" s="1"/>
      <c r="C972" s="6"/>
      <c r="H972" s="8"/>
      <c r="I972" s="6"/>
      <c r="V972" s="27"/>
    </row>
    <row r="973" spans="1:22" x14ac:dyDescent="0.3">
      <c r="A973" s="1"/>
      <c r="C973" s="6"/>
      <c r="H973" s="8"/>
      <c r="I973" s="6"/>
      <c r="V973" s="27"/>
    </row>
    <row r="974" spans="1:22" x14ac:dyDescent="0.3">
      <c r="A974" s="1"/>
      <c r="C974" s="6"/>
      <c r="H974" s="8"/>
      <c r="I974" s="6"/>
      <c r="V974" s="27"/>
    </row>
    <row r="975" spans="1:22" x14ac:dyDescent="0.3">
      <c r="A975" s="1"/>
      <c r="C975" s="6"/>
      <c r="H975" s="8"/>
      <c r="I975" s="6"/>
      <c r="V975" s="27"/>
    </row>
    <row r="976" spans="1:22" x14ac:dyDescent="0.3">
      <c r="A976" s="1"/>
      <c r="C976" s="6"/>
      <c r="H976" s="8"/>
      <c r="I976" s="6"/>
      <c r="V976" s="27"/>
    </row>
    <row r="977" spans="1:22" x14ac:dyDescent="0.3">
      <c r="A977" s="1"/>
      <c r="C977" s="6"/>
      <c r="H977" s="8"/>
      <c r="I977" s="6"/>
      <c r="V977" s="27"/>
    </row>
    <row r="978" spans="1:22" x14ac:dyDescent="0.3">
      <c r="A978" s="1"/>
      <c r="C978" s="6"/>
      <c r="H978" s="8"/>
      <c r="I978" s="6"/>
      <c r="V978" s="27"/>
    </row>
    <row r="979" spans="1:22" x14ac:dyDescent="0.3">
      <c r="A979" s="1"/>
      <c r="C979" s="6"/>
      <c r="H979" s="8"/>
      <c r="I979" s="6"/>
      <c r="V979" s="27"/>
    </row>
    <row r="980" spans="1:22" x14ac:dyDescent="0.3">
      <c r="A980" s="1"/>
      <c r="C980" s="6"/>
      <c r="H980" s="8"/>
      <c r="I980" s="6"/>
      <c r="V980" s="27"/>
    </row>
    <row r="981" spans="1:22" x14ac:dyDescent="0.3">
      <c r="A981" s="1"/>
      <c r="C981" s="6"/>
      <c r="H981" s="8"/>
      <c r="I981" s="6"/>
      <c r="V981" s="27"/>
    </row>
    <row r="982" spans="1:22" x14ac:dyDescent="0.3">
      <c r="A982" s="1"/>
      <c r="C982" s="6"/>
      <c r="H982" s="8"/>
      <c r="I982" s="6"/>
      <c r="V982" s="27"/>
    </row>
    <row r="983" spans="1:22" x14ac:dyDescent="0.3">
      <c r="A983" s="1"/>
      <c r="C983" s="6"/>
      <c r="H983" s="8"/>
      <c r="I983" s="6"/>
      <c r="V983" s="27"/>
    </row>
    <row r="984" spans="1:22" x14ac:dyDescent="0.3">
      <c r="A984" s="1"/>
      <c r="C984" s="6"/>
      <c r="H984" s="8"/>
      <c r="I984" s="6"/>
      <c r="V984" s="27"/>
    </row>
    <row r="985" spans="1:22" x14ac:dyDescent="0.3">
      <c r="A985" s="1"/>
      <c r="C985" s="6"/>
      <c r="H985" s="8"/>
      <c r="I985" s="6"/>
      <c r="V985" s="27"/>
    </row>
    <row r="986" spans="1:22" x14ac:dyDescent="0.3">
      <c r="A986" s="1"/>
      <c r="C986" s="6"/>
      <c r="H986" s="8"/>
      <c r="I986" s="6"/>
      <c r="V986" s="27"/>
    </row>
    <row r="987" spans="1:22" x14ac:dyDescent="0.3">
      <c r="A987" s="1"/>
      <c r="C987" s="6"/>
      <c r="H987" s="8"/>
      <c r="I987" s="6"/>
      <c r="V987" s="27"/>
    </row>
    <row r="988" spans="1:22" x14ac:dyDescent="0.3">
      <c r="A988" s="1"/>
      <c r="C988" s="6"/>
      <c r="H988" s="8"/>
      <c r="I988" s="6"/>
      <c r="V988" s="27"/>
    </row>
    <row r="989" spans="1:22" x14ac:dyDescent="0.3">
      <c r="A989" s="1"/>
      <c r="C989" s="6"/>
      <c r="H989" s="8"/>
      <c r="I989" s="6"/>
      <c r="V989" s="27"/>
    </row>
    <row r="990" spans="1:22" x14ac:dyDescent="0.3">
      <c r="A990" s="1"/>
      <c r="C990" s="6"/>
      <c r="H990" s="8"/>
      <c r="I990" s="6"/>
      <c r="V990" s="27"/>
    </row>
    <row r="991" spans="1:22" x14ac:dyDescent="0.3">
      <c r="A991" s="1"/>
      <c r="C991" s="6"/>
      <c r="H991" s="8"/>
      <c r="I991" s="6"/>
      <c r="V991" s="27"/>
    </row>
    <row r="992" spans="1:22" x14ac:dyDescent="0.3">
      <c r="A992" s="1"/>
      <c r="C992" s="6"/>
      <c r="H992" s="8"/>
      <c r="I992" s="6"/>
      <c r="V992" s="27"/>
    </row>
    <row r="993" spans="1:22" x14ac:dyDescent="0.3">
      <c r="A993" s="1"/>
      <c r="C993" s="6"/>
      <c r="H993" s="8"/>
      <c r="I993" s="6"/>
      <c r="V993" s="27"/>
    </row>
    <row r="994" spans="1:22" x14ac:dyDescent="0.3">
      <c r="A994" s="1"/>
      <c r="C994" s="6"/>
      <c r="H994" s="8"/>
      <c r="I994" s="6"/>
      <c r="V994" s="27"/>
    </row>
    <row r="995" spans="1:22" x14ac:dyDescent="0.3">
      <c r="A995" s="1"/>
      <c r="C995" s="6"/>
      <c r="H995" s="8"/>
      <c r="I995" s="6"/>
      <c r="V995" s="27"/>
    </row>
    <row r="996" spans="1:22" x14ac:dyDescent="0.3">
      <c r="A996" s="1"/>
      <c r="C996" s="6"/>
      <c r="H996" s="8"/>
      <c r="I996" s="6"/>
      <c r="V996" s="27"/>
    </row>
    <row r="997" spans="1:22" x14ac:dyDescent="0.3">
      <c r="A997" s="1"/>
      <c r="C997" s="6"/>
      <c r="H997" s="8"/>
      <c r="I997" s="6"/>
      <c r="V997" s="27"/>
    </row>
    <row r="998" spans="1:22" x14ac:dyDescent="0.3">
      <c r="A998" s="1"/>
      <c r="C998" s="6"/>
      <c r="H998" s="8"/>
      <c r="I998" s="6"/>
      <c r="V998" s="27"/>
    </row>
    <row r="999" spans="1:22" x14ac:dyDescent="0.3">
      <c r="A999" s="1"/>
      <c r="C999" s="6"/>
      <c r="H999" s="8"/>
      <c r="I999" s="6"/>
      <c r="V999" s="27"/>
    </row>
    <row r="1000" spans="1:22" x14ac:dyDescent="0.3">
      <c r="A1000" s="1"/>
      <c r="C1000" s="6"/>
      <c r="H1000" s="8"/>
      <c r="I1000" s="6"/>
      <c r="V1000" s="27"/>
    </row>
    <row r="1001" spans="1:22" x14ac:dyDescent="0.3">
      <c r="A1001" s="1"/>
      <c r="C1001" s="6"/>
      <c r="H1001" s="8"/>
      <c r="I1001" s="6"/>
      <c r="V1001" s="27"/>
    </row>
    <row r="1002" spans="1:22" x14ac:dyDescent="0.3">
      <c r="A1002" s="1"/>
      <c r="C1002" s="6"/>
      <c r="H1002" s="8"/>
      <c r="I1002" s="6"/>
      <c r="V1002" s="27"/>
    </row>
    <row r="1003" spans="1:22" x14ac:dyDescent="0.3">
      <c r="A1003" s="1"/>
      <c r="C1003" s="6"/>
      <c r="H1003" s="8"/>
      <c r="I1003" s="6"/>
      <c r="V1003" s="27"/>
    </row>
    <row r="1004" spans="1:22" x14ac:dyDescent="0.3">
      <c r="A1004" s="1"/>
      <c r="C1004" s="6"/>
      <c r="H1004" s="8"/>
      <c r="I1004" s="6"/>
      <c r="V1004" s="27"/>
    </row>
    <row r="1005" spans="1:22" x14ac:dyDescent="0.3">
      <c r="A1005" s="1"/>
      <c r="C1005" s="6"/>
      <c r="H1005" s="8"/>
      <c r="I1005" s="6"/>
      <c r="V1005" s="27"/>
    </row>
    <row r="1006" spans="1:22" x14ac:dyDescent="0.3">
      <c r="A1006" s="1"/>
      <c r="C1006" s="6"/>
      <c r="H1006" s="8"/>
      <c r="I1006" s="6"/>
      <c r="V1006" s="27"/>
    </row>
    <row r="1007" spans="1:22" x14ac:dyDescent="0.3">
      <c r="A1007" s="1"/>
      <c r="C1007" s="6"/>
      <c r="H1007" s="8"/>
      <c r="I1007" s="6"/>
      <c r="V1007" s="27"/>
    </row>
    <row r="1008" spans="1:22" x14ac:dyDescent="0.3">
      <c r="A1008" s="1"/>
      <c r="C1008" s="6"/>
      <c r="H1008" s="8"/>
      <c r="I1008" s="6"/>
      <c r="V1008" s="27"/>
    </row>
    <row r="1009" spans="1:22" x14ac:dyDescent="0.3">
      <c r="A1009" s="1"/>
      <c r="C1009" s="6"/>
      <c r="H1009" s="8"/>
      <c r="I1009" s="6"/>
      <c r="V1009" s="27"/>
    </row>
    <row r="1010" spans="1:22" x14ac:dyDescent="0.3">
      <c r="A1010" s="1"/>
      <c r="C1010" s="6"/>
      <c r="H1010" s="8"/>
      <c r="I1010" s="6"/>
      <c r="V1010" s="27"/>
    </row>
    <row r="1011" spans="1:22" x14ac:dyDescent="0.3">
      <c r="A1011" s="1"/>
      <c r="C1011" s="6"/>
      <c r="H1011" s="8"/>
      <c r="I1011" s="6"/>
      <c r="V1011" s="27"/>
    </row>
    <row r="1012" spans="1:22" x14ac:dyDescent="0.3">
      <c r="A1012" s="1"/>
      <c r="C1012" s="6"/>
      <c r="H1012" s="8"/>
      <c r="I1012" s="6"/>
      <c r="V1012" s="27"/>
    </row>
    <row r="1013" spans="1:22" x14ac:dyDescent="0.3">
      <c r="A1013" s="1"/>
      <c r="C1013" s="6"/>
      <c r="H1013" s="8"/>
      <c r="I1013" s="6"/>
      <c r="V1013" s="27"/>
    </row>
    <row r="1014" spans="1:22" x14ac:dyDescent="0.3">
      <c r="A1014" s="1"/>
      <c r="C1014" s="6"/>
      <c r="H1014" s="8"/>
      <c r="I1014" s="6"/>
      <c r="V1014" s="27"/>
    </row>
    <row r="1015" spans="1:22" x14ac:dyDescent="0.3">
      <c r="A1015" s="1"/>
      <c r="C1015" s="6"/>
      <c r="H1015" s="8"/>
      <c r="I1015" s="6"/>
      <c r="V1015" s="27"/>
    </row>
    <row r="1016" spans="1:22" x14ac:dyDescent="0.3">
      <c r="A1016" s="1"/>
      <c r="C1016" s="6"/>
      <c r="H1016" s="8"/>
      <c r="I1016" s="6"/>
      <c r="V1016" s="27"/>
    </row>
    <row r="1017" spans="1:22" x14ac:dyDescent="0.3">
      <c r="A1017" s="1"/>
      <c r="C1017" s="6"/>
      <c r="H1017" s="8"/>
      <c r="I1017" s="6"/>
      <c r="V1017" s="27"/>
    </row>
    <row r="1018" spans="1:22" x14ac:dyDescent="0.3">
      <c r="A1018" s="1"/>
      <c r="C1018" s="6"/>
      <c r="H1018" s="8"/>
      <c r="I1018" s="6"/>
      <c r="V1018" s="27"/>
    </row>
    <row r="1019" spans="1:22" x14ac:dyDescent="0.3">
      <c r="A1019" s="1"/>
      <c r="C1019" s="6"/>
      <c r="H1019" s="8"/>
      <c r="I1019" s="6"/>
      <c r="V1019" s="27"/>
    </row>
    <row r="1020" spans="1:22" x14ac:dyDescent="0.3">
      <c r="A1020" s="1"/>
      <c r="C1020" s="6"/>
      <c r="H1020" s="8"/>
      <c r="I1020" s="6"/>
      <c r="V1020" s="27"/>
    </row>
    <row r="1021" spans="1:22" x14ac:dyDescent="0.3">
      <c r="A1021" s="1"/>
      <c r="C1021" s="6"/>
      <c r="H1021" s="8"/>
      <c r="I1021" s="6"/>
      <c r="V1021" s="27"/>
    </row>
    <row r="1022" spans="1:22" x14ac:dyDescent="0.3">
      <c r="A1022" s="1"/>
      <c r="C1022" s="6"/>
      <c r="H1022" s="8"/>
      <c r="I1022" s="6"/>
      <c r="V1022" s="27"/>
    </row>
    <row r="1023" spans="1:22" x14ac:dyDescent="0.3">
      <c r="A1023" s="1"/>
      <c r="C1023" s="6"/>
      <c r="H1023" s="8"/>
      <c r="I1023" s="6"/>
      <c r="V1023" s="27"/>
    </row>
    <row r="1024" spans="1:22" x14ac:dyDescent="0.3">
      <c r="A1024" s="1"/>
      <c r="C1024" s="6"/>
      <c r="H1024" s="8"/>
      <c r="I1024" s="6"/>
      <c r="V1024" s="27"/>
    </row>
    <row r="1025" spans="1:22" x14ac:dyDescent="0.3">
      <c r="A1025" s="1"/>
      <c r="C1025" s="6"/>
      <c r="H1025" s="8"/>
      <c r="I1025" s="6"/>
      <c r="V1025" s="27"/>
    </row>
    <row r="1026" spans="1:22" x14ac:dyDescent="0.3">
      <c r="A1026" s="1"/>
      <c r="C1026" s="6"/>
      <c r="H1026" s="8"/>
      <c r="I1026" s="6"/>
      <c r="V1026" s="27"/>
    </row>
    <row r="1027" spans="1:22" x14ac:dyDescent="0.3">
      <c r="A1027" s="1"/>
      <c r="C1027" s="6"/>
      <c r="H1027" s="8"/>
      <c r="I1027" s="6"/>
      <c r="V1027" s="27"/>
    </row>
    <row r="1028" spans="1:22" x14ac:dyDescent="0.3">
      <c r="A1028" s="1"/>
      <c r="C1028" s="6"/>
      <c r="H1028" s="8"/>
      <c r="I1028" s="6"/>
      <c r="V1028" s="27"/>
    </row>
    <row r="1029" spans="1:22" x14ac:dyDescent="0.3">
      <c r="A1029" s="1"/>
      <c r="C1029" s="6"/>
      <c r="H1029" s="8"/>
      <c r="I1029" s="6"/>
      <c r="V1029" s="27"/>
    </row>
    <row r="1030" spans="1:22" x14ac:dyDescent="0.3">
      <c r="A1030" s="1"/>
      <c r="C1030" s="6"/>
      <c r="H1030" s="8"/>
      <c r="I1030" s="6"/>
      <c r="V1030" s="27"/>
    </row>
    <row r="1031" spans="1:22" x14ac:dyDescent="0.3">
      <c r="A1031" s="1"/>
      <c r="C1031" s="6"/>
      <c r="H1031" s="8"/>
      <c r="I1031" s="6"/>
      <c r="V1031" s="27"/>
    </row>
    <row r="1032" spans="1:22" x14ac:dyDescent="0.3">
      <c r="A1032" s="1"/>
      <c r="C1032" s="6"/>
      <c r="H1032" s="8"/>
      <c r="I1032" s="6"/>
      <c r="V1032" s="27"/>
    </row>
    <row r="1033" spans="1:22" x14ac:dyDescent="0.3">
      <c r="A1033" s="1"/>
      <c r="C1033" s="6"/>
      <c r="H1033" s="8"/>
      <c r="I1033" s="6"/>
      <c r="V1033" s="27"/>
    </row>
    <row r="1034" spans="1:22" x14ac:dyDescent="0.3">
      <c r="A1034" s="1"/>
      <c r="C1034" s="6"/>
      <c r="H1034" s="8"/>
      <c r="I1034" s="6"/>
      <c r="V1034" s="27"/>
    </row>
    <row r="1035" spans="1:22" x14ac:dyDescent="0.3">
      <c r="A1035" s="1"/>
      <c r="C1035" s="6"/>
      <c r="H1035" s="8"/>
      <c r="I1035" s="6"/>
      <c r="V1035" s="27"/>
    </row>
    <row r="1036" spans="1:22" x14ac:dyDescent="0.3">
      <c r="A1036" s="1"/>
      <c r="C1036" s="6"/>
      <c r="H1036" s="8"/>
      <c r="I1036" s="6"/>
      <c r="V1036" s="27"/>
    </row>
    <row r="1037" spans="1:22" x14ac:dyDescent="0.3">
      <c r="A1037" s="1"/>
      <c r="C1037" s="6"/>
      <c r="H1037" s="8"/>
      <c r="I1037" s="6"/>
      <c r="V1037" s="27"/>
    </row>
    <row r="1038" spans="1:22" x14ac:dyDescent="0.3">
      <c r="A1038" s="1"/>
      <c r="C1038" s="6"/>
      <c r="H1038" s="8"/>
      <c r="I1038" s="6"/>
      <c r="V1038" s="27"/>
    </row>
    <row r="1039" spans="1:22" x14ac:dyDescent="0.3">
      <c r="A1039" s="1"/>
      <c r="C1039" s="6"/>
      <c r="H1039" s="8"/>
      <c r="I1039" s="6"/>
      <c r="V1039" s="27"/>
    </row>
    <row r="1040" spans="1:22" x14ac:dyDescent="0.3">
      <c r="A1040" s="1"/>
      <c r="C1040" s="6"/>
      <c r="H1040" s="8"/>
      <c r="I1040" s="6"/>
      <c r="V1040" s="27"/>
    </row>
    <row r="1041" spans="1:22" x14ac:dyDescent="0.3">
      <c r="A1041" s="1"/>
      <c r="C1041" s="6"/>
      <c r="H1041" s="8"/>
      <c r="I1041" s="6"/>
      <c r="V1041" s="27"/>
    </row>
    <row r="1042" spans="1:22" x14ac:dyDescent="0.3">
      <c r="A1042" s="1"/>
      <c r="C1042" s="6"/>
      <c r="H1042" s="8"/>
      <c r="I1042" s="6"/>
      <c r="V1042" s="27"/>
    </row>
    <row r="1043" spans="1:22" x14ac:dyDescent="0.3">
      <c r="A1043" s="1"/>
      <c r="C1043" s="6"/>
      <c r="H1043" s="8"/>
      <c r="I1043" s="6"/>
      <c r="V1043" s="27"/>
    </row>
    <row r="1044" spans="1:22" x14ac:dyDescent="0.3">
      <c r="A1044" s="1"/>
      <c r="C1044" s="6"/>
      <c r="H1044" s="8"/>
      <c r="I1044" s="6"/>
      <c r="V1044" s="27"/>
    </row>
    <row r="1045" spans="1:22" x14ac:dyDescent="0.3">
      <c r="A1045" s="1"/>
      <c r="C1045" s="6"/>
      <c r="H1045" s="8"/>
      <c r="I1045" s="6"/>
      <c r="V1045" s="27"/>
    </row>
    <row r="1046" spans="1:22" x14ac:dyDescent="0.3">
      <c r="A1046" s="1"/>
      <c r="C1046" s="6"/>
      <c r="H1046" s="8"/>
      <c r="I1046" s="6"/>
      <c r="V1046" s="27"/>
    </row>
    <row r="1047" spans="1:22" x14ac:dyDescent="0.3">
      <c r="A1047" s="1"/>
      <c r="C1047" s="6"/>
      <c r="H1047" s="8"/>
      <c r="I1047" s="6"/>
      <c r="V1047" s="27"/>
    </row>
    <row r="1048" spans="1:22" x14ac:dyDescent="0.3">
      <c r="A1048" s="1"/>
      <c r="C1048" s="6"/>
      <c r="H1048" s="8"/>
      <c r="I1048" s="6"/>
      <c r="V1048" s="27"/>
    </row>
    <row r="1049" spans="1:22" x14ac:dyDescent="0.3">
      <c r="A1049" s="1"/>
      <c r="C1049" s="6"/>
      <c r="H1049" s="8"/>
      <c r="I1049" s="6"/>
      <c r="V1049" s="27"/>
    </row>
    <row r="1050" spans="1:22" x14ac:dyDescent="0.3">
      <c r="A1050" s="1"/>
      <c r="C1050" s="6"/>
      <c r="H1050" s="8"/>
      <c r="I1050" s="6"/>
      <c r="V1050" s="27"/>
    </row>
    <row r="1051" spans="1:22" x14ac:dyDescent="0.3">
      <c r="A1051" s="1"/>
      <c r="C1051" s="6"/>
      <c r="H1051" s="8"/>
      <c r="I1051" s="6"/>
      <c r="V1051" s="27"/>
    </row>
    <row r="1052" spans="1:22" x14ac:dyDescent="0.3">
      <c r="A1052" s="1"/>
      <c r="C1052" s="6"/>
      <c r="H1052" s="8"/>
      <c r="I1052" s="6"/>
      <c r="V1052" s="27"/>
    </row>
    <row r="1053" spans="1:22" x14ac:dyDescent="0.3">
      <c r="A1053" s="1"/>
      <c r="C1053" s="6"/>
      <c r="H1053" s="8"/>
      <c r="I1053" s="6"/>
      <c r="V1053" s="27"/>
    </row>
    <row r="1054" spans="1:22" x14ac:dyDescent="0.3">
      <c r="A1054" s="1"/>
      <c r="C1054" s="6"/>
      <c r="H1054" s="8"/>
      <c r="I1054" s="6"/>
      <c r="V1054" s="27"/>
    </row>
    <row r="1055" spans="1:22" x14ac:dyDescent="0.3">
      <c r="A1055" s="1"/>
      <c r="C1055" s="6"/>
      <c r="H1055" s="8"/>
      <c r="I1055" s="6"/>
      <c r="V1055" s="27"/>
    </row>
    <row r="1056" spans="1:22" x14ac:dyDescent="0.3">
      <c r="A1056" s="1"/>
      <c r="C1056" s="6"/>
      <c r="H1056" s="8"/>
      <c r="I1056" s="6"/>
      <c r="V1056" s="27"/>
    </row>
    <row r="1057" spans="1:22" x14ac:dyDescent="0.3">
      <c r="A1057" s="1"/>
      <c r="C1057" s="6"/>
      <c r="H1057" s="8"/>
      <c r="I1057" s="6"/>
      <c r="V1057" s="27"/>
    </row>
    <row r="1058" spans="1:22" x14ac:dyDescent="0.3">
      <c r="A1058" s="1"/>
      <c r="C1058" s="6"/>
      <c r="H1058" s="8"/>
      <c r="I1058" s="6"/>
      <c r="V1058" s="27"/>
    </row>
    <row r="1059" spans="1:22" x14ac:dyDescent="0.3">
      <c r="A1059" s="1"/>
      <c r="C1059" s="6"/>
      <c r="H1059" s="8"/>
      <c r="I1059" s="6"/>
      <c r="V1059" s="27"/>
    </row>
    <row r="1060" spans="1:22" x14ac:dyDescent="0.3">
      <c r="A1060" s="1"/>
      <c r="C1060" s="6"/>
      <c r="H1060" s="8"/>
      <c r="I1060" s="6"/>
      <c r="V1060" s="27"/>
    </row>
    <row r="1061" spans="1:22" x14ac:dyDescent="0.3">
      <c r="A1061" s="1"/>
      <c r="C1061" s="6"/>
      <c r="H1061" s="8"/>
      <c r="I1061" s="6"/>
      <c r="V1061" s="27"/>
    </row>
    <row r="1062" spans="1:22" x14ac:dyDescent="0.3">
      <c r="A1062" s="1"/>
      <c r="C1062" s="6"/>
      <c r="H1062" s="8"/>
      <c r="I1062" s="6"/>
      <c r="V1062" s="27"/>
    </row>
    <row r="1063" spans="1:22" x14ac:dyDescent="0.3">
      <c r="A1063" s="1"/>
      <c r="C1063" s="6"/>
      <c r="H1063" s="8"/>
      <c r="I1063" s="6"/>
      <c r="V1063" s="27"/>
    </row>
    <row r="1064" spans="1:22" x14ac:dyDescent="0.3">
      <c r="A1064" s="1"/>
      <c r="C1064" s="6"/>
      <c r="H1064" s="8"/>
      <c r="I1064" s="6"/>
      <c r="V1064" s="27"/>
    </row>
    <row r="1065" spans="1:22" x14ac:dyDescent="0.3">
      <c r="A1065" s="1"/>
      <c r="C1065" s="6"/>
      <c r="H1065" s="8"/>
      <c r="I1065" s="6"/>
      <c r="V1065" s="27"/>
    </row>
    <row r="1066" spans="1:22" x14ac:dyDescent="0.3">
      <c r="A1066" s="1"/>
      <c r="C1066" s="6"/>
      <c r="H1066" s="8"/>
      <c r="I1066" s="6"/>
      <c r="V1066" s="27"/>
    </row>
    <row r="1067" spans="1:22" x14ac:dyDescent="0.3">
      <c r="A1067" s="1"/>
      <c r="C1067" s="6"/>
      <c r="H1067" s="8"/>
      <c r="I1067" s="6"/>
      <c r="V1067" s="27"/>
    </row>
    <row r="1068" spans="1:22" x14ac:dyDescent="0.3">
      <c r="A1068" s="1"/>
      <c r="C1068" s="6"/>
      <c r="H1068" s="8"/>
      <c r="I1068" s="6"/>
      <c r="V1068" s="27"/>
    </row>
    <row r="1069" spans="1:22" x14ac:dyDescent="0.3">
      <c r="A1069" s="1"/>
      <c r="C1069" s="6"/>
      <c r="H1069" s="8"/>
      <c r="I1069" s="6"/>
      <c r="V1069" s="27"/>
    </row>
    <row r="1070" spans="1:22" x14ac:dyDescent="0.3">
      <c r="A1070" s="1"/>
      <c r="C1070" s="6"/>
      <c r="H1070" s="8"/>
      <c r="I1070" s="6"/>
      <c r="V1070" s="27"/>
    </row>
    <row r="1071" spans="1:22" x14ac:dyDescent="0.3">
      <c r="A1071" s="1"/>
      <c r="C1071" s="6"/>
      <c r="H1071" s="8"/>
      <c r="I1071" s="6"/>
      <c r="V1071" s="27"/>
    </row>
    <row r="1072" spans="1:22" x14ac:dyDescent="0.3">
      <c r="A1072" s="1"/>
      <c r="C1072" s="6"/>
      <c r="H1072" s="8"/>
      <c r="I1072" s="6"/>
      <c r="V1072" s="27"/>
    </row>
    <row r="1073" spans="1:22" x14ac:dyDescent="0.3">
      <c r="A1073" s="1"/>
      <c r="C1073" s="6"/>
      <c r="H1073" s="8"/>
      <c r="I1073" s="6"/>
      <c r="V1073" s="27"/>
    </row>
    <row r="1074" spans="1:22" x14ac:dyDescent="0.3">
      <c r="A1074" s="1"/>
      <c r="C1074" s="6"/>
      <c r="H1074" s="8"/>
      <c r="I1074" s="6"/>
      <c r="V1074" s="27"/>
    </row>
    <row r="1075" spans="1:22" x14ac:dyDescent="0.3">
      <c r="A1075" s="1"/>
      <c r="C1075" s="6"/>
      <c r="H1075" s="8"/>
      <c r="I1075" s="6"/>
      <c r="V1075" s="27"/>
    </row>
    <row r="1076" spans="1:22" x14ac:dyDescent="0.3">
      <c r="A1076" s="1"/>
      <c r="C1076" s="6"/>
      <c r="H1076" s="8"/>
      <c r="I1076" s="6"/>
      <c r="V1076" s="27"/>
    </row>
    <row r="1077" spans="1:22" x14ac:dyDescent="0.3">
      <c r="A1077" s="1"/>
      <c r="C1077" s="6"/>
      <c r="H1077" s="8"/>
      <c r="I1077" s="6"/>
      <c r="V1077" s="27"/>
    </row>
    <row r="1078" spans="1:22" x14ac:dyDescent="0.3">
      <c r="A1078" s="1"/>
      <c r="C1078" s="6"/>
      <c r="H1078" s="8"/>
      <c r="I1078" s="6"/>
      <c r="V1078" s="27"/>
    </row>
    <row r="1079" spans="1:22" x14ac:dyDescent="0.3">
      <c r="A1079" s="1"/>
      <c r="C1079" s="6"/>
      <c r="H1079" s="8"/>
      <c r="I1079" s="6"/>
      <c r="V1079" s="27"/>
    </row>
    <row r="1080" spans="1:22" x14ac:dyDescent="0.3">
      <c r="A1080" s="1"/>
      <c r="C1080" s="6"/>
      <c r="H1080" s="8"/>
      <c r="I1080" s="6"/>
      <c r="V1080" s="27"/>
    </row>
    <row r="1081" spans="1:22" x14ac:dyDescent="0.3">
      <c r="A1081" s="1"/>
      <c r="C1081" s="6"/>
      <c r="H1081" s="8"/>
      <c r="I1081" s="6"/>
      <c r="V1081" s="27"/>
    </row>
    <row r="1082" spans="1:22" x14ac:dyDescent="0.3">
      <c r="A1082" s="1"/>
      <c r="C1082" s="6"/>
      <c r="H1082" s="8"/>
      <c r="I1082" s="6"/>
      <c r="V1082" s="27"/>
    </row>
    <row r="1083" spans="1:22" x14ac:dyDescent="0.3">
      <c r="A1083" s="1"/>
      <c r="C1083" s="6"/>
      <c r="H1083" s="8"/>
      <c r="I1083" s="6"/>
      <c r="V1083" s="27"/>
    </row>
    <row r="1084" spans="1:22" x14ac:dyDescent="0.3">
      <c r="A1084" s="1"/>
      <c r="C1084" s="6"/>
      <c r="H1084" s="8"/>
      <c r="I1084" s="6"/>
      <c r="V1084" s="27"/>
    </row>
    <row r="1085" spans="1:22" x14ac:dyDescent="0.3">
      <c r="A1085" s="1"/>
      <c r="C1085" s="6"/>
      <c r="H1085" s="8"/>
      <c r="I1085" s="6"/>
      <c r="V1085" s="27"/>
    </row>
    <row r="1086" spans="1:22" x14ac:dyDescent="0.3">
      <c r="A1086" s="1"/>
      <c r="C1086" s="6"/>
      <c r="H1086" s="8"/>
      <c r="I1086" s="6"/>
      <c r="V1086" s="27"/>
    </row>
    <row r="1087" spans="1:22" x14ac:dyDescent="0.3">
      <c r="A1087" s="1"/>
      <c r="C1087" s="6"/>
      <c r="H1087" s="8"/>
      <c r="I1087" s="6"/>
      <c r="V1087" s="27"/>
    </row>
    <row r="1088" spans="1:22" x14ac:dyDescent="0.3">
      <c r="A1088" s="1"/>
      <c r="C1088" s="6"/>
      <c r="H1088" s="8"/>
      <c r="I1088" s="6"/>
      <c r="V1088" s="27"/>
    </row>
    <row r="1089" spans="1:22" x14ac:dyDescent="0.3">
      <c r="A1089" s="1"/>
      <c r="C1089" s="6"/>
      <c r="H1089" s="8"/>
      <c r="I1089" s="6"/>
      <c r="V1089" s="27"/>
    </row>
    <row r="1090" spans="1:22" x14ac:dyDescent="0.3">
      <c r="A1090" s="1"/>
      <c r="C1090" s="6"/>
      <c r="H1090" s="8"/>
      <c r="I1090" s="6"/>
      <c r="V1090" s="27"/>
    </row>
    <row r="1091" spans="1:22" x14ac:dyDescent="0.3">
      <c r="A1091" s="1"/>
      <c r="C1091" s="6"/>
      <c r="H1091" s="8"/>
      <c r="I1091" s="6"/>
      <c r="V1091" s="27"/>
    </row>
    <row r="1092" spans="1:22" x14ac:dyDescent="0.3">
      <c r="A1092" s="1"/>
      <c r="C1092" s="6"/>
      <c r="H1092" s="8"/>
      <c r="I1092" s="6"/>
      <c r="V1092" s="27"/>
    </row>
    <row r="1093" spans="1:22" x14ac:dyDescent="0.3">
      <c r="A1093" s="1"/>
      <c r="C1093" s="6"/>
      <c r="H1093" s="8"/>
      <c r="I1093" s="6"/>
      <c r="V1093" s="27"/>
    </row>
    <row r="1094" spans="1:22" x14ac:dyDescent="0.3">
      <c r="A1094" s="1"/>
      <c r="C1094" s="6"/>
      <c r="H1094" s="8"/>
      <c r="I1094" s="6"/>
      <c r="V1094" s="27"/>
    </row>
    <row r="1095" spans="1:22" x14ac:dyDescent="0.3">
      <c r="A1095" s="1"/>
      <c r="C1095" s="6"/>
      <c r="H1095" s="8"/>
      <c r="I1095" s="6"/>
      <c r="V1095" s="27"/>
    </row>
    <row r="1096" spans="1:22" x14ac:dyDescent="0.3">
      <c r="A1096" s="1"/>
      <c r="C1096" s="6"/>
      <c r="H1096" s="8"/>
      <c r="I1096" s="6"/>
      <c r="V1096" s="27"/>
    </row>
    <row r="1097" spans="1:22" x14ac:dyDescent="0.3">
      <c r="A1097" s="1"/>
      <c r="C1097" s="6"/>
      <c r="H1097" s="8"/>
      <c r="I1097" s="6"/>
      <c r="V1097" s="27"/>
    </row>
    <row r="1098" spans="1:22" x14ac:dyDescent="0.3">
      <c r="A1098" s="1"/>
      <c r="C1098" s="6"/>
      <c r="H1098" s="8"/>
      <c r="I1098" s="6"/>
      <c r="V1098" s="27"/>
    </row>
    <row r="1099" spans="1:22" x14ac:dyDescent="0.3">
      <c r="A1099" s="1"/>
      <c r="C1099" s="6"/>
      <c r="H1099" s="8"/>
      <c r="I1099" s="6"/>
      <c r="V1099" s="27"/>
    </row>
    <row r="1100" spans="1:22" x14ac:dyDescent="0.3">
      <c r="A1100" s="1"/>
      <c r="C1100" s="6"/>
      <c r="H1100" s="8"/>
      <c r="I1100" s="6"/>
      <c r="V1100" s="27"/>
    </row>
    <row r="1101" spans="1:22" x14ac:dyDescent="0.3">
      <c r="A1101" s="1"/>
      <c r="C1101" s="6"/>
      <c r="H1101" s="8"/>
      <c r="I1101" s="6"/>
      <c r="V1101" s="27"/>
    </row>
    <row r="1102" spans="1:22" x14ac:dyDescent="0.3">
      <c r="A1102" s="1"/>
      <c r="C1102" s="6"/>
      <c r="H1102" s="8"/>
      <c r="I1102" s="6"/>
      <c r="V1102" s="27"/>
    </row>
    <row r="1103" spans="1:22" x14ac:dyDescent="0.3">
      <c r="A1103" s="1"/>
      <c r="C1103" s="6"/>
      <c r="H1103" s="8"/>
      <c r="I1103" s="6"/>
      <c r="V1103" s="27"/>
    </row>
    <row r="1104" spans="1:22" x14ac:dyDescent="0.3">
      <c r="A1104" s="1"/>
      <c r="C1104" s="6"/>
      <c r="H1104" s="8"/>
      <c r="I1104" s="6"/>
      <c r="V1104" s="27"/>
    </row>
    <row r="1105" spans="1:22" x14ac:dyDescent="0.3">
      <c r="A1105" s="1"/>
      <c r="C1105" s="6"/>
      <c r="H1105" s="8"/>
      <c r="I1105" s="6"/>
      <c r="V1105" s="27"/>
    </row>
    <row r="1106" spans="1:22" x14ac:dyDescent="0.3">
      <c r="A1106" s="1"/>
      <c r="C1106" s="6"/>
      <c r="H1106" s="8"/>
      <c r="I1106" s="6"/>
      <c r="V1106" s="27"/>
    </row>
    <row r="1107" spans="1:22" x14ac:dyDescent="0.3">
      <c r="A1107" s="1"/>
      <c r="C1107" s="6"/>
      <c r="H1107" s="8"/>
      <c r="I1107" s="6"/>
      <c r="V1107" s="27"/>
    </row>
    <row r="1108" spans="1:22" x14ac:dyDescent="0.3">
      <c r="A1108" s="1"/>
      <c r="C1108" s="6"/>
      <c r="H1108" s="8"/>
      <c r="I1108" s="6"/>
      <c r="V1108" s="27"/>
    </row>
    <row r="1109" spans="1:22" x14ac:dyDescent="0.3">
      <c r="A1109" s="1"/>
      <c r="C1109" s="6"/>
      <c r="H1109" s="8"/>
      <c r="I1109" s="6"/>
      <c r="V1109" s="27"/>
    </row>
    <row r="1110" spans="1:22" x14ac:dyDescent="0.3">
      <c r="A1110" s="1"/>
      <c r="C1110" s="6"/>
      <c r="H1110" s="8"/>
      <c r="I1110" s="6"/>
      <c r="V1110" s="27"/>
    </row>
    <row r="1111" spans="1:22" x14ac:dyDescent="0.3">
      <c r="A1111" s="1"/>
      <c r="C1111" s="6"/>
      <c r="H1111" s="8"/>
      <c r="I1111" s="6"/>
      <c r="V1111" s="27"/>
    </row>
    <row r="1112" spans="1:22" x14ac:dyDescent="0.3">
      <c r="A1112" s="1"/>
      <c r="C1112" s="6"/>
      <c r="H1112" s="8"/>
      <c r="I1112" s="6"/>
      <c r="V1112" s="27"/>
    </row>
    <row r="1113" spans="1:22" x14ac:dyDescent="0.3">
      <c r="A1113" s="1"/>
      <c r="C1113" s="6"/>
      <c r="H1113" s="8"/>
      <c r="I1113" s="6"/>
      <c r="V1113" s="27"/>
    </row>
    <row r="1114" spans="1:22" x14ac:dyDescent="0.3">
      <c r="A1114" s="1"/>
      <c r="C1114" s="6"/>
      <c r="H1114" s="8"/>
      <c r="I1114" s="6"/>
      <c r="V1114" s="27"/>
    </row>
    <row r="1115" spans="1:22" x14ac:dyDescent="0.3">
      <c r="A1115" s="1"/>
      <c r="C1115" s="6"/>
      <c r="H1115" s="8"/>
      <c r="I1115" s="6"/>
      <c r="V1115" s="27"/>
    </row>
    <row r="1116" spans="1:22" x14ac:dyDescent="0.3">
      <c r="A1116" s="1"/>
      <c r="C1116" s="6"/>
      <c r="H1116" s="8"/>
      <c r="I1116" s="6"/>
      <c r="V1116" s="27"/>
    </row>
    <row r="1117" spans="1:22" x14ac:dyDescent="0.3">
      <c r="A1117" s="1"/>
      <c r="C1117" s="6"/>
      <c r="H1117" s="8"/>
      <c r="I1117" s="6"/>
      <c r="V1117" s="27"/>
    </row>
    <row r="1118" spans="1:22" x14ac:dyDescent="0.3">
      <c r="A1118" s="1"/>
      <c r="C1118" s="6"/>
      <c r="H1118" s="8"/>
      <c r="I1118" s="6"/>
      <c r="V1118" s="27"/>
    </row>
    <row r="1119" spans="1:22" x14ac:dyDescent="0.3">
      <c r="A1119" s="1"/>
      <c r="C1119" s="6"/>
      <c r="H1119" s="8"/>
      <c r="I1119" s="6"/>
      <c r="V1119" s="27"/>
    </row>
    <row r="1120" spans="1:22" x14ac:dyDescent="0.3">
      <c r="A1120" s="1"/>
      <c r="C1120" s="6"/>
      <c r="H1120" s="8"/>
      <c r="I1120" s="6"/>
      <c r="V1120" s="27"/>
    </row>
    <row r="1121" spans="1:22" x14ac:dyDescent="0.3">
      <c r="A1121" s="1"/>
      <c r="C1121" s="6"/>
      <c r="H1121" s="8"/>
      <c r="I1121" s="6"/>
      <c r="V1121" s="27"/>
    </row>
    <row r="1122" spans="1:22" x14ac:dyDescent="0.3">
      <c r="A1122" s="1"/>
      <c r="C1122" s="6"/>
      <c r="H1122" s="8"/>
      <c r="I1122" s="6"/>
      <c r="V1122" s="27"/>
    </row>
    <row r="1123" spans="1:22" x14ac:dyDescent="0.3">
      <c r="A1123" s="1"/>
      <c r="C1123" s="6"/>
      <c r="H1123" s="8"/>
      <c r="I1123" s="6"/>
      <c r="V1123" s="27"/>
    </row>
    <row r="1124" spans="1:22" x14ac:dyDescent="0.3">
      <c r="A1124" s="1"/>
      <c r="C1124" s="6"/>
      <c r="H1124" s="8"/>
      <c r="I1124" s="6"/>
      <c r="V1124" s="27"/>
    </row>
    <row r="1125" spans="1:22" x14ac:dyDescent="0.3">
      <c r="A1125" s="1"/>
      <c r="C1125" s="6"/>
      <c r="H1125" s="8"/>
      <c r="I1125" s="6"/>
      <c r="V1125" s="27"/>
    </row>
    <row r="1126" spans="1:22" x14ac:dyDescent="0.3">
      <c r="A1126" s="1"/>
      <c r="C1126" s="6"/>
      <c r="H1126" s="8"/>
      <c r="I1126" s="6"/>
      <c r="V1126" s="27"/>
    </row>
    <row r="1127" spans="1:22" x14ac:dyDescent="0.3">
      <c r="A1127" s="1"/>
      <c r="C1127" s="6"/>
      <c r="H1127" s="8"/>
      <c r="I1127" s="6"/>
      <c r="V1127" s="27"/>
    </row>
    <row r="1128" spans="1:22" x14ac:dyDescent="0.3">
      <c r="A1128" s="1"/>
      <c r="C1128" s="6"/>
      <c r="H1128" s="8"/>
      <c r="I1128" s="6"/>
      <c r="V1128" s="27"/>
    </row>
    <row r="1129" spans="1:22" x14ac:dyDescent="0.3">
      <c r="A1129" s="1"/>
      <c r="C1129" s="6"/>
      <c r="H1129" s="8"/>
      <c r="I1129" s="6"/>
      <c r="V1129" s="27"/>
    </row>
    <row r="1130" spans="1:22" x14ac:dyDescent="0.3">
      <c r="A1130" s="1"/>
      <c r="C1130" s="6"/>
      <c r="H1130" s="8"/>
      <c r="I1130" s="6"/>
      <c r="V1130" s="27"/>
    </row>
    <row r="1131" spans="1:22" x14ac:dyDescent="0.3">
      <c r="A1131" s="1"/>
      <c r="C1131" s="6"/>
      <c r="H1131" s="8"/>
      <c r="I1131" s="6"/>
      <c r="V1131" s="27"/>
    </row>
    <row r="1132" spans="1:22" x14ac:dyDescent="0.3">
      <c r="A1132" s="1"/>
      <c r="C1132" s="6"/>
      <c r="H1132" s="8"/>
      <c r="I1132" s="6"/>
      <c r="V1132" s="27"/>
    </row>
    <row r="1133" spans="1:22" x14ac:dyDescent="0.3">
      <c r="A1133" s="1"/>
      <c r="C1133" s="6"/>
      <c r="H1133" s="8"/>
      <c r="I1133" s="6"/>
      <c r="V1133" s="27"/>
    </row>
    <row r="1134" spans="1:22" x14ac:dyDescent="0.3">
      <c r="A1134" s="1"/>
      <c r="C1134" s="6"/>
      <c r="H1134" s="8"/>
      <c r="I1134" s="6"/>
      <c r="V1134" s="27"/>
    </row>
    <row r="1135" spans="1:22" x14ac:dyDescent="0.3">
      <c r="A1135" s="1"/>
      <c r="C1135" s="6"/>
      <c r="H1135" s="8"/>
      <c r="I1135" s="6"/>
      <c r="V1135" s="27"/>
    </row>
    <row r="1136" spans="1:22" x14ac:dyDescent="0.3">
      <c r="A1136" s="1"/>
      <c r="C1136" s="6"/>
      <c r="H1136" s="8"/>
      <c r="I1136" s="6"/>
      <c r="V1136" s="27"/>
    </row>
    <row r="1137" spans="1:22" x14ac:dyDescent="0.3">
      <c r="A1137" s="1"/>
      <c r="C1137" s="6"/>
      <c r="H1137" s="8"/>
      <c r="I1137" s="6"/>
      <c r="V1137" s="27"/>
    </row>
    <row r="1138" spans="1:22" x14ac:dyDescent="0.3">
      <c r="A1138" s="1"/>
      <c r="C1138" s="6"/>
      <c r="H1138" s="8"/>
      <c r="I1138" s="6"/>
      <c r="V1138" s="27"/>
    </row>
    <row r="1139" spans="1:22" x14ac:dyDescent="0.3">
      <c r="A1139" s="1"/>
      <c r="C1139" s="6"/>
      <c r="H1139" s="8"/>
      <c r="I1139" s="6"/>
      <c r="V1139" s="27"/>
    </row>
    <row r="1140" spans="1:22" x14ac:dyDescent="0.3">
      <c r="A1140" s="1"/>
      <c r="C1140" s="6"/>
      <c r="H1140" s="8"/>
      <c r="I1140" s="6"/>
      <c r="V1140" s="27"/>
    </row>
    <row r="1141" spans="1:22" x14ac:dyDescent="0.3">
      <c r="A1141" s="1"/>
      <c r="C1141" s="6"/>
      <c r="H1141" s="8"/>
      <c r="I1141" s="6"/>
      <c r="V1141" s="27"/>
    </row>
    <row r="1142" spans="1:22" x14ac:dyDescent="0.3">
      <c r="A1142" s="1"/>
      <c r="C1142" s="6"/>
      <c r="H1142" s="8"/>
      <c r="I1142" s="6"/>
      <c r="V1142" s="27"/>
    </row>
    <row r="1143" spans="1:22" x14ac:dyDescent="0.3">
      <c r="A1143" s="1"/>
      <c r="C1143" s="6"/>
      <c r="H1143" s="8"/>
      <c r="I1143" s="6"/>
      <c r="V1143" s="27"/>
    </row>
    <row r="1144" spans="1:22" x14ac:dyDescent="0.3">
      <c r="A1144" s="1"/>
      <c r="C1144" s="6"/>
      <c r="H1144" s="8"/>
      <c r="I1144" s="6"/>
      <c r="V1144" s="27"/>
    </row>
    <row r="1145" spans="1:22" x14ac:dyDescent="0.3">
      <c r="A1145" s="1"/>
      <c r="C1145" s="6"/>
      <c r="H1145" s="8"/>
      <c r="I1145" s="6"/>
      <c r="V1145" s="27"/>
    </row>
    <row r="1146" spans="1:22" x14ac:dyDescent="0.3">
      <c r="A1146" s="1"/>
      <c r="C1146" s="6"/>
      <c r="H1146" s="8"/>
      <c r="I1146" s="6"/>
      <c r="V1146" s="27"/>
    </row>
    <row r="1147" spans="1:22" x14ac:dyDescent="0.3">
      <c r="A1147" s="1"/>
      <c r="C1147" s="6"/>
      <c r="H1147" s="8"/>
      <c r="I1147" s="6"/>
      <c r="V1147" s="27"/>
    </row>
    <row r="1148" spans="1:22" x14ac:dyDescent="0.3">
      <c r="A1148" s="1"/>
      <c r="C1148" s="6"/>
      <c r="H1148" s="8"/>
      <c r="I1148" s="6"/>
      <c r="V1148" s="27"/>
    </row>
    <row r="1149" spans="1:22" x14ac:dyDescent="0.3">
      <c r="A1149" s="1"/>
      <c r="C1149" s="6"/>
      <c r="H1149" s="8"/>
      <c r="I1149" s="6"/>
      <c r="V1149" s="27"/>
    </row>
    <row r="1150" spans="1:22" x14ac:dyDescent="0.3">
      <c r="A1150" s="1"/>
      <c r="C1150" s="6"/>
      <c r="H1150" s="8"/>
      <c r="I1150" s="6"/>
      <c r="V1150" s="27"/>
    </row>
    <row r="1151" spans="1:22" x14ac:dyDescent="0.3">
      <c r="A1151" s="1"/>
      <c r="C1151" s="6"/>
      <c r="H1151" s="8"/>
      <c r="I1151" s="6"/>
      <c r="V1151" s="27"/>
    </row>
    <row r="1152" spans="1:22" x14ac:dyDescent="0.3">
      <c r="A1152" s="1"/>
      <c r="C1152" s="6"/>
      <c r="H1152" s="8"/>
      <c r="I1152" s="6"/>
      <c r="V1152" s="27"/>
    </row>
    <row r="1153" spans="1:22" x14ac:dyDescent="0.3">
      <c r="A1153" s="1"/>
      <c r="C1153" s="6"/>
      <c r="H1153" s="8"/>
      <c r="I1153" s="6"/>
      <c r="V1153" s="27"/>
    </row>
    <row r="1154" spans="1:22" x14ac:dyDescent="0.3">
      <c r="A1154" s="1"/>
      <c r="C1154" s="6"/>
      <c r="H1154" s="8"/>
      <c r="I1154" s="6"/>
      <c r="V1154" s="27"/>
    </row>
    <row r="1155" spans="1:22" x14ac:dyDescent="0.3">
      <c r="A1155" s="1"/>
      <c r="C1155" s="6"/>
      <c r="H1155" s="8"/>
      <c r="I1155" s="6"/>
      <c r="V1155" s="27"/>
    </row>
    <row r="1156" spans="1:22" x14ac:dyDescent="0.3">
      <c r="A1156" s="1"/>
      <c r="C1156" s="6"/>
      <c r="H1156" s="8"/>
      <c r="I1156" s="6"/>
      <c r="V1156" s="27"/>
    </row>
    <row r="1157" spans="1:22" x14ac:dyDescent="0.3">
      <c r="A1157" s="1"/>
      <c r="C1157" s="6"/>
      <c r="H1157" s="8"/>
      <c r="I1157" s="6"/>
      <c r="V1157" s="27"/>
    </row>
    <row r="1158" spans="1:22" x14ac:dyDescent="0.3">
      <c r="A1158" s="1"/>
      <c r="C1158" s="6"/>
      <c r="H1158" s="8"/>
      <c r="I1158" s="6"/>
      <c r="V1158" s="27"/>
    </row>
    <row r="1159" spans="1:22" x14ac:dyDescent="0.3">
      <c r="A1159" s="1"/>
      <c r="C1159" s="6"/>
      <c r="H1159" s="8"/>
      <c r="I1159" s="6"/>
      <c r="V1159" s="27"/>
    </row>
    <row r="1160" spans="1:22" x14ac:dyDescent="0.3">
      <c r="A1160" s="1"/>
      <c r="C1160" s="6"/>
      <c r="H1160" s="8"/>
      <c r="I1160" s="6"/>
      <c r="V1160" s="27"/>
    </row>
    <row r="1161" spans="1:22" x14ac:dyDescent="0.3">
      <c r="A1161" s="1"/>
      <c r="C1161" s="6"/>
      <c r="H1161" s="8"/>
      <c r="I1161" s="6"/>
      <c r="V1161" s="27"/>
    </row>
    <row r="1162" spans="1:22" x14ac:dyDescent="0.3">
      <c r="A1162" s="1"/>
      <c r="C1162" s="6"/>
      <c r="H1162" s="8"/>
      <c r="I1162" s="6"/>
      <c r="V1162" s="27"/>
    </row>
    <row r="1163" spans="1:22" x14ac:dyDescent="0.3">
      <c r="A1163" s="1"/>
      <c r="C1163" s="6"/>
      <c r="H1163" s="8"/>
      <c r="I1163" s="6"/>
      <c r="V1163" s="27"/>
    </row>
    <row r="1164" spans="1:22" x14ac:dyDescent="0.3">
      <c r="A1164" s="1"/>
      <c r="C1164" s="6"/>
      <c r="H1164" s="8"/>
      <c r="I1164" s="6"/>
      <c r="V1164" s="27"/>
    </row>
    <row r="1165" spans="1:22" x14ac:dyDescent="0.3">
      <c r="A1165" s="1"/>
      <c r="C1165" s="6"/>
      <c r="H1165" s="8"/>
      <c r="I1165" s="6"/>
      <c r="V1165" s="27"/>
    </row>
    <row r="1166" spans="1:22" x14ac:dyDescent="0.3">
      <c r="A1166" s="1"/>
      <c r="C1166" s="6"/>
      <c r="H1166" s="8"/>
      <c r="I1166" s="6"/>
      <c r="V1166" s="27"/>
    </row>
    <row r="1167" spans="1:22" x14ac:dyDescent="0.3">
      <c r="A1167" s="1"/>
      <c r="C1167" s="6"/>
      <c r="H1167" s="8"/>
      <c r="I1167" s="6"/>
      <c r="V1167" s="27"/>
    </row>
    <row r="1168" spans="1:22" x14ac:dyDescent="0.3">
      <c r="A1168" s="1"/>
      <c r="C1168" s="6"/>
      <c r="H1168" s="8"/>
      <c r="I1168" s="6"/>
      <c r="V1168" s="27"/>
    </row>
    <row r="1169" spans="1:22" x14ac:dyDescent="0.3">
      <c r="A1169" s="1"/>
      <c r="C1169" s="6"/>
      <c r="H1169" s="8"/>
      <c r="I1169" s="6"/>
      <c r="V1169" s="27"/>
    </row>
    <row r="1170" spans="1:22" x14ac:dyDescent="0.3">
      <c r="A1170" s="1"/>
      <c r="C1170" s="6"/>
      <c r="H1170" s="8"/>
      <c r="I1170" s="6"/>
      <c r="V1170" s="27"/>
    </row>
    <row r="1171" spans="1:22" x14ac:dyDescent="0.3">
      <c r="A1171" s="1"/>
      <c r="C1171" s="6"/>
      <c r="H1171" s="8"/>
      <c r="I1171" s="6"/>
      <c r="V1171" s="27"/>
    </row>
    <row r="1172" spans="1:22" x14ac:dyDescent="0.3">
      <c r="A1172" s="1"/>
      <c r="C1172" s="6"/>
      <c r="H1172" s="8"/>
      <c r="I1172" s="6"/>
      <c r="V1172" s="27"/>
    </row>
    <row r="1173" spans="1:22" x14ac:dyDescent="0.3">
      <c r="A1173" s="1"/>
      <c r="C1173" s="6"/>
      <c r="H1173" s="8"/>
      <c r="I1173" s="6"/>
      <c r="V1173" s="27"/>
    </row>
    <row r="1174" spans="1:22" x14ac:dyDescent="0.3">
      <c r="A1174" s="1"/>
      <c r="C1174" s="6"/>
      <c r="H1174" s="8"/>
      <c r="I1174" s="6"/>
      <c r="V1174" s="27"/>
    </row>
    <row r="1175" spans="1:22" x14ac:dyDescent="0.3">
      <c r="A1175" s="1"/>
      <c r="C1175" s="6"/>
      <c r="H1175" s="8"/>
      <c r="I1175" s="6"/>
      <c r="V1175" s="27"/>
    </row>
    <row r="1176" spans="1:22" x14ac:dyDescent="0.3">
      <c r="A1176" s="1"/>
      <c r="C1176" s="6"/>
      <c r="H1176" s="8"/>
      <c r="I1176" s="6"/>
      <c r="V1176" s="27"/>
    </row>
    <row r="1177" spans="1:22" x14ac:dyDescent="0.3">
      <c r="A1177" s="1"/>
      <c r="C1177" s="6"/>
      <c r="H1177" s="8"/>
      <c r="I1177" s="6"/>
      <c r="V1177" s="27"/>
    </row>
    <row r="1178" spans="1:22" x14ac:dyDescent="0.3">
      <c r="A1178" s="1"/>
      <c r="C1178" s="6"/>
      <c r="H1178" s="8"/>
      <c r="I1178" s="6"/>
      <c r="V1178" s="27"/>
    </row>
    <row r="1179" spans="1:22" x14ac:dyDescent="0.3">
      <c r="A1179" s="1"/>
      <c r="C1179" s="6"/>
      <c r="H1179" s="8"/>
      <c r="I1179" s="6"/>
      <c r="V1179" s="27"/>
    </row>
    <row r="1180" spans="1:22" x14ac:dyDescent="0.3">
      <c r="A1180" s="1"/>
      <c r="C1180" s="6"/>
      <c r="H1180" s="8"/>
      <c r="I1180" s="6"/>
      <c r="V1180" s="27"/>
    </row>
    <row r="1181" spans="1:22" x14ac:dyDescent="0.3">
      <c r="A1181" s="1"/>
      <c r="C1181" s="6"/>
      <c r="H1181" s="8"/>
      <c r="I1181" s="6"/>
      <c r="V1181" s="27"/>
    </row>
    <row r="1182" spans="1:22" x14ac:dyDescent="0.3">
      <c r="A1182" s="1"/>
      <c r="C1182" s="6"/>
      <c r="H1182" s="8"/>
      <c r="I1182" s="6"/>
      <c r="V1182" s="27"/>
    </row>
    <row r="1183" spans="1:22" x14ac:dyDescent="0.3">
      <c r="A1183" s="1"/>
      <c r="C1183" s="6"/>
      <c r="H1183" s="8"/>
      <c r="I1183" s="6"/>
      <c r="V1183" s="27"/>
    </row>
    <row r="1184" spans="1:22" x14ac:dyDescent="0.3">
      <c r="A1184" s="1"/>
      <c r="C1184" s="6"/>
      <c r="H1184" s="8"/>
      <c r="I1184" s="6"/>
      <c r="V1184" s="27"/>
    </row>
    <row r="1185" spans="1:22" x14ac:dyDescent="0.3">
      <c r="A1185" s="1"/>
      <c r="C1185" s="6"/>
      <c r="H1185" s="8"/>
      <c r="I1185" s="6"/>
      <c r="V1185" s="27"/>
    </row>
    <row r="1186" spans="1:22" x14ac:dyDescent="0.3">
      <c r="A1186" s="1"/>
      <c r="C1186" s="6"/>
      <c r="H1186" s="8"/>
      <c r="I1186" s="6"/>
      <c r="V1186" s="27"/>
    </row>
    <row r="1187" spans="1:22" x14ac:dyDescent="0.3">
      <c r="A1187" s="1"/>
      <c r="C1187" s="6"/>
      <c r="H1187" s="8"/>
      <c r="I1187" s="6"/>
      <c r="V1187" s="27"/>
    </row>
    <row r="1188" spans="1:22" x14ac:dyDescent="0.3">
      <c r="A1188" s="1"/>
      <c r="C1188" s="6"/>
      <c r="H1188" s="8"/>
      <c r="I1188" s="6"/>
      <c r="V1188" s="27"/>
    </row>
    <row r="1189" spans="1:22" x14ac:dyDescent="0.3">
      <c r="A1189" s="1"/>
      <c r="C1189" s="6"/>
      <c r="H1189" s="8"/>
      <c r="I1189" s="6"/>
      <c r="V1189" s="27"/>
    </row>
    <row r="1190" spans="1:22" x14ac:dyDescent="0.3">
      <c r="A1190" s="1"/>
      <c r="C1190" s="6"/>
      <c r="H1190" s="8"/>
      <c r="I1190" s="6"/>
      <c r="V1190" s="27"/>
    </row>
    <row r="1191" spans="1:22" x14ac:dyDescent="0.3">
      <c r="A1191" s="1"/>
      <c r="C1191" s="6"/>
      <c r="H1191" s="8"/>
      <c r="I1191" s="6"/>
      <c r="V1191" s="27"/>
    </row>
    <row r="1192" spans="1:22" x14ac:dyDescent="0.3">
      <c r="A1192" s="1"/>
      <c r="C1192" s="6"/>
      <c r="H1192" s="8"/>
      <c r="I1192" s="6"/>
      <c r="V1192" s="27"/>
    </row>
    <row r="1193" spans="1:22" x14ac:dyDescent="0.3">
      <c r="A1193" s="1"/>
      <c r="C1193" s="6"/>
      <c r="H1193" s="8"/>
      <c r="I1193" s="6"/>
      <c r="V1193" s="27"/>
    </row>
    <row r="1194" spans="1:22" x14ac:dyDescent="0.3">
      <c r="A1194" s="1"/>
      <c r="C1194" s="6"/>
      <c r="H1194" s="8"/>
      <c r="I1194" s="6"/>
      <c r="V1194" s="27"/>
    </row>
    <row r="1195" spans="1:22" x14ac:dyDescent="0.3">
      <c r="A1195" s="1"/>
      <c r="C1195" s="6"/>
      <c r="H1195" s="8"/>
      <c r="I1195" s="6"/>
      <c r="V1195" s="27"/>
    </row>
    <row r="1196" spans="1:22" x14ac:dyDescent="0.3">
      <c r="A1196" s="1"/>
      <c r="C1196" s="6"/>
      <c r="H1196" s="8"/>
      <c r="I1196" s="6"/>
      <c r="V1196" s="27"/>
    </row>
    <row r="1197" spans="1:22" x14ac:dyDescent="0.3">
      <c r="A1197" s="1"/>
      <c r="C1197" s="6"/>
      <c r="H1197" s="8"/>
      <c r="I1197" s="6"/>
      <c r="V1197" s="27"/>
    </row>
    <row r="1198" spans="1:22" x14ac:dyDescent="0.3">
      <c r="A1198" s="1"/>
      <c r="C1198" s="6"/>
      <c r="H1198" s="8"/>
      <c r="I1198" s="6"/>
      <c r="V1198" s="27"/>
    </row>
    <row r="1199" spans="1:22" x14ac:dyDescent="0.3">
      <c r="A1199" s="1"/>
      <c r="C1199" s="6"/>
      <c r="H1199" s="8"/>
      <c r="I1199" s="6"/>
      <c r="V1199" s="27"/>
    </row>
    <row r="1200" spans="1:22" x14ac:dyDescent="0.3">
      <c r="A1200" s="1"/>
      <c r="C1200" s="6"/>
      <c r="H1200" s="8"/>
      <c r="I1200" s="6"/>
      <c r="V1200" s="27"/>
    </row>
    <row r="1201" spans="1:22" x14ac:dyDescent="0.3">
      <c r="A1201" s="1"/>
      <c r="C1201" s="6"/>
      <c r="H1201" s="8"/>
      <c r="I1201" s="6"/>
      <c r="V1201" s="27"/>
    </row>
    <row r="1202" spans="1:22" x14ac:dyDescent="0.3">
      <c r="A1202" s="1"/>
      <c r="C1202" s="6"/>
      <c r="H1202" s="8"/>
      <c r="I1202" s="6"/>
      <c r="V1202" s="27"/>
    </row>
    <row r="1203" spans="1:22" x14ac:dyDescent="0.3">
      <c r="A1203" s="1"/>
      <c r="C1203" s="6"/>
      <c r="H1203" s="8"/>
      <c r="I1203" s="6"/>
      <c r="V1203" s="27"/>
    </row>
    <row r="1204" spans="1:22" x14ac:dyDescent="0.3">
      <c r="A1204" s="1"/>
      <c r="C1204" s="6"/>
      <c r="H1204" s="8"/>
      <c r="I1204" s="6"/>
      <c r="V1204" s="27"/>
    </row>
    <row r="1205" spans="1:22" x14ac:dyDescent="0.3">
      <c r="A1205" s="1"/>
      <c r="C1205" s="6"/>
      <c r="H1205" s="8"/>
      <c r="I1205" s="6"/>
      <c r="V1205" s="27"/>
    </row>
    <row r="1206" spans="1:22" x14ac:dyDescent="0.3">
      <c r="A1206" s="1"/>
      <c r="C1206" s="6"/>
      <c r="H1206" s="8"/>
      <c r="I1206" s="6"/>
      <c r="V1206" s="27"/>
    </row>
    <row r="1207" spans="1:22" x14ac:dyDescent="0.3">
      <c r="A1207" s="1"/>
      <c r="C1207" s="6"/>
      <c r="H1207" s="8"/>
      <c r="I1207" s="6"/>
      <c r="V1207" s="27"/>
    </row>
    <row r="1208" spans="1:22" x14ac:dyDescent="0.3">
      <c r="A1208" s="1"/>
      <c r="C1208" s="6"/>
      <c r="H1208" s="8"/>
      <c r="I1208" s="6"/>
      <c r="V1208" s="27"/>
    </row>
    <row r="1209" spans="1:22" x14ac:dyDescent="0.3">
      <c r="A1209" s="1"/>
      <c r="C1209" s="6"/>
      <c r="H1209" s="8"/>
      <c r="I1209" s="6"/>
      <c r="V1209" s="27"/>
    </row>
    <row r="1210" spans="1:22" x14ac:dyDescent="0.3">
      <c r="A1210" s="1"/>
      <c r="C1210" s="6"/>
      <c r="H1210" s="8"/>
      <c r="I1210" s="6"/>
      <c r="V1210" s="27"/>
    </row>
    <row r="1211" spans="1:22" x14ac:dyDescent="0.3">
      <c r="A1211" s="1"/>
      <c r="C1211" s="6"/>
      <c r="H1211" s="8"/>
      <c r="I1211" s="6"/>
      <c r="V1211" s="27"/>
    </row>
    <row r="1212" spans="1:22" x14ac:dyDescent="0.3">
      <c r="A1212" s="1"/>
      <c r="C1212" s="6"/>
      <c r="H1212" s="8"/>
      <c r="I1212" s="6"/>
      <c r="V1212" s="27"/>
    </row>
    <row r="1213" spans="1:22" x14ac:dyDescent="0.3">
      <c r="A1213" s="1"/>
      <c r="C1213" s="6"/>
      <c r="H1213" s="8"/>
      <c r="I1213" s="6"/>
      <c r="V1213" s="27"/>
    </row>
    <row r="1214" spans="1:22" x14ac:dyDescent="0.3">
      <c r="A1214" s="1"/>
      <c r="C1214" s="6"/>
      <c r="H1214" s="8"/>
      <c r="I1214" s="6"/>
      <c r="V1214" s="27"/>
    </row>
    <row r="1215" spans="1:22" x14ac:dyDescent="0.3">
      <c r="A1215" s="1"/>
      <c r="C1215" s="6"/>
      <c r="H1215" s="8"/>
      <c r="I1215" s="6"/>
      <c r="V1215" s="27"/>
    </row>
    <row r="1216" spans="1:22" x14ac:dyDescent="0.3">
      <c r="A1216" s="1"/>
      <c r="C1216" s="6"/>
      <c r="H1216" s="8"/>
      <c r="I1216" s="6"/>
      <c r="V1216" s="27"/>
    </row>
    <row r="1217" spans="1:22" x14ac:dyDescent="0.3">
      <c r="A1217" s="1"/>
      <c r="C1217" s="6"/>
      <c r="H1217" s="8"/>
      <c r="I1217" s="6"/>
      <c r="V1217" s="27"/>
    </row>
    <row r="1218" spans="1:22" x14ac:dyDescent="0.3">
      <c r="A1218" s="1"/>
      <c r="C1218" s="6"/>
      <c r="H1218" s="8"/>
      <c r="I1218" s="6"/>
      <c r="V1218" s="27"/>
    </row>
    <row r="1219" spans="1:22" x14ac:dyDescent="0.3">
      <c r="A1219" s="1"/>
      <c r="C1219" s="6"/>
      <c r="H1219" s="8"/>
      <c r="I1219" s="6"/>
      <c r="V1219" s="27"/>
    </row>
    <row r="1220" spans="1:22" x14ac:dyDescent="0.3">
      <c r="A1220" s="1"/>
      <c r="C1220" s="6"/>
      <c r="H1220" s="8"/>
      <c r="I1220" s="6"/>
      <c r="V1220" s="27"/>
    </row>
    <row r="1221" spans="1:22" x14ac:dyDescent="0.3">
      <c r="A1221" s="1"/>
      <c r="C1221" s="6"/>
      <c r="H1221" s="8"/>
      <c r="I1221" s="6"/>
      <c r="V1221" s="27"/>
    </row>
    <row r="1222" spans="1:22" x14ac:dyDescent="0.3">
      <c r="A1222" s="1"/>
      <c r="C1222" s="6"/>
      <c r="H1222" s="8"/>
      <c r="I1222" s="6"/>
      <c r="V1222" s="27"/>
    </row>
    <row r="1223" spans="1:22" x14ac:dyDescent="0.3">
      <c r="A1223" s="1"/>
      <c r="C1223" s="6"/>
      <c r="H1223" s="8"/>
      <c r="I1223" s="6"/>
      <c r="V1223" s="27"/>
    </row>
    <row r="1224" spans="1:22" x14ac:dyDescent="0.3">
      <c r="A1224" s="1"/>
      <c r="C1224" s="6"/>
      <c r="H1224" s="8"/>
      <c r="I1224" s="6"/>
      <c r="V1224" s="27"/>
    </row>
    <row r="1225" spans="1:22" x14ac:dyDescent="0.3">
      <c r="A1225" s="1"/>
      <c r="C1225" s="6"/>
      <c r="H1225" s="8"/>
      <c r="I1225" s="6"/>
      <c r="V1225" s="27"/>
    </row>
    <row r="1226" spans="1:22" x14ac:dyDescent="0.3">
      <c r="A1226" s="1"/>
      <c r="C1226" s="6"/>
      <c r="H1226" s="8"/>
      <c r="I1226" s="6"/>
      <c r="V1226" s="27"/>
    </row>
    <row r="1227" spans="1:22" x14ac:dyDescent="0.3">
      <c r="A1227" s="1"/>
      <c r="C1227" s="6"/>
      <c r="H1227" s="8"/>
      <c r="I1227" s="6"/>
      <c r="V1227" s="27"/>
    </row>
    <row r="1228" spans="1:22" x14ac:dyDescent="0.3">
      <c r="A1228" s="1"/>
      <c r="C1228" s="6"/>
      <c r="H1228" s="8"/>
      <c r="I1228" s="6"/>
      <c r="V1228" s="27"/>
    </row>
    <row r="1229" spans="1:22" x14ac:dyDescent="0.3">
      <c r="A1229" s="1"/>
      <c r="C1229" s="6"/>
      <c r="H1229" s="8"/>
      <c r="I1229" s="6"/>
      <c r="V1229" s="27"/>
    </row>
    <row r="1230" spans="1:22" x14ac:dyDescent="0.3">
      <c r="A1230" s="1"/>
      <c r="C1230" s="6"/>
      <c r="H1230" s="8"/>
      <c r="I1230" s="6"/>
      <c r="V1230" s="27"/>
    </row>
    <row r="1231" spans="1:22" x14ac:dyDescent="0.3">
      <c r="A1231" s="1"/>
      <c r="C1231" s="6"/>
      <c r="H1231" s="8"/>
      <c r="I1231" s="6"/>
      <c r="V1231" s="27"/>
    </row>
    <row r="1232" spans="1:22" x14ac:dyDescent="0.3">
      <c r="A1232" s="1"/>
      <c r="C1232" s="6"/>
      <c r="H1232" s="8"/>
      <c r="I1232" s="6"/>
      <c r="V1232" s="27"/>
    </row>
    <row r="1233" spans="1:22" x14ac:dyDescent="0.3">
      <c r="A1233" s="1"/>
      <c r="C1233" s="6"/>
      <c r="H1233" s="8"/>
      <c r="I1233" s="6"/>
      <c r="V1233" s="27"/>
    </row>
    <row r="1234" spans="1:22" x14ac:dyDescent="0.3">
      <c r="A1234" s="1"/>
      <c r="C1234" s="6"/>
      <c r="H1234" s="8"/>
      <c r="I1234" s="6"/>
      <c r="V1234" s="27"/>
    </row>
    <row r="1235" spans="1:22" x14ac:dyDescent="0.3">
      <c r="A1235" s="1"/>
      <c r="C1235" s="6"/>
      <c r="H1235" s="8"/>
      <c r="I1235" s="6"/>
      <c r="V1235" s="27"/>
    </row>
    <row r="1236" spans="1:22" x14ac:dyDescent="0.3">
      <c r="A1236" s="1"/>
      <c r="C1236" s="6"/>
      <c r="H1236" s="8"/>
      <c r="I1236" s="6"/>
      <c r="V1236" s="27"/>
    </row>
    <row r="1237" spans="1:22" x14ac:dyDescent="0.3">
      <c r="A1237" s="1"/>
      <c r="C1237" s="6"/>
      <c r="H1237" s="8"/>
      <c r="I1237" s="6"/>
      <c r="V1237" s="27"/>
    </row>
    <row r="1238" spans="1:22" x14ac:dyDescent="0.3">
      <c r="A1238" s="1"/>
      <c r="C1238" s="6"/>
      <c r="H1238" s="8"/>
      <c r="I1238" s="6"/>
      <c r="V1238" s="27"/>
    </row>
    <row r="1239" spans="1:22" x14ac:dyDescent="0.3">
      <c r="A1239" s="1"/>
      <c r="C1239" s="6"/>
      <c r="H1239" s="8"/>
      <c r="I1239" s="6"/>
      <c r="V1239" s="27"/>
    </row>
    <row r="1240" spans="1:22" x14ac:dyDescent="0.3">
      <c r="A1240" s="1"/>
      <c r="C1240" s="6"/>
      <c r="H1240" s="8"/>
      <c r="I1240" s="6"/>
      <c r="V1240" s="27"/>
    </row>
    <row r="1241" spans="1:22" x14ac:dyDescent="0.3">
      <c r="A1241" s="1"/>
      <c r="C1241" s="6"/>
      <c r="H1241" s="8"/>
      <c r="I1241" s="6"/>
      <c r="V1241" s="27"/>
    </row>
    <row r="1242" spans="1:22" x14ac:dyDescent="0.3">
      <c r="A1242" s="1"/>
      <c r="C1242" s="6"/>
      <c r="H1242" s="8"/>
      <c r="I1242" s="6"/>
      <c r="V1242" s="27"/>
    </row>
    <row r="1243" spans="1:22" x14ac:dyDescent="0.3">
      <c r="A1243" s="1"/>
      <c r="C1243" s="6"/>
      <c r="H1243" s="8"/>
      <c r="I1243" s="6"/>
      <c r="V1243" s="27"/>
    </row>
    <row r="1244" spans="1:22" x14ac:dyDescent="0.3">
      <c r="A1244" s="1"/>
      <c r="C1244" s="6"/>
      <c r="H1244" s="8"/>
      <c r="I1244" s="6"/>
      <c r="V1244" s="27"/>
    </row>
    <row r="1245" spans="1:22" x14ac:dyDescent="0.3">
      <c r="A1245" s="1"/>
      <c r="C1245" s="6"/>
      <c r="H1245" s="8"/>
      <c r="I1245" s="6"/>
      <c r="V1245" s="27"/>
    </row>
    <row r="1246" spans="1:22" x14ac:dyDescent="0.3">
      <c r="A1246" s="1"/>
      <c r="C1246" s="6"/>
      <c r="H1246" s="8"/>
      <c r="I1246" s="6"/>
      <c r="V1246" s="27"/>
    </row>
    <row r="1247" spans="1:22" x14ac:dyDescent="0.3">
      <c r="A1247" s="1"/>
      <c r="C1247" s="6"/>
      <c r="H1247" s="8"/>
      <c r="I1247" s="6"/>
      <c r="V1247" s="27"/>
    </row>
    <row r="1248" spans="1:22" x14ac:dyDescent="0.3">
      <c r="A1248" s="1"/>
      <c r="C1248" s="6"/>
      <c r="H1248" s="8"/>
      <c r="I1248" s="6"/>
      <c r="V1248" s="27"/>
    </row>
    <row r="1249" spans="1:22" x14ac:dyDescent="0.3">
      <c r="A1249" s="1"/>
      <c r="C1249" s="6"/>
      <c r="H1249" s="8"/>
      <c r="I1249" s="6"/>
      <c r="V1249" s="27"/>
    </row>
    <row r="1250" spans="1:22" x14ac:dyDescent="0.3">
      <c r="A1250" s="1"/>
      <c r="C1250" s="6"/>
      <c r="H1250" s="8"/>
      <c r="I1250" s="6"/>
      <c r="V1250" s="27"/>
    </row>
    <row r="1251" spans="1:22" x14ac:dyDescent="0.3">
      <c r="A1251" s="1"/>
      <c r="C1251" s="6"/>
      <c r="H1251" s="8"/>
      <c r="I1251" s="6"/>
      <c r="V1251" s="27"/>
    </row>
    <row r="1252" spans="1:22" x14ac:dyDescent="0.3">
      <c r="A1252" s="1"/>
      <c r="C1252" s="6"/>
      <c r="H1252" s="8"/>
      <c r="I1252" s="6"/>
      <c r="V1252" s="27"/>
    </row>
    <row r="1253" spans="1:22" x14ac:dyDescent="0.3">
      <c r="A1253" s="1"/>
      <c r="C1253" s="6"/>
      <c r="H1253" s="8"/>
      <c r="I1253" s="6"/>
      <c r="V1253" s="27"/>
    </row>
    <row r="1254" spans="1:22" x14ac:dyDescent="0.3">
      <c r="A1254" s="1"/>
      <c r="C1254" s="6"/>
      <c r="H1254" s="8"/>
      <c r="I1254" s="6"/>
      <c r="V1254" s="27"/>
    </row>
    <row r="1255" spans="1:22" x14ac:dyDescent="0.3">
      <c r="A1255" s="1"/>
      <c r="C1255" s="6"/>
      <c r="H1255" s="8"/>
      <c r="I1255" s="6"/>
      <c r="V1255" s="27"/>
    </row>
    <row r="1256" spans="1:22" x14ac:dyDescent="0.3">
      <c r="A1256" s="1"/>
      <c r="C1256" s="6"/>
      <c r="H1256" s="8"/>
      <c r="I1256" s="6"/>
      <c r="V1256" s="27"/>
    </row>
    <row r="1257" spans="1:22" x14ac:dyDescent="0.3">
      <c r="A1257" s="1"/>
      <c r="C1257" s="6"/>
      <c r="H1257" s="8"/>
      <c r="I1257" s="6"/>
      <c r="V1257" s="27"/>
    </row>
    <row r="1258" spans="1:22" x14ac:dyDescent="0.3">
      <c r="A1258" s="1"/>
      <c r="C1258" s="6"/>
      <c r="H1258" s="8"/>
      <c r="I1258" s="6"/>
      <c r="V1258" s="27"/>
    </row>
    <row r="1259" spans="1:22" x14ac:dyDescent="0.3">
      <c r="A1259" s="1"/>
      <c r="C1259" s="6"/>
      <c r="H1259" s="8"/>
      <c r="I1259" s="6"/>
      <c r="V1259" s="27"/>
    </row>
    <row r="1260" spans="1:22" x14ac:dyDescent="0.3">
      <c r="A1260" s="1"/>
      <c r="C1260" s="6"/>
      <c r="H1260" s="8"/>
      <c r="I1260" s="6"/>
      <c r="V1260" s="27"/>
    </row>
    <row r="1261" spans="1:22" x14ac:dyDescent="0.3">
      <c r="A1261" s="1"/>
      <c r="C1261" s="6"/>
      <c r="H1261" s="8"/>
      <c r="I1261" s="6"/>
      <c r="V1261" s="27"/>
    </row>
    <row r="1262" spans="1:22" x14ac:dyDescent="0.3">
      <c r="A1262" s="1"/>
      <c r="C1262" s="6"/>
      <c r="H1262" s="8"/>
      <c r="I1262" s="6"/>
      <c r="V1262" s="27"/>
    </row>
    <row r="1263" spans="1:22" x14ac:dyDescent="0.3">
      <c r="A1263" s="1"/>
      <c r="C1263" s="6"/>
      <c r="H1263" s="8"/>
      <c r="I1263" s="6"/>
      <c r="V1263" s="27"/>
    </row>
    <row r="1264" spans="1:22" x14ac:dyDescent="0.3">
      <c r="A1264" s="1"/>
      <c r="C1264" s="6"/>
      <c r="H1264" s="8"/>
      <c r="I1264" s="6"/>
      <c r="V1264" s="27"/>
    </row>
    <row r="1265" spans="1:22" x14ac:dyDescent="0.3">
      <c r="A1265" s="1"/>
      <c r="C1265" s="6"/>
      <c r="H1265" s="8"/>
      <c r="I1265" s="6"/>
      <c r="V1265" s="27"/>
    </row>
    <row r="1266" spans="1:22" x14ac:dyDescent="0.3">
      <c r="A1266" s="1"/>
      <c r="C1266" s="6"/>
      <c r="H1266" s="8"/>
      <c r="I1266" s="6"/>
      <c r="V1266" s="27"/>
    </row>
    <row r="1267" spans="1:22" x14ac:dyDescent="0.3">
      <c r="A1267" s="1"/>
      <c r="C1267" s="6"/>
      <c r="H1267" s="8"/>
      <c r="I1267" s="6"/>
      <c r="V1267" s="27"/>
    </row>
    <row r="1268" spans="1:22" x14ac:dyDescent="0.3">
      <c r="A1268" s="1"/>
      <c r="C1268" s="6"/>
      <c r="H1268" s="8"/>
      <c r="I1268" s="6"/>
      <c r="V1268" s="27"/>
    </row>
    <row r="1269" spans="1:22" x14ac:dyDescent="0.3">
      <c r="A1269" s="1"/>
      <c r="C1269" s="6"/>
      <c r="H1269" s="8"/>
      <c r="I1269" s="6"/>
      <c r="V1269" s="27"/>
    </row>
    <row r="1270" spans="1:22" x14ac:dyDescent="0.3">
      <c r="A1270" s="1"/>
      <c r="C1270" s="6"/>
      <c r="H1270" s="8"/>
      <c r="I1270" s="6"/>
      <c r="V1270" s="27"/>
    </row>
    <row r="1271" spans="1:22" x14ac:dyDescent="0.3">
      <c r="A1271" s="1"/>
      <c r="C1271" s="6"/>
      <c r="H1271" s="8"/>
      <c r="I1271" s="6"/>
      <c r="V1271" s="27"/>
    </row>
    <row r="1272" spans="1:22" x14ac:dyDescent="0.3">
      <c r="A1272" s="1"/>
      <c r="C1272" s="6"/>
      <c r="H1272" s="8"/>
      <c r="I1272" s="6"/>
      <c r="V1272" s="27"/>
    </row>
    <row r="1273" spans="1:22" x14ac:dyDescent="0.3">
      <c r="A1273" s="1"/>
      <c r="C1273" s="6"/>
      <c r="H1273" s="8"/>
      <c r="I1273" s="6"/>
      <c r="V1273" s="27"/>
    </row>
    <row r="1274" spans="1:22" x14ac:dyDescent="0.3">
      <c r="A1274" s="1"/>
      <c r="C1274" s="6"/>
      <c r="H1274" s="8"/>
      <c r="I1274" s="6"/>
      <c r="V1274" s="27"/>
    </row>
    <row r="1275" spans="1:22" x14ac:dyDescent="0.3">
      <c r="A1275" s="1"/>
      <c r="C1275" s="6"/>
      <c r="H1275" s="8"/>
      <c r="I1275" s="6"/>
      <c r="V1275" s="27"/>
    </row>
    <row r="1276" spans="1:22" x14ac:dyDescent="0.3">
      <c r="A1276" s="1"/>
      <c r="C1276" s="6"/>
      <c r="H1276" s="8"/>
      <c r="I1276" s="6"/>
      <c r="V1276" s="27"/>
    </row>
    <row r="1277" spans="1:22" x14ac:dyDescent="0.3">
      <c r="A1277" s="1"/>
      <c r="C1277" s="6"/>
      <c r="H1277" s="8"/>
      <c r="I1277" s="6"/>
      <c r="V1277" s="27"/>
    </row>
    <row r="1278" spans="1:22" x14ac:dyDescent="0.3">
      <c r="A1278" s="1"/>
      <c r="C1278" s="6"/>
      <c r="H1278" s="8"/>
      <c r="I1278" s="6"/>
      <c r="V1278" s="27"/>
    </row>
    <row r="1279" spans="1:22" x14ac:dyDescent="0.3">
      <c r="A1279" s="1"/>
      <c r="C1279" s="6"/>
      <c r="H1279" s="8"/>
      <c r="I1279" s="6"/>
      <c r="V1279" s="27"/>
    </row>
    <row r="1280" spans="1:22" x14ac:dyDescent="0.3">
      <c r="A1280" s="1"/>
      <c r="C1280" s="6"/>
      <c r="H1280" s="8"/>
      <c r="I1280" s="6"/>
      <c r="V1280" s="27"/>
    </row>
    <row r="1281" spans="1:22" x14ac:dyDescent="0.3">
      <c r="A1281" s="1"/>
      <c r="C1281" s="6"/>
      <c r="H1281" s="8"/>
      <c r="I1281" s="6"/>
      <c r="V1281" s="27"/>
    </row>
    <row r="1282" spans="1:22" x14ac:dyDescent="0.3">
      <c r="A1282" s="1"/>
      <c r="C1282" s="6"/>
      <c r="H1282" s="8"/>
      <c r="I1282" s="6"/>
      <c r="V1282" s="27"/>
    </row>
    <row r="1283" spans="1:22" x14ac:dyDescent="0.3">
      <c r="A1283" s="1"/>
      <c r="C1283" s="6"/>
      <c r="H1283" s="8"/>
      <c r="I1283" s="6"/>
      <c r="V1283" s="27"/>
    </row>
    <row r="1284" spans="1:22" x14ac:dyDescent="0.3">
      <c r="A1284" s="1"/>
      <c r="C1284" s="6"/>
      <c r="H1284" s="8"/>
      <c r="I1284" s="6"/>
      <c r="V1284" s="27"/>
    </row>
    <row r="1285" spans="1:22" x14ac:dyDescent="0.3">
      <c r="A1285" s="1"/>
      <c r="C1285" s="6"/>
      <c r="H1285" s="8"/>
      <c r="I1285" s="6"/>
      <c r="V1285" s="27"/>
    </row>
    <row r="1286" spans="1:22" x14ac:dyDescent="0.3">
      <c r="A1286" s="1"/>
      <c r="C1286" s="6"/>
      <c r="H1286" s="8"/>
      <c r="I1286" s="6"/>
      <c r="V1286" s="27"/>
    </row>
    <row r="1287" spans="1:22" x14ac:dyDescent="0.3">
      <c r="A1287" s="1"/>
      <c r="C1287" s="6"/>
      <c r="H1287" s="8"/>
      <c r="I1287" s="6"/>
      <c r="V1287" s="27"/>
    </row>
    <row r="1288" spans="1:22" x14ac:dyDescent="0.3">
      <c r="A1288" s="1"/>
      <c r="C1288" s="6"/>
      <c r="H1288" s="8"/>
      <c r="I1288" s="6"/>
      <c r="V1288" s="27"/>
    </row>
    <row r="1289" spans="1:22" x14ac:dyDescent="0.3">
      <c r="A1289" s="1"/>
      <c r="C1289" s="6"/>
      <c r="H1289" s="8"/>
      <c r="I1289" s="6"/>
      <c r="V1289" s="27"/>
    </row>
    <row r="1290" spans="1:22" x14ac:dyDescent="0.3">
      <c r="A1290" s="1"/>
      <c r="C1290" s="6"/>
      <c r="H1290" s="8"/>
      <c r="I1290" s="6"/>
      <c r="V1290" s="27"/>
    </row>
    <row r="1291" spans="1:22" x14ac:dyDescent="0.3">
      <c r="A1291" s="1"/>
      <c r="C1291" s="6"/>
      <c r="H1291" s="8"/>
      <c r="I1291" s="6"/>
      <c r="V1291" s="27"/>
    </row>
    <row r="1292" spans="1:22" x14ac:dyDescent="0.3">
      <c r="A1292" s="1"/>
      <c r="C1292" s="6"/>
      <c r="H1292" s="8"/>
      <c r="I1292" s="6"/>
      <c r="V1292" s="27"/>
    </row>
    <row r="1293" spans="1:22" x14ac:dyDescent="0.3">
      <c r="A1293" s="1"/>
      <c r="C1293" s="6"/>
      <c r="H1293" s="8"/>
      <c r="I1293" s="6"/>
      <c r="V1293" s="27"/>
    </row>
    <row r="1294" spans="1:22" x14ac:dyDescent="0.3">
      <c r="A1294" s="1"/>
      <c r="C1294" s="6"/>
      <c r="H1294" s="8"/>
      <c r="I1294" s="6"/>
      <c r="V1294" s="27"/>
    </row>
    <row r="1295" spans="1:22" x14ac:dyDescent="0.3">
      <c r="A1295" s="1"/>
      <c r="C1295" s="6"/>
      <c r="H1295" s="8"/>
      <c r="I1295" s="6"/>
      <c r="V1295" s="27"/>
    </row>
    <row r="1296" spans="1:22" x14ac:dyDescent="0.3">
      <c r="A1296" s="1"/>
      <c r="C1296" s="6"/>
      <c r="H1296" s="8"/>
      <c r="I1296" s="6"/>
      <c r="V1296" s="27"/>
    </row>
    <row r="1297" spans="1:22" x14ac:dyDescent="0.3">
      <c r="A1297" s="1"/>
      <c r="C1297" s="6"/>
      <c r="H1297" s="8"/>
      <c r="I1297" s="6"/>
      <c r="V1297" s="27"/>
    </row>
    <row r="1298" spans="1:22" x14ac:dyDescent="0.3">
      <c r="A1298" s="1"/>
      <c r="C1298" s="6"/>
      <c r="H1298" s="8"/>
      <c r="I1298" s="6"/>
      <c r="V1298" s="27"/>
    </row>
    <row r="1299" spans="1:22" x14ac:dyDescent="0.3">
      <c r="A1299" s="1"/>
      <c r="C1299" s="6"/>
      <c r="H1299" s="8"/>
      <c r="I1299" s="6"/>
      <c r="V1299" s="27"/>
    </row>
    <row r="1300" spans="1:22" x14ac:dyDescent="0.3">
      <c r="A1300" s="1"/>
      <c r="C1300" s="6"/>
      <c r="H1300" s="8"/>
      <c r="I1300" s="6"/>
      <c r="V1300" s="27"/>
    </row>
    <row r="1301" spans="1:22" x14ac:dyDescent="0.3">
      <c r="A1301" s="1"/>
      <c r="C1301" s="6"/>
      <c r="H1301" s="8"/>
      <c r="I1301" s="6"/>
      <c r="V1301" s="27"/>
    </row>
    <row r="1302" spans="1:22" x14ac:dyDescent="0.3">
      <c r="A1302" s="1"/>
      <c r="C1302" s="6"/>
      <c r="H1302" s="8"/>
      <c r="I1302" s="6"/>
      <c r="V1302" s="27"/>
    </row>
    <row r="1303" spans="1:22" x14ac:dyDescent="0.3">
      <c r="A1303" s="1"/>
      <c r="C1303" s="6"/>
      <c r="H1303" s="8"/>
      <c r="I1303" s="6"/>
      <c r="V1303" s="27"/>
    </row>
    <row r="1304" spans="1:22" x14ac:dyDescent="0.3">
      <c r="A1304" s="1"/>
      <c r="C1304" s="6"/>
      <c r="H1304" s="8"/>
      <c r="I1304" s="6"/>
      <c r="V1304" s="27"/>
    </row>
    <row r="1305" spans="1:22" x14ac:dyDescent="0.3">
      <c r="A1305" s="1"/>
      <c r="C1305" s="6"/>
      <c r="H1305" s="8"/>
      <c r="I1305" s="6"/>
      <c r="V1305" s="27"/>
    </row>
    <row r="1306" spans="1:22" x14ac:dyDescent="0.3">
      <c r="A1306" s="1"/>
      <c r="C1306" s="6"/>
      <c r="H1306" s="8"/>
      <c r="I1306" s="6"/>
      <c r="V1306" s="27"/>
    </row>
    <row r="1307" spans="1:22" x14ac:dyDescent="0.3">
      <c r="A1307" s="1"/>
      <c r="C1307" s="6"/>
      <c r="H1307" s="8"/>
      <c r="I1307" s="6"/>
      <c r="V1307" s="27"/>
    </row>
    <row r="1308" spans="1:22" x14ac:dyDescent="0.3">
      <c r="A1308" s="1"/>
      <c r="C1308" s="6"/>
      <c r="H1308" s="8"/>
      <c r="I1308" s="6"/>
      <c r="V1308" s="27"/>
    </row>
    <row r="1309" spans="1:22" x14ac:dyDescent="0.3">
      <c r="A1309" s="1"/>
      <c r="C1309" s="6"/>
      <c r="H1309" s="8"/>
      <c r="I1309" s="6"/>
      <c r="V1309" s="27"/>
    </row>
    <row r="1310" spans="1:22" x14ac:dyDescent="0.3">
      <c r="A1310" s="1"/>
      <c r="C1310" s="6"/>
      <c r="H1310" s="8"/>
      <c r="I1310" s="6"/>
      <c r="V1310" s="27"/>
    </row>
    <row r="1311" spans="1:22" x14ac:dyDescent="0.3">
      <c r="A1311" s="1"/>
      <c r="C1311" s="6"/>
      <c r="H1311" s="8"/>
      <c r="I1311" s="6"/>
      <c r="V1311" s="27"/>
    </row>
    <row r="1312" spans="1:22" x14ac:dyDescent="0.3">
      <c r="A1312" s="1"/>
      <c r="C1312" s="6"/>
      <c r="H1312" s="8"/>
      <c r="I1312" s="6"/>
      <c r="V1312" s="27"/>
    </row>
    <row r="1313" spans="1:22" x14ac:dyDescent="0.3">
      <c r="A1313" s="1"/>
      <c r="C1313" s="6"/>
      <c r="H1313" s="8"/>
      <c r="I1313" s="6"/>
      <c r="V1313" s="27"/>
    </row>
    <row r="1314" spans="1:22" x14ac:dyDescent="0.3">
      <c r="A1314" s="1"/>
      <c r="C1314" s="6"/>
      <c r="H1314" s="8"/>
      <c r="I1314" s="6"/>
      <c r="V1314" s="27"/>
    </row>
    <row r="1315" spans="1:22" x14ac:dyDescent="0.3">
      <c r="A1315" s="1"/>
      <c r="C1315" s="6"/>
      <c r="H1315" s="8"/>
      <c r="I1315" s="6"/>
      <c r="V1315" s="27"/>
    </row>
    <row r="1316" spans="1:22" x14ac:dyDescent="0.3">
      <c r="A1316" s="1"/>
      <c r="C1316" s="6"/>
      <c r="H1316" s="8"/>
      <c r="I1316" s="6"/>
      <c r="V1316" s="27"/>
    </row>
    <row r="1317" spans="1:22" x14ac:dyDescent="0.3">
      <c r="A1317" s="1"/>
      <c r="C1317" s="6"/>
      <c r="H1317" s="8"/>
      <c r="I1317" s="6"/>
      <c r="V1317" s="27"/>
    </row>
    <row r="1318" spans="1:22" x14ac:dyDescent="0.3">
      <c r="A1318" s="1"/>
      <c r="C1318" s="6"/>
      <c r="H1318" s="8"/>
      <c r="I1318" s="6"/>
      <c r="V1318" s="27"/>
    </row>
    <row r="1319" spans="1:22" x14ac:dyDescent="0.3">
      <c r="A1319" s="1"/>
      <c r="C1319" s="6"/>
      <c r="H1319" s="8"/>
      <c r="I1319" s="6"/>
      <c r="V1319" s="27"/>
    </row>
    <row r="1320" spans="1:22" x14ac:dyDescent="0.3">
      <c r="A1320" s="1"/>
      <c r="C1320" s="6"/>
      <c r="H1320" s="8"/>
      <c r="I1320" s="6"/>
      <c r="V1320" s="27"/>
    </row>
    <row r="1321" spans="1:22" x14ac:dyDescent="0.3">
      <c r="A1321" s="1"/>
      <c r="C1321" s="6"/>
      <c r="H1321" s="8"/>
      <c r="I1321" s="6"/>
      <c r="V1321" s="27"/>
    </row>
    <row r="1322" spans="1:22" x14ac:dyDescent="0.3">
      <c r="A1322" s="1"/>
      <c r="C1322" s="6"/>
      <c r="H1322" s="8"/>
      <c r="I1322" s="6"/>
      <c r="V1322" s="27"/>
    </row>
    <row r="1323" spans="1:22" x14ac:dyDescent="0.3">
      <c r="A1323" s="1"/>
      <c r="C1323" s="6"/>
      <c r="H1323" s="8"/>
      <c r="I1323" s="6"/>
      <c r="V1323" s="27"/>
    </row>
    <row r="1324" spans="1:22" x14ac:dyDescent="0.3">
      <c r="A1324" s="1"/>
      <c r="C1324" s="6"/>
      <c r="H1324" s="8"/>
      <c r="I1324" s="6"/>
      <c r="V1324" s="27"/>
    </row>
    <row r="1325" spans="1:22" x14ac:dyDescent="0.3">
      <c r="A1325" s="1"/>
      <c r="C1325" s="6"/>
      <c r="H1325" s="8"/>
      <c r="I1325" s="6"/>
      <c r="V1325" s="27"/>
    </row>
    <row r="1326" spans="1:22" x14ac:dyDescent="0.3">
      <c r="A1326" s="1"/>
      <c r="C1326" s="6"/>
      <c r="H1326" s="8"/>
      <c r="I1326" s="6"/>
      <c r="V1326" s="27"/>
    </row>
    <row r="1327" spans="1:22" x14ac:dyDescent="0.3">
      <c r="A1327" s="1"/>
      <c r="C1327" s="6"/>
      <c r="H1327" s="8"/>
      <c r="I1327" s="6"/>
      <c r="V1327" s="27"/>
    </row>
    <row r="1328" spans="1:22" x14ac:dyDescent="0.3">
      <c r="A1328" s="1"/>
      <c r="C1328" s="6"/>
      <c r="H1328" s="8"/>
      <c r="I1328" s="6"/>
      <c r="V1328" s="27"/>
    </row>
    <row r="1329" spans="1:22" x14ac:dyDescent="0.3">
      <c r="A1329" s="1"/>
      <c r="C1329" s="6"/>
      <c r="H1329" s="8"/>
      <c r="I1329" s="6"/>
      <c r="V1329" s="27"/>
    </row>
    <row r="1330" spans="1:22" x14ac:dyDescent="0.3">
      <c r="A1330" s="1"/>
      <c r="C1330" s="6"/>
      <c r="H1330" s="8"/>
      <c r="I1330" s="6"/>
      <c r="V1330" s="27"/>
    </row>
    <row r="1331" spans="1:22" x14ac:dyDescent="0.3">
      <c r="A1331" s="1"/>
      <c r="C1331" s="6"/>
      <c r="H1331" s="8"/>
      <c r="I1331" s="6"/>
      <c r="V1331" s="27"/>
    </row>
    <row r="1332" spans="1:22" x14ac:dyDescent="0.3">
      <c r="A1332" s="1"/>
      <c r="C1332" s="6"/>
      <c r="H1332" s="8"/>
      <c r="I1332" s="6"/>
      <c r="V1332" s="27"/>
    </row>
    <row r="1333" spans="1:22" x14ac:dyDescent="0.3">
      <c r="A1333" s="1"/>
      <c r="C1333" s="6"/>
      <c r="H1333" s="8"/>
      <c r="I1333" s="6"/>
      <c r="V1333" s="27"/>
    </row>
    <row r="1334" spans="1:22" x14ac:dyDescent="0.3">
      <c r="A1334" s="1"/>
      <c r="C1334" s="6"/>
      <c r="H1334" s="8"/>
      <c r="I1334" s="6"/>
      <c r="V1334" s="27"/>
    </row>
    <row r="1335" spans="1:22" x14ac:dyDescent="0.3">
      <c r="A1335" s="1"/>
      <c r="C1335" s="6"/>
      <c r="H1335" s="8"/>
      <c r="I1335" s="6"/>
      <c r="V1335" s="27"/>
    </row>
    <row r="1336" spans="1:22" x14ac:dyDescent="0.3">
      <c r="A1336" s="1"/>
      <c r="C1336" s="6"/>
      <c r="H1336" s="8"/>
      <c r="I1336" s="6"/>
      <c r="V1336" s="27"/>
    </row>
    <row r="1337" spans="1:22" x14ac:dyDescent="0.3">
      <c r="A1337" s="1"/>
      <c r="C1337" s="6"/>
      <c r="H1337" s="8"/>
      <c r="I1337" s="6"/>
      <c r="V1337" s="27"/>
    </row>
    <row r="1338" spans="1:22" x14ac:dyDescent="0.3">
      <c r="A1338" s="1"/>
      <c r="C1338" s="6"/>
      <c r="H1338" s="8"/>
      <c r="I1338" s="6"/>
      <c r="V1338" s="27"/>
    </row>
    <row r="1339" spans="1:22" x14ac:dyDescent="0.3">
      <c r="A1339" s="1"/>
      <c r="C1339" s="6"/>
      <c r="H1339" s="8"/>
      <c r="I1339" s="6"/>
      <c r="V1339" s="27"/>
    </row>
    <row r="1340" spans="1:22" x14ac:dyDescent="0.3">
      <c r="A1340" s="1"/>
      <c r="C1340" s="6"/>
      <c r="H1340" s="8"/>
      <c r="I1340" s="6"/>
      <c r="V1340" s="27"/>
    </row>
    <row r="1341" spans="1:22" x14ac:dyDescent="0.3">
      <c r="A1341" s="1"/>
      <c r="C1341" s="6"/>
      <c r="H1341" s="8"/>
      <c r="I1341" s="6"/>
      <c r="V1341" s="27"/>
    </row>
    <row r="1342" spans="1:22" x14ac:dyDescent="0.3">
      <c r="A1342" s="1"/>
      <c r="C1342" s="6"/>
      <c r="H1342" s="8"/>
      <c r="I1342" s="6"/>
      <c r="V1342" s="27"/>
    </row>
    <row r="1343" spans="1:22" x14ac:dyDescent="0.3">
      <c r="A1343" s="1"/>
      <c r="C1343" s="6"/>
      <c r="H1343" s="8"/>
      <c r="I1343" s="6"/>
      <c r="V1343" s="27"/>
    </row>
    <row r="1344" spans="1:22" x14ac:dyDescent="0.3">
      <c r="A1344" s="1"/>
      <c r="C1344" s="6"/>
      <c r="H1344" s="8"/>
      <c r="I1344" s="6"/>
      <c r="V1344" s="27"/>
    </row>
    <row r="1345" spans="1:22" x14ac:dyDescent="0.3">
      <c r="A1345" s="1"/>
      <c r="C1345" s="6"/>
      <c r="H1345" s="8"/>
      <c r="I1345" s="6"/>
      <c r="V1345" s="27"/>
    </row>
    <row r="1346" spans="1:22" x14ac:dyDescent="0.3">
      <c r="A1346" s="1"/>
      <c r="C1346" s="6"/>
      <c r="H1346" s="8"/>
      <c r="I1346" s="6"/>
      <c r="V1346" s="27"/>
    </row>
    <row r="1347" spans="1:22" x14ac:dyDescent="0.3">
      <c r="A1347" s="1"/>
      <c r="C1347" s="6"/>
      <c r="H1347" s="8"/>
      <c r="I1347" s="6"/>
      <c r="V1347" s="27"/>
    </row>
    <row r="1348" spans="1:22" x14ac:dyDescent="0.3">
      <c r="A1348" s="1"/>
      <c r="C1348" s="6"/>
      <c r="H1348" s="8"/>
      <c r="I1348" s="6"/>
      <c r="V1348" s="27"/>
    </row>
    <row r="1349" spans="1:22" x14ac:dyDescent="0.3">
      <c r="A1349" s="1"/>
      <c r="C1349" s="6"/>
      <c r="H1349" s="8"/>
      <c r="I1349" s="6"/>
      <c r="V1349" s="27"/>
    </row>
    <row r="1350" spans="1:22" x14ac:dyDescent="0.3">
      <c r="A1350" s="1"/>
      <c r="C1350" s="6"/>
      <c r="H1350" s="8"/>
      <c r="I1350" s="6"/>
      <c r="V1350" s="27"/>
    </row>
    <row r="1351" spans="1:22" x14ac:dyDescent="0.3">
      <c r="A1351" s="1"/>
      <c r="C1351" s="6"/>
      <c r="H1351" s="8"/>
      <c r="I1351" s="6"/>
      <c r="V1351" s="27"/>
    </row>
    <row r="1352" spans="1:22" x14ac:dyDescent="0.3">
      <c r="A1352" s="1"/>
      <c r="C1352" s="6"/>
      <c r="H1352" s="8"/>
      <c r="I1352" s="6"/>
      <c r="V1352" s="27"/>
    </row>
    <row r="1353" spans="1:22" x14ac:dyDescent="0.3">
      <c r="A1353" s="1"/>
      <c r="C1353" s="6"/>
      <c r="H1353" s="8"/>
      <c r="I1353" s="6"/>
      <c r="V1353" s="27"/>
    </row>
    <row r="1354" spans="1:22" x14ac:dyDescent="0.3">
      <c r="A1354" s="1"/>
      <c r="C1354" s="6"/>
      <c r="H1354" s="8"/>
      <c r="I1354" s="6"/>
      <c r="V1354" s="27"/>
    </row>
    <row r="1355" spans="1:22" x14ac:dyDescent="0.3">
      <c r="A1355" s="1"/>
      <c r="C1355" s="6"/>
      <c r="H1355" s="8"/>
      <c r="I1355" s="6"/>
      <c r="V1355" s="27"/>
    </row>
    <row r="1356" spans="1:22" x14ac:dyDescent="0.3">
      <c r="A1356" s="1"/>
      <c r="C1356" s="6"/>
      <c r="H1356" s="8"/>
      <c r="I1356" s="6"/>
      <c r="V1356" s="27"/>
    </row>
    <row r="1357" spans="1:22" x14ac:dyDescent="0.3">
      <c r="A1357" s="1"/>
      <c r="C1357" s="6"/>
      <c r="H1357" s="8"/>
      <c r="I1357" s="6"/>
      <c r="V1357" s="27"/>
    </row>
    <row r="1358" spans="1:22" x14ac:dyDescent="0.3">
      <c r="A1358" s="1"/>
      <c r="C1358" s="6"/>
      <c r="H1358" s="8"/>
      <c r="I1358" s="6"/>
      <c r="V1358" s="27"/>
    </row>
    <row r="1359" spans="1:22" x14ac:dyDescent="0.3">
      <c r="A1359" s="1"/>
      <c r="C1359" s="6"/>
      <c r="H1359" s="8"/>
      <c r="I1359" s="6"/>
      <c r="V1359" s="27"/>
    </row>
    <row r="1360" spans="1:22" x14ac:dyDescent="0.3">
      <c r="A1360" s="1"/>
      <c r="C1360" s="6"/>
      <c r="H1360" s="8"/>
      <c r="I1360" s="6"/>
      <c r="V1360" s="27"/>
    </row>
    <row r="1361" spans="1:22" x14ac:dyDescent="0.3">
      <c r="A1361" s="1"/>
      <c r="C1361" s="6"/>
      <c r="H1361" s="8"/>
      <c r="I1361" s="6"/>
      <c r="V1361" s="27"/>
    </row>
    <row r="1362" spans="1:22" x14ac:dyDescent="0.3">
      <c r="A1362" s="1"/>
      <c r="C1362" s="6"/>
      <c r="H1362" s="8"/>
      <c r="I1362" s="6"/>
      <c r="V1362" s="27"/>
    </row>
    <row r="1363" spans="1:22" x14ac:dyDescent="0.3">
      <c r="A1363" s="1"/>
      <c r="C1363" s="6"/>
      <c r="H1363" s="8"/>
      <c r="I1363" s="6"/>
      <c r="V1363" s="27"/>
    </row>
    <row r="1364" spans="1:22" x14ac:dyDescent="0.3">
      <c r="A1364" s="1"/>
      <c r="C1364" s="6"/>
      <c r="H1364" s="8"/>
      <c r="I1364" s="6"/>
      <c r="V1364" s="27"/>
    </row>
    <row r="1365" spans="1:22" x14ac:dyDescent="0.3">
      <c r="A1365" s="1"/>
      <c r="C1365" s="6"/>
      <c r="H1365" s="8"/>
      <c r="I1365" s="6"/>
      <c r="V1365" s="27"/>
    </row>
    <row r="1366" spans="1:22" x14ac:dyDescent="0.3">
      <c r="A1366" s="1"/>
      <c r="C1366" s="6"/>
      <c r="H1366" s="8"/>
      <c r="I1366" s="6"/>
      <c r="V1366" s="27"/>
    </row>
    <row r="1367" spans="1:22" x14ac:dyDescent="0.3">
      <c r="A1367" s="1"/>
      <c r="C1367" s="6"/>
      <c r="H1367" s="8"/>
      <c r="I1367" s="6"/>
      <c r="V1367" s="27"/>
    </row>
    <row r="1368" spans="1:22" x14ac:dyDescent="0.3">
      <c r="A1368" s="1"/>
      <c r="C1368" s="6"/>
      <c r="H1368" s="8"/>
      <c r="I1368" s="6"/>
      <c r="V1368" s="27"/>
    </row>
    <row r="1369" spans="1:22" x14ac:dyDescent="0.3">
      <c r="A1369" s="1"/>
      <c r="C1369" s="6"/>
      <c r="H1369" s="8"/>
      <c r="I1369" s="6"/>
      <c r="V1369" s="27"/>
    </row>
    <row r="1370" spans="1:22" x14ac:dyDescent="0.3">
      <c r="A1370" s="1"/>
      <c r="C1370" s="6"/>
      <c r="H1370" s="8"/>
      <c r="I1370" s="6"/>
      <c r="V1370" s="27"/>
    </row>
    <row r="1371" spans="1:22" x14ac:dyDescent="0.3">
      <c r="A1371" s="1"/>
      <c r="C1371" s="6"/>
      <c r="H1371" s="8"/>
      <c r="I1371" s="6"/>
      <c r="V1371" s="27"/>
    </row>
    <row r="1372" spans="1:22" x14ac:dyDescent="0.3">
      <c r="A1372" s="1"/>
      <c r="C1372" s="6"/>
      <c r="H1372" s="8"/>
      <c r="I1372" s="6"/>
      <c r="V1372" s="27"/>
    </row>
    <row r="1373" spans="1:22" x14ac:dyDescent="0.3">
      <c r="A1373" s="1"/>
      <c r="C1373" s="6"/>
      <c r="H1373" s="8"/>
      <c r="I1373" s="6"/>
      <c r="V1373" s="27"/>
    </row>
    <row r="1374" spans="1:22" x14ac:dyDescent="0.3">
      <c r="A1374" s="1"/>
      <c r="C1374" s="6"/>
      <c r="H1374" s="8"/>
      <c r="I1374" s="6"/>
      <c r="V1374" s="27"/>
    </row>
    <row r="1375" spans="1:22" x14ac:dyDescent="0.3">
      <c r="A1375" s="1"/>
      <c r="C1375" s="6"/>
      <c r="H1375" s="8"/>
      <c r="I1375" s="6"/>
      <c r="V1375" s="27"/>
    </row>
    <row r="1376" spans="1:22" x14ac:dyDescent="0.3">
      <c r="A1376" s="1"/>
      <c r="C1376" s="6"/>
      <c r="H1376" s="8"/>
      <c r="I1376" s="6"/>
      <c r="V1376" s="27"/>
    </row>
    <row r="1377" spans="1:22" x14ac:dyDescent="0.3">
      <c r="A1377" s="1"/>
      <c r="C1377" s="6"/>
      <c r="H1377" s="8"/>
      <c r="I1377" s="6"/>
      <c r="V1377" s="27"/>
    </row>
    <row r="1378" spans="1:22" x14ac:dyDescent="0.3">
      <c r="A1378" s="1"/>
      <c r="C1378" s="6"/>
      <c r="H1378" s="8"/>
      <c r="I1378" s="6"/>
      <c r="V1378" s="27"/>
    </row>
    <row r="1379" spans="1:22" x14ac:dyDescent="0.3">
      <c r="A1379" s="1"/>
      <c r="C1379" s="6"/>
      <c r="H1379" s="8"/>
      <c r="I1379" s="6"/>
      <c r="V1379" s="27"/>
    </row>
    <row r="1380" spans="1:22" x14ac:dyDescent="0.3">
      <c r="A1380" s="1"/>
      <c r="C1380" s="6"/>
      <c r="H1380" s="8"/>
      <c r="I1380" s="6"/>
      <c r="V1380" s="27"/>
    </row>
    <row r="1381" spans="1:22" x14ac:dyDescent="0.3">
      <c r="A1381" s="1"/>
      <c r="C1381" s="6"/>
      <c r="H1381" s="8"/>
      <c r="I1381" s="6"/>
      <c r="V1381" s="27"/>
    </row>
    <row r="1382" spans="1:22" x14ac:dyDescent="0.3">
      <c r="A1382" s="1"/>
      <c r="C1382" s="6"/>
      <c r="H1382" s="8"/>
      <c r="I1382" s="6"/>
      <c r="V1382" s="27"/>
    </row>
    <row r="1383" spans="1:22" x14ac:dyDescent="0.3">
      <c r="A1383" s="1"/>
      <c r="C1383" s="6"/>
      <c r="H1383" s="8"/>
      <c r="I1383" s="6"/>
      <c r="V1383" s="27"/>
    </row>
    <row r="1384" spans="1:22" x14ac:dyDescent="0.3">
      <c r="A1384" s="1"/>
      <c r="C1384" s="6"/>
      <c r="H1384" s="8"/>
      <c r="I1384" s="6"/>
      <c r="V1384" s="27"/>
    </row>
    <row r="1385" spans="1:22" x14ac:dyDescent="0.3">
      <c r="A1385" s="1"/>
      <c r="C1385" s="6"/>
      <c r="H1385" s="8"/>
      <c r="I1385" s="6"/>
      <c r="V1385" s="27"/>
    </row>
    <row r="1386" spans="1:22" x14ac:dyDescent="0.3">
      <c r="A1386" s="1"/>
      <c r="C1386" s="6"/>
      <c r="H1386" s="8"/>
      <c r="I1386" s="6"/>
      <c r="V1386" s="27"/>
    </row>
    <row r="1387" spans="1:22" x14ac:dyDescent="0.3">
      <c r="A1387" s="1"/>
      <c r="C1387" s="6"/>
      <c r="H1387" s="8"/>
      <c r="I1387" s="6"/>
      <c r="V1387" s="27"/>
    </row>
    <row r="1388" spans="1:22" x14ac:dyDescent="0.3">
      <c r="A1388" s="1"/>
      <c r="C1388" s="6"/>
      <c r="H1388" s="8"/>
      <c r="I1388" s="6"/>
      <c r="V1388" s="27"/>
    </row>
    <row r="1389" spans="1:22" x14ac:dyDescent="0.3">
      <c r="A1389" s="1"/>
      <c r="C1389" s="6"/>
      <c r="H1389" s="8"/>
      <c r="I1389" s="6"/>
      <c r="V1389" s="27"/>
    </row>
    <row r="1390" spans="1:22" x14ac:dyDescent="0.3">
      <c r="A1390" s="1"/>
      <c r="C1390" s="6"/>
      <c r="H1390" s="8"/>
      <c r="I1390" s="6"/>
      <c r="V1390" s="27"/>
    </row>
    <row r="1391" spans="1:22" x14ac:dyDescent="0.3">
      <c r="A1391" s="1"/>
      <c r="C1391" s="6"/>
      <c r="H1391" s="8"/>
      <c r="I1391" s="6"/>
      <c r="V1391" s="27"/>
    </row>
    <row r="1392" spans="1:22" x14ac:dyDescent="0.3">
      <c r="A1392" s="1"/>
      <c r="C1392" s="6"/>
      <c r="H1392" s="8"/>
      <c r="I1392" s="6"/>
      <c r="V1392" s="27"/>
    </row>
    <row r="1393" spans="1:22" x14ac:dyDescent="0.3">
      <c r="A1393" s="1"/>
      <c r="C1393" s="6"/>
      <c r="H1393" s="8"/>
      <c r="I1393" s="6"/>
      <c r="V1393" s="27"/>
    </row>
    <row r="1394" spans="1:22" x14ac:dyDescent="0.3">
      <c r="A1394" s="1"/>
      <c r="C1394" s="6"/>
      <c r="H1394" s="8"/>
      <c r="I1394" s="6"/>
      <c r="V1394" s="27"/>
    </row>
    <row r="1395" spans="1:22" x14ac:dyDescent="0.3">
      <c r="A1395" s="1"/>
      <c r="C1395" s="6"/>
      <c r="H1395" s="8"/>
      <c r="I1395" s="6"/>
      <c r="V1395" s="27"/>
    </row>
    <row r="1396" spans="1:22" x14ac:dyDescent="0.3">
      <c r="A1396" s="1"/>
      <c r="C1396" s="6"/>
      <c r="H1396" s="8"/>
      <c r="I1396" s="6"/>
      <c r="V1396" s="27"/>
    </row>
    <row r="1397" spans="1:22" x14ac:dyDescent="0.3">
      <c r="A1397" s="1"/>
      <c r="C1397" s="6"/>
      <c r="H1397" s="8"/>
      <c r="I1397" s="6"/>
      <c r="V1397" s="27"/>
    </row>
    <row r="1398" spans="1:22" x14ac:dyDescent="0.3">
      <c r="A1398" s="1"/>
      <c r="C1398" s="6"/>
      <c r="H1398" s="8"/>
      <c r="I1398" s="6"/>
      <c r="V1398" s="27"/>
    </row>
    <row r="1399" spans="1:22" x14ac:dyDescent="0.3">
      <c r="A1399" s="1"/>
      <c r="C1399" s="6"/>
      <c r="H1399" s="8"/>
      <c r="I1399" s="6"/>
      <c r="V1399" s="27"/>
    </row>
    <row r="1400" spans="1:22" x14ac:dyDescent="0.3">
      <c r="A1400" s="1"/>
      <c r="C1400" s="6"/>
      <c r="H1400" s="8"/>
      <c r="I1400" s="6"/>
      <c r="V1400" s="27"/>
    </row>
    <row r="1401" spans="1:22" x14ac:dyDescent="0.3">
      <c r="A1401" s="1"/>
      <c r="C1401" s="6"/>
      <c r="H1401" s="8"/>
      <c r="I1401" s="6"/>
      <c r="V1401" s="27"/>
    </row>
    <row r="1402" spans="1:22" x14ac:dyDescent="0.3">
      <c r="A1402" s="1"/>
      <c r="C1402" s="6"/>
      <c r="H1402" s="8"/>
      <c r="I1402" s="6"/>
      <c r="V1402" s="27"/>
    </row>
    <row r="1403" spans="1:22" x14ac:dyDescent="0.3">
      <c r="A1403" s="1"/>
      <c r="C1403" s="6"/>
      <c r="H1403" s="8"/>
      <c r="I1403" s="6"/>
      <c r="V1403" s="27"/>
    </row>
    <row r="1404" spans="1:22" x14ac:dyDescent="0.3">
      <c r="A1404" s="1"/>
      <c r="C1404" s="6"/>
      <c r="H1404" s="8"/>
      <c r="I1404" s="6"/>
      <c r="V1404" s="27"/>
    </row>
    <row r="1405" spans="1:22" x14ac:dyDescent="0.3">
      <c r="A1405" s="1"/>
      <c r="C1405" s="6"/>
      <c r="H1405" s="8"/>
      <c r="I1405" s="6"/>
      <c r="V1405" s="27"/>
    </row>
    <row r="1406" spans="1:22" x14ac:dyDescent="0.3">
      <c r="A1406" s="1"/>
      <c r="C1406" s="6"/>
      <c r="H1406" s="8"/>
      <c r="I1406" s="6"/>
      <c r="V1406" s="27"/>
    </row>
    <row r="1407" spans="1:22" x14ac:dyDescent="0.3">
      <c r="A1407" s="1"/>
      <c r="C1407" s="6"/>
      <c r="H1407" s="8"/>
      <c r="I1407" s="6"/>
      <c r="V1407" s="27"/>
    </row>
    <row r="1408" spans="1:22" x14ac:dyDescent="0.3">
      <c r="A1408" s="1"/>
      <c r="C1408" s="6"/>
      <c r="H1408" s="8"/>
      <c r="I1408" s="6"/>
      <c r="V1408" s="27"/>
    </row>
    <row r="1409" spans="1:22" x14ac:dyDescent="0.3">
      <c r="A1409" s="1"/>
      <c r="C1409" s="6"/>
      <c r="H1409" s="8"/>
      <c r="I1409" s="6"/>
      <c r="V1409" s="27"/>
    </row>
    <row r="1410" spans="1:22" x14ac:dyDescent="0.3">
      <c r="A1410" s="1"/>
      <c r="C1410" s="6"/>
      <c r="H1410" s="8"/>
      <c r="I1410" s="6"/>
      <c r="V1410" s="27"/>
    </row>
    <row r="1411" spans="1:22" x14ac:dyDescent="0.3">
      <c r="A1411" s="1"/>
      <c r="C1411" s="6"/>
      <c r="H1411" s="8"/>
      <c r="I1411" s="6"/>
      <c r="V1411" s="27"/>
    </row>
    <row r="1412" spans="1:22" x14ac:dyDescent="0.3">
      <c r="A1412" s="1"/>
      <c r="C1412" s="6"/>
      <c r="H1412" s="8"/>
      <c r="I1412" s="6"/>
      <c r="V1412" s="27"/>
    </row>
    <row r="1413" spans="1:22" x14ac:dyDescent="0.3">
      <c r="A1413" s="1"/>
      <c r="C1413" s="6"/>
      <c r="H1413" s="8"/>
      <c r="I1413" s="6"/>
      <c r="V1413" s="27"/>
    </row>
    <row r="1414" spans="1:22" x14ac:dyDescent="0.3">
      <c r="A1414" s="1"/>
      <c r="C1414" s="6"/>
      <c r="H1414" s="8"/>
      <c r="I1414" s="6"/>
      <c r="V1414" s="27"/>
    </row>
    <row r="1415" spans="1:22" x14ac:dyDescent="0.3">
      <c r="A1415" s="1"/>
      <c r="C1415" s="6"/>
      <c r="H1415" s="8"/>
      <c r="I1415" s="6"/>
      <c r="V1415" s="27"/>
    </row>
    <row r="1416" spans="1:22" x14ac:dyDescent="0.3">
      <c r="A1416" s="1"/>
      <c r="C1416" s="6"/>
      <c r="H1416" s="8"/>
      <c r="I1416" s="6"/>
      <c r="V1416" s="27"/>
    </row>
    <row r="1417" spans="1:22" x14ac:dyDescent="0.3">
      <c r="A1417" s="1"/>
      <c r="C1417" s="6"/>
      <c r="H1417" s="8"/>
      <c r="I1417" s="6"/>
      <c r="V1417" s="27"/>
    </row>
    <row r="1418" spans="1:22" x14ac:dyDescent="0.3">
      <c r="A1418" s="1"/>
      <c r="C1418" s="6"/>
      <c r="H1418" s="8"/>
      <c r="I1418" s="6"/>
      <c r="V1418" s="27"/>
    </row>
    <row r="1419" spans="1:22" x14ac:dyDescent="0.3">
      <c r="A1419" s="1"/>
      <c r="C1419" s="6"/>
      <c r="H1419" s="8"/>
      <c r="I1419" s="6"/>
      <c r="V1419" s="27"/>
    </row>
    <row r="1420" spans="1:22" x14ac:dyDescent="0.3">
      <c r="A1420" s="1"/>
      <c r="C1420" s="6"/>
      <c r="H1420" s="8"/>
      <c r="I1420" s="6"/>
      <c r="V1420" s="27"/>
    </row>
    <row r="1421" spans="1:22" x14ac:dyDescent="0.3">
      <c r="A1421" s="1"/>
      <c r="C1421" s="6"/>
      <c r="H1421" s="8"/>
      <c r="I1421" s="6"/>
      <c r="V1421" s="27"/>
    </row>
    <row r="1422" spans="1:22" x14ac:dyDescent="0.3">
      <c r="A1422" s="1"/>
      <c r="C1422" s="6"/>
      <c r="H1422" s="8"/>
      <c r="I1422" s="6"/>
      <c r="V1422" s="27"/>
    </row>
    <row r="1423" spans="1:22" x14ac:dyDescent="0.3">
      <c r="A1423" s="1"/>
      <c r="C1423" s="6"/>
      <c r="H1423" s="8"/>
      <c r="I1423" s="6"/>
      <c r="V1423" s="27"/>
    </row>
    <row r="1424" spans="1:22" x14ac:dyDescent="0.3">
      <c r="A1424" s="1"/>
      <c r="C1424" s="6"/>
      <c r="H1424" s="8"/>
      <c r="I1424" s="6"/>
      <c r="V1424" s="27"/>
    </row>
    <row r="1425" spans="1:22" x14ac:dyDescent="0.3">
      <c r="A1425" s="1"/>
      <c r="C1425" s="6"/>
      <c r="H1425" s="8"/>
      <c r="I1425" s="6"/>
      <c r="V1425" s="27"/>
    </row>
    <row r="1426" spans="1:22" x14ac:dyDescent="0.3">
      <c r="A1426" s="1"/>
      <c r="C1426" s="6"/>
      <c r="H1426" s="8"/>
      <c r="I1426" s="6"/>
      <c r="V1426" s="27"/>
    </row>
    <row r="1427" spans="1:22" x14ac:dyDescent="0.3">
      <c r="A1427" s="1"/>
      <c r="C1427" s="6"/>
      <c r="H1427" s="8"/>
      <c r="I1427" s="6"/>
      <c r="V1427" s="27"/>
    </row>
    <row r="1428" spans="1:22" x14ac:dyDescent="0.3">
      <c r="A1428" s="1"/>
      <c r="C1428" s="6"/>
      <c r="H1428" s="8"/>
      <c r="I1428" s="6"/>
      <c r="V1428" s="27"/>
    </row>
    <row r="1429" spans="1:22" x14ac:dyDescent="0.3">
      <c r="A1429" s="1"/>
      <c r="C1429" s="6"/>
      <c r="H1429" s="8"/>
      <c r="I1429" s="6"/>
      <c r="V1429" s="27"/>
    </row>
    <row r="1430" spans="1:22" x14ac:dyDescent="0.3">
      <c r="A1430" s="1"/>
      <c r="C1430" s="6"/>
      <c r="H1430" s="8"/>
      <c r="I1430" s="6"/>
      <c r="V1430" s="27"/>
    </row>
    <row r="1431" spans="1:22" x14ac:dyDescent="0.3">
      <c r="A1431" s="1"/>
      <c r="C1431" s="6"/>
      <c r="H1431" s="8"/>
      <c r="I1431" s="6"/>
      <c r="V1431" s="27"/>
    </row>
    <row r="1432" spans="1:22" x14ac:dyDescent="0.3">
      <c r="A1432" s="1"/>
      <c r="C1432" s="6"/>
      <c r="H1432" s="8"/>
      <c r="I1432" s="6"/>
      <c r="V1432" s="27"/>
    </row>
    <row r="1433" spans="1:22" x14ac:dyDescent="0.3">
      <c r="A1433" s="1"/>
      <c r="C1433" s="6"/>
      <c r="H1433" s="8"/>
      <c r="I1433" s="6"/>
      <c r="V1433" s="27"/>
    </row>
    <row r="1434" spans="1:22" x14ac:dyDescent="0.3">
      <c r="A1434" s="1"/>
      <c r="C1434" s="6"/>
      <c r="H1434" s="8"/>
      <c r="I1434" s="6"/>
      <c r="V1434" s="27"/>
    </row>
    <row r="1435" spans="1:22" x14ac:dyDescent="0.3">
      <c r="A1435" s="1"/>
      <c r="C1435" s="6"/>
      <c r="H1435" s="8"/>
      <c r="I1435" s="6"/>
      <c r="V1435" s="27"/>
    </row>
    <row r="1436" spans="1:22" x14ac:dyDescent="0.3">
      <c r="A1436" s="1"/>
      <c r="C1436" s="6"/>
      <c r="H1436" s="8"/>
      <c r="I1436" s="6"/>
      <c r="V1436" s="27"/>
    </row>
    <row r="1437" spans="1:22" x14ac:dyDescent="0.3">
      <c r="A1437" s="1"/>
      <c r="C1437" s="6"/>
      <c r="H1437" s="8"/>
      <c r="I1437" s="6"/>
      <c r="V1437" s="27"/>
    </row>
    <row r="1438" spans="1:22" x14ac:dyDescent="0.3">
      <c r="A1438" s="1"/>
      <c r="C1438" s="6"/>
      <c r="H1438" s="8"/>
      <c r="I1438" s="6"/>
      <c r="V1438" s="27"/>
    </row>
    <row r="1439" spans="1:22" x14ac:dyDescent="0.3">
      <c r="A1439" s="1"/>
      <c r="C1439" s="6"/>
      <c r="H1439" s="8"/>
      <c r="I1439" s="6"/>
      <c r="V1439" s="27"/>
    </row>
    <row r="1440" spans="1:22" x14ac:dyDescent="0.3">
      <c r="A1440" s="1"/>
      <c r="C1440" s="6"/>
      <c r="H1440" s="8"/>
      <c r="I1440" s="6"/>
      <c r="V1440" s="27"/>
    </row>
    <row r="1441" spans="1:22" x14ac:dyDescent="0.3">
      <c r="A1441" s="1"/>
      <c r="C1441" s="6"/>
      <c r="H1441" s="8"/>
      <c r="I1441" s="6"/>
      <c r="V1441" s="27"/>
    </row>
    <row r="1442" spans="1:22" x14ac:dyDescent="0.3">
      <c r="A1442" s="1"/>
      <c r="C1442" s="6"/>
      <c r="H1442" s="8"/>
      <c r="I1442" s="6"/>
      <c r="V1442" s="27"/>
    </row>
    <row r="1443" spans="1:22" x14ac:dyDescent="0.3">
      <c r="A1443" s="1"/>
      <c r="C1443" s="6"/>
      <c r="H1443" s="8"/>
      <c r="I1443" s="6"/>
      <c r="V1443" s="27"/>
    </row>
    <row r="1444" spans="1:22" x14ac:dyDescent="0.3">
      <c r="A1444" s="1"/>
      <c r="C1444" s="6"/>
      <c r="H1444" s="8"/>
      <c r="I1444" s="6"/>
      <c r="V1444" s="27"/>
    </row>
    <row r="1445" spans="1:22" x14ac:dyDescent="0.3">
      <c r="A1445" s="1"/>
      <c r="C1445" s="6"/>
      <c r="H1445" s="8"/>
      <c r="I1445" s="6"/>
      <c r="V1445" s="27"/>
    </row>
    <row r="1446" spans="1:22" x14ac:dyDescent="0.3">
      <c r="A1446" s="1"/>
      <c r="C1446" s="6"/>
      <c r="H1446" s="8"/>
      <c r="I1446" s="6"/>
      <c r="V1446" s="27"/>
    </row>
    <row r="1447" spans="1:22" x14ac:dyDescent="0.3">
      <c r="A1447" s="1"/>
      <c r="C1447" s="6"/>
      <c r="H1447" s="8"/>
      <c r="I1447" s="6"/>
      <c r="V1447" s="27"/>
    </row>
    <row r="1448" spans="1:22" x14ac:dyDescent="0.3">
      <c r="A1448" s="1"/>
      <c r="C1448" s="6"/>
      <c r="H1448" s="8"/>
      <c r="I1448" s="6"/>
      <c r="V1448" s="27"/>
    </row>
    <row r="1449" spans="1:22" x14ac:dyDescent="0.3">
      <c r="A1449" s="1"/>
      <c r="C1449" s="6"/>
      <c r="H1449" s="8"/>
      <c r="I1449" s="6"/>
      <c r="V1449" s="27"/>
    </row>
    <row r="1450" spans="1:22" x14ac:dyDescent="0.3">
      <c r="A1450" s="1"/>
      <c r="C1450" s="6"/>
      <c r="H1450" s="8"/>
      <c r="I1450" s="6"/>
      <c r="V1450" s="27"/>
    </row>
    <row r="1451" spans="1:22" x14ac:dyDescent="0.3">
      <c r="A1451" s="1"/>
      <c r="C1451" s="6"/>
      <c r="H1451" s="8"/>
      <c r="I1451" s="6"/>
      <c r="V1451" s="27"/>
    </row>
    <row r="1452" spans="1:22" x14ac:dyDescent="0.3">
      <c r="A1452" s="1"/>
      <c r="C1452" s="6"/>
      <c r="H1452" s="8"/>
      <c r="I1452" s="6"/>
      <c r="V1452" s="27"/>
    </row>
    <row r="1453" spans="1:22" x14ac:dyDescent="0.3">
      <c r="A1453" s="1"/>
      <c r="C1453" s="6"/>
      <c r="H1453" s="8"/>
      <c r="I1453" s="6"/>
      <c r="V1453" s="27"/>
    </row>
    <row r="1454" spans="1:22" x14ac:dyDescent="0.3">
      <c r="A1454" s="1"/>
      <c r="C1454" s="6"/>
      <c r="H1454" s="8"/>
      <c r="I1454" s="6"/>
      <c r="V1454" s="27"/>
    </row>
    <row r="1455" spans="1:22" x14ac:dyDescent="0.3">
      <c r="A1455" s="1"/>
      <c r="C1455" s="6"/>
      <c r="H1455" s="8"/>
      <c r="I1455" s="6"/>
      <c r="V1455" s="27"/>
    </row>
    <row r="1456" spans="1:22" x14ac:dyDescent="0.3">
      <c r="A1456" s="1"/>
      <c r="C1456" s="6"/>
      <c r="H1456" s="8"/>
      <c r="I1456" s="6"/>
      <c r="V1456" s="27"/>
    </row>
    <row r="1457" spans="1:22" x14ac:dyDescent="0.3">
      <c r="A1457" s="1"/>
      <c r="C1457" s="6"/>
      <c r="H1457" s="8"/>
      <c r="I1457" s="6"/>
      <c r="V1457" s="27"/>
    </row>
    <row r="1458" spans="1:22" x14ac:dyDescent="0.3">
      <c r="A1458" s="1"/>
      <c r="C1458" s="6"/>
      <c r="H1458" s="8"/>
      <c r="I1458" s="6"/>
      <c r="V1458" s="27"/>
    </row>
    <row r="1459" spans="1:22" x14ac:dyDescent="0.3">
      <c r="A1459" s="1"/>
      <c r="C1459" s="6"/>
      <c r="H1459" s="8"/>
      <c r="I1459" s="6"/>
      <c r="V1459" s="27"/>
    </row>
    <row r="1460" spans="1:22" x14ac:dyDescent="0.3">
      <c r="A1460" s="1"/>
      <c r="C1460" s="6"/>
      <c r="H1460" s="8"/>
      <c r="I1460" s="6"/>
      <c r="V1460" s="27"/>
    </row>
    <row r="1461" spans="1:22" x14ac:dyDescent="0.3">
      <c r="A1461" s="1"/>
      <c r="C1461" s="6"/>
      <c r="H1461" s="8"/>
      <c r="I1461" s="6"/>
      <c r="V1461" s="27"/>
    </row>
    <row r="1462" spans="1:22" x14ac:dyDescent="0.3">
      <c r="A1462" s="1"/>
      <c r="C1462" s="6"/>
      <c r="H1462" s="8"/>
      <c r="I1462" s="6"/>
      <c r="V1462" s="27"/>
    </row>
    <row r="1463" spans="1:22" x14ac:dyDescent="0.3">
      <c r="A1463" s="1"/>
      <c r="C1463" s="6"/>
      <c r="H1463" s="8"/>
      <c r="I1463" s="6"/>
      <c r="V1463" s="27"/>
    </row>
    <row r="1464" spans="1:22" x14ac:dyDescent="0.3">
      <c r="A1464" s="1"/>
      <c r="C1464" s="6"/>
      <c r="H1464" s="8"/>
      <c r="I1464" s="6"/>
      <c r="V1464" s="27"/>
    </row>
    <row r="1465" spans="1:22" x14ac:dyDescent="0.3">
      <c r="A1465" s="1"/>
      <c r="C1465" s="6"/>
      <c r="H1465" s="8"/>
      <c r="I1465" s="6"/>
      <c r="V1465" s="27"/>
    </row>
    <row r="1466" spans="1:22" x14ac:dyDescent="0.3">
      <c r="A1466" s="1"/>
      <c r="C1466" s="6"/>
      <c r="H1466" s="8"/>
      <c r="I1466" s="6"/>
      <c r="V1466" s="27"/>
    </row>
    <row r="1467" spans="1:22" x14ac:dyDescent="0.3">
      <c r="A1467" s="1"/>
      <c r="C1467" s="6"/>
      <c r="H1467" s="8"/>
      <c r="I1467" s="6"/>
      <c r="V1467" s="27"/>
    </row>
    <row r="1468" spans="1:22" x14ac:dyDescent="0.3">
      <c r="A1468" s="1"/>
      <c r="C1468" s="6"/>
      <c r="H1468" s="8"/>
      <c r="I1468" s="6"/>
      <c r="V1468" s="27"/>
    </row>
    <row r="1469" spans="1:22" x14ac:dyDescent="0.3">
      <c r="A1469" s="1"/>
      <c r="C1469" s="6"/>
      <c r="H1469" s="8"/>
      <c r="I1469" s="6"/>
      <c r="V1469" s="27"/>
    </row>
    <row r="1470" spans="1:22" x14ac:dyDescent="0.3">
      <c r="A1470" s="1"/>
      <c r="C1470" s="6"/>
      <c r="H1470" s="8"/>
      <c r="I1470" s="6"/>
      <c r="V1470" s="27"/>
    </row>
    <row r="1471" spans="1:22" x14ac:dyDescent="0.3">
      <c r="A1471" s="1"/>
      <c r="C1471" s="6"/>
      <c r="H1471" s="8"/>
      <c r="I1471" s="6"/>
      <c r="V1471" s="27"/>
    </row>
    <row r="1472" spans="1:22" x14ac:dyDescent="0.3">
      <c r="A1472" s="1"/>
      <c r="C1472" s="6"/>
      <c r="H1472" s="8"/>
      <c r="I1472" s="6"/>
      <c r="V1472" s="27"/>
    </row>
    <row r="1473" spans="1:22" x14ac:dyDescent="0.3">
      <c r="A1473" s="1"/>
      <c r="C1473" s="6"/>
      <c r="H1473" s="8"/>
      <c r="I1473" s="6"/>
      <c r="V1473" s="27"/>
    </row>
    <row r="1474" spans="1:22" x14ac:dyDescent="0.3">
      <c r="A1474" s="1"/>
      <c r="C1474" s="6"/>
      <c r="H1474" s="8"/>
      <c r="I1474" s="6"/>
      <c r="V1474" s="27"/>
    </row>
    <row r="1475" spans="1:22" x14ac:dyDescent="0.3">
      <c r="A1475" s="1"/>
      <c r="C1475" s="6"/>
      <c r="H1475" s="8"/>
      <c r="I1475" s="6"/>
      <c r="V1475" s="27"/>
    </row>
    <row r="1476" spans="1:22" x14ac:dyDescent="0.3">
      <c r="A1476" s="1"/>
      <c r="C1476" s="6"/>
      <c r="H1476" s="8"/>
      <c r="I1476" s="6"/>
      <c r="V1476" s="27"/>
    </row>
    <row r="1477" spans="1:22" x14ac:dyDescent="0.3">
      <c r="A1477" s="1"/>
      <c r="C1477" s="6"/>
      <c r="H1477" s="8"/>
      <c r="I1477" s="6"/>
      <c r="V1477" s="27"/>
    </row>
    <row r="1478" spans="1:22" x14ac:dyDescent="0.3">
      <c r="A1478" s="1"/>
      <c r="C1478" s="6"/>
      <c r="H1478" s="8"/>
      <c r="I1478" s="6"/>
      <c r="V1478" s="27"/>
    </row>
    <row r="1479" spans="1:22" x14ac:dyDescent="0.3">
      <c r="A1479" s="1"/>
      <c r="C1479" s="6"/>
      <c r="H1479" s="8"/>
      <c r="I1479" s="6"/>
      <c r="V1479" s="27"/>
    </row>
    <row r="1480" spans="1:22" x14ac:dyDescent="0.3">
      <c r="A1480" s="1"/>
      <c r="C1480" s="6"/>
      <c r="H1480" s="8"/>
      <c r="I1480" s="6"/>
      <c r="V1480" s="27"/>
    </row>
    <row r="1481" spans="1:22" x14ac:dyDescent="0.3">
      <c r="A1481" s="1"/>
      <c r="C1481" s="6"/>
      <c r="H1481" s="8"/>
      <c r="I1481" s="6"/>
      <c r="V1481" s="27"/>
    </row>
    <row r="1482" spans="1:22" x14ac:dyDescent="0.3">
      <c r="A1482" s="1"/>
      <c r="C1482" s="6"/>
      <c r="H1482" s="8"/>
      <c r="I1482" s="6"/>
      <c r="V1482" s="27"/>
    </row>
    <row r="1483" spans="1:22" x14ac:dyDescent="0.3">
      <c r="A1483" s="1"/>
      <c r="C1483" s="6"/>
      <c r="H1483" s="8"/>
      <c r="I1483" s="6"/>
      <c r="V1483" s="27"/>
    </row>
    <row r="1484" spans="1:22" x14ac:dyDescent="0.3">
      <c r="A1484" s="1"/>
      <c r="C1484" s="6"/>
      <c r="H1484" s="8"/>
      <c r="I1484" s="6"/>
      <c r="V1484" s="27"/>
    </row>
    <row r="1485" spans="1:22" x14ac:dyDescent="0.3">
      <c r="A1485" s="1"/>
      <c r="C1485" s="6"/>
      <c r="H1485" s="8"/>
      <c r="I1485" s="6"/>
      <c r="V1485" s="27"/>
    </row>
    <row r="1486" spans="1:22" x14ac:dyDescent="0.3">
      <c r="A1486" s="1"/>
      <c r="C1486" s="6"/>
      <c r="H1486" s="8"/>
      <c r="I1486" s="6"/>
      <c r="V1486" s="27"/>
    </row>
    <row r="1487" spans="1:22" x14ac:dyDescent="0.3">
      <c r="A1487" s="1"/>
      <c r="C1487" s="6"/>
      <c r="H1487" s="8"/>
      <c r="I1487" s="6"/>
      <c r="V1487" s="27"/>
    </row>
    <row r="1488" spans="1:22" x14ac:dyDescent="0.3">
      <c r="A1488" s="1"/>
      <c r="C1488" s="6"/>
      <c r="H1488" s="8"/>
      <c r="I1488" s="6"/>
      <c r="V1488" s="27"/>
    </row>
    <row r="1489" spans="1:22" x14ac:dyDescent="0.3">
      <c r="A1489" s="1"/>
      <c r="C1489" s="6"/>
      <c r="H1489" s="8"/>
      <c r="I1489" s="6"/>
      <c r="V1489" s="27"/>
    </row>
    <row r="1490" spans="1:22" x14ac:dyDescent="0.3">
      <c r="A1490" s="1"/>
      <c r="C1490" s="6"/>
      <c r="H1490" s="8"/>
      <c r="I1490" s="6"/>
      <c r="V1490" s="27"/>
    </row>
    <row r="1491" spans="1:22" x14ac:dyDescent="0.3">
      <c r="A1491" s="1"/>
      <c r="C1491" s="6"/>
      <c r="H1491" s="8"/>
      <c r="I1491" s="6"/>
      <c r="V1491" s="27"/>
    </row>
    <row r="1492" spans="1:22" x14ac:dyDescent="0.3">
      <c r="A1492" s="1"/>
      <c r="C1492" s="6"/>
      <c r="H1492" s="8"/>
      <c r="I1492" s="6"/>
      <c r="V1492" s="27"/>
    </row>
    <row r="1493" spans="1:22" x14ac:dyDescent="0.3">
      <c r="A1493" s="1"/>
      <c r="C1493" s="6"/>
      <c r="H1493" s="8"/>
      <c r="I1493" s="6"/>
      <c r="V1493" s="27"/>
    </row>
    <row r="1494" spans="1:22" x14ac:dyDescent="0.3">
      <c r="A1494" s="1"/>
      <c r="C1494" s="6"/>
      <c r="H1494" s="8"/>
      <c r="I1494" s="6"/>
      <c r="V1494" s="27"/>
    </row>
    <row r="1495" spans="1:22" x14ac:dyDescent="0.3">
      <c r="A1495" s="1"/>
      <c r="C1495" s="6"/>
      <c r="H1495" s="8"/>
      <c r="I1495" s="6"/>
      <c r="V1495" s="27"/>
    </row>
    <row r="1496" spans="1:22" x14ac:dyDescent="0.3">
      <c r="A1496" s="1"/>
      <c r="C1496" s="6"/>
      <c r="H1496" s="8"/>
      <c r="I1496" s="6"/>
      <c r="V1496" s="27"/>
    </row>
    <row r="1497" spans="1:22" x14ac:dyDescent="0.3">
      <c r="A1497" s="1"/>
      <c r="C1497" s="6"/>
      <c r="H1497" s="8"/>
      <c r="I1497" s="6"/>
      <c r="V1497" s="27"/>
    </row>
    <row r="1498" spans="1:22" x14ac:dyDescent="0.3">
      <c r="A1498" s="1"/>
      <c r="C1498" s="6"/>
      <c r="H1498" s="8"/>
      <c r="I1498" s="6"/>
      <c r="V1498" s="27"/>
    </row>
    <row r="1499" spans="1:22" x14ac:dyDescent="0.3">
      <c r="A1499" s="1"/>
      <c r="C1499" s="6"/>
      <c r="H1499" s="8"/>
      <c r="I1499" s="6"/>
      <c r="V1499" s="27"/>
    </row>
    <row r="1500" spans="1:22" x14ac:dyDescent="0.3">
      <c r="A1500" s="1"/>
      <c r="C1500" s="6"/>
      <c r="H1500" s="8"/>
      <c r="I1500" s="6"/>
      <c r="V1500" s="27"/>
    </row>
    <row r="1501" spans="1:22" x14ac:dyDescent="0.3">
      <c r="A1501" s="1"/>
      <c r="C1501" s="6"/>
      <c r="H1501" s="8"/>
      <c r="I1501" s="6"/>
      <c r="V1501" s="27"/>
    </row>
    <row r="1502" spans="1:22" x14ac:dyDescent="0.3">
      <c r="A1502" s="1"/>
      <c r="C1502" s="6"/>
      <c r="H1502" s="8"/>
      <c r="I1502" s="6"/>
      <c r="V1502" s="27"/>
    </row>
    <row r="1503" spans="1:22" x14ac:dyDescent="0.3">
      <c r="A1503" s="1"/>
      <c r="C1503" s="6"/>
      <c r="H1503" s="8"/>
      <c r="I1503" s="6"/>
      <c r="V1503" s="27"/>
    </row>
    <row r="1504" spans="1:22" x14ac:dyDescent="0.3">
      <c r="A1504" s="1"/>
      <c r="C1504" s="6"/>
      <c r="H1504" s="8"/>
      <c r="I1504" s="6"/>
      <c r="V1504" s="27"/>
    </row>
    <row r="1505" spans="1:22" x14ac:dyDescent="0.3">
      <c r="A1505" s="1"/>
      <c r="C1505" s="6"/>
      <c r="H1505" s="8"/>
      <c r="I1505" s="6"/>
      <c r="V1505" s="27"/>
    </row>
    <row r="1506" spans="1:22" x14ac:dyDescent="0.3">
      <c r="A1506" s="1"/>
      <c r="C1506" s="6"/>
      <c r="H1506" s="8"/>
      <c r="I1506" s="6"/>
      <c r="V1506" s="27"/>
    </row>
    <row r="1507" spans="1:22" x14ac:dyDescent="0.3">
      <c r="A1507" s="1"/>
      <c r="C1507" s="6"/>
      <c r="H1507" s="8"/>
      <c r="I1507" s="6"/>
      <c r="V1507" s="27"/>
    </row>
    <row r="1508" spans="1:22" x14ac:dyDescent="0.3">
      <c r="A1508" s="1"/>
      <c r="C1508" s="6"/>
      <c r="H1508" s="8"/>
      <c r="I1508" s="6"/>
      <c r="V1508" s="27"/>
    </row>
    <row r="1509" spans="1:22" x14ac:dyDescent="0.3">
      <c r="A1509" s="1"/>
      <c r="C1509" s="6"/>
      <c r="H1509" s="8"/>
      <c r="I1509" s="6"/>
      <c r="V1509" s="27"/>
    </row>
    <row r="1510" spans="1:22" x14ac:dyDescent="0.3">
      <c r="A1510" s="1"/>
      <c r="C1510" s="6"/>
      <c r="H1510" s="8"/>
      <c r="I1510" s="6"/>
      <c r="V1510" s="27"/>
    </row>
    <row r="1511" spans="1:22" x14ac:dyDescent="0.3">
      <c r="A1511" s="1"/>
      <c r="C1511" s="6"/>
      <c r="H1511" s="8"/>
      <c r="I1511" s="6"/>
      <c r="V1511" s="27"/>
    </row>
    <row r="1512" spans="1:22" x14ac:dyDescent="0.3">
      <c r="A1512" s="1"/>
      <c r="C1512" s="6"/>
      <c r="H1512" s="8"/>
      <c r="I1512" s="6"/>
      <c r="V1512" s="27"/>
    </row>
    <row r="1513" spans="1:22" x14ac:dyDescent="0.3">
      <c r="A1513" s="1"/>
      <c r="C1513" s="6"/>
      <c r="H1513" s="8"/>
      <c r="I1513" s="6"/>
      <c r="V1513" s="27"/>
    </row>
    <row r="1514" spans="1:22" x14ac:dyDescent="0.3">
      <c r="A1514" s="1"/>
      <c r="C1514" s="6"/>
      <c r="H1514" s="8"/>
      <c r="I1514" s="6"/>
      <c r="V1514" s="27"/>
    </row>
    <row r="1515" spans="1:22" x14ac:dyDescent="0.3">
      <c r="A1515" s="1"/>
      <c r="C1515" s="6"/>
      <c r="H1515" s="8"/>
      <c r="I1515" s="6"/>
      <c r="V1515" s="27"/>
    </row>
    <row r="1516" spans="1:22" x14ac:dyDescent="0.3">
      <c r="A1516" s="1"/>
      <c r="C1516" s="6"/>
      <c r="H1516" s="8"/>
      <c r="I1516" s="6"/>
      <c r="V1516" s="27"/>
    </row>
    <row r="1517" spans="1:22" x14ac:dyDescent="0.3">
      <c r="A1517" s="1"/>
      <c r="C1517" s="6"/>
      <c r="H1517" s="8"/>
      <c r="I1517" s="6"/>
      <c r="V1517" s="27"/>
    </row>
    <row r="1518" spans="1:22" x14ac:dyDescent="0.3">
      <c r="A1518" s="1"/>
      <c r="C1518" s="6"/>
      <c r="H1518" s="8"/>
      <c r="I1518" s="6"/>
      <c r="V1518" s="27"/>
    </row>
    <row r="1519" spans="1:22" x14ac:dyDescent="0.3">
      <c r="A1519" s="1"/>
      <c r="C1519" s="6"/>
      <c r="H1519" s="8"/>
      <c r="I1519" s="6"/>
      <c r="V1519" s="27"/>
    </row>
    <row r="1520" spans="1:22" x14ac:dyDescent="0.3">
      <c r="A1520" s="1"/>
      <c r="C1520" s="6"/>
      <c r="H1520" s="8"/>
      <c r="I1520" s="6"/>
      <c r="V1520" s="27"/>
    </row>
    <row r="1521" spans="1:22" x14ac:dyDescent="0.3">
      <c r="A1521" s="1"/>
      <c r="C1521" s="6"/>
      <c r="H1521" s="8"/>
      <c r="I1521" s="6"/>
      <c r="V1521" s="27"/>
    </row>
    <row r="1522" spans="1:22" x14ac:dyDescent="0.3">
      <c r="A1522" s="1"/>
      <c r="C1522" s="6"/>
      <c r="H1522" s="8"/>
      <c r="I1522" s="6"/>
      <c r="V1522" s="27"/>
    </row>
    <row r="1523" spans="1:22" x14ac:dyDescent="0.3">
      <c r="A1523" s="1"/>
      <c r="C1523" s="6"/>
      <c r="H1523" s="8"/>
      <c r="I1523" s="6"/>
      <c r="V1523" s="27"/>
    </row>
    <row r="1524" spans="1:22" x14ac:dyDescent="0.3">
      <c r="A1524" s="1"/>
      <c r="C1524" s="6"/>
      <c r="H1524" s="8"/>
      <c r="I1524" s="6"/>
      <c r="V1524" s="27"/>
    </row>
    <row r="1525" spans="1:22" x14ac:dyDescent="0.3">
      <c r="A1525" s="1"/>
      <c r="C1525" s="6"/>
      <c r="H1525" s="8"/>
      <c r="I1525" s="6"/>
      <c r="V1525" s="27"/>
    </row>
    <row r="1526" spans="1:22" x14ac:dyDescent="0.3">
      <c r="A1526" s="1"/>
      <c r="C1526" s="6"/>
      <c r="H1526" s="8"/>
      <c r="I1526" s="6"/>
      <c r="V1526" s="27"/>
    </row>
    <row r="1527" spans="1:22" x14ac:dyDescent="0.3">
      <c r="A1527" s="1"/>
      <c r="C1527" s="6"/>
      <c r="H1527" s="8"/>
      <c r="I1527" s="6"/>
      <c r="V1527" s="27"/>
    </row>
    <row r="1528" spans="1:22" x14ac:dyDescent="0.3">
      <c r="A1528" s="1"/>
      <c r="C1528" s="6"/>
      <c r="H1528" s="8"/>
      <c r="I1528" s="6"/>
      <c r="V1528" s="27"/>
    </row>
    <row r="1529" spans="1:22" x14ac:dyDescent="0.3">
      <c r="A1529" s="1"/>
      <c r="C1529" s="6"/>
      <c r="H1529" s="8"/>
      <c r="I1529" s="6"/>
      <c r="V1529" s="27"/>
    </row>
    <row r="1530" spans="1:22" x14ac:dyDescent="0.3">
      <c r="A1530" s="1"/>
      <c r="C1530" s="6"/>
      <c r="H1530" s="8"/>
      <c r="I1530" s="6"/>
      <c r="V1530" s="27"/>
    </row>
    <row r="1531" spans="1:22" x14ac:dyDescent="0.3">
      <c r="A1531" s="1"/>
      <c r="C1531" s="6"/>
      <c r="H1531" s="8"/>
      <c r="I1531" s="6"/>
      <c r="V1531" s="27"/>
    </row>
    <row r="1532" spans="1:22" x14ac:dyDescent="0.3">
      <c r="A1532" s="1"/>
      <c r="C1532" s="6"/>
      <c r="H1532" s="8"/>
      <c r="I1532" s="6"/>
      <c r="V1532" s="27"/>
    </row>
    <row r="1533" spans="1:22" x14ac:dyDescent="0.3">
      <c r="A1533" s="1"/>
      <c r="C1533" s="6"/>
      <c r="H1533" s="8"/>
      <c r="I1533" s="6"/>
      <c r="V1533" s="27"/>
    </row>
    <row r="1534" spans="1:22" x14ac:dyDescent="0.3">
      <c r="A1534" s="1"/>
      <c r="C1534" s="6"/>
      <c r="H1534" s="8"/>
      <c r="I1534" s="6"/>
      <c r="V1534" s="27"/>
    </row>
    <row r="1535" spans="1:22" x14ac:dyDescent="0.3">
      <c r="A1535" s="1"/>
      <c r="C1535" s="6"/>
      <c r="H1535" s="8"/>
      <c r="I1535" s="6"/>
      <c r="V1535" s="27"/>
    </row>
    <row r="1536" spans="1:22" x14ac:dyDescent="0.3">
      <c r="A1536" s="1"/>
      <c r="C1536" s="6"/>
      <c r="H1536" s="8"/>
      <c r="I1536" s="6"/>
      <c r="V1536" s="27"/>
    </row>
    <row r="1537" spans="1:22" x14ac:dyDescent="0.3">
      <c r="A1537" s="1"/>
      <c r="C1537" s="6"/>
      <c r="H1537" s="8"/>
      <c r="I1537" s="6"/>
      <c r="V1537" s="27"/>
    </row>
    <row r="1538" spans="1:22" x14ac:dyDescent="0.3">
      <c r="A1538" s="1"/>
      <c r="C1538" s="6"/>
      <c r="H1538" s="8"/>
      <c r="I1538" s="6"/>
      <c r="V1538" s="27"/>
    </row>
    <row r="1539" spans="1:22" x14ac:dyDescent="0.3">
      <c r="A1539" s="1"/>
      <c r="C1539" s="6"/>
      <c r="H1539" s="8"/>
      <c r="I1539" s="6"/>
      <c r="V1539" s="27"/>
    </row>
    <row r="1540" spans="1:22" x14ac:dyDescent="0.3">
      <c r="A1540" s="1"/>
      <c r="C1540" s="6"/>
      <c r="H1540" s="8"/>
      <c r="I1540" s="6"/>
      <c r="V1540" s="27"/>
    </row>
    <row r="1541" spans="1:22" x14ac:dyDescent="0.3">
      <c r="A1541" s="1"/>
      <c r="C1541" s="6"/>
      <c r="H1541" s="8"/>
      <c r="I1541" s="6"/>
      <c r="V1541" s="27"/>
    </row>
    <row r="1542" spans="1:22" x14ac:dyDescent="0.3">
      <c r="A1542" s="1"/>
      <c r="C1542" s="6"/>
      <c r="H1542" s="8"/>
      <c r="I1542" s="6"/>
      <c r="V1542" s="27"/>
    </row>
    <row r="1543" spans="1:22" x14ac:dyDescent="0.3">
      <c r="A1543" s="1"/>
      <c r="C1543" s="6"/>
      <c r="H1543" s="8"/>
      <c r="I1543" s="6"/>
      <c r="V1543" s="27"/>
    </row>
    <row r="1544" spans="1:22" x14ac:dyDescent="0.3">
      <c r="A1544" s="1"/>
      <c r="C1544" s="6"/>
      <c r="H1544" s="8"/>
      <c r="I1544" s="6"/>
      <c r="V1544" s="27"/>
    </row>
    <row r="1545" spans="1:22" x14ac:dyDescent="0.3">
      <c r="A1545" s="1"/>
      <c r="C1545" s="6"/>
      <c r="H1545" s="8"/>
      <c r="I1545" s="6"/>
      <c r="V1545" s="27"/>
    </row>
    <row r="1546" spans="1:22" x14ac:dyDescent="0.3">
      <c r="A1546" s="1"/>
      <c r="C1546" s="6"/>
      <c r="H1546" s="8"/>
      <c r="I1546" s="6"/>
      <c r="V1546" s="27"/>
    </row>
    <row r="1547" spans="1:22" x14ac:dyDescent="0.3">
      <c r="A1547" s="1"/>
      <c r="C1547" s="6"/>
      <c r="H1547" s="8"/>
      <c r="I1547" s="6"/>
      <c r="V1547" s="27"/>
    </row>
    <row r="1548" spans="1:22" x14ac:dyDescent="0.3">
      <c r="A1548" s="1"/>
      <c r="C1548" s="6"/>
      <c r="H1548" s="8"/>
      <c r="I1548" s="6"/>
      <c r="V1548" s="27"/>
    </row>
    <row r="1549" spans="1:22" x14ac:dyDescent="0.3">
      <c r="A1549" s="1"/>
      <c r="C1549" s="6"/>
      <c r="H1549" s="8"/>
      <c r="I1549" s="6"/>
      <c r="V1549" s="27"/>
    </row>
    <row r="1550" spans="1:22" x14ac:dyDescent="0.3">
      <c r="A1550" s="1"/>
      <c r="C1550" s="6"/>
      <c r="H1550" s="8"/>
      <c r="I1550" s="6"/>
      <c r="V1550" s="27"/>
    </row>
    <row r="1551" spans="1:22" x14ac:dyDescent="0.3">
      <c r="A1551" s="1"/>
      <c r="C1551" s="6"/>
      <c r="H1551" s="8"/>
      <c r="I1551" s="6"/>
      <c r="V1551" s="27"/>
    </row>
    <row r="1552" spans="1:22" x14ac:dyDescent="0.3">
      <c r="A1552" s="1"/>
      <c r="C1552" s="6"/>
      <c r="H1552" s="8"/>
      <c r="I1552" s="6"/>
      <c r="V1552" s="27"/>
    </row>
    <row r="1553" spans="1:22" x14ac:dyDescent="0.3">
      <c r="A1553" s="1"/>
      <c r="C1553" s="6"/>
      <c r="H1553" s="8"/>
      <c r="I1553" s="6"/>
      <c r="V1553" s="27"/>
    </row>
    <row r="1554" spans="1:22" x14ac:dyDescent="0.3">
      <c r="A1554" s="1"/>
      <c r="C1554" s="6"/>
      <c r="H1554" s="8"/>
      <c r="I1554" s="6"/>
      <c r="V1554" s="27"/>
    </row>
    <row r="1555" spans="1:22" x14ac:dyDescent="0.3">
      <c r="A1555" s="1"/>
      <c r="C1555" s="6"/>
      <c r="H1555" s="8"/>
      <c r="I1555" s="6"/>
      <c r="V1555" s="27"/>
    </row>
    <row r="1556" spans="1:22" x14ac:dyDescent="0.3">
      <c r="A1556" s="1"/>
      <c r="C1556" s="6"/>
      <c r="H1556" s="8"/>
      <c r="I1556" s="6"/>
      <c r="V1556" s="27"/>
    </row>
    <row r="1557" spans="1:22" x14ac:dyDescent="0.3">
      <c r="A1557" s="1"/>
      <c r="C1557" s="6"/>
      <c r="H1557" s="8"/>
      <c r="I1557" s="6"/>
      <c r="V1557" s="27"/>
    </row>
    <row r="1558" spans="1:22" x14ac:dyDescent="0.3">
      <c r="A1558" s="1"/>
      <c r="C1558" s="6"/>
      <c r="H1558" s="8"/>
      <c r="I1558" s="6"/>
      <c r="V1558" s="27"/>
    </row>
    <row r="1559" spans="1:22" x14ac:dyDescent="0.3">
      <c r="A1559" s="1"/>
      <c r="C1559" s="6"/>
      <c r="H1559" s="8"/>
      <c r="I1559" s="6"/>
      <c r="V1559" s="27"/>
    </row>
    <row r="1560" spans="1:22" x14ac:dyDescent="0.3">
      <c r="A1560" s="1"/>
      <c r="C1560" s="6"/>
      <c r="H1560" s="8"/>
      <c r="I1560" s="6"/>
      <c r="V1560" s="27"/>
    </row>
    <row r="1561" spans="1:22" x14ac:dyDescent="0.3">
      <c r="A1561" s="1"/>
      <c r="C1561" s="6"/>
      <c r="H1561" s="8"/>
      <c r="I1561" s="6"/>
      <c r="V1561" s="27"/>
    </row>
    <row r="1562" spans="1:22" x14ac:dyDescent="0.3">
      <c r="A1562" s="1"/>
      <c r="C1562" s="6"/>
      <c r="H1562" s="8"/>
      <c r="I1562" s="6"/>
      <c r="V1562" s="27"/>
    </row>
    <row r="1563" spans="1:22" x14ac:dyDescent="0.3">
      <c r="A1563" s="1"/>
      <c r="C1563" s="6"/>
      <c r="H1563" s="8"/>
      <c r="I1563" s="6"/>
      <c r="V1563" s="27"/>
    </row>
    <row r="1564" spans="1:22" x14ac:dyDescent="0.3">
      <c r="A1564" s="1"/>
      <c r="C1564" s="6"/>
      <c r="H1564" s="8"/>
      <c r="I1564" s="6"/>
      <c r="V1564" s="27"/>
    </row>
    <row r="1565" spans="1:22" x14ac:dyDescent="0.3">
      <c r="A1565" s="1"/>
      <c r="C1565" s="6"/>
      <c r="H1565" s="8"/>
      <c r="I1565" s="6"/>
      <c r="V1565" s="27"/>
    </row>
    <row r="1566" spans="1:22" x14ac:dyDescent="0.3">
      <c r="A1566" s="1"/>
      <c r="C1566" s="6"/>
      <c r="H1566" s="8"/>
      <c r="I1566" s="6"/>
      <c r="V1566" s="27"/>
    </row>
    <row r="1567" spans="1:22" x14ac:dyDescent="0.3">
      <c r="A1567" s="1"/>
      <c r="C1567" s="6"/>
      <c r="H1567" s="8"/>
      <c r="I1567" s="6"/>
      <c r="V1567" s="27"/>
    </row>
    <row r="1568" spans="1:22" x14ac:dyDescent="0.3">
      <c r="A1568" s="1"/>
      <c r="C1568" s="6"/>
      <c r="H1568" s="8"/>
      <c r="I1568" s="6"/>
      <c r="V1568" s="27"/>
    </row>
    <row r="1569" spans="1:22" x14ac:dyDescent="0.3">
      <c r="A1569" s="1"/>
      <c r="C1569" s="6"/>
      <c r="H1569" s="8"/>
      <c r="I1569" s="6"/>
      <c r="V1569" s="27"/>
    </row>
    <row r="1570" spans="1:22" x14ac:dyDescent="0.3">
      <c r="A1570" s="1"/>
      <c r="C1570" s="6"/>
      <c r="H1570" s="8"/>
      <c r="I1570" s="6"/>
      <c r="V1570" s="27"/>
    </row>
    <row r="1571" spans="1:22" x14ac:dyDescent="0.3">
      <c r="A1571" s="1"/>
      <c r="C1571" s="6"/>
      <c r="H1571" s="8"/>
      <c r="I1571" s="6"/>
      <c r="V1571" s="27"/>
    </row>
    <row r="1572" spans="1:22" x14ac:dyDescent="0.3">
      <c r="A1572" s="1"/>
      <c r="C1572" s="6"/>
      <c r="H1572" s="8"/>
      <c r="I1572" s="6"/>
      <c r="V1572" s="27"/>
    </row>
    <row r="1573" spans="1:22" x14ac:dyDescent="0.3">
      <c r="A1573" s="1"/>
      <c r="C1573" s="6"/>
      <c r="H1573" s="8"/>
      <c r="I1573" s="6"/>
      <c r="V1573" s="27"/>
    </row>
    <row r="1574" spans="1:22" x14ac:dyDescent="0.3">
      <c r="A1574" s="1"/>
      <c r="C1574" s="6"/>
      <c r="H1574" s="8"/>
      <c r="I1574" s="6"/>
      <c r="V1574" s="27"/>
    </row>
    <row r="1575" spans="1:22" x14ac:dyDescent="0.3">
      <c r="A1575" s="1"/>
      <c r="C1575" s="6"/>
      <c r="H1575" s="8"/>
      <c r="I1575" s="6"/>
      <c r="V1575" s="27"/>
    </row>
    <row r="1576" spans="1:22" x14ac:dyDescent="0.3">
      <c r="A1576" s="1"/>
      <c r="C1576" s="6"/>
      <c r="H1576" s="8"/>
      <c r="I1576" s="6"/>
      <c r="V1576" s="27"/>
    </row>
    <row r="1577" spans="1:22" x14ac:dyDescent="0.3">
      <c r="A1577" s="1"/>
      <c r="C1577" s="6"/>
      <c r="H1577" s="8"/>
      <c r="I1577" s="6"/>
      <c r="V1577" s="27"/>
    </row>
    <row r="1578" spans="1:22" x14ac:dyDescent="0.3">
      <c r="A1578" s="1"/>
      <c r="C1578" s="6"/>
      <c r="H1578" s="8"/>
      <c r="I1578" s="6"/>
      <c r="V1578" s="27"/>
    </row>
    <row r="1579" spans="1:22" x14ac:dyDescent="0.3">
      <c r="A1579" s="1"/>
      <c r="C1579" s="6"/>
      <c r="H1579" s="8"/>
      <c r="I1579" s="6"/>
      <c r="V1579" s="27"/>
    </row>
    <row r="1580" spans="1:22" x14ac:dyDescent="0.3">
      <c r="A1580" s="1"/>
      <c r="C1580" s="6"/>
      <c r="H1580" s="8"/>
      <c r="I1580" s="6"/>
      <c r="V1580" s="27"/>
    </row>
    <row r="1581" spans="1:22" x14ac:dyDescent="0.3">
      <c r="A1581" s="1"/>
      <c r="C1581" s="6"/>
      <c r="H1581" s="8"/>
      <c r="I1581" s="6"/>
      <c r="V1581" s="27"/>
    </row>
    <row r="1582" spans="1:22" x14ac:dyDescent="0.3">
      <c r="A1582" s="1"/>
      <c r="C1582" s="6"/>
      <c r="H1582" s="8"/>
      <c r="I1582" s="6"/>
      <c r="V1582" s="27"/>
    </row>
    <row r="1583" spans="1:22" x14ac:dyDescent="0.3">
      <c r="A1583" s="1"/>
      <c r="C1583" s="6"/>
      <c r="H1583" s="8"/>
      <c r="I1583" s="6"/>
      <c r="V1583" s="27"/>
    </row>
    <row r="1584" spans="1:22" x14ac:dyDescent="0.3">
      <c r="A1584" s="1"/>
      <c r="C1584" s="6"/>
      <c r="H1584" s="8"/>
      <c r="I1584" s="6"/>
      <c r="V1584" s="27"/>
    </row>
    <row r="1585" spans="1:22" x14ac:dyDescent="0.3">
      <c r="A1585" s="1"/>
      <c r="C1585" s="6"/>
      <c r="H1585" s="8"/>
      <c r="I1585" s="6"/>
      <c r="V1585" s="27"/>
    </row>
    <row r="1586" spans="1:22" x14ac:dyDescent="0.3">
      <c r="A1586" s="1"/>
      <c r="C1586" s="6"/>
      <c r="H1586" s="8"/>
      <c r="I1586" s="6"/>
      <c r="V1586" s="27"/>
    </row>
    <row r="1587" spans="1:22" x14ac:dyDescent="0.3">
      <c r="A1587" s="1"/>
      <c r="C1587" s="6"/>
      <c r="H1587" s="8"/>
      <c r="I1587" s="6"/>
      <c r="V1587" s="27"/>
    </row>
    <row r="1588" spans="1:22" x14ac:dyDescent="0.3">
      <c r="A1588" s="1"/>
      <c r="C1588" s="6"/>
      <c r="H1588" s="8"/>
      <c r="I1588" s="6"/>
      <c r="V1588" s="27"/>
    </row>
    <row r="1589" spans="1:22" x14ac:dyDescent="0.3">
      <c r="A1589" s="1"/>
      <c r="C1589" s="6"/>
      <c r="H1589" s="8"/>
      <c r="I1589" s="6"/>
      <c r="V1589" s="27"/>
    </row>
    <row r="1590" spans="1:22" x14ac:dyDescent="0.3">
      <c r="A1590" s="1"/>
      <c r="C1590" s="6"/>
      <c r="H1590" s="8"/>
      <c r="I1590" s="6"/>
      <c r="V1590" s="27"/>
    </row>
    <row r="1591" spans="1:22" x14ac:dyDescent="0.3">
      <c r="A1591" s="1"/>
      <c r="C1591" s="6"/>
      <c r="H1591" s="8"/>
      <c r="I1591" s="6"/>
      <c r="V1591" s="27"/>
    </row>
    <row r="1592" spans="1:22" x14ac:dyDescent="0.3">
      <c r="A1592" s="1"/>
      <c r="C1592" s="6"/>
      <c r="H1592" s="8"/>
      <c r="I1592" s="6"/>
      <c r="V1592" s="27"/>
    </row>
    <row r="1593" spans="1:22" x14ac:dyDescent="0.3">
      <c r="A1593" s="1"/>
      <c r="C1593" s="6"/>
      <c r="H1593" s="8"/>
      <c r="I1593" s="6"/>
      <c r="V1593" s="27"/>
    </row>
    <row r="1594" spans="1:22" x14ac:dyDescent="0.3">
      <c r="A1594" s="1"/>
      <c r="C1594" s="6"/>
      <c r="H1594" s="8"/>
      <c r="I1594" s="6"/>
      <c r="V1594" s="27"/>
    </row>
    <row r="1595" spans="1:22" x14ac:dyDescent="0.3">
      <c r="A1595" s="1"/>
      <c r="C1595" s="6"/>
      <c r="H1595" s="8"/>
      <c r="I1595" s="6"/>
      <c r="V1595" s="27"/>
    </row>
    <row r="1596" spans="1:22" x14ac:dyDescent="0.3">
      <c r="A1596" s="1"/>
      <c r="C1596" s="6"/>
      <c r="H1596" s="8"/>
      <c r="I1596" s="6"/>
      <c r="V1596" s="27"/>
    </row>
    <row r="1597" spans="1:22" x14ac:dyDescent="0.3">
      <c r="A1597" s="1"/>
      <c r="C1597" s="6"/>
      <c r="H1597" s="8"/>
      <c r="I1597" s="6"/>
      <c r="V1597" s="27"/>
    </row>
    <row r="1598" spans="1:22" x14ac:dyDescent="0.3">
      <c r="A1598" s="1"/>
      <c r="C1598" s="6"/>
      <c r="H1598" s="8"/>
      <c r="I1598" s="6"/>
      <c r="V1598" s="27"/>
    </row>
    <row r="1599" spans="1:22" x14ac:dyDescent="0.3">
      <c r="A1599" s="1"/>
      <c r="C1599" s="6"/>
      <c r="H1599" s="8"/>
      <c r="I1599" s="6"/>
      <c r="V1599" s="27"/>
    </row>
    <row r="1600" spans="1:22" x14ac:dyDescent="0.3">
      <c r="A1600" s="1"/>
      <c r="C1600" s="6"/>
      <c r="H1600" s="8"/>
      <c r="I1600" s="6"/>
      <c r="V1600" s="27"/>
    </row>
    <row r="1601" spans="1:22" x14ac:dyDescent="0.3">
      <c r="A1601" s="1"/>
      <c r="C1601" s="6"/>
      <c r="H1601" s="8"/>
      <c r="I1601" s="6"/>
      <c r="V1601" s="27"/>
    </row>
    <row r="1602" spans="1:22" x14ac:dyDescent="0.3">
      <c r="A1602" s="1"/>
      <c r="C1602" s="6"/>
      <c r="H1602" s="8"/>
      <c r="I1602" s="6"/>
      <c r="V1602" s="27"/>
    </row>
    <row r="1603" spans="1:22" x14ac:dyDescent="0.3">
      <c r="A1603" s="1"/>
      <c r="C1603" s="6"/>
      <c r="H1603" s="8"/>
      <c r="I1603" s="6"/>
      <c r="V1603" s="27"/>
    </row>
    <row r="1604" spans="1:22" x14ac:dyDescent="0.3">
      <c r="A1604" s="1"/>
      <c r="C1604" s="6"/>
      <c r="H1604" s="8"/>
      <c r="I1604" s="6"/>
      <c r="V1604" s="27"/>
    </row>
    <row r="1605" spans="1:22" x14ac:dyDescent="0.3">
      <c r="A1605" s="1"/>
      <c r="C1605" s="6"/>
      <c r="H1605" s="8"/>
      <c r="I1605" s="6"/>
      <c r="V1605" s="27"/>
    </row>
    <row r="1606" spans="1:22" x14ac:dyDescent="0.3">
      <c r="A1606" s="1"/>
      <c r="C1606" s="6"/>
      <c r="H1606" s="8"/>
      <c r="I1606" s="6"/>
      <c r="V1606" s="27"/>
    </row>
    <row r="1607" spans="1:22" x14ac:dyDescent="0.3">
      <c r="A1607" s="1"/>
      <c r="C1607" s="6"/>
      <c r="H1607" s="8"/>
      <c r="I1607" s="6"/>
      <c r="V1607" s="27"/>
    </row>
    <row r="1608" spans="1:22" x14ac:dyDescent="0.3">
      <c r="A1608" s="1"/>
      <c r="C1608" s="6"/>
      <c r="H1608" s="8"/>
      <c r="I1608" s="6"/>
      <c r="V1608" s="27"/>
    </row>
    <row r="1609" spans="1:22" x14ac:dyDescent="0.3">
      <c r="A1609" s="1"/>
      <c r="C1609" s="6"/>
      <c r="H1609" s="8"/>
      <c r="I1609" s="6"/>
      <c r="V1609" s="27"/>
    </row>
    <row r="1610" spans="1:22" x14ac:dyDescent="0.3">
      <c r="A1610" s="1"/>
      <c r="C1610" s="6"/>
      <c r="H1610" s="8"/>
      <c r="I1610" s="6"/>
      <c r="V1610" s="27"/>
    </row>
    <row r="1611" spans="1:22" x14ac:dyDescent="0.3">
      <c r="A1611" s="1"/>
      <c r="C1611" s="6"/>
      <c r="H1611" s="8"/>
      <c r="I1611" s="6"/>
      <c r="V1611" s="27"/>
    </row>
    <row r="1612" spans="1:22" x14ac:dyDescent="0.3">
      <c r="A1612" s="1"/>
      <c r="C1612" s="6"/>
      <c r="H1612" s="8"/>
      <c r="I1612" s="6"/>
      <c r="V1612" s="27"/>
    </row>
    <row r="1613" spans="1:22" x14ac:dyDescent="0.3">
      <c r="A1613" s="1"/>
      <c r="C1613" s="6"/>
      <c r="H1613" s="8"/>
      <c r="I1613" s="6"/>
      <c r="V1613" s="27"/>
    </row>
    <row r="1614" spans="1:22" x14ac:dyDescent="0.3">
      <c r="A1614" s="1"/>
      <c r="C1614" s="6"/>
      <c r="H1614" s="8"/>
      <c r="I1614" s="6"/>
      <c r="V1614" s="27"/>
    </row>
    <row r="1615" spans="1:22" x14ac:dyDescent="0.3">
      <c r="A1615" s="1"/>
      <c r="C1615" s="6"/>
      <c r="H1615" s="8"/>
      <c r="I1615" s="6"/>
      <c r="V1615" s="27"/>
    </row>
    <row r="1616" spans="1:22" x14ac:dyDescent="0.3">
      <c r="A1616" s="1"/>
      <c r="C1616" s="6"/>
      <c r="H1616" s="8"/>
      <c r="I1616" s="6"/>
      <c r="V1616" s="27"/>
    </row>
    <row r="1617" spans="1:22" x14ac:dyDescent="0.3">
      <c r="A1617" s="1"/>
      <c r="C1617" s="6"/>
      <c r="H1617" s="8"/>
      <c r="I1617" s="6"/>
      <c r="V1617" s="27"/>
    </row>
    <row r="1618" spans="1:22" x14ac:dyDescent="0.3">
      <c r="A1618" s="1"/>
      <c r="C1618" s="6"/>
      <c r="H1618" s="8"/>
      <c r="I1618" s="6"/>
      <c r="V1618" s="27"/>
    </row>
    <row r="1619" spans="1:22" x14ac:dyDescent="0.3">
      <c r="A1619" s="1"/>
      <c r="C1619" s="6"/>
      <c r="H1619" s="8"/>
      <c r="I1619" s="6"/>
      <c r="V1619" s="27"/>
    </row>
    <row r="1620" spans="1:22" x14ac:dyDescent="0.3">
      <c r="A1620" s="1"/>
      <c r="C1620" s="6"/>
      <c r="H1620" s="8"/>
      <c r="I1620" s="6"/>
      <c r="V1620" s="27"/>
    </row>
    <row r="1621" spans="1:22" x14ac:dyDescent="0.3">
      <c r="A1621" s="1"/>
      <c r="C1621" s="6"/>
      <c r="H1621" s="8"/>
      <c r="I1621" s="6"/>
      <c r="V1621" s="27"/>
    </row>
    <row r="1622" spans="1:22" x14ac:dyDescent="0.3">
      <c r="A1622" s="1"/>
      <c r="C1622" s="6"/>
      <c r="H1622" s="8"/>
      <c r="I1622" s="6"/>
      <c r="V1622" s="27"/>
    </row>
    <row r="1623" spans="1:22" x14ac:dyDescent="0.3">
      <c r="A1623" s="1"/>
      <c r="C1623" s="6"/>
      <c r="H1623" s="8"/>
      <c r="I1623" s="6"/>
      <c r="V1623" s="27"/>
    </row>
    <row r="1624" spans="1:22" x14ac:dyDescent="0.3">
      <c r="A1624" s="1"/>
      <c r="C1624" s="6"/>
      <c r="H1624" s="8"/>
      <c r="I1624" s="6"/>
      <c r="V1624" s="27"/>
    </row>
    <row r="1625" spans="1:22" x14ac:dyDescent="0.3">
      <c r="A1625" s="1"/>
      <c r="C1625" s="6"/>
      <c r="H1625" s="8"/>
      <c r="I1625" s="6"/>
      <c r="V1625" s="27"/>
    </row>
    <row r="1626" spans="1:22" x14ac:dyDescent="0.3">
      <c r="A1626" s="1"/>
      <c r="C1626" s="6"/>
      <c r="H1626" s="8"/>
      <c r="I1626" s="6"/>
      <c r="V1626" s="27"/>
    </row>
    <row r="1627" spans="1:22" x14ac:dyDescent="0.3">
      <c r="A1627" s="1"/>
      <c r="C1627" s="6"/>
      <c r="H1627" s="8"/>
      <c r="I1627" s="6"/>
      <c r="V1627" s="27"/>
    </row>
    <row r="1628" spans="1:22" x14ac:dyDescent="0.3">
      <c r="A1628" s="1"/>
      <c r="C1628" s="6"/>
      <c r="H1628" s="8"/>
      <c r="I1628" s="6"/>
      <c r="V1628" s="27"/>
    </row>
    <row r="1629" spans="1:22" x14ac:dyDescent="0.3">
      <c r="A1629" s="1"/>
      <c r="C1629" s="6"/>
      <c r="H1629" s="8"/>
      <c r="I1629" s="6"/>
      <c r="V1629" s="27"/>
    </row>
    <row r="1630" spans="1:22" x14ac:dyDescent="0.3">
      <c r="A1630" s="1"/>
      <c r="C1630" s="6"/>
      <c r="H1630" s="8"/>
      <c r="I1630" s="6"/>
      <c r="V1630" s="27"/>
    </row>
    <row r="1631" spans="1:22" x14ac:dyDescent="0.3">
      <c r="A1631" s="1"/>
      <c r="C1631" s="6"/>
      <c r="H1631" s="8"/>
      <c r="I1631" s="6"/>
      <c r="V1631" s="27"/>
    </row>
    <row r="1632" spans="1:22" x14ac:dyDescent="0.3">
      <c r="A1632" s="1"/>
      <c r="C1632" s="6"/>
      <c r="H1632" s="8"/>
      <c r="I1632" s="6"/>
      <c r="V1632" s="27"/>
    </row>
    <row r="1633" spans="1:22" x14ac:dyDescent="0.3">
      <c r="A1633" s="1"/>
      <c r="C1633" s="6"/>
      <c r="H1633" s="8"/>
      <c r="I1633" s="6"/>
      <c r="V1633" s="27"/>
    </row>
    <row r="1634" spans="1:22" x14ac:dyDescent="0.3">
      <c r="A1634" s="1"/>
      <c r="C1634" s="6"/>
      <c r="H1634" s="8"/>
      <c r="I1634" s="6"/>
      <c r="V1634" s="27"/>
    </row>
    <row r="1635" spans="1:22" x14ac:dyDescent="0.3">
      <c r="A1635" s="1"/>
      <c r="C1635" s="6"/>
      <c r="H1635" s="8"/>
      <c r="I1635" s="6"/>
      <c r="V1635" s="27"/>
    </row>
    <row r="1636" spans="1:22" x14ac:dyDescent="0.3">
      <c r="A1636" s="1"/>
      <c r="C1636" s="6"/>
      <c r="H1636" s="8"/>
      <c r="I1636" s="6"/>
      <c r="V1636" s="27"/>
    </row>
    <row r="1637" spans="1:22" x14ac:dyDescent="0.3">
      <c r="A1637" s="1"/>
      <c r="C1637" s="6"/>
      <c r="H1637" s="8"/>
      <c r="I1637" s="6"/>
      <c r="V1637" s="27"/>
    </row>
    <row r="1638" spans="1:22" x14ac:dyDescent="0.3">
      <c r="A1638" s="1"/>
      <c r="C1638" s="6"/>
      <c r="H1638" s="8"/>
      <c r="I1638" s="6"/>
      <c r="V1638" s="27"/>
    </row>
    <row r="1639" spans="1:22" x14ac:dyDescent="0.3">
      <c r="A1639" s="1"/>
      <c r="C1639" s="6"/>
      <c r="H1639" s="8"/>
      <c r="I1639" s="6"/>
      <c r="V1639" s="27"/>
    </row>
    <row r="1640" spans="1:22" x14ac:dyDescent="0.3">
      <c r="A1640" s="1"/>
      <c r="C1640" s="6"/>
      <c r="H1640" s="8"/>
      <c r="I1640" s="6"/>
      <c r="V1640" s="27"/>
    </row>
    <row r="1641" spans="1:22" x14ac:dyDescent="0.3">
      <c r="A1641" s="1"/>
      <c r="C1641" s="6"/>
      <c r="H1641" s="8"/>
      <c r="I1641" s="6"/>
      <c r="V1641" s="27"/>
    </row>
    <row r="1642" spans="1:22" x14ac:dyDescent="0.3">
      <c r="A1642" s="1"/>
      <c r="C1642" s="6"/>
      <c r="H1642" s="8"/>
      <c r="I1642" s="6"/>
      <c r="V1642" s="27"/>
    </row>
    <row r="1643" spans="1:22" x14ac:dyDescent="0.3">
      <c r="A1643" s="1"/>
      <c r="C1643" s="6"/>
      <c r="H1643" s="8"/>
      <c r="I1643" s="6"/>
      <c r="V1643" s="27"/>
    </row>
    <row r="1644" spans="1:22" x14ac:dyDescent="0.3">
      <c r="A1644" s="1"/>
      <c r="C1644" s="6"/>
      <c r="H1644" s="8"/>
      <c r="I1644" s="6"/>
      <c r="V1644" s="27"/>
    </row>
    <row r="1645" spans="1:22" x14ac:dyDescent="0.3">
      <c r="A1645" s="1"/>
      <c r="C1645" s="6"/>
      <c r="H1645" s="8"/>
      <c r="I1645" s="6"/>
      <c r="V1645" s="27"/>
    </row>
    <row r="1646" spans="1:22" x14ac:dyDescent="0.3">
      <c r="A1646" s="1"/>
      <c r="C1646" s="6"/>
      <c r="H1646" s="8"/>
      <c r="I1646" s="6"/>
      <c r="V1646" s="27"/>
    </row>
    <row r="1647" spans="1:22" x14ac:dyDescent="0.3">
      <c r="A1647" s="1"/>
      <c r="C1647" s="6"/>
      <c r="H1647" s="8"/>
      <c r="I1647" s="6"/>
      <c r="V1647" s="27"/>
    </row>
    <row r="1648" spans="1:22" x14ac:dyDescent="0.3">
      <c r="A1648" s="1"/>
      <c r="C1648" s="6"/>
      <c r="H1648" s="8"/>
      <c r="I1648" s="6"/>
      <c r="V1648" s="27"/>
    </row>
    <row r="1649" spans="1:22" x14ac:dyDescent="0.3">
      <c r="A1649" s="1"/>
      <c r="C1649" s="6"/>
      <c r="H1649" s="8"/>
      <c r="I1649" s="6"/>
      <c r="V1649" s="27"/>
    </row>
    <row r="1650" spans="1:22" x14ac:dyDescent="0.3">
      <c r="A1650" s="1"/>
      <c r="C1650" s="6"/>
      <c r="H1650" s="8"/>
      <c r="I1650" s="6"/>
      <c r="V1650" s="27"/>
    </row>
    <row r="1651" spans="1:22" x14ac:dyDescent="0.3">
      <c r="A1651" s="1"/>
      <c r="C1651" s="6"/>
      <c r="H1651" s="8"/>
      <c r="I1651" s="6"/>
      <c r="V1651" s="27"/>
    </row>
    <row r="1652" spans="1:22" x14ac:dyDescent="0.3">
      <c r="A1652" s="1"/>
      <c r="C1652" s="6"/>
      <c r="H1652" s="8"/>
      <c r="I1652" s="6"/>
      <c r="V1652" s="27"/>
    </row>
    <row r="1653" spans="1:22" x14ac:dyDescent="0.3">
      <c r="A1653" s="1"/>
      <c r="C1653" s="6"/>
      <c r="H1653" s="8"/>
      <c r="I1653" s="6"/>
      <c r="V1653" s="27"/>
    </row>
    <row r="1654" spans="1:22" x14ac:dyDescent="0.3">
      <c r="A1654" s="1"/>
      <c r="C1654" s="6"/>
      <c r="H1654" s="8"/>
      <c r="I1654" s="6"/>
      <c r="V1654" s="27"/>
    </row>
    <row r="1655" spans="1:22" x14ac:dyDescent="0.3">
      <c r="A1655" s="1"/>
      <c r="C1655" s="6"/>
      <c r="H1655" s="8"/>
      <c r="I1655" s="6"/>
      <c r="V1655" s="27"/>
    </row>
    <row r="1656" spans="1:22" x14ac:dyDescent="0.3">
      <c r="A1656" s="1"/>
      <c r="C1656" s="6"/>
      <c r="H1656" s="8"/>
      <c r="I1656" s="6"/>
      <c r="V1656" s="27"/>
    </row>
    <row r="1657" spans="1:22" x14ac:dyDescent="0.3">
      <c r="A1657" s="1"/>
      <c r="C1657" s="6"/>
      <c r="H1657" s="8"/>
      <c r="I1657" s="6"/>
      <c r="V1657" s="27"/>
    </row>
    <row r="1658" spans="1:22" x14ac:dyDescent="0.3">
      <c r="A1658" s="1"/>
      <c r="C1658" s="6"/>
      <c r="H1658" s="8"/>
      <c r="I1658" s="6"/>
      <c r="V1658" s="27"/>
    </row>
    <row r="1659" spans="1:22" x14ac:dyDescent="0.3">
      <c r="A1659" s="1"/>
      <c r="C1659" s="6"/>
      <c r="H1659" s="8"/>
      <c r="I1659" s="6"/>
      <c r="V1659" s="27"/>
    </row>
    <row r="1660" spans="1:22" x14ac:dyDescent="0.3">
      <c r="A1660" s="1"/>
      <c r="C1660" s="6"/>
      <c r="H1660" s="8"/>
      <c r="I1660" s="6"/>
      <c r="V1660" s="27"/>
    </row>
    <row r="1661" spans="1:22" x14ac:dyDescent="0.3">
      <c r="A1661" s="1"/>
      <c r="C1661" s="6"/>
      <c r="H1661" s="8"/>
      <c r="I1661" s="6"/>
      <c r="V1661" s="27"/>
    </row>
    <row r="1662" spans="1:22" x14ac:dyDescent="0.3">
      <c r="A1662" s="1"/>
      <c r="C1662" s="6"/>
      <c r="H1662" s="8"/>
      <c r="I1662" s="6"/>
      <c r="V1662" s="27"/>
    </row>
    <row r="1663" spans="1:22" x14ac:dyDescent="0.3">
      <c r="A1663" s="1"/>
      <c r="C1663" s="6"/>
      <c r="H1663" s="8"/>
      <c r="I1663" s="6"/>
      <c r="V1663" s="27"/>
    </row>
    <row r="1664" spans="1:22" x14ac:dyDescent="0.3">
      <c r="A1664" s="1"/>
      <c r="C1664" s="6"/>
      <c r="H1664" s="8"/>
      <c r="I1664" s="6"/>
      <c r="V1664" s="27"/>
    </row>
    <row r="1665" spans="1:22" x14ac:dyDescent="0.3">
      <c r="A1665" s="1"/>
      <c r="C1665" s="6"/>
      <c r="H1665" s="8"/>
      <c r="I1665" s="6"/>
      <c r="V1665" s="27"/>
    </row>
    <row r="1666" spans="1:22" x14ac:dyDescent="0.3">
      <c r="A1666" s="1"/>
      <c r="C1666" s="6"/>
      <c r="H1666" s="8"/>
      <c r="I1666" s="6"/>
      <c r="V1666" s="27"/>
    </row>
    <row r="1667" spans="1:22" x14ac:dyDescent="0.3">
      <c r="A1667" s="1"/>
      <c r="C1667" s="6"/>
      <c r="H1667" s="8"/>
      <c r="I1667" s="6"/>
      <c r="V1667" s="27"/>
    </row>
    <row r="1668" spans="1:22" x14ac:dyDescent="0.3">
      <c r="A1668" s="1"/>
      <c r="C1668" s="6"/>
      <c r="H1668" s="8"/>
      <c r="I1668" s="6"/>
      <c r="V1668" s="27"/>
    </row>
    <row r="1669" spans="1:22" x14ac:dyDescent="0.3">
      <c r="A1669" s="1"/>
      <c r="C1669" s="6"/>
      <c r="H1669" s="8"/>
      <c r="I1669" s="6"/>
      <c r="V1669" s="27"/>
    </row>
    <row r="1670" spans="1:22" x14ac:dyDescent="0.3">
      <c r="A1670" s="1"/>
      <c r="C1670" s="6"/>
      <c r="H1670" s="8"/>
      <c r="I1670" s="6"/>
      <c r="V1670" s="27"/>
    </row>
    <row r="1671" spans="1:22" x14ac:dyDescent="0.3">
      <c r="A1671" s="1"/>
      <c r="C1671" s="6"/>
      <c r="H1671" s="8"/>
      <c r="I1671" s="6"/>
      <c r="V1671" s="27"/>
    </row>
    <row r="1672" spans="1:22" x14ac:dyDescent="0.3">
      <c r="A1672" s="1"/>
      <c r="C1672" s="6"/>
      <c r="H1672" s="8"/>
      <c r="I1672" s="6"/>
      <c r="V1672" s="27"/>
    </row>
    <row r="1673" spans="1:22" x14ac:dyDescent="0.3">
      <c r="A1673" s="1"/>
      <c r="C1673" s="6"/>
      <c r="H1673" s="8"/>
      <c r="I1673" s="6"/>
      <c r="V1673" s="27"/>
    </row>
    <row r="1674" spans="1:22" x14ac:dyDescent="0.3">
      <c r="A1674" s="1"/>
      <c r="C1674" s="6"/>
      <c r="H1674" s="8"/>
      <c r="I1674" s="6"/>
      <c r="V1674" s="27"/>
    </row>
    <row r="1675" spans="1:22" x14ac:dyDescent="0.3">
      <c r="A1675" s="1"/>
      <c r="C1675" s="6"/>
      <c r="H1675" s="8"/>
      <c r="I1675" s="6"/>
      <c r="V1675" s="27"/>
    </row>
    <row r="1676" spans="1:22" x14ac:dyDescent="0.3">
      <c r="A1676" s="1"/>
      <c r="C1676" s="6"/>
      <c r="H1676" s="8"/>
      <c r="I1676" s="6"/>
      <c r="V1676" s="27"/>
    </row>
    <row r="1677" spans="1:22" x14ac:dyDescent="0.3">
      <c r="A1677" s="1"/>
      <c r="C1677" s="6"/>
      <c r="H1677" s="8"/>
      <c r="I1677" s="6"/>
      <c r="V1677" s="27"/>
    </row>
    <row r="1678" spans="1:22" x14ac:dyDescent="0.3">
      <c r="A1678" s="1"/>
      <c r="C1678" s="6"/>
      <c r="H1678" s="8"/>
      <c r="I1678" s="6"/>
      <c r="V1678" s="27"/>
    </row>
    <row r="1679" spans="1:22" x14ac:dyDescent="0.3">
      <c r="A1679" s="1"/>
      <c r="C1679" s="6"/>
      <c r="H1679" s="8"/>
      <c r="I1679" s="6"/>
      <c r="V1679" s="27"/>
    </row>
    <row r="1680" spans="1:22" x14ac:dyDescent="0.3">
      <c r="A1680" s="1"/>
      <c r="C1680" s="6"/>
      <c r="H1680" s="8"/>
      <c r="I1680" s="6"/>
      <c r="V1680" s="27"/>
    </row>
    <row r="1681" spans="1:22" x14ac:dyDescent="0.3">
      <c r="A1681" s="1"/>
      <c r="C1681" s="6"/>
      <c r="H1681" s="8"/>
      <c r="I1681" s="6"/>
      <c r="V1681" s="27"/>
    </row>
    <row r="1682" spans="1:22" x14ac:dyDescent="0.3">
      <c r="A1682" s="1"/>
      <c r="C1682" s="6"/>
      <c r="H1682" s="8"/>
      <c r="I1682" s="6"/>
      <c r="V1682" s="27"/>
    </row>
    <row r="1683" spans="1:22" x14ac:dyDescent="0.3">
      <c r="A1683" s="1"/>
      <c r="C1683" s="6"/>
      <c r="H1683" s="8"/>
      <c r="I1683" s="6"/>
      <c r="V1683" s="27"/>
    </row>
    <row r="1684" spans="1:22" x14ac:dyDescent="0.3">
      <c r="A1684" s="1"/>
      <c r="C1684" s="6"/>
      <c r="H1684" s="8"/>
      <c r="I1684" s="6"/>
      <c r="V1684" s="27"/>
    </row>
    <row r="1685" spans="1:22" x14ac:dyDescent="0.3">
      <c r="A1685" s="1"/>
      <c r="C1685" s="6"/>
      <c r="H1685" s="8"/>
      <c r="I1685" s="6"/>
      <c r="V1685" s="27"/>
    </row>
    <row r="1686" spans="1:22" x14ac:dyDescent="0.3">
      <c r="A1686" s="1"/>
      <c r="C1686" s="6"/>
      <c r="H1686" s="8"/>
      <c r="I1686" s="6"/>
      <c r="V1686" s="27"/>
    </row>
    <row r="1687" spans="1:22" x14ac:dyDescent="0.3">
      <c r="A1687" s="1"/>
      <c r="C1687" s="6"/>
      <c r="H1687" s="8"/>
      <c r="I1687" s="6"/>
      <c r="V1687" s="27"/>
    </row>
    <row r="1688" spans="1:22" x14ac:dyDescent="0.3">
      <c r="A1688" s="1"/>
      <c r="C1688" s="6"/>
      <c r="H1688" s="8"/>
      <c r="I1688" s="6"/>
      <c r="V1688" s="27"/>
    </row>
    <row r="1689" spans="1:22" x14ac:dyDescent="0.3">
      <c r="A1689" s="1"/>
      <c r="C1689" s="6"/>
      <c r="H1689" s="8"/>
      <c r="I1689" s="6"/>
      <c r="V1689" s="27"/>
    </row>
    <row r="1690" spans="1:22" x14ac:dyDescent="0.3">
      <c r="A1690" s="1"/>
      <c r="C1690" s="6"/>
      <c r="H1690" s="8"/>
      <c r="I1690" s="6"/>
      <c r="V1690" s="27"/>
    </row>
    <row r="1691" spans="1:22" x14ac:dyDescent="0.3">
      <c r="A1691" s="1"/>
      <c r="C1691" s="6"/>
      <c r="H1691" s="8"/>
      <c r="I1691" s="6"/>
      <c r="V1691" s="27"/>
    </row>
    <row r="1692" spans="1:22" x14ac:dyDescent="0.3">
      <c r="A1692" s="1"/>
      <c r="C1692" s="6"/>
      <c r="H1692" s="8"/>
      <c r="I1692" s="6"/>
      <c r="V1692" s="27"/>
    </row>
    <row r="1693" spans="1:22" x14ac:dyDescent="0.3">
      <c r="A1693" s="1"/>
      <c r="C1693" s="6"/>
      <c r="H1693" s="8"/>
      <c r="I1693" s="6"/>
      <c r="V1693" s="27"/>
    </row>
    <row r="1694" spans="1:22" x14ac:dyDescent="0.3">
      <c r="A1694" s="1"/>
      <c r="C1694" s="6"/>
      <c r="H1694" s="8"/>
      <c r="I1694" s="6"/>
      <c r="V1694" s="27"/>
    </row>
    <row r="1695" spans="1:22" x14ac:dyDescent="0.3">
      <c r="A1695" s="1"/>
      <c r="C1695" s="6"/>
      <c r="H1695" s="8"/>
      <c r="I1695" s="6"/>
      <c r="V1695" s="27"/>
    </row>
    <row r="1696" spans="1:22" x14ac:dyDescent="0.3">
      <c r="A1696" s="1"/>
      <c r="C1696" s="6"/>
      <c r="H1696" s="8"/>
      <c r="I1696" s="6"/>
      <c r="V1696" s="27"/>
    </row>
    <row r="1697" spans="1:22" x14ac:dyDescent="0.3">
      <c r="A1697" s="1"/>
      <c r="C1697" s="6"/>
      <c r="H1697" s="8"/>
      <c r="I1697" s="6"/>
      <c r="V1697" s="27"/>
    </row>
    <row r="1698" spans="1:22" x14ac:dyDescent="0.3">
      <c r="A1698" s="1"/>
      <c r="C1698" s="6"/>
      <c r="H1698" s="8"/>
      <c r="I1698" s="6"/>
      <c r="V1698" s="27"/>
    </row>
    <row r="1699" spans="1:22" x14ac:dyDescent="0.3">
      <c r="A1699" s="1"/>
      <c r="C1699" s="6"/>
      <c r="H1699" s="8"/>
      <c r="I1699" s="6"/>
      <c r="V1699" s="27"/>
    </row>
    <row r="1700" spans="1:22" x14ac:dyDescent="0.3">
      <c r="A1700" s="1"/>
      <c r="C1700" s="6"/>
      <c r="H1700" s="8"/>
      <c r="I1700" s="6"/>
      <c r="V1700" s="27"/>
    </row>
    <row r="1701" spans="1:22" x14ac:dyDescent="0.3">
      <c r="A1701" s="1"/>
      <c r="C1701" s="6"/>
      <c r="H1701" s="8"/>
      <c r="I1701" s="6"/>
      <c r="V1701" s="27"/>
    </row>
    <row r="1702" spans="1:22" x14ac:dyDescent="0.3">
      <c r="A1702" s="1"/>
      <c r="C1702" s="6"/>
      <c r="H1702" s="8"/>
      <c r="I1702" s="6"/>
      <c r="V1702" s="27"/>
    </row>
    <row r="1703" spans="1:22" x14ac:dyDescent="0.3">
      <c r="A1703" s="1"/>
      <c r="C1703" s="6"/>
      <c r="H1703" s="8"/>
      <c r="I1703" s="6"/>
      <c r="V1703" s="27"/>
    </row>
    <row r="1704" spans="1:22" x14ac:dyDescent="0.3">
      <c r="A1704" s="1"/>
      <c r="C1704" s="6"/>
      <c r="H1704" s="8"/>
      <c r="I1704" s="6"/>
      <c r="V1704" s="27"/>
    </row>
    <row r="1705" spans="1:22" x14ac:dyDescent="0.3">
      <c r="A1705" s="1"/>
      <c r="C1705" s="6"/>
      <c r="H1705" s="8"/>
      <c r="I1705" s="6"/>
      <c r="V1705" s="27"/>
    </row>
    <row r="1706" spans="1:22" x14ac:dyDescent="0.3">
      <c r="A1706" s="1"/>
      <c r="C1706" s="6"/>
      <c r="H1706" s="8"/>
      <c r="I1706" s="6"/>
      <c r="V1706" s="27"/>
    </row>
    <row r="1707" spans="1:22" x14ac:dyDescent="0.3">
      <c r="A1707" s="1"/>
      <c r="C1707" s="6"/>
      <c r="H1707" s="8"/>
      <c r="I1707" s="6"/>
      <c r="V1707" s="27"/>
    </row>
    <row r="1708" spans="1:22" x14ac:dyDescent="0.3">
      <c r="A1708" s="1"/>
      <c r="C1708" s="6"/>
      <c r="H1708" s="8"/>
      <c r="I1708" s="6"/>
      <c r="V1708" s="27"/>
    </row>
    <row r="1709" spans="1:22" x14ac:dyDescent="0.3">
      <c r="A1709" s="1"/>
      <c r="C1709" s="6"/>
      <c r="H1709" s="8"/>
      <c r="I1709" s="6"/>
      <c r="V1709" s="27"/>
    </row>
    <row r="1710" spans="1:22" x14ac:dyDescent="0.3">
      <c r="A1710" s="1"/>
      <c r="C1710" s="6"/>
      <c r="H1710" s="8"/>
      <c r="I1710" s="6"/>
      <c r="V1710" s="27"/>
    </row>
    <row r="1711" spans="1:22" x14ac:dyDescent="0.3">
      <c r="A1711" s="1"/>
      <c r="C1711" s="6"/>
      <c r="H1711" s="8"/>
      <c r="I1711" s="6"/>
      <c r="V1711" s="27"/>
    </row>
    <row r="1712" spans="1:22" x14ac:dyDescent="0.3">
      <c r="A1712" s="1"/>
      <c r="C1712" s="6"/>
      <c r="H1712" s="8"/>
      <c r="I1712" s="6"/>
      <c r="V1712" s="27"/>
    </row>
    <row r="1713" spans="1:22" x14ac:dyDescent="0.3">
      <c r="A1713" s="1"/>
      <c r="C1713" s="6"/>
      <c r="H1713" s="8"/>
      <c r="I1713" s="6"/>
      <c r="V1713" s="27"/>
    </row>
    <row r="1714" spans="1:22" x14ac:dyDescent="0.3">
      <c r="A1714" s="1"/>
      <c r="C1714" s="6"/>
      <c r="H1714" s="8"/>
      <c r="I1714" s="6"/>
      <c r="V1714" s="27"/>
    </row>
    <row r="1715" spans="1:22" x14ac:dyDescent="0.3">
      <c r="A1715" s="1"/>
      <c r="C1715" s="6"/>
      <c r="H1715" s="8"/>
      <c r="I1715" s="6"/>
      <c r="V1715" s="27"/>
    </row>
    <row r="1716" spans="1:22" x14ac:dyDescent="0.3">
      <c r="A1716" s="1"/>
      <c r="C1716" s="6"/>
      <c r="H1716" s="8"/>
      <c r="I1716" s="6"/>
      <c r="V1716" s="27"/>
    </row>
    <row r="1717" spans="1:22" x14ac:dyDescent="0.3">
      <c r="A1717" s="1"/>
      <c r="C1717" s="6"/>
      <c r="H1717" s="8"/>
      <c r="I1717" s="6"/>
      <c r="V1717" s="27"/>
    </row>
    <row r="1718" spans="1:22" x14ac:dyDescent="0.3">
      <c r="A1718" s="1"/>
      <c r="C1718" s="6"/>
      <c r="H1718" s="8"/>
      <c r="I1718" s="6"/>
      <c r="V1718" s="27"/>
    </row>
    <row r="1719" spans="1:22" x14ac:dyDescent="0.3">
      <c r="A1719" s="1"/>
      <c r="C1719" s="6"/>
      <c r="H1719" s="8"/>
      <c r="I1719" s="6"/>
      <c r="V1719" s="27"/>
    </row>
    <row r="1720" spans="1:22" x14ac:dyDescent="0.3">
      <c r="A1720" s="1"/>
      <c r="C1720" s="6"/>
      <c r="H1720" s="8"/>
      <c r="I1720" s="6"/>
      <c r="V1720" s="27"/>
    </row>
    <row r="1721" spans="1:22" x14ac:dyDescent="0.3">
      <c r="A1721" s="1"/>
      <c r="C1721" s="6"/>
      <c r="H1721" s="8"/>
      <c r="I1721" s="6"/>
      <c r="V1721" s="27"/>
    </row>
    <row r="1722" spans="1:22" x14ac:dyDescent="0.3">
      <c r="A1722" s="1"/>
      <c r="C1722" s="6"/>
      <c r="H1722" s="8"/>
      <c r="I1722" s="6"/>
      <c r="V1722" s="27"/>
    </row>
    <row r="1723" spans="1:22" x14ac:dyDescent="0.3">
      <c r="A1723" s="1"/>
      <c r="C1723" s="6"/>
      <c r="H1723" s="8"/>
      <c r="I1723" s="6"/>
      <c r="V1723" s="27"/>
    </row>
    <row r="1724" spans="1:22" x14ac:dyDescent="0.3">
      <c r="A1724" s="1"/>
      <c r="C1724" s="6"/>
      <c r="H1724" s="8"/>
      <c r="I1724" s="6"/>
      <c r="V1724" s="27"/>
    </row>
    <row r="1725" spans="1:22" x14ac:dyDescent="0.3">
      <c r="A1725" s="1"/>
      <c r="C1725" s="6"/>
      <c r="H1725" s="8"/>
      <c r="I1725" s="6"/>
      <c r="V1725" s="27"/>
    </row>
    <row r="1726" spans="1:22" x14ac:dyDescent="0.3">
      <c r="A1726" s="1"/>
      <c r="C1726" s="6"/>
      <c r="H1726" s="8"/>
      <c r="I1726" s="6"/>
      <c r="V1726" s="27"/>
    </row>
    <row r="1727" spans="1:22" x14ac:dyDescent="0.3">
      <c r="A1727" s="1"/>
      <c r="C1727" s="6"/>
      <c r="H1727" s="8"/>
      <c r="I1727" s="6"/>
      <c r="V1727" s="27"/>
    </row>
    <row r="1728" spans="1:22" x14ac:dyDescent="0.3">
      <c r="A1728" s="1"/>
      <c r="C1728" s="6"/>
      <c r="H1728" s="8"/>
      <c r="I1728" s="6"/>
      <c r="V1728" s="27"/>
    </row>
    <row r="1729" spans="1:22" x14ac:dyDescent="0.3">
      <c r="A1729" s="1"/>
      <c r="C1729" s="6"/>
      <c r="H1729" s="8"/>
      <c r="I1729" s="6"/>
      <c r="V1729" s="27"/>
    </row>
    <row r="1730" spans="1:22" x14ac:dyDescent="0.3">
      <c r="A1730" s="1"/>
      <c r="C1730" s="6"/>
      <c r="H1730" s="8"/>
      <c r="I1730" s="6"/>
      <c r="V1730" s="27"/>
    </row>
    <row r="1731" spans="1:22" x14ac:dyDescent="0.3">
      <c r="A1731" s="1"/>
      <c r="C1731" s="6"/>
      <c r="H1731" s="8"/>
      <c r="I1731" s="6"/>
      <c r="V1731" s="27"/>
    </row>
    <row r="1732" spans="1:22" x14ac:dyDescent="0.3">
      <c r="A1732" s="1"/>
      <c r="C1732" s="6"/>
      <c r="H1732" s="8"/>
      <c r="I1732" s="6"/>
      <c r="V1732" s="27"/>
    </row>
    <row r="1733" spans="1:22" x14ac:dyDescent="0.3">
      <c r="A1733" s="1"/>
      <c r="C1733" s="6"/>
      <c r="H1733" s="8"/>
      <c r="I1733" s="6"/>
      <c r="V1733" s="27"/>
    </row>
    <row r="1734" spans="1:22" x14ac:dyDescent="0.3">
      <c r="A1734" s="1"/>
      <c r="C1734" s="6"/>
      <c r="H1734" s="8"/>
      <c r="I1734" s="6"/>
      <c r="V1734" s="27"/>
    </row>
    <row r="1735" spans="1:22" x14ac:dyDescent="0.3">
      <c r="A1735" s="1"/>
      <c r="C1735" s="6"/>
      <c r="H1735" s="8"/>
      <c r="I1735" s="6"/>
      <c r="V1735" s="27"/>
    </row>
    <row r="1736" spans="1:22" x14ac:dyDescent="0.3">
      <c r="A1736" s="1"/>
      <c r="C1736" s="6"/>
      <c r="H1736" s="8"/>
      <c r="I1736" s="6"/>
      <c r="V1736" s="27"/>
    </row>
    <row r="1737" spans="1:22" x14ac:dyDescent="0.3">
      <c r="A1737" s="1"/>
      <c r="C1737" s="6"/>
      <c r="H1737" s="8"/>
      <c r="I1737" s="6"/>
      <c r="V1737" s="27"/>
    </row>
    <row r="1738" spans="1:22" x14ac:dyDescent="0.3">
      <c r="A1738" s="1"/>
      <c r="C1738" s="6"/>
      <c r="H1738" s="8"/>
      <c r="I1738" s="6"/>
      <c r="V1738" s="27"/>
    </row>
    <row r="1739" spans="1:22" x14ac:dyDescent="0.3">
      <c r="A1739" s="1"/>
      <c r="C1739" s="6"/>
      <c r="H1739" s="8"/>
      <c r="I1739" s="6"/>
      <c r="V1739" s="27"/>
    </row>
    <row r="1740" spans="1:22" x14ac:dyDescent="0.3">
      <c r="A1740" s="1"/>
      <c r="C1740" s="6"/>
      <c r="H1740" s="8"/>
      <c r="I1740" s="6"/>
      <c r="V1740" s="27"/>
    </row>
    <row r="1741" spans="1:22" x14ac:dyDescent="0.3">
      <c r="A1741" s="1"/>
      <c r="C1741" s="6"/>
      <c r="H1741" s="8"/>
      <c r="I1741" s="6"/>
      <c r="V1741" s="27"/>
    </row>
    <row r="1742" spans="1:22" x14ac:dyDescent="0.3">
      <c r="A1742" s="1"/>
      <c r="C1742" s="6"/>
      <c r="H1742" s="8"/>
      <c r="I1742" s="6"/>
      <c r="V1742" s="27"/>
    </row>
    <row r="1743" spans="1:22" x14ac:dyDescent="0.3">
      <c r="A1743" s="1"/>
      <c r="C1743" s="6"/>
      <c r="H1743" s="8"/>
      <c r="I1743" s="6"/>
      <c r="V1743" s="27"/>
    </row>
    <row r="1744" spans="1:22" x14ac:dyDescent="0.3">
      <c r="A1744" s="1"/>
      <c r="C1744" s="6"/>
      <c r="H1744" s="8"/>
      <c r="I1744" s="6"/>
      <c r="V1744" s="27"/>
    </row>
    <row r="1745" spans="1:22" x14ac:dyDescent="0.3">
      <c r="A1745" s="1"/>
      <c r="C1745" s="6"/>
      <c r="H1745" s="8"/>
      <c r="I1745" s="6"/>
      <c r="V1745" s="27"/>
    </row>
    <row r="1746" spans="1:22" x14ac:dyDescent="0.3">
      <c r="A1746" s="1"/>
      <c r="C1746" s="6"/>
      <c r="H1746" s="8"/>
      <c r="I1746" s="6"/>
      <c r="V1746" s="27"/>
    </row>
    <row r="1747" spans="1:22" x14ac:dyDescent="0.3">
      <c r="A1747" s="1"/>
      <c r="C1747" s="6"/>
      <c r="H1747" s="8"/>
      <c r="I1747" s="6"/>
      <c r="V1747" s="27"/>
    </row>
    <row r="1748" spans="1:22" x14ac:dyDescent="0.3">
      <c r="A1748" s="1"/>
      <c r="C1748" s="6"/>
      <c r="H1748" s="8"/>
      <c r="I1748" s="6"/>
      <c r="V1748" s="27"/>
    </row>
    <row r="1749" spans="1:22" x14ac:dyDescent="0.3">
      <c r="A1749" s="1"/>
      <c r="C1749" s="6"/>
      <c r="H1749" s="8"/>
      <c r="I1749" s="6"/>
      <c r="V1749" s="27"/>
    </row>
    <row r="1750" spans="1:22" x14ac:dyDescent="0.3">
      <c r="A1750" s="1"/>
      <c r="C1750" s="6"/>
      <c r="H1750" s="8"/>
      <c r="I1750" s="6"/>
      <c r="V1750" s="27"/>
    </row>
    <row r="1751" spans="1:22" x14ac:dyDescent="0.3">
      <c r="A1751" s="1"/>
      <c r="C1751" s="6"/>
      <c r="H1751" s="8"/>
      <c r="I1751" s="6"/>
      <c r="V1751" s="27"/>
    </row>
    <row r="1752" spans="1:22" x14ac:dyDescent="0.3">
      <c r="A1752" s="1"/>
      <c r="C1752" s="6"/>
      <c r="H1752" s="8"/>
      <c r="I1752" s="6"/>
      <c r="V1752" s="27"/>
    </row>
    <row r="1753" spans="1:22" x14ac:dyDescent="0.3">
      <c r="A1753" s="1"/>
      <c r="C1753" s="6"/>
      <c r="H1753" s="8"/>
      <c r="I1753" s="6"/>
      <c r="V1753" s="27"/>
    </row>
    <row r="1754" spans="1:22" x14ac:dyDescent="0.3">
      <c r="A1754" s="1"/>
      <c r="C1754" s="6"/>
      <c r="H1754" s="8"/>
      <c r="I1754" s="6"/>
      <c r="V1754" s="27"/>
    </row>
    <row r="1755" spans="1:22" x14ac:dyDescent="0.3">
      <c r="A1755" s="1"/>
      <c r="C1755" s="6"/>
      <c r="H1755" s="8"/>
      <c r="I1755" s="6"/>
      <c r="V1755" s="27"/>
    </row>
    <row r="1756" spans="1:22" x14ac:dyDescent="0.3">
      <c r="A1756" s="1"/>
      <c r="C1756" s="6"/>
      <c r="H1756" s="8"/>
      <c r="I1756" s="6"/>
      <c r="V1756" s="27"/>
    </row>
    <row r="1757" spans="1:22" x14ac:dyDescent="0.3">
      <c r="A1757" s="1"/>
      <c r="C1757" s="6"/>
      <c r="H1757" s="8"/>
      <c r="I1757" s="6"/>
      <c r="V1757" s="27"/>
    </row>
    <row r="1758" spans="1:22" x14ac:dyDescent="0.3">
      <c r="A1758" s="1"/>
      <c r="C1758" s="6"/>
      <c r="H1758" s="8"/>
      <c r="I1758" s="6"/>
      <c r="V1758" s="27"/>
    </row>
    <row r="1759" spans="1:22" x14ac:dyDescent="0.3">
      <c r="A1759" s="1"/>
      <c r="C1759" s="6"/>
      <c r="H1759" s="8"/>
      <c r="I1759" s="6"/>
      <c r="V1759" s="27"/>
    </row>
    <row r="1760" spans="1:22" x14ac:dyDescent="0.3">
      <c r="A1760" s="1"/>
      <c r="C1760" s="6"/>
      <c r="H1760" s="8"/>
      <c r="I1760" s="6"/>
      <c r="V1760" s="27"/>
    </row>
    <row r="1761" spans="1:22" x14ac:dyDescent="0.3">
      <c r="A1761" s="1"/>
      <c r="C1761" s="6"/>
      <c r="H1761" s="8"/>
      <c r="I1761" s="6"/>
      <c r="V1761" s="27"/>
    </row>
    <row r="1762" spans="1:22" x14ac:dyDescent="0.3">
      <c r="A1762" s="1"/>
      <c r="C1762" s="6"/>
      <c r="H1762" s="8"/>
      <c r="I1762" s="6"/>
      <c r="V1762" s="27"/>
    </row>
    <row r="1763" spans="1:22" x14ac:dyDescent="0.3">
      <c r="A1763" s="1"/>
      <c r="C1763" s="6"/>
      <c r="H1763" s="8"/>
      <c r="I1763" s="6"/>
      <c r="V1763" s="27"/>
    </row>
    <row r="1764" spans="1:22" x14ac:dyDescent="0.3">
      <c r="A1764" s="1"/>
      <c r="C1764" s="6"/>
      <c r="H1764" s="8"/>
      <c r="I1764" s="6"/>
      <c r="V1764" s="27"/>
    </row>
    <row r="1765" spans="1:22" x14ac:dyDescent="0.3">
      <c r="A1765" s="1"/>
      <c r="C1765" s="6"/>
      <c r="H1765" s="8"/>
      <c r="I1765" s="6"/>
      <c r="V1765" s="27"/>
    </row>
    <row r="1766" spans="1:22" x14ac:dyDescent="0.3">
      <c r="A1766" s="1"/>
      <c r="C1766" s="6"/>
      <c r="H1766" s="8"/>
      <c r="I1766" s="6"/>
      <c r="V1766" s="27"/>
    </row>
    <row r="1767" spans="1:22" x14ac:dyDescent="0.3">
      <c r="A1767" s="1"/>
      <c r="C1767" s="6"/>
      <c r="H1767" s="8"/>
      <c r="I1767" s="6"/>
      <c r="V1767" s="27"/>
    </row>
    <row r="1768" spans="1:22" x14ac:dyDescent="0.3">
      <c r="A1768" s="1"/>
      <c r="C1768" s="6"/>
      <c r="H1768" s="8"/>
      <c r="I1768" s="6"/>
      <c r="V1768" s="27"/>
    </row>
    <row r="1769" spans="1:22" x14ac:dyDescent="0.3">
      <c r="A1769" s="1"/>
      <c r="C1769" s="6"/>
      <c r="H1769" s="8"/>
      <c r="I1769" s="6"/>
      <c r="V1769" s="27"/>
    </row>
    <row r="1770" spans="1:22" x14ac:dyDescent="0.3">
      <c r="A1770" s="1"/>
      <c r="C1770" s="6"/>
      <c r="H1770" s="8"/>
      <c r="I1770" s="6"/>
      <c r="V1770" s="27"/>
    </row>
    <row r="1771" spans="1:22" x14ac:dyDescent="0.3">
      <c r="A1771" s="1"/>
      <c r="C1771" s="6"/>
      <c r="H1771" s="8"/>
      <c r="I1771" s="6"/>
      <c r="V1771" s="27"/>
    </row>
    <row r="1772" spans="1:22" x14ac:dyDescent="0.3">
      <c r="A1772" s="1"/>
      <c r="C1772" s="6"/>
      <c r="H1772" s="8"/>
      <c r="I1772" s="6"/>
      <c r="V1772" s="27"/>
    </row>
    <row r="1773" spans="1:22" x14ac:dyDescent="0.3">
      <c r="A1773" s="1"/>
      <c r="C1773" s="6"/>
      <c r="H1773" s="8"/>
      <c r="I1773" s="6"/>
      <c r="V1773" s="27"/>
    </row>
    <row r="1774" spans="1:22" x14ac:dyDescent="0.3">
      <c r="A1774" s="1"/>
      <c r="C1774" s="6"/>
      <c r="H1774" s="8"/>
      <c r="I1774" s="6"/>
      <c r="V1774" s="27"/>
    </row>
    <row r="1775" spans="1:22" x14ac:dyDescent="0.3">
      <c r="A1775" s="1"/>
      <c r="C1775" s="6"/>
      <c r="H1775" s="8"/>
      <c r="I1775" s="6"/>
      <c r="V1775" s="27"/>
    </row>
    <row r="1776" spans="1:22" x14ac:dyDescent="0.3">
      <c r="A1776" s="1"/>
      <c r="C1776" s="6"/>
      <c r="H1776" s="8"/>
      <c r="I1776" s="6"/>
      <c r="V1776" s="27"/>
    </row>
    <row r="1777" spans="1:22" x14ac:dyDescent="0.3">
      <c r="A1777" s="1"/>
      <c r="C1777" s="6"/>
      <c r="H1777" s="8"/>
      <c r="I1777" s="6"/>
      <c r="V1777" s="27"/>
    </row>
    <row r="1778" spans="1:22" x14ac:dyDescent="0.3">
      <c r="A1778" s="1"/>
      <c r="C1778" s="6"/>
      <c r="H1778" s="8"/>
      <c r="I1778" s="6"/>
      <c r="V1778" s="27"/>
    </row>
    <row r="1779" spans="1:22" x14ac:dyDescent="0.3">
      <c r="A1779" s="1"/>
      <c r="C1779" s="6"/>
      <c r="H1779" s="8"/>
      <c r="I1779" s="6"/>
      <c r="V1779" s="27"/>
    </row>
    <row r="1780" spans="1:22" x14ac:dyDescent="0.3">
      <c r="A1780" s="1"/>
      <c r="C1780" s="6"/>
      <c r="H1780" s="8"/>
      <c r="I1780" s="6"/>
      <c r="V1780" s="27"/>
    </row>
    <row r="1781" spans="1:22" x14ac:dyDescent="0.3">
      <c r="A1781" s="1"/>
      <c r="C1781" s="6"/>
      <c r="H1781" s="8"/>
      <c r="I1781" s="6"/>
      <c r="V1781" s="27"/>
    </row>
    <row r="1782" spans="1:22" x14ac:dyDescent="0.3">
      <c r="A1782" s="1"/>
      <c r="C1782" s="6"/>
      <c r="H1782" s="8"/>
      <c r="I1782" s="6"/>
      <c r="V1782" s="27"/>
    </row>
    <row r="1783" spans="1:22" x14ac:dyDescent="0.3">
      <c r="A1783" s="1"/>
      <c r="C1783" s="6"/>
      <c r="H1783" s="8"/>
      <c r="I1783" s="6"/>
      <c r="V1783" s="27"/>
    </row>
    <row r="1784" spans="1:22" x14ac:dyDescent="0.3">
      <c r="A1784" s="1"/>
      <c r="C1784" s="6"/>
      <c r="H1784" s="8"/>
      <c r="I1784" s="6"/>
      <c r="V1784" s="27"/>
    </row>
    <row r="1785" spans="1:22" x14ac:dyDescent="0.3">
      <c r="A1785" s="1"/>
      <c r="C1785" s="6"/>
      <c r="H1785" s="8"/>
      <c r="I1785" s="6"/>
      <c r="V1785" s="27"/>
    </row>
    <row r="1786" spans="1:22" x14ac:dyDescent="0.3">
      <c r="A1786" s="1"/>
      <c r="C1786" s="6"/>
      <c r="H1786" s="8"/>
      <c r="I1786" s="6"/>
      <c r="V1786" s="27"/>
    </row>
    <row r="1787" spans="1:22" x14ac:dyDescent="0.3">
      <c r="A1787" s="1"/>
      <c r="C1787" s="6"/>
      <c r="H1787" s="8"/>
      <c r="I1787" s="6"/>
      <c r="V1787" s="27"/>
    </row>
    <row r="1788" spans="1:22" x14ac:dyDescent="0.3">
      <c r="A1788" s="1"/>
      <c r="C1788" s="6"/>
      <c r="H1788" s="8"/>
      <c r="I1788" s="6"/>
      <c r="V1788" s="27"/>
    </row>
    <row r="1789" spans="1:22" x14ac:dyDescent="0.3">
      <c r="A1789" s="1"/>
      <c r="C1789" s="6"/>
      <c r="H1789" s="8"/>
      <c r="I1789" s="6"/>
      <c r="V1789" s="27"/>
    </row>
    <row r="1790" spans="1:22" x14ac:dyDescent="0.3">
      <c r="A1790" s="1"/>
      <c r="C1790" s="6"/>
      <c r="H1790" s="8"/>
      <c r="I1790" s="6"/>
      <c r="V1790" s="27"/>
    </row>
    <row r="1791" spans="1:22" x14ac:dyDescent="0.3">
      <c r="A1791" s="1"/>
      <c r="C1791" s="6"/>
      <c r="H1791" s="8"/>
      <c r="I1791" s="6"/>
      <c r="V1791" s="27"/>
    </row>
    <row r="1792" spans="1:22" x14ac:dyDescent="0.3">
      <c r="A1792" s="1"/>
      <c r="C1792" s="6"/>
      <c r="H1792" s="8"/>
      <c r="I1792" s="6"/>
      <c r="V1792" s="27"/>
    </row>
    <row r="1793" spans="1:22" x14ac:dyDescent="0.3">
      <c r="A1793" s="1"/>
      <c r="C1793" s="6"/>
      <c r="H1793" s="8"/>
      <c r="I1793" s="6"/>
      <c r="V1793" s="27"/>
    </row>
    <row r="1794" spans="1:22" x14ac:dyDescent="0.3">
      <c r="A1794" s="1"/>
      <c r="C1794" s="6"/>
      <c r="H1794" s="8"/>
      <c r="I1794" s="6"/>
      <c r="V1794" s="27"/>
    </row>
    <row r="1795" spans="1:22" x14ac:dyDescent="0.3">
      <c r="A1795" s="1"/>
      <c r="C1795" s="6"/>
      <c r="H1795" s="8"/>
      <c r="I1795" s="6"/>
      <c r="V1795" s="27"/>
    </row>
    <row r="1796" spans="1:22" x14ac:dyDescent="0.3">
      <c r="A1796" s="1"/>
      <c r="C1796" s="6"/>
      <c r="H1796" s="8"/>
      <c r="I1796" s="6"/>
      <c r="V1796" s="27"/>
    </row>
    <row r="1797" spans="1:22" x14ac:dyDescent="0.3">
      <c r="A1797" s="1"/>
      <c r="C1797" s="6"/>
      <c r="H1797" s="8"/>
      <c r="I1797" s="6"/>
      <c r="V1797" s="27"/>
    </row>
    <row r="1798" spans="1:22" x14ac:dyDescent="0.3">
      <c r="A1798" s="1"/>
      <c r="C1798" s="6"/>
      <c r="H1798" s="8"/>
      <c r="I1798" s="6"/>
      <c r="V1798" s="27"/>
    </row>
    <row r="1799" spans="1:22" x14ac:dyDescent="0.3">
      <c r="A1799" s="1"/>
      <c r="C1799" s="6"/>
      <c r="H1799" s="8"/>
      <c r="I1799" s="6"/>
      <c r="V1799" s="27"/>
    </row>
    <row r="1800" spans="1:22" x14ac:dyDescent="0.3">
      <c r="A1800" s="1"/>
      <c r="C1800" s="6"/>
      <c r="H1800" s="8"/>
      <c r="I1800" s="6"/>
      <c r="V1800" s="27"/>
    </row>
    <row r="1801" spans="1:22" x14ac:dyDescent="0.3">
      <c r="A1801" s="1"/>
      <c r="C1801" s="6"/>
      <c r="H1801" s="8"/>
      <c r="I1801" s="6"/>
      <c r="V1801" s="27"/>
    </row>
    <row r="1802" spans="1:22" x14ac:dyDescent="0.3">
      <c r="A1802" s="1"/>
      <c r="C1802" s="6"/>
      <c r="H1802" s="8"/>
      <c r="I1802" s="6"/>
      <c r="V1802" s="27"/>
    </row>
    <row r="1803" spans="1:22" x14ac:dyDescent="0.3">
      <c r="A1803" s="1"/>
      <c r="C1803" s="6"/>
      <c r="H1803" s="8"/>
      <c r="I1803" s="6"/>
      <c r="V1803" s="27"/>
    </row>
    <row r="1804" spans="1:22" x14ac:dyDescent="0.3">
      <c r="A1804" s="1"/>
      <c r="C1804" s="6"/>
      <c r="H1804" s="8"/>
      <c r="I1804" s="6"/>
      <c r="V1804" s="27"/>
    </row>
    <row r="1805" spans="1:22" x14ac:dyDescent="0.3">
      <c r="A1805" s="1"/>
      <c r="C1805" s="6"/>
      <c r="H1805" s="8"/>
      <c r="I1805" s="6"/>
      <c r="V1805" s="27"/>
    </row>
    <row r="1806" spans="1:22" x14ac:dyDescent="0.3">
      <c r="A1806" s="1"/>
      <c r="C1806" s="6"/>
      <c r="H1806" s="8"/>
      <c r="I1806" s="6"/>
      <c r="V1806" s="27"/>
    </row>
    <row r="1807" spans="1:22" x14ac:dyDescent="0.3">
      <c r="A1807" s="1"/>
      <c r="C1807" s="6"/>
      <c r="H1807" s="8"/>
      <c r="I1807" s="6"/>
      <c r="V1807" s="27"/>
    </row>
    <row r="1808" spans="1:22" x14ac:dyDescent="0.3">
      <c r="A1808" s="1"/>
      <c r="C1808" s="6"/>
      <c r="H1808" s="8"/>
      <c r="I1808" s="6"/>
      <c r="V1808" s="27"/>
    </row>
    <row r="1809" spans="1:22" x14ac:dyDescent="0.3">
      <c r="A1809" s="1"/>
      <c r="C1809" s="6"/>
      <c r="H1809" s="8"/>
      <c r="I1809" s="6"/>
      <c r="V1809" s="27"/>
    </row>
    <row r="1810" spans="1:22" x14ac:dyDescent="0.3">
      <c r="A1810" s="1"/>
      <c r="C1810" s="6"/>
      <c r="H1810" s="8"/>
      <c r="I1810" s="6"/>
      <c r="V1810" s="27"/>
    </row>
    <row r="1811" spans="1:22" x14ac:dyDescent="0.3">
      <c r="A1811" s="1"/>
      <c r="C1811" s="6"/>
      <c r="H1811" s="8"/>
      <c r="I1811" s="6"/>
      <c r="V1811" s="27"/>
    </row>
    <row r="1812" spans="1:22" x14ac:dyDescent="0.3">
      <c r="A1812" s="1"/>
      <c r="C1812" s="6"/>
      <c r="H1812" s="8"/>
      <c r="I1812" s="6"/>
      <c r="V1812" s="27"/>
    </row>
    <row r="1813" spans="1:22" x14ac:dyDescent="0.3">
      <c r="A1813" s="1"/>
      <c r="C1813" s="6"/>
      <c r="H1813" s="8"/>
      <c r="I1813" s="6"/>
      <c r="V1813" s="27"/>
    </row>
    <row r="1814" spans="1:22" x14ac:dyDescent="0.3">
      <c r="A1814" s="1"/>
      <c r="C1814" s="6"/>
      <c r="H1814" s="8"/>
      <c r="I1814" s="6"/>
      <c r="V1814" s="27"/>
    </row>
    <row r="1815" spans="1:22" x14ac:dyDescent="0.3">
      <c r="A1815" s="1"/>
      <c r="C1815" s="6"/>
      <c r="H1815" s="8"/>
      <c r="I1815" s="6"/>
      <c r="V1815" s="27"/>
    </row>
    <row r="1816" spans="1:22" x14ac:dyDescent="0.3">
      <c r="A1816" s="1"/>
      <c r="C1816" s="6"/>
      <c r="H1816" s="8"/>
      <c r="I1816" s="6"/>
      <c r="V1816" s="27"/>
    </row>
    <row r="1817" spans="1:22" x14ac:dyDescent="0.3">
      <c r="A1817" s="1"/>
      <c r="C1817" s="6"/>
      <c r="H1817" s="8"/>
      <c r="I1817" s="6"/>
      <c r="V1817" s="27"/>
    </row>
    <row r="1818" spans="1:22" x14ac:dyDescent="0.3">
      <c r="A1818" s="1"/>
      <c r="C1818" s="6"/>
      <c r="H1818" s="8"/>
      <c r="I1818" s="6"/>
      <c r="V1818" s="27"/>
    </row>
    <row r="1819" spans="1:22" x14ac:dyDescent="0.3">
      <c r="A1819" s="1"/>
      <c r="C1819" s="6"/>
      <c r="H1819" s="8"/>
      <c r="I1819" s="6"/>
      <c r="V1819" s="27"/>
    </row>
    <row r="1820" spans="1:22" x14ac:dyDescent="0.3">
      <c r="A1820" s="1"/>
      <c r="C1820" s="6"/>
      <c r="H1820" s="8"/>
      <c r="I1820" s="6"/>
      <c r="V1820" s="27"/>
    </row>
    <row r="1821" spans="1:22" x14ac:dyDescent="0.3">
      <c r="A1821" s="1"/>
      <c r="C1821" s="6"/>
      <c r="H1821" s="8"/>
      <c r="I1821" s="6"/>
      <c r="V1821" s="27"/>
    </row>
    <row r="1822" spans="1:22" x14ac:dyDescent="0.3">
      <c r="A1822" s="1"/>
      <c r="C1822" s="6"/>
      <c r="H1822" s="8"/>
      <c r="I1822" s="6"/>
      <c r="V1822" s="27"/>
    </row>
    <row r="1823" spans="1:22" x14ac:dyDescent="0.3">
      <c r="A1823" s="1"/>
      <c r="C1823" s="6"/>
      <c r="H1823" s="8"/>
      <c r="I1823" s="6"/>
      <c r="V1823" s="27"/>
    </row>
    <row r="1824" spans="1:22" x14ac:dyDescent="0.3">
      <c r="A1824" s="1"/>
      <c r="C1824" s="6"/>
      <c r="H1824" s="8"/>
      <c r="I1824" s="6"/>
      <c r="V1824" s="27"/>
    </row>
    <row r="1825" spans="1:22" x14ac:dyDescent="0.3">
      <c r="A1825" s="1"/>
      <c r="C1825" s="6"/>
      <c r="H1825" s="8"/>
      <c r="I1825" s="6"/>
      <c r="V1825" s="27"/>
    </row>
    <row r="1826" spans="1:22" x14ac:dyDescent="0.3">
      <c r="A1826" s="1"/>
      <c r="C1826" s="6"/>
      <c r="H1826" s="8"/>
      <c r="I1826" s="6"/>
      <c r="V1826" s="27"/>
    </row>
    <row r="1827" spans="1:22" x14ac:dyDescent="0.3">
      <c r="A1827" s="1"/>
      <c r="C1827" s="6"/>
      <c r="H1827" s="8"/>
      <c r="I1827" s="6"/>
      <c r="V1827" s="27"/>
    </row>
    <row r="1828" spans="1:22" x14ac:dyDescent="0.3">
      <c r="A1828" s="1"/>
      <c r="C1828" s="6"/>
      <c r="H1828" s="8"/>
      <c r="I1828" s="6"/>
      <c r="V1828" s="27"/>
    </row>
    <row r="1829" spans="1:22" x14ac:dyDescent="0.3">
      <c r="A1829" s="1"/>
      <c r="C1829" s="6"/>
      <c r="H1829" s="8"/>
      <c r="I1829" s="6"/>
      <c r="V1829" s="27"/>
    </row>
    <row r="1830" spans="1:22" x14ac:dyDescent="0.3">
      <c r="A1830" s="1"/>
      <c r="C1830" s="6"/>
      <c r="H1830" s="8"/>
      <c r="I1830" s="6"/>
      <c r="V1830" s="27"/>
    </row>
    <row r="1831" spans="1:22" x14ac:dyDescent="0.3">
      <c r="A1831" s="1"/>
      <c r="C1831" s="6"/>
      <c r="H1831" s="8"/>
      <c r="I1831" s="6"/>
      <c r="V1831" s="27"/>
    </row>
    <row r="1832" spans="1:22" x14ac:dyDescent="0.3">
      <c r="A1832" s="1"/>
      <c r="C1832" s="6"/>
      <c r="H1832" s="8"/>
      <c r="I1832" s="6"/>
      <c r="V1832" s="27"/>
    </row>
    <row r="1833" spans="1:22" x14ac:dyDescent="0.3">
      <c r="A1833" s="1"/>
      <c r="C1833" s="6"/>
      <c r="H1833" s="8"/>
      <c r="I1833" s="6"/>
      <c r="V1833" s="27"/>
    </row>
    <row r="1834" spans="1:22" x14ac:dyDescent="0.3">
      <c r="A1834" s="1"/>
      <c r="C1834" s="6"/>
      <c r="H1834" s="8"/>
      <c r="I1834" s="6"/>
      <c r="V1834" s="27"/>
    </row>
    <row r="1835" spans="1:22" x14ac:dyDescent="0.3">
      <c r="A1835" s="1"/>
      <c r="C1835" s="6"/>
      <c r="H1835" s="8"/>
      <c r="I1835" s="6"/>
      <c r="V1835" s="27"/>
    </row>
    <row r="1836" spans="1:22" x14ac:dyDescent="0.3">
      <c r="A1836" s="1"/>
      <c r="C1836" s="6"/>
      <c r="H1836" s="8"/>
      <c r="I1836" s="6"/>
      <c r="V1836" s="27"/>
    </row>
    <row r="1837" spans="1:22" x14ac:dyDescent="0.3">
      <c r="A1837" s="1"/>
      <c r="C1837" s="6"/>
      <c r="H1837" s="8"/>
      <c r="I1837" s="6"/>
      <c r="V1837" s="27"/>
    </row>
    <row r="1838" spans="1:22" x14ac:dyDescent="0.3">
      <c r="A1838" s="1"/>
      <c r="C1838" s="6"/>
      <c r="H1838" s="8"/>
      <c r="I1838" s="6"/>
      <c r="V1838" s="27"/>
    </row>
    <row r="1839" spans="1:22" x14ac:dyDescent="0.3">
      <c r="A1839" s="1"/>
      <c r="C1839" s="6"/>
      <c r="H1839" s="8"/>
      <c r="I1839" s="6"/>
      <c r="V1839" s="27"/>
    </row>
    <row r="1840" spans="1:22" x14ac:dyDescent="0.3">
      <c r="A1840" s="1"/>
      <c r="C1840" s="6"/>
      <c r="H1840" s="8"/>
      <c r="I1840" s="6"/>
      <c r="V1840" s="27"/>
    </row>
    <row r="1841" spans="1:22" x14ac:dyDescent="0.3">
      <c r="A1841" s="1"/>
      <c r="C1841" s="6"/>
      <c r="H1841" s="8"/>
      <c r="I1841" s="6"/>
      <c r="V1841" s="27"/>
    </row>
    <row r="1842" spans="1:22" x14ac:dyDescent="0.3">
      <c r="A1842" s="1"/>
      <c r="C1842" s="6"/>
      <c r="H1842" s="8"/>
      <c r="I1842" s="6"/>
      <c r="V1842" s="27"/>
    </row>
    <row r="1843" spans="1:22" x14ac:dyDescent="0.3">
      <c r="A1843" s="1"/>
      <c r="C1843" s="6"/>
      <c r="H1843" s="8"/>
      <c r="I1843" s="6"/>
      <c r="V1843" s="27"/>
    </row>
    <row r="1844" spans="1:22" x14ac:dyDescent="0.3">
      <c r="A1844" s="1"/>
      <c r="C1844" s="6"/>
      <c r="H1844" s="8"/>
      <c r="I1844" s="6"/>
      <c r="V1844" s="27"/>
    </row>
    <row r="1845" spans="1:22" x14ac:dyDescent="0.3">
      <c r="A1845" s="1"/>
      <c r="C1845" s="6"/>
      <c r="H1845" s="8"/>
      <c r="I1845" s="6"/>
      <c r="V1845" s="27"/>
    </row>
    <row r="1846" spans="1:22" x14ac:dyDescent="0.3">
      <c r="A1846" s="1"/>
      <c r="C1846" s="6"/>
      <c r="H1846" s="8"/>
      <c r="I1846" s="6"/>
      <c r="V1846" s="27"/>
    </row>
    <row r="1847" spans="1:22" x14ac:dyDescent="0.3">
      <c r="A1847" s="1"/>
      <c r="C1847" s="6"/>
      <c r="H1847" s="8"/>
      <c r="I1847" s="6"/>
      <c r="V1847" s="27"/>
    </row>
    <row r="1848" spans="1:22" x14ac:dyDescent="0.3">
      <c r="A1848" s="1"/>
      <c r="C1848" s="6"/>
      <c r="H1848" s="8"/>
      <c r="I1848" s="6"/>
      <c r="V1848" s="27"/>
    </row>
    <row r="1849" spans="1:22" x14ac:dyDescent="0.3">
      <c r="A1849" s="1"/>
      <c r="C1849" s="6"/>
      <c r="H1849" s="8"/>
      <c r="I1849" s="6"/>
      <c r="V1849" s="27"/>
    </row>
    <row r="1850" spans="1:22" x14ac:dyDescent="0.3">
      <c r="A1850" s="1"/>
      <c r="C1850" s="6"/>
      <c r="H1850" s="8"/>
      <c r="I1850" s="6"/>
      <c r="V1850" s="27"/>
    </row>
    <row r="1851" spans="1:22" x14ac:dyDescent="0.3">
      <c r="A1851" s="1"/>
      <c r="C1851" s="6"/>
      <c r="H1851" s="8"/>
      <c r="I1851" s="6"/>
      <c r="V1851" s="27"/>
    </row>
    <row r="1852" spans="1:22" x14ac:dyDescent="0.3">
      <c r="A1852" s="1"/>
      <c r="C1852" s="6"/>
      <c r="H1852" s="8"/>
      <c r="I1852" s="6"/>
      <c r="V1852" s="27"/>
    </row>
    <row r="1853" spans="1:22" x14ac:dyDescent="0.3">
      <c r="A1853" s="1"/>
      <c r="C1853" s="6"/>
      <c r="H1853" s="8"/>
      <c r="I1853" s="6"/>
      <c r="V1853" s="27"/>
    </row>
    <row r="1854" spans="1:22" x14ac:dyDescent="0.3">
      <c r="A1854" s="1"/>
      <c r="C1854" s="6"/>
      <c r="H1854" s="8"/>
      <c r="I1854" s="6"/>
      <c r="V1854" s="27"/>
    </row>
    <row r="1855" spans="1:22" x14ac:dyDescent="0.3">
      <c r="A1855" s="1"/>
      <c r="C1855" s="6"/>
      <c r="H1855" s="8"/>
      <c r="I1855" s="6"/>
      <c r="V1855" s="27"/>
    </row>
    <row r="1856" spans="1:22" x14ac:dyDescent="0.3">
      <c r="A1856" s="1"/>
      <c r="C1856" s="6"/>
      <c r="H1856" s="8"/>
      <c r="I1856" s="6"/>
      <c r="V1856" s="27"/>
    </row>
    <row r="1857" spans="1:22" x14ac:dyDescent="0.3">
      <c r="A1857" s="1"/>
      <c r="C1857" s="6"/>
      <c r="H1857" s="8"/>
      <c r="I1857" s="6"/>
      <c r="V1857" s="27"/>
    </row>
    <row r="1858" spans="1:22" x14ac:dyDescent="0.3">
      <c r="A1858" s="1"/>
      <c r="C1858" s="6"/>
      <c r="H1858" s="8"/>
      <c r="I1858" s="6"/>
      <c r="V1858" s="27"/>
    </row>
    <row r="1859" spans="1:22" x14ac:dyDescent="0.3">
      <c r="A1859" s="1"/>
      <c r="C1859" s="6"/>
      <c r="H1859" s="8"/>
      <c r="I1859" s="6"/>
      <c r="V1859" s="27"/>
    </row>
    <row r="1860" spans="1:22" x14ac:dyDescent="0.3">
      <c r="A1860" s="1"/>
      <c r="C1860" s="6"/>
      <c r="H1860" s="8"/>
      <c r="I1860" s="6"/>
      <c r="V1860" s="27"/>
    </row>
    <row r="1861" spans="1:22" x14ac:dyDescent="0.3">
      <c r="A1861" s="1"/>
      <c r="C1861" s="6"/>
      <c r="H1861" s="8"/>
      <c r="I1861" s="6"/>
      <c r="V1861" s="27"/>
    </row>
    <row r="1862" spans="1:22" x14ac:dyDescent="0.3">
      <c r="A1862" s="1"/>
      <c r="C1862" s="6"/>
      <c r="H1862" s="8"/>
      <c r="I1862" s="6"/>
      <c r="V1862" s="27"/>
    </row>
    <row r="1863" spans="1:22" x14ac:dyDescent="0.3">
      <c r="A1863" s="1"/>
      <c r="C1863" s="6"/>
      <c r="H1863" s="8"/>
      <c r="I1863" s="6"/>
      <c r="V1863" s="27"/>
    </row>
    <row r="1864" spans="1:22" x14ac:dyDescent="0.3">
      <c r="A1864" s="1"/>
      <c r="C1864" s="6"/>
      <c r="H1864" s="8"/>
      <c r="I1864" s="6"/>
      <c r="V1864" s="27"/>
    </row>
    <row r="1865" spans="1:22" x14ac:dyDescent="0.3">
      <c r="A1865" s="1"/>
      <c r="C1865" s="6"/>
      <c r="H1865" s="8"/>
      <c r="I1865" s="6"/>
      <c r="V1865" s="27"/>
    </row>
    <row r="1866" spans="1:22" x14ac:dyDescent="0.3">
      <c r="A1866" s="1"/>
      <c r="C1866" s="6"/>
      <c r="H1866" s="8"/>
      <c r="I1866" s="6"/>
      <c r="V1866" s="27"/>
    </row>
    <row r="1867" spans="1:22" x14ac:dyDescent="0.3">
      <c r="A1867" s="1"/>
      <c r="C1867" s="6"/>
      <c r="H1867" s="8"/>
      <c r="I1867" s="6"/>
      <c r="V1867" s="27"/>
    </row>
    <row r="1868" spans="1:22" x14ac:dyDescent="0.3">
      <c r="A1868" s="1"/>
      <c r="C1868" s="6"/>
      <c r="H1868" s="8"/>
      <c r="I1868" s="6"/>
      <c r="V1868" s="27"/>
    </row>
    <row r="1869" spans="1:22" x14ac:dyDescent="0.3">
      <c r="A1869" s="1"/>
      <c r="C1869" s="6"/>
      <c r="H1869" s="8"/>
      <c r="I1869" s="6"/>
      <c r="V1869" s="27"/>
    </row>
    <row r="1870" spans="1:22" x14ac:dyDescent="0.3">
      <c r="A1870" s="1"/>
      <c r="C1870" s="6"/>
      <c r="H1870" s="8"/>
      <c r="I1870" s="6"/>
      <c r="V1870" s="27"/>
    </row>
    <row r="1871" spans="1:22" x14ac:dyDescent="0.3">
      <c r="A1871" s="1"/>
      <c r="C1871" s="6"/>
      <c r="H1871" s="8"/>
      <c r="I1871" s="6"/>
      <c r="V1871" s="27"/>
    </row>
    <row r="1872" spans="1:22" x14ac:dyDescent="0.3">
      <c r="A1872" s="1"/>
      <c r="C1872" s="6"/>
      <c r="H1872" s="8"/>
      <c r="I1872" s="6"/>
      <c r="V1872" s="27"/>
    </row>
    <row r="1873" spans="1:22" x14ac:dyDescent="0.3">
      <c r="A1873" s="1"/>
      <c r="C1873" s="6"/>
      <c r="H1873" s="8"/>
      <c r="I1873" s="6"/>
      <c r="V1873" s="27"/>
    </row>
    <row r="1874" spans="1:22" x14ac:dyDescent="0.3">
      <c r="A1874" s="1"/>
      <c r="C1874" s="6"/>
      <c r="H1874" s="8"/>
      <c r="I1874" s="6"/>
      <c r="V1874" s="27"/>
    </row>
    <row r="1875" spans="1:22" x14ac:dyDescent="0.3">
      <c r="A1875" s="1"/>
      <c r="C1875" s="6"/>
      <c r="H1875" s="8"/>
      <c r="I1875" s="6"/>
      <c r="V1875" s="27"/>
    </row>
    <row r="1876" spans="1:22" x14ac:dyDescent="0.3">
      <c r="A1876" s="1"/>
      <c r="C1876" s="6"/>
      <c r="H1876" s="8"/>
      <c r="I1876" s="6"/>
      <c r="V1876" s="27"/>
    </row>
    <row r="1877" spans="1:22" x14ac:dyDescent="0.3">
      <c r="A1877" s="1"/>
      <c r="C1877" s="6"/>
      <c r="H1877" s="8"/>
      <c r="I1877" s="6"/>
      <c r="V1877" s="27"/>
    </row>
    <row r="1878" spans="1:22" x14ac:dyDescent="0.3">
      <c r="A1878" s="1"/>
      <c r="C1878" s="6"/>
      <c r="H1878" s="8"/>
      <c r="I1878" s="6"/>
      <c r="V1878" s="27"/>
    </row>
    <row r="1879" spans="1:22" x14ac:dyDescent="0.3">
      <c r="A1879" s="1"/>
      <c r="C1879" s="6"/>
      <c r="H1879" s="8"/>
      <c r="I1879" s="6"/>
      <c r="V1879" s="27"/>
    </row>
    <row r="1880" spans="1:22" x14ac:dyDescent="0.3">
      <c r="A1880" s="1"/>
      <c r="C1880" s="6"/>
      <c r="H1880" s="8"/>
      <c r="I1880" s="6"/>
      <c r="V1880" s="27"/>
    </row>
    <row r="1881" spans="1:22" x14ac:dyDescent="0.3">
      <c r="A1881" s="1"/>
      <c r="C1881" s="6"/>
      <c r="H1881" s="8"/>
      <c r="I1881" s="6"/>
      <c r="V1881" s="27"/>
    </row>
    <row r="1882" spans="1:22" x14ac:dyDescent="0.3">
      <c r="A1882" s="1"/>
      <c r="C1882" s="6"/>
      <c r="H1882" s="8"/>
      <c r="I1882" s="6"/>
      <c r="V1882" s="27"/>
    </row>
    <row r="1883" spans="1:22" x14ac:dyDescent="0.3">
      <c r="A1883" s="1"/>
      <c r="C1883" s="6"/>
      <c r="H1883" s="8"/>
      <c r="I1883" s="6"/>
      <c r="V1883" s="27"/>
    </row>
    <row r="1884" spans="1:22" x14ac:dyDescent="0.3">
      <c r="A1884" s="1"/>
      <c r="C1884" s="6"/>
      <c r="H1884" s="8"/>
      <c r="I1884" s="6"/>
      <c r="V1884" s="27"/>
    </row>
    <row r="1885" spans="1:22" x14ac:dyDescent="0.3">
      <c r="A1885" s="1"/>
      <c r="C1885" s="6"/>
      <c r="H1885" s="8"/>
      <c r="I1885" s="6"/>
      <c r="V1885" s="27"/>
    </row>
    <row r="1886" spans="1:22" x14ac:dyDescent="0.3">
      <c r="A1886" s="1"/>
      <c r="C1886" s="6"/>
      <c r="H1886" s="8"/>
      <c r="I1886" s="6"/>
      <c r="V1886" s="27"/>
    </row>
    <row r="1887" spans="1:22" x14ac:dyDescent="0.3">
      <c r="A1887" s="1"/>
      <c r="C1887" s="6"/>
      <c r="H1887" s="8"/>
      <c r="I1887" s="6"/>
      <c r="V1887" s="27"/>
    </row>
    <row r="1888" spans="1:22" x14ac:dyDescent="0.3">
      <c r="A1888" s="1"/>
      <c r="C1888" s="6"/>
      <c r="H1888" s="8"/>
      <c r="I1888" s="6"/>
      <c r="V1888" s="27"/>
    </row>
    <row r="1889" spans="1:22" x14ac:dyDescent="0.3">
      <c r="A1889" s="1"/>
      <c r="C1889" s="6"/>
      <c r="H1889" s="8"/>
      <c r="I1889" s="6"/>
      <c r="V1889" s="27"/>
    </row>
    <row r="1890" spans="1:22" x14ac:dyDescent="0.3">
      <c r="A1890" s="1"/>
      <c r="C1890" s="6"/>
      <c r="H1890" s="8"/>
      <c r="I1890" s="6"/>
      <c r="V1890" s="27"/>
    </row>
    <row r="1891" spans="1:22" x14ac:dyDescent="0.3">
      <c r="A1891" s="1"/>
      <c r="C1891" s="6"/>
      <c r="H1891" s="8"/>
      <c r="I1891" s="6"/>
      <c r="V1891" s="27"/>
    </row>
    <row r="1892" spans="1:22" x14ac:dyDescent="0.3">
      <c r="A1892" s="1"/>
      <c r="C1892" s="6"/>
      <c r="H1892" s="8"/>
      <c r="I1892" s="6"/>
      <c r="V1892" s="27"/>
    </row>
    <row r="1893" spans="1:22" x14ac:dyDescent="0.3">
      <c r="A1893" s="1"/>
      <c r="C1893" s="6"/>
      <c r="H1893" s="8"/>
      <c r="I1893" s="6"/>
      <c r="V1893" s="27"/>
    </row>
    <row r="1894" spans="1:22" x14ac:dyDescent="0.3">
      <c r="A1894" s="1"/>
      <c r="C1894" s="6"/>
      <c r="H1894" s="8"/>
      <c r="I1894" s="6"/>
      <c r="V1894" s="27"/>
    </row>
    <row r="1895" spans="1:22" x14ac:dyDescent="0.3">
      <c r="A1895" s="1"/>
      <c r="C1895" s="6"/>
      <c r="H1895" s="8"/>
      <c r="I1895" s="6"/>
      <c r="V1895" s="27"/>
    </row>
    <row r="1896" spans="1:22" x14ac:dyDescent="0.3">
      <c r="A1896" s="1"/>
      <c r="C1896" s="6"/>
      <c r="H1896" s="8"/>
      <c r="I1896" s="6"/>
      <c r="V1896" s="27"/>
    </row>
    <row r="1897" spans="1:22" x14ac:dyDescent="0.3">
      <c r="A1897" s="1"/>
      <c r="C1897" s="6"/>
      <c r="H1897" s="8"/>
      <c r="I1897" s="6"/>
      <c r="V1897" s="27"/>
    </row>
    <row r="1898" spans="1:22" x14ac:dyDescent="0.3">
      <c r="A1898" s="1"/>
      <c r="C1898" s="6"/>
      <c r="H1898" s="8"/>
      <c r="I1898" s="6"/>
      <c r="V1898" s="27"/>
    </row>
    <row r="1899" spans="1:22" x14ac:dyDescent="0.3">
      <c r="A1899" s="1"/>
      <c r="C1899" s="6"/>
      <c r="H1899" s="8"/>
      <c r="I1899" s="6"/>
      <c r="V1899" s="27"/>
    </row>
    <row r="1900" spans="1:22" x14ac:dyDescent="0.3">
      <c r="A1900" s="1"/>
      <c r="C1900" s="6"/>
      <c r="H1900" s="8"/>
      <c r="I1900" s="6"/>
      <c r="V1900" s="27"/>
    </row>
    <row r="1901" spans="1:22" x14ac:dyDescent="0.3">
      <c r="A1901" s="1"/>
      <c r="C1901" s="6"/>
      <c r="H1901" s="8"/>
      <c r="I1901" s="6"/>
      <c r="V1901" s="27"/>
    </row>
    <row r="1902" spans="1:22" x14ac:dyDescent="0.3">
      <c r="A1902" s="1"/>
      <c r="C1902" s="6"/>
      <c r="H1902" s="8"/>
      <c r="I1902" s="6"/>
      <c r="V1902" s="27"/>
    </row>
    <row r="1903" spans="1:22" x14ac:dyDescent="0.3">
      <c r="A1903" s="1"/>
      <c r="C1903" s="6"/>
      <c r="H1903" s="8"/>
      <c r="I1903" s="6"/>
      <c r="V1903" s="27"/>
    </row>
    <row r="1904" spans="1:22" x14ac:dyDescent="0.3">
      <c r="A1904" s="1"/>
      <c r="C1904" s="6"/>
      <c r="H1904" s="8"/>
      <c r="I1904" s="6"/>
      <c r="V1904" s="27"/>
    </row>
    <row r="1905" spans="1:22" x14ac:dyDescent="0.3">
      <c r="A1905" s="1"/>
      <c r="C1905" s="6"/>
      <c r="H1905" s="8"/>
      <c r="I1905" s="6"/>
      <c r="V1905" s="27"/>
    </row>
    <row r="1906" spans="1:22" x14ac:dyDescent="0.3">
      <c r="A1906" s="1"/>
      <c r="C1906" s="6"/>
      <c r="H1906" s="8"/>
      <c r="I1906" s="6"/>
      <c r="V1906" s="27"/>
    </row>
    <row r="1907" spans="1:22" x14ac:dyDescent="0.3">
      <c r="A1907" s="1"/>
      <c r="C1907" s="6"/>
      <c r="H1907" s="8"/>
      <c r="I1907" s="6"/>
      <c r="V1907" s="27"/>
    </row>
    <row r="1908" spans="1:22" x14ac:dyDescent="0.3">
      <c r="A1908" s="1"/>
      <c r="C1908" s="6"/>
      <c r="H1908" s="8"/>
      <c r="I1908" s="6"/>
      <c r="V1908" s="27"/>
    </row>
    <row r="1909" spans="1:22" x14ac:dyDescent="0.3">
      <c r="A1909" s="1"/>
      <c r="C1909" s="6"/>
      <c r="H1909" s="8"/>
      <c r="I1909" s="6"/>
      <c r="V1909" s="27"/>
    </row>
    <row r="1910" spans="1:22" x14ac:dyDescent="0.3">
      <c r="A1910" s="1"/>
      <c r="C1910" s="6"/>
      <c r="H1910" s="8"/>
      <c r="I1910" s="6"/>
      <c r="V1910" s="27"/>
    </row>
    <row r="1911" spans="1:22" x14ac:dyDescent="0.3">
      <c r="A1911" s="1"/>
      <c r="C1911" s="6"/>
      <c r="H1911" s="8"/>
      <c r="I1911" s="6"/>
      <c r="V1911" s="27"/>
    </row>
    <row r="1912" spans="1:22" x14ac:dyDescent="0.3">
      <c r="A1912" s="1"/>
      <c r="C1912" s="6"/>
      <c r="H1912" s="8"/>
      <c r="I1912" s="6"/>
      <c r="V1912" s="27"/>
    </row>
    <row r="1913" spans="1:22" x14ac:dyDescent="0.3">
      <c r="A1913" s="1"/>
      <c r="C1913" s="6"/>
      <c r="H1913" s="8"/>
      <c r="I1913" s="6"/>
      <c r="V1913" s="27"/>
    </row>
    <row r="1914" spans="1:22" x14ac:dyDescent="0.3">
      <c r="A1914" s="1"/>
      <c r="C1914" s="6"/>
      <c r="H1914" s="8"/>
      <c r="I1914" s="6"/>
      <c r="V1914" s="27"/>
    </row>
    <row r="1915" spans="1:22" x14ac:dyDescent="0.3">
      <c r="A1915" s="1"/>
      <c r="C1915" s="6"/>
      <c r="H1915" s="8"/>
      <c r="I1915" s="6"/>
      <c r="V1915" s="27"/>
    </row>
    <row r="1916" spans="1:22" x14ac:dyDescent="0.3">
      <c r="A1916" s="1"/>
      <c r="C1916" s="6"/>
      <c r="H1916" s="8"/>
      <c r="I1916" s="6"/>
      <c r="V1916" s="27"/>
    </row>
    <row r="1917" spans="1:22" x14ac:dyDescent="0.3">
      <c r="A1917" s="1"/>
      <c r="C1917" s="6"/>
      <c r="H1917" s="8"/>
      <c r="I1917" s="6"/>
      <c r="V1917" s="27"/>
    </row>
    <row r="1918" spans="1:22" x14ac:dyDescent="0.3">
      <c r="A1918" s="1"/>
      <c r="C1918" s="6"/>
      <c r="H1918" s="8"/>
      <c r="I1918" s="6"/>
      <c r="V1918" s="27"/>
    </row>
    <row r="1919" spans="1:22" x14ac:dyDescent="0.3">
      <c r="A1919" s="1"/>
      <c r="C1919" s="6"/>
      <c r="H1919" s="8"/>
      <c r="I1919" s="6"/>
      <c r="V1919" s="27"/>
    </row>
    <row r="1920" spans="1:22" x14ac:dyDescent="0.3">
      <c r="A1920" s="1"/>
      <c r="C1920" s="6"/>
      <c r="H1920" s="8"/>
      <c r="I1920" s="6"/>
      <c r="V1920" s="27"/>
    </row>
    <row r="1921" spans="1:22" x14ac:dyDescent="0.3">
      <c r="A1921" s="1"/>
      <c r="C1921" s="6"/>
      <c r="H1921" s="8"/>
      <c r="I1921" s="6"/>
      <c r="V1921" s="27"/>
    </row>
    <row r="1922" spans="1:22" x14ac:dyDescent="0.3">
      <c r="A1922" s="1"/>
      <c r="C1922" s="6"/>
      <c r="H1922" s="8"/>
      <c r="I1922" s="6"/>
      <c r="V1922" s="27"/>
    </row>
    <row r="1923" spans="1:22" x14ac:dyDescent="0.3">
      <c r="A1923" s="1"/>
      <c r="C1923" s="6"/>
      <c r="H1923" s="8"/>
      <c r="I1923" s="6"/>
      <c r="V1923" s="27"/>
    </row>
    <row r="1924" spans="1:22" x14ac:dyDescent="0.3">
      <c r="A1924" s="1"/>
      <c r="C1924" s="6"/>
      <c r="H1924" s="8"/>
      <c r="I1924" s="6"/>
      <c r="V1924" s="27"/>
    </row>
    <row r="1925" spans="1:22" x14ac:dyDescent="0.3">
      <c r="A1925" s="1"/>
      <c r="C1925" s="6"/>
      <c r="H1925" s="8"/>
      <c r="I1925" s="6"/>
      <c r="V1925" s="27"/>
    </row>
    <row r="1926" spans="1:22" x14ac:dyDescent="0.3">
      <c r="A1926" s="1"/>
      <c r="C1926" s="6"/>
      <c r="H1926" s="8"/>
      <c r="I1926" s="6"/>
      <c r="V1926" s="27"/>
    </row>
    <row r="1927" spans="1:22" x14ac:dyDescent="0.3">
      <c r="A1927" s="1"/>
      <c r="C1927" s="6"/>
      <c r="H1927" s="8"/>
      <c r="I1927" s="6"/>
      <c r="V1927" s="27"/>
    </row>
    <row r="1928" spans="1:22" x14ac:dyDescent="0.3">
      <c r="A1928" s="1"/>
      <c r="C1928" s="6"/>
      <c r="H1928" s="8"/>
      <c r="I1928" s="6"/>
      <c r="V1928" s="27"/>
    </row>
    <row r="1929" spans="1:22" x14ac:dyDescent="0.3">
      <c r="A1929" s="1"/>
      <c r="C1929" s="6"/>
      <c r="H1929" s="8"/>
      <c r="I1929" s="6"/>
      <c r="V1929" s="27"/>
    </row>
    <row r="1930" spans="1:22" x14ac:dyDescent="0.3">
      <c r="A1930" s="1"/>
      <c r="C1930" s="6"/>
      <c r="H1930" s="8"/>
      <c r="I1930" s="6"/>
      <c r="V1930" s="27"/>
    </row>
    <row r="1931" spans="1:22" x14ac:dyDescent="0.3">
      <c r="A1931" s="1"/>
      <c r="C1931" s="6"/>
      <c r="H1931" s="8"/>
      <c r="I1931" s="6"/>
      <c r="V1931" s="27"/>
    </row>
    <row r="1932" spans="1:22" x14ac:dyDescent="0.3">
      <c r="A1932" s="1"/>
      <c r="C1932" s="6"/>
      <c r="H1932" s="8"/>
      <c r="I1932" s="6"/>
      <c r="V1932" s="27"/>
    </row>
    <row r="1933" spans="1:22" x14ac:dyDescent="0.3">
      <c r="A1933" s="1"/>
      <c r="C1933" s="6"/>
      <c r="H1933" s="8"/>
      <c r="I1933" s="6"/>
      <c r="V1933" s="27"/>
    </row>
    <row r="1934" spans="1:22" x14ac:dyDescent="0.3">
      <c r="A1934" s="1"/>
      <c r="C1934" s="6"/>
      <c r="H1934" s="8"/>
      <c r="I1934" s="6"/>
      <c r="V1934" s="27"/>
    </row>
    <row r="1935" spans="1:22" x14ac:dyDescent="0.3">
      <c r="A1935" s="1"/>
      <c r="C1935" s="6"/>
      <c r="H1935" s="8"/>
      <c r="I1935" s="6"/>
      <c r="V1935" s="27"/>
    </row>
    <row r="1936" spans="1:22" x14ac:dyDescent="0.3">
      <c r="A1936" s="1"/>
      <c r="C1936" s="6"/>
      <c r="H1936" s="8"/>
      <c r="I1936" s="6"/>
      <c r="V1936" s="27"/>
    </row>
    <row r="1937" spans="1:22" x14ac:dyDescent="0.3">
      <c r="A1937" s="1"/>
      <c r="C1937" s="6"/>
      <c r="H1937" s="8"/>
      <c r="I1937" s="6"/>
      <c r="V1937" s="27"/>
    </row>
    <row r="1938" spans="1:22" x14ac:dyDescent="0.3">
      <c r="A1938" s="1"/>
      <c r="C1938" s="6"/>
      <c r="H1938" s="8"/>
      <c r="I1938" s="6"/>
      <c r="V1938" s="27"/>
    </row>
    <row r="1939" spans="1:22" x14ac:dyDescent="0.3">
      <c r="A1939" s="1"/>
      <c r="C1939" s="6"/>
      <c r="H1939" s="8"/>
      <c r="I1939" s="6"/>
      <c r="V1939" s="27"/>
    </row>
    <row r="1940" spans="1:22" x14ac:dyDescent="0.3">
      <c r="A1940" s="1"/>
      <c r="C1940" s="6"/>
      <c r="H1940" s="8"/>
      <c r="I1940" s="6"/>
      <c r="V1940" s="27"/>
    </row>
    <row r="1941" spans="1:22" x14ac:dyDescent="0.3">
      <c r="A1941" s="1"/>
      <c r="C1941" s="6"/>
      <c r="H1941" s="8"/>
      <c r="I1941" s="6"/>
      <c r="V1941" s="27"/>
    </row>
    <row r="1942" spans="1:22" x14ac:dyDescent="0.3">
      <c r="A1942" s="1"/>
      <c r="C1942" s="6"/>
      <c r="H1942" s="8"/>
      <c r="I1942" s="6"/>
      <c r="V1942" s="27"/>
    </row>
    <row r="1943" spans="1:22" x14ac:dyDescent="0.3">
      <c r="A1943" s="1"/>
      <c r="C1943" s="6"/>
      <c r="H1943" s="8"/>
      <c r="I1943" s="6"/>
      <c r="V1943" s="27"/>
    </row>
    <row r="1944" spans="1:22" x14ac:dyDescent="0.3">
      <c r="A1944" s="1"/>
      <c r="C1944" s="6"/>
      <c r="H1944" s="8"/>
      <c r="I1944" s="6"/>
      <c r="V1944" s="27"/>
    </row>
    <row r="1945" spans="1:22" x14ac:dyDescent="0.3">
      <c r="A1945" s="1"/>
      <c r="C1945" s="6"/>
      <c r="H1945" s="8"/>
      <c r="I1945" s="6"/>
      <c r="V1945" s="27"/>
    </row>
    <row r="1946" spans="1:22" x14ac:dyDescent="0.3">
      <c r="A1946" s="1"/>
      <c r="C1946" s="6"/>
      <c r="H1946" s="8"/>
      <c r="I1946" s="6"/>
      <c r="V1946" s="27"/>
    </row>
    <row r="1947" spans="1:22" x14ac:dyDescent="0.3">
      <c r="A1947" s="1"/>
      <c r="C1947" s="6"/>
      <c r="H1947" s="8"/>
      <c r="I1947" s="6"/>
      <c r="V1947" s="27"/>
    </row>
    <row r="1948" spans="1:22" x14ac:dyDescent="0.3">
      <c r="A1948" s="1"/>
      <c r="C1948" s="6"/>
      <c r="H1948" s="8"/>
      <c r="I1948" s="6"/>
      <c r="V1948" s="27"/>
    </row>
    <row r="1949" spans="1:22" x14ac:dyDescent="0.3">
      <c r="A1949" s="1"/>
      <c r="C1949" s="6"/>
      <c r="H1949" s="8"/>
      <c r="I1949" s="6"/>
      <c r="V1949" s="27"/>
    </row>
    <row r="1950" spans="1:22" x14ac:dyDescent="0.3">
      <c r="A1950" s="1"/>
      <c r="C1950" s="6"/>
      <c r="H1950" s="8"/>
      <c r="I1950" s="6"/>
      <c r="V1950" s="27"/>
    </row>
    <row r="1951" spans="1:22" x14ac:dyDescent="0.3">
      <c r="A1951" s="1"/>
      <c r="C1951" s="6"/>
      <c r="H1951" s="8"/>
      <c r="I1951" s="6"/>
      <c r="V1951" s="27"/>
    </row>
    <row r="1952" spans="1:22" x14ac:dyDescent="0.3">
      <c r="A1952" s="1"/>
      <c r="C1952" s="6"/>
      <c r="H1952" s="8"/>
      <c r="I1952" s="6"/>
      <c r="V1952" s="27"/>
    </row>
    <row r="1953" spans="1:22" x14ac:dyDescent="0.3">
      <c r="A1953" s="1"/>
      <c r="C1953" s="6"/>
      <c r="H1953" s="8"/>
      <c r="I1953" s="6"/>
      <c r="V1953" s="27"/>
    </row>
    <row r="1954" spans="1:22" x14ac:dyDescent="0.3">
      <c r="A1954" s="1"/>
      <c r="C1954" s="6"/>
      <c r="H1954" s="8"/>
      <c r="I1954" s="6"/>
      <c r="V1954" s="27"/>
    </row>
    <row r="1955" spans="1:22" x14ac:dyDescent="0.3">
      <c r="A1955" s="1"/>
      <c r="C1955" s="6"/>
      <c r="H1955" s="8"/>
      <c r="I1955" s="6"/>
      <c r="V1955" s="27"/>
    </row>
    <row r="1956" spans="1:22" x14ac:dyDescent="0.3">
      <c r="A1956" s="1"/>
      <c r="C1956" s="6"/>
      <c r="H1956" s="8"/>
      <c r="I1956" s="6"/>
      <c r="V1956" s="27"/>
    </row>
    <row r="1957" spans="1:22" x14ac:dyDescent="0.3">
      <c r="A1957" s="1"/>
      <c r="C1957" s="6"/>
      <c r="H1957" s="8"/>
      <c r="I1957" s="6"/>
      <c r="V1957" s="27"/>
    </row>
    <row r="1958" spans="1:22" x14ac:dyDescent="0.3">
      <c r="A1958" s="1"/>
      <c r="C1958" s="6"/>
      <c r="H1958" s="8"/>
      <c r="I1958" s="6"/>
      <c r="V1958" s="27"/>
    </row>
    <row r="1959" spans="1:22" x14ac:dyDescent="0.3">
      <c r="A1959" s="1"/>
      <c r="C1959" s="6"/>
      <c r="H1959" s="8"/>
      <c r="I1959" s="6"/>
      <c r="V1959" s="27"/>
    </row>
    <row r="1960" spans="1:22" x14ac:dyDescent="0.3">
      <c r="A1960" s="1"/>
      <c r="C1960" s="6"/>
      <c r="H1960" s="8"/>
      <c r="I1960" s="6"/>
      <c r="V1960" s="27"/>
    </row>
    <row r="1961" spans="1:22" x14ac:dyDescent="0.3">
      <c r="A1961" s="1"/>
      <c r="C1961" s="6"/>
      <c r="H1961" s="8"/>
      <c r="I1961" s="6"/>
      <c r="V1961" s="27"/>
    </row>
    <row r="1962" spans="1:22" x14ac:dyDescent="0.3">
      <c r="A1962" s="1"/>
      <c r="C1962" s="6"/>
      <c r="H1962" s="8"/>
      <c r="I1962" s="6"/>
      <c r="V1962" s="27"/>
    </row>
    <row r="1963" spans="1:22" x14ac:dyDescent="0.3">
      <c r="A1963" s="1"/>
      <c r="C1963" s="6"/>
      <c r="H1963" s="8"/>
      <c r="I1963" s="6"/>
      <c r="V1963" s="27"/>
    </row>
    <row r="1964" spans="1:22" x14ac:dyDescent="0.3">
      <c r="A1964" s="1"/>
      <c r="C1964" s="6"/>
      <c r="H1964" s="8"/>
      <c r="I1964" s="6"/>
      <c r="V1964" s="27"/>
    </row>
    <row r="1965" spans="1:22" x14ac:dyDescent="0.3">
      <c r="A1965" s="1"/>
      <c r="C1965" s="6"/>
      <c r="H1965" s="8"/>
      <c r="I1965" s="6"/>
      <c r="V1965" s="27"/>
    </row>
    <row r="1966" spans="1:22" x14ac:dyDescent="0.3">
      <c r="A1966" s="1"/>
      <c r="C1966" s="6"/>
      <c r="H1966" s="8"/>
      <c r="I1966" s="6"/>
      <c r="V1966" s="27"/>
    </row>
    <row r="1967" spans="1:22" x14ac:dyDescent="0.3">
      <c r="A1967" s="1"/>
      <c r="C1967" s="6"/>
      <c r="H1967" s="8"/>
      <c r="I1967" s="6"/>
      <c r="V1967" s="27"/>
    </row>
    <row r="1968" spans="1:22" x14ac:dyDescent="0.3">
      <c r="A1968" s="1"/>
      <c r="C1968" s="6"/>
      <c r="H1968" s="8"/>
      <c r="I1968" s="6"/>
      <c r="V1968" s="27"/>
    </row>
    <row r="1969" spans="1:22" x14ac:dyDescent="0.3">
      <c r="A1969" s="1"/>
      <c r="C1969" s="6"/>
      <c r="H1969" s="8"/>
      <c r="I1969" s="6"/>
      <c r="V1969" s="27"/>
    </row>
    <row r="1970" spans="1:22" x14ac:dyDescent="0.3">
      <c r="A1970" s="1"/>
      <c r="C1970" s="6"/>
      <c r="H1970" s="8"/>
      <c r="I1970" s="6"/>
      <c r="V1970" s="27"/>
    </row>
    <row r="1971" spans="1:22" x14ac:dyDescent="0.3">
      <c r="A1971" s="1"/>
      <c r="C1971" s="6"/>
      <c r="H1971" s="8"/>
      <c r="I1971" s="6"/>
      <c r="V1971" s="27"/>
    </row>
    <row r="1972" spans="1:22" x14ac:dyDescent="0.3">
      <c r="A1972" s="1"/>
      <c r="C1972" s="6"/>
      <c r="H1972" s="8"/>
      <c r="I1972" s="6"/>
      <c r="V1972" s="27"/>
    </row>
    <row r="1973" spans="1:22" x14ac:dyDescent="0.3">
      <c r="A1973" s="1"/>
      <c r="C1973" s="6"/>
      <c r="H1973" s="8"/>
      <c r="I1973" s="6"/>
      <c r="V1973" s="27"/>
    </row>
    <row r="1974" spans="1:22" x14ac:dyDescent="0.3">
      <c r="A1974" s="1"/>
      <c r="C1974" s="6"/>
      <c r="H1974" s="8"/>
      <c r="I1974" s="6"/>
      <c r="V1974" s="27"/>
    </row>
    <row r="1975" spans="1:22" x14ac:dyDescent="0.3">
      <c r="A1975" s="1"/>
      <c r="C1975" s="6"/>
      <c r="H1975" s="8"/>
      <c r="I1975" s="6"/>
      <c r="V1975" s="27"/>
    </row>
    <row r="1976" spans="1:22" x14ac:dyDescent="0.3">
      <c r="A1976" s="1"/>
      <c r="C1976" s="6"/>
      <c r="H1976" s="8"/>
      <c r="I1976" s="6"/>
      <c r="V1976" s="27"/>
    </row>
    <row r="1977" spans="1:22" x14ac:dyDescent="0.3">
      <c r="A1977" s="1"/>
      <c r="C1977" s="6"/>
      <c r="H1977" s="8"/>
      <c r="I1977" s="6"/>
      <c r="V1977" s="27"/>
    </row>
    <row r="1978" spans="1:22" x14ac:dyDescent="0.3">
      <c r="A1978" s="1"/>
      <c r="C1978" s="6"/>
      <c r="H1978" s="8"/>
      <c r="I1978" s="6"/>
      <c r="V1978" s="27"/>
    </row>
    <row r="1979" spans="1:22" x14ac:dyDescent="0.3">
      <c r="A1979" s="1"/>
      <c r="C1979" s="6"/>
      <c r="H1979" s="8"/>
      <c r="I1979" s="6"/>
      <c r="V1979" s="27"/>
    </row>
    <row r="1980" spans="1:22" x14ac:dyDescent="0.3">
      <c r="A1980" s="1"/>
      <c r="C1980" s="6"/>
      <c r="H1980" s="8"/>
      <c r="I1980" s="6"/>
      <c r="V1980" s="27"/>
    </row>
    <row r="1981" spans="1:22" x14ac:dyDescent="0.3">
      <c r="A1981" s="1"/>
      <c r="C1981" s="6"/>
      <c r="H1981" s="8"/>
      <c r="I1981" s="6"/>
      <c r="V1981" s="27"/>
    </row>
    <row r="1982" spans="1:22" x14ac:dyDescent="0.3">
      <c r="A1982" s="1"/>
      <c r="C1982" s="6"/>
      <c r="H1982" s="8"/>
      <c r="I1982" s="6"/>
      <c r="V1982" s="27"/>
    </row>
    <row r="1983" spans="1:22" x14ac:dyDescent="0.3">
      <c r="A1983" s="1"/>
      <c r="C1983" s="6"/>
      <c r="H1983" s="8"/>
      <c r="I1983" s="6"/>
      <c r="V1983" s="27"/>
    </row>
    <row r="1984" spans="1:22" x14ac:dyDescent="0.3">
      <c r="A1984" s="1"/>
      <c r="C1984" s="6"/>
      <c r="H1984" s="8"/>
      <c r="I1984" s="6"/>
      <c r="V1984" s="27"/>
    </row>
    <row r="1985" spans="1:22" x14ac:dyDescent="0.3">
      <c r="A1985" s="1"/>
      <c r="C1985" s="6"/>
      <c r="H1985" s="8"/>
      <c r="I1985" s="6"/>
      <c r="V1985" s="27"/>
    </row>
    <row r="1986" spans="1:22" x14ac:dyDescent="0.3">
      <c r="A1986" s="1"/>
      <c r="C1986" s="6"/>
      <c r="H1986" s="8"/>
      <c r="I1986" s="6"/>
      <c r="V1986" s="27"/>
    </row>
    <row r="1987" spans="1:22" x14ac:dyDescent="0.3">
      <c r="A1987" s="1"/>
      <c r="C1987" s="6"/>
      <c r="H1987" s="8"/>
      <c r="I1987" s="6"/>
      <c r="V1987" s="27"/>
    </row>
    <row r="1988" spans="1:22" x14ac:dyDescent="0.3">
      <c r="A1988" s="1"/>
      <c r="C1988" s="6"/>
      <c r="H1988" s="8"/>
      <c r="I1988" s="6"/>
      <c r="V1988" s="27"/>
    </row>
    <row r="1989" spans="1:22" x14ac:dyDescent="0.3">
      <c r="A1989" s="1"/>
      <c r="C1989" s="6"/>
      <c r="H1989" s="8"/>
      <c r="I1989" s="6"/>
      <c r="V1989" s="27"/>
    </row>
    <row r="1990" spans="1:22" x14ac:dyDescent="0.3">
      <c r="A1990" s="1"/>
      <c r="C1990" s="6"/>
      <c r="H1990" s="8"/>
      <c r="I1990" s="6"/>
      <c r="V1990" s="27"/>
    </row>
    <row r="1991" spans="1:22" x14ac:dyDescent="0.3">
      <c r="A1991" s="1"/>
      <c r="C1991" s="6"/>
      <c r="H1991" s="8"/>
      <c r="I1991" s="6"/>
      <c r="V1991" s="27"/>
    </row>
    <row r="1992" spans="1:22" x14ac:dyDescent="0.3">
      <c r="A1992" s="1"/>
      <c r="C1992" s="6"/>
      <c r="H1992" s="8"/>
      <c r="I1992" s="6"/>
      <c r="V1992" s="27"/>
    </row>
    <row r="1993" spans="1:22" x14ac:dyDescent="0.3">
      <c r="A1993" s="1"/>
      <c r="C1993" s="6"/>
      <c r="H1993" s="8"/>
      <c r="I1993" s="6"/>
      <c r="V1993" s="27"/>
    </row>
    <row r="1994" spans="1:22" x14ac:dyDescent="0.3">
      <c r="A1994" s="1"/>
      <c r="C1994" s="6"/>
      <c r="H1994" s="8"/>
      <c r="I1994" s="6"/>
      <c r="V1994" s="27"/>
    </row>
    <row r="1995" spans="1:22" x14ac:dyDescent="0.3">
      <c r="A1995" s="1"/>
      <c r="C1995" s="6"/>
      <c r="H1995" s="8"/>
      <c r="I1995" s="6"/>
      <c r="V1995" s="27"/>
    </row>
    <row r="1996" spans="1:22" x14ac:dyDescent="0.3">
      <c r="A1996" s="1"/>
      <c r="C1996" s="6"/>
      <c r="H1996" s="8"/>
      <c r="I1996" s="6"/>
      <c r="V1996" s="27"/>
    </row>
    <row r="1997" spans="1:22" x14ac:dyDescent="0.3">
      <c r="A1997" s="1"/>
      <c r="C1997" s="6"/>
      <c r="H1997" s="8"/>
      <c r="I1997" s="6"/>
      <c r="V1997" s="27"/>
    </row>
    <row r="1998" spans="1:22" x14ac:dyDescent="0.3">
      <c r="A1998" s="1"/>
      <c r="C1998" s="6"/>
      <c r="H1998" s="8"/>
      <c r="I1998" s="6"/>
      <c r="V1998" s="27"/>
    </row>
    <row r="1999" spans="1:22" x14ac:dyDescent="0.3">
      <c r="A1999" s="1"/>
      <c r="C1999" s="6"/>
      <c r="H1999" s="8"/>
      <c r="I1999" s="6"/>
      <c r="V1999" s="27"/>
    </row>
    <row r="2000" spans="1:22" x14ac:dyDescent="0.3">
      <c r="A2000" s="1"/>
      <c r="C2000" s="6"/>
      <c r="H2000" s="8"/>
      <c r="I2000" s="6"/>
      <c r="V2000" s="27"/>
    </row>
    <row r="2001" spans="1:22" x14ac:dyDescent="0.3">
      <c r="A2001" s="1"/>
      <c r="C2001" s="6"/>
      <c r="H2001" s="8"/>
      <c r="I2001" s="6"/>
      <c r="V2001" s="27"/>
    </row>
    <row r="2002" spans="1:22" x14ac:dyDescent="0.3">
      <c r="A2002" s="1"/>
      <c r="C2002" s="6"/>
      <c r="H2002" s="8"/>
      <c r="I2002" s="6"/>
      <c r="V2002" s="27"/>
    </row>
    <row r="2003" spans="1:22" x14ac:dyDescent="0.3">
      <c r="A2003" s="1"/>
      <c r="C2003" s="6"/>
      <c r="H2003" s="8"/>
      <c r="I2003" s="6"/>
      <c r="V2003" s="27"/>
    </row>
    <row r="2004" spans="1:22" x14ac:dyDescent="0.3">
      <c r="A2004" s="1"/>
      <c r="C2004" s="6"/>
      <c r="H2004" s="8"/>
      <c r="I2004" s="6"/>
      <c r="V2004" s="27"/>
    </row>
    <row r="2005" spans="1:22" x14ac:dyDescent="0.3">
      <c r="A2005" s="1"/>
      <c r="C2005" s="6"/>
      <c r="H2005" s="8"/>
      <c r="I2005" s="6"/>
      <c r="V2005" s="27"/>
    </row>
    <row r="2006" spans="1:22" x14ac:dyDescent="0.3">
      <c r="A2006" s="1"/>
      <c r="C2006" s="6"/>
      <c r="H2006" s="8"/>
      <c r="I2006" s="6"/>
      <c r="V2006" s="27"/>
    </row>
    <row r="2007" spans="1:22" x14ac:dyDescent="0.3">
      <c r="A2007" s="1"/>
      <c r="C2007" s="6"/>
      <c r="H2007" s="8"/>
      <c r="I2007" s="6"/>
      <c r="V2007" s="27"/>
    </row>
    <row r="2008" spans="1:22" x14ac:dyDescent="0.3">
      <c r="A2008" s="1"/>
      <c r="C2008" s="6"/>
      <c r="H2008" s="8"/>
      <c r="I2008" s="6"/>
      <c r="V2008" s="27"/>
    </row>
    <row r="2009" spans="1:22" x14ac:dyDescent="0.3">
      <c r="A2009" s="1"/>
      <c r="C2009" s="6"/>
      <c r="H2009" s="8"/>
      <c r="I2009" s="6"/>
      <c r="V2009" s="27"/>
    </row>
    <row r="2010" spans="1:22" x14ac:dyDescent="0.3">
      <c r="A2010" s="1"/>
      <c r="C2010" s="6"/>
      <c r="H2010" s="8"/>
      <c r="I2010" s="6"/>
      <c r="V2010" s="27"/>
    </row>
    <row r="2011" spans="1:22" x14ac:dyDescent="0.3">
      <c r="A2011" s="1"/>
      <c r="C2011" s="6"/>
      <c r="H2011" s="8"/>
      <c r="I2011" s="6"/>
      <c r="V2011" s="27"/>
    </row>
    <row r="2012" spans="1:22" x14ac:dyDescent="0.3">
      <c r="A2012" s="1"/>
      <c r="C2012" s="6"/>
      <c r="H2012" s="8"/>
      <c r="I2012" s="6"/>
      <c r="V2012" s="27"/>
    </row>
    <row r="2013" spans="1:22" x14ac:dyDescent="0.3">
      <c r="A2013" s="1"/>
      <c r="C2013" s="6"/>
      <c r="H2013" s="8"/>
      <c r="I2013" s="6"/>
      <c r="V2013" s="27"/>
    </row>
    <row r="2014" spans="1:22" x14ac:dyDescent="0.3">
      <c r="A2014" s="1"/>
      <c r="C2014" s="6"/>
      <c r="H2014" s="8"/>
      <c r="I2014" s="6"/>
      <c r="V2014" s="27"/>
    </row>
    <row r="2015" spans="1:22" x14ac:dyDescent="0.3">
      <c r="A2015" s="1"/>
      <c r="C2015" s="6"/>
      <c r="H2015" s="8"/>
      <c r="I2015" s="6"/>
      <c r="V2015" s="27"/>
    </row>
    <row r="2016" spans="1:22" x14ac:dyDescent="0.3">
      <c r="A2016" s="1"/>
      <c r="C2016" s="6"/>
      <c r="H2016" s="8"/>
      <c r="I2016" s="6"/>
      <c r="V2016" s="27"/>
    </row>
    <row r="2017" spans="1:22" x14ac:dyDescent="0.3">
      <c r="A2017" s="1"/>
      <c r="C2017" s="6"/>
      <c r="H2017" s="8"/>
      <c r="I2017" s="6"/>
      <c r="V2017" s="27"/>
    </row>
    <row r="2018" spans="1:22" x14ac:dyDescent="0.3">
      <c r="A2018" s="1"/>
      <c r="C2018" s="6"/>
      <c r="H2018" s="8"/>
      <c r="I2018" s="6"/>
      <c r="V2018" s="27"/>
    </row>
    <row r="2019" spans="1:22" x14ac:dyDescent="0.3">
      <c r="A2019" s="1"/>
      <c r="C2019" s="6"/>
      <c r="H2019" s="8"/>
      <c r="I2019" s="6"/>
      <c r="V2019" s="27"/>
    </row>
    <row r="2020" spans="1:22" x14ac:dyDescent="0.3">
      <c r="A2020" s="1"/>
      <c r="C2020" s="6"/>
      <c r="H2020" s="8"/>
      <c r="I2020" s="6"/>
      <c r="V2020" s="27"/>
    </row>
    <row r="2021" spans="1:22" x14ac:dyDescent="0.3">
      <c r="A2021" s="1"/>
      <c r="C2021" s="6"/>
      <c r="H2021" s="8"/>
      <c r="I2021" s="6"/>
      <c r="V2021" s="27"/>
    </row>
    <row r="2022" spans="1:22" x14ac:dyDescent="0.3">
      <c r="A2022" s="1"/>
      <c r="C2022" s="6"/>
      <c r="H2022" s="8"/>
      <c r="I2022" s="6"/>
      <c r="V2022" s="27"/>
    </row>
    <row r="2023" spans="1:22" x14ac:dyDescent="0.3">
      <c r="A2023" s="1"/>
      <c r="C2023" s="6"/>
      <c r="H2023" s="8"/>
      <c r="I2023" s="6"/>
      <c r="V2023" s="27"/>
    </row>
    <row r="2024" spans="1:22" x14ac:dyDescent="0.3">
      <c r="A2024" s="1"/>
      <c r="C2024" s="6"/>
      <c r="H2024" s="8"/>
      <c r="I2024" s="6"/>
      <c r="V2024" s="27"/>
    </row>
    <row r="2025" spans="1:22" x14ac:dyDescent="0.3">
      <c r="A2025" s="1"/>
      <c r="C2025" s="6"/>
      <c r="H2025" s="8"/>
      <c r="I2025" s="6"/>
      <c r="V2025" s="27"/>
    </row>
    <row r="2026" spans="1:22" x14ac:dyDescent="0.3">
      <c r="A2026" s="1"/>
      <c r="C2026" s="6"/>
      <c r="H2026" s="8"/>
      <c r="I2026" s="6"/>
      <c r="V2026" s="27"/>
    </row>
    <row r="2027" spans="1:22" x14ac:dyDescent="0.3">
      <c r="A2027" s="1"/>
      <c r="C2027" s="6"/>
      <c r="H2027" s="8"/>
      <c r="I2027" s="6"/>
      <c r="V2027" s="27"/>
    </row>
    <row r="2028" spans="1:22" x14ac:dyDescent="0.3">
      <c r="A2028" s="1"/>
      <c r="C2028" s="6"/>
      <c r="H2028" s="8"/>
      <c r="I2028" s="6"/>
      <c r="V2028" s="27"/>
    </row>
    <row r="2029" spans="1:22" x14ac:dyDescent="0.3">
      <c r="A2029" s="1"/>
      <c r="C2029" s="6"/>
      <c r="H2029" s="8"/>
      <c r="I2029" s="6"/>
      <c r="V2029" s="27"/>
    </row>
    <row r="2030" spans="1:22" x14ac:dyDescent="0.3">
      <c r="A2030" s="1"/>
      <c r="C2030" s="6"/>
      <c r="H2030" s="8"/>
      <c r="I2030" s="6"/>
      <c r="V2030" s="27"/>
    </row>
    <row r="2031" spans="1:22" x14ac:dyDescent="0.3">
      <c r="A2031" s="1"/>
      <c r="C2031" s="6"/>
      <c r="H2031" s="8"/>
      <c r="I2031" s="6"/>
      <c r="V2031" s="27"/>
    </row>
    <row r="2032" spans="1:22" x14ac:dyDescent="0.3">
      <c r="A2032" s="1"/>
      <c r="C2032" s="6"/>
      <c r="H2032" s="8"/>
      <c r="I2032" s="6"/>
      <c r="V2032" s="27"/>
    </row>
    <row r="2033" spans="1:22" x14ac:dyDescent="0.3">
      <c r="A2033" s="1"/>
      <c r="C2033" s="6"/>
      <c r="H2033" s="8"/>
      <c r="I2033" s="6"/>
      <c r="V2033" s="27"/>
    </row>
    <row r="2034" spans="1:22" x14ac:dyDescent="0.3">
      <c r="A2034" s="1"/>
      <c r="C2034" s="6"/>
      <c r="H2034" s="8"/>
      <c r="I2034" s="6"/>
      <c r="V2034" s="27"/>
    </row>
    <row r="2035" spans="1:22" x14ac:dyDescent="0.3">
      <c r="A2035" s="1"/>
      <c r="C2035" s="6"/>
      <c r="H2035" s="8"/>
      <c r="I2035" s="6"/>
      <c r="V2035" s="27"/>
    </row>
    <row r="2036" spans="1:22" x14ac:dyDescent="0.3">
      <c r="A2036" s="1"/>
      <c r="C2036" s="6"/>
      <c r="H2036" s="8"/>
      <c r="I2036" s="6"/>
      <c r="V2036" s="27"/>
    </row>
    <row r="2037" spans="1:22" x14ac:dyDescent="0.3">
      <c r="A2037" s="1"/>
      <c r="C2037" s="6"/>
      <c r="H2037" s="8"/>
      <c r="I2037" s="6"/>
      <c r="V2037" s="27"/>
    </row>
    <row r="2038" spans="1:22" x14ac:dyDescent="0.3">
      <c r="A2038" s="1"/>
      <c r="C2038" s="6"/>
      <c r="H2038" s="8"/>
      <c r="I2038" s="6"/>
      <c r="V2038" s="27"/>
    </row>
    <row r="2039" spans="1:22" x14ac:dyDescent="0.3">
      <c r="A2039" s="1"/>
      <c r="C2039" s="6"/>
      <c r="H2039" s="8"/>
      <c r="I2039" s="6"/>
      <c r="V2039" s="27"/>
    </row>
    <row r="2040" spans="1:22" x14ac:dyDescent="0.3">
      <c r="A2040" s="1"/>
      <c r="C2040" s="6"/>
      <c r="H2040" s="8"/>
      <c r="I2040" s="6"/>
      <c r="V2040" s="27"/>
    </row>
    <row r="2041" spans="1:22" x14ac:dyDescent="0.3">
      <c r="A2041" s="1"/>
      <c r="C2041" s="6"/>
      <c r="H2041" s="8"/>
      <c r="I2041" s="6"/>
      <c r="V2041" s="27"/>
    </row>
    <row r="2042" spans="1:22" x14ac:dyDescent="0.3">
      <c r="A2042" s="1"/>
      <c r="C2042" s="6"/>
      <c r="H2042" s="8"/>
      <c r="I2042" s="6"/>
      <c r="V2042" s="27"/>
    </row>
    <row r="2043" spans="1:22" x14ac:dyDescent="0.3">
      <c r="A2043" s="1"/>
      <c r="C2043" s="6"/>
      <c r="H2043" s="8"/>
      <c r="I2043" s="6"/>
      <c r="V2043" s="27"/>
    </row>
    <row r="2044" spans="1:22" x14ac:dyDescent="0.3">
      <c r="A2044" s="1"/>
      <c r="C2044" s="6"/>
      <c r="H2044" s="8"/>
      <c r="I2044" s="6"/>
      <c r="V2044" s="27"/>
    </row>
    <row r="2045" spans="1:22" x14ac:dyDescent="0.3">
      <c r="A2045" s="1"/>
      <c r="C2045" s="6"/>
      <c r="H2045" s="8"/>
      <c r="I2045" s="6"/>
      <c r="V2045" s="27"/>
    </row>
    <row r="2046" spans="1:22" x14ac:dyDescent="0.3">
      <c r="A2046" s="1"/>
      <c r="C2046" s="6"/>
      <c r="H2046" s="8"/>
      <c r="I2046" s="6"/>
      <c r="V2046" s="27"/>
    </row>
    <row r="2047" spans="1:22" x14ac:dyDescent="0.3">
      <c r="A2047" s="1"/>
      <c r="C2047" s="6"/>
      <c r="H2047" s="8"/>
      <c r="I2047" s="6"/>
      <c r="V2047" s="27"/>
    </row>
    <row r="2048" spans="1:22" x14ac:dyDescent="0.3">
      <c r="A2048" s="1"/>
      <c r="C2048" s="6"/>
      <c r="H2048" s="8"/>
      <c r="I2048" s="6"/>
      <c r="V2048" s="27"/>
    </row>
    <row r="2049" spans="1:22" x14ac:dyDescent="0.3">
      <c r="A2049" s="1"/>
      <c r="C2049" s="6"/>
      <c r="H2049" s="8"/>
      <c r="I2049" s="6"/>
      <c r="V2049" s="27"/>
    </row>
    <row r="2050" spans="1:22" x14ac:dyDescent="0.3">
      <c r="A2050" s="1"/>
      <c r="C2050" s="6"/>
      <c r="H2050" s="8"/>
      <c r="I2050" s="6"/>
      <c r="V2050" s="27"/>
    </row>
    <row r="2051" spans="1:22" x14ac:dyDescent="0.3">
      <c r="A2051" s="1"/>
      <c r="C2051" s="6"/>
      <c r="H2051" s="8"/>
      <c r="I2051" s="6"/>
      <c r="V2051" s="27"/>
    </row>
    <row r="2052" spans="1:22" x14ac:dyDescent="0.3">
      <c r="A2052" s="1"/>
      <c r="C2052" s="6"/>
      <c r="H2052" s="8"/>
      <c r="I2052" s="6"/>
      <c r="V2052" s="27"/>
    </row>
    <row r="2053" spans="1:22" x14ac:dyDescent="0.3">
      <c r="A2053" s="1"/>
      <c r="C2053" s="6"/>
      <c r="H2053" s="8"/>
      <c r="I2053" s="6"/>
      <c r="V2053" s="27"/>
    </row>
    <row r="2054" spans="1:22" x14ac:dyDescent="0.3">
      <c r="A2054" s="1"/>
      <c r="C2054" s="6"/>
      <c r="H2054" s="8"/>
      <c r="I2054" s="6"/>
      <c r="V2054" s="27"/>
    </row>
    <row r="2055" spans="1:22" x14ac:dyDescent="0.3">
      <c r="A2055" s="1"/>
      <c r="C2055" s="6"/>
      <c r="H2055" s="8"/>
      <c r="I2055" s="6"/>
      <c r="V2055" s="27"/>
    </row>
    <row r="2056" spans="1:22" x14ac:dyDescent="0.3">
      <c r="A2056" s="1"/>
      <c r="C2056" s="6"/>
      <c r="H2056" s="8"/>
      <c r="I2056" s="6"/>
      <c r="V2056" s="27"/>
    </row>
    <row r="2057" spans="1:22" x14ac:dyDescent="0.3">
      <c r="A2057" s="1"/>
      <c r="C2057" s="6"/>
      <c r="H2057" s="8"/>
      <c r="I2057" s="6"/>
      <c r="V2057" s="27"/>
    </row>
    <row r="2058" spans="1:22" x14ac:dyDescent="0.3">
      <c r="A2058" s="1"/>
      <c r="C2058" s="6"/>
      <c r="H2058" s="8"/>
      <c r="I2058" s="6"/>
      <c r="V2058" s="27"/>
    </row>
    <row r="2059" spans="1:22" x14ac:dyDescent="0.3">
      <c r="A2059" s="1"/>
      <c r="C2059" s="6"/>
      <c r="H2059" s="8"/>
      <c r="I2059" s="6"/>
      <c r="V2059" s="27"/>
    </row>
    <row r="2060" spans="1:22" x14ac:dyDescent="0.3">
      <c r="A2060" s="1"/>
      <c r="C2060" s="6"/>
      <c r="H2060" s="8"/>
      <c r="I2060" s="6"/>
      <c r="V2060" s="27"/>
    </row>
    <row r="2061" spans="1:22" x14ac:dyDescent="0.3">
      <c r="A2061" s="1"/>
      <c r="C2061" s="6"/>
      <c r="H2061" s="8"/>
      <c r="I2061" s="6"/>
      <c r="V2061" s="27"/>
    </row>
    <row r="2062" spans="1:22" x14ac:dyDescent="0.3">
      <c r="A2062" s="1"/>
      <c r="C2062" s="6"/>
      <c r="H2062" s="8"/>
      <c r="I2062" s="6"/>
      <c r="V2062" s="27"/>
    </row>
    <row r="2063" spans="1:22" x14ac:dyDescent="0.3">
      <c r="A2063" s="1"/>
      <c r="C2063" s="6"/>
      <c r="H2063" s="8"/>
      <c r="I2063" s="6"/>
      <c r="V2063" s="27"/>
    </row>
    <row r="2064" spans="1:22" x14ac:dyDescent="0.3">
      <c r="A2064" s="1"/>
      <c r="C2064" s="6"/>
      <c r="H2064" s="8"/>
      <c r="I2064" s="6"/>
      <c r="V2064" s="27"/>
    </row>
    <row r="2065" spans="1:22" x14ac:dyDescent="0.3">
      <c r="A2065" s="1"/>
      <c r="C2065" s="6"/>
      <c r="H2065" s="8"/>
      <c r="I2065" s="6"/>
      <c r="V2065" s="27"/>
    </row>
    <row r="2066" spans="1:22" x14ac:dyDescent="0.3">
      <c r="A2066" s="1"/>
      <c r="C2066" s="6"/>
      <c r="H2066" s="8"/>
      <c r="I2066" s="6"/>
      <c r="V2066" s="27"/>
    </row>
    <row r="2067" spans="1:22" x14ac:dyDescent="0.3">
      <c r="A2067" s="1"/>
      <c r="C2067" s="6"/>
      <c r="H2067" s="8"/>
      <c r="I2067" s="6"/>
      <c r="V2067" s="27"/>
    </row>
    <row r="2068" spans="1:22" x14ac:dyDescent="0.3">
      <c r="A2068" s="1"/>
      <c r="C2068" s="6"/>
      <c r="H2068" s="8"/>
      <c r="I2068" s="6"/>
      <c r="V2068" s="27"/>
    </row>
    <row r="2069" spans="1:22" x14ac:dyDescent="0.3">
      <c r="A2069" s="1"/>
      <c r="C2069" s="6"/>
      <c r="H2069" s="8"/>
      <c r="I2069" s="6"/>
      <c r="V2069" s="27"/>
    </row>
    <row r="2070" spans="1:22" x14ac:dyDescent="0.3">
      <c r="A2070" s="1"/>
      <c r="C2070" s="6"/>
      <c r="H2070" s="8"/>
      <c r="I2070" s="6"/>
      <c r="V2070" s="27"/>
    </row>
    <row r="2071" spans="1:22" x14ac:dyDescent="0.3">
      <c r="A2071" s="1"/>
      <c r="C2071" s="6"/>
      <c r="H2071" s="8"/>
      <c r="I2071" s="6"/>
      <c r="V2071" s="27"/>
    </row>
    <row r="2072" spans="1:22" x14ac:dyDescent="0.3">
      <c r="A2072" s="1"/>
      <c r="C2072" s="6"/>
      <c r="H2072" s="8"/>
      <c r="I2072" s="6"/>
      <c r="V2072" s="27"/>
    </row>
    <row r="2073" spans="1:22" x14ac:dyDescent="0.3">
      <c r="A2073" s="1"/>
      <c r="C2073" s="6"/>
      <c r="H2073" s="8"/>
      <c r="I2073" s="6"/>
      <c r="V2073" s="27"/>
    </row>
    <row r="2074" spans="1:22" x14ac:dyDescent="0.3">
      <c r="A2074" s="1"/>
      <c r="C2074" s="6"/>
      <c r="H2074" s="8"/>
      <c r="I2074" s="6"/>
      <c r="V2074" s="27"/>
    </row>
    <row r="2075" spans="1:22" x14ac:dyDescent="0.3">
      <c r="A2075" s="1"/>
      <c r="C2075" s="6"/>
      <c r="H2075" s="8"/>
      <c r="I2075" s="6"/>
      <c r="V2075" s="27"/>
    </row>
    <row r="2076" spans="1:22" x14ac:dyDescent="0.3">
      <c r="A2076" s="1"/>
      <c r="C2076" s="6"/>
      <c r="H2076" s="8"/>
      <c r="I2076" s="6"/>
      <c r="V2076" s="27"/>
    </row>
    <row r="2077" spans="1:22" x14ac:dyDescent="0.3">
      <c r="A2077" s="1"/>
      <c r="C2077" s="6"/>
      <c r="H2077" s="8"/>
      <c r="I2077" s="6"/>
      <c r="V2077" s="27"/>
    </row>
    <row r="2078" spans="1:22" x14ac:dyDescent="0.3">
      <c r="A2078" s="1"/>
      <c r="C2078" s="6"/>
      <c r="H2078" s="8"/>
      <c r="I2078" s="6"/>
      <c r="V2078" s="27"/>
    </row>
    <row r="2079" spans="1:22" x14ac:dyDescent="0.3">
      <c r="A2079" s="1"/>
      <c r="C2079" s="6"/>
      <c r="H2079" s="8"/>
      <c r="I2079" s="6"/>
      <c r="V2079" s="27"/>
    </row>
    <row r="2080" spans="1:22" x14ac:dyDescent="0.3">
      <c r="A2080" s="1"/>
      <c r="C2080" s="6"/>
      <c r="H2080" s="8"/>
      <c r="I2080" s="6"/>
      <c r="V2080" s="27"/>
    </row>
    <row r="2081" spans="1:22" x14ac:dyDescent="0.3">
      <c r="A2081" s="1"/>
      <c r="C2081" s="6"/>
      <c r="H2081" s="8"/>
      <c r="I2081" s="6"/>
      <c r="V2081" s="27"/>
    </row>
    <row r="2082" spans="1:22" x14ac:dyDescent="0.3">
      <c r="A2082" s="1"/>
      <c r="C2082" s="6"/>
      <c r="H2082" s="8"/>
      <c r="I2082" s="6"/>
      <c r="V2082" s="27"/>
    </row>
    <row r="2083" spans="1:22" x14ac:dyDescent="0.3">
      <c r="A2083" s="1"/>
      <c r="C2083" s="6"/>
      <c r="H2083" s="8"/>
      <c r="I2083" s="6"/>
      <c r="V2083" s="27"/>
    </row>
    <row r="2084" spans="1:22" x14ac:dyDescent="0.3">
      <c r="A2084" s="1"/>
      <c r="C2084" s="6"/>
      <c r="H2084" s="8"/>
      <c r="I2084" s="6"/>
      <c r="V2084" s="27"/>
    </row>
    <row r="2085" spans="1:22" x14ac:dyDescent="0.3">
      <c r="A2085" s="1"/>
      <c r="C2085" s="6"/>
      <c r="H2085" s="8"/>
      <c r="I2085" s="6"/>
      <c r="V2085" s="27"/>
    </row>
    <row r="2086" spans="1:22" x14ac:dyDescent="0.3">
      <c r="A2086" s="1"/>
      <c r="C2086" s="6"/>
      <c r="H2086" s="8"/>
      <c r="I2086" s="6"/>
      <c r="V2086" s="27"/>
    </row>
    <row r="2087" spans="1:22" x14ac:dyDescent="0.3">
      <c r="A2087" s="1"/>
      <c r="C2087" s="6"/>
      <c r="H2087" s="8"/>
      <c r="I2087" s="6"/>
      <c r="V2087" s="27"/>
    </row>
    <row r="2088" spans="1:22" x14ac:dyDescent="0.3">
      <c r="A2088" s="1"/>
      <c r="C2088" s="6"/>
      <c r="H2088" s="8"/>
      <c r="I2088" s="6"/>
      <c r="V2088" s="27"/>
    </row>
    <row r="2089" spans="1:22" x14ac:dyDescent="0.3">
      <c r="A2089" s="1"/>
      <c r="C2089" s="6"/>
      <c r="H2089" s="8"/>
      <c r="I2089" s="6"/>
      <c r="V2089" s="27"/>
    </row>
    <row r="2090" spans="1:22" x14ac:dyDescent="0.3">
      <c r="A2090" s="1"/>
      <c r="C2090" s="6"/>
      <c r="H2090" s="8"/>
      <c r="I2090" s="6"/>
      <c r="V2090" s="27"/>
    </row>
    <row r="2091" spans="1:22" x14ac:dyDescent="0.3">
      <c r="A2091" s="1"/>
      <c r="C2091" s="6"/>
      <c r="H2091" s="8"/>
      <c r="I2091" s="6"/>
      <c r="V2091" s="27"/>
    </row>
    <row r="2092" spans="1:22" x14ac:dyDescent="0.3">
      <c r="A2092" s="1"/>
      <c r="C2092" s="6"/>
      <c r="H2092" s="8"/>
      <c r="I2092" s="6"/>
      <c r="V2092" s="27"/>
    </row>
    <row r="2093" spans="1:22" x14ac:dyDescent="0.3">
      <c r="A2093" s="1"/>
      <c r="C2093" s="6"/>
      <c r="H2093" s="8"/>
      <c r="I2093" s="6"/>
      <c r="V2093" s="27"/>
    </row>
    <row r="2094" spans="1:22" x14ac:dyDescent="0.3">
      <c r="A2094" s="1"/>
      <c r="C2094" s="6"/>
      <c r="H2094" s="8"/>
      <c r="I2094" s="6"/>
      <c r="V2094" s="27"/>
    </row>
    <row r="2095" spans="1:22" x14ac:dyDescent="0.3">
      <c r="A2095" s="1"/>
      <c r="C2095" s="6"/>
      <c r="H2095" s="8"/>
      <c r="I2095" s="6"/>
      <c r="V2095" s="27"/>
    </row>
    <row r="2096" spans="1:22" x14ac:dyDescent="0.3">
      <c r="A2096" s="1"/>
      <c r="C2096" s="6"/>
      <c r="H2096" s="8"/>
      <c r="I2096" s="6"/>
      <c r="V2096" s="27"/>
    </row>
    <row r="2097" spans="1:22" x14ac:dyDescent="0.3">
      <c r="A2097" s="1"/>
      <c r="C2097" s="6"/>
      <c r="H2097" s="8"/>
      <c r="I2097" s="6"/>
      <c r="V2097" s="27"/>
    </row>
    <row r="2098" spans="1:22" x14ac:dyDescent="0.3">
      <c r="A2098" s="1"/>
      <c r="C2098" s="6"/>
      <c r="H2098" s="8"/>
      <c r="I2098" s="6"/>
      <c r="V2098" s="27"/>
    </row>
    <row r="2099" spans="1:22" x14ac:dyDescent="0.3">
      <c r="A2099" s="1"/>
      <c r="C2099" s="6"/>
      <c r="H2099" s="8"/>
      <c r="I2099" s="6"/>
      <c r="V2099" s="27"/>
    </row>
    <row r="2100" spans="1:22" x14ac:dyDescent="0.3">
      <c r="A2100" s="1"/>
      <c r="C2100" s="6"/>
      <c r="H2100" s="8"/>
      <c r="I2100" s="6"/>
      <c r="V2100" s="27"/>
    </row>
    <row r="2101" spans="1:22" x14ac:dyDescent="0.3">
      <c r="A2101" s="1"/>
      <c r="C2101" s="6"/>
      <c r="H2101" s="8"/>
      <c r="I2101" s="6"/>
      <c r="V2101" s="27"/>
    </row>
    <row r="2102" spans="1:22" x14ac:dyDescent="0.3">
      <c r="A2102" s="1"/>
      <c r="C2102" s="6"/>
      <c r="H2102" s="8"/>
      <c r="I2102" s="6"/>
      <c r="V2102" s="27"/>
    </row>
    <row r="2103" spans="1:22" x14ac:dyDescent="0.3">
      <c r="A2103" s="1"/>
      <c r="C2103" s="6"/>
      <c r="H2103" s="8"/>
      <c r="I2103" s="6"/>
      <c r="V2103" s="27"/>
    </row>
    <row r="2104" spans="1:22" x14ac:dyDescent="0.3">
      <c r="A2104" s="1"/>
      <c r="C2104" s="6"/>
      <c r="H2104" s="8"/>
      <c r="I2104" s="6"/>
      <c r="V2104" s="27"/>
    </row>
    <row r="2105" spans="1:22" x14ac:dyDescent="0.3">
      <c r="A2105" s="1"/>
      <c r="C2105" s="6"/>
      <c r="H2105" s="8"/>
      <c r="I2105" s="6"/>
      <c r="V2105" s="27"/>
    </row>
    <row r="2106" spans="1:22" x14ac:dyDescent="0.3">
      <c r="A2106" s="1"/>
      <c r="C2106" s="6"/>
      <c r="H2106" s="8"/>
      <c r="I2106" s="6"/>
      <c r="V2106" s="27"/>
    </row>
    <row r="2107" spans="1:22" x14ac:dyDescent="0.3">
      <c r="A2107" s="1"/>
      <c r="C2107" s="6"/>
      <c r="H2107" s="8"/>
      <c r="I2107" s="6"/>
      <c r="V2107" s="27"/>
    </row>
    <row r="2108" spans="1:22" x14ac:dyDescent="0.3">
      <c r="A2108" s="1"/>
      <c r="C2108" s="6"/>
      <c r="H2108" s="8"/>
      <c r="I2108" s="6"/>
      <c r="V2108" s="27"/>
    </row>
    <row r="2109" spans="1:22" x14ac:dyDescent="0.3">
      <c r="A2109" s="1"/>
      <c r="C2109" s="6"/>
      <c r="H2109" s="8"/>
      <c r="I2109" s="6"/>
      <c r="V2109" s="27"/>
    </row>
    <row r="2110" spans="1:22" x14ac:dyDescent="0.3">
      <c r="A2110" s="1"/>
      <c r="C2110" s="6"/>
      <c r="H2110" s="8"/>
      <c r="I2110" s="6"/>
      <c r="V2110" s="27"/>
    </row>
    <row r="2111" spans="1:22" x14ac:dyDescent="0.3">
      <c r="A2111" s="1"/>
      <c r="C2111" s="6"/>
      <c r="H2111" s="8"/>
      <c r="I2111" s="6"/>
      <c r="V2111" s="27"/>
    </row>
    <row r="2112" spans="1:22" x14ac:dyDescent="0.3">
      <c r="A2112" s="1"/>
      <c r="C2112" s="6"/>
      <c r="H2112" s="8"/>
      <c r="I2112" s="6"/>
      <c r="V2112" s="27"/>
    </row>
    <row r="2113" spans="1:22" x14ac:dyDescent="0.3">
      <c r="A2113" s="1"/>
      <c r="C2113" s="6"/>
      <c r="H2113" s="8"/>
      <c r="I2113" s="6"/>
      <c r="V2113" s="27"/>
    </row>
    <row r="2114" spans="1:22" x14ac:dyDescent="0.3">
      <c r="A2114" s="1"/>
      <c r="C2114" s="6"/>
      <c r="H2114" s="8"/>
      <c r="I2114" s="6"/>
      <c r="V2114" s="27"/>
    </row>
    <row r="2115" spans="1:22" x14ac:dyDescent="0.3">
      <c r="A2115" s="1"/>
      <c r="C2115" s="6"/>
      <c r="H2115" s="8"/>
      <c r="I2115" s="6"/>
      <c r="V2115" s="27"/>
    </row>
    <row r="2116" spans="1:22" x14ac:dyDescent="0.3">
      <c r="A2116" s="1"/>
      <c r="C2116" s="6"/>
      <c r="H2116" s="8"/>
      <c r="I2116" s="6"/>
      <c r="V2116" s="27"/>
    </row>
    <row r="2117" spans="1:22" x14ac:dyDescent="0.3">
      <c r="A2117" s="1"/>
      <c r="C2117" s="6"/>
      <c r="H2117" s="8"/>
      <c r="I2117" s="6"/>
      <c r="V2117" s="27"/>
    </row>
    <row r="2118" spans="1:22" x14ac:dyDescent="0.3">
      <c r="A2118" s="1"/>
      <c r="C2118" s="6"/>
      <c r="H2118" s="8"/>
      <c r="I2118" s="6"/>
      <c r="V2118" s="27"/>
    </row>
    <row r="2119" spans="1:22" x14ac:dyDescent="0.3">
      <c r="A2119" s="1"/>
      <c r="C2119" s="6"/>
      <c r="H2119" s="8"/>
      <c r="I2119" s="6"/>
      <c r="V2119" s="27"/>
    </row>
    <row r="2120" spans="1:22" x14ac:dyDescent="0.3">
      <c r="A2120" s="1"/>
      <c r="C2120" s="6"/>
      <c r="H2120" s="8"/>
      <c r="I2120" s="6"/>
      <c r="V2120" s="27"/>
    </row>
    <row r="2121" spans="1:22" x14ac:dyDescent="0.3">
      <c r="A2121" s="1"/>
      <c r="C2121" s="6"/>
      <c r="H2121" s="8"/>
      <c r="I2121" s="6"/>
      <c r="V2121" s="27"/>
    </row>
    <row r="2122" spans="1:22" x14ac:dyDescent="0.3">
      <c r="A2122" s="1"/>
      <c r="C2122" s="6"/>
      <c r="H2122" s="8"/>
      <c r="I2122" s="6"/>
      <c r="V2122" s="27"/>
    </row>
    <row r="2123" spans="1:22" x14ac:dyDescent="0.3">
      <c r="A2123" s="1"/>
      <c r="C2123" s="6"/>
      <c r="H2123" s="8"/>
      <c r="I2123" s="6"/>
      <c r="V2123" s="27"/>
    </row>
    <row r="2124" spans="1:22" x14ac:dyDescent="0.3">
      <c r="A2124" s="1"/>
      <c r="C2124" s="6"/>
      <c r="H2124" s="8"/>
      <c r="I2124" s="6"/>
      <c r="V2124" s="27"/>
    </row>
    <row r="2125" spans="1:22" x14ac:dyDescent="0.3">
      <c r="A2125" s="1"/>
      <c r="C2125" s="6"/>
      <c r="H2125" s="8"/>
      <c r="I2125" s="6"/>
      <c r="V2125" s="27"/>
    </row>
    <row r="2126" spans="1:22" x14ac:dyDescent="0.3">
      <c r="A2126" s="1"/>
      <c r="C2126" s="6"/>
      <c r="H2126" s="8"/>
      <c r="I2126" s="6"/>
      <c r="V2126" s="27"/>
    </row>
    <row r="2127" spans="1:22" x14ac:dyDescent="0.3">
      <c r="A2127" s="1"/>
      <c r="C2127" s="6"/>
      <c r="H2127" s="8"/>
      <c r="I2127" s="6"/>
      <c r="V2127" s="27"/>
    </row>
    <row r="2128" spans="1:22" x14ac:dyDescent="0.3">
      <c r="A2128" s="1"/>
      <c r="C2128" s="6"/>
      <c r="H2128" s="8"/>
      <c r="I2128" s="6"/>
      <c r="V2128" s="27"/>
    </row>
    <row r="2129" spans="1:22" x14ac:dyDescent="0.3">
      <c r="A2129" s="1"/>
      <c r="C2129" s="6"/>
      <c r="H2129" s="8"/>
      <c r="I2129" s="6"/>
      <c r="V2129" s="27"/>
    </row>
    <row r="2130" spans="1:22" x14ac:dyDescent="0.3">
      <c r="A2130" s="1"/>
      <c r="C2130" s="6"/>
      <c r="H2130" s="8"/>
      <c r="I2130" s="6"/>
      <c r="V2130" s="27"/>
    </row>
    <row r="2131" spans="1:22" x14ac:dyDescent="0.3">
      <c r="A2131" s="1"/>
      <c r="C2131" s="6"/>
      <c r="H2131" s="8"/>
      <c r="I2131" s="6"/>
      <c r="V2131" s="27"/>
    </row>
    <row r="2132" spans="1:22" x14ac:dyDescent="0.3">
      <c r="A2132" s="1"/>
      <c r="C2132" s="6"/>
      <c r="H2132" s="8"/>
      <c r="I2132" s="6"/>
      <c r="V2132" s="27"/>
    </row>
    <row r="2133" spans="1:22" x14ac:dyDescent="0.3">
      <c r="A2133" s="1"/>
      <c r="C2133" s="6"/>
      <c r="H2133" s="8"/>
      <c r="I2133" s="6"/>
      <c r="V2133" s="27"/>
    </row>
    <row r="2134" spans="1:22" x14ac:dyDescent="0.3">
      <c r="A2134" s="1"/>
      <c r="C2134" s="6"/>
      <c r="H2134" s="8"/>
      <c r="I2134" s="6"/>
      <c r="V2134" s="27"/>
    </row>
    <row r="2135" spans="1:22" x14ac:dyDescent="0.3">
      <c r="A2135" s="1"/>
      <c r="C2135" s="6"/>
      <c r="H2135" s="8"/>
      <c r="I2135" s="6"/>
      <c r="V2135" s="27"/>
    </row>
    <row r="2136" spans="1:22" x14ac:dyDescent="0.3">
      <c r="A2136" s="1"/>
      <c r="C2136" s="6"/>
      <c r="H2136" s="8"/>
      <c r="I2136" s="6"/>
      <c r="V2136" s="27"/>
    </row>
    <row r="2137" spans="1:22" x14ac:dyDescent="0.3">
      <c r="A2137" s="1"/>
      <c r="C2137" s="6"/>
      <c r="H2137" s="8"/>
      <c r="I2137" s="6"/>
      <c r="V2137" s="27"/>
    </row>
    <row r="2138" spans="1:22" x14ac:dyDescent="0.3">
      <c r="A2138" s="1"/>
      <c r="C2138" s="6"/>
      <c r="H2138" s="8"/>
      <c r="I2138" s="6"/>
      <c r="V2138" s="27"/>
    </row>
    <row r="2139" spans="1:22" x14ac:dyDescent="0.3">
      <c r="A2139" s="1"/>
      <c r="C2139" s="6"/>
      <c r="H2139" s="8"/>
      <c r="I2139" s="6"/>
      <c r="V2139" s="27"/>
    </row>
    <row r="2140" spans="1:22" x14ac:dyDescent="0.3">
      <c r="A2140" s="1"/>
      <c r="C2140" s="6"/>
      <c r="H2140" s="8"/>
      <c r="I2140" s="6"/>
      <c r="V2140" s="27"/>
    </row>
    <row r="2141" spans="1:22" x14ac:dyDescent="0.3">
      <c r="A2141" s="1"/>
      <c r="C2141" s="6"/>
      <c r="H2141" s="8"/>
      <c r="I2141" s="6"/>
      <c r="V2141" s="27"/>
    </row>
    <row r="2142" spans="1:22" x14ac:dyDescent="0.3">
      <c r="A2142" s="1"/>
      <c r="C2142" s="6"/>
      <c r="H2142" s="8"/>
      <c r="I2142" s="6"/>
      <c r="V2142" s="27"/>
    </row>
    <row r="2143" spans="1:22" x14ac:dyDescent="0.3">
      <c r="A2143" s="1"/>
      <c r="C2143" s="6"/>
      <c r="H2143" s="8"/>
      <c r="I2143" s="6"/>
      <c r="V2143" s="27"/>
    </row>
    <row r="2144" spans="1:22" x14ac:dyDescent="0.3">
      <c r="A2144" s="1"/>
      <c r="C2144" s="6"/>
      <c r="H2144" s="8"/>
      <c r="I2144" s="6"/>
      <c r="V2144" s="27"/>
    </row>
    <row r="2145" spans="1:22" x14ac:dyDescent="0.3">
      <c r="A2145" s="1"/>
      <c r="C2145" s="6"/>
      <c r="H2145" s="8"/>
      <c r="I2145" s="6"/>
      <c r="V2145" s="27"/>
    </row>
    <row r="2146" spans="1:22" x14ac:dyDescent="0.3">
      <c r="A2146" s="1"/>
      <c r="C2146" s="6"/>
      <c r="H2146" s="8"/>
      <c r="I2146" s="6"/>
      <c r="V2146" s="27"/>
    </row>
    <row r="2147" spans="1:22" x14ac:dyDescent="0.3">
      <c r="A2147" s="1"/>
      <c r="C2147" s="6"/>
      <c r="H2147" s="8"/>
      <c r="I2147" s="6"/>
      <c r="V2147" s="27"/>
    </row>
    <row r="2148" spans="1:22" x14ac:dyDescent="0.3">
      <c r="A2148" s="1"/>
      <c r="C2148" s="6"/>
      <c r="H2148" s="8"/>
      <c r="I2148" s="6"/>
      <c r="V2148" s="27"/>
    </row>
    <row r="2149" spans="1:22" x14ac:dyDescent="0.3">
      <c r="A2149" s="1"/>
      <c r="C2149" s="6"/>
      <c r="H2149" s="8"/>
      <c r="I2149" s="6"/>
      <c r="V2149" s="27"/>
    </row>
    <row r="2150" spans="1:22" x14ac:dyDescent="0.3">
      <c r="A2150" s="1"/>
      <c r="C2150" s="6"/>
      <c r="H2150" s="8"/>
      <c r="I2150" s="6"/>
      <c r="V2150" s="27"/>
    </row>
    <row r="2151" spans="1:22" x14ac:dyDescent="0.3">
      <c r="A2151" s="1"/>
      <c r="C2151" s="6"/>
      <c r="H2151" s="8"/>
      <c r="I2151" s="6"/>
      <c r="V2151" s="27"/>
    </row>
    <row r="2152" spans="1:22" x14ac:dyDescent="0.3">
      <c r="A2152" s="1"/>
      <c r="C2152" s="6"/>
      <c r="H2152" s="8"/>
      <c r="I2152" s="6"/>
      <c r="V2152" s="27"/>
    </row>
    <row r="2153" spans="1:22" x14ac:dyDescent="0.3">
      <c r="A2153" s="1"/>
      <c r="C2153" s="6"/>
      <c r="H2153" s="8"/>
      <c r="I2153" s="6"/>
      <c r="V2153" s="27"/>
    </row>
    <row r="2154" spans="1:22" x14ac:dyDescent="0.3">
      <c r="A2154" s="1"/>
      <c r="C2154" s="6"/>
      <c r="H2154" s="8"/>
      <c r="I2154" s="6"/>
      <c r="V2154" s="27"/>
    </row>
    <row r="2155" spans="1:22" x14ac:dyDescent="0.3">
      <c r="A2155" s="1"/>
      <c r="C2155" s="6"/>
      <c r="H2155" s="8"/>
      <c r="I2155" s="6"/>
      <c r="V2155" s="27"/>
    </row>
    <row r="2156" spans="1:22" x14ac:dyDescent="0.3">
      <c r="A2156" s="1"/>
      <c r="C2156" s="6"/>
      <c r="H2156" s="8"/>
      <c r="I2156" s="6"/>
      <c r="V2156" s="27"/>
    </row>
    <row r="2157" spans="1:22" x14ac:dyDescent="0.3">
      <c r="A2157" s="1"/>
      <c r="C2157" s="6"/>
      <c r="H2157" s="8"/>
      <c r="I2157" s="6"/>
      <c r="V2157" s="27"/>
    </row>
    <row r="2158" spans="1:22" x14ac:dyDescent="0.3">
      <c r="A2158" s="1"/>
      <c r="C2158" s="6"/>
      <c r="H2158" s="8"/>
      <c r="I2158" s="6"/>
      <c r="V2158" s="27"/>
    </row>
    <row r="2159" spans="1:22" x14ac:dyDescent="0.3">
      <c r="A2159" s="1"/>
      <c r="C2159" s="6"/>
      <c r="H2159" s="8"/>
      <c r="I2159" s="6"/>
      <c r="V2159" s="27"/>
    </row>
    <row r="2160" spans="1:22" x14ac:dyDescent="0.3">
      <c r="A2160" s="1"/>
      <c r="C2160" s="6"/>
      <c r="H2160" s="8"/>
      <c r="I2160" s="6"/>
      <c r="V2160" s="27"/>
    </row>
    <row r="2161" spans="1:22" x14ac:dyDescent="0.3">
      <c r="A2161" s="1"/>
      <c r="C2161" s="6"/>
      <c r="H2161" s="8"/>
      <c r="I2161" s="6"/>
      <c r="V2161" s="27"/>
    </row>
    <row r="2162" spans="1:22" x14ac:dyDescent="0.3">
      <c r="A2162" s="1"/>
      <c r="C2162" s="6"/>
      <c r="H2162" s="8"/>
      <c r="I2162" s="6"/>
      <c r="V2162" s="27"/>
    </row>
    <row r="2163" spans="1:22" x14ac:dyDescent="0.3">
      <c r="A2163" s="1"/>
      <c r="C2163" s="6"/>
      <c r="H2163" s="8"/>
      <c r="I2163" s="6"/>
      <c r="V2163" s="27"/>
    </row>
    <row r="2164" spans="1:22" x14ac:dyDescent="0.3">
      <c r="A2164" s="1"/>
      <c r="C2164" s="6"/>
      <c r="H2164" s="8"/>
      <c r="I2164" s="6"/>
      <c r="V2164" s="27"/>
    </row>
    <row r="2165" spans="1:22" x14ac:dyDescent="0.3">
      <c r="A2165" s="1"/>
      <c r="C2165" s="6"/>
      <c r="H2165" s="8"/>
      <c r="I2165" s="6"/>
      <c r="V2165" s="27"/>
    </row>
    <row r="2166" spans="1:22" x14ac:dyDescent="0.3">
      <c r="A2166" s="1"/>
      <c r="C2166" s="6"/>
      <c r="H2166" s="8"/>
      <c r="I2166" s="6"/>
      <c r="V2166" s="27"/>
    </row>
    <row r="2167" spans="1:22" x14ac:dyDescent="0.3">
      <c r="A2167" s="1"/>
      <c r="C2167" s="6"/>
      <c r="H2167" s="8"/>
      <c r="I2167" s="6"/>
      <c r="V2167" s="27"/>
    </row>
    <row r="2168" spans="1:22" x14ac:dyDescent="0.3">
      <c r="A2168" s="1"/>
      <c r="C2168" s="6"/>
      <c r="H2168" s="8"/>
      <c r="I2168" s="6"/>
      <c r="V2168" s="27"/>
    </row>
    <row r="2169" spans="1:22" x14ac:dyDescent="0.3">
      <c r="A2169" s="1"/>
      <c r="C2169" s="6"/>
      <c r="H2169" s="8"/>
      <c r="I2169" s="6"/>
      <c r="V2169" s="27"/>
    </row>
    <row r="2170" spans="1:22" x14ac:dyDescent="0.3">
      <c r="A2170" s="1"/>
      <c r="C2170" s="6"/>
      <c r="H2170" s="8"/>
      <c r="I2170" s="6"/>
      <c r="V2170" s="27"/>
    </row>
    <row r="2171" spans="1:22" x14ac:dyDescent="0.3">
      <c r="A2171" s="1"/>
      <c r="C2171" s="6"/>
      <c r="H2171" s="8"/>
      <c r="I2171" s="6"/>
      <c r="V2171" s="27"/>
    </row>
    <row r="2172" spans="1:22" x14ac:dyDescent="0.3">
      <c r="A2172" s="1"/>
      <c r="C2172" s="6"/>
      <c r="H2172" s="8"/>
      <c r="I2172" s="6"/>
      <c r="V2172" s="27"/>
    </row>
    <row r="2173" spans="1:22" x14ac:dyDescent="0.3">
      <c r="A2173" s="1"/>
      <c r="C2173" s="6"/>
      <c r="H2173" s="8"/>
      <c r="I2173" s="6"/>
      <c r="V2173" s="27"/>
    </row>
    <row r="2174" spans="1:22" x14ac:dyDescent="0.3">
      <c r="A2174" s="1"/>
      <c r="C2174" s="6"/>
      <c r="H2174" s="8"/>
      <c r="I2174" s="6"/>
      <c r="V2174" s="27"/>
    </row>
    <row r="2175" spans="1:22" x14ac:dyDescent="0.3">
      <c r="A2175" s="1"/>
      <c r="C2175" s="6"/>
      <c r="H2175" s="8"/>
      <c r="I2175" s="6"/>
      <c r="V2175" s="27"/>
    </row>
    <row r="2176" spans="1:22" x14ac:dyDescent="0.3">
      <c r="A2176" s="1"/>
      <c r="C2176" s="6"/>
      <c r="H2176" s="8"/>
      <c r="I2176" s="6"/>
      <c r="V2176" s="27"/>
    </row>
    <row r="2177" spans="1:22" x14ac:dyDescent="0.3">
      <c r="A2177" s="1"/>
      <c r="C2177" s="6"/>
      <c r="H2177" s="8"/>
      <c r="I2177" s="6"/>
      <c r="V2177" s="27"/>
    </row>
    <row r="2178" spans="1:22" x14ac:dyDescent="0.3">
      <c r="A2178" s="1"/>
      <c r="C2178" s="6"/>
      <c r="H2178" s="8"/>
      <c r="I2178" s="6"/>
      <c r="V2178" s="27"/>
    </row>
    <row r="2179" spans="1:22" x14ac:dyDescent="0.3">
      <c r="A2179" s="1"/>
      <c r="C2179" s="6"/>
      <c r="H2179" s="8"/>
      <c r="I2179" s="6"/>
      <c r="V2179" s="27"/>
    </row>
    <row r="2180" spans="1:22" x14ac:dyDescent="0.3">
      <c r="A2180" s="1"/>
      <c r="C2180" s="6"/>
      <c r="H2180" s="8"/>
      <c r="I2180" s="6"/>
      <c r="V2180" s="27"/>
    </row>
    <row r="2181" spans="1:22" x14ac:dyDescent="0.3">
      <c r="A2181" s="1"/>
      <c r="C2181" s="6"/>
      <c r="H2181" s="8"/>
      <c r="I2181" s="6"/>
      <c r="V2181" s="27"/>
    </row>
    <row r="2182" spans="1:22" x14ac:dyDescent="0.3">
      <c r="A2182" s="1"/>
      <c r="C2182" s="6"/>
      <c r="H2182" s="8"/>
      <c r="I2182" s="6"/>
      <c r="V2182" s="27"/>
    </row>
    <row r="2183" spans="1:22" x14ac:dyDescent="0.3">
      <c r="A2183" s="1"/>
      <c r="C2183" s="6"/>
      <c r="H2183" s="8"/>
      <c r="I2183" s="6"/>
      <c r="V2183" s="27"/>
    </row>
    <row r="2184" spans="1:22" x14ac:dyDescent="0.3">
      <c r="A2184" s="1"/>
      <c r="C2184" s="6"/>
      <c r="H2184" s="8"/>
      <c r="I2184" s="6"/>
      <c r="V2184" s="27"/>
    </row>
    <row r="2185" spans="1:22" x14ac:dyDescent="0.3">
      <c r="A2185" s="1"/>
      <c r="C2185" s="6"/>
      <c r="H2185" s="8"/>
      <c r="I2185" s="6"/>
      <c r="V2185" s="27"/>
    </row>
    <row r="2186" spans="1:22" x14ac:dyDescent="0.3">
      <c r="A2186" s="1"/>
      <c r="C2186" s="6"/>
      <c r="H2186" s="8"/>
      <c r="I2186" s="6"/>
      <c r="V2186" s="27"/>
    </row>
    <row r="2187" spans="1:22" x14ac:dyDescent="0.3">
      <c r="A2187" s="1"/>
      <c r="C2187" s="6"/>
      <c r="H2187" s="8"/>
      <c r="I2187" s="6"/>
      <c r="V2187" s="27"/>
    </row>
    <row r="2188" spans="1:22" x14ac:dyDescent="0.3">
      <c r="A2188" s="1"/>
      <c r="C2188" s="6"/>
      <c r="H2188" s="8"/>
      <c r="I2188" s="6"/>
      <c r="V2188" s="27"/>
    </row>
    <row r="2189" spans="1:22" x14ac:dyDescent="0.3">
      <c r="A2189" s="1"/>
      <c r="C2189" s="6"/>
      <c r="H2189" s="8"/>
      <c r="I2189" s="6"/>
      <c r="V2189" s="27"/>
    </row>
    <row r="2190" spans="1:22" x14ac:dyDescent="0.3">
      <c r="A2190" s="1"/>
      <c r="C2190" s="6"/>
      <c r="H2190" s="8"/>
      <c r="I2190" s="6"/>
      <c r="V2190" s="27"/>
    </row>
    <row r="2191" spans="1:22" x14ac:dyDescent="0.3">
      <c r="A2191" s="1"/>
      <c r="C2191" s="6"/>
      <c r="H2191" s="8"/>
      <c r="I2191" s="6"/>
      <c r="V2191" s="27"/>
    </row>
    <row r="2192" spans="1:22" x14ac:dyDescent="0.3">
      <c r="A2192" s="1"/>
      <c r="C2192" s="6"/>
      <c r="H2192" s="8"/>
      <c r="I2192" s="6"/>
      <c r="V2192" s="27"/>
    </row>
    <row r="2193" spans="1:22" x14ac:dyDescent="0.3">
      <c r="A2193" s="1"/>
      <c r="C2193" s="6"/>
      <c r="H2193" s="8"/>
      <c r="I2193" s="6"/>
      <c r="V2193" s="27"/>
    </row>
    <row r="2194" spans="1:22" x14ac:dyDescent="0.3">
      <c r="A2194" s="1"/>
      <c r="C2194" s="6"/>
      <c r="H2194" s="8"/>
      <c r="I2194" s="6"/>
      <c r="V2194" s="27"/>
    </row>
    <row r="2195" spans="1:22" x14ac:dyDescent="0.3">
      <c r="A2195" s="1"/>
      <c r="C2195" s="6"/>
      <c r="H2195" s="8"/>
      <c r="I2195" s="6"/>
      <c r="V2195" s="27"/>
    </row>
    <row r="2196" spans="1:22" x14ac:dyDescent="0.3">
      <c r="A2196" s="1"/>
      <c r="C2196" s="6"/>
      <c r="H2196" s="8"/>
      <c r="I2196" s="6"/>
      <c r="V2196" s="27"/>
    </row>
    <row r="2197" spans="1:22" x14ac:dyDescent="0.3">
      <c r="A2197" s="1"/>
      <c r="C2197" s="6"/>
      <c r="H2197" s="8"/>
      <c r="I2197" s="6"/>
      <c r="V2197" s="27"/>
    </row>
    <row r="2198" spans="1:22" x14ac:dyDescent="0.3">
      <c r="A2198" s="1"/>
      <c r="C2198" s="6"/>
      <c r="H2198" s="8"/>
      <c r="I2198" s="6"/>
      <c r="V2198" s="27"/>
    </row>
    <row r="2199" spans="1:22" x14ac:dyDescent="0.3">
      <c r="A2199" s="1"/>
      <c r="C2199" s="6"/>
      <c r="H2199" s="8"/>
      <c r="I2199" s="6"/>
      <c r="V2199" s="27"/>
    </row>
    <row r="2200" spans="1:22" x14ac:dyDescent="0.3">
      <c r="A2200" s="1"/>
      <c r="C2200" s="6"/>
      <c r="H2200" s="8"/>
      <c r="I2200" s="6"/>
      <c r="V2200" s="27"/>
    </row>
    <row r="2201" spans="1:22" x14ac:dyDescent="0.3">
      <c r="A2201" s="1"/>
      <c r="C2201" s="6"/>
      <c r="H2201" s="8"/>
      <c r="I2201" s="6"/>
      <c r="V2201" s="27"/>
    </row>
    <row r="2202" spans="1:22" x14ac:dyDescent="0.3">
      <c r="A2202" s="1"/>
      <c r="C2202" s="6"/>
      <c r="H2202" s="8"/>
      <c r="I2202" s="6"/>
      <c r="V2202" s="27"/>
    </row>
    <row r="2203" spans="1:22" x14ac:dyDescent="0.3">
      <c r="A2203" s="1"/>
      <c r="C2203" s="6"/>
      <c r="H2203" s="8"/>
      <c r="I2203" s="6"/>
      <c r="V2203" s="27"/>
    </row>
    <row r="2204" spans="1:22" x14ac:dyDescent="0.3">
      <c r="A2204" s="1"/>
      <c r="C2204" s="6"/>
      <c r="H2204" s="8"/>
      <c r="I2204" s="6"/>
      <c r="V2204" s="27"/>
    </row>
    <row r="2205" spans="1:22" x14ac:dyDescent="0.3">
      <c r="A2205" s="1"/>
      <c r="C2205" s="6"/>
      <c r="H2205" s="8"/>
      <c r="I2205" s="6"/>
      <c r="V2205" s="27"/>
    </row>
    <row r="2206" spans="1:22" x14ac:dyDescent="0.3">
      <c r="A2206" s="1"/>
      <c r="C2206" s="6"/>
      <c r="H2206" s="8"/>
      <c r="I2206" s="6"/>
      <c r="V2206" s="27"/>
    </row>
    <row r="2207" spans="1:22" x14ac:dyDescent="0.3">
      <c r="A2207" s="1"/>
      <c r="C2207" s="6"/>
      <c r="H2207" s="8"/>
      <c r="I2207" s="6"/>
      <c r="V2207" s="27"/>
    </row>
    <row r="2208" spans="1:22" x14ac:dyDescent="0.3">
      <c r="A2208" s="1"/>
      <c r="C2208" s="6"/>
      <c r="H2208" s="8"/>
      <c r="I2208" s="6"/>
      <c r="V2208" s="27"/>
    </row>
    <row r="2209" spans="1:22" x14ac:dyDescent="0.3">
      <c r="A2209" s="1"/>
      <c r="C2209" s="6"/>
      <c r="H2209" s="8"/>
      <c r="I2209" s="6"/>
      <c r="V2209" s="27"/>
    </row>
    <row r="2210" spans="1:22" x14ac:dyDescent="0.3">
      <c r="A2210" s="1"/>
      <c r="C2210" s="6"/>
      <c r="H2210" s="8"/>
      <c r="I2210" s="6"/>
      <c r="V2210" s="27"/>
    </row>
    <row r="2211" spans="1:22" x14ac:dyDescent="0.3">
      <c r="A2211" s="1"/>
      <c r="C2211" s="6"/>
      <c r="H2211" s="8"/>
      <c r="I2211" s="6"/>
      <c r="V2211" s="27"/>
    </row>
    <row r="2212" spans="1:22" x14ac:dyDescent="0.3">
      <c r="A2212" s="1"/>
      <c r="C2212" s="6"/>
      <c r="H2212" s="8"/>
      <c r="I2212" s="6"/>
      <c r="V2212" s="27"/>
    </row>
    <row r="2213" spans="1:22" x14ac:dyDescent="0.3">
      <c r="A2213" s="1"/>
      <c r="C2213" s="6"/>
      <c r="H2213" s="8"/>
      <c r="I2213" s="6"/>
      <c r="V2213" s="27"/>
    </row>
    <row r="2214" spans="1:22" x14ac:dyDescent="0.3">
      <c r="A2214" s="1"/>
      <c r="C2214" s="6"/>
      <c r="H2214" s="8"/>
      <c r="I2214" s="6"/>
      <c r="V2214" s="27"/>
    </row>
    <row r="2215" spans="1:22" x14ac:dyDescent="0.3">
      <c r="A2215" s="1"/>
      <c r="C2215" s="6"/>
      <c r="H2215" s="8"/>
      <c r="I2215" s="6"/>
      <c r="V2215" s="27"/>
    </row>
    <row r="2216" spans="1:22" x14ac:dyDescent="0.3">
      <c r="A2216" s="1"/>
      <c r="C2216" s="6"/>
      <c r="H2216" s="8"/>
      <c r="I2216" s="6"/>
      <c r="V2216" s="27"/>
    </row>
    <row r="2217" spans="1:22" x14ac:dyDescent="0.3">
      <c r="A2217" s="1"/>
      <c r="C2217" s="6"/>
      <c r="H2217" s="8"/>
      <c r="I2217" s="6"/>
      <c r="V2217" s="27"/>
    </row>
    <row r="2218" spans="1:22" x14ac:dyDescent="0.3">
      <c r="A2218" s="1"/>
      <c r="C2218" s="6"/>
      <c r="H2218" s="8"/>
      <c r="I2218" s="6"/>
      <c r="V2218" s="27"/>
    </row>
    <row r="2219" spans="1:22" x14ac:dyDescent="0.3">
      <c r="A2219" s="1"/>
      <c r="C2219" s="6"/>
      <c r="H2219" s="8"/>
      <c r="I2219" s="6"/>
      <c r="V2219" s="27"/>
    </row>
    <row r="2220" spans="1:22" x14ac:dyDescent="0.3">
      <c r="A2220" s="1"/>
      <c r="C2220" s="6"/>
      <c r="H2220" s="8"/>
      <c r="I2220" s="6"/>
      <c r="V2220" s="27"/>
    </row>
    <row r="2221" spans="1:22" x14ac:dyDescent="0.3">
      <c r="A2221" s="1"/>
      <c r="C2221" s="6"/>
      <c r="H2221" s="8"/>
      <c r="I2221" s="6"/>
      <c r="V2221" s="27"/>
    </row>
    <row r="2222" spans="1:22" x14ac:dyDescent="0.3">
      <c r="A2222" s="1"/>
      <c r="C2222" s="6"/>
      <c r="H2222" s="8"/>
      <c r="I2222" s="6"/>
      <c r="V2222" s="27"/>
    </row>
    <row r="2223" spans="1:22" x14ac:dyDescent="0.3">
      <c r="A2223" s="1"/>
      <c r="C2223" s="6"/>
      <c r="H2223" s="8"/>
      <c r="I2223" s="6"/>
      <c r="V2223" s="27"/>
    </row>
    <row r="2224" spans="1:22" x14ac:dyDescent="0.3">
      <c r="A2224" s="1"/>
      <c r="C2224" s="6"/>
      <c r="H2224" s="8"/>
      <c r="I2224" s="6"/>
      <c r="V2224" s="27"/>
    </row>
    <row r="2225" spans="1:22" x14ac:dyDescent="0.3">
      <c r="A2225" s="1"/>
      <c r="C2225" s="6"/>
      <c r="H2225" s="8"/>
      <c r="I2225" s="6"/>
      <c r="V2225" s="27"/>
    </row>
    <row r="2226" spans="1:22" x14ac:dyDescent="0.3">
      <c r="A2226" s="1"/>
      <c r="C2226" s="6"/>
      <c r="H2226" s="8"/>
      <c r="I2226" s="6"/>
      <c r="V2226" s="27"/>
    </row>
    <row r="2227" spans="1:22" x14ac:dyDescent="0.3">
      <c r="A2227" s="1"/>
      <c r="C2227" s="6"/>
      <c r="H2227" s="8"/>
      <c r="I2227" s="6"/>
      <c r="V2227" s="27"/>
    </row>
    <row r="2228" spans="1:22" x14ac:dyDescent="0.3">
      <c r="A2228" s="1"/>
      <c r="C2228" s="6"/>
      <c r="H2228" s="8"/>
      <c r="I2228" s="6"/>
      <c r="V2228" s="27"/>
    </row>
    <row r="2229" spans="1:22" x14ac:dyDescent="0.3">
      <c r="A2229" s="1"/>
      <c r="C2229" s="6"/>
      <c r="H2229" s="8"/>
      <c r="I2229" s="6"/>
      <c r="V2229" s="27"/>
    </row>
    <row r="2230" spans="1:22" x14ac:dyDescent="0.3">
      <c r="A2230" s="1"/>
      <c r="C2230" s="6"/>
      <c r="H2230" s="8"/>
      <c r="I2230" s="6"/>
      <c r="V2230" s="27"/>
    </row>
    <row r="2231" spans="1:22" x14ac:dyDescent="0.3">
      <c r="A2231" s="1"/>
      <c r="C2231" s="6"/>
      <c r="H2231" s="8"/>
      <c r="I2231" s="6"/>
      <c r="V2231" s="27"/>
    </row>
    <row r="2232" spans="1:22" x14ac:dyDescent="0.3">
      <c r="A2232" s="1"/>
      <c r="C2232" s="6"/>
      <c r="H2232" s="8"/>
      <c r="I2232" s="6"/>
      <c r="V2232" s="27"/>
    </row>
    <row r="2233" spans="1:22" x14ac:dyDescent="0.3">
      <c r="A2233" s="1"/>
      <c r="C2233" s="6"/>
      <c r="H2233" s="8"/>
      <c r="I2233" s="6"/>
      <c r="V2233" s="27"/>
    </row>
    <row r="2234" spans="1:22" x14ac:dyDescent="0.3">
      <c r="A2234" s="1"/>
      <c r="C2234" s="6"/>
      <c r="H2234" s="8"/>
      <c r="I2234" s="6"/>
      <c r="V2234" s="27"/>
    </row>
    <row r="2235" spans="1:22" x14ac:dyDescent="0.3">
      <c r="A2235" s="1"/>
      <c r="C2235" s="6"/>
      <c r="H2235" s="8"/>
      <c r="I2235" s="6"/>
      <c r="V2235" s="27"/>
    </row>
    <row r="2236" spans="1:22" x14ac:dyDescent="0.3">
      <c r="A2236" s="1"/>
      <c r="C2236" s="6"/>
      <c r="H2236" s="8"/>
      <c r="I2236" s="6"/>
      <c r="V2236" s="27"/>
    </row>
    <row r="2237" spans="1:22" x14ac:dyDescent="0.3">
      <c r="A2237" s="1"/>
      <c r="C2237" s="6"/>
      <c r="H2237" s="8"/>
      <c r="I2237" s="6"/>
      <c r="V2237" s="27"/>
    </row>
    <row r="2238" spans="1:22" x14ac:dyDescent="0.3">
      <c r="A2238" s="1"/>
      <c r="C2238" s="6"/>
      <c r="H2238" s="8"/>
      <c r="I2238" s="6"/>
      <c r="V2238" s="27"/>
    </row>
    <row r="2239" spans="1:22" x14ac:dyDescent="0.3">
      <c r="A2239" s="1"/>
      <c r="C2239" s="6"/>
      <c r="H2239" s="8"/>
      <c r="I2239" s="6"/>
      <c r="V2239" s="27"/>
    </row>
    <row r="2240" spans="1:22" x14ac:dyDescent="0.3">
      <c r="A2240" s="1"/>
      <c r="C2240" s="6"/>
      <c r="H2240" s="8"/>
      <c r="I2240" s="6"/>
      <c r="V2240" s="27"/>
    </row>
    <row r="2241" spans="1:22" x14ac:dyDescent="0.3">
      <c r="A2241" s="1"/>
      <c r="C2241" s="6"/>
      <c r="H2241" s="8"/>
      <c r="I2241" s="6"/>
      <c r="V2241" s="27"/>
    </row>
    <row r="2242" spans="1:22" x14ac:dyDescent="0.3">
      <c r="A2242" s="1"/>
      <c r="C2242" s="6"/>
      <c r="H2242" s="8"/>
      <c r="I2242" s="6"/>
      <c r="V2242" s="27"/>
    </row>
    <row r="2243" spans="1:22" x14ac:dyDescent="0.3">
      <c r="A2243" s="1"/>
      <c r="C2243" s="6"/>
      <c r="H2243" s="8"/>
      <c r="I2243" s="6"/>
      <c r="V2243" s="27"/>
    </row>
    <row r="2244" spans="1:22" x14ac:dyDescent="0.3">
      <c r="A2244" s="1"/>
      <c r="C2244" s="6"/>
      <c r="H2244" s="8"/>
      <c r="I2244" s="6"/>
      <c r="V2244" s="27"/>
    </row>
    <row r="2245" spans="1:22" x14ac:dyDescent="0.3">
      <c r="A2245" s="1"/>
      <c r="C2245" s="6"/>
      <c r="H2245" s="8"/>
      <c r="I2245" s="6"/>
      <c r="V2245" s="27"/>
    </row>
    <row r="2246" spans="1:22" x14ac:dyDescent="0.3">
      <c r="A2246" s="1"/>
      <c r="C2246" s="6"/>
      <c r="H2246" s="8"/>
      <c r="I2246" s="6"/>
      <c r="V2246" s="27"/>
    </row>
    <row r="2247" spans="1:22" x14ac:dyDescent="0.3">
      <c r="A2247" s="1"/>
      <c r="C2247" s="6"/>
      <c r="H2247" s="8"/>
      <c r="I2247" s="6"/>
      <c r="V2247" s="27"/>
    </row>
    <row r="2248" spans="1:22" x14ac:dyDescent="0.3">
      <c r="A2248" s="1"/>
      <c r="C2248" s="6"/>
      <c r="H2248" s="8"/>
      <c r="I2248" s="6"/>
      <c r="V2248" s="27"/>
    </row>
    <row r="2249" spans="1:22" x14ac:dyDescent="0.3">
      <c r="A2249" s="1"/>
      <c r="C2249" s="6"/>
      <c r="H2249" s="8"/>
      <c r="I2249" s="6"/>
      <c r="V2249" s="27"/>
    </row>
    <row r="2250" spans="1:22" x14ac:dyDescent="0.3">
      <c r="A2250" s="1"/>
      <c r="C2250" s="6"/>
      <c r="H2250" s="8"/>
      <c r="I2250" s="6"/>
      <c r="V2250" s="27"/>
    </row>
    <row r="2251" spans="1:22" x14ac:dyDescent="0.3">
      <c r="A2251" s="1"/>
      <c r="C2251" s="6"/>
      <c r="H2251" s="8"/>
      <c r="I2251" s="6"/>
      <c r="V2251" s="27"/>
    </row>
    <row r="2252" spans="1:22" x14ac:dyDescent="0.3">
      <c r="A2252" s="1"/>
      <c r="C2252" s="6"/>
      <c r="H2252" s="8"/>
      <c r="I2252" s="6"/>
      <c r="V2252" s="27"/>
    </row>
    <row r="2253" spans="1:22" x14ac:dyDescent="0.3">
      <c r="A2253" s="1"/>
      <c r="C2253" s="6"/>
      <c r="H2253" s="8"/>
      <c r="I2253" s="6"/>
      <c r="V2253" s="27"/>
    </row>
    <row r="2254" spans="1:22" x14ac:dyDescent="0.3">
      <c r="A2254" s="1"/>
      <c r="C2254" s="6"/>
      <c r="H2254" s="8"/>
      <c r="I2254" s="6"/>
      <c r="V2254" s="27"/>
    </row>
    <row r="2255" spans="1:22" x14ac:dyDescent="0.3">
      <c r="A2255" s="1"/>
      <c r="C2255" s="6"/>
      <c r="H2255" s="8"/>
      <c r="I2255" s="6"/>
      <c r="V2255" s="27"/>
    </row>
    <row r="2256" spans="1:22" x14ac:dyDescent="0.3">
      <c r="A2256" s="1"/>
      <c r="C2256" s="6"/>
      <c r="H2256" s="8"/>
      <c r="I2256" s="6"/>
      <c r="V2256" s="27"/>
    </row>
    <row r="2257" spans="1:22" x14ac:dyDescent="0.3">
      <c r="A2257" s="1"/>
      <c r="C2257" s="6"/>
      <c r="H2257" s="8"/>
      <c r="I2257" s="6"/>
      <c r="V2257" s="27"/>
    </row>
    <row r="2258" spans="1:22" x14ac:dyDescent="0.3">
      <c r="A2258" s="1"/>
      <c r="C2258" s="6"/>
      <c r="H2258" s="8"/>
      <c r="I2258" s="6"/>
      <c r="V2258" s="27"/>
    </row>
    <row r="2259" spans="1:22" x14ac:dyDescent="0.3">
      <c r="A2259" s="1"/>
      <c r="C2259" s="6"/>
      <c r="H2259" s="8"/>
      <c r="I2259" s="6"/>
      <c r="V2259" s="27"/>
    </row>
    <row r="2260" spans="1:22" x14ac:dyDescent="0.3">
      <c r="A2260" s="1"/>
      <c r="C2260" s="6"/>
      <c r="H2260" s="8"/>
      <c r="I2260" s="6"/>
      <c r="V2260" s="27"/>
    </row>
    <row r="2261" spans="1:22" x14ac:dyDescent="0.3">
      <c r="A2261" s="1"/>
      <c r="C2261" s="6"/>
      <c r="H2261" s="8"/>
      <c r="I2261" s="6"/>
      <c r="V2261" s="27"/>
    </row>
    <row r="2262" spans="1:22" x14ac:dyDescent="0.3">
      <c r="A2262" s="1"/>
      <c r="C2262" s="6"/>
      <c r="H2262" s="8"/>
      <c r="I2262" s="6"/>
      <c r="V2262" s="27"/>
    </row>
    <row r="2263" spans="1:22" x14ac:dyDescent="0.3">
      <c r="A2263" s="1"/>
      <c r="C2263" s="6"/>
      <c r="H2263" s="8"/>
      <c r="I2263" s="6"/>
      <c r="V2263" s="27"/>
    </row>
    <row r="2264" spans="1:22" x14ac:dyDescent="0.3">
      <c r="A2264" s="1"/>
      <c r="C2264" s="6"/>
      <c r="H2264" s="8"/>
      <c r="I2264" s="6"/>
      <c r="V2264" s="27"/>
    </row>
    <row r="2265" spans="1:22" x14ac:dyDescent="0.3">
      <c r="A2265" s="1"/>
      <c r="C2265" s="6"/>
      <c r="H2265" s="8"/>
      <c r="I2265" s="6"/>
      <c r="V2265" s="27"/>
    </row>
    <row r="2266" spans="1:22" x14ac:dyDescent="0.3">
      <c r="A2266" s="1"/>
      <c r="C2266" s="6"/>
      <c r="H2266" s="8"/>
      <c r="I2266" s="6"/>
      <c r="V2266" s="27"/>
    </row>
    <row r="2267" spans="1:22" x14ac:dyDescent="0.3">
      <c r="A2267" s="1"/>
      <c r="C2267" s="6"/>
      <c r="H2267" s="8"/>
      <c r="I2267" s="6"/>
      <c r="V2267" s="27"/>
    </row>
    <row r="2268" spans="1:22" x14ac:dyDescent="0.3">
      <c r="A2268" s="1"/>
      <c r="C2268" s="6"/>
      <c r="H2268" s="8"/>
      <c r="I2268" s="6"/>
      <c r="V2268" s="27"/>
    </row>
    <row r="2269" spans="1:22" x14ac:dyDescent="0.3">
      <c r="A2269" s="1"/>
      <c r="C2269" s="6"/>
      <c r="H2269" s="8"/>
      <c r="I2269" s="6"/>
      <c r="V2269" s="27"/>
    </row>
    <row r="2270" spans="1:22" x14ac:dyDescent="0.3">
      <c r="A2270" s="1"/>
      <c r="C2270" s="6"/>
      <c r="H2270" s="8"/>
      <c r="I2270" s="6"/>
      <c r="V2270" s="27"/>
    </row>
    <row r="2271" spans="1:22" x14ac:dyDescent="0.3">
      <c r="A2271" s="1"/>
      <c r="C2271" s="6"/>
      <c r="H2271" s="8"/>
      <c r="I2271" s="6"/>
      <c r="V2271" s="27"/>
    </row>
    <row r="2272" spans="1:22" x14ac:dyDescent="0.3">
      <c r="A2272" s="1"/>
      <c r="C2272" s="6"/>
      <c r="H2272" s="8"/>
      <c r="I2272" s="6"/>
      <c r="V2272" s="27"/>
    </row>
    <row r="2273" spans="1:22" x14ac:dyDescent="0.3">
      <c r="A2273" s="1"/>
      <c r="C2273" s="6"/>
      <c r="H2273" s="8"/>
      <c r="I2273" s="6"/>
      <c r="V2273" s="27"/>
    </row>
    <row r="2274" spans="1:22" x14ac:dyDescent="0.3">
      <c r="A2274" s="1"/>
      <c r="C2274" s="6"/>
      <c r="H2274" s="8"/>
      <c r="I2274" s="6"/>
      <c r="V2274" s="27"/>
    </row>
    <row r="2275" spans="1:22" x14ac:dyDescent="0.3">
      <c r="A2275" s="1"/>
      <c r="C2275" s="6"/>
      <c r="H2275" s="8"/>
      <c r="I2275" s="6"/>
      <c r="V2275" s="27"/>
    </row>
    <row r="2276" spans="1:22" x14ac:dyDescent="0.3">
      <c r="A2276" s="1"/>
      <c r="C2276" s="6"/>
      <c r="H2276" s="8"/>
      <c r="I2276" s="6"/>
      <c r="V2276" s="27"/>
    </row>
    <row r="2277" spans="1:22" x14ac:dyDescent="0.3">
      <c r="A2277" s="1"/>
      <c r="C2277" s="6"/>
      <c r="H2277" s="8"/>
      <c r="I2277" s="6"/>
      <c r="V2277" s="27"/>
    </row>
    <row r="2278" spans="1:22" x14ac:dyDescent="0.3">
      <c r="A2278" s="1"/>
      <c r="C2278" s="6"/>
      <c r="H2278" s="8"/>
      <c r="I2278" s="6"/>
      <c r="V2278" s="27"/>
    </row>
    <row r="2279" spans="1:22" x14ac:dyDescent="0.3">
      <c r="A2279" s="1"/>
      <c r="C2279" s="6"/>
      <c r="H2279" s="8"/>
      <c r="I2279" s="6"/>
      <c r="V2279" s="27"/>
    </row>
    <row r="2280" spans="1:22" x14ac:dyDescent="0.3">
      <c r="A2280" s="1"/>
      <c r="C2280" s="6"/>
      <c r="H2280" s="8"/>
      <c r="I2280" s="6"/>
      <c r="V2280" s="27"/>
    </row>
    <row r="2281" spans="1:22" x14ac:dyDescent="0.3">
      <c r="A2281" s="1"/>
      <c r="C2281" s="6"/>
      <c r="H2281" s="8"/>
      <c r="I2281" s="6"/>
      <c r="V2281" s="27"/>
    </row>
    <row r="2282" spans="1:22" x14ac:dyDescent="0.3">
      <c r="A2282" s="1"/>
      <c r="C2282" s="6"/>
      <c r="H2282" s="8"/>
      <c r="I2282" s="6"/>
      <c r="V2282" s="27"/>
    </row>
    <row r="2283" spans="1:22" x14ac:dyDescent="0.3">
      <c r="A2283" s="1"/>
      <c r="C2283" s="6"/>
      <c r="H2283" s="8"/>
      <c r="I2283" s="6"/>
      <c r="V2283" s="27"/>
    </row>
    <row r="2284" spans="1:22" x14ac:dyDescent="0.3">
      <c r="A2284" s="1"/>
      <c r="C2284" s="6"/>
      <c r="H2284" s="8"/>
      <c r="I2284" s="6"/>
      <c r="V2284" s="27"/>
    </row>
    <row r="2285" spans="1:22" x14ac:dyDescent="0.3">
      <c r="A2285" s="1"/>
      <c r="C2285" s="6"/>
      <c r="H2285" s="8"/>
      <c r="I2285" s="6"/>
      <c r="V2285" s="27"/>
    </row>
    <row r="2286" spans="1:22" x14ac:dyDescent="0.3">
      <c r="A2286" s="1"/>
      <c r="C2286" s="6"/>
      <c r="H2286" s="8"/>
      <c r="I2286" s="6"/>
      <c r="V2286" s="27"/>
    </row>
    <row r="2287" spans="1:22" x14ac:dyDescent="0.3">
      <c r="A2287" s="1"/>
      <c r="C2287" s="6"/>
      <c r="H2287" s="8"/>
      <c r="I2287" s="6"/>
      <c r="V2287" s="27"/>
    </row>
    <row r="2288" spans="1:22" x14ac:dyDescent="0.3">
      <c r="A2288" s="1"/>
      <c r="C2288" s="6"/>
      <c r="H2288" s="8"/>
      <c r="I2288" s="6"/>
      <c r="V2288" s="27"/>
    </row>
    <row r="2289" spans="1:22" x14ac:dyDescent="0.3">
      <c r="A2289" s="1"/>
      <c r="C2289" s="6"/>
      <c r="H2289" s="8"/>
      <c r="I2289" s="6"/>
      <c r="V2289" s="27"/>
    </row>
    <row r="2290" spans="1:22" x14ac:dyDescent="0.3">
      <c r="A2290" s="1"/>
      <c r="C2290" s="6"/>
      <c r="H2290" s="8"/>
      <c r="I2290" s="6"/>
      <c r="V2290" s="27"/>
    </row>
    <row r="2291" spans="1:22" x14ac:dyDescent="0.3">
      <c r="A2291" s="1"/>
      <c r="C2291" s="6"/>
      <c r="H2291" s="8"/>
      <c r="I2291" s="6"/>
      <c r="V2291" s="27"/>
    </row>
    <row r="2292" spans="1:22" x14ac:dyDescent="0.3">
      <c r="A2292" s="1"/>
      <c r="C2292" s="6"/>
      <c r="H2292" s="8"/>
      <c r="I2292" s="6"/>
      <c r="V2292" s="27"/>
    </row>
    <row r="2293" spans="1:22" x14ac:dyDescent="0.3">
      <c r="A2293" s="1"/>
      <c r="C2293" s="6"/>
      <c r="H2293" s="8"/>
      <c r="I2293" s="6"/>
      <c r="V2293" s="27"/>
    </row>
    <row r="2294" spans="1:22" x14ac:dyDescent="0.3">
      <c r="A2294" s="1"/>
      <c r="C2294" s="6"/>
      <c r="H2294" s="8"/>
      <c r="I2294" s="6"/>
      <c r="V2294" s="27"/>
    </row>
    <row r="2295" spans="1:22" x14ac:dyDescent="0.3">
      <c r="A2295" s="1"/>
      <c r="C2295" s="6"/>
      <c r="H2295" s="8"/>
      <c r="I2295" s="6"/>
      <c r="V2295" s="27"/>
    </row>
    <row r="2296" spans="1:22" x14ac:dyDescent="0.3">
      <c r="A2296" s="1"/>
      <c r="C2296" s="6"/>
      <c r="H2296" s="8"/>
      <c r="I2296" s="6"/>
      <c r="V2296" s="27"/>
    </row>
    <row r="2297" spans="1:22" x14ac:dyDescent="0.3">
      <c r="A2297" s="1"/>
      <c r="C2297" s="6"/>
      <c r="H2297" s="8"/>
      <c r="I2297" s="6"/>
      <c r="V2297" s="27"/>
    </row>
    <row r="2298" spans="1:22" x14ac:dyDescent="0.3">
      <c r="A2298" s="1"/>
      <c r="C2298" s="6"/>
      <c r="H2298" s="8"/>
      <c r="I2298" s="6"/>
      <c r="V2298" s="27"/>
    </row>
    <row r="2299" spans="1:22" x14ac:dyDescent="0.3">
      <c r="A2299" s="1"/>
      <c r="C2299" s="6"/>
      <c r="H2299" s="8"/>
      <c r="I2299" s="6"/>
      <c r="V2299" s="27"/>
    </row>
    <row r="2300" spans="1:22" x14ac:dyDescent="0.3">
      <c r="A2300" s="1"/>
      <c r="C2300" s="6"/>
      <c r="H2300" s="8"/>
      <c r="I2300" s="6"/>
      <c r="V2300" s="27"/>
    </row>
    <row r="2301" spans="1:22" x14ac:dyDescent="0.3">
      <c r="A2301" s="1"/>
      <c r="C2301" s="6"/>
      <c r="H2301" s="8"/>
      <c r="I2301" s="6"/>
      <c r="V2301" s="27"/>
    </row>
    <row r="2302" spans="1:22" x14ac:dyDescent="0.3">
      <c r="A2302" s="1"/>
      <c r="C2302" s="6"/>
      <c r="H2302" s="8"/>
      <c r="I2302" s="6"/>
      <c r="V2302" s="27"/>
    </row>
    <row r="2303" spans="1:22" x14ac:dyDescent="0.3">
      <c r="A2303" s="1"/>
      <c r="C2303" s="6"/>
      <c r="H2303" s="8"/>
      <c r="I2303" s="6"/>
      <c r="V2303" s="27"/>
    </row>
    <row r="2304" spans="1:22" x14ac:dyDescent="0.3">
      <c r="A2304" s="1"/>
      <c r="C2304" s="6"/>
      <c r="H2304" s="8"/>
      <c r="I2304" s="6"/>
      <c r="V2304" s="27"/>
    </row>
    <row r="2305" spans="1:22" x14ac:dyDescent="0.3">
      <c r="A2305" s="1"/>
      <c r="C2305" s="6"/>
      <c r="H2305" s="8"/>
      <c r="I2305" s="6"/>
      <c r="V2305" s="27"/>
    </row>
    <row r="2306" spans="1:22" x14ac:dyDescent="0.3">
      <c r="A2306" s="1"/>
      <c r="C2306" s="6"/>
      <c r="H2306" s="8"/>
      <c r="I2306" s="6"/>
      <c r="V2306" s="27"/>
    </row>
    <row r="2307" spans="1:22" x14ac:dyDescent="0.3">
      <c r="A2307" s="1"/>
      <c r="C2307" s="6"/>
      <c r="H2307" s="8"/>
      <c r="I2307" s="6"/>
      <c r="V2307" s="27"/>
    </row>
    <row r="2308" spans="1:22" x14ac:dyDescent="0.3">
      <c r="A2308" s="1"/>
      <c r="C2308" s="6"/>
      <c r="H2308" s="8"/>
      <c r="I2308" s="6"/>
      <c r="V2308" s="27"/>
    </row>
    <row r="2309" spans="1:22" x14ac:dyDescent="0.3">
      <c r="A2309" s="1"/>
      <c r="C2309" s="6"/>
      <c r="H2309" s="8"/>
      <c r="I2309" s="6"/>
      <c r="V2309" s="27"/>
    </row>
    <row r="2310" spans="1:22" x14ac:dyDescent="0.3">
      <c r="A2310" s="1"/>
      <c r="C2310" s="6"/>
      <c r="H2310" s="8"/>
      <c r="I2310" s="6"/>
      <c r="V2310" s="27"/>
    </row>
    <row r="2311" spans="1:22" x14ac:dyDescent="0.3">
      <c r="A2311" s="1"/>
      <c r="C2311" s="6"/>
      <c r="H2311" s="8"/>
      <c r="I2311" s="6"/>
      <c r="V2311" s="27"/>
    </row>
    <row r="2312" spans="1:22" x14ac:dyDescent="0.3">
      <c r="A2312" s="1"/>
      <c r="C2312" s="6"/>
      <c r="H2312" s="8"/>
      <c r="I2312" s="6"/>
      <c r="V2312" s="27"/>
    </row>
    <row r="2313" spans="1:22" x14ac:dyDescent="0.3">
      <c r="A2313" s="1"/>
      <c r="C2313" s="6"/>
      <c r="H2313" s="8"/>
      <c r="I2313" s="6"/>
      <c r="V2313" s="27"/>
    </row>
    <row r="2314" spans="1:22" x14ac:dyDescent="0.3">
      <c r="A2314" s="1"/>
      <c r="C2314" s="6"/>
      <c r="H2314" s="8"/>
      <c r="I2314" s="6"/>
      <c r="V2314" s="27"/>
    </row>
    <row r="2315" spans="1:22" x14ac:dyDescent="0.3">
      <c r="A2315" s="1"/>
      <c r="C2315" s="6"/>
      <c r="H2315" s="8"/>
      <c r="I2315" s="6"/>
      <c r="V2315" s="27"/>
    </row>
    <row r="2316" spans="1:22" x14ac:dyDescent="0.3">
      <c r="A2316" s="1"/>
      <c r="C2316" s="6"/>
      <c r="H2316" s="8"/>
      <c r="I2316" s="6"/>
      <c r="V2316" s="27"/>
    </row>
    <row r="2317" spans="1:22" x14ac:dyDescent="0.3">
      <c r="A2317" s="1"/>
      <c r="C2317" s="6"/>
      <c r="H2317" s="8"/>
      <c r="I2317" s="6"/>
      <c r="V2317" s="27"/>
    </row>
    <row r="2318" spans="1:22" x14ac:dyDescent="0.3">
      <c r="A2318" s="1"/>
      <c r="C2318" s="6"/>
      <c r="H2318" s="8"/>
      <c r="I2318" s="6"/>
      <c r="V2318" s="27"/>
    </row>
    <row r="2319" spans="1:22" x14ac:dyDescent="0.3">
      <c r="A2319" s="1"/>
      <c r="C2319" s="6"/>
      <c r="H2319" s="8"/>
      <c r="I2319" s="6"/>
      <c r="V2319" s="27"/>
    </row>
    <row r="2320" spans="1:22" x14ac:dyDescent="0.3">
      <c r="A2320" s="1"/>
      <c r="C2320" s="6"/>
      <c r="H2320" s="8"/>
      <c r="I2320" s="6"/>
      <c r="V2320" s="27"/>
    </row>
    <row r="2321" spans="1:22" x14ac:dyDescent="0.3">
      <c r="A2321" s="1"/>
      <c r="C2321" s="6"/>
      <c r="H2321" s="8"/>
      <c r="I2321" s="6"/>
      <c r="V2321" s="27"/>
    </row>
    <row r="2322" spans="1:22" x14ac:dyDescent="0.3">
      <c r="A2322" s="1"/>
      <c r="C2322" s="6"/>
      <c r="H2322" s="8"/>
      <c r="I2322" s="6"/>
      <c r="V2322" s="27"/>
    </row>
    <row r="2323" spans="1:22" x14ac:dyDescent="0.3">
      <c r="A2323" s="1"/>
      <c r="C2323" s="6"/>
      <c r="H2323" s="8"/>
      <c r="I2323" s="6"/>
      <c r="V2323" s="27"/>
    </row>
    <row r="2324" spans="1:22" x14ac:dyDescent="0.3">
      <c r="A2324" s="1"/>
      <c r="C2324" s="6"/>
      <c r="H2324" s="8"/>
      <c r="I2324" s="6"/>
      <c r="V2324" s="27"/>
    </row>
    <row r="2325" spans="1:22" x14ac:dyDescent="0.3">
      <c r="A2325" s="1"/>
      <c r="C2325" s="6"/>
      <c r="H2325" s="8"/>
      <c r="I2325" s="6"/>
      <c r="V2325" s="27"/>
    </row>
    <row r="2326" spans="1:22" x14ac:dyDescent="0.3">
      <c r="A2326" s="1"/>
      <c r="C2326" s="6"/>
      <c r="H2326" s="8"/>
      <c r="I2326" s="6"/>
      <c r="V2326" s="27"/>
    </row>
    <row r="2327" spans="1:22" x14ac:dyDescent="0.3">
      <c r="A2327" s="1"/>
      <c r="C2327" s="6"/>
      <c r="H2327" s="8"/>
      <c r="I2327" s="6"/>
      <c r="V2327" s="27"/>
    </row>
    <row r="2328" spans="1:22" x14ac:dyDescent="0.3">
      <c r="A2328" s="1"/>
      <c r="C2328" s="6"/>
      <c r="H2328" s="8"/>
      <c r="I2328" s="6"/>
      <c r="V2328" s="27"/>
    </row>
    <row r="2329" spans="1:22" x14ac:dyDescent="0.3">
      <c r="A2329" s="1"/>
      <c r="C2329" s="6"/>
      <c r="H2329" s="8"/>
      <c r="I2329" s="6"/>
      <c r="V2329" s="27"/>
    </row>
    <row r="2330" spans="1:22" x14ac:dyDescent="0.3">
      <c r="A2330" s="1"/>
      <c r="C2330" s="6"/>
      <c r="H2330" s="8"/>
      <c r="I2330" s="6"/>
      <c r="V2330" s="27"/>
    </row>
    <row r="2331" spans="1:22" x14ac:dyDescent="0.3">
      <c r="A2331" s="1"/>
      <c r="C2331" s="6"/>
      <c r="H2331" s="8"/>
      <c r="I2331" s="6"/>
      <c r="V2331" s="27"/>
    </row>
    <row r="2332" spans="1:22" x14ac:dyDescent="0.3">
      <c r="A2332" s="1"/>
      <c r="C2332" s="6"/>
      <c r="H2332" s="8"/>
      <c r="I2332" s="6"/>
      <c r="V2332" s="27"/>
    </row>
    <row r="2333" spans="1:22" x14ac:dyDescent="0.3">
      <c r="A2333" s="1"/>
      <c r="C2333" s="6"/>
      <c r="H2333" s="8"/>
      <c r="I2333" s="6"/>
      <c r="V2333" s="27"/>
    </row>
    <row r="2334" spans="1:22" x14ac:dyDescent="0.3">
      <c r="A2334" s="1"/>
      <c r="C2334" s="6"/>
      <c r="H2334" s="8"/>
      <c r="I2334" s="6"/>
      <c r="V2334" s="27"/>
    </row>
    <row r="2335" spans="1:22" x14ac:dyDescent="0.3">
      <c r="A2335" s="1"/>
      <c r="C2335" s="6"/>
      <c r="H2335" s="8"/>
      <c r="I2335" s="6"/>
      <c r="V2335" s="27"/>
    </row>
    <row r="2336" spans="1:22" x14ac:dyDescent="0.3">
      <c r="A2336" s="1"/>
      <c r="C2336" s="6"/>
      <c r="H2336" s="8"/>
      <c r="I2336" s="6"/>
      <c r="V2336" s="27"/>
    </row>
    <row r="2337" spans="1:22" x14ac:dyDescent="0.3">
      <c r="A2337" s="1"/>
      <c r="C2337" s="6"/>
      <c r="H2337" s="8"/>
      <c r="I2337" s="6"/>
      <c r="V2337" s="27"/>
    </row>
    <row r="2338" spans="1:22" x14ac:dyDescent="0.3">
      <c r="A2338" s="1"/>
      <c r="C2338" s="6"/>
      <c r="H2338" s="8"/>
      <c r="I2338" s="6"/>
      <c r="V2338" s="27"/>
    </row>
    <row r="2339" spans="1:22" x14ac:dyDescent="0.3">
      <c r="A2339" s="1"/>
      <c r="C2339" s="6"/>
      <c r="H2339" s="8"/>
      <c r="I2339" s="6"/>
      <c r="V2339" s="27"/>
    </row>
    <row r="2340" spans="1:22" x14ac:dyDescent="0.3">
      <c r="A2340" s="1"/>
      <c r="C2340" s="6"/>
      <c r="H2340" s="8"/>
      <c r="I2340" s="6"/>
      <c r="V2340" s="27"/>
    </row>
    <row r="2341" spans="1:22" x14ac:dyDescent="0.3">
      <c r="A2341" s="1"/>
      <c r="C2341" s="6"/>
      <c r="H2341" s="8"/>
      <c r="I2341" s="6"/>
      <c r="V2341" s="27"/>
    </row>
    <row r="2342" spans="1:22" x14ac:dyDescent="0.3">
      <c r="A2342" s="1"/>
      <c r="C2342" s="6"/>
      <c r="H2342" s="8"/>
      <c r="I2342" s="6"/>
      <c r="V2342" s="27"/>
    </row>
    <row r="2343" spans="1:22" x14ac:dyDescent="0.3">
      <c r="A2343" s="1"/>
      <c r="C2343" s="6"/>
      <c r="H2343" s="8"/>
      <c r="I2343" s="6"/>
      <c r="V2343" s="27"/>
    </row>
    <row r="2344" spans="1:22" x14ac:dyDescent="0.3">
      <c r="A2344" s="1"/>
      <c r="C2344" s="6"/>
      <c r="H2344" s="8"/>
      <c r="I2344" s="6"/>
      <c r="V2344" s="27"/>
    </row>
    <row r="2345" spans="1:22" x14ac:dyDescent="0.3">
      <c r="A2345" s="1"/>
      <c r="C2345" s="6"/>
      <c r="H2345" s="8"/>
      <c r="I2345" s="6"/>
      <c r="V2345" s="27"/>
    </row>
    <row r="2346" spans="1:22" x14ac:dyDescent="0.3">
      <c r="A2346" s="1"/>
      <c r="C2346" s="6"/>
      <c r="H2346" s="8"/>
      <c r="I2346" s="6"/>
      <c r="V2346" s="27"/>
    </row>
    <row r="2347" spans="1:22" x14ac:dyDescent="0.3">
      <c r="A2347" s="1"/>
      <c r="C2347" s="6"/>
      <c r="H2347" s="8"/>
      <c r="I2347" s="6"/>
      <c r="V2347" s="27"/>
    </row>
    <row r="2348" spans="1:22" x14ac:dyDescent="0.3">
      <c r="A2348" s="1"/>
      <c r="C2348" s="6"/>
      <c r="H2348" s="8"/>
      <c r="I2348" s="6"/>
      <c r="V2348" s="27"/>
    </row>
    <row r="2349" spans="1:22" x14ac:dyDescent="0.3">
      <c r="A2349" s="1"/>
      <c r="C2349" s="6"/>
      <c r="H2349" s="8"/>
      <c r="I2349" s="6"/>
      <c r="V2349" s="27"/>
    </row>
    <row r="2350" spans="1:22" x14ac:dyDescent="0.3">
      <c r="A2350" s="1"/>
      <c r="C2350" s="6"/>
      <c r="H2350" s="8"/>
      <c r="I2350" s="6"/>
      <c r="V2350" s="27"/>
    </row>
    <row r="2351" spans="1:22" x14ac:dyDescent="0.3">
      <c r="A2351" s="1"/>
      <c r="C2351" s="6"/>
      <c r="H2351" s="8"/>
      <c r="I2351" s="6"/>
      <c r="V2351" s="27"/>
    </row>
    <row r="2352" spans="1:22" x14ac:dyDescent="0.3">
      <c r="A2352" s="1"/>
      <c r="C2352" s="6"/>
      <c r="H2352" s="8"/>
      <c r="I2352" s="6"/>
      <c r="V2352" s="27"/>
    </row>
    <row r="2353" spans="1:22" x14ac:dyDescent="0.3">
      <c r="A2353" s="1"/>
      <c r="C2353" s="6"/>
      <c r="H2353" s="8"/>
      <c r="I2353" s="6"/>
      <c r="V2353" s="27"/>
    </row>
    <row r="2354" spans="1:22" x14ac:dyDescent="0.3">
      <c r="A2354" s="1"/>
      <c r="C2354" s="6"/>
      <c r="H2354" s="8"/>
      <c r="I2354" s="6"/>
      <c r="V2354" s="27"/>
    </row>
    <row r="2355" spans="1:22" x14ac:dyDescent="0.3">
      <c r="A2355" s="1"/>
      <c r="C2355" s="6"/>
      <c r="H2355" s="8"/>
      <c r="I2355" s="6"/>
      <c r="V2355" s="27"/>
    </row>
    <row r="2356" spans="1:22" x14ac:dyDescent="0.3">
      <c r="A2356" s="1"/>
      <c r="C2356" s="6"/>
      <c r="H2356" s="8"/>
      <c r="I2356" s="6"/>
      <c r="V2356" s="27"/>
    </row>
    <row r="2357" spans="1:22" x14ac:dyDescent="0.3">
      <c r="A2357" s="1"/>
      <c r="C2357" s="6"/>
      <c r="H2357" s="8"/>
      <c r="I2357" s="6"/>
      <c r="V2357" s="27"/>
    </row>
    <row r="2358" spans="1:22" x14ac:dyDescent="0.3">
      <c r="A2358" s="1"/>
      <c r="C2358" s="6"/>
      <c r="H2358" s="8"/>
      <c r="I2358" s="6"/>
      <c r="V2358" s="27"/>
    </row>
    <row r="2359" spans="1:22" x14ac:dyDescent="0.3">
      <c r="A2359" s="1"/>
      <c r="C2359" s="6"/>
      <c r="H2359" s="8"/>
      <c r="I2359" s="6"/>
      <c r="V2359" s="27"/>
    </row>
    <row r="2360" spans="1:22" x14ac:dyDescent="0.3">
      <c r="A2360" s="1"/>
      <c r="C2360" s="6"/>
      <c r="H2360" s="8"/>
      <c r="I2360" s="6"/>
      <c r="V2360" s="27"/>
    </row>
    <row r="2361" spans="1:22" x14ac:dyDescent="0.3">
      <c r="A2361" s="1"/>
      <c r="C2361" s="6"/>
      <c r="H2361" s="8"/>
      <c r="I2361" s="6"/>
      <c r="V2361" s="27"/>
    </row>
    <row r="2362" spans="1:22" x14ac:dyDescent="0.3">
      <c r="A2362" s="1"/>
      <c r="C2362" s="6"/>
      <c r="H2362" s="8"/>
      <c r="I2362" s="6"/>
      <c r="V2362" s="27"/>
    </row>
    <row r="2363" spans="1:22" x14ac:dyDescent="0.3">
      <c r="A2363" s="1"/>
      <c r="C2363" s="6"/>
      <c r="H2363" s="8"/>
      <c r="I2363" s="6"/>
      <c r="V2363" s="27"/>
    </row>
    <row r="2364" spans="1:22" x14ac:dyDescent="0.3">
      <c r="A2364" s="1"/>
      <c r="C2364" s="6"/>
      <c r="H2364" s="8"/>
      <c r="I2364" s="6"/>
      <c r="V2364" s="27"/>
    </row>
    <row r="2365" spans="1:22" x14ac:dyDescent="0.3">
      <c r="A2365" s="1"/>
      <c r="C2365" s="6"/>
      <c r="H2365" s="8"/>
      <c r="I2365" s="6"/>
      <c r="V2365" s="27"/>
    </row>
    <row r="2366" spans="1:22" x14ac:dyDescent="0.3">
      <c r="A2366" s="1"/>
      <c r="C2366" s="6"/>
      <c r="H2366" s="8"/>
      <c r="I2366" s="6"/>
      <c r="V2366" s="27"/>
    </row>
    <row r="2367" spans="1:22" x14ac:dyDescent="0.3">
      <c r="A2367" s="1"/>
      <c r="C2367" s="6"/>
      <c r="H2367" s="8"/>
      <c r="I2367" s="6"/>
      <c r="V2367" s="27"/>
    </row>
    <row r="2368" spans="1:22" x14ac:dyDescent="0.3">
      <c r="A2368" s="1"/>
      <c r="C2368" s="6"/>
      <c r="H2368" s="8"/>
      <c r="I2368" s="6"/>
      <c r="V2368" s="27"/>
    </row>
    <row r="2369" spans="1:22" x14ac:dyDescent="0.3">
      <c r="A2369" s="1"/>
      <c r="C2369" s="6"/>
      <c r="H2369" s="8"/>
      <c r="I2369" s="6"/>
      <c r="V2369" s="27"/>
    </row>
    <row r="2370" spans="1:22" x14ac:dyDescent="0.3">
      <c r="A2370" s="1"/>
      <c r="C2370" s="6"/>
      <c r="H2370" s="8"/>
      <c r="I2370" s="6"/>
      <c r="V2370" s="27"/>
    </row>
    <row r="2371" spans="1:22" x14ac:dyDescent="0.3">
      <c r="A2371" s="1"/>
      <c r="C2371" s="6"/>
      <c r="H2371" s="8"/>
      <c r="I2371" s="6"/>
      <c r="V2371" s="27"/>
    </row>
    <row r="2372" spans="1:22" x14ac:dyDescent="0.3">
      <c r="A2372" s="1"/>
      <c r="C2372" s="6"/>
      <c r="H2372" s="8"/>
      <c r="I2372" s="6"/>
      <c r="V2372" s="27"/>
    </row>
    <row r="2373" spans="1:22" x14ac:dyDescent="0.3">
      <c r="A2373" s="1"/>
      <c r="C2373" s="6"/>
      <c r="H2373" s="8"/>
      <c r="I2373" s="6"/>
      <c r="V2373" s="27"/>
    </row>
    <row r="2374" spans="1:22" x14ac:dyDescent="0.3">
      <c r="A2374" s="1"/>
      <c r="C2374" s="6"/>
      <c r="H2374" s="8"/>
      <c r="I2374" s="6"/>
      <c r="V2374" s="27"/>
    </row>
    <row r="2375" spans="1:22" x14ac:dyDescent="0.3">
      <c r="A2375" s="1"/>
      <c r="C2375" s="6"/>
      <c r="H2375" s="8"/>
      <c r="I2375" s="6"/>
      <c r="V2375" s="27"/>
    </row>
    <row r="2376" spans="1:22" x14ac:dyDescent="0.3">
      <c r="A2376" s="1"/>
      <c r="C2376" s="6"/>
      <c r="H2376" s="8"/>
      <c r="I2376" s="6"/>
      <c r="V2376" s="27"/>
    </row>
    <row r="2377" spans="1:22" x14ac:dyDescent="0.3">
      <c r="A2377" s="1"/>
      <c r="C2377" s="6"/>
      <c r="H2377" s="8"/>
      <c r="I2377" s="6"/>
      <c r="V2377" s="27"/>
    </row>
    <row r="2378" spans="1:22" x14ac:dyDescent="0.3">
      <c r="A2378" s="1"/>
      <c r="C2378" s="6"/>
      <c r="H2378" s="8"/>
      <c r="I2378" s="6"/>
      <c r="V2378" s="27"/>
    </row>
    <row r="2379" spans="1:22" x14ac:dyDescent="0.3">
      <c r="A2379" s="1"/>
      <c r="C2379" s="6"/>
      <c r="H2379" s="8"/>
      <c r="I2379" s="6"/>
      <c r="V2379" s="27"/>
    </row>
    <row r="2380" spans="1:22" x14ac:dyDescent="0.3">
      <c r="A2380" s="1"/>
      <c r="C2380" s="6"/>
      <c r="H2380" s="8"/>
      <c r="I2380" s="6"/>
      <c r="V2380" s="27"/>
    </row>
    <row r="2381" spans="1:22" x14ac:dyDescent="0.3">
      <c r="A2381" s="1"/>
      <c r="C2381" s="6"/>
      <c r="H2381" s="8"/>
      <c r="I2381" s="6"/>
      <c r="V2381" s="27"/>
    </row>
    <row r="2382" spans="1:22" x14ac:dyDescent="0.3">
      <c r="A2382" s="1"/>
      <c r="C2382" s="6"/>
      <c r="H2382" s="8"/>
      <c r="I2382" s="6"/>
      <c r="V2382" s="27"/>
    </row>
    <row r="2383" spans="1:22" x14ac:dyDescent="0.3">
      <c r="A2383" s="1"/>
      <c r="C2383" s="6"/>
      <c r="H2383" s="8"/>
      <c r="I2383" s="6"/>
      <c r="V2383" s="27"/>
    </row>
    <row r="2384" spans="1:22" x14ac:dyDescent="0.3">
      <c r="A2384" s="1"/>
      <c r="C2384" s="6"/>
      <c r="H2384" s="8"/>
      <c r="I2384" s="6"/>
      <c r="V2384" s="27"/>
    </row>
    <row r="2385" spans="1:22" x14ac:dyDescent="0.3">
      <c r="A2385" s="1"/>
      <c r="C2385" s="6"/>
      <c r="H2385" s="8"/>
      <c r="I2385" s="6"/>
      <c r="V2385" s="27"/>
    </row>
    <row r="2386" spans="1:22" x14ac:dyDescent="0.3">
      <c r="A2386" s="1"/>
      <c r="C2386" s="6"/>
      <c r="H2386" s="8"/>
      <c r="I2386" s="6"/>
      <c r="V2386" s="27"/>
    </row>
    <row r="2387" spans="1:22" x14ac:dyDescent="0.3">
      <c r="A2387" s="1"/>
      <c r="C2387" s="6"/>
      <c r="H2387" s="8"/>
      <c r="I2387" s="6"/>
      <c r="V2387" s="27"/>
    </row>
    <row r="2388" spans="1:22" x14ac:dyDescent="0.3">
      <c r="A2388" s="1"/>
      <c r="C2388" s="6"/>
      <c r="H2388" s="8"/>
      <c r="I2388" s="6"/>
      <c r="V2388" s="27"/>
    </row>
    <row r="2389" spans="1:22" x14ac:dyDescent="0.3">
      <c r="A2389" s="1"/>
      <c r="C2389" s="6"/>
      <c r="H2389" s="8"/>
      <c r="I2389" s="6"/>
      <c r="V2389" s="27"/>
    </row>
    <row r="2390" spans="1:22" x14ac:dyDescent="0.3">
      <c r="A2390" s="1"/>
      <c r="C2390" s="6"/>
      <c r="H2390" s="8"/>
      <c r="I2390" s="6"/>
      <c r="V2390" s="27"/>
    </row>
    <row r="2391" spans="1:22" x14ac:dyDescent="0.3">
      <c r="A2391" s="1"/>
      <c r="C2391" s="6"/>
      <c r="H2391" s="8"/>
      <c r="I2391" s="6"/>
      <c r="V2391" s="27"/>
    </row>
    <row r="2392" spans="1:22" x14ac:dyDescent="0.3">
      <c r="A2392" s="1"/>
      <c r="C2392" s="6"/>
      <c r="H2392" s="8"/>
      <c r="I2392" s="6"/>
      <c r="V2392" s="27"/>
    </row>
    <row r="2393" spans="1:22" x14ac:dyDescent="0.3">
      <c r="A2393" s="1"/>
      <c r="C2393" s="6"/>
      <c r="H2393" s="8"/>
      <c r="I2393" s="6"/>
      <c r="V2393" s="27"/>
    </row>
    <row r="2394" spans="1:22" x14ac:dyDescent="0.3">
      <c r="A2394" s="1"/>
      <c r="C2394" s="6"/>
      <c r="H2394" s="8"/>
      <c r="I2394" s="6"/>
      <c r="V2394" s="27"/>
    </row>
    <row r="2395" spans="1:22" x14ac:dyDescent="0.3">
      <c r="A2395" s="1"/>
      <c r="C2395" s="6"/>
      <c r="H2395" s="8"/>
      <c r="I2395" s="6"/>
      <c r="V2395" s="27"/>
    </row>
    <row r="2396" spans="1:22" x14ac:dyDescent="0.3">
      <c r="A2396" s="1"/>
      <c r="C2396" s="6"/>
      <c r="H2396" s="8"/>
      <c r="I2396" s="6"/>
      <c r="V2396" s="27"/>
    </row>
    <row r="2397" spans="1:22" x14ac:dyDescent="0.3">
      <c r="A2397" s="1"/>
      <c r="C2397" s="6"/>
      <c r="H2397" s="8"/>
      <c r="I2397" s="6"/>
      <c r="V2397" s="27"/>
    </row>
    <row r="2398" spans="1:22" x14ac:dyDescent="0.3">
      <c r="A2398" s="1"/>
      <c r="C2398" s="6"/>
      <c r="H2398" s="8"/>
      <c r="I2398" s="6"/>
      <c r="V2398" s="27"/>
    </row>
    <row r="2399" spans="1:22" x14ac:dyDescent="0.3">
      <c r="A2399" s="1"/>
      <c r="C2399" s="6"/>
      <c r="H2399" s="8"/>
      <c r="I2399" s="6"/>
      <c r="V2399" s="27"/>
    </row>
    <row r="2400" spans="1:22" x14ac:dyDescent="0.3">
      <c r="A2400" s="1"/>
      <c r="C2400" s="6"/>
      <c r="H2400" s="8"/>
      <c r="I2400" s="6"/>
      <c r="V2400" s="27"/>
    </row>
    <row r="2401" spans="1:22" x14ac:dyDescent="0.3">
      <c r="A2401" s="1"/>
      <c r="C2401" s="6"/>
      <c r="H2401" s="8"/>
      <c r="I2401" s="6"/>
      <c r="V2401" s="27"/>
    </row>
    <row r="2402" spans="1:22" x14ac:dyDescent="0.3">
      <c r="A2402" s="1"/>
      <c r="C2402" s="6"/>
      <c r="H2402" s="8"/>
      <c r="I2402" s="6"/>
      <c r="V2402" s="27"/>
    </row>
    <row r="2403" spans="1:22" x14ac:dyDescent="0.3">
      <c r="A2403" s="1"/>
      <c r="C2403" s="6"/>
      <c r="H2403" s="8"/>
      <c r="I2403" s="6"/>
      <c r="V2403" s="27"/>
    </row>
    <row r="2404" spans="1:22" x14ac:dyDescent="0.3">
      <c r="A2404" s="1"/>
      <c r="C2404" s="6"/>
      <c r="H2404" s="8"/>
      <c r="I2404" s="6"/>
      <c r="V2404" s="27"/>
    </row>
    <row r="2405" spans="1:22" x14ac:dyDescent="0.3">
      <c r="A2405" s="1"/>
      <c r="C2405" s="6"/>
      <c r="H2405" s="8"/>
      <c r="I2405" s="6"/>
      <c r="V2405" s="27"/>
    </row>
    <row r="2406" spans="1:22" x14ac:dyDescent="0.3">
      <c r="A2406" s="1"/>
      <c r="C2406" s="6"/>
      <c r="H2406" s="8"/>
      <c r="I2406" s="6"/>
      <c r="V2406" s="27"/>
    </row>
    <row r="2407" spans="1:22" x14ac:dyDescent="0.3">
      <c r="A2407" s="1"/>
      <c r="C2407" s="6"/>
      <c r="H2407" s="8"/>
      <c r="I2407" s="6"/>
      <c r="V2407" s="27"/>
    </row>
    <row r="2408" spans="1:22" x14ac:dyDescent="0.3">
      <c r="A2408" s="1"/>
      <c r="C2408" s="6"/>
      <c r="H2408" s="8"/>
      <c r="I2408" s="6"/>
      <c r="V2408" s="27"/>
    </row>
    <row r="2409" spans="1:22" x14ac:dyDescent="0.3">
      <c r="A2409" s="1"/>
      <c r="C2409" s="6"/>
      <c r="H2409" s="8"/>
      <c r="I2409" s="6"/>
      <c r="V2409" s="27"/>
    </row>
    <row r="2410" spans="1:22" x14ac:dyDescent="0.3">
      <c r="A2410" s="1"/>
      <c r="C2410" s="6"/>
      <c r="H2410" s="8"/>
      <c r="I2410" s="6"/>
      <c r="V2410" s="27"/>
    </row>
    <row r="2411" spans="1:22" x14ac:dyDescent="0.3">
      <c r="A2411" s="1"/>
      <c r="C2411" s="6"/>
      <c r="H2411" s="8"/>
      <c r="I2411" s="6"/>
      <c r="V2411" s="27"/>
    </row>
    <row r="2412" spans="1:22" x14ac:dyDescent="0.3">
      <c r="A2412" s="1"/>
      <c r="C2412" s="6"/>
      <c r="H2412" s="8"/>
      <c r="I2412" s="6"/>
      <c r="V2412" s="27"/>
    </row>
    <row r="2413" spans="1:22" x14ac:dyDescent="0.3">
      <c r="A2413" s="1"/>
      <c r="C2413" s="6"/>
      <c r="H2413" s="8"/>
      <c r="I2413" s="6"/>
      <c r="V2413" s="27"/>
    </row>
    <row r="2414" spans="1:22" x14ac:dyDescent="0.3">
      <c r="A2414" s="1"/>
      <c r="C2414" s="6"/>
      <c r="H2414" s="8"/>
      <c r="I2414" s="6"/>
      <c r="V2414" s="27"/>
    </row>
    <row r="2415" spans="1:22" x14ac:dyDescent="0.3">
      <c r="A2415" s="1"/>
      <c r="C2415" s="6"/>
      <c r="H2415" s="8"/>
      <c r="I2415" s="6"/>
      <c r="V2415" s="27"/>
    </row>
    <row r="2416" spans="1:22" x14ac:dyDescent="0.3">
      <c r="A2416" s="1"/>
      <c r="C2416" s="6"/>
      <c r="H2416" s="8"/>
      <c r="I2416" s="6"/>
      <c r="V2416" s="27"/>
    </row>
    <row r="2417" spans="1:22" x14ac:dyDescent="0.3">
      <c r="A2417" s="1"/>
      <c r="C2417" s="6"/>
      <c r="H2417" s="8"/>
      <c r="I2417" s="6"/>
      <c r="V2417" s="27"/>
    </row>
    <row r="2418" spans="1:22" x14ac:dyDescent="0.3">
      <c r="A2418" s="1"/>
      <c r="C2418" s="6"/>
      <c r="H2418" s="8"/>
      <c r="I2418" s="6"/>
      <c r="V2418" s="27"/>
    </row>
    <row r="2419" spans="1:22" x14ac:dyDescent="0.3">
      <c r="A2419" s="1"/>
      <c r="C2419" s="6"/>
      <c r="H2419" s="8"/>
      <c r="I2419" s="6"/>
      <c r="V2419" s="27"/>
    </row>
    <row r="2420" spans="1:22" x14ac:dyDescent="0.3">
      <c r="A2420" s="1"/>
      <c r="C2420" s="6"/>
      <c r="H2420" s="8"/>
      <c r="I2420" s="6"/>
      <c r="V2420" s="27"/>
    </row>
    <row r="2421" spans="1:22" x14ac:dyDescent="0.3">
      <c r="A2421" s="1"/>
      <c r="C2421" s="6"/>
      <c r="H2421" s="8"/>
      <c r="I2421" s="6"/>
      <c r="V2421" s="27"/>
    </row>
    <row r="2422" spans="1:22" x14ac:dyDescent="0.3">
      <c r="A2422" s="1"/>
      <c r="C2422" s="6"/>
      <c r="H2422" s="8"/>
      <c r="I2422" s="6"/>
      <c r="V2422" s="27"/>
    </row>
    <row r="2423" spans="1:22" x14ac:dyDescent="0.3">
      <c r="A2423" s="1"/>
      <c r="C2423" s="6"/>
      <c r="H2423" s="8"/>
      <c r="I2423" s="6"/>
      <c r="V2423" s="27"/>
    </row>
    <row r="2424" spans="1:22" x14ac:dyDescent="0.3">
      <c r="A2424" s="1"/>
      <c r="C2424" s="6"/>
      <c r="H2424" s="8"/>
      <c r="I2424" s="6"/>
      <c r="V2424" s="27"/>
    </row>
    <row r="2425" spans="1:22" x14ac:dyDescent="0.3">
      <c r="A2425" s="1"/>
      <c r="C2425" s="6"/>
      <c r="H2425" s="8"/>
      <c r="I2425" s="6"/>
      <c r="V2425" s="27"/>
    </row>
    <row r="2426" spans="1:22" x14ac:dyDescent="0.3">
      <c r="A2426" s="1"/>
      <c r="C2426" s="6"/>
      <c r="H2426" s="8"/>
      <c r="I2426" s="6"/>
      <c r="V2426" s="27"/>
    </row>
    <row r="2427" spans="1:22" x14ac:dyDescent="0.3">
      <c r="A2427" s="1"/>
      <c r="C2427" s="6"/>
      <c r="H2427" s="8"/>
      <c r="I2427" s="6"/>
      <c r="V2427" s="27"/>
    </row>
    <row r="2428" spans="1:22" x14ac:dyDescent="0.3">
      <c r="A2428" s="1"/>
      <c r="C2428" s="6"/>
      <c r="H2428" s="8"/>
      <c r="I2428" s="6"/>
      <c r="V2428" s="27"/>
    </row>
    <row r="2429" spans="1:22" x14ac:dyDescent="0.3">
      <c r="A2429" s="1"/>
      <c r="C2429" s="6"/>
      <c r="H2429" s="8"/>
      <c r="I2429" s="6"/>
      <c r="V2429" s="27"/>
    </row>
    <row r="2430" spans="1:22" x14ac:dyDescent="0.3">
      <c r="A2430" s="1"/>
      <c r="C2430" s="6"/>
      <c r="H2430" s="8"/>
      <c r="I2430" s="6"/>
      <c r="V2430" s="27"/>
    </row>
    <row r="2431" spans="1:22" x14ac:dyDescent="0.3">
      <c r="A2431" s="1"/>
      <c r="C2431" s="6"/>
      <c r="H2431" s="8"/>
      <c r="I2431" s="6"/>
      <c r="V2431" s="27"/>
    </row>
    <row r="2432" spans="1:22" x14ac:dyDescent="0.3">
      <c r="A2432" s="1"/>
      <c r="C2432" s="6"/>
      <c r="H2432" s="8"/>
      <c r="I2432" s="6"/>
      <c r="V2432" s="27"/>
    </row>
    <row r="2433" spans="1:22" x14ac:dyDescent="0.3">
      <c r="A2433" s="1"/>
      <c r="C2433" s="6"/>
      <c r="H2433" s="8"/>
      <c r="I2433" s="6"/>
      <c r="V2433" s="27"/>
    </row>
    <row r="2434" spans="1:22" x14ac:dyDescent="0.3">
      <c r="A2434" s="1"/>
      <c r="C2434" s="6"/>
      <c r="H2434" s="8"/>
      <c r="I2434" s="6"/>
      <c r="V2434" s="27"/>
    </row>
    <row r="2435" spans="1:22" x14ac:dyDescent="0.3">
      <c r="A2435" s="1"/>
      <c r="C2435" s="6"/>
      <c r="H2435" s="8"/>
      <c r="I2435" s="6"/>
      <c r="V2435" s="27"/>
    </row>
    <row r="2436" spans="1:22" x14ac:dyDescent="0.3">
      <c r="A2436" s="1"/>
      <c r="C2436" s="6"/>
      <c r="H2436" s="8"/>
      <c r="I2436" s="6"/>
      <c r="V2436" s="27"/>
    </row>
    <row r="2437" spans="1:22" x14ac:dyDescent="0.3">
      <c r="A2437" s="1"/>
      <c r="C2437" s="6"/>
      <c r="H2437" s="8"/>
      <c r="I2437" s="6"/>
      <c r="V2437" s="27"/>
    </row>
    <row r="2438" spans="1:22" x14ac:dyDescent="0.3">
      <c r="A2438" s="1"/>
      <c r="C2438" s="6"/>
      <c r="H2438" s="8"/>
      <c r="I2438" s="6"/>
      <c r="V2438" s="27"/>
    </row>
    <row r="2439" spans="1:22" x14ac:dyDescent="0.3">
      <c r="A2439" s="1"/>
      <c r="C2439" s="6"/>
      <c r="H2439" s="8"/>
      <c r="I2439" s="6"/>
      <c r="V2439" s="27"/>
    </row>
    <row r="2440" spans="1:22" x14ac:dyDescent="0.3">
      <c r="A2440" s="1"/>
      <c r="C2440" s="6"/>
      <c r="H2440" s="8"/>
      <c r="I2440" s="6"/>
      <c r="V2440" s="27"/>
    </row>
    <row r="2441" spans="1:22" x14ac:dyDescent="0.3">
      <c r="A2441" s="1"/>
      <c r="C2441" s="6"/>
      <c r="H2441" s="8"/>
      <c r="I2441" s="6"/>
      <c r="V2441" s="27"/>
    </row>
    <row r="2442" spans="1:22" x14ac:dyDescent="0.3">
      <c r="A2442" s="1"/>
      <c r="C2442" s="6"/>
      <c r="H2442" s="8"/>
      <c r="I2442" s="6"/>
      <c r="V2442" s="27"/>
    </row>
    <row r="2443" spans="1:22" x14ac:dyDescent="0.3">
      <c r="A2443" s="1"/>
      <c r="C2443" s="6"/>
      <c r="H2443" s="8"/>
      <c r="I2443" s="6"/>
      <c r="V2443" s="27"/>
    </row>
    <row r="2444" spans="1:22" x14ac:dyDescent="0.3">
      <c r="A2444" s="1"/>
      <c r="C2444" s="6"/>
      <c r="H2444" s="8"/>
      <c r="I2444" s="6"/>
      <c r="V2444" s="27"/>
    </row>
    <row r="2445" spans="1:22" x14ac:dyDescent="0.3">
      <c r="A2445" s="1"/>
      <c r="C2445" s="6"/>
      <c r="H2445" s="8"/>
      <c r="I2445" s="6"/>
      <c r="V2445" s="27"/>
    </row>
    <row r="2446" spans="1:22" x14ac:dyDescent="0.3">
      <c r="A2446" s="1"/>
      <c r="C2446" s="6"/>
      <c r="H2446" s="8"/>
      <c r="I2446" s="6"/>
      <c r="V2446" s="27"/>
    </row>
    <row r="2447" spans="1:22" x14ac:dyDescent="0.3">
      <c r="A2447" s="1"/>
      <c r="C2447" s="6"/>
      <c r="H2447" s="8"/>
      <c r="I2447" s="6"/>
      <c r="V2447" s="27"/>
    </row>
    <row r="2448" spans="1:22" x14ac:dyDescent="0.3">
      <c r="A2448" s="1"/>
      <c r="C2448" s="6"/>
      <c r="H2448" s="8"/>
      <c r="I2448" s="6"/>
      <c r="V2448" s="27"/>
    </row>
    <row r="2449" spans="1:22" x14ac:dyDescent="0.3">
      <c r="A2449" s="1"/>
      <c r="C2449" s="6"/>
      <c r="H2449" s="8"/>
      <c r="I2449" s="6"/>
      <c r="V2449" s="27"/>
    </row>
    <row r="2450" spans="1:22" x14ac:dyDescent="0.3">
      <c r="A2450" s="1"/>
      <c r="C2450" s="6"/>
      <c r="H2450" s="8"/>
      <c r="I2450" s="6"/>
      <c r="V2450" s="27"/>
    </row>
    <row r="2451" spans="1:22" x14ac:dyDescent="0.3">
      <c r="A2451" s="1"/>
      <c r="C2451" s="6"/>
      <c r="H2451" s="8"/>
      <c r="I2451" s="6"/>
      <c r="V2451" s="27"/>
    </row>
    <row r="2452" spans="1:22" x14ac:dyDescent="0.3">
      <c r="A2452" s="1"/>
      <c r="C2452" s="6"/>
      <c r="H2452" s="8"/>
      <c r="I2452" s="6"/>
      <c r="V2452" s="27"/>
    </row>
    <row r="2453" spans="1:22" x14ac:dyDescent="0.3">
      <c r="A2453" s="1"/>
      <c r="C2453" s="6"/>
      <c r="H2453" s="8"/>
      <c r="I2453" s="6"/>
      <c r="V2453" s="27"/>
    </row>
    <row r="2454" spans="1:22" x14ac:dyDescent="0.3">
      <c r="A2454" s="1"/>
      <c r="C2454" s="6"/>
      <c r="H2454" s="8"/>
      <c r="I2454" s="6"/>
      <c r="V2454" s="27"/>
    </row>
    <row r="2455" spans="1:22" x14ac:dyDescent="0.3">
      <c r="A2455" s="1"/>
      <c r="C2455" s="6"/>
      <c r="H2455" s="8"/>
      <c r="I2455" s="6"/>
      <c r="V2455" s="27"/>
    </row>
    <row r="2456" spans="1:22" x14ac:dyDescent="0.3">
      <c r="A2456" s="1"/>
      <c r="C2456" s="6"/>
      <c r="H2456" s="8"/>
      <c r="I2456" s="6"/>
      <c r="V2456" s="27"/>
    </row>
    <row r="2457" spans="1:22" x14ac:dyDescent="0.3">
      <c r="A2457" s="1"/>
      <c r="C2457" s="6"/>
      <c r="H2457" s="8"/>
      <c r="I2457" s="6"/>
      <c r="V2457" s="27"/>
    </row>
    <row r="2458" spans="1:22" x14ac:dyDescent="0.3">
      <c r="A2458" s="1"/>
      <c r="C2458" s="6"/>
      <c r="H2458" s="8"/>
      <c r="I2458" s="6"/>
      <c r="V2458" s="27"/>
    </row>
    <row r="2459" spans="1:22" x14ac:dyDescent="0.3">
      <c r="A2459" s="1"/>
      <c r="C2459" s="6"/>
      <c r="H2459" s="8"/>
      <c r="I2459" s="6"/>
      <c r="V2459" s="27"/>
    </row>
    <row r="2460" spans="1:22" x14ac:dyDescent="0.3">
      <c r="A2460" s="1"/>
      <c r="C2460" s="6"/>
      <c r="H2460" s="8"/>
      <c r="I2460" s="6"/>
      <c r="V2460" s="27"/>
    </row>
    <row r="2461" spans="1:22" x14ac:dyDescent="0.3">
      <c r="A2461" s="1"/>
      <c r="C2461" s="6"/>
      <c r="H2461" s="8"/>
      <c r="I2461" s="6"/>
      <c r="V2461" s="27"/>
    </row>
    <row r="2462" spans="1:22" x14ac:dyDescent="0.3">
      <c r="A2462" s="1"/>
      <c r="C2462" s="6"/>
      <c r="H2462" s="8"/>
      <c r="I2462" s="6"/>
      <c r="V2462" s="27"/>
    </row>
    <row r="2463" spans="1:22" x14ac:dyDescent="0.3">
      <c r="A2463" s="1"/>
      <c r="C2463" s="6"/>
      <c r="H2463" s="8"/>
      <c r="I2463" s="6"/>
      <c r="V2463" s="27"/>
    </row>
    <row r="2464" spans="1:22" x14ac:dyDescent="0.3">
      <c r="A2464" s="1"/>
      <c r="C2464" s="6"/>
      <c r="H2464" s="8"/>
      <c r="I2464" s="6"/>
      <c r="V2464" s="27"/>
    </row>
    <row r="2465" spans="1:22" x14ac:dyDescent="0.3">
      <c r="A2465" s="1"/>
      <c r="C2465" s="6"/>
      <c r="H2465" s="8"/>
      <c r="I2465" s="6"/>
      <c r="V2465" s="27"/>
    </row>
    <row r="2466" spans="1:22" x14ac:dyDescent="0.3">
      <c r="A2466" s="1"/>
      <c r="C2466" s="6"/>
      <c r="H2466" s="8"/>
      <c r="I2466" s="6"/>
      <c r="V2466" s="27"/>
    </row>
    <row r="2467" spans="1:22" x14ac:dyDescent="0.3">
      <c r="A2467" s="1"/>
      <c r="C2467" s="6"/>
      <c r="H2467" s="8"/>
      <c r="I2467" s="6"/>
      <c r="V2467" s="27"/>
    </row>
    <row r="2468" spans="1:22" x14ac:dyDescent="0.3">
      <c r="A2468" s="1"/>
      <c r="C2468" s="6"/>
      <c r="H2468" s="8"/>
      <c r="I2468" s="6"/>
      <c r="V2468" s="27"/>
    </row>
    <row r="2469" spans="1:22" x14ac:dyDescent="0.3">
      <c r="A2469" s="1"/>
      <c r="C2469" s="6"/>
      <c r="H2469" s="8"/>
      <c r="I2469" s="6"/>
      <c r="V2469" s="27"/>
    </row>
    <row r="2470" spans="1:22" x14ac:dyDescent="0.3">
      <c r="A2470" s="1"/>
      <c r="C2470" s="6"/>
      <c r="H2470" s="8"/>
      <c r="I2470" s="6"/>
      <c r="V2470" s="27"/>
    </row>
    <row r="2471" spans="1:22" x14ac:dyDescent="0.3">
      <c r="A2471" s="1"/>
      <c r="C2471" s="6"/>
      <c r="H2471" s="8"/>
      <c r="I2471" s="6"/>
      <c r="V2471" s="27"/>
    </row>
    <row r="2472" spans="1:22" x14ac:dyDescent="0.3">
      <c r="A2472" s="1"/>
      <c r="C2472" s="6"/>
      <c r="H2472" s="8"/>
      <c r="I2472" s="6"/>
      <c r="V2472" s="27"/>
    </row>
    <row r="2473" spans="1:22" x14ac:dyDescent="0.3">
      <c r="A2473" s="1"/>
      <c r="C2473" s="6"/>
      <c r="H2473" s="8"/>
      <c r="I2473" s="6"/>
      <c r="V2473" s="27"/>
    </row>
    <row r="2474" spans="1:22" x14ac:dyDescent="0.3">
      <c r="A2474" s="1"/>
      <c r="C2474" s="6"/>
      <c r="H2474" s="8"/>
      <c r="I2474" s="6"/>
      <c r="V2474" s="27"/>
    </row>
    <row r="2475" spans="1:22" x14ac:dyDescent="0.3">
      <c r="A2475" s="1"/>
      <c r="C2475" s="6"/>
      <c r="H2475" s="8"/>
      <c r="I2475" s="6"/>
      <c r="V2475" s="27"/>
    </row>
    <row r="2476" spans="1:22" x14ac:dyDescent="0.3">
      <c r="A2476" s="1"/>
      <c r="C2476" s="6"/>
      <c r="H2476" s="8"/>
      <c r="I2476" s="6"/>
      <c r="V2476" s="27"/>
    </row>
    <row r="2477" spans="1:22" x14ac:dyDescent="0.3">
      <c r="A2477" s="1"/>
      <c r="C2477" s="6"/>
      <c r="H2477" s="8"/>
      <c r="I2477" s="6"/>
      <c r="V2477" s="27"/>
    </row>
    <row r="2478" spans="1:22" x14ac:dyDescent="0.3">
      <c r="A2478" s="1"/>
      <c r="C2478" s="6"/>
      <c r="H2478" s="8"/>
      <c r="I2478" s="6"/>
      <c r="V2478" s="27"/>
    </row>
    <row r="2479" spans="1:22" x14ac:dyDescent="0.3">
      <c r="A2479" s="1"/>
      <c r="C2479" s="6"/>
      <c r="H2479" s="8"/>
      <c r="I2479" s="6"/>
      <c r="V2479" s="27"/>
    </row>
    <row r="2480" spans="1:22" x14ac:dyDescent="0.3">
      <c r="A2480" s="1"/>
      <c r="C2480" s="6"/>
      <c r="H2480" s="8"/>
      <c r="I2480" s="6"/>
      <c r="V2480" s="27"/>
    </row>
    <row r="2481" spans="1:22" x14ac:dyDescent="0.3">
      <c r="A2481" s="1"/>
      <c r="C2481" s="6"/>
      <c r="H2481" s="8"/>
      <c r="I2481" s="6"/>
      <c r="V2481" s="27"/>
    </row>
    <row r="2482" spans="1:22" x14ac:dyDescent="0.3">
      <c r="A2482" s="1"/>
      <c r="C2482" s="6"/>
      <c r="H2482" s="8"/>
      <c r="I2482" s="6"/>
      <c r="V2482" s="27"/>
    </row>
    <row r="2483" spans="1:22" x14ac:dyDescent="0.3">
      <c r="A2483" s="1"/>
      <c r="C2483" s="6"/>
      <c r="H2483" s="8"/>
      <c r="I2483" s="6"/>
      <c r="V2483" s="27"/>
    </row>
    <row r="2484" spans="1:22" x14ac:dyDescent="0.3">
      <c r="A2484" s="1"/>
      <c r="C2484" s="6"/>
      <c r="H2484" s="8"/>
      <c r="I2484" s="6"/>
      <c r="V2484" s="27"/>
    </row>
    <row r="2485" spans="1:22" x14ac:dyDescent="0.3">
      <c r="A2485" s="1"/>
      <c r="C2485" s="6"/>
      <c r="H2485" s="8"/>
      <c r="I2485" s="6"/>
      <c r="V2485" s="27"/>
    </row>
    <row r="2486" spans="1:22" x14ac:dyDescent="0.3">
      <c r="A2486" s="1"/>
      <c r="C2486" s="6"/>
      <c r="H2486" s="8"/>
      <c r="I2486" s="6"/>
      <c r="V2486" s="27"/>
    </row>
    <row r="2487" spans="1:22" x14ac:dyDescent="0.3">
      <c r="A2487" s="1"/>
      <c r="C2487" s="6"/>
      <c r="H2487" s="8"/>
      <c r="I2487" s="6"/>
      <c r="V2487" s="27"/>
    </row>
    <row r="2488" spans="1:22" x14ac:dyDescent="0.3">
      <c r="A2488" s="1"/>
      <c r="C2488" s="6"/>
      <c r="H2488" s="8"/>
      <c r="I2488" s="6"/>
      <c r="V2488" s="27"/>
    </row>
    <row r="2489" spans="1:22" x14ac:dyDescent="0.3">
      <c r="A2489" s="1"/>
      <c r="C2489" s="6"/>
      <c r="H2489" s="8"/>
      <c r="I2489" s="6"/>
      <c r="V2489" s="27"/>
    </row>
    <row r="2490" spans="1:22" x14ac:dyDescent="0.3">
      <c r="A2490" s="1"/>
      <c r="C2490" s="6"/>
      <c r="H2490" s="8"/>
      <c r="I2490" s="6"/>
      <c r="V2490" s="27"/>
    </row>
    <row r="2491" spans="1:22" x14ac:dyDescent="0.3">
      <c r="A2491" s="1"/>
      <c r="C2491" s="6"/>
      <c r="H2491" s="8"/>
      <c r="I2491" s="6"/>
      <c r="V2491" s="27"/>
    </row>
    <row r="2492" spans="1:22" x14ac:dyDescent="0.3">
      <c r="A2492" s="1"/>
      <c r="C2492" s="6"/>
      <c r="H2492" s="8"/>
      <c r="I2492" s="6"/>
      <c r="V2492" s="27"/>
    </row>
    <row r="2493" spans="1:22" x14ac:dyDescent="0.3">
      <c r="A2493" s="1"/>
      <c r="C2493" s="6"/>
      <c r="H2493" s="8"/>
      <c r="I2493" s="6"/>
      <c r="V2493" s="27"/>
    </row>
    <row r="2494" spans="1:22" x14ac:dyDescent="0.3">
      <c r="A2494" s="1"/>
      <c r="C2494" s="6"/>
      <c r="H2494" s="8"/>
      <c r="I2494" s="6"/>
      <c r="V2494" s="27"/>
    </row>
    <row r="2495" spans="1:22" x14ac:dyDescent="0.3">
      <c r="A2495" s="1"/>
      <c r="C2495" s="6"/>
      <c r="H2495" s="8"/>
      <c r="I2495" s="6"/>
      <c r="V2495" s="27"/>
    </row>
    <row r="2496" spans="1:22" x14ac:dyDescent="0.3">
      <c r="A2496" s="1"/>
      <c r="C2496" s="6"/>
      <c r="H2496" s="8"/>
      <c r="I2496" s="6"/>
      <c r="V2496" s="27"/>
    </row>
    <row r="2497" spans="1:22" x14ac:dyDescent="0.3">
      <c r="A2497" s="1"/>
      <c r="C2497" s="6"/>
      <c r="H2497" s="8"/>
      <c r="I2497" s="6"/>
      <c r="V2497" s="27"/>
    </row>
    <row r="2498" spans="1:22" x14ac:dyDescent="0.3">
      <c r="A2498" s="1"/>
      <c r="C2498" s="6"/>
      <c r="H2498" s="8"/>
      <c r="I2498" s="6"/>
      <c r="V2498" s="27"/>
    </row>
    <row r="2499" spans="1:22" x14ac:dyDescent="0.3">
      <c r="A2499" s="1"/>
      <c r="C2499" s="6"/>
      <c r="H2499" s="8"/>
      <c r="I2499" s="6"/>
      <c r="V2499" s="27"/>
    </row>
    <row r="2500" spans="1:22" x14ac:dyDescent="0.3">
      <c r="A2500" s="1"/>
      <c r="C2500" s="6"/>
      <c r="H2500" s="8"/>
      <c r="I2500" s="6"/>
      <c r="V2500" s="27"/>
    </row>
    <row r="2501" spans="1:22" x14ac:dyDescent="0.3">
      <c r="A2501" s="1"/>
      <c r="C2501" s="6"/>
      <c r="H2501" s="8"/>
      <c r="I2501" s="6"/>
      <c r="V2501" s="27"/>
    </row>
    <row r="2502" spans="1:22" x14ac:dyDescent="0.3">
      <c r="A2502" s="1"/>
      <c r="C2502" s="6"/>
      <c r="H2502" s="8"/>
      <c r="I2502" s="6"/>
      <c r="V2502" s="27"/>
    </row>
    <row r="2503" spans="1:22" x14ac:dyDescent="0.3">
      <c r="A2503" s="1"/>
      <c r="C2503" s="6"/>
      <c r="H2503" s="8"/>
      <c r="I2503" s="6"/>
      <c r="V2503" s="27"/>
    </row>
    <row r="2504" spans="1:22" x14ac:dyDescent="0.3">
      <c r="A2504" s="1"/>
      <c r="C2504" s="6"/>
      <c r="H2504" s="8"/>
      <c r="I2504" s="6"/>
      <c r="V2504" s="27"/>
    </row>
    <row r="2505" spans="1:22" x14ac:dyDescent="0.3">
      <c r="A2505" s="1"/>
      <c r="C2505" s="6"/>
      <c r="H2505" s="8"/>
      <c r="I2505" s="6"/>
      <c r="V2505" s="27"/>
    </row>
    <row r="2506" spans="1:22" x14ac:dyDescent="0.3">
      <c r="A2506" s="1"/>
      <c r="C2506" s="6"/>
      <c r="H2506" s="8"/>
      <c r="I2506" s="6"/>
      <c r="V2506" s="27"/>
    </row>
    <row r="2507" spans="1:22" x14ac:dyDescent="0.3">
      <c r="A2507" s="1"/>
      <c r="C2507" s="6"/>
      <c r="H2507" s="8"/>
      <c r="I2507" s="6"/>
      <c r="V2507" s="27"/>
    </row>
    <row r="2508" spans="1:22" x14ac:dyDescent="0.3">
      <c r="A2508" s="1"/>
      <c r="C2508" s="6"/>
      <c r="H2508" s="8"/>
      <c r="I2508" s="6"/>
      <c r="V2508" s="27"/>
    </row>
    <row r="2509" spans="1:22" x14ac:dyDescent="0.3">
      <c r="A2509" s="1"/>
      <c r="C2509" s="6"/>
      <c r="H2509" s="8"/>
      <c r="I2509" s="6"/>
      <c r="V2509" s="27"/>
    </row>
    <row r="2510" spans="1:22" x14ac:dyDescent="0.3">
      <c r="A2510" s="1"/>
      <c r="C2510" s="6"/>
      <c r="H2510" s="8"/>
      <c r="I2510" s="6"/>
      <c r="V2510" s="27"/>
    </row>
    <row r="2511" spans="1:22" x14ac:dyDescent="0.3">
      <c r="A2511" s="1"/>
      <c r="C2511" s="6"/>
      <c r="H2511" s="8"/>
      <c r="I2511" s="6"/>
      <c r="V2511" s="27"/>
    </row>
    <row r="2512" spans="1:22" x14ac:dyDescent="0.3">
      <c r="A2512" s="1"/>
      <c r="C2512" s="6"/>
      <c r="H2512" s="8"/>
      <c r="I2512" s="6"/>
      <c r="V2512" s="27"/>
    </row>
    <row r="2513" spans="1:22" x14ac:dyDescent="0.3">
      <c r="A2513" s="1"/>
      <c r="C2513" s="6"/>
      <c r="H2513" s="8"/>
      <c r="I2513" s="6"/>
      <c r="V2513" s="27"/>
    </row>
    <row r="2514" spans="1:22" x14ac:dyDescent="0.3">
      <c r="A2514" s="1"/>
      <c r="C2514" s="6"/>
      <c r="H2514" s="8"/>
      <c r="I2514" s="6"/>
      <c r="V2514" s="27"/>
    </row>
    <row r="2515" spans="1:22" x14ac:dyDescent="0.3">
      <c r="A2515" s="1"/>
      <c r="C2515" s="6"/>
      <c r="H2515" s="8"/>
      <c r="I2515" s="6"/>
      <c r="V2515" s="27"/>
    </row>
    <row r="2516" spans="1:22" x14ac:dyDescent="0.3">
      <c r="A2516" s="1"/>
      <c r="C2516" s="6"/>
      <c r="H2516" s="8"/>
      <c r="I2516" s="6"/>
      <c r="V2516" s="27"/>
    </row>
    <row r="2517" spans="1:22" x14ac:dyDescent="0.3">
      <c r="A2517" s="1"/>
      <c r="C2517" s="6"/>
      <c r="H2517" s="8"/>
      <c r="I2517" s="6"/>
      <c r="V2517" s="27"/>
    </row>
    <row r="2518" spans="1:22" x14ac:dyDescent="0.3">
      <c r="A2518" s="1"/>
      <c r="C2518" s="6"/>
      <c r="H2518" s="8"/>
      <c r="I2518" s="6"/>
      <c r="V2518" s="27"/>
    </row>
    <row r="2519" spans="1:22" x14ac:dyDescent="0.3">
      <c r="A2519" s="1"/>
      <c r="C2519" s="6"/>
      <c r="H2519" s="8"/>
      <c r="I2519" s="6"/>
      <c r="V2519" s="27"/>
    </row>
    <row r="2520" spans="1:22" x14ac:dyDescent="0.3">
      <c r="A2520" s="1"/>
      <c r="C2520" s="6"/>
      <c r="H2520" s="8"/>
      <c r="I2520" s="6"/>
      <c r="V2520" s="27"/>
    </row>
    <row r="2521" spans="1:22" x14ac:dyDescent="0.3">
      <c r="A2521" s="1"/>
      <c r="C2521" s="6"/>
      <c r="H2521" s="8"/>
      <c r="I2521" s="6"/>
      <c r="V2521" s="27"/>
    </row>
    <row r="2522" spans="1:22" x14ac:dyDescent="0.3">
      <c r="A2522" s="1"/>
      <c r="C2522" s="6"/>
      <c r="H2522" s="8"/>
      <c r="I2522" s="6"/>
      <c r="V2522" s="27"/>
    </row>
    <row r="2523" spans="1:22" x14ac:dyDescent="0.3">
      <c r="A2523" s="1"/>
      <c r="C2523" s="6"/>
      <c r="H2523" s="8"/>
      <c r="I2523" s="6"/>
      <c r="V2523" s="27"/>
    </row>
    <row r="2524" spans="1:22" x14ac:dyDescent="0.3">
      <c r="A2524" s="1"/>
      <c r="C2524" s="6"/>
      <c r="H2524" s="8"/>
      <c r="I2524" s="6"/>
      <c r="V2524" s="27"/>
    </row>
    <row r="2525" spans="1:22" x14ac:dyDescent="0.3">
      <c r="A2525" s="1"/>
      <c r="C2525" s="6"/>
      <c r="H2525" s="8"/>
      <c r="I2525" s="6"/>
      <c r="V2525" s="27"/>
    </row>
    <row r="2526" spans="1:22" x14ac:dyDescent="0.3">
      <c r="A2526" s="1"/>
      <c r="C2526" s="6"/>
      <c r="H2526" s="8"/>
      <c r="I2526" s="6"/>
      <c r="V2526" s="27"/>
    </row>
    <row r="2527" spans="1:22" x14ac:dyDescent="0.3">
      <c r="A2527" s="1"/>
      <c r="C2527" s="6"/>
      <c r="H2527" s="8"/>
      <c r="I2527" s="6"/>
      <c r="V2527" s="27"/>
    </row>
    <row r="2528" spans="1:22" x14ac:dyDescent="0.3">
      <c r="A2528" s="1"/>
      <c r="C2528" s="6"/>
      <c r="H2528" s="8"/>
      <c r="I2528" s="6"/>
      <c r="V2528" s="27"/>
    </row>
    <row r="2529" spans="1:22" x14ac:dyDescent="0.3">
      <c r="A2529" s="1"/>
      <c r="C2529" s="6"/>
      <c r="H2529" s="8"/>
      <c r="I2529" s="6"/>
      <c r="V2529" s="27"/>
    </row>
    <row r="2530" spans="1:22" x14ac:dyDescent="0.3">
      <c r="A2530" s="1"/>
      <c r="C2530" s="6"/>
      <c r="H2530" s="8"/>
      <c r="I2530" s="6"/>
      <c r="V2530" s="27"/>
    </row>
    <row r="2531" spans="1:22" x14ac:dyDescent="0.3">
      <c r="A2531" s="1"/>
      <c r="C2531" s="6"/>
      <c r="H2531" s="8"/>
      <c r="I2531" s="6"/>
      <c r="V2531" s="27"/>
    </row>
    <row r="2532" spans="1:22" x14ac:dyDescent="0.3">
      <c r="A2532" s="1"/>
      <c r="C2532" s="6"/>
      <c r="H2532" s="8"/>
      <c r="I2532" s="6"/>
      <c r="V2532" s="27"/>
    </row>
    <row r="2533" spans="1:22" x14ac:dyDescent="0.3">
      <c r="A2533" s="1"/>
      <c r="C2533" s="6"/>
      <c r="H2533" s="8"/>
      <c r="I2533" s="6"/>
      <c r="V2533" s="27"/>
    </row>
    <row r="2534" spans="1:22" x14ac:dyDescent="0.3">
      <c r="A2534" s="1"/>
      <c r="C2534" s="6"/>
      <c r="H2534" s="8"/>
      <c r="I2534" s="6"/>
      <c r="V2534" s="27"/>
    </row>
    <row r="2535" spans="1:22" x14ac:dyDescent="0.3">
      <c r="A2535" s="1"/>
      <c r="C2535" s="6"/>
      <c r="H2535" s="8"/>
      <c r="I2535" s="6"/>
      <c r="V2535" s="27"/>
    </row>
    <row r="2536" spans="1:22" x14ac:dyDescent="0.3">
      <c r="A2536" s="1"/>
      <c r="C2536" s="6"/>
      <c r="H2536" s="8"/>
      <c r="I2536" s="6"/>
      <c r="V2536" s="27"/>
    </row>
    <row r="2537" spans="1:22" x14ac:dyDescent="0.3">
      <c r="A2537" s="1"/>
      <c r="C2537" s="6"/>
      <c r="H2537" s="8"/>
      <c r="I2537" s="6"/>
      <c r="V2537" s="27"/>
    </row>
    <row r="2538" spans="1:22" x14ac:dyDescent="0.3">
      <c r="A2538" s="1"/>
      <c r="C2538" s="6"/>
      <c r="H2538" s="8"/>
      <c r="I2538" s="6"/>
      <c r="V2538" s="27"/>
    </row>
    <row r="2539" spans="1:22" x14ac:dyDescent="0.3">
      <c r="A2539" s="1"/>
      <c r="C2539" s="6"/>
      <c r="H2539" s="8"/>
      <c r="I2539" s="6"/>
      <c r="V2539" s="27"/>
    </row>
    <row r="2540" spans="1:22" x14ac:dyDescent="0.3">
      <c r="A2540" s="1"/>
      <c r="C2540" s="6"/>
      <c r="H2540" s="8"/>
      <c r="I2540" s="6"/>
      <c r="V2540" s="27"/>
    </row>
    <row r="2541" spans="1:22" x14ac:dyDescent="0.3">
      <c r="A2541" s="1"/>
      <c r="C2541" s="6"/>
      <c r="H2541" s="8"/>
      <c r="I2541" s="6"/>
      <c r="V2541" s="27"/>
    </row>
    <row r="2542" spans="1:22" x14ac:dyDescent="0.3">
      <c r="A2542" s="1"/>
      <c r="C2542" s="6"/>
      <c r="H2542" s="8"/>
      <c r="I2542" s="6"/>
      <c r="V2542" s="27"/>
    </row>
    <row r="2543" spans="1:22" x14ac:dyDescent="0.3">
      <c r="A2543" s="1"/>
      <c r="C2543" s="6"/>
      <c r="H2543" s="8"/>
      <c r="I2543" s="6"/>
      <c r="V2543" s="27"/>
    </row>
    <row r="2544" spans="1:22" x14ac:dyDescent="0.3">
      <c r="A2544" s="1"/>
      <c r="C2544" s="6"/>
      <c r="H2544" s="8"/>
      <c r="I2544" s="6"/>
      <c r="V2544" s="27"/>
    </row>
    <row r="2545" spans="1:22" x14ac:dyDescent="0.3">
      <c r="A2545" s="1"/>
      <c r="C2545" s="6"/>
      <c r="H2545" s="8"/>
      <c r="I2545" s="6"/>
      <c r="V2545" s="27"/>
    </row>
    <row r="2546" spans="1:22" x14ac:dyDescent="0.3">
      <c r="A2546" s="1"/>
      <c r="C2546" s="6"/>
      <c r="H2546" s="8"/>
      <c r="I2546" s="6"/>
      <c r="V2546" s="27"/>
    </row>
    <row r="2547" spans="1:22" x14ac:dyDescent="0.3">
      <c r="A2547" s="1"/>
      <c r="C2547" s="6"/>
      <c r="H2547" s="8"/>
      <c r="I2547" s="6"/>
      <c r="V2547" s="27"/>
    </row>
    <row r="2548" spans="1:22" x14ac:dyDescent="0.3">
      <c r="A2548" s="1"/>
      <c r="C2548" s="6"/>
      <c r="H2548" s="8"/>
      <c r="I2548" s="6"/>
      <c r="V2548" s="27"/>
    </row>
    <row r="2549" spans="1:22" x14ac:dyDescent="0.3">
      <c r="A2549" s="1"/>
      <c r="C2549" s="6"/>
      <c r="H2549" s="8"/>
      <c r="I2549" s="6"/>
      <c r="V2549" s="27"/>
    </row>
    <row r="2550" spans="1:22" x14ac:dyDescent="0.3">
      <c r="A2550" s="1"/>
      <c r="C2550" s="6"/>
      <c r="H2550" s="8"/>
      <c r="I2550" s="6"/>
      <c r="V2550" s="27"/>
    </row>
    <row r="2551" spans="1:22" x14ac:dyDescent="0.3">
      <c r="A2551" s="1"/>
      <c r="C2551" s="6"/>
      <c r="H2551" s="8"/>
      <c r="I2551" s="6"/>
      <c r="V2551" s="27"/>
    </row>
    <row r="2552" spans="1:22" x14ac:dyDescent="0.3">
      <c r="A2552" s="1"/>
      <c r="C2552" s="6"/>
      <c r="H2552" s="8"/>
      <c r="I2552" s="6"/>
      <c r="V2552" s="27"/>
    </row>
    <row r="2553" spans="1:22" x14ac:dyDescent="0.3">
      <c r="A2553" s="1"/>
      <c r="C2553" s="6"/>
      <c r="H2553" s="8"/>
      <c r="I2553" s="6"/>
      <c r="V2553" s="27"/>
    </row>
    <row r="2554" spans="1:22" x14ac:dyDescent="0.3">
      <c r="A2554" s="1"/>
      <c r="C2554" s="6"/>
      <c r="H2554" s="8"/>
      <c r="I2554" s="6"/>
      <c r="V2554" s="27"/>
    </row>
    <row r="2555" spans="1:22" x14ac:dyDescent="0.3">
      <c r="A2555" s="1"/>
      <c r="C2555" s="6"/>
      <c r="H2555" s="8"/>
      <c r="I2555" s="6"/>
      <c r="V2555" s="27"/>
    </row>
    <row r="2556" spans="1:22" x14ac:dyDescent="0.3">
      <c r="A2556" s="1"/>
      <c r="C2556" s="6"/>
      <c r="H2556" s="8"/>
      <c r="I2556" s="6"/>
      <c r="V2556" s="27"/>
    </row>
    <row r="2557" spans="1:22" x14ac:dyDescent="0.3">
      <c r="A2557" s="1"/>
      <c r="C2557" s="6"/>
      <c r="H2557" s="8"/>
      <c r="I2557" s="6"/>
      <c r="V2557" s="27"/>
    </row>
    <row r="2558" spans="1:22" x14ac:dyDescent="0.3">
      <c r="A2558" s="1"/>
      <c r="C2558" s="6"/>
      <c r="H2558" s="8"/>
      <c r="I2558" s="6"/>
      <c r="V2558" s="27"/>
    </row>
    <row r="2559" spans="1:22" x14ac:dyDescent="0.3">
      <c r="A2559" s="1"/>
      <c r="C2559" s="6"/>
      <c r="H2559" s="8"/>
      <c r="I2559" s="6"/>
      <c r="V2559" s="27"/>
    </row>
    <row r="2560" spans="1:22" x14ac:dyDescent="0.3">
      <c r="A2560" s="1"/>
      <c r="C2560" s="6"/>
      <c r="H2560" s="8"/>
      <c r="I2560" s="6"/>
      <c r="V2560" s="27"/>
    </row>
    <row r="2561" spans="1:22" x14ac:dyDescent="0.3">
      <c r="A2561" s="1"/>
      <c r="C2561" s="6"/>
      <c r="H2561" s="8"/>
      <c r="I2561" s="6"/>
      <c r="V2561" s="27"/>
    </row>
    <row r="2562" spans="1:22" x14ac:dyDescent="0.3">
      <c r="A2562" s="1"/>
      <c r="C2562" s="6"/>
      <c r="H2562" s="8"/>
      <c r="I2562" s="6"/>
      <c r="V2562" s="27"/>
    </row>
    <row r="2563" spans="1:22" x14ac:dyDescent="0.3">
      <c r="A2563" s="1"/>
      <c r="C2563" s="6"/>
      <c r="H2563" s="8"/>
      <c r="I2563" s="6"/>
      <c r="V2563" s="27"/>
    </row>
    <row r="2564" spans="1:22" x14ac:dyDescent="0.3">
      <c r="A2564" s="1"/>
      <c r="C2564" s="6"/>
      <c r="H2564" s="8"/>
      <c r="I2564" s="6"/>
      <c r="V2564" s="27"/>
    </row>
    <row r="2565" spans="1:22" x14ac:dyDescent="0.3">
      <c r="A2565" s="1"/>
      <c r="C2565" s="6"/>
      <c r="H2565" s="8"/>
      <c r="I2565" s="6"/>
      <c r="V2565" s="27"/>
    </row>
    <row r="2566" spans="1:22" x14ac:dyDescent="0.3">
      <c r="A2566" s="1"/>
      <c r="C2566" s="6"/>
      <c r="H2566" s="8"/>
      <c r="I2566" s="6"/>
      <c r="V2566" s="27"/>
    </row>
    <row r="2567" spans="1:22" x14ac:dyDescent="0.3">
      <c r="A2567" s="1"/>
      <c r="C2567" s="6"/>
      <c r="H2567" s="8"/>
      <c r="I2567" s="6"/>
      <c r="V2567" s="27"/>
    </row>
    <row r="2568" spans="1:22" x14ac:dyDescent="0.3">
      <c r="A2568" s="1"/>
      <c r="C2568" s="6"/>
      <c r="H2568" s="8"/>
      <c r="I2568" s="6"/>
      <c r="V2568" s="27"/>
    </row>
    <row r="2569" spans="1:22" x14ac:dyDescent="0.3">
      <c r="A2569" s="1"/>
      <c r="C2569" s="6"/>
      <c r="H2569" s="8"/>
      <c r="I2569" s="6"/>
      <c r="V2569" s="27"/>
    </row>
    <row r="2570" spans="1:22" x14ac:dyDescent="0.3">
      <c r="A2570" s="1"/>
      <c r="C2570" s="6"/>
      <c r="H2570" s="8"/>
      <c r="I2570" s="6"/>
      <c r="V2570" s="27"/>
    </row>
    <row r="2571" spans="1:22" x14ac:dyDescent="0.3">
      <c r="A2571" s="1"/>
      <c r="C2571" s="6"/>
      <c r="H2571" s="8"/>
      <c r="I2571" s="6"/>
      <c r="V2571" s="27"/>
    </row>
    <row r="2572" spans="1:22" x14ac:dyDescent="0.3">
      <c r="A2572" s="1"/>
      <c r="C2572" s="6"/>
      <c r="H2572" s="8"/>
      <c r="I2572" s="6"/>
      <c r="V2572" s="27"/>
    </row>
    <row r="2573" spans="1:22" x14ac:dyDescent="0.3">
      <c r="A2573" s="1"/>
      <c r="C2573" s="6"/>
      <c r="H2573" s="8"/>
      <c r="I2573" s="6"/>
      <c r="V2573" s="27"/>
    </row>
    <row r="2574" spans="1:22" x14ac:dyDescent="0.3">
      <c r="A2574" s="1"/>
      <c r="C2574" s="6"/>
      <c r="H2574" s="8"/>
      <c r="I2574" s="6"/>
      <c r="V2574" s="27"/>
    </row>
    <row r="2575" spans="1:22" x14ac:dyDescent="0.3">
      <c r="A2575" s="1"/>
      <c r="C2575" s="6"/>
      <c r="H2575" s="8"/>
      <c r="I2575" s="6"/>
      <c r="V2575" s="27"/>
    </row>
    <row r="2576" spans="1:22" x14ac:dyDescent="0.3">
      <c r="A2576" s="1"/>
      <c r="C2576" s="6"/>
      <c r="H2576" s="8"/>
      <c r="I2576" s="6"/>
      <c r="V2576" s="27"/>
    </row>
    <row r="2577" spans="1:22" x14ac:dyDescent="0.3">
      <c r="A2577" s="1"/>
      <c r="C2577" s="6"/>
      <c r="H2577" s="8"/>
      <c r="I2577" s="6"/>
      <c r="V2577" s="27"/>
    </row>
    <row r="2578" spans="1:22" x14ac:dyDescent="0.3">
      <c r="A2578" s="1"/>
      <c r="C2578" s="6"/>
      <c r="H2578" s="8"/>
      <c r="I2578" s="6"/>
      <c r="V2578" s="27"/>
    </row>
    <row r="2579" spans="1:22" x14ac:dyDescent="0.3">
      <c r="A2579" s="1"/>
      <c r="C2579" s="6"/>
      <c r="H2579" s="8"/>
      <c r="I2579" s="6"/>
      <c r="V2579" s="27"/>
    </row>
    <row r="2580" spans="1:22" x14ac:dyDescent="0.3">
      <c r="A2580" s="1"/>
      <c r="C2580" s="6"/>
      <c r="H2580" s="8"/>
      <c r="I2580" s="6"/>
      <c r="V2580" s="27"/>
    </row>
    <row r="2581" spans="1:22" x14ac:dyDescent="0.3">
      <c r="A2581" s="1"/>
      <c r="C2581" s="6"/>
      <c r="H2581" s="8"/>
      <c r="I2581" s="6"/>
      <c r="V2581" s="27"/>
    </row>
    <row r="2582" spans="1:22" x14ac:dyDescent="0.3">
      <c r="A2582" s="1"/>
      <c r="C2582" s="6"/>
      <c r="H2582" s="8"/>
      <c r="I2582" s="6"/>
      <c r="V2582" s="27"/>
    </row>
    <row r="2583" spans="1:22" x14ac:dyDescent="0.3">
      <c r="A2583" s="1"/>
      <c r="C2583" s="6"/>
      <c r="H2583" s="8"/>
      <c r="I2583" s="6"/>
      <c r="V2583" s="27"/>
    </row>
    <row r="2584" spans="1:22" x14ac:dyDescent="0.3">
      <c r="A2584" s="1"/>
      <c r="C2584" s="6"/>
      <c r="H2584" s="8"/>
      <c r="I2584" s="6"/>
      <c r="V2584" s="27"/>
    </row>
    <row r="2585" spans="1:22" x14ac:dyDescent="0.3">
      <c r="A2585" s="1"/>
      <c r="C2585" s="6"/>
      <c r="H2585" s="8"/>
      <c r="I2585" s="6"/>
      <c r="V2585" s="27"/>
    </row>
    <row r="2586" spans="1:22" x14ac:dyDescent="0.3">
      <c r="A2586" s="1"/>
      <c r="C2586" s="6"/>
      <c r="H2586" s="8"/>
      <c r="I2586" s="6"/>
      <c r="V2586" s="27"/>
    </row>
    <row r="2587" spans="1:22" x14ac:dyDescent="0.3">
      <c r="A2587" s="1"/>
      <c r="C2587" s="6"/>
      <c r="H2587" s="8"/>
      <c r="I2587" s="6"/>
      <c r="V2587" s="27"/>
    </row>
    <row r="2588" spans="1:22" x14ac:dyDescent="0.3">
      <c r="A2588" s="1"/>
      <c r="C2588" s="6"/>
      <c r="H2588" s="8"/>
      <c r="I2588" s="6"/>
      <c r="V2588" s="27"/>
    </row>
    <row r="2589" spans="1:22" x14ac:dyDescent="0.3">
      <c r="A2589" s="1"/>
      <c r="C2589" s="6"/>
      <c r="H2589" s="8"/>
      <c r="I2589" s="6"/>
      <c r="V2589" s="27"/>
    </row>
    <row r="2590" spans="1:22" x14ac:dyDescent="0.3">
      <c r="A2590" s="1"/>
      <c r="C2590" s="6"/>
      <c r="H2590" s="8"/>
      <c r="I2590" s="6"/>
      <c r="V2590" s="27"/>
    </row>
    <row r="2591" spans="1:22" x14ac:dyDescent="0.3">
      <c r="A2591" s="1"/>
      <c r="C2591" s="6"/>
      <c r="H2591" s="8"/>
      <c r="I2591" s="6"/>
      <c r="V2591" s="27"/>
    </row>
    <row r="2592" spans="1:22" x14ac:dyDescent="0.3">
      <c r="A2592" s="1"/>
      <c r="C2592" s="6"/>
      <c r="H2592" s="8"/>
      <c r="I2592" s="6"/>
      <c r="V2592" s="27"/>
    </row>
    <row r="2593" spans="1:22" x14ac:dyDescent="0.3">
      <c r="A2593" s="1"/>
      <c r="C2593" s="6"/>
      <c r="H2593" s="8"/>
      <c r="I2593" s="6"/>
      <c r="V2593" s="27"/>
    </row>
    <row r="2594" spans="1:22" x14ac:dyDescent="0.3">
      <c r="A2594" s="1"/>
      <c r="C2594" s="6"/>
      <c r="H2594" s="8"/>
      <c r="I2594" s="6"/>
      <c r="V2594" s="27"/>
    </row>
    <row r="2595" spans="1:22" x14ac:dyDescent="0.3">
      <c r="A2595" s="1"/>
      <c r="C2595" s="6"/>
      <c r="H2595" s="8"/>
      <c r="I2595" s="6"/>
      <c r="V2595" s="27"/>
    </row>
    <row r="2596" spans="1:22" x14ac:dyDescent="0.3">
      <c r="A2596" s="1"/>
      <c r="C2596" s="6"/>
      <c r="H2596" s="8"/>
      <c r="I2596" s="6"/>
      <c r="V2596" s="27"/>
    </row>
    <row r="2597" spans="1:22" x14ac:dyDescent="0.3">
      <c r="A2597" s="1"/>
      <c r="C2597" s="6"/>
      <c r="H2597" s="8"/>
      <c r="I2597" s="6"/>
      <c r="V2597" s="27"/>
    </row>
    <row r="2598" spans="1:22" x14ac:dyDescent="0.3">
      <c r="A2598" s="1"/>
      <c r="C2598" s="6"/>
      <c r="H2598" s="8"/>
      <c r="I2598" s="6"/>
      <c r="V2598" s="27"/>
    </row>
    <row r="2599" spans="1:22" x14ac:dyDescent="0.3">
      <c r="A2599" s="1"/>
      <c r="C2599" s="6"/>
      <c r="H2599" s="8"/>
      <c r="I2599" s="6"/>
      <c r="V2599" s="27"/>
    </row>
    <row r="2600" spans="1:22" x14ac:dyDescent="0.3">
      <c r="A2600" s="1"/>
      <c r="C2600" s="6"/>
      <c r="H2600" s="8"/>
      <c r="I2600" s="6"/>
      <c r="V2600" s="27"/>
    </row>
    <row r="2601" spans="1:22" x14ac:dyDescent="0.3">
      <c r="A2601" s="1"/>
      <c r="C2601" s="6"/>
      <c r="H2601" s="8"/>
      <c r="I2601" s="6"/>
      <c r="V2601" s="27"/>
    </row>
    <row r="2602" spans="1:22" x14ac:dyDescent="0.3">
      <c r="A2602" s="1"/>
      <c r="C2602" s="6"/>
      <c r="H2602" s="8"/>
      <c r="I2602" s="6"/>
      <c r="V2602" s="27"/>
    </row>
    <row r="2603" spans="1:22" x14ac:dyDescent="0.3">
      <c r="A2603" s="1"/>
      <c r="C2603" s="6"/>
      <c r="H2603" s="8"/>
      <c r="I2603" s="6"/>
      <c r="V2603" s="27"/>
    </row>
    <row r="2604" spans="1:22" x14ac:dyDescent="0.3">
      <c r="A2604" s="1"/>
      <c r="C2604" s="6"/>
      <c r="H2604" s="8"/>
      <c r="I2604" s="6"/>
      <c r="V2604" s="27"/>
    </row>
    <row r="2605" spans="1:22" x14ac:dyDescent="0.3">
      <c r="A2605" s="1"/>
      <c r="C2605" s="6"/>
      <c r="H2605" s="8"/>
      <c r="I2605" s="6"/>
      <c r="V2605" s="27"/>
    </row>
    <row r="2606" spans="1:22" x14ac:dyDescent="0.3">
      <c r="A2606" s="1"/>
      <c r="C2606" s="6"/>
      <c r="H2606" s="8"/>
      <c r="I2606" s="6"/>
      <c r="V2606" s="27"/>
    </row>
    <row r="2607" spans="1:22" x14ac:dyDescent="0.3">
      <c r="A2607" s="1"/>
      <c r="C2607" s="6"/>
      <c r="H2607" s="8"/>
      <c r="I2607" s="6"/>
      <c r="V2607" s="27"/>
    </row>
    <row r="2608" spans="1:22" x14ac:dyDescent="0.3">
      <c r="A2608" s="1"/>
      <c r="C2608" s="6"/>
      <c r="H2608" s="8"/>
      <c r="I2608" s="6"/>
      <c r="V2608" s="27"/>
    </row>
    <row r="2609" spans="1:22" x14ac:dyDescent="0.3">
      <c r="A2609" s="1"/>
      <c r="C2609" s="6"/>
      <c r="H2609" s="8"/>
      <c r="I2609" s="6"/>
      <c r="V2609" s="27"/>
    </row>
    <row r="2610" spans="1:22" x14ac:dyDescent="0.3">
      <c r="A2610" s="1"/>
      <c r="C2610" s="6"/>
      <c r="H2610" s="8"/>
      <c r="I2610" s="6"/>
      <c r="V2610" s="27"/>
    </row>
    <row r="2611" spans="1:22" x14ac:dyDescent="0.3">
      <c r="A2611" s="1"/>
      <c r="C2611" s="6"/>
      <c r="H2611" s="8"/>
      <c r="I2611" s="6"/>
      <c r="V2611" s="27"/>
    </row>
    <row r="2612" spans="1:22" x14ac:dyDescent="0.3">
      <c r="A2612" s="1"/>
      <c r="C2612" s="6"/>
      <c r="H2612" s="8"/>
      <c r="I2612" s="6"/>
      <c r="V2612" s="27"/>
    </row>
    <row r="2613" spans="1:22" x14ac:dyDescent="0.3">
      <c r="A2613" s="1"/>
      <c r="C2613" s="6"/>
      <c r="H2613" s="8"/>
      <c r="I2613" s="6"/>
      <c r="V2613" s="27"/>
    </row>
    <row r="2614" spans="1:22" x14ac:dyDescent="0.3">
      <c r="A2614" s="1"/>
      <c r="C2614" s="6"/>
      <c r="H2614" s="8"/>
      <c r="I2614" s="6"/>
      <c r="V2614" s="27"/>
    </row>
    <row r="2615" spans="1:22" x14ac:dyDescent="0.3">
      <c r="A2615" s="1"/>
      <c r="C2615" s="6"/>
      <c r="H2615" s="8"/>
      <c r="I2615" s="6"/>
      <c r="V2615" s="27"/>
    </row>
    <row r="2616" spans="1:22" x14ac:dyDescent="0.3">
      <c r="A2616" s="1"/>
      <c r="C2616" s="6"/>
      <c r="H2616" s="8"/>
      <c r="I2616" s="6"/>
      <c r="V2616" s="27"/>
    </row>
    <row r="2617" spans="1:22" x14ac:dyDescent="0.3">
      <c r="A2617" s="1"/>
      <c r="C2617" s="6"/>
      <c r="H2617" s="8"/>
      <c r="I2617" s="6"/>
      <c r="V2617" s="27"/>
    </row>
    <row r="2618" spans="1:22" x14ac:dyDescent="0.3">
      <c r="A2618" s="1"/>
      <c r="C2618" s="6"/>
      <c r="H2618" s="8"/>
      <c r="I2618" s="6"/>
      <c r="V2618" s="27"/>
    </row>
    <row r="2619" spans="1:22" x14ac:dyDescent="0.3">
      <c r="A2619" s="1"/>
      <c r="C2619" s="6"/>
      <c r="H2619" s="8"/>
      <c r="I2619" s="6"/>
      <c r="V2619" s="27"/>
    </row>
    <row r="2620" spans="1:22" x14ac:dyDescent="0.3">
      <c r="A2620" s="1"/>
      <c r="C2620" s="6"/>
      <c r="H2620" s="8"/>
      <c r="I2620" s="6"/>
      <c r="V2620" s="27"/>
    </row>
    <row r="2621" spans="1:22" x14ac:dyDescent="0.3">
      <c r="A2621" s="1"/>
      <c r="C2621" s="6"/>
      <c r="H2621" s="8"/>
      <c r="I2621" s="6"/>
      <c r="V2621" s="27"/>
    </row>
    <row r="2622" spans="1:22" x14ac:dyDescent="0.3">
      <c r="A2622" s="1"/>
      <c r="C2622" s="6"/>
      <c r="H2622" s="8"/>
      <c r="I2622" s="6"/>
      <c r="V2622" s="27"/>
    </row>
    <row r="2623" spans="1:22" x14ac:dyDescent="0.3">
      <c r="A2623" s="1"/>
      <c r="C2623" s="6"/>
      <c r="H2623" s="8"/>
      <c r="I2623" s="6"/>
      <c r="V2623" s="27"/>
    </row>
    <row r="2624" spans="1:22" x14ac:dyDescent="0.3">
      <c r="A2624" s="1"/>
      <c r="C2624" s="6"/>
      <c r="H2624" s="8"/>
      <c r="I2624" s="6"/>
      <c r="V2624" s="27"/>
    </row>
    <row r="2625" spans="1:22" x14ac:dyDescent="0.3">
      <c r="A2625" s="1"/>
      <c r="C2625" s="6"/>
      <c r="H2625" s="8"/>
      <c r="I2625" s="6"/>
      <c r="V2625" s="27"/>
    </row>
    <row r="2626" spans="1:22" x14ac:dyDescent="0.3">
      <c r="A2626" s="1"/>
      <c r="C2626" s="6"/>
      <c r="H2626" s="8"/>
      <c r="I2626" s="6"/>
      <c r="V2626" s="27"/>
    </row>
    <row r="2627" spans="1:22" x14ac:dyDescent="0.3">
      <c r="A2627" s="1"/>
      <c r="C2627" s="6"/>
      <c r="H2627" s="8"/>
      <c r="I2627" s="6"/>
      <c r="V2627" s="27"/>
    </row>
    <row r="2628" spans="1:22" x14ac:dyDescent="0.3">
      <c r="A2628" s="1"/>
      <c r="C2628" s="6"/>
      <c r="H2628" s="8"/>
      <c r="I2628" s="6"/>
      <c r="V2628" s="27"/>
    </row>
    <row r="2629" spans="1:22" x14ac:dyDescent="0.3">
      <c r="A2629" s="1"/>
      <c r="C2629" s="6"/>
      <c r="H2629" s="8"/>
      <c r="I2629" s="6"/>
      <c r="V2629" s="27"/>
    </row>
    <row r="2630" spans="1:22" x14ac:dyDescent="0.3">
      <c r="A2630" s="1"/>
      <c r="C2630" s="6"/>
      <c r="H2630" s="8"/>
      <c r="I2630" s="6"/>
      <c r="V2630" s="27"/>
    </row>
    <row r="2631" spans="1:22" x14ac:dyDescent="0.3">
      <c r="A2631" s="1"/>
      <c r="C2631" s="6"/>
      <c r="H2631" s="8"/>
      <c r="I2631" s="6"/>
      <c r="V2631" s="27"/>
    </row>
    <row r="2632" spans="1:22" x14ac:dyDescent="0.3">
      <c r="A2632" s="1"/>
      <c r="C2632" s="6"/>
      <c r="H2632" s="8"/>
      <c r="I2632" s="6"/>
      <c r="V2632" s="27"/>
    </row>
    <row r="2633" spans="1:22" x14ac:dyDescent="0.3">
      <c r="A2633" s="1"/>
      <c r="C2633" s="6"/>
      <c r="H2633" s="8"/>
      <c r="I2633" s="6"/>
      <c r="V2633" s="27"/>
    </row>
    <row r="2634" spans="1:22" x14ac:dyDescent="0.3">
      <c r="A2634" s="1"/>
      <c r="C2634" s="6"/>
      <c r="H2634" s="8"/>
      <c r="I2634" s="6"/>
      <c r="V2634" s="27"/>
    </row>
    <row r="2635" spans="1:22" x14ac:dyDescent="0.3">
      <c r="A2635" s="1"/>
      <c r="C2635" s="6"/>
      <c r="H2635" s="8"/>
      <c r="I2635" s="6"/>
      <c r="V2635" s="27"/>
    </row>
    <row r="2636" spans="1:22" x14ac:dyDescent="0.3">
      <c r="A2636" s="1"/>
      <c r="C2636" s="6"/>
      <c r="H2636" s="8"/>
      <c r="I2636" s="6"/>
      <c r="V2636" s="27"/>
    </row>
    <row r="2637" spans="1:22" x14ac:dyDescent="0.3">
      <c r="A2637" s="1"/>
      <c r="C2637" s="6"/>
      <c r="H2637" s="8"/>
      <c r="I2637" s="6"/>
      <c r="V2637" s="27"/>
    </row>
    <row r="2638" spans="1:22" x14ac:dyDescent="0.3">
      <c r="A2638" s="1"/>
      <c r="C2638" s="6"/>
      <c r="H2638" s="8"/>
      <c r="I2638" s="6"/>
      <c r="V2638" s="27"/>
    </row>
    <row r="2639" spans="1:22" x14ac:dyDescent="0.3">
      <c r="A2639" s="1"/>
      <c r="C2639" s="6"/>
      <c r="H2639" s="8"/>
      <c r="I2639" s="6"/>
      <c r="V2639" s="27"/>
    </row>
    <row r="2640" spans="1:22" x14ac:dyDescent="0.3">
      <c r="A2640" s="1"/>
      <c r="C2640" s="6"/>
      <c r="H2640" s="8"/>
      <c r="I2640" s="6"/>
      <c r="V2640" s="27"/>
    </row>
    <row r="2641" spans="1:22" x14ac:dyDescent="0.3">
      <c r="A2641" s="1"/>
      <c r="C2641" s="6"/>
      <c r="H2641" s="8"/>
      <c r="I2641" s="6"/>
      <c r="V2641" s="27"/>
    </row>
    <row r="2642" spans="1:22" x14ac:dyDescent="0.3">
      <c r="A2642" s="1"/>
      <c r="C2642" s="6"/>
      <c r="H2642" s="8"/>
      <c r="I2642" s="6"/>
      <c r="V2642" s="27"/>
    </row>
    <row r="2643" spans="1:22" x14ac:dyDescent="0.3">
      <c r="A2643" s="1"/>
      <c r="C2643" s="6"/>
      <c r="H2643" s="8"/>
      <c r="I2643" s="6"/>
      <c r="V2643" s="27"/>
    </row>
    <row r="2644" spans="1:22" x14ac:dyDescent="0.3">
      <c r="A2644" s="1"/>
      <c r="C2644" s="6"/>
      <c r="H2644" s="8"/>
      <c r="I2644" s="6"/>
      <c r="V2644" s="27"/>
    </row>
    <row r="2645" spans="1:22" x14ac:dyDescent="0.3">
      <c r="A2645" s="1"/>
      <c r="C2645" s="6"/>
      <c r="H2645" s="8"/>
      <c r="I2645" s="6"/>
      <c r="V2645" s="27"/>
    </row>
    <row r="2646" spans="1:22" x14ac:dyDescent="0.3">
      <c r="A2646" s="1"/>
      <c r="C2646" s="6"/>
      <c r="H2646" s="8"/>
      <c r="I2646" s="6"/>
      <c r="V2646" s="27"/>
    </row>
    <row r="2647" spans="1:22" x14ac:dyDescent="0.3">
      <c r="A2647" s="1"/>
      <c r="C2647" s="6"/>
      <c r="H2647" s="8"/>
      <c r="I2647" s="6"/>
      <c r="V2647" s="27"/>
    </row>
    <row r="2648" spans="1:22" x14ac:dyDescent="0.3">
      <c r="A2648" s="1"/>
      <c r="C2648" s="6"/>
      <c r="H2648" s="8"/>
      <c r="I2648" s="6"/>
      <c r="V2648" s="27"/>
    </row>
    <row r="2649" spans="1:22" x14ac:dyDescent="0.3">
      <c r="A2649" s="1"/>
      <c r="C2649" s="6"/>
      <c r="H2649" s="8"/>
      <c r="I2649" s="6"/>
      <c r="V2649" s="27"/>
    </row>
    <row r="2650" spans="1:22" x14ac:dyDescent="0.3">
      <c r="A2650" s="1"/>
      <c r="C2650" s="6"/>
      <c r="H2650" s="8"/>
      <c r="I2650" s="6"/>
      <c r="V2650" s="27"/>
    </row>
    <row r="2651" spans="1:22" x14ac:dyDescent="0.3">
      <c r="A2651" s="1"/>
      <c r="C2651" s="6"/>
      <c r="H2651" s="8"/>
      <c r="I2651" s="6"/>
      <c r="V2651" s="27"/>
    </row>
    <row r="2652" spans="1:22" x14ac:dyDescent="0.3">
      <c r="A2652" s="1"/>
      <c r="C2652" s="6"/>
      <c r="H2652" s="8"/>
      <c r="I2652" s="6"/>
      <c r="V2652" s="27"/>
    </row>
    <row r="2653" spans="1:22" x14ac:dyDescent="0.3">
      <c r="A2653" s="1"/>
      <c r="C2653" s="6"/>
      <c r="H2653" s="8"/>
      <c r="I2653" s="6"/>
      <c r="V2653" s="27"/>
    </row>
    <row r="2654" spans="1:22" x14ac:dyDescent="0.3">
      <c r="A2654" s="1"/>
      <c r="C2654" s="6"/>
      <c r="H2654" s="8"/>
      <c r="I2654" s="6"/>
      <c r="V2654" s="27"/>
    </row>
    <row r="2655" spans="1:22" x14ac:dyDescent="0.3">
      <c r="A2655" s="1"/>
      <c r="C2655" s="6"/>
      <c r="H2655" s="8"/>
      <c r="I2655" s="6"/>
      <c r="V2655" s="27"/>
    </row>
    <row r="2656" spans="1:22" x14ac:dyDescent="0.3">
      <c r="A2656" s="1"/>
      <c r="C2656" s="6"/>
      <c r="H2656" s="8"/>
      <c r="I2656" s="6"/>
      <c r="V2656" s="27"/>
    </row>
    <row r="2657" spans="1:22" x14ac:dyDescent="0.3">
      <c r="A2657" s="1"/>
      <c r="C2657" s="6"/>
      <c r="H2657" s="8"/>
      <c r="I2657" s="6"/>
      <c r="V2657" s="27"/>
    </row>
    <row r="2658" spans="1:22" x14ac:dyDescent="0.3">
      <c r="A2658" s="1"/>
      <c r="C2658" s="6"/>
      <c r="H2658" s="8"/>
      <c r="I2658" s="6"/>
      <c r="V2658" s="27"/>
    </row>
    <row r="2659" spans="1:22" x14ac:dyDescent="0.3">
      <c r="A2659" s="1"/>
      <c r="C2659" s="6"/>
      <c r="H2659" s="8"/>
      <c r="I2659" s="6"/>
      <c r="V2659" s="27"/>
    </row>
    <row r="2660" spans="1:22" x14ac:dyDescent="0.3">
      <c r="A2660" s="1"/>
      <c r="C2660" s="6"/>
      <c r="H2660" s="8"/>
      <c r="I2660" s="6"/>
      <c r="V2660" s="27"/>
    </row>
    <row r="2661" spans="1:22" x14ac:dyDescent="0.3">
      <c r="A2661" s="1"/>
      <c r="C2661" s="6"/>
      <c r="H2661" s="8"/>
      <c r="I2661" s="6"/>
      <c r="V2661" s="27"/>
    </row>
    <row r="2662" spans="1:22" x14ac:dyDescent="0.3">
      <c r="A2662" s="1"/>
      <c r="C2662" s="6"/>
      <c r="H2662" s="8"/>
      <c r="I2662" s="6"/>
      <c r="V2662" s="27"/>
    </row>
    <row r="2663" spans="1:22" x14ac:dyDescent="0.3">
      <c r="A2663" s="1"/>
      <c r="C2663" s="6"/>
      <c r="H2663" s="8"/>
      <c r="I2663" s="6"/>
      <c r="V2663" s="27"/>
    </row>
    <row r="2664" spans="1:22" x14ac:dyDescent="0.3">
      <c r="A2664" s="1"/>
      <c r="C2664" s="6"/>
      <c r="H2664" s="8"/>
      <c r="I2664" s="6"/>
      <c r="V2664" s="27"/>
    </row>
    <row r="2665" spans="1:22" x14ac:dyDescent="0.3">
      <c r="A2665" s="1"/>
      <c r="C2665" s="6"/>
      <c r="H2665" s="8"/>
      <c r="I2665" s="6"/>
      <c r="V2665" s="27"/>
    </row>
    <row r="2666" spans="1:22" x14ac:dyDescent="0.3">
      <c r="A2666" s="1"/>
      <c r="C2666" s="6"/>
      <c r="H2666" s="8"/>
      <c r="I2666" s="6"/>
      <c r="V2666" s="27"/>
    </row>
    <row r="2667" spans="1:22" x14ac:dyDescent="0.3">
      <c r="A2667" s="1"/>
      <c r="C2667" s="6"/>
      <c r="H2667" s="8"/>
      <c r="I2667" s="6"/>
      <c r="V2667" s="27"/>
    </row>
    <row r="2668" spans="1:22" x14ac:dyDescent="0.3">
      <c r="A2668" s="1"/>
      <c r="C2668" s="6"/>
      <c r="H2668" s="8"/>
      <c r="I2668" s="6"/>
      <c r="V2668" s="27"/>
    </row>
    <row r="2669" spans="1:22" x14ac:dyDescent="0.3">
      <c r="A2669" s="1"/>
      <c r="C2669" s="6"/>
      <c r="H2669" s="8"/>
      <c r="I2669" s="6"/>
      <c r="V2669" s="27"/>
    </row>
    <row r="2670" spans="1:22" x14ac:dyDescent="0.3">
      <c r="A2670" s="1"/>
      <c r="C2670" s="6"/>
      <c r="H2670" s="8"/>
      <c r="I2670" s="6"/>
      <c r="V2670" s="27"/>
    </row>
    <row r="2671" spans="1:22" x14ac:dyDescent="0.3">
      <c r="A2671" s="1"/>
      <c r="C2671" s="6"/>
      <c r="H2671" s="8"/>
      <c r="I2671" s="6"/>
      <c r="V2671" s="27"/>
    </row>
    <row r="2672" spans="1:22" x14ac:dyDescent="0.3">
      <c r="A2672" s="1"/>
      <c r="C2672" s="6"/>
      <c r="H2672" s="8"/>
      <c r="I2672" s="6"/>
      <c r="V2672" s="27"/>
    </row>
    <row r="2673" spans="1:22" x14ac:dyDescent="0.3">
      <c r="A2673" s="1"/>
      <c r="C2673" s="6"/>
      <c r="H2673" s="8"/>
      <c r="I2673" s="6"/>
      <c r="V2673" s="27"/>
    </row>
    <row r="2674" spans="1:22" x14ac:dyDescent="0.3">
      <c r="A2674" s="1"/>
      <c r="C2674" s="6"/>
      <c r="H2674" s="8"/>
      <c r="I2674" s="6"/>
      <c r="V2674" s="27"/>
    </row>
    <row r="2675" spans="1:22" x14ac:dyDescent="0.3">
      <c r="A2675" s="1"/>
      <c r="C2675" s="6"/>
      <c r="H2675" s="8"/>
      <c r="I2675" s="6"/>
      <c r="V2675" s="27"/>
    </row>
    <row r="2676" spans="1:22" x14ac:dyDescent="0.3">
      <c r="A2676" s="1"/>
      <c r="C2676" s="6"/>
      <c r="H2676" s="8"/>
      <c r="I2676" s="6"/>
      <c r="V2676" s="27"/>
    </row>
    <row r="2677" spans="1:22" x14ac:dyDescent="0.3">
      <c r="A2677" s="1"/>
      <c r="C2677" s="6"/>
      <c r="H2677" s="8"/>
      <c r="I2677" s="6"/>
      <c r="V2677" s="27"/>
    </row>
    <row r="2678" spans="1:22" x14ac:dyDescent="0.3">
      <c r="A2678" s="1"/>
      <c r="C2678" s="6"/>
      <c r="H2678" s="8"/>
      <c r="I2678" s="6"/>
      <c r="V2678" s="27"/>
    </row>
    <row r="2679" spans="1:22" x14ac:dyDescent="0.3">
      <c r="A2679" s="1"/>
      <c r="C2679" s="6"/>
      <c r="H2679" s="8"/>
      <c r="I2679" s="6"/>
      <c r="V2679" s="27"/>
    </row>
    <row r="2680" spans="1:22" x14ac:dyDescent="0.3">
      <c r="A2680" s="1"/>
      <c r="C2680" s="6"/>
      <c r="H2680" s="8"/>
      <c r="I2680" s="6"/>
      <c r="V2680" s="27"/>
    </row>
    <row r="2681" spans="1:22" x14ac:dyDescent="0.3">
      <c r="A2681" s="1"/>
      <c r="C2681" s="6"/>
      <c r="H2681" s="8"/>
      <c r="I2681" s="6"/>
      <c r="V2681" s="27"/>
    </row>
    <row r="2682" spans="1:22" x14ac:dyDescent="0.3">
      <c r="A2682" s="1"/>
      <c r="C2682" s="6"/>
      <c r="H2682" s="8"/>
      <c r="I2682" s="6"/>
      <c r="V2682" s="27"/>
    </row>
    <row r="2683" spans="1:22" x14ac:dyDescent="0.3">
      <c r="A2683" s="1"/>
      <c r="C2683" s="6"/>
      <c r="H2683" s="8"/>
      <c r="I2683" s="6"/>
      <c r="V2683" s="27"/>
    </row>
    <row r="2684" spans="1:22" x14ac:dyDescent="0.3">
      <c r="A2684" s="1"/>
      <c r="C2684" s="6"/>
      <c r="H2684" s="8"/>
      <c r="I2684" s="6"/>
      <c r="V2684" s="27"/>
    </row>
    <row r="2685" spans="1:22" x14ac:dyDescent="0.3">
      <c r="A2685" s="1"/>
      <c r="C2685" s="6"/>
      <c r="H2685" s="8"/>
      <c r="I2685" s="6"/>
      <c r="V2685" s="27"/>
    </row>
    <row r="2686" spans="1:22" x14ac:dyDescent="0.3">
      <c r="A2686" s="1"/>
      <c r="C2686" s="6"/>
      <c r="H2686" s="8"/>
      <c r="I2686" s="6"/>
      <c r="V2686" s="27"/>
    </row>
    <row r="2687" spans="1:22" x14ac:dyDescent="0.3">
      <c r="A2687" s="1"/>
      <c r="C2687" s="6"/>
      <c r="H2687" s="8"/>
      <c r="I2687" s="6"/>
      <c r="V2687" s="27"/>
    </row>
    <row r="2688" spans="1:22" x14ac:dyDescent="0.3">
      <c r="A2688" s="1"/>
      <c r="C2688" s="6"/>
      <c r="H2688" s="8"/>
      <c r="I2688" s="6"/>
      <c r="V2688" s="27"/>
    </row>
    <row r="2689" spans="1:22" x14ac:dyDescent="0.3">
      <c r="A2689" s="1"/>
      <c r="C2689" s="6"/>
      <c r="H2689" s="8"/>
      <c r="I2689" s="6"/>
      <c r="V2689" s="27"/>
    </row>
    <row r="2690" spans="1:22" x14ac:dyDescent="0.3">
      <c r="A2690" s="1"/>
      <c r="C2690" s="6"/>
      <c r="H2690" s="8"/>
      <c r="I2690" s="6"/>
      <c r="V2690" s="27"/>
    </row>
    <row r="2691" spans="1:22" x14ac:dyDescent="0.3">
      <c r="A2691" s="1"/>
      <c r="C2691" s="6"/>
      <c r="H2691" s="8"/>
      <c r="I2691" s="6"/>
      <c r="V2691" s="27"/>
    </row>
    <row r="2692" spans="1:22" x14ac:dyDescent="0.3">
      <c r="A2692" s="1"/>
      <c r="C2692" s="6"/>
      <c r="H2692" s="8"/>
      <c r="I2692" s="6"/>
      <c r="V2692" s="27"/>
    </row>
    <row r="2693" spans="1:22" x14ac:dyDescent="0.3">
      <c r="A2693" s="1"/>
      <c r="C2693" s="6"/>
      <c r="H2693" s="8"/>
      <c r="I2693" s="6"/>
      <c r="V2693" s="27"/>
    </row>
    <row r="2694" spans="1:22" x14ac:dyDescent="0.3">
      <c r="A2694" s="1"/>
      <c r="C2694" s="6"/>
      <c r="H2694" s="8"/>
      <c r="I2694" s="6"/>
      <c r="V2694" s="27"/>
    </row>
    <row r="2695" spans="1:22" x14ac:dyDescent="0.3">
      <c r="A2695" s="1"/>
      <c r="C2695" s="6"/>
      <c r="H2695" s="8"/>
      <c r="I2695" s="6"/>
      <c r="V2695" s="27"/>
    </row>
    <row r="2696" spans="1:22" x14ac:dyDescent="0.3">
      <c r="A2696" s="1"/>
      <c r="C2696" s="6"/>
      <c r="H2696" s="8"/>
      <c r="I2696" s="6"/>
      <c r="V2696" s="27"/>
    </row>
    <row r="2697" spans="1:22" x14ac:dyDescent="0.3">
      <c r="A2697" s="1"/>
      <c r="C2697" s="6"/>
      <c r="H2697" s="8"/>
      <c r="I2697" s="6"/>
      <c r="V2697" s="27"/>
    </row>
    <row r="2698" spans="1:22" x14ac:dyDescent="0.3">
      <c r="A2698" s="1"/>
      <c r="C2698" s="6"/>
      <c r="H2698" s="8"/>
      <c r="I2698" s="6"/>
      <c r="V2698" s="27"/>
    </row>
    <row r="2699" spans="1:22" x14ac:dyDescent="0.3">
      <c r="A2699" s="1"/>
      <c r="C2699" s="6"/>
      <c r="H2699" s="8"/>
      <c r="I2699" s="6"/>
      <c r="V2699" s="27"/>
    </row>
    <row r="2700" spans="1:22" x14ac:dyDescent="0.3">
      <c r="A2700" s="1"/>
      <c r="C2700" s="6"/>
      <c r="H2700" s="8"/>
      <c r="I2700" s="6"/>
      <c r="V2700" s="27"/>
    </row>
    <row r="2701" spans="1:22" x14ac:dyDescent="0.3">
      <c r="A2701" s="1"/>
      <c r="C2701" s="6"/>
      <c r="H2701" s="8"/>
      <c r="I2701" s="6"/>
      <c r="V2701" s="27"/>
    </row>
    <row r="2702" spans="1:22" x14ac:dyDescent="0.3">
      <c r="A2702" s="1"/>
      <c r="C2702" s="6"/>
      <c r="H2702" s="8"/>
      <c r="I2702" s="6"/>
      <c r="V2702" s="27"/>
    </row>
    <row r="2703" spans="1:22" x14ac:dyDescent="0.3">
      <c r="A2703" s="1"/>
      <c r="C2703" s="6"/>
      <c r="H2703" s="8"/>
      <c r="I2703" s="6"/>
      <c r="V2703" s="27"/>
    </row>
    <row r="2704" spans="1:22" x14ac:dyDescent="0.3">
      <c r="A2704" s="1"/>
      <c r="C2704" s="6"/>
      <c r="H2704" s="8"/>
      <c r="I2704" s="6"/>
      <c r="V2704" s="27"/>
    </row>
    <row r="2705" spans="1:22" x14ac:dyDescent="0.3">
      <c r="A2705" s="1"/>
      <c r="C2705" s="6"/>
      <c r="H2705" s="8"/>
      <c r="I2705" s="6"/>
      <c r="V2705" s="27"/>
    </row>
    <row r="2706" spans="1:22" x14ac:dyDescent="0.3">
      <c r="A2706" s="1"/>
      <c r="C2706" s="6"/>
      <c r="H2706" s="8"/>
      <c r="I2706" s="6"/>
      <c r="V2706" s="27"/>
    </row>
    <row r="2707" spans="1:22" x14ac:dyDescent="0.3">
      <c r="A2707" s="1"/>
      <c r="C2707" s="6"/>
      <c r="H2707" s="8"/>
      <c r="I2707" s="6"/>
      <c r="V2707" s="27"/>
    </row>
    <row r="2708" spans="1:22" x14ac:dyDescent="0.3">
      <c r="A2708" s="1"/>
      <c r="C2708" s="6"/>
      <c r="H2708" s="8"/>
      <c r="I2708" s="6"/>
      <c r="V2708" s="27"/>
    </row>
    <row r="2709" spans="1:22" x14ac:dyDescent="0.3">
      <c r="A2709" s="1"/>
      <c r="C2709" s="6"/>
      <c r="H2709" s="8"/>
      <c r="I2709" s="6"/>
      <c r="V2709" s="27"/>
    </row>
    <row r="2710" spans="1:22" x14ac:dyDescent="0.3">
      <c r="A2710" s="1"/>
      <c r="C2710" s="6"/>
      <c r="H2710" s="8"/>
      <c r="I2710" s="6"/>
      <c r="V2710" s="27"/>
    </row>
    <row r="2711" spans="1:22" x14ac:dyDescent="0.3">
      <c r="A2711" s="1"/>
      <c r="C2711" s="6"/>
      <c r="H2711" s="8"/>
      <c r="I2711" s="6"/>
      <c r="V2711" s="27"/>
    </row>
    <row r="2712" spans="1:22" x14ac:dyDescent="0.3">
      <c r="A2712" s="1"/>
      <c r="C2712" s="6"/>
      <c r="H2712" s="8"/>
      <c r="I2712" s="6"/>
      <c r="V2712" s="27"/>
    </row>
    <row r="2713" spans="1:22" x14ac:dyDescent="0.3">
      <c r="A2713" s="1"/>
      <c r="C2713" s="6"/>
      <c r="H2713" s="8"/>
      <c r="I2713" s="6"/>
      <c r="V2713" s="27"/>
    </row>
    <row r="2714" spans="1:22" x14ac:dyDescent="0.3">
      <c r="A2714" s="1"/>
      <c r="C2714" s="6"/>
      <c r="H2714" s="8"/>
      <c r="I2714" s="6"/>
      <c r="V2714" s="27"/>
    </row>
    <row r="2715" spans="1:22" x14ac:dyDescent="0.3">
      <c r="A2715" s="1"/>
      <c r="C2715" s="6"/>
      <c r="H2715" s="8"/>
      <c r="I2715" s="6"/>
      <c r="V2715" s="27"/>
    </row>
    <row r="2716" spans="1:22" x14ac:dyDescent="0.3">
      <c r="A2716" s="1"/>
      <c r="C2716" s="6"/>
      <c r="H2716" s="8"/>
      <c r="I2716" s="6"/>
      <c r="V2716" s="27"/>
    </row>
    <row r="2717" spans="1:22" x14ac:dyDescent="0.3">
      <c r="A2717" s="1"/>
      <c r="C2717" s="6"/>
      <c r="H2717" s="8"/>
      <c r="I2717" s="6"/>
      <c r="V2717" s="27"/>
    </row>
    <row r="2718" spans="1:22" x14ac:dyDescent="0.3">
      <c r="A2718" s="1"/>
      <c r="C2718" s="6"/>
      <c r="H2718" s="8"/>
      <c r="I2718" s="6"/>
      <c r="V2718" s="27"/>
    </row>
    <row r="2719" spans="1:22" x14ac:dyDescent="0.3">
      <c r="A2719" s="1"/>
      <c r="C2719" s="6"/>
      <c r="H2719" s="8"/>
      <c r="I2719" s="6"/>
      <c r="V2719" s="27"/>
    </row>
    <row r="2720" spans="1:22" x14ac:dyDescent="0.3">
      <c r="A2720" s="1"/>
      <c r="C2720" s="6"/>
      <c r="H2720" s="8"/>
      <c r="I2720" s="6"/>
      <c r="V2720" s="27"/>
    </row>
    <row r="2721" spans="1:22" x14ac:dyDescent="0.3">
      <c r="A2721" s="1"/>
      <c r="C2721" s="6"/>
      <c r="H2721" s="8"/>
      <c r="I2721" s="6"/>
      <c r="V2721" s="27"/>
    </row>
    <row r="2722" spans="1:22" x14ac:dyDescent="0.3">
      <c r="A2722" s="1"/>
      <c r="C2722" s="6"/>
      <c r="H2722" s="8"/>
      <c r="I2722" s="6"/>
      <c r="V2722" s="27"/>
    </row>
    <row r="2723" spans="1:22" x14ac:dyDescent="0.3">
      <c r="A2723" s="1"/>
      <c r="C2723" s="6"/>
      <c r="H2723" s="8"/>
      <c r="I2723" s="6"/>
      <c r="V2723" s="27"/>
    </row>
    <row r="2724" spans="1:22" x14ac:dyDescent="0.3">
      <c r="A2724" s="1"/>
      <c r="C2724" s="6"/>
      <c r="H2724" s="8"/>
      <c r="I2724" s="6"/>
      <c r="V2724" s="27"/>
    </row>
    <row r="2725" spans="1:22" x14ac:dyDescent="0.3">
      <c r="A2725" s="1"/>
      <c r="C2725" s="6"/>
      <c r="H2725" s="8"/>
      <c r="I2725" s="6"/>
      <c r="V2725" s="27"/>
    </row>
    <row r="2726" spans="1:22" x14ac:dyDescent="0.3">
      <c r="A2726" s="1"/>
      <c r="C2726" s="6"/>
      <c r="H2726" s="8"/>
      <c r="I2726" s="6"/>
      <c r="V2726" s="27"/>
    </row>
    <row r="2727" spans="1:22" x14ac:dyDescent="0.3">
      <c r="A2727" s="1"/>
      <c r="C2727" s="6"/>
      <c r="H2727" s="8"/>
      <c r="I2727" s="6"/>
      <c r="V2727" s="27"/>
    </row>
    <row r="2728" spans="1:22" x14ac:dyDescent="0.3">
      <c r="A2728" s="1"/>
      <c r="C2728" s="6"/>
      <c r="H2728" s="8"/>
      <c r="I2728" s="6"/>
      <c r="V2728" s="27"/>
    </row>
    <row r="2729" spans="1:22" x14ac:dyDescent="0.3">
      <c r="A2729" s="1"/>
      <c r="C2729" s="6"/>
      <c r="H2729" s="8"/>
      <c r="I2729" s="6"/>
      <c r="V2729" s="27"/>
    </row>
    <row r="2730" spans="1:22" x14ac:dyDescent="0.3">
      <c r="A2730" s="1"/>
      <c r="C2730" s="6"/>
      <c r="H2730" s="8"/>
      <c r="I2730" s="6"/>
      <c r="V2730" s="27"/>
    </row>
    <row r="2731" spans="1:22" x14ac:dyDescent="0.3">
      <c r="A2731" s="1"/>
      <c r="C2731" s="6"/>
      <c r="H2731" s="8"/>
      <c r="I2731" s="6"/>
      <c r="V2731" s="27"/>
    </row>
    <row r="2732" spans="1:22" x14ac:dyDescent="0.3">
      <c r="A2732" s="1"/>
      <c r="C2732" s="6"/>
      <c r="H2732" s="8"/>
      <c r="I2732" s="6"/>
      <c r="V2732" s="27"/>
    </row>
    <row r="2733" spans="1:22" x14ac:dyDescent="0.3">
      <c r="A2733" s="1"/>
      <c r="C2733" s="6"/>
      <c r="H2733" s="8"/>
      <c r="I2733" s="6"/>
      <c r="V2733" s="27"/>
    </row>
    <row r="2734" spans="1:22" x14ac:dyDescent="0.3">
      <c r="A2734" s="1"/>
      <c r="C2734" s="6"/>
      <c r="H2734" s="8"/>
      <c r="I2734" s="6"/>
      <c r="V2734" s="27"/>
    </row>
    <row r="2735" spans="1:22" x14ac:dyDescent="0.3">
      <c r="A2735" s="1"/>
      <c r="C2735" s="6"/>
      <c r="H2735" s="8"/>
      <c r="I2735" s="6"/>
      <c r="V2735" s="27"/>
    </row>
    <row r="2736" spans="1:22" x14ac:dyDescent="0.3">
      <c r="A2736" s="1"/>
      <c r="C2736" s="6"/>
      <c r="H2736" s="8"/>
      <c r="I2736" s="6"/>
      <c r="V2736" s="27"/>
    </row>
    <row r="2737" spans="1:22" x14ac:dyDescent="0.3">
      <c r="A2737" s="1"/>
      <c r="C2737" s="6"/>
      <c r="H2737" s="8"/>
      <c r="I2737" s="6"/>
      <c r="V2737" s="27"/>
    </row>
    <row r="2738" spans="1:22" x14ac:dyDescent="0.3">
      <c r="A2738" s="1"/>
      <c r="C2738" s="6"/>
      <c r="H2738" s="8"/>
      <c r="I2738" s="6"/>
      <c r="V2738" s="27"/>
    </row>
    <row r="2739" spans="1:22" x14ac:dyDescent="0.3">
      <c r="A2739" s="1"/>
      <c r="C2739" s="6"/>
      <c r="H2739" s="8"/>
      <c r="I2739" s="6"/>
      <c r="V2739" s="27"/>
    </row>
    <row r="2740" spans="1:22" x14ac:dyDescent="0.3">
      <c r="A2740" s="1"/>
      <c r="C2740" s="6"/>
      <c r="H2740" s="8"/>
      <c r="I2740" s="6"/>
      <c r="V2740" s="27"/>
    </row>
    <row r="2741" spans="1:22" x14ac:dyDescent="0.3">
      <c r="A2741" s="1"/>
      <c r="C2741" s="6"/>
      <c r="H2741" s="8"/>
      <c r="I2741" s="6"/>
      <c r="V2741" s="27"/>
    </row>
    <row r="2742" spans="1:22" x14ac:dyDescent="0.3">
      <c r="A2742" s="1"/>
      <c r="C2742" s="6"/>
      <c r="H2742" s="8"/>
      <c r="I2742" s="6"/>
      <c r="V2742" s="27"/>
    </row>
    <row r="2743" spans="1:22" x14ac:dyDescent="0.3">
      <c r="A2743" s="1"/>
      <c r="C2743" s="6"/>
      <c r="H2743" s="8"/>
      <c r="I2743" s="6"/>
      <c r="V2743" s="27"/>
    </row>
    <row r="2744" spans="1:22" x14ac:dyDescent="0.3">
      <c r="A2744" s="1"/>
      <c r="C2744" s="6"/>
      <c r="H2744" s="8"/>
      <c r="I2744" s="6"/>
      <c r="V2744" s="27"/>
    </row>
    <row r="2745" spans="1:22" x14ac:dyDescent="0.3">
      <c r="A2745" s="1"/>
      <c r="C2745" s="6"/>
      <c r="H2745" s="8"/>
      <c r="I2745" s="6"/>
      <c r="V2745" s="27"/>
    </row>
    <row r="2746" spans="1:22" x14ac:dyDescent="0.3">
      <c r="A2746" s="1"/>
      <c r="C2746" s="6"/>
      <c r="H2746" s="8"/>
      <c r="I2746" s="6"/>
      <c r="V2746" s="27"/>
    </row>
    <row r="2747" spans="1:22" x14ac:dyDescent="0.3">
      <c r="A2747" s="1"/>
      <c r="C2747" s="6"/>
      <c r="H2747" s="8"/>
      <c r="I2747" s="6"/>
      <c r="V2747" s="27"/>
    </row>
    <row r="2748" spans="1:22" x14ac:dyDescent="0.3">
      <c r="A2748" s="1"/>
      <c r="C2748" s="6"/>
      <c r="H2748" s="8"/>
      <c r="I2748" s="6"/>
      <c r="V2748" s="27"/>
    </row>
    <row r="2749" spans="1:22" x14ac:dyDescent="0.3">
      <c r="A2749" s="1"/>
      <c r="C2749" s="6"/>
      <c r="H2749" s="8"/>
      <c r="I2749" s="6"/>
      <c r="V2749" s="27"/>
    </row>
    <row r="2750" spans="1:22" x14ac:dyDescent="0.3">
      <c r="A2750" s="1"/>
      <c r="C2750" s="6"/>
      <c r="H2750" s="8"/>
      <c r="I2750" s="6"/>
      <c r="V2750" s="27"/>
    </row>
    <row r="2751" spans="1:22" x14ac:dyDescent="0.3">
      <c r="A2751" s="1"/>
      <c r="C2751" s="6"/>
      <c r="H2751" s="8"/>
      <c r="I2751" s="6"/>
      <c r="V2751" s="27"/>
    </row>
    <row r="2752" spans="1:22" x14ac:dyDescent="0.3">
      <c r="A2752" s="1"/>
      <c r="C2752" s="6"/>
      <c r="H2752" s="8"/>
      <c r="I2752" s="6"/>
      <c r="V2752" s="27"/>
    </row>
    <row r="2753" spans="1:22" x14ac:dyDescent="0.3">
      <c r="A2753" s="1"/>
      <c r="C2753" s="6"/>
      <c r="H2753" s="8"/>
      <c r="I2753" s="6"/>
      <c r="V2753" s="27"/>
    </row>
    <row r="2754" spans="1:22" x14ac:dyDescent="0.3">
      <c r="A2754" s="1"/>
      <c r="C2754" s="6"/>
      <c r="H2754" s="8"/>
      <c r="I2754" s="6"/>
      <c r="V2754" s="27"/>
    </row>
    <row r="2755" spans="1:22" x14ac:dyDescent="0.3">
      <c r="A2755" s="1"/>
      <c r="C2755" s="6"/>
      <c r="H2755" s="8"/>
      <c r="I2755" s="6"/>
      <c r="V2755" s="27"/>
    </row>
    <row r="2756" spans="1:22" x14ac:dyDescent="0.3">
      <c r="A2756" s="1"/>
      <c r="C2756" s="6"/>
      <c r="H2756" s="8"/>
      <c r="I2756" s="6"/>
      <c r="V2756" s="27"/>
    </row>
    <row r="2757" spans="1:22" x14ac:dyDescent="0.3">
      <c r="A2757" s="1"/>
      <c r="C2757" s="6"/>
      <c r="H2757" s="8"/>
      <c r="I2757" s="6"/>
      <c r="V2757" s="27"/>
    </row>
    <row r="2758" spans="1:22" x14ac:dyDescent="0.3">
      <c r="A2758" s="1"/>
      <c r="C2758" s="6"/>
      <c r="H2758" s="8"/>
      <c r="I2758" s="6"/>
      <c r="V2758" s="27"/>
    </row>
    <row r="2759" spans="1:22" x14ac:dyDescent="0.3">
      <c r="A2759" s="1"/>
      <c r="C2759" s="6"/>
      <c r="H2759" s="8"/>
      <c r="I2759" s="6"/>
      <c r="V2759" s="27"/>
    </row>
    <row r="2760" spans="1:22" x14ac:dyDescent="0.3">
      <c r="A2760" s="1"/>
      <c r="C2760" s="6"/>
      <c r="H2760" s="8"/>
      <c r="I2760" s="6"/>
      <c r="V2760" s="27"/>
    </row>
    <row r="2761" spans="1:22" x14ac:dyDescent="0.3">
      <c r="A2761" s="1"/>
      <c r="C2761" s="6"/>
      <c r="H2761" s="8"/>
      <c r="I2761" s="6"/>
      <c r="V2761" s="27"/>
    </row>
    <row r="2762" spans="1:22" x14ac:dyDescent="0.3">
      <c r="A2762" s="1"/>
      <c r="C2762" s="6"/>
      <c r="H2762" s="8"/>
      <c r="I2762" s="6"/>
      <c r="V2762" s="27"/>
    </row>
    <row r="2763" spans="1:22" x14ac:dyDescent="0.3">
      <c r="A2763" s="1"/>
      <c r="C2763" s="6"/>
      <c r="H2763" s="8"/>
      <c r="I2763" s="6"/>
      <c r="V2763" s="27"/>
    </row>
    <row r="2764" spans="1:22" x14ac:dyDescent="0.3">
      <c r="A2764" s="1"/>
      <c r="C2764" s="6"/>
      <c r="H2764" s="8"/>
      <c r="I2764" s="6"/>
      <c r="V2764" s="27"/>
    </row>
    <row r="2765" spans="1:22" x14ac:dyDescent="0.3">
      <c r="A2765" s="1"/>
      <c r="C2765" s="6"/>
      <c r="H2765" s="8"/>
      <c r="I2765" s="6"/>
      <c r="V2765" s="27"/>
    </row>
    <row r="2766" spans="1:22" x14ac:dyDescent="0.3">
      <c r="A2766" s="1"/>
      <c r="C2766" s="6"/>
      <c r="H2766" s="8"/>
      <c r="I2766" s="6"/>
      <c r="V2766" s="27"/>
    </row>
    <row r="2767" spans="1:22" x14ac:dyDescent="0.3">
      <c r="A2767" s="1"/>
      <c r="C2767" s="6"/>
      <c r="H2767" s="8"/>
      <c r="I2767" s="6"/>
      <c r="V2767" s="27"/>
    </row>
    <row r="2768" spans="1:22" x14ac:dyDescent="0.3">
      <c r="A2768" s="1"/>
      <c r="C2768" s="6"/>
      <c r="H2768" s="8"/>
      <c r="I2768" s="6"/>
      <c r="V2768" s="27"/>
    </row>
    <row r="2769" spans="1:22" x14ac:dyDescent="0.3">
      <c r="A2769" s="1"/>
      <c r="C2769" s="6"/>
      <c r="H2769" s="8"/>
      <c r="I2769" s="6"/>
      <c r="V2769" s="27"/>
    </row>
    <row r="2770" spans="1:22" x14ac:dyDescent="0.3">
      <c r="A2770" s="1"/>
      <c r="C2770" s="6"/>
      <c r="H2770" s="8"/>
      <c r="I2770" s="6"/>
      <c r="V2770" s="27"/>
    </row>
    <row r="2771" spans="1:22" x14ac:dyDescent="0.3">
      <c r="A2771" s="1"/>
      <c r="C2771" s="6"/>
      <c r="H2771" s="8"/>
      <c r="I2771" s="6"/>
      <c r="V2771" s="27"/>
    </row>
    <row r="2772" spans="1:22" x14ac:dyDescent="0.3">
      <c r="A2772" s="1"/>
      <c r="C2772" s="6"/>
      <c r="H2772" s="8"/>
      <c r="I2772" s="6"/>
      <c r="V2772" s="27"/>
    </row>
    <row r="2773" spans="1:22" x14ac:dyDescent="0.3">
      <c r="A2773" s="1"/>
      <c r="C2773" s="6"/>
      <c r="H2773" s="8"/>
      <c r="I2773" s="6"/>
      <c r="V2773" s="27"/>
    </row>
    <row r="2774" spans="1:22" x14ac:dyDescent="0.3">
      <c r="A2774" s="1"/>
      <c r="C2774" s="6"/>
      <c r="H2774" s="8"/>
      <c r="I2774" s="6"/>
      <c r="V2774" s="27"/>
    </row>
    <row r="2775" spans="1:22" x14ac:dyDescent="0.3">
      <c r="A2775" s="1"/>
      <c r="C2775" s="6"/>
      <c r="H2775" s="8"/>
      <c r="I2775" s="6"/>
      <c r="V2775" s="27"/>
    </row>
    <row r="2776" spans="1:22" x14ac:dyDescent="0.3">
      <c r="A2776" s="1"/>
      <c r="C2776" s="6"/>
      <c r="H2776" s="8"/>
      <c r="I2776" s="6"/>
      <c r="V2776" s="27"/>
    </row>
    <row r="2777" spans="1:22" x14ac:dyDescent="0.3">
      <c r="A2777" s="1"/>
      <c r="C2777" s="6"/>
      <c r="H2777" s="8"/>
      <c r="I2777" s="6"/>
      <c r="V2777" s="27"/>
    </row>
    <row r="2778" spans="1:22" x14ac:dyDescent="0.3">
      <c r="A2778" s="1"/>
      <c r="C2778" s="6"/>
      <c r="H2778" s="8"/>
      <c r="I2778" s="6"/>
      <c r="V2778" s="27"/>
    </row>
    <row r="2779" spans="1:22" x14ac:dyDescent="0.3">
      <c r="A2779" s="1"/>
      <c r="C2779" s="6"/>
      <c r="H2779" s="8"/>
      <c r="I2779" s="6"/>
      <c r="V2779" s="27"/>
    </row>
    <row r="2780" spans="1:22" x14ac:dyDescent="0.3">
      <c r="A2780" s="1"/>
      <c r="C2780" s="6"/>
      <c r="H2780" s="8"/>
      <c r="I2780" s="6"/>
      <c r="V2780" s="27"/>
    </row>
    <row r="2781" spans="1:22" x14ac:dyDescent="0.3">
      <c r="A2781" s="1"/>
      <c r="C2781" s="6"/>
      <c r="H2781" s="8"/>
      <c r="I2781" s="6"/>
      <c r="V2781" s="27"/>
    </row>
    <row r="2782" spans="1:22" x14ac:dyDescent="0.3">
      <c r="A2782" s="1"/>
      <c r="C2782" s="6"/>
      <c r="H2782" s="8"/>
      <c r="I2782" s="6"/>
      <c r="V2782" s="27"/>
    </row>
    <row r="2783" spans="1:22" x14ac:dyDescent="0.3">
      <c r="A2783" s="1"/>
      <c r="C2783" s="6"/>
      <c r="H2783" s="8"/>
      <c r="I2783" s="6"/>
      <c r="V2783" s="27"/>
    </row>
    <row r="2784" spans="1:22" x14ac:dyDescent="0.3">
      <c r="A2784" s="1"/>
      <c r="C2784" s="6"/>
      <c r="H2784" s="8"/>
      <c r="I2784" s="6"/>
      <c r="V2784" s="27"/>
    </row>
    <row r="2785" spans="1:22" x14ac:dyDescent="0.3">
      <c r="A2785" s="1"/>
      <c r="C2785" s="6"/>
      <c r="H2785" s="8"/>
      <c r="I2785" s="6"/>
      <c r="V2785" s="27"/>
    </row>
    <row r="2786" spans="1:22" x14ac:dyDescent="0.3">
      <c r="A2786" s="1"/>
      <c r="C2786" s="6"/>
      <c r="H2786" s="8"/>
      <c r="I2786" s="6"/>
      <c r="V2786" s="27"/>
    </row>
    <row r="2787" spans="1:22" x14ac:dyDescent="0.3">
      <c r="A2787" s="1"/>
      <c r="C2787" s="6"/>
      <c r="H2787" s="8"/>
      <c r="I2787" s="6"/>
      <c r="V2787" s="27"/>
    </row>
    <row r="2788" spans="1:22" x14ac:dyDescent="0.3">
      <c r="A2788" s="1"/>
      <c r="C2788" s="6"/>
      <c r="H2788" s="8"/>
      <c r="I2788" s="6"/>
      <c r="V2788" s="27"/>
    </row>
    <row r="2789" spans="1:22" x14ac:dyDescent="0.3">
      <c r="A2789" s="1"/>
      <c r="C2789" s="6"/>
      <c r="H2789" s="8"/>
      <c r="I2789" s="6"/>
      <c r="V2789" s="27"/>
    </row>
    <row r="2790" spans="1:22" x14ac:dyDescent="0.3">
      <c r="A2790" s="1"/>
      <c r="C2790" s="6"/>
      <c r="H2790" s="8"/>
      <c r="I2790" s="6"/>
      <c r="V2790" s="27"/>
    </row>
    <row r="2791" spans="1:22" x14ac:dyDescent="0.3">
      <c r="A2791" s="1"/>
      <c r="C2791" s="6"/>
      <c r="H2791" s="8"/>
      <c r="I2791" s="6"/>
      <c r="V2791" s="27"/>
    </row>
    <row r="2792" spans="1:22" x14ac:dyDescent="0.3">
      <c r="A2792" s="1"/>
      <c r="C2792" s="6"/>
      <c r="H2792" s="8"/>
      <c r="I2792" s="6"/>
      <c r="V2792" s="27"/>
    </row>
    <row r="2793" spans="1:22" x14ac:dyDescent="0.3">
      <c r="A2793" s="1"/>
      <c r="C2793" s="6"/>
      <c r="H2793" s="8"/>
      <c r="I2793" s="6"/>
      <c r="V2793" s="27"/>
    </row>
    <row r="2794" spans="1:22" x14ac:dyDescent="0.3">
      <c r="A2794" s="1"/>
      <c r="C2794" s="6"/>
      <c r="H2794" s="8"/>
      <c r="I2794" s="6"/>
      <c r="V2794" s="27"/>
    </row>
    <row r="2795" spans="1:22" x14ac:dyDescent="0.3">
      <c r="A2795" s="1"/>
      <c r="C2795" s="6"/>
      <c r="H2795" s="8"/>
      <c r="I2795" s="6"/>
      <c r="V2795" s="27"/>
    </row>
    <row r="2796" spans="1:22" x14ac:dyDescent="0.3">
      <c r="A2796" s="1"/>
      <c r="C2796" s="6"/>
      <c r="H2796" s="8"/>
      <c r="I2796" s="6"/>
      <c r="V2796" s="27"/>
    </row>
    <row r="2797" spans="1:22" x14ac:dyDescent="0.3">
      <c r="A2797" s="1"/>
      <c r="C2797" s="6"/>
      <c r="H2797" s="8"/>
      <c r="I2797" s="6"/>
      <c r="V2797" s="27"/>
    </row>
    <row r="2798" spans="1:22" x14ac:dyDescent="0.3">
      <c r="A2798" s="1"/>
      <c r="C2798" s="6"/>
      <c r="H2798" s="8"/>
      <c r="I2798" s="6"/>
      <c r="V2798" s="27"/>
    </row>
    <row r="2799" spans="1:22" x14ac:dyDescent="0.3">
      <c r="A2799" s="1"/>
      <c r="C2799" s="6"/>
      <c r="H2799" s="8"/>
      <c r="I2799" s="6"/>
      <c r="V2799" s="27"/>
    </row>
    <row r="2800" spans="1:22" x14ac:dyDescent="0.3">
      <c r="A2800" s="1"/>
      <c r="C2800" s="6"/>
      <c r="H2800" s="8"/>
      <c r="I2800" s="6"/>
      <c r="V2800" s="27"/>
    </row>
    <row r="2801" spans="1:22" x14ac:dyDescent="0.3">
      <c r="A2801" s="1"/>
      <c r="C2801" s="6"/>
      <c r="H2801" s="8"/>
      <c r="I2801" s="6"/>
      <c r="V2801" s="27"/>
    </row>
    <row r="2802" spans="1:22" x14ac:dyDescent="0.3">
      <c r="A2802" s="1"/>
      <c r="C2802" s="6"/>
      <c r="H2802" s="8"/>
      <c r="I2802" s="6"/>
      <c r="V2802" s="27"/>
    </row>
    <row r="2803" spans="1:22" x14ac:dyDescent="0.3">
      <c r="A2803" s="1"/>
      <c r="C2803" s="6"/>
      <c r="H2803" s="8"/>
      <c r="I2803" s="6"/>
      <c r="V2803" s="27"/>
    </row>
    <row r="2804" spans="1:22" x14ac:dyDescent="0.3">
      <c r="A2804" s="1"/>
      <c r="C2804" s="6"/>
      <c r="H2804" s="8"/>
      <c r="I2804" s="6"/>
      <c r="V2804" s="27"/>
    </row>
    <row r="2805" spans="1:22" x14ac:dyDescent="0.3">
      <c r="A2805" s="1"/>
      <c r="C2805" s="6"/>
      <c r="H2805" s="8"/>
      <c r="I2805" s="6"/>
      <c r="V2805" s="27"/>
    </row>
    <row r="2806" spans="1:22" x14ac:dyDescent="0.3">
      <c r="A2806" s="1"/>
      <c r="C2806" s="6"/>
      <c r="H2806" s="8"/>
      <c r="I2806" s="6"/>
      <c r="V2806" s="27"/>
    </row>
    <row r="2807" spans="1:22" x14ac:dyDescent="0.3">
      <c r="A2807" s="1"/>
      <c r="C2807" s="6"/>
      <c r="H2807" s="8"/>
      <c r="I2807" s="6"/>
      <c r="V2807" s="27"/>
    </row>
    <row r="2808" spans="1:22" x14ac:dyDescent="0.3">
      <c r="A2808" s="1"/>
      <c r="C2808" s="6"/>
      <c r="H2808" s="8"/>
      <c r="I2808" s="6"/>
      <c r="V2808" s="27"/>
    </row>
    <row r="2809" spans="1:22" x14ac:dyDescent="0.3">
      <c r="A2809" s="1"/>
      <c r="C2809" s="6"/>
      <c r="H2809" s="8"/>
      <c r="I2809" s="6"/>
      <c r="V2809" s="27"/>
    </row>
    <row r="2810" spans="1:22" x14ac:dyDescent="0.3">
      <c r="A2810" s="1"/>
      <c r="C2810" s="6"/>
      <c r="H2810" s="8"/>
      <c r="I2810" s="6"/>
      <c r="V2810" s="27"/>
    </row>
    <row r="2811" spans="1:22" x14ac:dyDescent="0.3">
      <c r="A2811" s="1"/>
      <c r="C2811" s="6"/>
      <c r="H2811" s="8"/>
      <c r="I2811" s="6"/>
      <c r="V2811" s="27"/>
    </row>
    <row r="2812" spans="1:22" x14ac:dyDescent="0.3">
      <c r="A2812" s="1"/>
      <c r="C2812" s="6"/>
      <c r="H2812" s="8"/>
      <c r="I2812" s="6"/>
      <c r="V2812" s="27"/>
    </row>
    <row r="2813" spans="1:22" x14ac:dyDescent="0.3">
      <c r="A2813" s="1"/>
      <c r="C2813" s="6"/>
      <c r="H2813" s="8"/>
      <c r="I2813" s="6"/>
      <c r="V2813" s="27"/>
    </row>
    <row r="2814" spans="1:22" x14ac:dyDescent="0.3">
      <c r="A2814" s="1"/>
      <c r="C2814" s="6"/>
      <c r="H2814" s="8"/>
      <c r="I2814" s="6"/>
      <c r="V2814" s="27"/>
    </row>
    <row r="2815" spans="1:22" x14ac:dyDescent="0.3">
      <c r="A2815" s="1"/>
      <c r="C2815" s="6"/>
      <c r="H2815" s="8"/>
      <c r="I2815" s="6"/>
      <c r="V2815" s="27"/>
    </row>
    <row r="2816" spans="1:22" x14ac:dyDescent="0.3">
      <c r="A2816" s="1"/>
      <c r="C2816" s="6"/>
      <c r="H2816" s="8"/>
      <c r="I2816" s="6"/>
      <c r="V2816" s="27"/>
    </row>
    <row r="2817" spans="1:22" x14ac:dyDescent="0.3">
      <c r="A2817" s="1"/>
      <c r="C2817" s="6"/>
      <c r="H2817" s="8"/>
      <c r="I2817" s="6"/>
      <c r="V2817" s="27"/>
    </row>
    <row r="2818" spans="1:22" x14ac:dyDescent="0.3">
      <c r="A2818" s="1"/>
      <c r="C2818" s="6"/>
      <c r="H2818" s="8"/>
      <c r="I2818" s="6"/>
      <c r="V2818" s="27"/>
    </row>
    <row r="2819" spans="1:22" x14ac:dyDescent="0.3">
      <c r="A2819" s="1"/>
      <c r="C2819" s="6"/>
      <c r="H2819" s="8"/>
      <c r="I2819" s="6"/>
      <c r="V2819" s="27"/>
    </row>
    <row r="2820" spans="1:22" x14ac:dyDescent="0.3">
      <c r="A2820" s="1"/>
      <c r="C2820" s="6"/>
      <c r="H2820" s="8"/>
      <c r="I2820" s="6"/>
      <c r="V2820" s="27"/>
    </row>
    <row r="2821" spans="1:22" x14ac:dyDescent="0.3">
      <c r="A2821" s="1"/>
      <c r="C2821" s="6"/>
      <c r="H2821" s="8"/>
      <c r="I2821" s="6"/>
      <c r="V2821" s="27"/>
    </row>
    <row r="2822" spans="1:22" x14ac:dyDescent="0.3">
      <c r="A2822" s="1"/>
      <c r="C2822" s="6"/>
      <c r="H2822" s="8"/>
      <c r="I2822" s="6"/>
      <c r="V2822" s="27"/>
    </row>
    <row r="2823" spans="1:22" x14ac:dyDescent="0.3">
      <c r="A2823" s="1"/>
      <c r="C2823" s="6"/>
      <c r="H2823" s="8"/>
      <c r="I2823" s="6"/>
      <c r="V2823" s="27"/>
    </row>
    <row r="2824" spans="1:22" x14ac:dyDescent="0.3">
      <c r="A2824" s="1"/>
      <c r="C2824" s="6"/>
      <c r="H2824" s="8"/>
      <c r="I2824" s="6"/>
      <c r="V2824" s="27"/>
    </row>
    <row r="2825" spans="1:22" x14ac:dyDescent="0.3">
      <c r="A2825" s="1"/>
      <c r="C2825" s="6"/>
      <c r="H2825" s="8"/>
      <c r="I2825" s="6"/>
      <c r="V2825" s="27"/>
    </row>
    <row r="2826" spans="1:22" x14ac:dyDescent="0.3">
      <c r="A2826" s="1"/>
      <c r="C2826" s="6"/>
      <c r="H2826" s="8"/>
      <c r="I2826" s="6"/>
      <c r="V2826" s="27"/>
    </row>
    <row r="2827" spans="1:22" x14ac:dyDescent="0.3">
      <c r="A2827" s="1"/>
      <c r="C2827" s="6"/>
      <c r="H2827" s="8"/>
      <c r="I2827" s="6"/>
      <c r="V2827" s="27"/>
    </row>
    <row r="2828" spans="1:22" x14ac:dyDescent="0.3">
      <c r="A2828" s="1"/>
      <c r="C2828" s="6"/>
      <c r="H2828" s="8"/>
      <c r="I2828" s="6"/>
      <c r="V2828" s="27"/>
    </row>
    <row r="2829" spans="1:22" x14ac:dyDescent="0.3">
      <c r="A2829" s="1"/>
      <c r="C2829" s="6"/>
      <c r="H2829" s="8"/>
      <c r="I2829" s="6"/>
      <c r="V2829" s="27"/>
    </row>
    <row r="2830" spans="1:22" x14ac:dyDescent="0.3">
      <c r="A2830" s="1"/>
      <c r="C2830" s="6"/>
      <c r="H2830" s="8"/>
      <c r="I2830" s="6"/>
      <c r="V2830" s="27"/>
    </row>
    <row r="2831" spans="1:22" x14ac:dyDescent="0.3">
      <c r="A2831" s="1"/>
      <c r="C2831" s="6"/>
      <c r="H2831" s="8"/>
      <c r="I2831" s="6"/>
      <c r="V2831" s="27"/>
    </row>
    <row r="2832" spans="1:22" x14ac:dyDescent="0.3">
      <c r="A2832" s="1"/>
      <c r="C2832" s="6"/>
      <c r="H2832" s="8"/>
      <c r="I2832" s="6"/>
      <c r="V2832" s="27"/>
    </row>
    <row r="2833" spans="1:22" x14ac:dyDescent="0.3">
      <c r="A2833" s="1"/>
      <c r="C2833" s="6"/>
      <c r="H2833" s="8"/>
      <c r="I2833" s="6"/>
      <c r="V2833" s="27"/>
    </row>
    <row r="2834" spans="1:22" x14ac:dyDescent="0.3">
      <c r="A2834" s="1"/>
      <c r="C2834" s="6"/>
      <c r="H2834" s="8"/>
      <c r="I2834" s="6"/>
      <c r="V2834" s="27"/>
    </row>
    <row r="2835" spans="1:22" x14ac:dyDescent="0.3">
      <c r="A2835" s="1"/>
      <c r="C2835" s="6"/>
      <c r="H2835" s="8"/>
      <c r="I2835" s="6"/>
      <c r="V2835" s="27"/>
    </row>
    <row r="2836" spans="1:22" x14ac:dyDescent="0.3">
      <c r="A2836" s="1"/>
      <c r="C2836" s="6"/>
      <c r="H2836" s="8"/>
      <c r="I2836" s="6"/>
      <c r="V2836" s="27"/>
    </row>
    <row r="2837" spans="1:22" x14ac:dyDescent="0.3">
      <c r="A2837" s="1"/>
      <c r="C2837" s="6"/>
      <c r="H2837" s="8"/>
      <c r="I2837" s="6"/>
      <c r="V2837" s="27"/>
    </row>
    <row r="2838" spans="1:22" x14ac:dyDescent="0.3">
      <c r="A2838" s="1"/>
      <c r="C2838" s="6"/>
      <c r="H2838" s="8"/>
      <c r="I2838" s="6"/>
      <c r="V2838" s="27"/>
    </row>
    <row r="2839" spans="1:22" x14ac:dyDescent="0.3">
      <c r="A2839" s="1"/>
      <c r="C2839" s="6"/>
      <c r="H2839" s="8"/>
      <c r="I2839" s="6"/>
      <c r="V2839" s="27"/>
    </row>
    <row r="2840" spans="1:22" x14ac:dyDescent="0.3">
      <c r="A2840" s="1"/>
      <c r="C2840" s="6"/>
      <c r="H2840" s="8"/>
      <c r="I2840" s="6"/>
      <c r="V2840" s="27"/>
    </row>
    <row r="2841" spans="1:22" x14ac:dyDescent="0.3">
      <c r="A2841" s="1"/>
      <c r="C2841" s="6"/>
      <c r="H2841" s="8"/>
      <c r="I2841" s="6"/>
      <c r="V2841" s="27"/>
    </row>
    <row r="2842" spans="1:22" x14ac:dyDescent="0.3">
      <c r="A2842" s="1"/>
      <c r="C2842" s="6"/>
      <c r="H2842" s="8"/>
      <c r="I2842" s="6"/>
      <c r="V2842" s="27"/>
    </row>
    <row r="2843" spans="1:22" x14ac:dyDescent="0.3">
      <c r="A2843" s="1"/>
      <c r="C2843" s="6"/>
      <c r="H2843" s="8"/>
      <c r="I2843" s="6"/>
      <c r="V2843" s="27"/>
    </row>
    <row r="2844" spans="1:22" x14ac:dyDescent="0.3">
      <c r="A2844" s="1"/>
      <c r="C2844" s="6"/>
      <c r="H2844" s="8"/>
      <c r="I2844" s="6"/>
      <c r="V2844" s="27"/>
    </row>
    <row r="2845" spans="1:22" x14ac:dyDescent="0.3">
      <c r="A2845" s="1"/>
      <c r="C2845" s="6"/>
      <c r="H2845" s="8"/>
      <c r="I2845" s="6"/>
      <c r="V2845" s="27"/>
    </row>
    <row r="2846" spans="1:22" x14ac:dyDescent="0.3">
      <c r="A2846" s="1"/>
      <c r="C2846" s="6"/>
      <c r="H2846" s="8"/>
      <c r="I2846" s="6"/>
      <c r="V2846" s="27"/>
    </row>
    <row r="2847" spans="1:22" x14ac:dyDescent="0.3">
      <c r="A2847" s="1"/>
      <c r="C2847" s="6"/>
      <c r="H2847" s="8"/>
      <c r="I2847" s="6"/>
      <c r="V2847" s="27"/>
    </row>
    <row r="2848" spans="1:22" x14ac:dyDescent="0.3">
      <c r="A2848" s="1"/>
      <c r="C2848" s="6"/>
      <c r="H2848" s="8"/>
      <c r="I2848" s="6"/>
      <c r="V2848" s="27"/>
    </row>
    <row r="2849" spans="1:22" x14ac:dyDescent="0.3">
      <c r="A2849" s="1"/>
      <c r="C2849" s="6"/>
      <c r="H2849" s="8"/>
      <c r="I2849" s="6"/>
      <c r="V2849" s="27"/>
    </row>
    <row r="2850" spans="1:22" x14ac:dyDescent="0.3">
      <c r="A2850" s="1"/>
      <c r="C2850" s="6"/>
      <c r="H2850" s="8"/>
      <c r="I2850" s="6"/>
      <c r="V2850" s="27"/>
    </row>
    <row r="2851" spans="1:22" x14ac:dyDescent="0.3">
      <c r="A2851" s="1"/>
      <c r="C2851" s="6"/>
      <c r="H2851" s="8"/>
      <c r="I2851" s="6"/>
      <c r="V2851" s="27"/>
    </row>
    <row r="2852" spans="1:22" x14ac:dyDescent="0.3">
      <c r="A2852" s="1"/>
      <c r="C2852" s="6"/>
      <c r="H2852" s="8"/>
      <c r="I2852" s="6"/>
      <c r="V2852" s="27"/>
    </row>
    <row r="2853" spans="1:22" x14ac:dyDescent="0.3">
      <c r="A2853" s="1"/>
      <c r="C2853" s="6"/>
      <c r="H2853" s="8"/>
      <c r="I2853" s="6"/>
      <c r="V2853" s="27"/>
    </row>
    <row r="2854" spans="1:22" x14ac:dyDescent="0.3">
      <c r="A2854" s="1"/>
      <c r="C2854" s="6"/>
      <c r="H2854" s="8"/>
      <c r="I2854" s="6"/>
      <c r="V2854" s="27"/>
    </row>
    <row r="2855" spans="1:22" x14ac:dyDescent="0.3">
      <c r="A2855" s="1"/>
      <c r="C2855" s="6"/>
      <c r="H2855" s="8"/>
      <c r="I2855" s="6"/>
      <c r="V2855" s="27"/>
    </row>
    <row r="2856" spans="1:22" x14ac:dyDescent="0.3">
      <c r="A2856" s="1"/>
      <c r="C2856" s="6"/>
      <c r="H2856" s="8"/>
      <c r="I2856" s="6"/>
      <c r="V2856" s="27"/>
    </row>
    <row r="2857" spans="1:22" x14ac:dyDescent="0.3">
      <c r="A2857" s="1"/>
      <c r="C2857" s="6"/>
      <c r="H2857" s="8"/>
      <c r="I2857" s="6"/>
      <c r="V2857" s="27"/>
    </row>
    <row r="2858" spans="1:22" x14ac:dyDescent="0.3">
      <c r="A2858" s="1"/>
      <c r="C2858" s="6"/>
      <c r="H2858" s="8"/>
      <c r="I2858" s="6"/>
      <c r="V2858" s="27"/>
    </row>
    <row r="2859" spans="1:22" x14ac:dyDescent="0.3">
      <c r="A2859" s="1"/>
      <c r="C2859" s="6"/>
      <c r="H2859" s="8"/>
      <c r="I2859" s="6"/>
      <c r="V2859" s="27"/>
    </row>
    <row r="2860" spans="1:22" x14ac:dyDescent="0.3">
      <c r="A2860" s="1"/>
      <c r="C2860" s="6"/>
      <c r="H2860" s="8"/>
      <c r="I2860" s="6"/>
      <c r="V2860" s="27"/>
    </row>
    <row r="2861" spans="1:22" x14ac:dyDescent="0.3">
      <c r="A2861" s="1"/>
      <c r="C2861" s="6"/>
      <c r="H2861" s="8"/>
      <c r="I2861" s="6"/>
      <c r="V2861" s="27"/>
    </row>
    <row r="2862" spans="1:22" x14ac:dyDescent="0.3">
      <c r="A2862" s="1"/>
      <c r="C2862" s="6"/>
      <c r="H2862" s="8"/>
      <c r="I2862" s="6"/>
      <c r="V2862" s="27"/>
    </row>
    <row r="2863" spans="1:22" x14ac:dyDescent="0.3">
      <c r="A2863" s="1"/>
      <c r="C2863" s="6"/>
      <c r="H2863" s="8"/>
      <c r="I2863" s="6"/>
      <c r="V2863" s="27"/>
    </row>
    <row r="2864" spans="1:22" x14ac:dyDescent="0.3">
      <c r="A2864" s="1"/>
      <c r="C2864" s="6"/>
      <c r="H2864" s="8"/>
      <c r="I2864" s="6"/>
      <c r="V2864" s="27"/>
    </row>
    <row r="2865" spans="1:22" x14ac:dyDescent="0.3">
      <c r="A2865" s="1"/>
      <c r="C2865" s="6"/>
      <c r="H2865" s="8"/>
      <c r="I2865" s="6"/>
      <c r="V2865" s="27"/>
    </row>
    <row r="2866" spans="1:22" x14ac:dyDescent="0.3">
      <c r="A2866" s="1"/>
      <c r="C2866" s="6"/>
      <c r="H2866" s="8"/>
      <c r="I2866" s="6"/>
      <c r="V2866" s="27"/>
    </row>
    <row r="2867" spans="1:22" x14ac:dyDescent="0.3">
      <c r="A2867" s="1"/>
      <c r="C2867" s="6"/>
      <c r="H2867" s="8"/>
      <c r="I2867" s="6"/>
      <c r="V2867" s="27"/>
    </row>
    <row r="2868" spans="1:22" x14ac:dyDescent="0.3">
      <c r="A2868" s="1"/>
      <c r="C2868" s="6"/>
      <c r="H2868" s="8"/>
      <c r="I2868" s="6"/>
      <c r="V2868" s="27"/>
    </row>
    <row r="2869" spans="1:22" x14ac:dyDescent="0.3">
      <c r="A2869" s="1"/>
      <c r="C2869" s="6"/>
      <c r="H2869" s="8"/>
      <c r="I2869" s="6"/>
      <c r="V2869" s="27"/>
    </row>
    <row r="2870" spans="1:22" x14ac:dyDescent="0.3">
      <c r="A2870" s="1"/>
      <c r="C2870" s="6"/>
      <c r="H2870" s="8"/>
      <c r="I2870" s="6"/>
      <c r="V2870" s="27"/>
    </row>
    <row r="2871" spans="1:22" x14ac:dyDescent="0.3">
      <c r="A2871" s="1"/>
      <c r="C2871" s="6"/>
      <c r="H2871" s="8"/>
      <c r="I2871" s="6"/>
      <c r="V2871" s="27"/>
    </row>
    <row r="2872" spans="1:22" x14ac:dyDescent="0.3">
      <c r="A2872" s="1"/>
      <c r="C2872" s="6"/>
      <c r="H2872" s="8"/>
      <c r="I2872" s="6"/>
      <c r="V2872" s="27"/>
    </row>
    <row r="2873" spans="1:22" x14ac:dyDescent="0.3">
      <c r="A2873" s="1"/>
      <c r="C2873" s="6"/>
      <c r="H2873" s="8"/>
      <c r="I2873" s="6"/>
      <c r="V2873" s="27"/>
    </row>
    <row r="2874" spans="1:22" x14ac:dyDescent="0.3">
      <c r="A2874" s="1"/>
      <c r="C2874" s="6"/>
      <c r="H2874" s="8"/>
      <c r="I2874" s="6"/>
      <c r="V2874" s="27"/>
    </row>
    <row r="2875" spans="1:22" x14ac:dyDescent="0.3">
      <c r="A2875" s="1"/>
      <c r="C2875" s="6"/>
      <c r="H2875" s="8"/>
      <c r="I2875" s="6"/>
      <c r="V2875" s="27"/>
    </row>
    <row r="2876" spans="1:22" x14ac:dyDescent="0.3">
      <c r="A2876" s="1"/>
      <c r="C2876" s="6"/>
      <c r="H2876" s="8"/>
      <c r="I2876" s="6"/>
      <c r="V2876" s="27"/>
    </row>
    <row r="2877" spans="1:22" x14ac:dyDescent="0.3">
      <c r="A2877" s="1"/>
      <c r="C2877" s="6"/>
      <c r="H2877" s="8"/>
      <c r="I2877" s="6"/>
      <c r="V2877" s="27"/>
    </row>
    <row r="2878" spans="1:22" x14ac:dyDescent="0.3">
      <c r="A2878" s="1"/>
      <c r="C2878" s="6"/>
      <c r="H2878" s="8"/>
      <c r="I2878" s="6"/>
      <c r="V2878" s="27"/>
    </row>
    <row r="2879" spans="1:22" x14ac:dyDescent="0.3">
      <c r="A2879" s="1"/>
      <c r="C2879" s="6"/>
      <c r="H2879" s="8"/>
      <c r="I2879" s="6"/>
      <c r="V2879" s="27"/>
    </row>
    <row r="2880" spans="1:22" x14ac:dyDescent="0.3">
      <c r="A2880" s="1"/>
      <c r="C2880" s="6"/>
      <c r="H2880" s="8"/>
      <c r="I2880" s="6"/>
      <c r="V2880" s="27"/>
    </row>
    <row r="2881" spans="1:22" x14ac:dyDescent="0.3">
      <c r="A2881" s="1"/>
      <c r="C2881" s="6"/>
      <c r="H2881" s="8"/>
      <c r="I2881" s="6"/>
      <c r="V2881" s="27"/>
    </row>
    <row r="2882" spans="1:22" x14ac:dyDescent="0.3">
      <c r="A2882" s="1"/>
      <c r="C2882" s="6"/>
      <c r="H2882" s="8"/>
      <c r="I2882" s="6"/>
      <c r="V2882" s="27"/>
    </row>
    <row r="2883" spans="1:22" x14ac:dyDescent="0.3">
      <c r="A2883" s="1"/>
      <c r="C2883" s="6"/>
      <c r="H2883" s="8"/>
      <c r="I2883" s="6"/>
      <c r="V2883" s="27"/>
    </row>
    <row r="2884" spans="1:22" x14ac:dyDescent="0.3">
      <c r="A2884" s="1"/>
      <c r="C2884" s="6"/>
      <c r="H2884" s="8"/>
      <c r="I2884" s="6"/>
      <c r="V2884" s="27"/>
    </row>
    <row r="2885" spans="1:22" x14ac:dyDescent="0.3">
      <c r="A2885" s="1"/>
      <c r="C2885" s="6"/>
      <c r="H2885" s="8"/>
      <c r="I2885" s="6"/>
      <c r="V2885" s="27"/>
    </row>
    <row r="2886" spans="1:22" x14ac:dyDescent="0.3">
      <c r="A2886" s="1"/>
      <c r="C2886" s="6"/>
      <c r="H2886" s="8"/>
      <c r="I2886" s="6"/>
      <c r="V2886" s="27"/>
    </row>
    <row r="2887" spans="1:22" x14ac:dyDescent="0.3">
      <c r="A2887" s="1"/>
      <c r="C2887" s="6"/>
      <c r="H2887" s="8"/>
      <c r="I2887" s="6"/>
      <c r="V2887" s="27"/>
    </row>
    <row r="2888" spans="1:22" x14ac:dyDescent="0.3">
      <c r="A2888" s="1"/>
      <c r="C2888" s="6"/>
      <c r="H2888" s="8"/>
      <c r="I2888" s="6"/>
      <c r="V2888" s="27"/>
    </row>
    <row r="2889" spans="1:22" x14ac:dyDescent="0.3">
      <c r="A2889" s="1"/>
      <c r="C2889" s="6"/>
      <c r="H2889" s="8"/>
      <c r="I2889" s="6"/>
      <c r="V2889" s="27"/>
    </row>
    <row r="2890" spans="1:22" x14ac:dyDescent="0.3">
      <c r="A2890" s="1"/>
      <c r="C2890" s="6"/>
      <c r="H2890" s="8"/>
      <c r="I2890" s="6"/>
      <c r="V2890" s="27"/>
    </row>
    <row r="2891" spans="1:22" x14ac:dyDescent="0.3">
      <c r="A2891" s="1"/>
      <c r="C2891" s="6"/>
      <c r="H2891" s="8"/>
      <c r="I2891" s="6"/>
      <c r="V2891" s="27"/>
    </row>
    <row r="2892" spans="1:22" x14ac:dyDescent="0.3">
      <c r="A2892" s="1"/>
      <c r="C2892" s="6"/>
      <c r="H2892" s="8"/>
      <c r="I2892" s="6"/>
      <c r="V2892" s="27"/>
    </row>
    <row r="2893" spans="1:22" x14ac:dyDescent="0.3">
      <c r="A2893" s="1"/>
      <c r="C2893" s="6"/>
      <c r="H2893" s="8"/>
      <c r="I2893" s="6"/>
      <c r="V2893" s="27"/>
    </row>
    <row r="2894" spans="1:22" x14ac:dyDescent="0.3">
      <c r="A2894" s="1"/>
      <c r="C2894" s="6"/>
      <c r="H2894" s="8"/>
      <c r="I2894" s="6"/>
      <c r="V2894" s="27"/>
    </row>
    <row r="2895" spans="1:22" x14ac:dyDescent="0.3">
      <c r="A2895" s="1"/>
      <c r="C2895" s="6"/>
      <c r="H2895" s="8"/>
      <c r="I2895" s="6"/>
      <c r="V2895" s="27"/>
    </row>
    <row r="2896" spans="1:22" x14ac:dyDescent="0.3">
      <c r="A2896" s="1"/>
      <c r="C2896" s="6"/>
      <c r="H2896" s="8"/>
      <c r="I2896" s="6"/>
      <c r="V2896" s="27"/>
    </row>
    <row r="2897" spans="1:22" x14ac:dyDescent="0.3">
      <c r="A2897" s="1"/>
      <c r="C2897" s="6"/>
      <c r="H2897" s="8"/>
      <c r="I2897" s="6"/>
      <c r="V2897" s="27"/>
    </row>
    <row r="2898" spans="1:22" x14ac:dyDescent="0.3">
      <c r="A2898" s="1"/>
      <c r="C2898" s="6"/>
      <c r="H2898" s="8"/>
      <c r="I2898" s="6"/>
      <c r="V2898" s="27"/>
    </row>
    <row r="2899" spans="1:22" x14ac:dyDescent="0.3">
      <c r="A2899" s="1"/>
      <c r="C2899" s="6"/>
      <c r="H2899" s="8"/>
      <c r="I2899" s="6"/>
      <c r="V2899" s="27"/>
    </row>
    <row r="2900" spans="1:22" x14ac:dyDescent="0.3">
      <c r="A2900" s="1"/>
      <c r="C2900" s="6"/>
      <c r="H2900" s="8"/>
      <c r="I2900" s="6"/>
      <c r="V2900" s="27"/>
    </row>
    <row r="2901" spans="1:22" x14ac:dyDescent="0.3">
      <c r="A2901" s="1"/>
      <c r="C2901" s="6"/>
      <c r="H2901" s="8"/>
      <c r="I2901" s="6"/>
      <c r="V2901" s="27"/>
    </row>
    <row r="2902" spans="1:22" x14ac:dyDescent="0.3">
      <c r="A2902" s="1"/>
      <c r="C2902" s="6"/>
      <c r="H2902" s="8"/>
      <c r="I2902" s="6"/>
      <c r="V2902" s="27"/>
    </row>
    <row r="2903" spans="1:22" x14ac:dyDescent="0.3">
      <c r="A2903" s="1"/>
      <c r="C2903" s="6"/>
      <c r="H2903" s="8"/>
      <c r="I2903" s="6"/>
      <c r="V2903" s="27"/>
    </row>
    <row r="2904" spans="1:22" x14ac:dyDescent="0.3">
      <c r="A2904" s="1"/>
      <c r="C2904" s="6"/>
      <c r="H2904" s="8"/>
      <c r="I2904" s="6"/>
      <c r="V2904" s="27"/>
    </row>
    <row r="2905" spans="1:22" x14ac:dyDescent="0.3">
      <c r="A2905" s="1"/>
      <c r="C2905" s="6"/>
      <c r="H2905" s="8"/>
      <c r="I2905" s="6"/>
      <c r="V2905" s="27"/>
    </row>
    <row r="2906" spans="1:22" x14ac:dyDescent="0.3">
      <c r="A2906" s="1"/>
      <c r="C2906" s="6"/>
      <c r="H2906" s="8"/>
      <c r="I2906" s="6"/>
      <c r="V2906" s="27"/>
    </row>
    <row r="2907" spans="1:22" x14ac:dyDescent="0.3">
      <c r="A2907" s="1"/>
      <c r="C2907" s="6"/>
      <c r="H2907" s="8"/>
      <c r="I2907" s="6"/>
      <c r="V2907" s="27"/>
    </row>
    <row r="2908" spans="1:22" x14ac:dyDescent="0.3">
      <c r="A2908" s="1"/>
      <c r="C2908" s="6"/>
      <c r="H2908" s="8"/>
      <c r="I2908" s="6"/>
      <c r="V2908" s="27"/>
    </row>
    <row r="2909" spans="1:22" x14ac:dyDescent="0.3">
      <c r="A2909" s="1"/>
      <c r="C2909" s="6"/>
      <c r="H2909" s="8"/>
      <c r="I2909" s="6"/>
      <c r="V2909" s="27"/>
    </row>
    <row r="2910" spans="1:22" x14ac:dyDescent="0.3">
      <c r="A2910" s="1"/>
      <c r="C2910" s="6"/>
      <c r="H2910" s="8"/>
      <c r="I2910" s="6"/>
      <c r="V2910" s="27"/>
    </row>
    <row r="2911" spans="1:22" x14ac:dyDescent="0.3">
      <c r="A2911" s="1"/>
      <c r="C2911" s="6"/>
      <c r="H2911" s="8"/>
      <c r="I2911" s="6"/>
      <c r="V2911" s="27"/>
    </row>
    <row r="2912" spans="1:22" x14ac:dyDescent="0.3">
      <c r="A2912" s="1"/>
      <c r="C2912" s="6"/>
      <c r="H2912" s="8"/>
      <c r="I2912" s="6"/>
      <c r="V2912" s="27"/>
    </row>
    <row r="2913" spans="1:22" x14ac:dyDescent="0.3">
      <c r="A2913" s="1"/>
      <c r="C2913" s="6"/>
      <c r="H2913" s="8"/>
      <c r="I2913" s="6"/>
      <c r="V2913" s="27"/>
    </row>
    <row r="2914" spans="1:22" x14ac:dyDescent="0.3">
      <c r="A2914" s="1"/>
      <c r="C2914" s="6"/>
      <c r="H2914" s="8"/>
      <c r="I2914" s="6"/>
      <c r="V2914" s="27"/>
    </row>
    <row r="2915" spans="1:22" x14ac:dyDescent="0.3">
      <c r="A2915" s="1"/>
      <c r="C2915" s="6"/>
      <c r="H2915" s="8"/>
      <c r="I2915" s="6"/>
      <c r="V2915" s="27"/>
    </row>
    <row r="2916" spans="1:22" x14ac:dyDescent="0.3">
      <c r="A2916" s="1"/>
      <c r="C2916" s="6"/>
      <c r="H2916" s="8"/>
      <c r="I2916" s="6"/>
      <c r="V2916" s="27"/>
    </row>
    <row r="2917" spans="1:22" x14ac:dyDescent="0.3">
      <c r="A2917" s="1"/>
      <c r="C2917" s="6"/>
      <c r="H2917" s="8"/>
      <c r="I2917" s="6"/>
      <c r="V2917" s="27"/>
    </row>
    <row r="2918" spans="1:22" x14ac:dyDescent="0.3">
      <c r="A2918" s="1"/>
      <c r="C2918" s="6"/>
      <c r="H2918" s="8"/>
      <c r="I2918" s="6"/>
      <c r="V2918" s="27"/>
    </row>
    <row r="2919" spans="1:22" x14ac:dyDescent="0.3">
      <c r="A2919" s="1"/>
      <c r="C2919" s="6"/>
      <c r="H2919" s="8"/>
      <c r="I2919" s="6"/>
      <c r="V2919" s="27"/>
    </row>
    <row r="2920" spans="1:22" x14ac:dyDescent="0.3">
      <c r="A2920" s="1"/>
      <c r="C2920" s="6"/>
      <c r="H2920" s="8"/>
      <c r="I2920" s="6"/>
      <c r="V2920" s="27"/>
    </row>
    <row r="2921" spans="1:22" x14ac:dyDescent="0.3">
      <c r="A2921" s="1"/>
      <c r="C2921" s="6"/>
      <c r="H2921" s="8"/>
      <c r="I2921" s="6"/>
      <c r="V2921" s="27"/>
    </row>
    <row r="2922" spans="1:22" x14ac:dyDescent="0.3">
      <c r="A2922" s="1"/>
      <c r="C2922" s="6"/>
      <c r="H2922" s="8"/>
      <c r="I2922" s="6"/>
      <c r="V2922" s="27"/>
    </row>
    <row r="2923" spans="1:22" x14ac:dyDescent="0.3">
      <c r="A2923" s="1"/>
      <c r="C2923" s="6"/>
      <c r="H2923" s="8"/>
      <c r="I2923" s="6"/>
      <c r="V2923" s="27"/>
    </row>
    <row r="2924" spans="1:22" x14ac:dyDescent="0.3">
      <c r="A2924" s="1"/>
      <c r="C2924" s="6"/>
      <c r="H2924" s="8"/>
      <c r="I2924" s="6"/>
      <c r="V2924" s="27"/>
    </row>
    <row r="2925" spans="1:22" x14ac:dyDescent="0.3">
      <c r="A2925" s="1"/>
      <c r="C2925" s="6"/>
      <c r="H2925" s="8"/>
      <c r="I2925" s="6"/>
      <c r="V2925" s="27"/>
    </row>
    <row r="2926" spans="1:22" x14ac:dyDescent="0.3">
      <c r="A2926" s="1"/>
      <c r="C2926" s="6"/>
      <c r="H2926" s="8"/>
      <c r="I2926" s="6"/>
      <c r="V2926" s="27"/>
    </row>
    <row r="2927" spans="1:22" x14ac:dyDescent="0.3">
      <c r="A2927" s="1"/>
      <c r="C2927" s="6"/>
      <c r="H2927" s="8"/>
      <c r="I2927" s="6"/>
      <c r="V2927" s="27"/>
    </row>
    <row r="2928" spans="1:22" x14ac:dyDescent="0.3">
      <c r="A2928" s="1"/>
      <c r="C2928" s="6"/>
      <c r="H2928" s="8"/>
      <c r="I2928" s="6"/>
      <c r="V2928" s="27"/>
    </row>
    <row r="2929" spans="1:22" x14ac:dyDescent="0.3">
      <c r="A2929" s="1"/>
      <c r="C2929" s="6"/>
      <c r="H2929" s="8"/>
      <c r="I2929" s="6"/>
      <c r="V2929" s="27"/>
    </row>
    <row r="2930" spans="1:22" x14ac:dyDescent="0.3">
      <c r="A2930" s="1"/>
      <c r="C2930" s="6"/>
      <c r="H2930" s="8"/>
      <c r="I2930" s="6"/>
      <c r="V2930" s="27"/>
    </row>
    <row r="2931" spans="1:22" x14ac:dyDescent="0.3">
      <c r="A2931" s="1"/>
      <c r="C2931" s="6"/>
      <c r="H2931" s="8"/>
      <c r="I2931" s="6"/>
      <c r="V2931" s="27"/>
    </row>
    <row r="2932" spans="1:22" x14ac:dyDescent="0.3">
      <c r="A2932" s="1"/>
      <c r="C2932" s="6"/>
      <c r="H2932" s="8"/>
      <c r="I2932" s="6"/>
      <c r="V2932" s="27"/>
    </row>
    <row r="2933" spans="1:22" x14ac:dyDescent="0.3">
      <c r="A2933" s="1"/>
      <c r="C2933" s="6"/>
      <c r="H2933" s="8"/>
      <c r="I2933" s="6"/>
      <c r="V2933" s="27"/>
    </row>
    <row r="2934" spans="1:22" x14ac:dyDescent="0.3">
      <c r="A2934" s="1"/>
      <c r="C2934" s="6"/>
      <c r="H2934" s="8"/>
      <c r="I2934" s="6"/>
      <c r="V2934" s="27"/>
    </row>
    <row r="2935" spans="1:22" x14ac:dyDescent="0.3">
      <c r="A2935" s="1"/>
      <c r="C2935" s="6"/>
      <c r="H2935" s="8"/>
      <c r="I2935" s="6"/>
      <c r="V2935" s="27"/>
    </row>
    <row r="2936" spans="1:22" x14ac:dyDescent="0.3">
      <c r="A2936" s="1"/>
      <c r="C2936" s="6"/>
      <c r="H2936" s="8"/>
      <c r="I2936" s="6"/>
      <c r="V2936" s="27"/>
    </row>
    <row r="2937" spans="1:22" x14ac:dyDescent="0.3">
      <c r="A2937" s="1"/>
      <c r="C2937" s="6"/>
      <c r="H2937" s="8"/>
      <c r="I2937" s="6"/>
      <c r="V2937" s="27"/>
    </row>
    <row r="2938" spans="1:22" x14ac:dyDescent="0.3">
      <c r="A2938" s="1"/>
      <c r="C2938" s="6"/>
      <c r="H2938" s="8"/>
      <c r="I2938" s="6"/>
      <c r="V2938" s="27"/>
    </row>
    <row r="2939" spans="1:22" x14ac:dyDescent="0.3">
      <c r="A2939" s="1"/>
      <c r="C2939" s="6"/>
      <c r="H2939" s="8"/>
      <c r="I2939" s="6"/>
      <c r="V2939" s="27"/>
    </row>
    <row r="2940" spans="1:22" x14ac:dyDescent="0.3">
      <c r="A2940" s="1"/>
      <c r="C2940" s="6"/>
      <c r="H2940" s="8"/>
      <c r="I2940" s="6"/>
      <c r="V2940" s="27"/>
    </row>
    <row r="2941" spans="1:22" x14ac:dyDescent="0.3">
      <c r="A2941" s="1"/>
      <c r="C2941" s="6"/>
      <c r="H2941" s="8"/>
      <c r="I2941" s="6"/>
      <c r="V2941" s="27"/>
    </row>
    <row r="2942" spans="1:22" x14ac:dyDescent="0.3">
      <c r="A2942" s="1"/>
      <c r="C2942" s="6"/>
      <c r="H2942" s="8"/>
      <c r="I2942" s="6"/>
      <c r="V2942" s="27"/>
    </row>
    <row r="2943" spans="1:22" x14ac:dyDescent="0.3">
      <c r="A2943" s="1"/>
      <c r="C2943" s="6"/>
      <c r="H2943" s="8"/>
      <c r="I2943" s="6"/>
      <c r="V2943" s="27"/>
    </row>
    <row r="2944" spans="1:22" x14ac:dyDescent="0.3">
      <c r="A2944" s="1"/>
      <c r="C2944" s="6"/>
      <c r="H2944" s="8"/>
      <c r="I2944" s="6"/>
      <c r="V2944" s="27"/>
    </row>
    <row r="2945" spans="1:22" x14ac:dyDescent="0.3">
      <c r="A2945" s="1"/>
      <c r="C2945" s="6"/>
      <c r="H2945" s="8"/>
      <c r="I2945" s="6"/>
      <c r="V2945" s="27"/>
    </row>
    <row r="2946" spans="1:22" x14ac:dyDescent="0.3">
      <c r="A2946" s="1"/>
      <c r="C2946" s="6"/>
      <c r="H2946" s="8"/>
      <c r="I2946" s="6"/>
      <c r="V2946" s="27"/>
    </row>
    <row r="2947" spans="1:22" x14ac:dyDescent="0.3">
      <c r="A2947" s="1"/>
      <c r="C2947" s="6"/>
      <c r="H2947" s="8"/>
      <c r="I2947" s="6"/>
      <c r="V2947" s="27"/>
    </row>
    <row r="2948" spans="1:22" x14ac:dyDescent="0.3">
      <c r="A2948" s="1"/>
      <c r="C2948" s="6"/>
      <c r="H2948" s="8"/>
      <c r="I2948" s="6"/>
      <c r="V2948" s="27"/>
    </row>
    <row r="2949" spans="1:22" x14ac:dyDescent="0.3">
      <c r="A2949" s="1"/>
      <c r="C2949" s="6"/>
      <c r="H2949" s="8"/>
      <c r="I2949" s="6"/>
      <c r="V2949" s="27"/>
    </row>
    <row r="2950" spans="1:22" x14ac:dyDescent="0.3">
      <c r="A2950" s="1"/>
      <c r="C2950" s="6"/>
      <c r="H2950" s="8"/>
      <c r="I2950" s="6"/>
      <c r="V2950" s="27"/>
    </row>
    <row r="2951" spans="1:22" x14ac:dyDescent="0.3">
      <c r="A2951" s="1"/>
      <c r="C2951" s="6"/>
      <c r="H2951" s="8"/>
      <c r="I2951" s="6"/>
      <c r="V2951" s="27"/>
    </row>
    <row r="2952" spans="1:22" x14ac:dyDescent="0.3">
      <c r="A2952" s="1"/>
      <c r="C2952" s="6"/>
      <c r="H2952" s="8"/>
      <c r="I2952" s="6"/>
      <c r="V2952" s="27"/>
    </row>
    <row r="2953" spans="1:22" x14ac:dyDescent="0.3">
      <c r="A2953" s="1"/>
      <c r="C2953" s="6"/>
      <c r="H2953" s="8"/>
      <c r="I2953" s="6"/>
      <c r="V2953" s="27"/>
    </row>
    <row r="2954" spans="1:22" x14ac:dyDescent="0.3">
      <c r="A2954" s="1"/>
      <c r="C2954" s="6"/>
      <c r="H2954" s="8"/>
      <c r="I2954" s="6"/>
      <c r="V2954" s="27"/>
    </row>
    <row r="2955" spans="1:22" x14ac:dyDescent="0.3">
      <c r="A2955" s="1"/>
      <c r="C2955" s="6"/>
      <c r="H2955" s="8"/>
      <c r="I2955" s="6"/>
      <c r="V2955" s="27"/>
    </row>
    <row r="2956" spans="1:22" x14ac:dyDescent="0.3">
      <c r="A2956" s="1"/>
      <c r="C2956" s="6"/>
      <c r="H2956" s="8"/>
      <c r="I2956" s="6"/>
      <c r="V2956" s="27"/>
    </row>
    <row r="2957" spans="1:22" x14ac:dyDescent="0.3">
      <c r="A2957" s="1"/>
      <c r="C2957" s="6"/>
      <c r="H2957" s="8"/>
      <c r="I2957" s="6"/>
      <c r="V2957" s="27"/>
    </row>
    <row r="2958" spans="1:22" x14ac:dyDescent="0.3">
      <c r="A2958" s="1"/>
      <c r="C2958" s="6"/>
      <c r="H2958" s="8"/>
      <c r="I2958" s="6"/>
      <c r="V2958" s="27"/>
    </row>
    <row r="2959" spans="1:22" x14ac:dyDescent="0.3">
      <c r="A2959" s="1"/>
      <c r="C2959" s="6"/>
      <c r="H2959" s="8"/>
      <c r="I2959" s="6"/>
      <c r="V2959" s="27"/>
    </row>
    <row r="2960" spans="1:22" x14ac:dyDescent="0.3">
      <c r="A2960" s="1"/>
      <c r="C2960" s="6"/>
      <c r="H2960" s="8"/>
      <c r="I2960" s="6"/>
      <c r="V2960" s="27"/>
    </row>
    <row r="2961" spans="1:22" x14ac:dyDescent="0.3">
      <c r="A2961" s="1"/>
      <c r="C2961" s="6"/>
      <c r="H2961" s="8"/>
      <c r="I2961" s="6"/>
      <c r="V2961" s="27"/>
    </row>
    <row r="2962" spans="1:22" x14ac:dyDescent="0.3">
      <c r="A2962" s="1"/>
      <c r="C2962" s="6"/>
      <c r="H2962" s="8"/>
      <c r="I2962" s="6"/>
      <c r="V2962" s="27"/>
    </row>
    <row r="2963" spans="1:22" x14ac:dyDescent="0.3">
      <c r="A2963" s="1"/>
      <c r="C2963" s="6"/>
      <c r="H2963" s="8"/>
      <c r="I2963" s="6"/>
      <c r="V2963" s="27"/>
    </row>
    <row r="2964" spans="1:22" x14ac:dyDescent="0.3">
      <c r="A2964" s="1"/>
      <c r="C2964" s="6"/>
      <c r="H2964" s="8"/>
      <c r="I2964" s="6"/>
      <c r="V2964" s="27"/>
    </row>
    <row r="2965" spans="1:22" x14ac:dyDescent="0.3">
      <c r="A2965" s="1"/>
      <c r="C2965" s="6"/>
      <c r="H2965" s="8"/>
      <c r="I2965" s="6"/>
      <c r="V2965" s="27"/>
    </row>
    <row r="2966" spans="1:22" x14ac:dyDescent="0.3">
      <c r="A2966" s="1"/>
      <c r="C2966" s="6"/>
      <c r="H2966" s="8"/>
      <c r="I2966" s="6"/>
      <c r="V2966" s="27"/>
    </row>
    <row r="2967" spans="1:22" x14ac:dyDescent="0.3">
      <c r="A2967" s="1"/>
      <c r="C2967" s="6"/>
      <c r="H2967" s="8"/>
      <c r="I2967" s="6"/>
      <c r="V2967" s="27"/>
    </row>
    <row r="2968" spans="1:22" x14ac:dyDescent="0.3">
      <c r="A2968" s="1"/>
      <c r="C2968" s="6"/>
      <c r="H2968" s="8"/>
      <c r="I2968" s="6"/>
      <c r="V2968" s="27"/>
    </row>
    <row r="2969" spans="1:22" x14ac:dyDescent="0.3">
      <c r="A2969" s="1"/>
      <c r="C2969" s="6"/>
      <c r="H2969" s="8"/>
      <c r="I2969" s="6"/>
      <c r="V2969" s="27"/>
    </row>
    <row r="2970" spans="1:22" x14ac:dyDescent="0.3">
      <c r="A2970" s="1"/>
      <c r="C2970" s="6"/>
      <c r="H2970" s="8"/>
      <c r="I2970" s="6"/>
      <c r="V2970" s="27"/>
    </row>
    <row r="2971" spans="1:22" x14ac:dyDescent="0.3">
      <c r="A2971" s="1"/>
      <c r="C2971" s="6"/>
      <c r="H2971" s="8"/>
      <c r="I2971" s="6"/>
      <c r="V2971" s="27"/>
    </row>
    <row r="2972" spans="1:22" x14ac:dyDescent="0.3">
      <c r="A2972" s="1"/>
      <c r="C2972" s="6"/>
      <c r="H2972" s="8"/>
      <c r="I2972" s="6"/>
      <c r="V2972" s="27"/>
    </row>
    <row r="2973" spans="1:22" x14ac:dyDescent="0.3">
      <c r="A2973" s="1"/>
      <c r="C2973" s="6"/>
      <c r="H2973" s="8"/>
      <c r="I2973" s="6"/>
      <c r="V2973" s="27"/>
    </row>
    <row r="2974" spans="1:22" x14ac:dyDescent="0.3">
      <c r="A2974" s="1"/>
      <c r="C2974" s="6"/>
      <c r="H2974" s="8"/>
      <c r="I2974" s="6"/>
      <c r="V2974" s="27"/>
    </row>
    <row r="2975" spans="1:22" x14ac:dyDescent="0.3">
      <c r="A2975" s="1"/>
      <c r="C2975" s="6"/>
      <c r="H2975" s="8"/>
      <c r="I2975" s="6"/>
      <c r="V2975" s="27"/>
    </row>
    <row r="2976" spans="1:22" x14ac:dyDescent="0.3">
      <c r="A2976" s="1"/>
      <c r="C2976" s="6"/>
      <c r="H2976" s="8"/>
      <c r="I2976" s="6"/>
      <c r="V2976" s="27"/>
    </row>
    <row r="2977" spans="1:22" x14ac:dyDescent="0.3">
      <c r="A2977" s="1"/>
      <c r="C2977" s="6"/>
      <c r="H2977" s="8"/>
      <c r="I2977" s="6"/>
      <c r="V2977" s="27"/>
    </row>
    <row r="2978" spans="1:22" x14ac:dyDescent="0.3">
      <c r="A2978" s="1"/>
      <c r="C2978" s="6"/>
      <c r="H2978" s="8"/>
      <c r="I2978" s="6"/>
      <c r="V2978" s="27"/>
    </row>
    <row r="2979" spans="1:22" x14ac:dyDescent="0.3">
      <c r="A2979" s="1"/>
      <c r="C2979" s="6"/>
      <c r="H2979" s="8"/>
      <c r="I2979" s="6"/>
      <c r="V2979" s="27"/>
    </row>
    <row r="2980" spans="1:22" x14ac:dyDescent="0.3">
      <c r="A2980" s="1"/>
      <c r="C2980" s="6"/>
      <c r="H2980" s="8"/>
      <c r="I2980" s="6"/>
      <c r="V2980" s="27"/>
    </row>
    <row r="2981" spans="1:22" x14ac:dyDescent="0.3">
      <c r="A2981" s="1"/>
      <c r="C2981" s="6"/>
      <c r="H2981" s="8"/>
      <c r="I2981" s="6"/>
      <c r="V2981" s="27"/>
    </row>
    <row r="2982" spans="1:22" x14ac:dyDescent="0.3">
      <c r="A2982" s="1"/>
      <c r="C2982" s="6"/>
      <c r="H2982" s="8"/>
      <c r="I2982" s="6"/>
      <c r="V2982" s="27"/>
    </row>
    <row r="2983" spans="1:22" x14ac:dyDescent="0.3">
      <c r="A2983" s="1"/>
      <c r="C2983" s="6"/>
      <c r="H2983" s="8"/>
      <c r="I2983" s="6"/>
      <c r="V2983" s="27"/>
    </row>
    <row r="2984" spans="1:22" x14ac:dyDescent="0.3">
      <c r="A2984" s="1"/>
      <c r="C2984" s="6"/>
      <c r="H2984" s="8"/>
      <c r="I2984" s="4"/>
      <c r="V2984" s="27"/>
    </row>
    <row r="2985" spans="1:22" x14ac:dyDescent="0.3">
      <c r="A2985" s="1"/>
      <c r="C2985" s="6"/>
      <c r="H2985" s="8"/>
      <c r="I2985" s="4"/>
      <c r="V2985" s="27"/>
    </row>
    <row r="2986" spans="1:22" x14ac:dyDescent="0.3">
      <c r="A2986" s="1"/>
      <c r="C2986" s="6"/>
      <c r="H2986" s="8"/>
      <c r="I2986" s="4"/>
      <c r="V2986" s="27"/>
    </row>
    <row r="2987" spans="1:22" x14ac:dyDescent="0.3">
      <c r="A2987" s="1"/>
      <c r="C2987" s="6"/>
      <c r="H2987" s="8"/>
      <c r="I2987" s="4"/>
      <c r="V2987" s="27"/>
    </row>
    <row r="2988" spans="1:22" x14ac:dyDescent="0.3">
      <c r="A2988" s="1"/>
      <c r="C2988" s="6"/>
      <c r="H2988" s="8"/>
      <c r="I2988" s="4"/>
      <c r="V2988" s="27"/>
    </row>
    <row r="2989" spans="1:22" x14ac:dyDescent="0.3">
      <c r="A2989" s="1"/>
      <c r="C2989" s="6"/>
      <c r="H2989" s="8"/>
      <c r="I2989" s="4"/>
      <c r="V2989" s="27"/>
    </row>
    <row r="2990" spans="1:22" x14ac:dyDescent="0.3">
      <c r="A2990" s="1"/>
      <c r="C2990" s="6"/>
      <c r="H2990" s="8"/>
      <c r="I2990" s="4"/>
      <c r="V2990" s="27"/>
    </row>
    <row r="2991" spans="1:22" x14ac:dyDescent="0.3">
      <c r="A2991" s="1"/>
      <c r="C2991" s="6"/>
      <c r="H2991" s="8"/>
      <c r="I2991" s="4"/>
      <c r="V2991" s="27"/>
    </row>
    <row r="2992" spans="1:22" x14ac:dyDescent="0.3">
      <c r="A2992" s="1"/>
      <c r="C2992" s="6"/>
      <c r="H2992" s="8"/>
      <c r="I2992" s="4"/>
      <c r="V2992" s="27"/>
    </row>
    <row r="2993" spans="1:22" x14ac:dyDescent="0.3">
      <c r="A2993" s="1"/>
      <c r="C2993" s="6"/>
      <c r="H2993" s="8"/>
      <c r="I2993" s="4"/>
      <c r="V2993" s="27"/>
    </row>
    <row r="2994" spans="1:22" x14ac:dyDescent="0.3">
      <c r="A2994" s="1"/>
      <c r="C2994" s="6"/>
      <c r="H2994" s="8"/>
      <c r="I2994" s="4"/>
      <c r="V2994" s="27"/>
    </row>
    <row r="2995" spans="1:22" x14ac:dyDescent="0.3">
      <c r="A2995" s="1"/>
      <c r="C2995" s="6"/>
      <c r="H2995" s="8"/>
      <c r="I2995" s="4"/>
      <c r="V2995" s="27"/>
    </row>
    <row r="2996" spans="1:22" x14ac:dyDescent="0.3">
      <c r="A2996" s="1"/>
      <c r="C2996" s="6"/>
      <c r="H2996" s="8"/>
      <c r="I2996" s="4"/>
      <c r="V2996" s="27"/>
    </row>
    <row r="2997" spans="1:22" x14ac:dyDescent="0.3">
      <c r="A2997" s="1"/>
      <c r="C2997" s="6"/>
      <c r="H2997" s="8"/>
      <c r="I2997" s="4"/>
      <c r="V2997" s="27"/>
    </row>
    <row r="2998" spans="1:22" x14ac:dyDescent="0.3">
      <c r="A2998" s="1"/>
      <c r="C2998" s="6"/>
      <c r="H2998" s="8"/>
      <c r="I2998" s="4"/>
      <c r="V2998" s="27"/>
    </row>
    <row r="2999" spans="1:22" x14ac:dyDescent="0.3">
      <c r="A2999" s="1"/>
      <c r="C2999" s="6"/>
      <c r="H2999" s="8"/>
      <c r="I2999" s="4"/>
      <c r="V2999" s="27"/>
    </row>
    <row r="3000" spans="1:22" x14ac:dyDescent="0.3">
      <c r="A3000" s="1"/>
      <c r="C3000" s="6"/>
      <c r="H3000" s="8"/>
      <c r="I3000" s="4"/>
      <c r="V3000" s="27"/>
    </row>
    <row r="3001" spans="1:22" x14ac:dyDescent="0.3">
      <c r="A3001" s="1"/>
      <c r="C3001" s="6"/>
      <c r="H3001" s="8"/>
      <c r="I3001" s="4"/>
      <c r="V3001" s="27"/>
    </row>
    <row r="3002" spans="1:22" x14ac:dyDescent="0.3">
      <c r="A3002" s="1"/>
      <c r="C3002" s="6"/>
      <c r="H3002" s="8"/>
      <c r="I3002" s="4"/>
      <c r="V3002" s="27"/>
    </row>
    <row r="3003" spans="1:22" x14ac:dyDescent="0.3">
      <c r="A3003" s="1"/>
      <c r="C3003" s="6"/>
      <c r="H3003" s="8"/>
      <c r="I3003" s="4"/>
      <c r="V3003" s="27"/>
    </row>
    <row r="3004" spans="1:22" x14ac:dyDescent="0.3">
      <c r="A3004" s="1"/>
      <c r="C3004" s="6"/>
      <c r="H3004" s="8"/>
      <c r="I3004" s="4"/>
      <c r="V3004" s="27"/>
    </row>
    <row r="3005" spans="1:22" x14ac:dyDescent="0.3">
      <c r="A3005" s="1"/>
      <c r="C3005" s="6"/>
      <c r="H3005" s="8"/>
      <c r="I3005" s="4"/>
      <c r="V3005" s="27"/>
    </row>
    <row r="3006" spans="1:22" x14ac:dyDescent="0.3">
      <c r="A3006" s="1"/>
      <c r="C3006" s="6"/>
      <c r="H3006" s="8"/>
      <c r="I3006" s="4"/>
      <c r="V3006" s="27"/>
    </row>
    <row r="3007" spans="1:22" x14ac:dyDescent="0.3">
      <c r="A3007" s="1"/>
      <c r="C3007" s="6"/>
      <c r="H3007" s="8"/>
      <c r="I3007" s="4"/>
      <c r="V3007" s="27"/>
    </row>
    <row r="3008" spans="1:22" x14ac:dyDescent="0.3">
      <c r="A3008" s="1"/>
      <c r="C3008" s="6"/>
      <c r="H3008" s="8"/>
      <c r="I3008" s="4"/>
      <c r="V3008" s="27"/>
    </row>
    <row r="3009" spans="1:22" x14ac:dyDescent="0.3">
      <c r="A3009" s="1"/>
      <c r="C3009" s="6"/>
      <c r="H3009" s="8"/>
      <c r="I3009" s="4"/>
      <c r="V3009" s="27"/>
    </row>
    <row r="3010" spans="1:22" x14ac:dyDescent="0.3">
      <c r="A3010" s="1"/>
      <c r="C3010" s="6"/>
      <c r="H3010" s="8"/>
      <c r="I3010" s="4"/>
      <c r="V3010" s="27"/>
    </row>
    <row r="3011" spans="1:22" x14ac:dyDescent="0.3">
      <c r="A3011" s="1"/>
      <c r="C3011" s="6"/>
      <c r="H3011" s="8"/>
      <c r="I3011" s="4"/>
      <c r="V3011" s="27"/>
    </row>
    <row r="3012" spans="1:22" x14ac:dyDescent="0.3">
      <c r="A3012" s="1"/>
      <c r="C3012" s="6"/>
      <c r="H3012" s="8"/>
      <c r="I3012" s="4"/>
      <c r="V3012" s="27"/>
    </row>
    <row r="3013" spans="1:22" x14ac:dyDescent="0.3">
      <c r="A3013" s="1"/>
      <c r="C3013" s="6"/>
      <c r="H3013" s="8"/>
      <c r="I3013" s="4"/>
      <c r="V3013" s="27"/>
    </row>
    <row r="3014" spans="1:22" x14ac:dyDescent="0.3">
      <c r="A3014" s="1"/>
      <c r="C3014" s="6"/>
      <c r="H3014" s="8"/>
      <c r="I3014" s="4"/>
      <c r="V3014" s="27"/>
    </row>
    <row r="3015" spans="1:22" x14ac:dyDescent="0.3">
      <c r="A3015" s="1"/>
      <c r="C3015" s="6"/>
      <c r="H3015" s="8"/>
      <c r="I3015" s="4"/>
      <c r="V3015" s="27"/>
    </row>
    <row r="3016" spans="1:22" x14ac:dyDescent="0.3">
      <c r="A3016" s="1"/>
      <c r="C3016" s="6"/>
      <c r="H3016" s="8"/>
      <c r="I3016" s="4"/>
      <c r="V3016" s="27"/>
    </row>
    <row r="3017" spans="1:22" x14ac:dyDescent="0.3">
      <c r="A3017" s="1"/>
      <c r="C3017" s="6"/>
      <c r="H3017" s="8"/>
      <c r="I3017" s="4"/>
      <c r="V3017" s="27"/>
    </row>
    <row r="3018" spans="1:22" x14ac:dyDescent="0.3">
      <c r="A3018" s="1"/>
      <c r="C3018" s="6"/>
      <c r="H3018" s="8"/>
      <c r="I3018" s="4"/>
      <c r="V3018" s="27"/>
    </row>
    <row r="3019" spans="1:22" x14ac:dyDescent="0.3">
      <c r="A3019" s="1"/>
      <c r="C3019" s="6"/>
      <c r="H3019" s="8"/>
      <c r="I3019" s="4"/>
      <c r="V3019" s="27"/>
    </row>
    <row r="3020" spans="1:22" x14ac:dyDescent="0.3">
      <c r="A3020" s="1"/>
      <c r="C3020" s="6"/>
      <c r="H3020" s="8"/>
      <c r="I3020" s="4"/>
      <c r="V3020" s="27"/>
    </row>
    <row r="3021" spans="1:22" x14ac:dyDescent="0.3">
      <c r="A3021" s="1"/>
      <c r="C3021" s="6"/>
      <c r="H3021" s="8"/>
      <c r="I3021" s="4"/>
      <c r="V3021" s="27"/>
    </row>
    <row r="3022" spans="1:22" x14ac:dyDescent="0.3">
      <c r="A3022" s="1"/>
      <c r="C3022" s="6"/>
      <c r="H3022" s="8"/>
      <c r="I3022" s="4"/>
      <c r="V3022" s="27"/>
    </row>
    <row r="3023" spans="1:22" x14ac:dyDescent="0.3">
      <c r="A3023" s="1"/>
      <c r="C3023" s="6"/>
      <c r="H3023" s="8"/>
      <c r="I3023" s="4"/>
      <c r="V3023" s="27"/>
    </row>
    <row r="3024" spans="1:22" x14ac:dyDescent="0.3">
      <c r="A3024" s="1"/>
      <c r="C3024" s="6"/>
      <c r="H3024" s="8"/>
      <c r="I3024" s="4"/>
      <c r="V3024" s="27"/>
    </row>
    <row r="3025" spans="1:22" x14ac:dyDescent="0.3">
      <c r="A3025" s="1"/>
      <c r="C3025" s="6"/>
      <c r="H3025" s="8"/>
      <c r="I3025" s="4"/>
      <c r="V3025" s="27"/>
    </row>
    <row r="3026" spans="1:22" x14ac:dyDescent="0.3">
      <c r="A3026" s="1"/>
      <c r="C3026" s="6"/>
      <c r="H3026" s="8"/>
      <c r="I3026" s="4"/>
      <c r="V3026" s="27"/>
    </row>
    <row r="3027" spans="1:22" x14ac:dyDescent="0.3">
      <c r="A3027" s="1"/>
      <c r="C3027" s="6"/>
      <c r="H3027" s="8"/>
      <c r="I3027" s="4"/>
      <c r="V3027" s="27"/>
    </row>
    <row r="3028" spans="1:22" x14ac:dyDescent="0.3">
      <c r="A3028" s="1"/>
      <c r="C3028" s="6"/>
      <c r="H3028" s="8"/>
      <c r="I3028" s="4"/>
      <c r="V3028" s="27"/>
    </row>
    <row r="3029" spans="1:22" x14ac:dyDescent="0.3">
      <c r="A3029" s="1"/>
      <c r="C3029" s="6"/>
      <c r="H3029" s="8"/>
      <c r="I3029" s="4"/>
      <c r="V3029" s="27"/>
    </row>
    <row r="3030" spans="1:22" x14ac:dyDescent="0.3">
      <c r="A3030" s="1"/>
      <c r="C3030" s="6"/>
      <c r="H3030" s="8"/>
      <c r="I3030" s="4"/>
      <c r="V3030" s="27"/>
    </row>
    <row r="3031" spans="1:22" x14ac:dyDescent="0.3">
      <c r="A3031" s="1"/>
      <c r="C3031" s="6"/>
      <c r="H3031" s="8"/>
      <c r="I3031" s="4"/>
      <c r="V3031" s="27"/>
    </row>
    <row r="3032" spans="1:22" x14ac:dyDescent="0.3">
      <c r="A3032" s="1"/>
      <c r="C3032" s="6"/>
      <c r="H3032" s="8"/>
      <c r="I3032" s="4"/>
      <c r="V3032" s="27"/>
    </row>
    <row r="3033" spans="1:22" x14ac:dyDescent="0.3">
      <c r="A3033" s="1"/>
      <c r="C3033" s="6"/>
      <c r="H3033" s="8"/>
      <c r="I3033" s="4"/>
      <c r="V3033" s="27"/>
    </row>
    <row r="3034" spans="1:22" x14ac:dyDescent="0.3">
      <c r="A3034" s="1"/>
      <c r="C3034" s="6"/>
      <c r="H3034" s="8"/>
      <c r="I3034" s="4"/>
      <c r="V3034" s="27"/>
    </row>
    <row r="3035" spans="1:22" x14ac:dyDescent="0.3">
      <c r="A3035" s="1"/>
      <c r="C3035" s="6"/>
      <c r="H3035" s="8"/>
      <c r="I3035" s="4"/>
      <c r="V3035" s="27"/>
    </row>
    <row r="3036" spans="1:22" x14ac:dyDescent="0.3">
      <c r="A3036" s="1"/>
      <c r="C3036" s="6"/>
      <c r="H3036" s="8"/>
      <c r="I3036" s="4"/>
      <c r="V3036" s="27"/>
    </row>
    <row r="3037" spans="1:22" x14ac:dyDescent="0.3">
      <c r="A3037" s="1"/>
      <c r="C3037" s="6"/>
      <c r="H3037" s="8"/>
      <c r="I3037" s="4"/>
      <c r="V3037" s="27"/>
    </row>
    <row r="3038" spans="1:22" x14ac:dyDescent="0.3">
      <c r="A3038" s="1"/>
      <c r="C3038" s="6"/>
      <c r="H3038" s="8"/>
      <c r="I3038" s="4"/>
      <c r="V3038" s="27"/>
    </row>
    <row r="3039" spans="1:22" x14ac:dyDescent="0.3">
      <c r="A3039" s="1"/>
      <c r="C3039" s="6"/>
      <c r="H3039" s="8"/>
      <c r="I3039" s="4"/>
      <c r="V3039" s="27"/>
    </row>
    <row r="3040" spans="1:22" x14ac:dyDescent="0.3">
      <c r="A3040" s="1"/>
      <c r="C3040" s="6"/>
      <c r="H3040" s="8"/>
      <c r="I3040" s="4"/>
      <c r="V3040" s="27"/>
    </row>
    <row r="3041" spans="1:22" x14ac:dyDescent="0.3">
      <c r="A3041" s="1"/>
      <c r="C3041" s="6"/>
      <c r="H3041" s="8"/>
      <c r="I3041" s="4"/>
      <c r="V3041" s="27"/>
    </row>
    <row r="3042" spans="1:22" x14ac:dyDescent="0.3">
      <c r="A3042" s="1"/>
      <c r="C3042" s="6"/>
      <c r="H3042" s="8"/>
      <c r="I3042" s="4"/>
      <c r="V3042" s="27"/>
    </row>
    <row r="3043" spans="1:22" x14ac:dyDescent="0.3">
      <c r="A3043" s="1"/>
      <c r="C3043" s="6"/>
      <c r="H3043" s="8"/>
      <c r="I3043" s="4"/>
      <c r="V3043" s="27"/>
    </row>
    <row r="3044" spans="1:22" x14ac:dyDescent="0.3">
      <c r="A3044" s="1"/>
      <c r="C3044" s="6"/>
      <c r="H3044" s="8"/>
      <c r="I3044" s="4"/>
      <c r="V3044" s="27"/>
    </row>
    <row r="3045" spans="1:22" x14ac:dyDescent="0.3">
      <c r="A3045" s="1"/>
      <c r="C3045" s="6"/>
      <c r="H3045" s="8"/>
      <c r="I3045" s="4"/>
      <c r="V3045" s="27"/>
    </row>
    <row r="3046" spans="1:22" x14ac:dyDescent="0.3">
      <c r="A3046" s="1"/>
      <c r="C3046" s="6"/>
      <c r="H3046" s="8"/>
      <c r="I3046" s="4"/>
      <c r="V3046" s="27"/>
    </row>
    <row r="3047" spans="1:22" x14ac:dyDescent="0.3">
      <c r="A3047" s="1"/>
      <c r="C3047" s="6"/>
      <c r="H3047" s="8"/>
      <c r="I3047" s="4"/>
      <c r="V3047" s="27"/>
    </row>
    <row r="3048" spans="1:22" x14ac:dyDescent="0.3">
      <c r="A3048" s="1"/>
      <c r="C3048" s="6"/>
      <c r="H3048" s="8"/>
      <c r="I3048" s="4"/>
      <c r="V3048" s="27"/>
    </row>
    <row r="3049" spans="1:22" x14ac:dyDescent="0.3">
      <c r="A3049" s="1"/>
      <c r="C3049" s="6"/>
      <c r="H3049" s="8"/>
      <c r="I3049" s="4"/>
      <c r="V3049" s="27"/>
    </row>
    <row r="3050" spans="1:22" x14ac:dyDescent="0.3">
      <c r="A3050" s="1"/>
      <c r="C3050" s="6"/>
      <c r="H3050" s="8"/>
      <c r="I3050" s="4"/>
      <c r="V3050" s="27"/>
    </row>
    <row r="3051" spans="1:22" x14ac:dyDescent="0.3">
      <c r="A3051" s="1"/>
      <c r="C3051" s="6"/>
      <c r="H3051" s="8"/>
      <c r="I3051" s="4"/>
      <c r="V3051" s="27"/>
    </row>
    <row r="3052" spans="1:22" x14ac:dyDescent="0.3">
      <c r="A3052" s="1"/>
      <c r="C3052" s="6"/>
      <c r="H3052" s="8"/>
      <c r="I3052" s="4"/>
      <c r="V3052" s="27"/>
    </row>
    <row r="3053" spans="1:22" x14ac:dyDescent="0.3">
      <c r="A3053" s="1"/>
      <c r="C3053" s="6"/>
      <c r="H3053" s="8"/>
      <c r="I3053" s="4"/>
      <c r="V3053" s="27"/>
    </row>
    <row r="3054" spans="1:22" x14ac:dyDescent="0.3">
      <c r="A3054" s="1"/>
      <c r="C3054" s="6"/>
      <c r="H3054" s="8"/>
      <c r="I3054" s="4"/>
      <c r="V3054" s="27"/>
    </row>
    <row r="3055" spans="1:22" x14ac:dyDescent="0.3">
      <c r="A3055" s="1"/>
      <c r="C3055" s="6"/>
      <c r="H3055" s="8"/>
      <c r="I3055" s="4"/>
      <c r="V3055" s="27"/>
    </row>
    <row r="3056" spans="1:22" x14ac:dyDescent="0.3">
      <c r="A3056" s="1"/>
      <c r="C3056" s="6"/>
      <c r="H3056" s="8"/>
      <c r="I3056" s="4"/>
      <c r="V3056" s="27"/>
    </row>
    <row r="3057" spans="1:22" x14ac:dyDescent="0.3">
      <c r="A3057" s="1"/>
      <c r="C3057" s="6"/>
      <c r="H3057" s="8"/>
      <c r="I3057" s="4"/>
      <c r="V3057" s="27"/>
    </row>
    <row r="3058" spans="1:22" x14ac:dyDescent="0.3">
      <c r="A3058" s="1"/>
      <c r="C3058" s="6"/>
      <c r="H3058" s="8"/>
      <c r="I3058" s="4"/>
      <c r="V3058" s="27"/>
    </row>
    <row r="3059" spans="1:22" x14ac:dyDescent="0.3">
      <c r="A3059" s="1"/>
      <c r="C3059" s="6"/>
      <c r="H3059" s="8"/>
      <c r="I3059" s="4"/>
      <c r="V3059" s="27"/>
    </row>
    <row r="3060" spans="1:22" x14ac:dyDescent="0.3">
      <c r="A3060" s="1"/>
      <c r="C3060" s="6"/>
      <c r="H3060" s="8"/>
      <c r="I3060" s="4"/>
      <c r="V3060" s="27"/>
    </row>
    <row r="3061" spans="1:22" x14ac:dyDescent="0.3">
      <c r="A3061" s="1"/>
      <c r="C3061" s="6"/>
      <c r="H3061" s="8"/>
      <c r="I3061" s="4"/>
      <c r="V3061" s="27"/>
    </row>
    <row r="3062" spans="1:22" x14ac:dyDescent="0.3">
      <c r="A3062" s="1"/>
      <c r="C3062" s="6"/>
      <c r="H3062" s="8"/>
      <c r="I3062" s="4"/>
      <c r="V3062" s="27"/>
    </row>
    <row r="3063" spans="1:22" x14ac:dyDescent="0.3">
      <c r="A3063" s="1"/>
      <c r="C3063" s="6"/>
      <c r="H3063" s="8"/>
      <c r="I3063" s="4"/>
      <c r="V3063" s="27"/>
    </row>
    <row r="3064" spans="1:22" x14ac:dyDescent="0.3">
      <c r="A3064" s="1"/>
      <c r="C3064" s="6"/>
      <c r="H3064" s="8"/>
      <c r="I3064" s="4"/>
      <c r="V3064" s="27"/>
    </row>
    <row r="3065" spans="1:22" x14ac:dyDescent="0.3">
      <c r="A3065" s="1"/>
      <c r="C3065" s="6"/>
      <c r="H3065" s="8"/>
      <c r="I3065" s="4"/>
      <c r="V3065" s="27"/>
    </row>
    <row r="3066" spans="1:22" x14ac:dyDescent="0.3">
      <c r="A3066" s="1"/>
      <c r="C3066" s="6"/>
      <c r="H3066" s="8"/>
      <c r="I3066" s="4"/>
      <c r="V3066" s="27"/>
    </row>
    <row r="3067" spans="1:22" x14ac:dyDescent="0.3">
      <c r="A3067" s="1"/>
      <c r="C3067" s="6"/>
      <c r="H3067" s="8"/>
      <c r="I3067" s="4"/>
      <c r="V3067" s="27"/>
    </row>
    <row r="3068" spans="1:22" x14ac:dyDescent="0.3">
      <c r="A3068" s="1"/>
      <c r="C3068" s="6"/>
      <c r="H3068" s="8"/>
      <c r="I3068" s="4"/>
      <c r="V3068" s="27"/>
    </row>
    <row r="3069" spans="1:22" x14ac:dyDescent="0.3">
      <c r="A3069" s="1"/>
      <c r="C3069" s="6"/>
      <c r="H3069" s="8"/>
      <c r="I3069" s="4"/>
      <c r="V3069" s="27"/>
    </row>
    <row r="3070" spans="1:22" x14ac:dyDescent="0.3">
      <c r="A3070" s="1"/>
      <c r="C3070" s="6"/>
      <c r="H3070" s="8"/>
      <c r="I3070" s="4"/>
      <c r="V3070" s="27"/>
    </row>
    <row r="3071" spans="1:22" x14ac:dyDescent="0.3">
      <c r="A3071" s="1"/>
      <c r="C3071" s="6"/>
      <c r="H3071" s="8"/>
      <c r="I3071" s="4"/>
      <c r="V3071" s="27"/>
    </row>
    <row r="3072" spans="1:22" x14ac:dyDescent="0.3">
      <c r="A3072" s="1"/>
      <c r="C3072" s="6"/>
      <c r="H3072" s="8"/>
      <c r="I3072" s="4"/>
      <c r="V3072" s="27"/>
    </row>
    <row r="3073" spans="1:22" x14ac:dyDescent="0.3">
      <c r="A3073" s="1"/>
      <c r="C3073" s="6"/>
      <c r="H3073" s="8"/>
      <c r="I3073" s="4"/>
      <c r="V3073" s="27"/>
    </row>
    <row r="3074" spans="1:22" x14ac:dyDescent="0.3">
      <c r="A3074" s="1"/>
      <c r="C3074" s="6"/>
      <c r="H3074" s="8"/>
      <c r="I3074" s="4"/>
      <c r="V3074" s="27"/>
    </row>
    <row r="3075" spans="1:22" x14ac:dyDescent="0.3">
      <c r="A3075" s="1"/>
      <c r="C3075" s="6"/>
      <c r="H3075" s="8"/>
      <c r="I3075" s="4"/>
      <c r="V3075" s="27"/>
    </row>
    <row r="3076" spans="1:22" x14ac:dyDescent="0.3">
      <c r="A3076" s="1"/>
      <c r="C3076" s="6"/>
      <c r="H3076" s="8"/>
      <c r="I3076" s="4"/>
      <c r="V3076" s="27"/>
    </row>
    <row r="3077" spans="1:22" x14ac:dyDescent="0.3">
      <c r="A3077" s="1"/>
      <c r="C3077" s="6"/>
      <c r="H3077" s="8"/>
      <c r="I3077" s="4"/>
      <c r="V3077" s="27"/>
    </row>
    <row r="3078" spans="1:22" x14ac:dyDescent="0.3">
      <c r="A3078" s="1"/>
      <c r="C3078" s="6"/>
      <c r="H3078" s="8"/>
      <c r="I3078" s="4"/>
      <c r="V3078" s="27"/>
    </row>
    <row r="3079" spans="1:22" x14ac:dyDescent="0.3">
      <c r="A3079" s="1"/>
      <c r="C3079" s="6"/>
      <c r="H3079" s="8"/>
      <c r="I3079" s="4"/>
      <c r="V3079" s="27"/>
    </row>
    <row r="3080" spans="1:22" x14ac:dyDescent="0.3">
      <c r="A3080" s="1"/>
      <c r="C3080" s="6"/>
      <c r="H3080" s="8"/>
      <c r="I3080" s="4"/>
      <c r="V3080" s="27"/>
    </row>
    <row r="3081" spans="1:22" x14ac:dyDescent="0.3">
      <c r="A3081" s="1"/>
      <c r="C3081" s="6"/>
      <c r="H3081" s="8"/>
      <c r="I3081" s="4"/>
      <c r="V3081" s="27"/>
    </row>
    <row r="3082" spans="1:22" x14ac:dyDescent="0.3">
      <c r="A3082" s="1"/>
      <c r="C3082" s="6"/>
      <c r="H3082" s="8"/>
      <c r="I3082" s="4"/>
      <c r="V3082" s="27"/>
    </row>
    <row r="3083" spans="1:22" x14ac:dyDescent="0.3">
      <c r="A3083" s="1"/>
      <c r="C3083" s="6"/>
      <c r="H3083" s="8"/>
      <c r="I3083" s="4"/>
      <c r="V3083" s="27"/>
    </row>
    <row r="3084" spans="1:22" x14ac:dyDescent="0.3">
      <c r="A3084" s="1"/>
      <c r="C3084" s="6"/>
      <c r="H3084" s="8"/>
      <c r="I3084" s="4"/>
      <c r="V3084" s="27"/>
    </row>
    <row r="3085" spans="1:22" x14ac:dyDescent="0.3">
      <c r="A3085" s="1"/>
      <c r="C3085" s="6"/>
      <c r="H3085" s="8"/>
      <c r="I3085" s="4"/>
      <c r="V3085" s="27"/>
    </row>
    <row r="3086" spans="1:22" x14ac:dyDescent="0.3">
      <c r="A3086" s="1"/>
      <c r="C3086" s="6"/>
      <c r="H3086" s="8"/>
      <c r="I3086" s="4"/>
      <c r="V3086" s="27"/>
    </row>
    <row r="3087" spans="1:22" x14ac:dyDescent="0.3">
      <c r="A3087" s="1"/>
      <c r="C3087" s="6"/>
      <c r="H3087" s="8"/>
      <c r="I3087" s="4"/>
      <c r="V3087" s="27"/>
    </row>
    <row r="3088" spans="1:22" x14ac:dyDescent="0.3">
      <c r="A3088" s="1"/>
      <c r="C3088" s="6"/>
      <c r="H3088" s="8"/>
      <c r="I3088" s="4"/>
      <c r="V3088" s="27"/>
    </row>
    <row r="3089" spans="1:22" x14ac:dyDescent="0.3">
      <c r="A3089" s="1"/>
      <c r="C3089" s="6"/>
      <c r="H3089" s="8"/>
      <c r="I3089" s="4"/>
      <c r="V3089" s="27"/>
    </row>
    <row r="3090" spans="1:22" x14ac:dyDescent="0.3">
      <c r="A3090" s="1"/>
      <c r="C3090" s="6"/>
      <c r="H3090" s="8"/>
      <c r="I3090" s="4"/>
      <c r="V3090" s="27"/>
    </row>
    <row r="3091" spans="1:22" x14ac:dyDescent="0.3">
      <c r="A3091" s="1"/>
      <c r="C3091" s="6"/>
      <c r="H3091" s="8"/>
      <c r="I3091" s="4"/>
      <c r="V3091" s="27"/>
    </row>
    <row r="3092" spans="1:22" x14ac:dyDescent="0.3">
      <c r="A3092" s="1"/>
      <c r="C3092" s="6"/>
      <c r="H3092" s="8"/>
      <c r="I3092" s="4"/>
      <c r="V3092" s="27"/>
    </row>
    <row r="3093" spans="1:22" x14ac:dyDescent="0.3">
      <c r="A3093" s="1"/>
      <c r="C3093" s="6"/>
      <c r="H3093" s="8"/>
      <c r="I3093" s="4"/>
      <c r="V3093" s="27"/>
    </row>
    <row r="3094" spans="1:22" x14ac:dyDescent="0.3">
      <c r="A3094" s="1"/>
      <c r="C3094" s="6"/>
      <c r="H3094" s="8"/>
      <c r="I3094" s="4"/>
      <c r="V3094" s="27"/>
    </row>
    <row r="3095" spans="1:22" x14ac:dyDescent="0.3">
      <c r="A3095" s="1"/>
      <c r="C3095" s="6"/>
      <c r="H3095" s="8"/>
      <c r="I3095" s="4"/>
      <c r="V3095" s="27"/>
    </row>
    <row r="3096" spans="1:22" x14ac:dyDescent="0.3">
      <c r="A3096" s="1"/>
      <c r="C3096" s="6"/>
      <c r="H3096" s="8"/>
      <c r="I3096" s="4"/>
      <c r="V3096" s="27"/>
    </row>
    <row r="3097" spans="1:22" x14ac:dyDescent="0.3">
      <c r="A3097" s="1"/>
      <c r="C3097" s="6"/>
      <c r="H3097" s="8"/>
      <c r="I3097" s="4"/>
      <c r="V3097" s="27"/>
    </row>
    <row r="3098" spans="1:22" x14ac:dyDescent="0.3">
      <c r="A3098" s="1"/>
      <c r="C3098" s="6"/>
      <c r="H3098" s="8"/>
      <c r="I3098" s="4"/>
      <c r="V3098" s="27"/>
    </row>
    <row r="3099" spans="1:22" x14ac:dyDescent="0.3">
      <c r="A3099" s="1"/>
      <c r="C3099" s="6"/>
      <c r="H3099" s="8"/>
      <c r="I3099" s="4"/>
      <c r="V3099" s="27"/>
    </row>
    <row r="3100" spans="1:22" x14ac:dyDescent="0.3">
      <c r="A3100" s="1"/>
      <c r="C3100" s="6"/>
      <c r="H3100" s="8"/>
      <c r="I3100" s="4"/>
      <c r="V3100" s="27"/>
    </row>
    <row r="3101" spans="1:22" x14ac:dyDescent="0.3">
      <c r="A3101" s="1"/>
      <c r="C3101" s="6"/>
      <c r="H3101" s="8"/>
      <c r="I3101" s="4"/>
      <c r="V3101" s="27"/>
    </row>
    <row r="3102" spans="1:22" x14ac:dyDescent="0.3">
      <c r="A3102" s="1"/>
      <c r="C3102" s="6"/>
      <c r="H3102" s="8"/>
      <c r="I3102" s="4"/>
      <c r="V3102" s="27"/>
    </row>
    <row r="3103" spans="1:22" x14ac:dyDescent="0.3">
      <c r="A3103" s="1"/>
      <c r="C3103" s="6"/>
      <c r="H3103" s="8"/>
      <c r="I3103" s="4"/>
      <c r="V3103" s="27"/>
    </row>
    <row r="3104" spans="1:22" x14ac:dyDescent="0.3">
      <c r="A3104" s="1"/>
      <c r="C3104" s="6"/>
      <c r="H3104" s="8"/>
      <c r="I3104" s="4"/>
      <c r="V3104" s="27"/>
    </row>
    <row r="3105" spans="1:22" x14ac:dyDescent="0.3">
      <c r="A3105" s="1"/>
      <c r="C3105" s="6"/>
      <c r="H3105" s="8"/>
      <c r="I3105" s="4"/>
      <c r="V3105" s="27"/>
    </row>
    <row r="3106" spans="1:22" x14ac:dyDescent="0.3">
      <c r="A3106" s="1"/>
      <c r="C3106" s="6"/>
      <c r="H3106" s="8"/>
      <c r="I3106" s="4"/>
      <c r="V3106" s="27"/>
    </row>
    <row r="3107" spans="1:22" x14ac:dyDescent="0.3">
      <c r="A3107" s="1"/>
      <c r="C3107" s="6"/>
      <c r="H3107" s="8"/>
      <c r="I3107" s="4"/>
      <c r="V3107" s="27"/>
    </row>
    <row r="3108" spans="1:22" x14ac:dyDescent="0.3">
      <c r="A3108" s="1"/>
      <c r="C3108" s="6"/>
      <c r="H3108" s="8"/>
      <c r="I3108" s="4"/>
      <c r="V3108" s="27"/>
    </row>
    <row r="3109" spans="1:22" x14ac:dyDescent="0.3">
      <c r="A3109" s="1"/>
      <c r="C3109" s="6"/>
      <c r="H3109" s="8"/>
      <c r="I3109" s="4"/>
      <c r="V3109" s="27"/>
    </row>
    <row r="3110" spans="1:22" x14ac:dyDescent="0.3">
      <c r="A3110" s="1"/>
      <c r="C3110" s="6"/>
      <c r="H3110" s="8"/>
      <c r="I3110" s="4"/>
      <c r="V3110" s="27"/>
    </row>
    <row r="3111" spans="1:22" x14ac:dyDescent="0.3">
      <c r="A3111" s="1"/>
      <c r="C3111" s="6"/>
      <c r="H3111" s="8"/>
      <c r="I3111" s="4"/>
      <c r="V3111" s="27"/>
    </row>
    <row r="3112" spans="1:22" x14ac:dyDescent="0.3">
      <c r="A3112" s="1"/>
      <c r="C3112" s="6"/>
      <c r="H3112" s="8"/>
      <c r="I3112" s="4"/>
      <c r="V3112" s="27"/>
    </row>
    <row r="3113" spans="1:22" x14ac:dyDescent="0.3">
      <c r="A3113" s="1"/>
      <c r="C3113" s="6"/>
      <c r="H3113" s="8"/>
      <c r="I3113" s="4"/>
      <c r="V3113" s="27"/>
    </row>
    <row r="3114" spans="1:22" x14ac:dyDescent="0.3">
      <c r="A3114" s="1"/>
      <c r="C3114" s="6"/>
      <c r="H3114" s="8"/>
      <c r="I3114" s="4"/>
      <c r="V3114" s="27"/>
    </row>
    <row r="3115" spans="1:22" x14ac:dyDescent="0.3">
      <c r="A3115" s="1"/>
      <c r="C3115" s="6"/>
      <c r="H3115" s="8"/>
      <c r="I3115" s="4"/>
      <c r="V3115" s="27"/>
    </row>
    <row r="3116" spans="1:22" x14ac:dyDescent="0.3">
      <c r="A3116" s="1"/>
      <c r="C3116" s="6"/>
      <c r="H3116" s="8"/>
      <c r="I3116" s="4"/>
      <c r="V3116" s="27"/>
    </row>
    <row r="3117" spans="1:22" x14ac:dyDescent="0.3">
      <c r="A3117" s="1"/>
      <c r="C3117" s="6"/>
      <c r="H3117" s="8"/>
      <c r="I3117" s="4"/>
      <c r="V3117" s="27"/>
    </row>
    <row r="3118" spans="1:22" x14ac:dyDescent="0.3">
      <c r="A3118" s="1"/>
      <c r="C3118" s="6"/>
      <c r="H3118" s="8"/>
      <c r="I3118" s="4"/>
      <c r="V3118" s="27"/>
    </row>
    <row r="3119" spans="1:22" x14ac:dyDescent="0.3">
      <c r="A3119" s="1"/>
      <c r="C3119" s="6"/>
      <c r="H3119" s="8"/>
      <c r="I3119" s="4"/>
      <c r="V3119" s="27"/>
    </row>
    <row r="3120" spans="1:22" x14ac:dyDescent="0.3">
      <c r="A3120" s="1"/>
      <c r="C3120" s="6"/>
      <c r="H3120" s="8"/>
      <c r="I3120" s="4"/>
      <c r="V3120" s="27"/>
    </row>
    <row r="3121" spans="1:22" x14ac:dyDescent="0.3">
      <c r="A3121" s="1"/>
      <c r="C3121" s="6"/>
      <c r="H3121" s="8"/>
      <c r="I3121" s="4"/>
      <c r="V3121" s="27"/>
    </row>
    <row r="3122" spans="1:22" x14ac:dyDescent="0.3">
      <c r="A3122" s="1"/>
      <c r="C3122" s="6"/>
      <c r="H3122" s="8"/>
      <c r="I3122" s="4"/>
      <c r="V3122" s="27"/>
    </row>
    <row r="3123" spans="1:22" x14ac:dyDescent="0.3">
      <c r="A3123" s="1"/>
      <c r="C3123" s="6"/>
      <c r="H3123" s="8"/>
      <c r="I3123" s="4"/>
      <c r="V3123" s="27"/>
    </row>
    <row r="3124" spans="1:22" x14ac:dyDescent="0.3">
      <c r="A3124" s="1"/>
      <c r="C3124" s="6"/>
      <c r="H3124" s="8"/>
      <c r="I3124" s="4"/>
      <c r="V3124" s="27"/>
    </row>
    <row r="3125" spans="1:22" x14ac:dyDescent="0.3">
      <c r="A3125" s="1"/>
      <c r="C3125" s="6"/>
      <c r="H3125" s="8"/>
      <c r="I3125" s="4"/>
      <c r="V3125" s="27"/>
    </row>
    <row r="3126" spans="1:22" x14ac:dyDescent="0.3">
      <c r="A3126" s="1"/>
      <c r="C3126" s="6"/>
      <c r="H3126" s="8"/>
      <c r="I3126" s="4"/>
      <c r="V3126" s="27"/>
    </row>
    <row r="3127" spans="1:22" x14ac:dyDescent="0.3">
      <c r="A3127" s="1"/>
      <c r="C3127" s="6"/>
      <c r="H3127" s="8"/>
      <c r="I3127" s="4"/>
      <c r="V3127" s="27"/>
    </row>
    <row r="3128" spans="1:22" x14ac:dyDescent="0.3">
      <c r="A3128" s="1"/>
      <c r="C3128" s="6"/>
      <c r="H3128" s="8"/>
      <c r="I3128" s="4"/>
      <c r="V3128" s="27"/>
    </row>
    <row r="3129" spans="1:22" x14ac:dyDescent="0.3">
      <c r="A3129" s="1"/>
      <c r="C3129" s="6"/>
      <c r="H3129" s="8"/>
      <c r="I3129" s="4"/>
      <c r="V3129" s="27"/>
    </row>
    <row r="3130" spans="1:22" x14ac:dyDescent="0.3">
      <c r="A3130" s="1"/>
      <c r="C3130" s="6"/>
      <c r="H3130" s="8"/>
      <c r="I3130" s="4"/>
      <c r="V3130" s="27"/>
    </row>
    <row r="3131" spans="1:22" x14ac:dyDescent="0.3">
      <c r="A3131" s="1"/>
      <c r="C3131" s="6"/>
      <c r="H3131" s="8"/>
      <c r="I3131" s="4"/>
      <c r="V3131" s="27"/>
    </row>
    <row r="3132" spans="1:22" x14ac:dyDescent="0.3">
      <c r="A3132" s="1"/>
      <c r="C3132" s="6"/>
      <c r="H3132" s="8"/>
      <c r="I3132" s="4"/>
      <c r="V3132" s="27"/>
    </row>
    <row r="3133" spans="1:22" x14ac:dyDescent="0.3">
      <c r="A3133" s="1"/>
      <c r="C3133" s="6"/>
      <c r="H3133" s="8"/>
      <c r="I3133" s="4"/>
      <c r="V3133" s="27"/>
    </row>
    <row r="3134" spans="1:22" x14ac:dyDescent="0.3">
      <c r="A3134" s="1"/>
      <c r="C3134" s="6"/>
      <c r="H3134" s="8"/>
      <c r="I3134" s="4"/>
      <c r="V3134" s="27"/>
    </row>
    <row r="3135" spans="1:22" x14ac:dyDescent="0.3">
      <c r="A3135" s="1"/>
      <c r="C3135" s="6"/>
      <c r="H3135" s="8"/>
      <c r="I3135" s="4"/>
      <c r="V3135" s="27"/>
    </row>
    <row r="3136" spans="1:22" x14ac:dyDescent="0.3">
      <c r="A3136" s="1"/>
      <c r="C3136" s="6"/>
      <c r="H3136" s="8"/>
      <c r="I3136" s="4"/>
      <c r="V3136" s="27"/>
    </row>
    <row r="3137" spans="1:22" x14ac:dyDescent="0.3">
      <c r="A3137" s="1"/>
      <c r="C3137" s="6"/>
      <c r="H3137" s="8"/>
      <c r="I3137" s="4"/>
      <c r="V3137" s="27"/>
    </row>
    <row r="3138" spans="1:22" x14ac:dyDescent="0.3">
      <c r="A3138" s="1"/>
      <c r="C3138" s="6"/>
      <c r="H3138" s="8"/>
      <c r="I3138" s="4"/>
      <c r="V3138" s="27"/>
    </row>
    <row r="3139" spans="1:22" x14ac:dyDescent="0.3">
      <c r="A3139" s="1"/>
      <c r="C3139" s="6"/>
      <c r="H3139" s="8"/>
      <c r="I3139" s="4"/>
      <c r="V3139" s="27"/>
    </row>
    <row r="3140" spans="1:22" x14ac:dyDescent="0.3">
      <c r="A3140" s="1"/>
      <c r="C3140" s="6"/>
      <c r="H3140" s="8"/>
      <c r="I3140" s="4"/>
      <c r="V3140" s="27"/>
    </row>
    <row r="3141" spans="1:22" x14ac:dyDescent="0.3">
      <c r="A3141" s="1"/>
      <c r="C3141" s="6"/>
      <c r="H3141" s="8"/>
      <c r="I3141" s="4"/>
      <c r="V3141" s="27"/>
    </row>
    <row r="3142" spans="1:22" x14ac:dyDescent="0.3">
      <c r="A3142" s="1"/>
      <c r="C3142" s="6"/>
      <c r="H3142" s="8"/>
      <c r="I3142" s="4"/>
      <c r="V3142" s="27"/>
    </row>
    <row r="3143" spans="1:22" x14ac:dyDescent="0.3">
      <c r="A3143" s="1"/>
      <c r="C3143" s="6"/>
      <c r="H3143" s="8"/>
      <c r="I3143" s="4"/>
      <c r="V3143" s="27"/>
    </row>
    <row r="3144" spans="1:22" x14ac:dyDescent="0.3">
      <c r="A3144" s="1"/>
      <c r="C3144" s="6"/>
      <c r="H3144" s="8"/>
      <c r="I3144" s="4"/>
      <c r="V3144" s="27"/>
    </row>
    <row r="3145" spans="1:22" x14ac:dyDescent="0.3">
      <c r="A3145" s="1"/>
      <c r="C3145" s="6"/>
      <c r="H3145" s="8"/>
      <c r="I3145" s="4"/>
      <c r="V3145" s="27"/>
    </row>
    <row r="3146" spans="1:22" x14ac:dyDescent="0.3">
      <c r="A3146" s="1"/>
      <c r="C3146" s="6"/>
      <c r="H3146" s="8"/>
      <c r="I3146" s="4"/>
      <c r="V3146" s="27"/>
    </row>
    <row r="3147" spans="1:22" x14ac:dyDescent="0.3">
      <c r="A3147" s="1"/>
      <c r="C3147" s="6"/>
      <c r="H3147" s="8"/>
      <c r="I3147" s="4"/>
      <c r="V3147" s="27"/>
    </row>
    <row r="3148" spans="1:22" x14ac:dyDescent="0.3">
      <c r="A3148" s="1"/>
      <c r="C3148" s="6"/>
      <c r="H3148" s="8"/>
      <c r="I3148" s="4"/>
      <c r="V3148" s="27"/>
    </row>
    <row r="3149" spans="1:22" x14ac:dyDescent="0.3">
      <c r="A3149" s="1"/>
      <c r="C3149" s="6"/>
      <c r="H3149" s="8"/>
      <c r="I3149" s="4"/>
      <c r="V3149" s="27"/>
    </row>
    <row r="3150" spans="1:22" x14ac:dyDescent="0.3">
      <c r="A3150" s="1"/>
      <c r="C3150" s="6"/>
      <c r="H3150" s="8"/>
      <c r="I3150" s="4"/>
      <c r="V3150" s="27"/>
    </row>
    <row r="3151" spans="1:22" x14ac:dyDescent="0.3">
      <c r="A3151" s="1"/>
      <c r="C3151" s="6"/>
      <c r="H3151" s="8"/>
      <c r="I3151" s="4"/>
      <c r="V3151" s="27"/>
    </row>
    <row r="3152" spans="1:22" x14ac:dyDescent="0.3">
      <c r="A3152" s="1"/>
      <c r="C3152" s="6"/>
      <c r="H3152" s="8"/>
      <c r="I3152" s="4"/>
      <c r="V3152" s="27"/>
    </row>
    <row r="3153" spans="1:22" x14ac:dyDescent="0.3">
      <c r="A3153" s="1"/>
      <c r="C3153" s="6"/>
      <c r="H3153" s="8"/>
      <c r="I3153" s="4"/>
      <c r="V3153" s="27"/>
    </row>
    <row r="3154" spans="1:22" x14ac:dyDescent="0.3">
      <c r="A3154" s="1"/>
      <c r="C3154" s="6"/>
      <c r="H3154" s="8"/>
      <c r="I3154" s="4"/>
      <c r="V3154" s="27"/>
    </row>
    <row r="3155" spans="1:22" x14ac:dyDescent="0.3">
      <c r="A3155" s="1"/>
      <c r="C3155" s="6"/>
      <c r="H3155" s="8"/>
      <c r="I3155" s="4"/>
      <c r="V3155" s="27"/>
    </row>
    <row r="3156" spans="1:22" x14ac:dyDescent="0.3">
      <c r="A3156" s="1"/>
      <c r="C3156" s="6"/>
      <c r="H3156" s="8"/>
      <c r="I3156" s="4"/>
      <c r="V3156" s="27"/>
    </row>
    <row r="3157" spans="1:22" x14ac:dyDescent="0.3">
      <c r="A3157" s="1"/>
      <c r="C3157" s="6"/>
      <c r="H3157" s="8"/>
      <c r="I3157" s="4"/>
      <c r="V3157" s="27"/>
    </row>
    <row r="3158" spans="1:22" x14ac:dyDescent="0.3">
      <c r="A3158" s="1"/>
      <c r="C3158" s="6"/>
      <c r="H3158" s="8"/>
      <c r="I3158" s="4"/>
      <c r="V3158" s="27"/>
    </row>
    <row r="3159" spans="1:22" x14ac:dyDescent="0.3">
      <c r="A3159" s="1"/>
      <c r="C3159" s="6"/>
      <c r="H3159" s="8"/>
      <c r="I3159" s="4"/>
      <c r="V3159" s="27"/>
    </row>
    <row r="3160" spans="1:22" x14ac:dyDescent="0.3">
      <c r="A3160" s="1"/>
      <c r="C3160" s="6"/>
      <c r="H3160" s="8"/>
      <c r="I3160" s="4"/>
      <c r="V3160" s="27"/>
    </row>
    <row r="3161" spans="1:22" x14ac:dyDescent="0.3">
      <c r="A3161" s="1"/>
      <c r="C3161" s="6"/>
      <c r="H3161" s="8"/>
      <c r="I3161" s="4"/>
      <c r="V3161" s="27"/>
    </row>
    <row r="3162" spans="1:22" x14ac:dyDescent="0.3">
      <c r="A3162" s="1"/>
      <c r="C3162" s="6"/>
      <c r="H3162" s="8"/>
      <c r="I3162" s="4"/>
      <c r="V3162" s="27"/>
    </row>
    <row r="3163" spans="1:22" x14ac:dyDescent="0.3">
      <c r="A3163" s="1"/>
      <c r="C3163" s="6"/>
      <c r="H3163" s="8"/>
      <c r="I3163" s="4"/>
      <c r="V3163" s="27"/>
    </row>
    <row r="3164" spans="1:22" x14ac:dyDescent="0.3">
      <c r="A3164" s="1"/>
      <c r="C3164" s="6"/>
      <c r="H3164" s="8"/>
      <c r="I3164" s="4"/>
      <c r="V3164" s="27"/>
    </row>
    <row r="3165" spans="1:22" x14ac:dyDescent="0.3">
      <c r="A3165" s="1"/>
      <c r="C3165" s="6"/>
      <c r="H3165" s="8"/>
      <c r="I3165" s="4"/>
      <c r="V3165" s="27"/>
    </row>
    <row r="3166" spans="1:22" x14ac:dyDescent="0.3">
      <c r="A3166" s="1"/>
      <c r="C3166" s="6"/>
      <c r="H3166" s="8"/>
      <c r="I3166" s="4"/>
      <c r="V3166" s="27"/>
    </row>
    <row r="3167" spans="1:22" x14ac:dyDescent="0.3">
      <c r="A3167" s="1"/>
      <c r="C3167" s="6"/>
      <c r="H3167" s="8"/>
      <c r="I3167" s="4"/>
      <c r="V3167" s="27"/>
    </row>
    <row r="3168" spans="1:22" x14ac:dyDescent="0.3">
      <c r="A3168" s="1"/>
      <c r="C3168" s="6"/>
      <c r="H3168" s="8"/>
      <c r="I3168" s="4"/>
      <c r="V3168" s="27"/>
    </row>
    <row r="3169" spans="1:22" x14ac:dyDescent="0.3">
      <c r="A3169" s="1"/>
      <c r="C3169" s="6"/>
      <c r="H3169" s="8"/>
      <c r="I3169" s="4"/>
      <c r="V3169" s="27"/>
    </row>
    <row r="3170" spans="1:22" x14ac:dyDescent="0.3">
      <c r="A3170" s="1"/>
      <c r="C3170" s="6"/>
      <c r="H3170" s="8"/>
      <c r="I3170" s="4"/>
      <c r="V3170" s="27"/>
    </row>
    <row r="3171" spans="1:22" x14ac:dyDescent="0.3">
      <c r="A3171" s="1"/>
      <c r="C3171" s="6"/>
      <c r="H3171" s="8"/>
      <c r="I3171" s="4"/>
      <c r="V3171" s="27"/>
    </row>
    <row r="3172" spans="1:22" x14ac:dyDescent="0.3">
      <c r="A3172" s="1"/>
      <c r="C3172" s="6"/>
      <c r="H3172" s="8"/>
      <c r="I3172" s="4"/>
      <c r="V3172" s="27"/>
    </row>
    <row r="3173" spans="1:22" x14ac:dyDescent="0.3">
      <c r="A3173" s="1"/>
      <c r="C3173" s="6"/>
      <c r="H3173" s="8"/>
      <c r="I3173" s="4"/>
      <c r="V3173" s="27"/>
    </row>
    <row r="3174" spans="1:22" x14ac:dyDescent="0.3">
      <c r="A3174" s="1"/>
      <c r="C3174" s="6"/>
      <c r="H3174" s="8"/>
      <c r="I3174" s="4"/>
      <c r="V3174" s="27"/>
    </row>
    <row r="3175" spans="1:22" x14ac:dyDescent="0.3">
      <c r="A3175" s="1"/>
      <c r="C3175" s="6"/>
      <c r="H3175" s="8"/>
      <c r="I3175" s="4"/>
      <c r="V3175" s="27"/>
    </row>
    <row r="3176" spans="1:22" x14ac:dyDescent="0.3">
      <c r="A3176" s="1"/>
      <c r="C3176" s="6"/>
      <c r="H3176" s="8"/>
      <c r="I3176" s="4"/>
      <c r="V3176" s="27"/>
    </row>
    <row r="3177" spans="1:22" x14ac:dyDescent="0.3">
      <c r="A3177" s="1"/>
      <c r="C3177" s="6"/>
      <c r="H3177" s="8"/>
      <c r="I3177" s="4"/>
      <c r="V3177" s="27"/>
    </row>
    <row r="3178" spans="1:22" x14ac:dyDescent="0.3">
      <c r="A3178" s="1"/>
      <c r="C3178" s="6"/>
      <c r="H3178" s="8"/>
      <c r="I3178" s="4"/>
      <c r="V3178" s="27"/>
    </row>
    <row r="3179" spans="1:22" x14ac:dyDescent="0.3">
      <c r="A3179" s="1"/>
      <c r="C3179" s="6"/>
      <c r="H3179" s="8"/>
      <c r="I3179" s="4"/>
      <c r="V3179" s="27"/>
    </row>
    <row r="3180" spans="1:22" x14ac:dyDescent="0.3">
      <c r="A3180" s="1"/>
      <c r="C3180" s="6"/>
      <c r="H3180" s="8"/>
      <c r="I3180" s="4"/>
      <c r="V3180" s="27"/>
    </row>
    <row r="3181" spans="1:22" x14ac:dyDescent="0.3">
      <c r="A3181" s="1"/>
      <c r="C3181" s="6"/>
      <c r="H3181" s="8"/>
      <c r="I3181" s="4"/>
      <c r="V3181" s="27"/>
    </row>
    <row r="3182" spans="1:22" x14ac:dyDescent="0.3">
      <c r="A3182" s="1"/>
      <c r="C3182" s="6"/>
      <c r="H3182" s="8"/>
      <c r="I3182" s="4"/>
      <c r="V3182" s="27"/>
    </row>
    <row r="3183" spans="1:22" x14ac:dyDescent="0.3">
      <c r="A3183" s="1"/>
      <c r="C3183" s="6"/>
      <c r="H3183" s="8"/>
      <c r="I3183" s="4"/>
      <c r="V3183" s="27"/>
    </row>
    <row r="3184" spans="1:22" x14ac:dyDescent="0.3">
      <c r="A3184" s="1"/>
      <c r="C3184" s="6"/>
      <c r="H3184" s="8"/>
      <c r="I3184" s="4"/>
      <c r="V3184" s="27"/>
    </row>
    <row r="3185" spans="1:22" x14ac:dyDescent="0.3">
      <c r="A3185" s="1"/>
      <c r="C3185" s="6"/>
      <c r="H3185" s="8"/>
      <c r="I3185" s="4"/>
      <c r="V3185" s="27"/>
    </row>
    <row r="3186" spans="1:22" x14ac:dyDescent="0.3">
      <c r="A3186" s="1"/>
      <c r="C3186" s="6"/>
      <c r="H3186" s="8"/>
      <c r="I3186" s="4"/>
      <c r="V3186" s="27"/>
    </row>
    <row r="3187" spans="1:22" x14ac:dyDescent="0.3">
      <c r="A3187" s="1"/>
      <c r="C3187" s="6"/>
      <c r="H3187" s="8"/>
      <c r="I3187" s="4"/>
      <c r="V3187" s="27"/>
    </row>
    <row r="3188" spans="1:22" x14ac:dyDescent="0.3">
      <c r="A3188" s="1"/>
      <c r="C3188" s="6"/>
      <c r="H3188" s="8"/>
      <c r="I3188" s="4"/>
      <c r="V3188" s="27"/>
    </row>
    <row r="3189" spans="1:22" x14ac:dyDescent="0.3">
      <c r="A3189" s="1"/>
      <c r="C3189" s="6"/>
      <c r="H3189" s="8"/>
      <c r="I3189" s="4"/>
      <c r="V3189" s="27"/>
    </row>
    <row r="3190" spans="1:22" x14ac:dyDescent="0.3">
      <c r="A3190" s="1"/>
      <c r="C3190" s="6"/>
      <c r="H3190" s="8"/>
      <c r="I3190" s="4"/>
      <c r="V3190" s="27"/>
    </row>
    <row r="3191" spans="1:22" x14ac:dyDescent="0.3">
      <c r="A3191" s="1"/>
      <c r="C3191" s="6"/>
      <c r="H3191" s="8"/>
      <c r="I3191" s="4"/>
      <c r="V3191" s="27"/>
    </row>
    <row r="3192" spans="1:22" x14ac:dyDescent="0.3">
      <c r="A3192" s="1"/>
      <c r="C3192" s="6"/>
      <c r="H3192" s="8"/>
      <c r="I3192" s="4"/>
      <c r="V3192" s="27"/>
    </row>
    <row r="3193" spans="1:22" x14ac:dyDescent="0.3">
      <c r="A3193" s="1"/>
      <c r="C3193" s="6"/>
      <c r="H3193" s="8"/>
      <c r="I3193" s="4"/>
      <c r="V3193" s="27"/>
    </row>
    <row r="3194" spans="1:22" x14ac:dyDescent="0.3">
      <c r="A3194" s="1"/>
      <c r="C3194" s="6"/>
      <c r="H3194" s="8"/>
      <c r="I3194" s="4"/>
      <c r="V3194" s="27"/>
    </row>
    <row r="3195" spans="1:22" x14ac:dyDescent="0.3">
      <c r="A3195" s="1"/>
      <c r="C3195" s="6"/>
      <c r="H3195" s="8"/>
      <c r="I3195" s="4"/>
      <c r="V3195" s="27"/>
    </row>
    <row r="3196" spans="1:22" x14ac:dyDescent="0.3">
      <c r="A3196" s="1"/>
      <c r="C3196" s="6"/>
      <c r="H3196" s="8"/>
      <c r="I3196" s="4"/>
      <c r="V3196" s="27"/>
    </row>
    <row r="3197" spans="1:22" x14ac:dyDescent="0.3">
      <c r="A3197" s="1"/>
      <c r="C3197" s="6"/>
      <c r="H3197" s="8"/>
      <c r="I3197" s="4"/>
      <c r="V3197" s="27"/>
    </row>
    <row r="3198" spans="1:22" x14ac:dyDescent="0.3">
      <c r="A3198" s="1"/>
      <c r="C3198" s="6"/>
      <c r="H3198" s="8"/>
      <c r="I3198" s="4"/>
      <c r="V3198" s="27"/>
    </row>
    <row r="3199" spans="1:22" x14ac:dyDescent="0.3">
      <c r="A3199" s="1"/>
      <c r="C3199" s="6"/>
      <c r="H3199" s="8"/>
      <c r="I3199" s="4"/>
      <c r="V3199" s="27"/>
    </row>
    <row r="3200" spans="1:22" x14ac:dyDescent="0.3">
      <c r="A3200" s="1"/>
      <c r="C3200" s="6"/>
      <c r="H3200" s="8"/>
      <c r="I3200" s="4"/>
      <c r="V3200" s="27"/>
    </row>
    <row r="3201" spans="1:22" x14ac:dyDescent="0.3">
      <c r="A3201" s="1"/>
      <c r="C3201" s="6"/>
      <c r="H3201" s="8"/>
      <c r="I3201" s="4"/>
      <c r="V3201" s="27"/>
    </row>
    <row r="3202" spans="1:22" x14ac:dyDescent="0.3">
      <c r="A3202" s="1"/>
      <c r="C3202" s="6"/>
      <c r="H3202" s="8"/>
      <c r="I3202" s="4"/>
      <c r="V3202" s="27"/>
    </row>
    <row r="3203" spans="1:22" x14ac:dyDescent="0.3">
      <c r="A3203" s="1"/>
      <c r="C3203" s="6"/>
      <c r="H3203" s="8"/>
      <c r="I3203" s="4"/>
      <c r="V3203" s="27"/>
    </row>
    <row r="3204" spans="1:22" x14ac:dyDescent="0.3">
      <c r="A3204" s="1"/>
      <c r="C3204" s="6"/>
      <c r="H3204" s="8"/>
      <c r="I3204" s="4"/>
      <c r="V3204" s="27"/>
    </row>
    <row r="3205" spans="1:22" x14ac:dyDescent="0.3">
      <c r="A3205" s="1"/>
      <c r="C3205" s="6"/>
      <c r="H3205" s="8"/>
      <c r="I3205" s="4"/>
      <c r="V3205" s="27"/>
    </row>
    <row r="3206" spans="1:22" x14ac:dyDescent="0.3">
      <c r="A3206" s="1"/>
      <c r="C3206" s="6"/>
      <c r="H3206" s="8"/>
      <c r="I3206" s="4"/>
      <c r="V3206" s="27"/>
    </row>
    <row r="3207" spans="1:22" x14ac:dyDescent="0.3">
      <c r="A3207" s="1"/>
      <c r="C3207" s="6"/>
      <c r="H3207" s="8"/>
      <c r="I3207" s="4"/>
      <c r="V3207" s="27"/>
    </row>
    <row r="3208" spans="1:22" x14ac:dyDescent="0.3">
      <c r="A3208" s="1"/>
      <c r="C3208" s="6"/>
      <c r="H3208" s="8"/>
      <c r="I3208" s="4"/>
      <c r="V3208" s="27"/>
    </row>
    <row r="3209" spans="1:22" x14ac:dyDescent="0.3">
      <c r="A3209" s="1"/>
      <c r="C3209" s="6"/>
      <c r="H3209" s="8"/>
      <c r="I3209" s="4"/>
      <c r="V3209" s="27"/>
    </row>
    <row r="3210" spans="1:22" x14ac:dyDescent="0.3">
      <c r="A3210" s="1"/>
      <c r="C3210" s="6"/>
      <c r="H3210" s="8"/>
      <c r="I3210" s="4"/>
      <c r="V3210" s="27"/>
    </row>
    <row r="3211" spans="1:22" x14ac:dyDescent="0.3">
      <c r="A3211" s="1"/>
      <c r="C3211" s="6"/>
      <c r="H3211" s="8"/>
      <c r="I3211" s="4"/>
      <c r="V3211" s="27"/>
    </row>
    <row r="3212" spans="1:22" x14ac:dyDescent="0.3">
      <c r="A3212" s="1"/>
      <c r="C3212" s="6"/>
      <c r="H3212" s="8"/>
      <c r="I3212" s="4"/>
      <c r="V3212" s="27"/>
    </row>
    <row r="3213" spans="1:22" x14ac:dyDescent="0.3">
      <c r="A3213" s="1"/>
      <c r="C3213" s="6"/>
      <c r="H3213" s="8"/>
      <c r="I3213" s="4"/>
      <c r="V3213" s="27"/>
    </row>
    <row r="3214" spans="1:22" x14ac:dyDescent="0.3">
      <c r="A3214" s="1"/>
      <c r="C3214" s="6"/>
      <c r="H3214" s="8"/>
      <c r="I3214" s="4"/>
      <c r="V3214" s="27"/>
    </row>
    <row r="3215" spans="1:22" x14ac:dyDescent="0.3">
      <c r="A3215" s="1"/>
      <c r="C3215" s="6"/>
      <c r="H3215" s="8"/>
      <c r="I3215" s="4"/>
      <c r="V3215" s="27"/>
    </row>
    <row r="3216" spans="1:22" x14ac:dyDescent="0.3">
      <c r="A3216" s="1"/>
      <c r="C3216" s="6"/>
      <c r="H3216" s="8"/>
      <c r="I3216" s="4"/>
      <c r="V3216" s="27"/>
    </row>
    <row r="3217" spans="1:22" x14ac:dyDescent="0.3">
      <c r="A3217" s="1"/>
      <c r="C3217" s="6"/>
      <c r="H3217" s="8"/>
      <c r="I3217" s="4"/>
      <c r="V3217" s="27"/>
    </row>
    <row r="3218" spans="1:22" x14ac:dyDescent="0.3">
      <c r="A3218" s="1"/>
      <c r="C3218" s="6"/>
      <c r="H3218" s="8"/>
      <c r="I3218" s="4"/>
      <c r="V3218" s="27"/>
    </row>
    <row r="3219" spans="1:22" x14ac:dyDescent="0.3">
      <c r="A3219" s="1"/>
      <c r="C3219" s="6"/>
      <c r="H3219" s="8"/>
      <c r="I3219" s="4"/>
      <c r="V3219" s="27"/>
    </row>
    <row r="3220" spans="1:22" x14ac:dyDescent="0.3">
      <c r="A3220" s="1"/>
      <c r="C3220" s="6"/>
      <c r="H3220" s="8"/>
      <c r="I3220" s="4"/>
      <c r="V3220" s="27"/>
    </row>
    <row r="3221" spans="1:22" x14ac:dyDescent="0.3">
      <c r="A3221" s="1"/>
      <c r="C3221" s="6"/>
      <c r="H3221" s="8"/>
      <c r="I3221" s="4"/>
      <c r="V3221" s="27"/>
    </row>
    <row r="3222" spans="1:22" x14ac:dyDescent="0.3">
      <c r="A3222" s="1"/>
      <c r="C3222" s="6"/>
      <c r="H3222" s="8"/>
      <c r="I3222" s="4"/>
      <c r="V3222" s="27"/>
    </row>
    <row r="3223" spans="1:22" x14ac:dyDescent="0.3">
      <c r="A3223" s="1"/>
      <c r="C3223" s="6"/>
      <c r="H3223" s="8"/>
      <c r="I3223" s="4"/>
      <c r="V3223" s="27"/>
    </row>
    <row r="3224" spans="1:22" x14ac:dyDescent="0.3">
      <c r="A3224" s="1"/>
      <c r="C3224" s="6"/>
      <c r="H3224" s="8"/>
      <c r="I3224" s="4"/>
      <c r="V3224" s="27"/>
    </row>
    <row r="3225" spans="1:22" x14ac:dyDescent="0.3">
      <c r="A3225" s="1"/>
      <c r="C3225" s="6"/>
      <c r="H3225" s="8"/>
      <c r="I3225" s="4"/>
      <c r="V3225" s="27"/>
    </row>
    <row r="3226" spans="1:22" x14ac:dyDescent="0.3">
      <c r="A3226" s="1"/>
      <c r="C3226" s="6"/>
      <c r="H3226" s="8"/>
      <c r="I3226" s="4"/>
      <c r="V3226" s="27"/>
    </row>
    <row r="3227" spans="1:22" x14ac:dyDescent="0.3">
      <c r="A3227" s="1"/>
      <c r="C3227" s="6"/>
      <c r="H3227" s="8"/>
      <c r="I3227" s="4"/>
      <c r="V3227" s="27"/>
    </row>
    <row r="3228" spans="1:22" x14ac:dyDescent="0.3">
      <c r="A3228" s="1"/>
      <c r="C3228" s="6"/>
      <c r="H3228" s="8"/>
      <c r="I3228" s="4"/>
      <c r="V3228" s="27"/>
    </row>
    <row r="3229" spans="1:22" x14ac:dyDescent="0.3">
      <c r="A3229" s="1"/>
      <c r="C3229" s="6"/>
      <c r="H3229" s="8"/>
      <c r="I3229" s="4"/>
      <c r="V3229" s="27"/>
    </row>
    <row r="3230" spans="1:22" x14ac:dyDescent="0.3">
      <c r="A3230" s="1"/>
      <c r="C3230" s="6"/>
      <c r="H3230" s="8"/>
      <c r="I3230" s="4"/>
      <c r="V3230" s="27"/>
    </row>
    <row r="3231" spans="1:22" x14ac:dyDescent="0.3">
      <c r="A3231" s="1"/>
      <c r="C3231" s="6"/>
      <c r="H3231" s="8"/>
      <c r="I3231" s="4"/>
      <c r="V3231" s="27"/>
    </row>
    <row r="3232" spans="1:22" x14ac:dyDescent="0.3">
      <c r="A3232" s="1"/>
      <c r="C3232" s="6"/>
      <c r="H3232" s="8"/>
      <c r="I3232" s="4"/>
      <c r="V3232" s="27"/>
    </row>
    <row r="3233" spans="1:22" x14ac:dyDescent="0.3">
      <c r="A3233" s="1"/>
      <c r="C3233" s="6"/>
      <c r="H3233" s="8"/>
      <c r="I3233" s="4"/>
      <c r="V3233" s="27"/>
    </row>
    <row r="3234" spans="1:22" x14ac:dyDescent="0.3">
      <c r="A3234" s="1"/>
      <c r="C3234" s="6"/>
      <c r="H3234" s="8"/>
      <c r="I3234" s="4"/>
      <c r="V3234" s="27"/>
    </row>
    <row r="3235" spans="1:22" x14ac:dyDescent="0.3">
      <c r="A3235" s="1"/>
      <c r="C3235" s="6"/>
      <c r="H3235" s="8"/>
      <c r="I3235" s="4"/>
      <c r="V3235" s="27"/>
    </row>
    <row r="3236" spans="1:22" x14ac:dyDescent="0.3">
      <c r="A3236" s="1"/>
      <c r="C3236" s="6"/>
      <c r="H3236" s="8"/>
      <c r="I3236" s="4"/>
      <c r="V3236" s="27"/>
    </row>
    <row r="3237" spans="1:22" x14ac:dyDescent="0.3">
      <c r="A3237" s="1"/>
      <c r="C3237" s="6"/>
      <c r="H3237" s="8"/>
      <c r="I3237" s="4"/>
      <c r="V3237" s="27"/>
    </row>
    <row r="3238" spans="1:22" x14ac:dyDescent="0.3">
      <c r="A3238" s="1"/>
      <c r="C3238" s="6"/>
      <c r="H3238" s="8"/>
      <c r="I3238" s="4"/>
      <c r="V3238" s="27"/>
    </row>
    <row r="3239" spans="1:22" x14ac:dyDescent="0.3">
      <c r="A3239" s="1"/>
      <c r="C3239" s="6"/>
      <c r="H3239" s="8"/>
      <c r="I3239" s="4"/>
      <c r="V3239" s="27"/>
    </row>
    <row r="3240" spans="1:22" x14ac:dyDescent="0.3">
      <c r="A3240" s="1"/>
      <c r="C3240" s="6"/>
      <c r="H3240" s="8"/>
      <c r="I3240" s="4"/>
      <c r="V3240" s="27"/>
    </row>
    <row r="3241" spans="1:22" x14ac:dyDescent="0.3">
      <c r="A3241" s="1"/>
      <c r="C3241" s="6"/>
      <c r="H3241" s="8"/>
      <c r="I3241" s="4"/>
      <c r="V3241" s="27"/>
    </row>
    <row r="3242" spans="1:22" x14ac:dyDescent="0.3">
      <c r="A3242" s="1"/>
      <c r="C3242" s="6"/>
      <c r="H3242" s="8"/>
      <c r="I3242" s="4"/>
      <c r="V3242" s="27"/>
    </row>
    <row r="3243" spans="1:22" x14ac:dyDescent="0.3">
      <c r="A3243" s="1"/>
      <c r="C3243" s="6"/>
      <c r="H3243" s="8"/>
      <c r="I3243" s="4"/>
      <c r="V3243" s="27"/>
    </row>
    <row r="3244" spans="1:22" x14ac:dyDescent="0.3">
      <c r="A3244" s="1"/>
      <c r="C3244" s="6"/>
      <c r="H3244" s="8"/>
      <c r="I3244" s="4"/>
      <c r="V3244" s="27"/>
    </row>
    <row r="3245" spans="1:22" x14ac:dyDescent="0.3">
      <c r="A3245" s="1"/>
      <c r="C3245" s="6"/>
      <c r="H3245" s="8"/>
      <c r="I3245" s="4"/>
      <c r="V3245" s="27"/>
    </row>
    <row r="3246" spans="1:22" x14ac:dyDescent="0.3">
      <c r="A3246" s="1"/>
      <c r="C3246" s="6"/>
      <c r="H3246" s="8"/>
      <c r="I3246" s="4"/>
      <c r="V3246" s="27"/>
    </row>
    <row r="3247" spans="1:22" x14ac:dyDescent="0.3">
      <c r="A3247" s="1"/>
      <c r="C3247" s="6"/>
      <c r="H3247" s="8"/>
      <c r="I3247" s="4"/>
      <c r="V3247" s="27"/>
    </row>
    <row r="3248" spans="1:22" x14ac:dyDescent="0.3">
      <c r="A3248" s="1"/>
      <c r="C3248" s="6"/>
      <c r="H3248" s="8"/>
      <c r="I3248" s="4"/>
      <c r="V3248" s="27"/>
    </row>
    <row r="3249" spans="1:22" x14ac:dyDescent="0.3">
      <c r="A3249" s="1"/>
      <c r="C3249" s="6"/>
      <c r="H3249" s="8"/>
      <c r="I3249" s="4"/>
      <c r="V3249" s="27"/>
    </row>
    <row r="3250" spans="1:22" x14ac:dyDescent="0.3">
      <c r="A3250" s="1"/>
      <c r="C3250" s="6"/>
      <c r="H3250" s="8"/>
      <c r="I3250" s="4"/>
      <c r="V3250" s="27"/>
    </row>
    <row r="3251" spans="1:22" x14ac:dyDescent="0.3">
      <c r="A3251" s="1"/>
      <c r="C3251" s="6"/>
      <c r="H3251" s="8"/>
      <c r="I3251" s="4"/>
      <c r="V3251" s="27"/>
    </row>
    <row r="3252" spans="1:22" x14ac:dyDescent="0.3">
      <c r="A3252" s="1"/>
      <c r="C3252" s="6"/>
      <c r="H3252" s="8"/>
      <c r="I3252" s="4"/>
      <c r="V3252" s="27"/>
    </row>
    <row r="3253" spans="1:22" x14ac:dyDescent="0.3">
      <c r="A3253" s="1"/>
      <c r="C3253" s="6"/>
      <c r="H3253" s="8"/>
      <c r="I3253" s="4"/>
      <c r="V3253" s="27"/>
    </row>
    <row r="3254" spans="1:22" x14ac:dyDescent="0.3">
      <c r="A3254" s="1"/>
      <c r="C3254" s="6"/>
      <c r="H3254" s="8"/>
      <c r="I3254" s="4"/>
      <c r="V3254" s="27"/>
    </row>
    <row r="3255" spans="1:22" x14ac:dyDescent="0.3">
      <c r="A3255" s="1"/>
      <c r="C3255" s="6"/>
      <c r="H3255" s="8"/>
      <c r="I3255" s="4"/>
      <c r="V3255" s="27"/>
    </row>
    <row r="3256" spans="1:22" x14ac:dyDescent="0.3">
      <c r="A3256" s="1"/>
      <c r="C3256" s="6"/>
      <c r="H3256" s="8"/>
      <c r="I3256" s="4"/>
      <c r="V3256" s="27"/>
    </row>
    <row r="3257" spans="1:22" x14ac:dyDescent="0.3">
      <c r="A3257" s="1"/>
      <c r="C3257" s="6"/>
      <c r="H3257" s="8"/>
      <c r="I3257" s="4"/>
      <c r="V3257" s="27"/>
    </row>
    <row r="3258" spans="1:22" x14ac:dyDescent="0.3">
      <c r="A3258" s="1"/>
      <c r="C3258" s="6"/>
      <c r="H3258" s="8"/>
      <c r="I3258" s="4"/>
      <c r="V3258" s="27"/>
    </row>
    <row r="3259" spans="1:22" x14ac:dyDescent="0.3">
      <c r="A3259" s="1"/>
      <c r="C3259" s="6"/>
      <c r="H3259" s="8"/>
      <c r="I3259" s="4"/>
      <c r="V3259" s="27"/>
    </row>
    <row r="3260" spans="1:22" x14ac:dyDescent="0.3">
      <c r="A3260" s="1"/>
      <c r="C3260" s="6"/>
      <c r="H3260" s="8"/>
      <c r="I3260" s="4"/>
      <c r="V3260" s="27"/>
    </row>
    <row r="3261" spans="1:22" x14ac:dyDescent="0.3">
      <c r="A3261" s="1"/>
      <c r="C3261" s="6"/>
      <c r="H3261" s="8"/>
      <c r="I3261" s="4"/>
      <c r="V3261" s="27"/>
    </row>
    <row r="3262" spans="1:22" x14ac:dyDescent="0.3">
      <c r="A3262" s="1"/>
      <c r="C3262" s="6"/>
      <c r="H3262" s="8"/>
      <c r="I3262" s="4"/>
      <c r="V3262" s="27"/>
    </row>
    <row r="3263" spans="1:22" x14ac:dyDescent="0.3">
      <c r="A3263" s="1"/>
      <c r="C3263" s="6"/>
      <c r="H3263" s="8"/>
      <c r="I3263" s="4"/>
      <c r="V3263" s="27"/>
    </row>
    <row r="3264" spans="1:22" x14ac:dyDescent="0.3">
      <c r="A3264" s="1"/>
      <c r="C3264" s="6"/>
      <c r="H3264" s="8"/>
      <c r="I3264" s="4"/>
      <c r="V3264" s="27"/>
    </row>
    <row r="3265" spans="1:22" x14ac:dyDescent="0.3">
      <c r="A3265" s="1"/>
      <c r="C3265" s="6"/>
      <c r="H3265" s="8"/>
      <c r="I3265" s="4"/>
      <c r="V3265" s="27"/>
    </row>
    <row r="3266" spans="1:22" x14ac:dyDescent="0.3">
      <c r="A3266" s="1"/>
      <c r="C3266" s="6"/>
      <c r="H3266" s="8"/>
      <c r="I3266" s="4"/>
      <c r="V3266" s="27"/>
    </row>
    <row r="3267" spans="1:22" x14ac:dyDescent="0.3">
      <c r="A3267" s="1"/>
      <c r="C3267" s="6"/>
      <c r="H3267" s="8"/>
      <c r="I3267" s="4"/>
      <c r="V3267" s="27"/>
    </row>
    <row r="3268" spans="1:22" x14ac:dyDescent="0.3">
      <c r="A3268" s="1"/>
      <c r="C3268" s="6"/>
      <c r="H3268" s="8"/>
      <c r="I3268" s="4"/>
      <c r="V3268" s="27"/>
    </row>
    <row r="3269" spans="1:22" x14ac:dyDescent="0.3">
      <c r="A3269" s="1"/>
      <c r="C3269" s="6"/>
      <c r="H3269" s="8"/>
      <c r="I3269" s="4"/>
      <c r="V3269" s="27"/>
    </row>
    <row r="3270" spans="1:22" x14ac:dyDescent="0.3">
      <c r="A3270" s="1"/>
      <c r="C3270" s="6"/>
      <c r="H3270" s="8"/>
      <c r="I3270" s="4"/>
      <c r="V3270" s="27"/>
    </row>
    <row r="3271" spans="1:22" x14ac:dyDescent="0.3">
      <c r="A3271" s="1"/>
      <c r="C3271" s="6"/>
      <c r="H3271" s="8"/>
      <c r="I3271" s="4"/>
      <c r="V3271" s="27"/>
    </row>
    <row r="3272" spans="1:22" x14ac:dyDescent="0.3">
      <c r="A3272" s="1"/>
      <c r="C3272" s="6"/>
      <c r="H3272" s="8"/>
      <c r="I3272" s="4"/>
      <c r="V3272" s="27"/>
    </row>
    <row r="3273" spans="1:22" x14ac:dyDescent="0.3">
      <c r="A3273" s="1"/>
      <c r="C3273" s="6"/>
      <c r="H3273" s="8"/>
      <c r="I3273" s="4"/>
      <c r="V3273" s="27"/>
    </row>
    <row r="3274" spans="1:22" x14ac:dyDescent="0.3">
      <c r="A3274" s="1"/>
      <c r="C3274" s="6"/>
      <c r="H3274" s="8"/>
      <c r="I3274" s="4"/>
      <c r="V3274" s="27"/>
    </row>
    <row r="3275" spans="1:22" x14ac:dyDescent="0.3">
      <c r="A3275" s="1"/>
      <c r="C3275" s="6"/>
      <c r="H3275" s="8"/>
      <c r="I3275" s="4"/>
      <c r="V3275" s="27"/>
    </row>
    <row r="3276" spans="1:22" x14ac:dyDescent="0.3">
      <c r="A3276" s="1"/>
      <c r="C3276" s="6"/>
      <c r="H3276" s="8"/>
      <c r="I3276" s="4"/>
      <c r="V3276" s="27"/>
    </row>
    <row r="3277" spans="1:22" x14ac:dyDescent="0.3">
      <c r="A3277" s="1"/>
      <c r="C3277" s="6"/>
      <c r="H3277" s="8"/>
      <c r="I3277" s="4"/>
      <c r="V3277" s="27"/>
    </row>
    <row r="3278" spans="1:22" x14ac:dyDescent="0.3">
      <c r="A3278" s="1"/>
      <c r="C3278" s="6"/>
      <c r="H3278" s="8"/>
      <c r="I3278" s="4"/>
      <c r="V3278" s="27"/>
    </row>
    <row r="3279" spans="1:22" x14ac:dyDescent="0.3">
      <c r="A3279" s="1"/>
      <c r="C3279" s="6"/>
      <c r="H3279" s="8"/>
      <c r="I3279" s="4"/>
      <c r="V3279" s="27"/>
    </row>
    <row r="3280" spans="1:22" x14ac:dyDescent="0.3">
      <c r="A3280" s="1"/>
      <c r="C3280" s="6"/>
      <c r="H3280" s="8"/>
      <c r="I3280" s="4"/>
      <c r="V3280" s="27"/>
    </row>
    <row r="3281" spans="1:22" x14ac:dyDescent="0.3">
      <c r="A3281" s="1"/>
      <c r="C3281" s="6"/>
      <c r="H3281" s="8"/>
      <c r="I3281" s="4"/>
      <c r="V3281" s="27"/>
    </row>
    <row r="3282" spans="1:22" x14ac:dyDescent="0.3">
      <c r="A3282" s="1"/>
      <c r="C3282" s="6"/>
      <c r="H3282" s="8"/>
      <c r="I3282" s="4"/>
      <c r="V3282" s="27"/>
    </row>
    <row r="3283" spans="1:22" x14ac:dyDescent="0.3">
      <c r="A3283" s="1"/>
      <c r="C3283" s="6"/>
      <c r="H3283" s="8"/>
      <c r="I3283" s="4"/>
      <c r="V3283" s="27"/>
    </row>
    <row r="3284" spans="1:22" x14ac:dyDescent="0.3">
      <c r="A3284" s="1"/>
      <c r="C3284" s="6"/>
      <c r="H3284" s="8"/>
      <c r="I3284" s="4"/>
      <c r="V3284" s="27"/>
    </row>
    <row r="3285" spans="1:22" x14ac:dyDescent="0.3">
      <c r="A3285" s="1"/>
      <c r="C3285" s="6"/>
      <c r="H3285" s="8"/>
      <c r="I3285" s="4"/>
      <c r="V3285" s="27"/>
    </row>
    <row r="3286" spans="1:22" x14ac:dyDescent="0.3">
      <c r="A3286" s="1"/>
      <c r="C3286" s="6"/>
      <c r="H3286" s="8"/>
      <c r="I3286" s="4"/>
      <c r="V3286" s="27"/>
    </row>
    <row r="3287" spans="1:22" x14ac:dyDescent="0.3">
      <c r="A3287" s="1"/>
      <c r="C3287" s="6"/>
      <c r="H3287" s="8"/>
      <c r="I3287" s="4"/>
      <c r="V3287" s="27"/>
    </row>
    <row r="3288" spans="1:22" x14ac:dyDescent="0.3">
      <c r="A3288" s="1"/>
      <c r="C3288" s="6"/>
      <c r="H3288" s="8"/>
      <c r="I3288" s="4"/>
      <c r="V3288" s="27"/>
    </row>
    <row r="3289" spans="1:22" x14ac:dyDescent="0.3">
      <c r="A3289" s="1"/>
      <c r="C3289" s="6"/>
      <c r="H3289" s="8"/>
      <c r="I3289" s="4"/>
      <c r="V3289" s="27"/>
    </row>
    <row r="3290" spans="1:22" x14ac:dyDescent="0.3">
      <c r="A3290" s="1"/>
      <c r="C3290" s="6"/>
      <c r="H3290" s="8"/>
      <c r="I3290" s="4"/>
      <c r="V3290" s="27"/>
    </row>
    <row r="3291" spans="1:22" x14ac:dyDescent="0.3">
      <c r="A3291" s="1"/>
      <c r="C3291" s="6"/>
      <c r="H3291" s="8"/>
      <c r="I3291" s="4"/>
      <c r="V3291" s="27"/>
    </row>
    <row r="3292" spans="1:22" x14ac:dyDescent="0.3">
      <c r="A3292" s="1"/>
      <c r="C3292" s="6"/>
      <c r="H3292" s="8"/>
      <c r="I3292" s="4"/>
      <c r="V3292" s="27"/>
    </row>
    <row r="3293" spans="1:22" x14ac:dyDescent="0.3">
      <c r="A3293" s="1"/>
      <c r="C3293" s="6"/>
      <c r="H3293" s="8"/>
      <c r="I3293" s="4"/>
      <c r="V3293" s="27"/>
    </row>
    <row r="3294" spans="1:22" x14ac:dyDescent="0.3">
      <c r="A3294" s="1"/>
      <c r="C3294" s="6"/>
      <c r="H3294" s="8"/>
      <c r="I3294" s="4"/>
      <c r="V3294" s="27"/>
    </row>
    <row r="3295" spans="1:22" x14ac:dyDescent="0.3">
      <c r="A3295" s="1"/>
      <c r="C3295" s="6"/>
      <c r="H3295" s="8"/>
      <c r="I3295" s="4"/>
      <c r="V3295" s="27"/>
    </row>
    <row r="3296" spans="1:22" x14ac:dyDescent="0.3">
      <c r="A3296" s="1"/>
      <c r="C3296" s="6"/>
      <c r="H3296" s="8"/>
      <c r="I3296" s="4"/>
      <c r="V3296" s="27"/>
    </row>
    <row r="3297" spans="1:22" x14ac:dyDescent="0.3">
      <c r="A3297" s="1"/>
      <c r="C3297" s="6"/>
      <c r="H3297" s="8"/>
      <c r="I3297" s="4"/>
      <c r="V3297" s="27"/>
    </row>
    <row r="3298" spans="1:22" x14ac:dyDescent="0.3">
      <c r="A3298" s="1"/>
      <c r="C3298" s="6"/>
      <c r="H3298" s="8"/>
      <c r="I3298" s="4"/>
      <c r="V3298" s="27"/>
    </row>
    <row r="3299" spans="1:22" x14ac:dyDescent="0.3">
      <c r="A3299" s="1"/>
      <c r="C3299" s="6"/>
      <c r="H3299" s="8"/>
      <c r="I3299" s="4"/>
      <c r="V3299" s="27"/>
    </row>
    <row r="3300" spans="1:22" x14ac:dyDescent="0.3">
      <c r="A3300" s="1"/>
      <c r="C3300" s="6"/>
      <c r="H3300" s="8"/>
      <c r="I3300" s="4"/>
      <c r="V3300" s="27"/>
    </row>
    <row r="3301" spans="1:22" x14ac:dyDescent="0.3">
      <c r="A3301" s="1"/>
      <c r="C3301" s="6"/>
      <c r="H3301" s="8"/>
      <c r="I3301" s="4"/>
      <c r="V3301" s="27"/>
    </row>
    <row r="3302" spans="1:22" x14ac:dyDescent="0.3">
      <c r="A3302" s="1"/>
      <c r="C3302" s="6"/>
      <c r="H3302" s="8"/>
      <c r="I3302" s="4"/>
      <c r="V3302" s="27"/>
    </row>
    <row r="3303" spans="1:22" x14ac:dyDescent="0.3">
      <c r="A3303" s="1"/>
      <c r="C3303" s="6"/>
      <c r="H3303" s="8"/>
      <c r="I3303" s="4"/>
      <c r="V3303" s="27"/>
    </row>
    <row r="3304" spans="1:22" x14ac:dyDescent="0.3">
      <c r="A3304" s="1"/>
      <c r="C3304" s="6"/>
      <c r="H3304" s="8"/>
      <c r="I3304" s="4"/>
      <c r="V3304" s="27"/>
    </row>
    <row r="3305" spans="1:22" x14ac:dyDescent="0.3">
      <c r="A3305" s="1"/>
      <c r="C3305" s="6"/>
      <c r="H3305" s="8"/>
      <c r="I3305" s="4"/>
      <c r="V3305" s="27"/>
    </row>
    <row r="3306" spans="1:22" x14ac:dyDescent="0.3">
      <c r="A3306" s="1"/>
      <c r="C3306" s="6"/>
      <c r="H3306" s="8"/>
      <c r="I3306" s="4"/>
      <c r="V3306" s="27"/>
    </row>
    <row r="3307" spans="1:22" x14ac:dyDescent="0.3">
      <c r="A3307" s="1"/>
      <c r="C3307" s="6"/>
      <c r="H3307" s="8"/>
      <c r="I3307" s="4"/>
      <c r="V3307" s="27"/>
    </row>
    <row r="3308" spans="1:22" x14ac:dyDescent="0.3">
      <c r="A3308" s="1"/>
      <c r="C3308" s="6"/>
      <c r="H3308" s="8"/>
      <c r="I3308" s="4"/>
      <c r="V3308" s="27"/>
    </row>
    <row r="3309" spans="1:22" x14ac:dyDescent="0.3">
      <c r="A3309" s="1"/>
      <c r="C3309" s="6"/>
      <c r="H3309" s="8"/>
      <c r="I3309" s="4"/>
      <c r="V3309" s="27"/>
    </row>
    <row r="3310" spans="1:22" x14ac:dyDescent="0.3">
      <c r="A3310" s="1"/>
      <c r="C3310" s="6"/>
      <c r="H3310" s="8"/>
      <c r="I3310" s="4"/>
      <c r="V3310" s="27"/>
    </row>
    <row r="3311" spans="1:22" x14ac:dyDescent="0.3">
      <c r="A3311" s="1"/>
      <c r="C3311" s="6"/>
      <c r="H3311" s="8"/>
      <c r="I3311" s="4"/>
      <c r="V3311" s="27"/>
    </row>
    <row r="3312" spans="1:22" x14ac:dyDescent="0.3">
      <c r="A3312" s="1"/>
      <c r="C3312" s="6"/>
      <c r="H3312" s="8"/>
      <c r="I3312" s="4"/>
      <c r="V3312" s="27"/>
    </row>
    <row r="3313" spans="1:22" x14ac:dyDescent="0.3">
      <c r="A3313" s="1"/>
      <c r="C3313" s="6"/>
      <c r="H3313" s="8"/>
      <c r="I3313" s="4"/>
      <c r="V3313" s="27"/>
    </row>
    <row r="3314" spans="1:22" x14ac:dyDescent="0.3">
      <c r="A3314" s="1"/>
      <c r="C3314" s="6"/>
      <c r="H3314" s="8"/>
      <c r="I3314" s="4"/>
      <c r="V3314" s="27"/>
    </row>
    <row r="3315" spans="1:22" x14ac:dyDescent="0.3">
      <c r="A3315" s="1"/>
      <c r="C3315" s="6"/>
      <c r="H3315" s="8"/>
      <c r="I3315" s="4"/>
      <c r="V3315" s="27"/>
    </row>
    <row r="3316" spans="1:22" x14ac:dyDescent="0.3">
      <c r="A3316" s="1"/>
      <c r="C3316" s="6"/>
      <c r="H3316" s="8"/>
      <c r="I3316" s="4"/>
      <c r="V3316" s="27"/>
    </row>
    <row r="3317" spans="1:22" x14ac:dyDescent="0.3">
      <c r="A3317" s="1"/>
      <c r="C3317" s="6"/>
      <c r="H3317" s="8"/>
      <c r="I3317" s="4"/>
      <c r="V3317" s="27"/>
    </row>
    <row r="3318" spans="1:22" x14ac:dyDescent="0.3">
      <c r="A3318" s="1"/>
      <c r="C3318" s="6"/>
      <c r="H3318" s="8"/>
      <c r="I3318" s="4"/>
      <c r="V3318" s="27"/>
    </row>
    <row r="3319" spans="1:22" x14ac:dyDescent="0.3">
      <c r="A3319" s="1"/>
      <c r="C3319" s="6"/>
      <c r="H3319" s="8"/>
      <c r="I3319" s="4"/>
      <c r="V3319" s="27"/>
    </row>
    <row r="3320" spans="1:22" x14ac:dyDescent="0.3">
      <c r="A3320" s="1"/>
      <c r="C3320" s="6"/>
      <c r="H3320" s="8"/>
      <c r="I3320" s="4"/>
      <c r="V3320" s="27"/>
    </row>
    <row r="3321" spans="1:22" x14ac:dyDescent="0.3">
      <c r="A3321" s="1"/>
      <c r="C3321" s="6"/>
      <c r="H3321" s="8"/>
      <c r="I3321" s="4"/>
      <c r="V3321" s="27"/>
    </row>
    <row r="3322" spans="1:22" x14ac:dyDescent="0.3">
      <c r="A3322" s="1"/>
      <c r="C3322" s="6"/>
      <c r="H3322" s="8"/>
      <c r="I3322" s="4"/>
      <c r="V3322" s="27"/>
    </row>
    <row r="3323" spans="1:22" x14ac:dyDescent="0.3">
      <c r="A3323" s="1"/>
      <c r="C3323" s="6"/>
      <c r="H3323" s="8"/>
      <c r="I3323" s="4"/>
      <c r="V3323" s="27"/>
    </row>
    <row r="3324" spans="1:22" x14ac:dyDescent="0.3">
      <c r="A3324" s="1"/>
      <c r="C3324" s="6"/>
      <c r="H3324" s="8"/>
      <c r="I3324" s="4"/>
      <c r="V3324" s="27"/>
    </row>
    <row r="3325" spans="1:22" x14ac:dyDescent="0.3">
      <c r="A3325" s="1"/>
      <c r="C3325" s="6"/>
      <c r="H3325" s="8"/>
      <c r="I3325" s="4"/>
      <c r="V3325" s="27"/>
    </row>
    <row r="3326" spans="1:22" x14ac:dyDescent="0.3">
      <c r="A3326" s="1"/>
      <c r="C3326" s="6"/>
      <c r="H3326" s="8"/>
      <c r="I3326" s="4"/>
      <c r="V3326" s="27"/>
    </row>
    <row r="3327" spans="1:22" x14ac:dyDescent="0.3">
      <c r="A3327" s="1"/>
      <c r="C3327" s="6"/>
      <c r="H3327" s="8"/>
      <c r="I3327" s="4"/>
      <c r="V3327" s="27"/>
    </row>
    <row r="3328" spans="1:22" x14ac:dyDescent="0.3">
      <c r="A3328" s="1"/>
      <c r="C3328" s="6"/>
      <c r="H3328" s="8"/>
      <c r="I3328" s="4"/>
      <c r="V3328" s="27"/>
    </row>
    <row r="3329" spans="1:22" x14ac:dyDescent="0.3">
      <c r="A3329" s="1"/>
      <c r="C3329" s="6"/>
      <c r="H3329" s="8"/>
      <c r="I3329" s="4"/>
      <c r="V3329" s="27"/>
    </row>
    <row r="3330" spans="1:22" x14ac:dyDescent="0.3">
      <c r="A3330" s="1"/>
      <c r="C3330" s="6"/>
      <c r="H3330" s="8"/>
      <c r="I3330" s="4"/>
      <c r="V3330" s="27"/>
    </row>
    <row r="3331" spans="1:22" x14ac:dyDescent="0.3">
      <c r="A3331" s="1"/>
      <c r="C3331" s="6"/>
      <c r="H3331" s="8"/>
      <c r="I3331" s="4"/>
      <c r="V3331" s="27"/>
    </row>
    <row r="3332" spans="1:22" x14ac:dyDescent="0.3">
      <c r="A3332" s="1"/>
      <c r="C3332" s="6"/>
      <c r="H3332" s="8"/>
      <c r="I3332" s="4"/>
      <c r="V3332" s="27"/>
    </row>
    <row r="3333" spans="1:22" x14ac:dyDescent="0.3">
      <c r="A3333" s="1"/>
      <c r="C3333" s="6"/>
      <c r="H3333" s="8"/>
      <c r="I3333" s="4"/>
      <c r="V3333" s="27"/>
    </row>
    <row r="3334" spans="1:22" x14ac:dyDescent="0.3">
      <c r="A3334" s="1"/>
      <c r="C3334" s="6"/>
      <c r="H3334" s="8"/>
      <c r="I3334" s="4"/>
      <c r="V3334" s="27"/>
    </row>
    <row r="3335" spans="1:22" x14ac:dyDescent="0.3">
      <c r="A3335" s="1"/>
      <c r="C3335" s="6"/>
      <c r="H3335" s="8"/>
      <c r="I3335" s="4"/>
      <c r="V3335" s="27"/>
    </row>
    <row r="3336" spans="1:22" x14ac:dyDescent="0.3">
      <c r="A3336" s="1"/>
      <c r="C3336" s="6"/>
      <c r="H3336" s="8"/>
      <c r="I3336" s="4"/>
      <c r="V3336" s="27"/>
    </row>
    <row r="3337" spans="1:22" x14ac:dyDescent="0.3">
      <c r="A3337" s="1"/>
      <c r="C3337" s="6"/>
      <c r="H3337" s="8"/>
      <c r="I3337" s="4"/>
      <c r="V3337" s="27"/>
    </row>
    <row r="3338" spans="1:22" x14ac:dyDescent="0.3">
      <c r="A3338" s="1"/>
      <c r="C3338" s="6"/>
      <c r="H3338" s="8"/>
      <c r="I3338" s="4"/>
      <c r="V3338" s="27"/>
    </row>
    <row r="3339" spans="1:22" x14ac:dyDescent="0.3">
      <c r="A3339" s="1"/>
      <c r="C3339" s="6"/>
      <c r="H3339" s="8"/>
      <c r="I3339" s="4"/>
      <c r="V3339" s="27"/>
    </row>
    <row r="3340" spans="1:22" x14ac:dyDescent="0.3">
      <c r="A3340" s="1"/>
      <c r="C3340" s="6"/>
      <c r="H3340" s="8"/>
      <c r="I3340" s="4"/>
      <c r="V3340" s="27"/>
    </row>
    <row r="3341" spans="1:22" x14ac:dyDescent="0.3">
      <c r="A3341" s="1"/>
      <c r="C3341" s="6"/>
      <c r="H3341" s="8"/>
      <c r="I3341" s="4"/>
      <c r="V3341" s="27"/>
    </row>
    <row r="3342" spans="1:22" x14ac:dyDescent="0.3">
      <c r="A3342" s="1"/>
      <c r="C3342" s="6"/>
      <c r="H3342" s="8"/>
      <c r="I3342" s="4"/>
      <c r="V3342" s="27"/>
    </row>
    <row r="3343" spans="1:22" x14ac:dyDescent="0.3">
      <c r="A3343" s="1"/>
      <c r="C3343" s="6"/>
      <c r="H3343" s="8"/>
      <c r="I3343" s="4"/>
      <c r="V3343" s="27"/>
    </row>
    <row r="3344" spans="1:22" x14ac:dyDescent="0.3">
      <c r="A3344" s="1"/>
      <c r="C3344" s="6"/>
      <c r="H3344" s="8"/>
      <c r="I3344" s="4"/>
      <c r="V3344" s="27"/>
    </row>
    <row r="3345" spans="1:22" x14ac:dyDescent="0.3">
      <c r="A3345" s="1"/>
      <c r="C3345" s="6"/>
      <c r="H3345" s="8"/>
      <c r="I3345" s="4"/>
      <c r="V3345" s="27"/>
    </row>
    <row r="3346" spans="1:22" x14ac:dyDescent="0.3">
      <c r="A3346" s="1"/>
      <c r="C3346" s="6"/>
      <c r="H3346" s="8"/>
      <c r="I3346" s="4"/>
      <c r="V3346" s="27"/>
    </row>
    <row r="3347" spans="1:22" x14ac:dyDescent="0.3">
      <c r="A3347" s="1"/>
      <c r="C3347" s="6"/>
      <c r="H3347" s="8"/>
      <c r="I3347" s="4"/>
      <c r="V3347" s="27"/>
    </row>
    <row r="3348" spans="1:22" x14ac:dyDescent="0.3">
      <c r="A3348" s="1"/>
      <c r="C3348" s="6"/>
      <c r="H3348" s="8"/>
      <c r="I3348" s="4"/>
      <c r="V3348" s="27"/>
    </row>
    <row r="3349" spans="1:22" x14ac:dyDescent="0.3">
      <c r="A3349" s="1"/>
      <c r="C3349" s="6"/>
      <c r="H3349" s="8"/>
      <c r="I3349" s="4"/>
      <c r="V3349" s="27"/>
    </row>
    <row r="3350" spans="1:22" x14ac:dyDescent="0.3">
      <c r="A3350" s="1"/>
      <c r="C3350" s="6"/>
      <c r="H3350" s="8"/>
      <c r="I3350" s="4"/>
      <c r="V3350" s="27"/>
    </row>
    <row r="3351" spans="1:22" x14ac:dyDescent="0.3">
      <c r="A3351" s="1"/>
      <c r="C3351" s="6"/>
      <c r="H3351" s="8"/>
      <c r="I3351" s="4"/>
      <c r="V3351" s="27"/>
    </row>
    <row r="3352" spans="1:22" x14ac:dyDescent="0.3">
      <c r="A3352" s="1"/>
      <c r="C3352" s="6"/>
      <c r="H3352" s="8"/>
      <c r="I3352" s="4"/>
      <c r="V3352" s="27"/>
    </row>
    <row r="3353" spans="1:22" x14ac:dyDescent="0.3">
      <c r="A3353" s="1"/>
      <c r="C3353" s="6"/>
      <c r="H3353" s="8"/>
      <c r="I3353" s="4"/>
      <c r="V3353" s="27"/>
    </row>
    <row r="3354" spans="1:22" x14ac:dyDescent="0.3">
      <c r="A3354" s="1"/>
      <c r="C3354" s="6"/>
      <c r="H3354" s="8"/>
      <c r="I3354" s="4"/>
      <c r="V3354" s="27"/>
    </row>
    <row r="3355" spans="1:22" x14ac:dyDescent="0.3">
      <c r="A3355" s="1"/>
      <c r="C3355" s="6"/>
      <c r="H3355" s="8"/>
      <c r="I3355" s="4"/>
      <c r="V3355" s="27"/>
    </row>
    <row r="3356" spans="1:22" x14ac:dyDescent="0.3">
      <c r="A3356" s="1"/>
      <c r="C3356" s="6"/>
      <c r="H3356" s="8"/>
      <c r="I3356" s="4"/>
      <c r="V3356" s="27"/>
    </row>
    <row r="3357" spans="1:22" x14ac:dyDescent="0.3">
      <c r="A3357" s="1"/>
      <c r="C3357" s="6"/>
      <c r="H3357" s="8"/>
      <c r="I3357" s="4"/>
      <c r="V3357" s="27"/>
    </row>
    <row r="3358" spans="1:22" x14ac:dyDescent="0.3">
      <c r="A3358" s="1"/>
      <c r="C3358" s="6"/>
      <c r="H3358" s="8"/>
      <c r="I3358" s="4"/>
      <c r="V3358" s="27"/>
    </row>
    <row r="3359" spans="1:22" x14ac:dyDescent="0.3">
      <c r="A3359" s="1"/>
      <c r="C3359" s="6"/>
      <c r="H3359" s="8"/>
      <c r="I3359" s="4"/>
      <c r="V3359" s="27"/>
    </row>
    <row r="3360" spans="1:22" x14ac:dyDescent="0.3">
      <c r="A3360" s="1"/>
      <c r="C3360" s="6"/>
      <c r="H3360" s="8"/>
      <c r="I3360" s="4"/>
      <c r="V3360" s="27"/>
    </row>
    <row r="3361" spans="1:22" x14ac:dyDescent="0.3">
      <c r="A3361" s="1"/>
      <c r="C3361" s="6"/>
      <c r="H3361" s="8"/>
      <c r="I3361" s="4"/>
      <c r="V3361" s="27"/>
    </row>
    <row r="3362" spans="1:22" x14ac:dyDescent="0.3">
      <c r="A3362" s="1"/>
      <c r="C3362" s="6"/>
      <c r="H3362" s="8"/>
      <c r="I3362" s="4"/>
      <c r="V3362" s="27"/>
    </row>
    <row r="3363" spans="1:22" x14ac:dyDescent="0.3">
      <c r="A3363" s="1"/>
      <c r="C3363" s="6"/>
      <c r="H3363" s="8"/>
      <c r="I3363" s="4"/>
      <c r="V3363" s="27"/>
    </row>
    <row r="3364" spans="1:22" x14ac:dyDescent="0.3">
      <c r="A3364" s="1"/>
      <c r="C3364" s="6"/>
      <c r="H3364" s="8"/>
      <c r="I3364" s="4"/>
      <c r="V3364" s="27"/>
    </row>
    <row r="3365" spans="1:22" x14ac:dyDescent="0.3">
      <c r="A3365" s="1"/>
      <c r="C3365" s="6"/>
      <c r="H3365" s="8"/>
      <c r="I3365" s="4"/>
      <c r="V3365" s="27"/>
    </row>
    <row r="3366" spans="1:22" x14ac:dyDescent="0.3">
      <c r="A3366" s="1"/>
      <c r="C3366" s="6"/>
      <c r="H3366" s="8"/>
      <c r="I3366" s="4"/>
      <c r="V3366" s="27"/>
    </row>
    <row r="3367" spans="1:22" x14ac:dyDescent="0.3">
      <c r="A3367" s="1"/>
      <c r="C3367" s="6"/>
      <c r="H3367" s="8"/>
      <c r="I3367" s="4"/>
      <c r="V3367" s="27"/>
    </row>
    <row r="3368" spans="1:22" x14ac:dyDescent="0.3">
      <c r="A3368" s="1"/>
      <c r="C3368" s="6"/>
      <c r="H3368" s="8"/>
      <c r="I3368" s="4"/>
      <c r="V3368" s="27"/>
    </row>
    <row r="3369" spans="1:22" x14ac:dyDescent="0.3">
      <c r="A3369" s="1"/>
      <c r="C3369" s="6"/>
      <c r="H3369" s="8"/>
      <c r="I3369" s="4"/>
      <c r="V3369" s="27"/>
    </row>
    <row r="3370" spans="1:22" x14ac:dyDescent="0.3">
      <c r="A3370" s="1"/>
      <c r="C3370" s="6"/>
      <c r="H3370" s="8"/>
      <c r="I3370" s="4"/>
      <c r="V3370" s="27"/>
    </row>
    <row r="3371" spans="1:22" x14ac:dyDescent="0.3">
      <c r="A3371" s="1"/>
      <c r="C3371" s="6"/>
      <c r="H3371" s="8"/>
      <c r="I3371" s="4"/>
      <c r="V3371" s="27"/>
    </row>
    <row r="3372" spans="1:22" x14ac:dyDescent="0.3">
      <c r="A3372" s="1"/>
      <c r="C3372" s="6"/>
      <c r="H3372" s="8"/>
      <c r="I3372" s="4"/>
      <c r="V3372" s="27"/>
    </row>
    <row r="3373" spans="1:22" x14ac:dyDescent="0.3">
      <c r="A3373" s="1"/>
      <c r="C3373" s="6"/>
      <c r="H3373" s="8"/>
      <c r="I3373" s="4"/>
      <c r="V3373" s="27"/>
    </row>
    <row r="3374" spans="1:22" x14ac:dyDescent="0.3">
      <c r="A3374" s="1"/>
      <c r="C3374" s="6"/>
      <c r="H3374" s="8"/>
      <c r="I3374" s="4"/>
      <c r="V3374" s="27"/>
    </row>
    <row r="3375" spans="1:22" x14ac:dyDescent="0.3">
      <c r="A3375" s="1"/>
      <c r="C3375" s="6"/>
      <c r="H3375" s="8"/>
      <c r="I3375" s="4"/>
      <c r="V3375" s="27"/>
    </row>
    <row r="3376" spans="1:22" x14ac:dyDescent="0.3">
      <c r="A3376" s="1"/>
      <c r="C3376" s="6"/>
      <c r="H3376" s="8"/>
      <c r="I3376" s="4"/>
      <c r="V3376" s="27"/>
    </row>
    <row r="3377" spans="1:22" x14ac:dyDescent="0.3">
      <c r="A3377" s="1"/>
      <c r="C3377" s="6"/>
      <c r="H3377" s="8"/>
      <c r="I3377" s="4"/>
      <c r="V3377" s="27"/>
    </row>
    <row r="3378" spans="1:22" x14ac:dyDescent="0.3">
      <c r="A3378" s="1"/>
      <c r="C3378" s="6"/>
      <c r="H3378" s="8"/>
      <c r="I3378" s="4"/>
      <c r="V3378" s="27"/>
    </row>
    <row r="3379" spans="1:22" x14ac:dyDescent="0.3">
      <c r="A3379" s="1"/>
      <c r="C3379" s="6"/>
      <c r="H3379" s="8"/>
      <c r="I3379" s="4"/>
      <c r="V3379" s="27"/>
    </row>
    <row r="3380" spans="1:22" x14ac:dyDescent="0.3">
      <c r="A3380" s="1"/>
      <c r="C3380" s="6"/>
      <c r="H3380" s="8"/>
      <c r="I3380" s="4"/>
      <c r="V3380" s="27"/>
    </row>
    <row r="3381" spans="1:22" x14ac:dyDescent="0.3">
      <c r="A3381" s="1"/>
      <c r="C3381" s="6"/>
      <c r="H3381" s="8"/>
      <c r="I3381" s="4"/>
      <c r="V3381" s="27"/>
    </row>
    <row r="3382" spans="1:22" x14ac:dyDescent="0.3">
      <c r="A3382" s="1"/>
      <c r="C3382" s="6"/>
      <c r="H3382" s="8"/>
      <c r="I3382" s="4"/>
      <c r="V3382" s="27"/>
    </row>
    <row r="3383" spans="1:22" x14ac:dyDescent="0.3">
      <c r="A3383" s="1"/>
      <c r="C3383" s="6"/>
      <c r="H3383" s="8"/>
      <c r="I3383" s="4"/>
      <c r="V3383" s="27"/>
    </row>
    <row r="3384" spans="1:22" x14ac:dyDescent="0.3">
      <c r="A3384" s="1"/>
      <c r="C3384" s="6"/>
      <c r="H3384" s="8"/>
      <c r="I3384" s="4"/>
      <c r="V3384" s="27"/>
    </row>
    <row r="3385" spans="1:22" x14ac:dyDescent="0.3">
      <c r="A3385" s="1"/>
      <c r="C3385" s="6"/>
      <c r="H3385" s="8"/>
      <c r="I3385" s="4"/>
      <c r="V3385" s="27"/>
    </row>
    <row r="3386" spans="1:22" x14ac:dyDescent="0.3">
      <c r="A3386" s="1"/>
      <c r="C3386" s="6"/>
      <c r="H3386" s="8"/>
      <c r="I3386" s="4"/>
      <c r="V3386" s="27"/>
    </row>
    <row r="3387" spans="1:22" x14ac:dyDescent="0.3">
      <c r="A3387" s="1"/>
      <c r="C3387" s="6"/>
      <c r="H3387" s="8"/>
      <c r="I3387" s="4"/>
      <c r="V3387" s="27"/>
    </row>
    <row r="3388" spans="1:22" x14ac:dyDescent="0.3">
      <c r="A3388" s="1"/>
      <c r="C3388" s="6"/>
      <c r="H3388" s="8"/>
      <c r="I3388" s="4"/>
      <c r="V3388" s="27"/>
    </row>
    <row r="3389" spans="1:22" x14ac:dyDescent="0.3">
      <c r="A3389" s="1"/>
      <c r="C3389" s="6"/>
      <c r="H3389" s="8"/>
      <c r="I3389" s="4"/>
      <c r="V3389" s="27"/>
    </row>
    <row r="3390" spans="1:22" x14ac:dyDescent="0.3">
      <c r="A3390" s="1"/>
      <c r="C3390" s="6"/>
      <c r="H3390" s="8"/>
      <c r="I3390" s="4"/>
      <c r="V3390" s="27"/>
    </row>
    <row r="3391" spans="1:22" x14ac:dyDescent="0.3">
      <c r="A3391" s="1"/>
      <c r="C3391" s="6"/>
      <c r="H3391" s="8"/>
      <c r="I3391" s="4"/>
      <c r="V3391" s="27"/>
    </row>
    <row r="3392" spans="1:22" x14ac:dyDescent="0.3">
      <c r="A3392" s="1"/>
      <c r="C3392" s="6"/>
      <c r="H3392" s="8"/>
      <c r="I3392" s="4"/>
      <c r="V3392" s="27"/>
    </row>
    <row r="3393" spans="1:22" x14ac:dyDescent="0.3">
      <c r="A3393" s="1"/>
      <c r="C3393" s="6"/>
      <c r="H3393" s="8"/>
      <c r="I3393" s="4"/>
      <c r="V3393" s="27"/>
    </row>
    <row r="3394" spans="1:22" x14ac:dyDescent="0.3">
      <c r="A3394" s="1"/>
      <c r="C3394" s="6"/>
      <c r="H3394" s="8"/>
      <c r="I3394" s="4"/>
      <c r="V3394" s="27"/>
    </row>
    <row r="3395" spans="1:22" x14ac:dyDescent="0.3">
      <c r="A3395" s="1"/>
      <c r="C3395" s="6"/>
      <c r="H3395" s="8"/>
      <c r="I3395" s="4"/>
      <c r="V3395" s="27"/>
    </row>
    <row r="3396" spans="1:22" x14ac:dyDescent="0.3">
      <c r="A3396" s="1"/>
      <c r="C3396" s="6"/>
      <c r="H3396" s="8"/>
      <c r="I3396" s="4"/>
      <c r="V3396" s="27"/>
    </row>
    <row r="3397" spans="1:22" x14ac:dyDescent="0.3">
      <c r="A3397" s="1"/>
      <c r="C3397" s="6"/>
      <c r="H3397" s="8"/>
      <c r="I3397" s="4"/>
      <c r="V3397" s="27"/>
    </row>
    <row r="3398" spans="1:22" x14ac:dyDescent="0.3">
      <c r="A3398" s="1"/>
      <c r="C3398" s="6"/>
      <c r="H3398" s="8"/>
      <c r="I3398" s="4"/>
      <c r="V3398" s="27"/>
    </row>
    <row r="3399" spans="1:22" x14ac:dyDescent="0.3">
      <c r="A3399" s="1"/>
      <c r="C3399" s="6"/>
      <c r="H3399" s="8"/>
      <c r="I3399" s="4"/>
      <c r="V3399" s="27"/>
    </row>
    <row r="3400" spans="1:22" x14ac:dyDescent="0.3">
      <c r="A3400" s="1"/>
      <c r="C3400" s="6"/>
      <c r="H3400" s="8"/>
      <c r="I3400" s="4"/>
      <c r="V3400" s="27"/>
    </row>
    <row r="3401" spans="1:22" x14ac:dyDescent="0.3">
      <c r="A3401" s="1"/>
      <c r="C3401" s="6"/>
      <c r="H3401" s="8"/>
      <c r="I3401" s="4"/>
      <c r="V3401" s="27"/>
    </row>
    <row r="3402" spans="1:22" x14ac:dyDescent="0.3">
      <c r="A3402" s="1"/>
      <c r="C3402" s="6"/>
      <c r="H3402" s="8"/>
      <c r="I3402" s="4"/>
      <c r="V3402" s="27"/>
    </row>
    <row r="3403" spans="1:22" x14ac:dyDescent="0.3">
      <c r="A3403" s="1"/>
      <c r="C3403" s="6"/>
      <c r="H3403" s="8"/>
      <c r="I3403" s="4"/>
      <c r="V3403" s="27"/>
    </row>
    <row r="3404" spans="1:22" x14ac:dyDescent="0.3">
      <c r="A3404" s="1"/>
      <c r="C3404" s="6"/>
      <c r="H3404" s="8"/>
      <c r="I3404" s="4"/>
      <c r="V3404" s="27"/>
    </row>
    <row r="3405" spans="1:22" x14ac:dyDescent="0.3">
      <c r="A3405" s="1"/>
      <c r="C3405" s="6"/>
      <c r="H3405" s="8"/>
      <c r="I3405" s="4"/>
      <c r="V3405" s="27"/>
    </row>
    <row r="3406" spans="1:22" x14ac:dyDescent="0.3">
      <c r="A3406" s="1"/>
      <c r="C3406" s="6"/>
      <c r="H3406" s="8"/>
      <c r="I3406" s="4"/>
      <c r="V3406" s="27"/>
    </row>
    <row r="3407" spans="1:22" x14ac:dyDescent="0.3">
      <c r="A3407" s="1"/>
      <c r="C3407" s="6"/>
      <c r="H3407" s="8"/>
      <c r="I3407" s="4"/>
      <c r="V3407" s="27"/>
    </row>
    <row r="3408" spans="1:22" x14ac:dyDescent="0.3">
      <c r="A3408" s="1"/>
      <c r="C3408" s="6"/>
      <c r="H3408" s="8"/>
      <c r="I3408" s="4"/>
      <c r="V3408" s="27"/>
    </row>
    <row r="3409" spans="1:22" x14ac:dyDescent="0.3">
      <c r="A3409" s="1"/>
      <c r="C3409" s="6"/>
      <c r="H3409" s="8"/>
      <c r="I3409" s="4"/>
      <c r="V3409" s="27"/>
    </row>
    <row r="3410" spans="1:22" x14ac:dyDescent="0.3">
      <c r="A3410" s="1"/>
      <c r="C3410" s="6"/>
      <c r="H3410" s="8"/>
      <c r="I3410" s="4"/>
      <c r="V3410" s="27"/>
    </row>
    <row r="3411" spans="1:22" x14ac:dyDescent="0.3">
      <c r="A3411" s="1"/>
      <c r="C3411" s="6"/>
      <c r="H3411" s="8"/>
      <c r="I3411" s="4"/>
      <c r="V3411" s="27"/>
    </row>
    <row r="3412" spans="1:22" x14ac:dyDescent="0.3">
      <c r="A3412" s="1"/>
      <c r="C3412" s="6"/>
      <c r="H3412" s="8"/>
      <c r="I3412" s="4"/>
      <c r="V3412" s="27"/>
    </row>
    <row r="3413" spans="1:22" x14ac:dyDescent="0.3">
      <c r="A3413" s="1"/>
      <c r="C3413" s="6"/>
      <c r="H3413" s="8"/>
      <c r="I3413" s="4"/>
      <c r="V3413" s="27"/>
    </row>
    <row r="3414" spans="1:22" x14ac:dyDescent="0.3">
      <c r="A3414" s="1"/>
      <c r="C3414" s="6"/>
      <c r="H3414" s="8"/>
      <c r="I3414" s="4"/>
      <c r="V3414" s="27"/>
    </row>
    <row r="3415" spans="1:22" x14ac:dyDescent="0.3">
      <c r="A3415" s="1"/>
      <c r="C3415" s="6"/>
      <c r="H3415" s="8"/>
      <c r="I3415" s="4"/>
      <c r="V3415" s="27"/>
    </row>
    <row r="3416" spans="1:22" x14ac:dyDescent="0.3">
      <c r="A3416" s="1"/>
      <c r="C3416" s="6"/>
      <c r="H3416" s="8"/>
      <c r="I3416" s="4"/>
      <c r="V3416" s="27"/>
    </row>
    <row r="3417" spans="1:22" x14ac:dyDescent="0.3">
      <c r="A3417" s="1"/>
      <c r="C3417" s="6"/>
      <c r="H3417" s="8"/>
      <c r="I3417" s="4"/>
      <c r="V3417" s="27"/>
    </row>
    <row r="3418" spans="1:22" x14ac:dyDescent="0.3">
      <c r="A3418" s="1"/>
      <c r="C3418" s="6"/>
      <c r="H3418" s="8"/>
      <c r="I3418" s="4"/>
      <c r="V3418" s="27"/>
    </row>
    <row r="3419" spans="1:22" x14ac:dyDescent="0.3">
      <c r="A3419" s="1"/>
      <c r="C3419" s="6"/>
      <c r="H3419" s="8"/>
      <c r="I3419" s="4"/>
      <c r="V3419" s="27"/>
    </row>
    <row r="3420" spans="1:22" x14ac:dyDescent="0.3">
      <c r="A3420" s="1"/>
      <c r="C3420" s="6"/>
      <c r="H3420" s="8"/>
      <c r="I3420" s="4"/>
      <c r="V3420" s="27"/>
    </row>
    <row r="3421" spans="1:22" x14ac:dyDescent="0.3">
      <c r="A3421" s="1"/>
      <c r="C3421" s="6"/>
      <c r="H3421" s="8"/>
      <c r="I3421" s="4"/>
      <c r="V3421" s="27"/>
    </row>
    <row r="3422" spans="1:22" x14ac:dyDescent="0.3">
      <c r="A3422" s="1"/>
      <c r="C3422" s="6"/>
      <c r="H3422" s="8"/>
      <c r="I3422" s="4"/>
      <c r="V3422" s="27"/>
    </row>
    <row r="3423" spans="1:22" x14ac:dyDescent="0.3">
      <c r="A3423" s="1"/>
      <c r="C3423" s="6"/>
      <c r="H3423" s="8"/>
      <c r="I3423" s="4"/>
      <c r="V3423" s="27"/>
    </row>
    <row r="3424" spans="1:22" x14ac:dyDescent="0.3">
      <c r="A3424" s="1"/>
      <c r="C3424" s="6"/>
      <c r="H3424" s="8"/>
      <c r="I3424" s="4"/>
      <c r="V3424" s="27"/>
    </row>
    <row r="3425" spans="1:22" x14ac:dyDescent="0.3">
      <c r="A3425" s="1"/>
      <c r="C3425" s="6"/>
      <c r="H3425" s="8"/>
      <c r="I3425" s="4"/>
      <c r="V3425" s="27"/>
    </row>
    <row r="3426" spans="1:22" x14ac:dyDescent="0.3">
      <c r="A3426" s="1"/>
      <c r="C3426" s="6"/>
      <c r="H3426" s="8"/>
      <c r="I3426" s="4"/>
      <c r="V3426" s="27"/>
    </row>
    <row r="3427" spans="1:22" x14ac:dyDescent="0.3">
      <c r="A3427" s="1"/>
      <c r="C3427" s="6"/>
      <c r="H3427" s="8"/>
      <c r="I3427" s="4"/>
      <c r="V3427" s="27"/>
    </row>
    <row r="3428" spans="1:22" x14ac:dyDescent="0.3">
      <c r="A3428" s="1"/>
      <c r="C3428" s="6"/>
      <c r="H3428" s="8"/>
      <c r="I3428" s="4"/>
      <c r="V3428" s="27"/>
    </row>
    <row r="3429" spans="1:22" x14ac:dyDescent="0.3">
      <c r="A3429" s="1"/>
      <c r="C3429" s="6"/>
      <c r="H3429" s="8"/>
      <c r="I3429" s="4"/>
      <c r="V3429" s="27"/>
    </row>
    <row r="3430" spans="1:22" x14ac:dyDescent="0.3">
      <c r="A3430" s="1"/>
      <c r="C3430" s="6"/>
      <c r="H3430" s="8"/>
      <c r="I3430" s="4"/>
      <c r="V3430" s="27"/>
    </row>
    <row r="3431" spans="1:22" x14ac:dyDescent="0.3">
      <c r="A3431" s="1"/>
      <c r="C3431" s="6"/>
      <c r="H3431" s="8"/>
      <c r="I3431" s="4"/>
      <c r="V3431" s="27"/>
    </row>
    <row r="3432" spans="1:22" x14ac:dyDescent="0.3">
      <c r="A3432" s="1"/>
      <c r="C3432" s="6"/>
      <c r="H3432" s="8"/>
      <c r="I3432" s="4"/>
      <c r="V3432" s="27"/>
    </row>
    <row r="3433" spans="1:22" x14ac:dyDescent="0.3">
      <c r="A3433" s="1"/>
      <c r="C3433" s="6"/>
      <c r="H3433" s="8"/>
      <c r="I3433" s="4"/>
      <c r="V3433" s="27"/>
    </row>
    <row r="3434" spans="1:22" x14ac:dyDescent="0.3">
      <c r="A3434" s="1"/>
      <c r="C3434" s="6"/>
      <c r="H3434" s="8"/>
      <c r="I3434" s="4"/>
      <c r="V3434" s="27"/>
    </row>
    <row r="3435" spans="1:22" x14ac:dyDescent="0.3">
      <c r="A3435" s="1"/>
      <c r="C3435" s="6"/>
      <c r="H3435" s="8"/>
      <c r="I3435" s="4"/>
      <c r="V3435" s="27"/>
    </row>
    <row r="3436" spans="1:22" x14ac:dyDescent="0.3">
      <c r="A3436" s="1"/>
      <c r="C3436" s="6"/>
      <c r="H3436" s="8"/>
      <c r="I3436" s="4"/>
      <c r="V3436" s="27"/>
    </row>
    <row r="3437" spans="1:22" x14ac:dyDescent="0.3">
      <c r="A3437" s="1"/>
      <c r="C3437" s="6"/>
      <c r="H3437" s="8"/>
      <c r="I3437" s="4"/>
      <c r="V3437" s="27"/>
    </row>
    <row r="3438" spans="1:22" x14ac:dyDescent="0.3">
      <c r="A3438" s="1"/>
      <c r="C3438" s="6"/>
      <c r="H3438" s="8"/>
      <c r="I3438" s="4"/>
      <c r="V3438" s="27"/>
    </row>
    <row r="3439" spans="1:22" x14ac:dyDescent="0.3">
      <c r="A3439" s="1"/>
      <c r="C3439" s="6"/>
      <c r="H3439" s="8"/>
      <c r="I3439" s="4"/>
      <c r="V3439" s="27"/>
    </row>
    <row r="3440" spans="1:22" x14ac:dyDescent="0.3">
      <c r="A3440" s="1"/>
      <c r="C3440" s="6"/>
      <c r="H3440" s="8"/>
      <c r="I3440" s="4"/>
      <c r="V3440" s="27"/>
    </row>
    <row r="3441" spans="1:22" x14ac:dyDescent="0.3">
      <c r="A3441" s="1"/>
      <c r="C3441" s="6"/>
      <c r="H3441" s="8"/>
      <c r="I3441" s="4"/>
      <c r="V3441" s="27"/>
    </row>
    <row r="3442" spans="1:22" x14ac:dyDescent="0.3">
      <c r="A3442" s="1"/>
      <c r="C3442" s="6"/>
      <c r="H3442" s="8"/>
      <c r="I3442" s="4"/>
      <c r="V3442" s="27"/>
    </row>
    <row r="3443" spans="1:22" x14ac:dyDescent="0.3">
      <c r="A3443" s="1"/>
      <c r="C3443" s="6"/>
      <c r="H3443" s="8"/>
      <c r="I3443" s="4"/>
      <c r="V3443" s="27"/>
    </row>
    <row r="3444" spans="1:22" x14ac:dyDescent="0.3">
      <c r="A3444" s="1"/>
      <c r="C3444" s="6"/>
      <c r="H3444" s="8"/>
      <c r="I3444" s="4"/>
      <c r="V3444" s="27"/>
    </row>
    <row r="3445" spans="1:22" x14ac:dyDescent="0.3">
      <c r="A3445" s="1"/>
      <c r="C3445" s="6"/>
      <c r="H3445" s="8"/>
      <c r="I3445" s="4"/>
      <c r="V3445" s="27"/>
    </row>
    <row r="3446" spans="1:22" x14ac:dyDescent="0.3">
      <c r="A3446" s="1"/>
      <c r="C3446" s="6"/>
      <c r="H3446" s="8"/>
      <c r="I3446" s="4"/>
      <c r="V3446" s="27"/>
    </row>
    <row r="3447" spans="1:22" x14ac:dyDescent="0.3">
      <c r="A3447" s="1"/>
      <c r="C3447" s="6"/>
      <c r="H3447" s="8"/>
      <c r="I3447" s="4"/>
      <c r="V3447" s="27"/>
    </row>
    <row r="3448" spans="1:22" x14ac:dyDescent="0.3">
      <c r="A3448" s="1"/>
      <c r="C3448" s="6"/>
      <c r="H3448" s="8"/>
      <c r="I3448" s="4"/>
      <c r="V3448" s="27"/>
    </row>
    <row r="3449" spans="1:22" x14ac:dyDescent="0.3">
      <c r="A3449" s="1"/>
      <c r="C3449" s="6"/>
      <c r="H3449" s="8"/>
      <c r="I3449" s="4"/>
      <c r="V3449" s="27"/>
    </row>
    <row r="3450" spans="1:22" x14ac:dyDescent="0.3">
      <c r="A3450" s="1"/>
      <c r="C3450" s="6"/>
      <c r="H3450" s="8"/>
      <c r="I3450" s="4"/>
      <c r="V3450" s="27"/>
    </row>
    <row r="3451" spans="1:22" x14ac:dyDescent="0.3">
      <c r="A3451" s="1"/>
      <c r="C3451" s="6"/>
      <c r="H3451" s="8"/>
      <c r="I3451" s="4"/>
      <c r="V3451" s="27"/>
    </row>
    <row r="3452" spans="1:22" x14ac:dyDescent="0.3">
      <c r="A3452" s="1"/>
      <c r="C3452" s="6"/>
      <c r="H3452" s="8"/>
      <c r="I3452" s="4"/>
      <c r="V3452" s="27"/>
    </row>
    <row r="3453" spans="1:22" x14ac:dyDescent="0.3">
      <c r="A3453" s="1"/>
      <c r="C3453" s="6"/>
      <c r="H3453" s="8"/>
      <c r="I3453" s="4"/>
      <c r="V3453" s="27"/>
    </row>
    <row r="3454" spans="1:22" x14ac:dyDescent="0.3">
      <c r="A3454" s="1"/>
      <c r="C3454" s="6"/>
      <c r="H3454" s="8"/>
      <c r="I3454" s="4"/>
      <c r="V3454" s="27"/>
    </row>
    <row r="3455" spans="1:22" x14ac:dyDescent="0.3">
      <c r="A3455" s="1"/>
      <c r="C3455" s="6"/>
      <c r="H3455" s="8"/>
      <c r="I3455" s="4"/>
      <c r="V3455" s="27"/>
    </row>
    <row r="3456" spans="1:22" x14ac:dyDescent="0.3">
      <c r="A3456" s="1"/>
      <c r="C3456" s="6"/>
      <c r="H3456" s="8"/>
      <c r="I3456" s="4"/>
      <c r="V3456" s="27"/>
    </row>
    <row r="3457" spans="1:22" x14ac:dyDescent="0.3">
      <c r="A3457" s="1"/>
      <c r="C3457" s="6"/>
      <c r="H3457" s="8"/>
      <c r="I3457" s="4"/>
      <c r="V3457" s="27"/>
    </row>
    <row r="3458" spans="1:22" x14ac:dyDescent="0.3">
      <c r="A3458" s="1"/>
      <c r="C3458" s="6"/>
      <c r="H3458" s="8"/>
      <c r="I3458" s="4"/>
      <c r="V3458" s="27"/>
    </row>
    <row r="3459" spans="1:22" x14ac:dyDescent="0.3">
      <c r="A3459" s="1"/>
      <c r="C3459" s="6"/>
      <c r="H3459" s="8"/>
      <c r="I3459" s="4"/>
      <c r="V3459" s="27"/>
    </row>
    <row r="3460" spans="1:22" x14ac:dyDescent="0.3">
      <c r="A3460" s="1"/>
      <c r="C3460" s="6"/>
      <c r="H3460" s="8"/>
      <c r="I3460" s="4"/>
      <c r="V3460" s="27"/>
    </row>
    <row r="3461" spans="1:22" x14ac:dyDescent="0.3">
      <c r="A3461" s="1"/>
      <c r="C3461" s="6"/>
      <c r="H3461" s="8"/>
      <c r="I3461" s="4"/>
      <c r="V3461" s="27"/>
    </row>
    <row r="3462" spans="1:22" x14ac:dyDescent="0.3">
      <c r="A3462" s="1"/>
      <c r="C3462" s="6"/>
      <c r="H3462" s="8"/>
      <c r="I3462" s="4"/>
      <c r="V3462" s="27"/>
    </row>
    <row r="3463" spans="1:22" x14ac:dyDescent="0.3">
      <c r="A3463" s="1"/>
      <c r="C3463" s="6"/>
      <c r="H3463" s="8"/>
      <c r="I3463" s="4"/>
      <c r="V3463" s="27"/>
    </row>
    <row r="3464" spans="1:22" x14ac:dyDescent="0.3">
      <c r="A3464" s="1"/>
      <c r="C3464" s="6"/>
      <c r="H3464" s="8"/>
      <c r="I3464" s="4"/>
      <c r="V3464" s="27"/>
    </row>
    <row r="3465" spans="1:22" x14ac:dyDescent="0.3">
      <c r="A3465" s="1"/>
      <c r="C3465" s="6"/>
      <c r="H3465" s="8"/>
      <c r="I3465" s="4"/>
      <c r="V3465" s="27"/>
    </row>
    <row r="3466" spans="1:22" x14ac:dyDescent="0.3">
      <c r="A3466" s="1"/>
      <c r="C3466" s="6"/>
      <c r="H3466" s="8"/>
      <c r="I3466" s="4"/>
      <c r="V3466" s="27"/>
    </row>
    <row r="3467" spans="1:22" x14ac:dyDescent="0.3">
      <c r="A3467" s="1"/>
      <c r="C3467" s="6"/>
      <c r="H3467" s="8"/>
      <c r="I3467" s="4"/>
      <c r="V3467" s="27"/>
    </row>
    <row r="3468" spans="1:22" x14ac:dyDescent="0.3">
      <c r="A3468" s="1"/>
      <c r="C3468" s="6"/>
      <c r="H3468" s="8"/>
      <c r="I3468" s="4"/>
      <c r="V3468" s="27"/>
    </row>
    <row r="3469" spans="1:22" x14ac:dyDescent="0.3">
      <c r="A3469" s="1"/>
      <c r="C3469" s="6"/>
      <c r="H3469" s="8"/>
      <c r="I3469" s="4"/>
      <c r="V3469" s="27"/>
    </row>
    <row r="3470" spans="1:22" x14ac:dyDescent="0.3">
      <c r="A3470" s="1"/>
      <c r="C3470" s="6"/>
      <c r="H3470" s="8"/>
      <c r="I3470" s="4"/>
      <c r="V3470" s="27"/>
    </row>
    <row r="3471" spans="1:22" x14ac:dyDescent="0.3">
      <c r="A3471" s="1"/>
      <c r="C3471" s="6"/>
      <c r="H3471" s="8"/>
      <c r="I3471" s="4"/>
      <c r="V3471" s="27"/>
    </row>
    <row r="3472" spans="1:22" x14ac:dyDescent="0.3">
      <c r="A3472" s="1"/>
      <c r="C3472" s="6"/>
      <c r="H3472" s="8"/>
      <c r="I3472" s="4"/>
      <c r="V3472" s="27"/>
    </row>
    <row r="3473" spans="1:22" x14ac:dyDescent="0.3">
      <c r="A3473" s="1"/>
      <c r="C3473" s="6"/>
      <c r="H3473" s="8"/>
      <c r="I3473" s="4"/>
      <c r="V3473" s="27"/>
    </row>
    <row r="3474" spans="1:22" x14ac:dyDescent="0.3">
      <c r="A3474" s="1"/>
      <c r="C3474" s="6"/>
      <c r="H3474" s="8"/>
      <c r="I3474" s="4"/>
      <c r="V3474" s="27"/>
    </row>
    <row r="3475" spans="1:22" x14ac:dyDescent="0.3">
      <c r="A3475" s="1"/>
      <c r="C3475" s="6"/>
      <c r="H3475" s="8"/>
      <c r="I3475" s="4"/>
      <c r="V3475" s="27"/>
    </row>
    <row r="3476" spans="1:22" x14ac:dyDescent="0.3">
      <c r="A3476" s="1"/>
      <c r="C3476" s="6"/>
      <c r="H3476" s="8"/>
      <c r="I3476" s="4"/>
      <c r="V3476" s="27"/>
    </row>
    <row r="3477" spans="1:22" x14ac:dyDescent="0.3">
      <c r="A3477" s="1"/>
      <c r="C3477" s="6"/>
      <c r="H3477" s="8"/>
      <c r="I3477" s="4"/>
      <c r="V3477" s="27"/>
    </row>
    <row r="3478" spans="1:22" x14ac:dyDescent="0.3">
      <c r="A3478" s="1"/>
      <c r="C3478" s="6"/>
      <c r="H3478" s="8"/>
      <c r="I3478" s="4"/>
      <c r="V3478" s="27"/>
    </row>
    <row r="3479" spans="1:22" x14ac:dyDescent="0.3">
      <c r="A3479" s="1"/>
      <c r="C3479" s="6"/>
      <c r="H3479" s="8"/>
      <c r="I3479" s="4"/>
      <c r="V3479" s="27"/>
    </row>
    <row r="3480" spans="1:22" x14ac:dyDescent="0.3">
      <c r="A3480" s="1"/>
      <c r="C3480" s="6"/>
      <c r="H3480" s="8"/>
      <c r="I3480" s="4"/>
      <c r="V3480" s="27"/>
    </row>
    <row r="3481" spans="1:22" x14ac:dyDescent="0.3">
      <c r="A3481" s="1"/>
      <c r="C3481" s="6"/>
      <c r="H3481" s="8"/>
      <c r="I3481" s="4"/>
      <c r="V3481" s="27"/>
    </row>
    <row r="3482" spans="1:22" x14ac:dyDescent="0.3">
      <c r="A3482" s="1"/>
      <c r="C3482" s="6"/>
      <c r="H3482" s="8"/>
      <c r="I3482" s="4"/>
      <c r="V3482" s="27"/>
    </row>
    <row r="3483" spans="1:22" x14ac:dyDescent="0.3">
      <c r="A3483" s="1"/>
      <c r="C3483" s="6"/>
      <c r="H3483" s="8"/>
      <c r="I3483" s="4"/>
      <c r="V3483" s="27"/>
    </row>
    <row r="3484" spans="1:22" x14ac:dyDescent="0.3">
      <c r="A3484" s="1"/>
      <c r="C3484" s="6"/>
      <c r="H3484" s="8"/>
      <c r="I3484" s="4"/>
      <c r="V3484" s="27"/>
    </row>
    <row r="3485" spans="1:22" x14ac:dyDescent="0.3">
      <c r="A3485" s="1"/>
      <c r="C3485" s="6"/>
      <c r="H3485" s="8"/>
      <c r="I3485" s="4"/>
      <c r="V3485" s="27"/>
    </row>
    <row r="3486" spans="1:22" x14ac:dyDescent="0.3">
      <c r="A3486" s="1"/>
      <c r="C3486" s="6"/>
      <c r="H3486" s="8"/>
      <c r="I3486" s="4"/>
      <c r="V3486" s="27"/>
    </row>
    <row r="3487" spans="1:22" x14ac:dyDescent="0.3">
      <c r="A3487" s="1"/>
      <c r="C3487" s="6"/>
      <c r="H3487" s="8"/>
      <c r="I3487" s="4"/>
      <c r="V3487" s="27"/>
    </row>
    <row r="3488" spans="1:22" x14ac:dyDescent="0.3">
      <c r="A3488" s="1"/>
      <c r="C3488" s="6"/>
      <c r="H3488" s="8"/>
      <c r="I3488" s="4"/>
      <c r="V3488" s="27"/>
    </row>
    <row r="3489" spans="1:22" x14ac:dyDescent="0.3">
      <c r="A3489" s="1"/>
      <c r="C3489" s="6"/>
      <c r="H3489" s="8"/>
      <c r="I3489" s="4"/>
      <c r="V3489" s="27"/>
    </row>
    <row r="3490" spans="1:22" x14ac:dyDescent="0.3">
      <c r="A3490" s="1"/>
      <c r="C3490" s="6"/>
      <c r="H3490" s="8"/>
      <c r="I3490" s="4"/>
      <c r="V3490" s="27"/>
    </row>
    <row r="3491" spans="1:22" x14ac:dyDescent="0.3">
      <c r="A3491" s="1"/>
      <c r="C3491" s="6"/>
      <c r="H3491" s="8"/>
      <c r="I3491" s="4"/>
      <c r="V3491" s="27"/>
    </row>
    <row r="3492" spans="1:22" x14ac:dyDescent="0.3">
      <c r="A3492" s="1"/>
      <c r="C3492" s="6"/>
      <c r="H3492" s="8"/>
      <c r="I3492" s="4"/>
      <c r="V3492" s="27"/>
    </row>
    <row r="3493" spans="1:22" x14ac:dyDescent="0.3">
      <c r="A3493" s="1"/>
      <c r="C3493" s="6"/>
      <c r="H3493" s="8"/>
      <c r="I3493" s="4"/>
      <c r="V3493" s="27"/>
    </row>
    <row r="3494" spans="1:22" x14ac:dyDescent="0.3">
      <c r="A3494" s="1"/>
      <c r="C3494" s="6"/>
      <c r="H3494" s="8"/>
      <c r="I3494" s="4"/>
      <c r="V3494" s="27"/>
    </row>
    <row r="3495" spans="1:22" x14ac:dyDescent="0.3">
      <c r="A3495" s="1"/>
      <c r="C3495" s="6"/>
      <c r="H3495" s="8"/>
      <c r="I3495" s="4"/>
      <c r="V3495" s="27"/>
    </row>
    <row r="3496" spans="1:22" x14ac:dyDescent="0.3">
      <c r="A3496" s="1"/>
      <c r="C3496" s="6"/>
      <c r="H3496" s="8"/>
      <c r="I3496" s="4"/>
      <c r="V3496" s="27"/>
    </row>
    <row r="3497" spans="1:22" x14ac:dyDescent="0.3">
      <c r="A3497" s="1"/>
      <c r="C3497" s="6"/>
      <c r="H3497" s="8"/>
      <c r="I3497" s="4"/>
      <c r="V3497" s="27"/>
    </row>
    <row r="3498" spans="1:22" x14ac:dyDescent="0.3">
      <c r="A3498" s="1"/>
      <c r="C3498" s="6"/>
      <c r="H3498" s="8"/>
      <c r="I3498" s="4"/>
      <c r="V3498" s="27"/>
    </row>
    <row r="3499" spans="1:22" x14ac:dyDescent="0.3">
      <c r="A3499" s="1"/>
      <c r="C3499" s="6"/>
      <c r="H3499" s="8"/>
      <c r="I3499" s="4"/>
      <c r="V3499" s="27"/>
    </row>
    <row r="3500" spans="1:22" x14ac:dyDescent="0.3">
      <c r="A3500" s="1"/>
      <c r="C3500" s="6"/>
      <c r="H3500" s="8"/>
      <c r="I3500" s="4"/>
      <c r="V3500" s="27"/>
    </row>
    <row r="3501" spans="1:22" x14ac:dyDescent="0.3">
      <c r="A3501" s="1"/>
      <c r="C3501" s="6"/>
      <c r="H3501" s="8"/>
      <c r="I3501" s="4"/>
      <c r="V3501" s="27"/>
    </row>
    <row r="3502" spans="1:22" x14ac:dyDescent="0.3">
      <c r="A3502" s="1"/>
      <c r="C3502" s="6"/>
      <c r="H3502" s="8"/>
      <c r="I3502" s="4"/>
      <c r="V3502" s="27"/>
    </row>
    <row r="3503" spans="1:22" x14ac:dyDescent="0.3">
      <c r="A3503" s="1"/>
      <c r="C3503" s="6"/>
      <c r="H3503" s="8"/>
      <c r="I3503" s="4"/>
      <c r="V3503" s="27"/>
    </row>
    <row r="3504" spans="1:22" x14ac:dyDescent="0.3">
      <c r="A3504" s="1"/>
      <c r="C3504" s="6"/>
      <c r="H3504" s="8"/>
      <c r="I3504" s="4"/>
      <c r="V3504" s="27"/>
    </row>
    <row r="3505" spans="1:22" x14ac:dyDescent="0.3">
      <c r="A3505" s="1"/>
      <c r="C3505" s="6"/>
      <c r="H3505" s="8"/>
      <c r="I3505" s="4"/>
      <c r="V3505" s="27"/>
    </row>
    <row r="3506" spans="1:22" x14ac:dyDescent="0.3">
      <c r="A3506" s="1"/>
      <c r="C3506" s="6"/>
      <c r="H3506" s="8"/>
      <c r="I3506" s="4"/>
      <c r="V3506" s="27"/>
    </row>
    <row r="3507" spans="1:22" x14ac:dyDescent="0.3">
      <c r="A3507" s="1"/>
      <c r="C3507" s="6"/>
      <c r="H3507" s="8"/>
      <c r="I3507" s="4"/>
      <c r="V3507" s="27"/>
    </row>
    <row r="3508" spans="1:22" x14ac:dyDescent="0.3">
      <c r="A3508" s="1"/>
      <c r="C3508" s="6"/>
      <c r="H3508" s="8"/>
      <c r="I3508" s="4"/>
      <c r="V3508" s="27"/>
    </row>
    <row r="3509" spans="1:22" x14ac:dyDescent="0.3">
      <c r="A3509" s="1"/>
      <c r="C3509" s="6"/>
      <c r="H3509" s="8"/>
      <c r="I3509" s="4"/>
      <c r="V3509" s="27"/>
    </row>
    <row r="3510" spans="1:22" x14ac:dyDescent="0.3">
      <c r="A3510" s="1"/>
      <c r="C3510" s="6"/>
      <c r="H3510" s="8"/>
      <c r="I3510" s="4"/>
      <c r="V3510" s="27"/>
    </row>
    <row r="3511" spans="1:22" x14ac:dyDescent="0.3">
      <c r="A3511" s="1"/>
      <c r="C3511" s="6"/>
      <c r="H3511" s="8"/>
      <c r="I3511" s="4"/>
      <c r="V3511" s="27"/>
    </row>
    <row r="3512" spans="1:22" x14ac:dyDescent="0.3">
      <c r="A3512" s="1"/>
      <c r="C3512" s="6"/>
      <c r="H3512" s="8"/>
      <c r="I3512" s="4"/>
      <c r="V3512" s="27"/>
    </row>
    <row r="3513" spans="1:22" x14ac:dyDescent="0.3">
      <c r="A3513" s="1"/>
      <c r="C3513" s="6"/>
      <c r="H3513" s="8"/>
      <c r="I3513" s="4"/>
      <c r="V3513" s="27"/>
    </row>
    <row r="3514" spans="1:22" x14ac:dyDescent="0.3">
      <c r="A3514" s="1"/>
      <c r="C3514" s="6"/>
      <c r="H3514" s="8"/>
      <c r="I3514" s="4"/>
      <c r="V3514" s="27"/>
    </row>
    <row r="3515" spans="1:22" x14ac:dyDescent="0.3">
      <c r="A3515" s="1"/>
      <c r="C3515" s="6"/>
      <c r="H3515" s="8"/>
      <c r="I3515" s="4"/>
      <c r="V3515" s="27"/>
    </row>
    <row r="3516" spans="1:22" x14ac:dyDescent="0.3">
      <c r="A3516" s="1"/>
      <c r="C3516" s="6"/>
      <c r="H3516" s="8"/>
      <c r="I3516" s="4"/>
      <c r="V3516" s="27"/>
    </row>
    <row r="3517" spans="1:22" x14ac:dyDescent="0.3">
      <c r="A3517" s="1"/>
      <c r="C3517" s="6"/>
      <c r="H3517" s="8"/>
      <c r="I3517" s="4"/>
      <c r="V3517" s="27"/>
    </row>
    <row r="3518" spans="1:22" x14ac:dyDescent="0.3">
      <c r="A3518" s="1"/>
      <c r="C3518" s="6"/>
      <c r="H3518" s="8"/>
      <c r="I3518" s="4"/>
      <c r="V3518" s="27"/>
    </row>
    <row r="3519" spans="1:22" x14ac:dyDescent="0.3">
      <c r="A3519" s="1"/>
      <c r="C3519" s="6"/>
      <c r="H3519" s="8"/>
      <c r="I3519" s="4"/>
      <c r="V3519" s="27"/>
    </row>
    <row r="3520" spans="1:22" x14ac:dyDescent="0.3">
      <c r="A3520" s="1"/>
      <c r="C3520" s="6"/>
      <c r="H3520" s="8"/>
      <c r="I3520" s="4"/>
      <c r="V3520" s="27"/>
    </row>
    <row r="3521" spans="1:22" x14ac:dyDescent="0.3">
      <c r="A3521" s="1"/>
      <c r="C3521" s="6"/>
      <c r="H3521" s="8"/>
      <c r="I3521" s="4"/>
      <c r="V3521" s="27"/>
    </row>
    <row r="3522" spans="1:22" x14ac:dyDescent="0.3">
      <c r="A3522" s="1"/>
      <c r="C3522" s="6"/>
      <c r="H3522" s="8"/>
      <c r="I3522" s="4"/>
      <c r="V3522" s="27"/>
    </row>
    <row r="3523" spans="1:22" x14ac:dyDescent="0.3">
      <c r="A3523" s="1"/>
      <c r="C3523" s="6"/>
      <c r="H3523" s="8"/>
      <c r="I3523" s="4"/>
      <c r="V3523" s="27"/>
    </row>
    <row r="3524" spans="1:22" x14ac:dyDescent="0.3">
      <c r="A3524" s="1"/>
      <c r="C3524" s="6"/>
      <c r="H3524" s="8"/>
      <c r="I3524" s="4"/>
      <c r="V3524" s="27"/>
    </row>
    <row r="3525" spans="1:22" x14ac:dyDescent="0.3">
      <c r="A3525" s="1"/>
      <c r="C3525" s="6"/>
      <c r="H3525" s="8"/>
      <c r="I3525" s="4"/>
      <c r="V3525" s="27"/>
    </row>
    <row r="3526" spans="1:22" x14ac:dyDescent="0.3">
      <c r="A3526" s="1"/>
      <c r="C3526" s="6"/>
      <c r="H3526" s="8"/>
      <c r="I3526" s="4"/>
      <c r="V3526" s="27"/>
    </row>
    <row r="3527" spans="1:22" x14ac:dyDescent="0.3">
      <c r="A3527" s="1"/>
      <c r="C3527" s="6"/>
      <c r="H3527" s="8"/>
      <c r="I3527" s="4"/>
      <c r="V3527" s="27"/>
    </row>
    <row r="3528" spans="1:22" x14ac:dyDescent="0.3">
      <c r="A3528" s="1"/>
      <c r="C3528" s="6"/>
      <c r="H3528" s="8"/>
      <c r="I3528" s="4"/>
      <c r="V3528" s="27"/>
    </row>
    <row r="3529" spans="1:22" x14ac:dyDescent="0.3">
      <c r="A3529" s="1"/>
      <c r="C3529" s="6"/>
      <c r="H3529" s="8"/>
      <c r="I3529" s="4"/>
      <c r="V3529" s="27"/>
    </row>
    <row r="3530" spans="1:22" x14ac:dyDescent="0.3">
      <c r="A3530" s="1"/>
      <c r="C3530" s="6"/>
      <c r="H3530" s="8"/>
      <c r="I3530" s="4"/>
      <c r="V3530" s="27"/>
    </row>
    <row r="3531" spans="1:22" x14ac:dyDescent="0.3">
      <c r="A3531" s="1"/>
      <c r="C3531" s="6"/>
      <c r="H3531" s="8"/>
      <c r="I3531" s="4"/>
      <c r="V3531" s="27"/>
    </row>
    <row r="3532" spans="1:22" x14ac:dyDescent="0.3">
      <c r="A3532" s="1"/>
      <c r="C3532" s="6"/>
      <c r="H3532" s="8"/>
      <c r="I3532" s="4"/>
      <c r="V3532" s="27"/>
    </row>
    <row r="3533" spans="1:22" x14ac:dyDescent="0.3">
      <c r="A3533" s="1"/>
      <c r="C3533" s="6"/>
      <c r="H3533" s="8"/>
      <c r="I3533" s="4"/>
      <c r="V3533" s="27"/>
    </row>
    <row r="3534" spans="1:22" x14ac:dyDescent="0.3">
      <c r="A3534" s="1"/>
      <c r="C3534" s="6"/>
      <c r="H3534" s="8"/>
      <c r="I3534" s="4"/>
      <c r="V3534" s="27"/>
    </row>
    <row r="3535" spans="1:22" x14ac:dyDescent="0.3">
      <c r="A3535" s="1"/>
      <c r="C3535" s="6"/>
      <c r="H3535" s="8"/>
      <c r="I3535" s="4"/>
      <c r="V3535" s="27"/>
    </row>
    <row r="3536" spans="1:22" x14ac:dyDescent="0.3">
      <c r="A3536" s="1"/>
      <c r="C3536" s="6"/>
      <c r="H3536" s="8"/>
      <c r="I3536" s="4"/>
      <c r="V3536" s="27"/>
    </row>
    <row r="3537" spans="1:22" x14ac:dyDescent="0.3">
      <c r="A3537" s="1"/>
      <c r="C3537" s="6"/>
      <c r="H3537" s="8"/>
      <c r="I3537" s="4"/>
      <c r="V3537" s="27"/>
    </row>
    <row r="3538" spans="1:22" x14ac:dyDescent="0.3">
      <c r="A3538" s="1"/>
      <c r="C3538" s="6"/>
      <c r="H3538" s="8"/>
      <c r="I3538" s="4"/>
      <c r="V3538" s="27"/>
    </row>
    <row r="3539" spans="1:22" x14ac:dyDescent="0.3">
      <c r="A3539" s="1"/>
      <c r="C3539" s="6"/>
      <c r="H3539" s="8"/>
      <c r="I3539" s="4"/>
      <c r="V3539" s="27"/>
    </row>
    <row r="3540" spans="1:22" x14ac:dyDescent="0.3">
      <c r="A3540" s="1"/>
      <c r="C3540" s="6"/>
      <c r="H3540" s="8"/>
      <c r="I3540" s="4"/>
      <c r="V3540" s="27"/>
    </row>
    <row r="3541" spans="1:22" x14ac:dyDescent="0.3">
      <c r="A3541" s="1"/>
      <c r="C3541" s="6"/>
      <c r="H3541" s="8"/>
      <c r="I3541" s="4"/>
      <c r="V3541" s="27"/>
    </row>
    <row r="3542" spans="1:22" x14ac:dyDescent="0.3">
      <c r="A3542" s="1"/>
      <c r="C3542" s="6"/>
      <c r="H3542" s="8"/>
      <c r="I3542" s="4"/>
      <c r="V3542" s="27"/>
    </row>
    <row r="3543" spans="1:22" x14ac:dyDescent="0.3">
      <c r="A3543" s="1"/>
      <c r="C3543" s="6"/>
      <c r="H3543" s="8"/>
      <c r="I3543" s="4"/>
      <c r="V3543" s="27"/>
    </row>
    <row r="3544" spans="1:22" x14ac:dyDescent="0.3">
      <c r="A3544" s="1"/>
      <c r="C3544" s="6"/>
      <c r="H3544" s="8"/>
      <c r="I3544" s="4"/>
      <c r="V3544" s="27"/>
    </row>
    <row r="3545" spans="1:22" x14ac:dyDescent="0.3">
      <c r="A3545" s="1"/>
      <c r="C3545" s="6"/>
      <c r="H3545" s="8"/>
      <c r="I3545" s="4"/>
      <c r="V3545" s="27"/>
    </row>
    <row r="3546" spans="1:22" x14ac:dyDescent="0.3">
      <c r="A3546" s="1"/>
      <c r="C3546" s="6"/>
      <c r="H3546" s="8"/>
      <c r="I3546" s="4"/>
      <c r="V3546" s="27"/>
    </row>
    <row r="3547" spans="1:22" x14ac:dyDescent="0.3">
      <c r="A3547" s="1"/>
      <c r="C3547" s="6"/>
      <c r="H3547" s="8"/>
      <c r="I3547" s="4"/>
      <c r="V3547" s="27"/>
    </row>
    <row r="3548" spans="1:22" x14ac:dyDescent="0.3">
      <c r="A3548" s="1"/>
      <c r="C3548" s="6"/>
      <c r="H3548" s="8"/>
      <c r="I3548" s="4"/>
      <c r="V3548" s="27"/>
    </row>
    <row r="3549" spans="1:22" x14ac:dyDescent="0.3">
      <c r="A3549" s="1"/>
      <c r="C3549" s="6"/>
      <c r="H3549" s="8"/>
      <c r="I3549" s="4"/>
      <c r="V3549" s="27"/>
    </row>
    <row r="3550" spans="1:22" x14ac:dyDescent="0.3">
      <c r="A3550" s="1"/>
      <c r="C3550" s="6"/>
      <c r="H3550" s="8"/>
      <c r="I3550" s="4"/>
      <c r="V3550" s="27"/>
    </row>
    <row r="3551" spans="1:22" x14ac:dyDescent="0.3">
      <c r="A3551" s="1"/>
      <c r="C3551" s="6"/>
      <c r="H3551" s="8"/>
      <c r="I3551" s="4"/>
      <c r="V3551" s="27"/>
    </row>
    <row r="3552" spans="1:22" x14ac:dyDescent="0.3">
      <c r="A3552" s="1"/>
      <c r="C3552" s="6"/>
      <c r="H3552" s="8"/>
      <c r="I3552" s="4"/>
      <c r="V3552" s="27"/>
    </row>
    <row r="3553" spans="1:22" x14ac:dyDescent="0.3">
      <c r="A3553" s="1"/>
      <c r="C3553" s="6"/>
      <c r="H3553" s="8"/>
      <c r="I3553" s="4"/>
      <c r="V3553" s="27"/>
    </row>
    <row r="3554" spans="1:22" x14ac:dyDescent="0.3">
      <c r="A3554" s="1"/>
      <c r="C3554" s="6"/>
      <c r="H3554" s="8"/>
      <c r="I3554" s="4"/>
      <c r="V3554" s="27"/>
    </row>
    <row r="3555" spans="1:22" x14ac:dyDescent="0.3">
      <c r="A3555" s="1"/>
      <c r="C3555" s="6"/>
      <c r="H3555" s="8"/>
      <c r="I3555" s="4"/>
      <c r="V3555" s="27"/>
    </row>
    <row r="3556" spans="1:22" x14ac:dyDescent="0.3">
      <c r="A3556" s="1"/>
      <c r="C3556" s="6"/>
      <c r="H3556" s="8"/>
      <c r="I3556" s="4"/>
      <c r="V3556" s="27"/>
    </row>
    <row r="3557" spans="1:22" x14ac:dyDescent="0.3">
      <c r="A3557" s="1"/>
      <c r="C3557" s="6"/>
      <c r="H3557" s="8"/>
      <c r="I3557" s="4"/>
      <c r="V3557" s="27"/>
    </row>
    <row r="3558" spans="1:22" x14ac:dyDescent="0.3">
      <c r="A3558" s="1"/>
      <c r="C3558" s="6"/>
      <c r="H3558" s="8"/>
      <c r="I3558" s="4"/>
      <c r="V3558" s="27"/>
    </row>
    <row r="3559" spans="1:22" x14ac:dyDescent="0.3">
      <c r="A3559" s="1"/>
      <c r="C3559" s="6"/>
      <c r="H3559" s="8"/>
      <c r="I3559" s="4"/>
      <c r="V3559" s="27"/>
    </row>
    <row r="3560" spans="1:22" x14ac:dyDescent="0.3">
      <c r="A3560" s="1"/>
      <c r="C3560" s="6"/>
      <c r="H3560" s="8"/>
      <c r="I3560" s="4"/>
      <c r="V3560" s="27"/>
    </row>
    <row r="3561" spans="1:22" x14ac:dyDescent="0.3">
      <c r="A3561" s="1"/>
      <c r="C3561" s="6"/>
      <c r="H3561" s="8"/>
      <c r="I3561" s="4"/>
      <c r="V3561" s="27"/>
    </row>
    <row r="3562" spans="1:22" x14ac:dyDescent="0.3">
      <c r="A3562" s="1"/>
      <c r="C3562" s="6"/>
      <c r="H3562" s="8"/>
      <c r="I3562" s="4"/>
      <c r="V3562" s="27"/>
    </row>
    <row r="3563" spans="1:22" x14ac:dyDescent="0.3">
      <c r="A3563" s="1"/>
      <c r="C3563" s="6"/>
      <c r="H3563" s="8"/>
      <c r="I3563" s="4"/>
      <c r="V3563" s="27"/>
    </row>
    <row r="3564" spans="1:22" x14ac:dyDescent="0.3">
      <c r="A3564" s="1"/>
      <c r="C3564" s="6"/>
      <c r="H3564" s="8"/>
      <c r="I3564" s="4"/>
      <c r="V3564" s="27"/>
    </row>
    <row r="3565" spans="1:22" x14ac:dyDescent="0.3">
      <c r="A3565" s="1"/>
      <c r="C3565" s="6"/>
      <c r="H3565" s="8"/>
      <c r="I3565" s="4"/>
      <c r="V3565" s="27"/>
    </row>
    <row r="3566" spans="1:22" x14ac:dyDescent="0.3">
      <c r="A3566" s="1"/>
      <c r="C3566" s="6"/>
      <c r="H3566" s="8"/>
      <c r="I3566" s="4"/>
      <c r="V3566" s="27"/>
    </row>
    <row r="3567" spans="1:22" x14ac:dyDescent="0.3">
      <c r="A3567" s="1"/>
      <c r="C3567" s="6"/>
      <c r="H3567" s="8"/>
      <c r="I3567" s="4"/>
      <c r="V3567" s="27"/>
    </row>
    <row r="3568" spans="1:22" x14ac:dyDescent="0.3">
      <c r="A3568" s="1"/>
      <c r="C3568" s="6"/>
      <c r="H3568" s="8"/>
      <c r="I3568" s="4"/>
      <c r="V3568" s="27"/>
    </row>
    <row r="3569" spans="1:22" x14ac:dyDescent="0.3">
      <c r="A3569" s="1"/>
      <c r="C3569" s="6"/>
      <c r="H3569" s="8"/>
      <c r="I3569" s="4"/>
      <c r="V3569" s="27"/>
    </row>
    <row r="3570" spans="1:22" x14ac:dyDescent="0.3">
      <c r="A3570" s="1"/>
      <c r="C3570" s="6"/>
      <c r="H3570" s="8"/>
      <c r="I3570" s="4"/>
      <c r="V3570" s="27"/>
    </row>
    <row r="3571" spans="1:22" x14ac:dyDescent="0.3">
      <c r="A3571" s="1"/>
      <c r="C3571" s="6"/>
      <c r="H3571" s="8"/>
      <c r="I3571" s="4"/>
      <c r="V3571" s="27"/>
    </row>
    <row r="3572" spans="1:22" x14ac:dyDescent="0.3">
      <c r="A3572" s="1"/>
      <c r="C3572" s="6"/>
      <c r="H3572" s="8"/>
      <c r="I3572" s="4"/>
      <c r="V3572" s="27"/>
    </row>
    <row r="3573" spans="1:22" x14ac:dyDescent="0.3">
      <c r="A3573" s="1"/>
      <c r="C3573" s="6"/>
      <c r="H3573" s="8"/>
      <c r="I3573" s="4"/>
      <c r="V3573" s="27"/>
    </row>
    <row r="3574" spans="1:22" x14ac:dyDescent="0.3">
      <c r="A3574" s="1"/>
      <c r="C3574" s="6"/>
      <c r="H3574" s="8"/>
      <c r="I3574" s="4"/>
      <c r="V3574" s="27"/>
    </row>
    <row r="3575" spans="1:22" x14ac:dyDescent="0.3">
      <c r="A3575" s="1"/>
      <c r="C3575" s="6"/>
      <c r="H3575" s="8"/>
      <c r="I3575" s="4"/>
      <c r="V3575" s="27"/>
    </row>
    <row r="3576" spans="1:22" x14ac:dyDescent="0.3">
      <c r="A3576" s="1"/>
      <c r="C3576" s="6"/>
      <c r="H3576" s="8"/>
      <c r="I3576" s="4"/>
      <c r="V3576" s="27"/>
    </row>
    <row r="3577" spans="1:22" x14ac:dyDescent="0.3">
      <c r="A3577" s="1"/>
      <c r="C3577" s="6"/>
      <c r="H3577" s="8"/>
      <c r="I3577" s="4"/>
      <c r="V3577" s="27"/>
    </row>
    <row r="3578" spans="1:22" x14ac:dyDescent="0.3">
      <c r="A3578" s="1"/>
      <c r="C3578" s="6"/>
      <c r="H3578" s="8"/>
      <c r="I3578" s="4"/>
      <c r="V3578" s="27"/>
    </row>
    <row r="3579" spans="1:22" x14ac:dyDescent="0.3">
      <c r="A3579" s="1"/>
      <c r="C3579" s="6"/>
      <c r="H3579" s="8"/>
      <c r="I3579" s="4"/>
      <c r="V3579" s="27"/>
    </row>
    <row r="3580" spans="1:22" x14ac:dyDescent="0.3">
      <c r="A3580" s="1"/>
      <c r="C3580" s="6"/>
      <c r="H3580" s="8"/>
      <c r="I3580" s="4"/>
      <c r="V3580" s="27"/>
    </row>
    <row r="3581" spans="1:22" x14ac:dyDescent="0.3">
      <c r="A3581" s="1"/>
      <c r="C3581" s="6"/>
      <c r="H3581" s="8"/>
      <c r="I3581" s="4"/>
      <c r="V3581" s="27"/>
    </row>
    <row r="3582" spans="1:22" x14ac:dyDescent="0.3">
      <c r="A3582" s="1"/>
      <c r="C3582" s="6"/>
      <c r="H3582" s="8"/>
      <c r="I3582" s="4"/>
      <c r="V3582" s="27"/>
    </row>
    <row r="3583" spans="1:22" x14ac:dyDescent="0.3">
      <c r="A3583" s="1"/>
      <c r="C3583" s="6"/>
      <c r="H3583" s="8"/>
      <c r="I3583" s="4"/>
      <c r="V3583" s="27"/>
    </row>
    <row r="3584" spans="1:22" x14ac:dyDescent="0.3">
      <c r="A3584" s="1"/>
      <c r="C3584" s="6"/>
      <c r="H3584" s="8"/>
      <c r="I3584" s="4"/>
      <c r="V3584" s="27"/>
    </row>
    <row r="3585" spans="1:22" x14ac:dyDescent="0.3">
      <c r="A3585" s="1"/>
      <c r="C3585" s="6"/>
      <c r="H3585" s="8"/>
      <c r="I3585" s="4"/>
      <c r="V3585" s="27"/>
    </row>
    <row r="3586" spans="1:22" x14ac:dyDescent="0.3">
      <c r="A3586" s="1"/>
      <c r="C3586" s="6"/>
      <c r="H3586" s="8"/>
      <c r="I3586" s="4"/>
      <c r="V3586" s="27"/>
    </row>
    <row r="3587" spans="1:22" x14ac:dyDescent="0.3">
      <c r="A3587" s="1"/>
      <c r="C3587" s="6"/>
      <c r="H3587" s="8"/>
      <c r="I3587" s="4"/>
      <c r="V3587" s="27"/>
    </row>
    <row r="3588" spans="1:22" x14ac:dyDescent="0.3">
      <c r="A3588" s="1"/>
      <c r="C3588" s="6"/>
      <c r="H3588" s="8"/>
      <c r="I3588" s="4"/>
      <c r="V3588" s="27"/>
    </row>
    <row r="3589" spans="1:22" x14ac:dyDescent="0.3">
      <c r="A3589" s="1"/>
      <c r="C3589" s="6"/>
      <c r="H3589" s="8"/>
      <c r="I3589" s="4"/>
      <c r="V3589" s="27"/>
    </row>
    <row r="3590" spans="1:22" x14ac:dyDescent="0.3">
      <c r="A3590" s="1"/>
      <c r="C3590" s="6"/>
      <c r="H3590" s="8"/>
      <c r="I3590" s="4"/>
      <c r="V3590" s="27"/>
    </row>
    <row r="3591" spans="1:22" x14ac:dyDescent="0.3">
      <c r="A3591" s="1"/>
      <c r="C3591" s="6"/>
      <c r="H3591" s="8"/>
      <c r="I3591" s="4"/>
      <c r="V3591" s="27"/>
    </row>
    <row r="3592" spans="1:22" x14ac:dyDescent="0.3">
      <c r="A3592" s="1"/>
      <c r="C3592" s="6"/>
      <c r="H3592" s="8"/>
      <c r="I3592" s="4"/>
      <c r="V3592" s="27"/>
    </row>
    <row r="3593" spans="1:22" x14ac:dyDescent="0.3">
      <c r="A3593" s="1"/>
      <c r="C3593" s="6"/>
      <c r="H3593" s="8"/>
      <c r="I3593" s="4"/>
      <c r="V3593" s="27"/>
    </row>
    <row r="3594" spans="1:22" x14ac:dyDescent="0.3">
      <c r="A3594" s="1"/>
      <c r="C3594" s="6"/>
      <c r="H3594" s="8"/>
      <c r="I3594" s="4"/>
      <c r="V3594" s="27"/>
    </row>
    <row r="3595" spans="1:22" x14ac:dyDescent="0.3">
      <c r="A3595" s="1"/>
      <c r="C3595" s="6"/>
      <c r="H3595" s="8"/>
      <c r="I3595" s="4"/>
      <c r="V3595" s="27"/>
    </row>
    <row r="3596" spans="1:22" x14ac:dyDescent="0.3">
      <c r="A3596" s="1"/>
      <c r="C3596" s="6"/>
      <c r="H3596" s="8"/>
      <c r="I3596" s="4"/>
      <c r="V3596" s="27"/>
    </row>
    <row r="3597" spans="1:22" x14ac:dyDescent="0.3">
      <c r="A3597" s="1"/>
      <c r="C3597" s="6"/>
      <c r="H3597" s="8"/>
      <c r="I3597" s="4"/>
      <c r="V3597" s="27"/>
    </row>
    <row r="3598" spans="1:22" x14ac:dyDescent="0.3">
      <c r="A3598" s="1"/>
      <c r="C3598" s="6"/>
      <c r="H3598" s="8"/>
      <c r="I3598" s="4"/>
      <c r="V3598" s="27"/>
    </row>
    <row r="3599" spans="1:22" x14ac:dyDescent="0.3">
      <c r="A3599" s="1"/>
      <c r="C3599" s="6"/>
      <c r="H3599" s="8"/>
      <c r="I3599" s="4"/>
      <c r="V3599" s="27"/>
    </row>
    <row r="3600" spans="1:22" x14ac:dyDescent="0.3">
      <c r="A3600" s="1"/>
      <c r="C3600" s="6"/>
      <c r="H3600" s="8"/>
      <c r="I3600" s="4"/>
      <c r="V3600" s="27"/>
    </row>
    <row r="3601" spans="1:22" x14ac:dyDescent="0.3">
      <c r="A3601" s="1"/>
      <c r="C3601" s="6"/>
      <c r="H3601" s="8"/>
      <c r="I3601" s="4"/>
      <c r="V3601" s="27"/>
    </row>
    <row r="3602" spans="1:22" x14ac:dyDescent="0.3">
      <c r="A3602" s="1"/>
      <c r="C3602" s="6"/>
      <c r="H3602" s="8"/>
      <c r="I3602" s="4"/>
      <c r="V3602" s="27"/>
    </row>
    <row r="3603" spans="1:22" x14ac:dyDescent="0.3">
      <c r="A3603" s="1"/>
      <c r="C3603" s="6"/>
      <c r="H3603" s="8"/>
      <c r="I3603" s="4"/>
      <c r="V3603" s="27"/>
    </row>
    <row r="3604" spans="1:22" x14ac:dyDescent="0.3">
      <c r="A3604" s="1"/>
      <c r="C3604" s="6"/>
      <c r="H3604" s="8"/>
      <c r="I3604" s="4"/>
      <c r="V3604" s="27"/>
    </row>
    <row r="3605" spans="1:22" x14ac:dyDescent="0.3">
      <c r="A3605" s="1"/>
      <c r="C3605" s="6"/>
      <c r="H3605" s="8"/>
      <c r="I3605" s="4"/>
      <c r="V3605" s="27"/>
    </row>
    <row r="3606" spans="1:22" x14ac:dyDescent="0.3">
      <c r="A3606" s="1"/>
      <c r="C3606" s="6"/>
      <c r="H3606" s="8"/>
      <c r="I3606" s="4"/>
      <c r="V3606" s="27"/>
    </row>
    <row r="3607" spans="1:22" x14ac:dyDescent="0.3">
      <c r="A3607" s="1"/>
      <c r="C3607" s="6"/>
      <c r="H3607" s="8"/>
      <c r="I3607" s="4"/>
      <c r="V3607" s="27"/>
    </row>
    <row r="3608" spans="1:22" x14ac:dyDescent="0.3">
      <c r="A3608" s="1"/>
      <c r="C3608" s="6"/>
      <c r="H3608" s="8"/>
      <c r="I3608" s="4"/>
      <c r="V3608" s="27"/>
    </row>
    <row r="3609" spans="1:22" x14ac:dyDescent="0.3">
      <c r="A3609" s="1"/>
      <c r="C3609" s="6"/>
      <c r="H3609" s="8"/>
      <c r="I3609" s="4"/>
      <c r="V3609" s="27"/>
    </row>
    <row r="3610" spans="1:22" x14ac:dyDescent="0.3">
      <c r="A3610" s="1"/>
      <c r="C3610" s="6"/>
      <c r="H3610" s="8"/>
      <c r="I3610" s="4"/>
      <c r="V3610" s="27"/>
    </row>
    <row r="3611" spans="1:22" x14ac:dyDescent="0.3">
      <c r="A3611" s="1"/>
      <c r="C3611" s="6"/>
      <c r="H3611" s="8"/>
      <c r="I3611" s="4"/>
      <c r="V3611" s="27"/>
    </row>
    <row r="3612" spans="1:22" x14ac:dyDescent="0.3">
      <c r="A3612" s="1"/>
      <c r="C3612" s="6"/>
      <c r="H3612" s="8"/>
      <c r="I3612" s="4"/>
      <c r="V3612" s="27"/>
    </row>
    <row r="3613" spans="1:22" x14ac:dyDescent="0.3">
      <c r="A3613" s="1"/>
      <c r="C3613" s="6"/>
      <c r="H3613" s="8"/>
      <c r="I3613" s="4"/>
      <c r="V3613" s="27"/>
    </row>
    <row r="3614" spans="1:22" x14ac:dyDescent="0.3">
      <c r="A3614" s="1"/>
      <c r="C3614" s="6"/>
      <c r="H3614" s="8"/>
      <c r="I3614" s="4"/>
      <c r="V3614" s="27"/>
    </row>
    <row r="3615" spans="1:22" x14ac:dyDescent="0.3">
      <c r="A3615" s="1"/>
      <c r="C3615" s="6"/>
      <c r="H3615" s="8"/>
      <c r="I3615" s="4"/>
      <c r="V3615" s="27"/>
    </row>
    <row r="3616" spans="1:22" x14ac:dyDescent="0.3">
      <c r="A3616" s="1"/>
      <c r="C3616" s="6"/>
      <c r="H3616" s="8"/>
      <c r="I3616" s="4"/>
      <c r="V3616" s="27"/>
    </row>
    <row r="3617" spans="1:22" x14ac:dyDescent="0.3">
      <c r="A3617" s="1"/>
      <c r="C3617" s="6"/>
      <c r="H3617" s="8"/>
      <c r="I3617" s="4"/>
      <c r="V3617" s="27"/>
    </row>
    <row r="3618" spans="1:22" x14ac:dyDescent="0.3">
      <c r="A3618" s="1"/>
      <c r="C3618" s="6"/>
      <c r="H3618" s="8"/>
      <c r="I3618" s="4"/>
      <c r="V3618" s="27"/>
    </row>
    <row r="3619" spans="1:22" x14ac:dyDescent="0.3">
      <c r="A3619" s="1"/>
      <c r="C3619" s="6"/>
      <c r="H3619" s="8"/>
      <c r="I3619" s="4"/>
      <c r="V3619" s="27"/>
    </row>
    <row r="3620" spans="1:22" x14ac:dyDescent="0.3">
      <c r="A3620" s="1"/>
      <c r="C3620" s="6"/>
      <c r="H3620" s="8"/>
      <c r="I3620" s="4"/>
      <c r="V3620" s="27"/>
    </row>
    <row r="3621" spans="1:22" x14ac:dyDescent="0.3">
      <c r="A3621" s="1"/>
      <c r="C3621" s="6"/>
      <c r="H3621" s="8"/>
      <c r="I3621" s="4"/>
      <c r="V3621" s="27"/>
    </row>
    <row r="3622" spans="1:22" x14ac:dyDescent="0.3">
      <c r="A3622" s="1"/>
      <c r="C3622" s="6"/>
      <c r="H3622" s="8"/>
      <c r="I3622" s="4"/>
      <c r="V3622" s="27"/>
    </row>
    <row r="3623" spans="1:22" x14ac:dyDescent="0.3">
      <c r="A3623" s="1"/>
      <c r="C3623" s="6"/>
      <c r="H3623" s="8"/>
      <c r="I3623" s="4"/>
      <c r="V3623" s="27"/>
    </row>
    <row r="3624" spans="1:22" x14ac:dyDescent="0.3">
      <c r="A3624" s="1"/>
      <c r="C3624" s="6"/>
      <c r="H3624" s="8"/>
      <c r="I3624" s="4"/>
      <c r="V3624" s="27"/>
    </row>
    <row r="3625" spans="1:22" x14ac:dyDescent="0.3">
      <c r="A3625" s="1"/>
      <c r="C3625" s="6"/>
      <c r="H3625" s="8"/>
      <c r="I3625" s="4"/>
      <c r="V3625" s="27"/>
    </row>
    <row r="3626" spans="1:22" x14ac:dyDescent="0.3">
      <c r="A3626" s="1"/>
      <c r="C3626" s="6"/>
      <c r="H3626" s="8"/>
      <c r="I3626" s="4"/>
      <c r="V3626" s="27"/>
    </row>
    <row r="3627" spans="1:22" x14ac:dyDescent="0.3">
      <c r="A3627" s="1"/>
      <c r="C3627" s="6"/>
      <c r="H3627" s="8"/>
      <c r="I3627" s="4"/>
      <c r="V3627" s="27"/>
    </row>
    <row r="3628" spans="1:22" x14ac:dyDescent="0.3">
      <c r="A3628" s="1"/>
      <c r="C3628" s="6"/>
      <c r="H3628" s="8"/>
      <c r="I3628" s="4"/>
      <c r="V3628" s="27"/>
    </row>
    <row r="3629" spans="1:22" x14ac:dyDescent="0.3">
      <c r="A3629" s="1"/>
      <c r="C3629" s="6"/>
      <c r="H3629" s="8"/>
      <c r="I3629" s="4"/>
      <c r="V3629" s="27"/>
    </row>
    <row r="3630" spans="1:22" x14ac:dyDescent="0.3">
      <c r="A3630" s="1"/>
      <c r="C3630" s="6"/>
      <c r="H3630" s="8"/>
      <c r="I3630" s="4"/>
      <c r="V3630" s="27"/>
    </row>
    <row r="3631" spans="1:22" x14ac:dyDescent="0.3">
      <c r="A3631" s="1"/>
      <c r="C3631" s="6"/>
      <c r="H3631" s="8"/>
      <c r="I3631" s="4"/>
      <c r="V3631" s="27"/>
    </row>
    <row r="3632" spans="1:22" x14ac:dyDescent="0.3">
      <c r="A3632" s="1"/>
      <c r="C3632" s="6"/>
      <c r="H3632" s="8"/>
      <c r="I3632" s="4"/>
      <c r="V3632" s="27"/>
    </row>
    <row r="3633" spans="1:22" x14ac:dyDescent="0.3">
      <c r="A3633" s="1"/>
      <c r="C3633" s="6"/>
      <c r="H3633" s="8"/>
      <c r="I3633" s="4"/>
      <c r="V3633" s="27"/>
    </row>
    <row r="3634" spans="1:22" x14ac:dyDescent="0.3">
      <c r="A3634" s="1"/>
      <c r="C3634" s="6"/>
      <c r="H3634" s="8"/>
      <c r="I3634" s="4"/>
      <c r="V3634" s="27"/>
    </row>
    <row r="3635" spans="1:22" x14ac:dyDescent="0.3">
      <c r="A3635" s="1"/>
      <c r="C3635" s="6"/>
      <c r="H3635" s="8"/>
      <c r="I3635" s="4"/>
      <c r="V3635" s="27"/>
    </row>
    <row r="3636" spans="1:22" x14ac:dyDescent="0.3">
      <c r="A3636" s="1"/>
      <c r="C3636" s="6"/>
      <c r="H3636" s="8"/>
      <c r="I3636" s="4"/>
      <c r="V3636" s="27"/>
    </row>
    <row r="3637" spans="1:22" x14ac:dyDescent="0.3">
      <c r="A3637" s="1"/>
      <c r="C3637" s="6"/>
      <c r="H3637" s="8"/>
      <c r="I3637" s="4"/>
      <c r="V3637" s="27"/>
    </row>
    <row r="3638" spans="1:22" x14ac:dyDescent="0.3">
      <c r="A3638" s="1"/>
      <c r="C3638" s="6"/>
      <c r="H3638" s="8"/>
      <c r="I3638" s="4"/>
      <c r="V3638" s="27"/>
    </row>
    <row r="3639" spans="1:22" x14ac:dyDescent="0.3">
      <c r="A3639" s="1"/>
      <c r="C3639" s="6"/>
      <c r="H3639" s="8"/>
      <c r="I3639" s="4"/>
      <c r="V3639" s="27"/>
    </row>
    <row r="3640" spans="1:22" x14ac:dyDescent="0.3">
      <c r="A3640" s="1"/>
      <c r="C3640" s="6"/>
      <c r="H3640" s="8"/>
      <c r="I3640" s="4"/>
      <c r="V3640" s="27"/>
    </row>
    <row r="3641" spans="1:22" x14ac:dyDescent="0.3">
      <c r="A3641" s="1"/>
      <c r="C3641" s="6"/>
      <c r="H3641" s="8"/>
      <c r="I3641" s="4"/>
      <c r="V3641" s="27"/>
    </row>
    <row r="3642" spans="1:22" x14ac:dyDescent="0.3">
      <c r="A3642" s="1"/>
      <c r="C3642" s="6"/>
      <c r="H3642" s="8"/>
      <c r="I3642" s="4"/>
      <c r="V3642" s="27"/>
    </row>
    <row r="3643" spans="1:22" x14ac:dyDescent="0.3">
      <c r="A3643" s="1"/>
      <c r="C3643" s="6"/>
      <c r="H3643" s="8"/>
      <c r="I3643" s="4"/>
      <c r="V3643" s="27"/>
    </row>
    <row r="3644" spans="1:22" x14ac:dyDescent="0.3">
      <c r="A3644" s="1"/>
      <c r="C3644" s="6"/>
      <c r="H3644" s="8"/>
      <c r="I3644" s="4"/>
      <c r="V3644" s="27"/>
    </row>
    <row r="3645" spans="1:22" x14ac:dyDescent="0.3">
      <c r="A3645" s="1"/>
      <c r="C3645" s="6"/>
      <c r="H3645" s="8"/>
      <c r="I3645" s="4"/>
      <c r="V3645" s="27"/>
    </row>
    <row r="3646" spans="1:22" x14ac:dyDescent="0.3">
      <c r="A3646" s="1"/>
      <c r="C3646" s="6"/>
      <c r="H3646" s="8"/>
      <c r="I3646" s="4"/>
      <c r="V3646" s="27"/>
    </row>
    <row r="3647" spans="1:22" x14ac:dyDescent="0.3">
      <c r="A3647" s="1"/>
      <c r="C3647" s="6"/>
      <c r="H3647" s="8"/>
      <c r="I3647" s="4"/>
      <c r="V3647" s="27"/>
    </row>
    <row r="3648" spans="1:22" x14ac:dyDescent="0.3">
      <c r="A3648" s="1"/>
      <c r="C3648" s="6"/>
      <c r="H3648" s="8"/>
      <c r="I3648" s="4"/>
      <c r="V3648" s="27"/>
    </row>
    <row r="3649" spans="1:22" x14ac:dyDescent="0.3">
      <c r="A3649" s="1"/>
      <c r="C3649" s="6"/>
      <c r="H3649" s="8"/>
      <c r="I3649" s="4"/>
      <c r="V3649" s="27"/>
    </row>
    <row r="3650" spans="1:22" x14ac:dyDescent="0.3">
      <c r="A3650" s="1"/>
      <c r="C3650" s="6"/>
      <c r="H3650" s="8"/>
      <c r="I3650" s="4"/>
      <c r="V3650" s="27"/>
    </row>
    <row r="3651" spans="1:22" x14ac:dyDescent="0.3">
      <c r="A3651" s="1"/>
      <c r="C3651" s="6"/>
      <c r="H3651" s="8"/>
      <c r="I3651" s="4"/>
      <c r="V3651" s="27"/>
    </row>
    <row r="3652" spans="1:22" x14ac:dyDescent="0.3">
      <c r="A3652" s="1"/>
      <c r="C3652" s="6"/>
      <c r="H3652" s="8"/>
      <c r="I3652" s="4"/>
      <c r="V3652" s="27"/>
    </row>
    <row r="3653" spans="1:22" x14ac:dyDescent="0.3">
      <c r="A3653" s="1"/>
      <c r="C3653" s="6"/>
      <c r="H3653" s="8"/>
      <c r="I3653" s="4"/>
      <c r="V3653" s="27"/>
    </row>
    <row r="3654" spans="1:22" x14ac:dyDescent="0.3">
      <c r="A3654" s="1"/>
      <c r="C3654" s="6"/>
      <c r="H3654" s="8"/>
      <c r="I3654" s="4"/>
      <c r="V3654" s="27"/>
    </row>
    <row r="3655" spans="1:22" x14ac:dyDescent="0.3">
      <c r="A3655" s="1"/>
      <c r="C3655" s="6"/>
      <c r="H3655" s="8"/>
      <c r="I3655" s="4"/>
      <c r="V3655" s="27"/>
    </row>
    <row r="3656" spans="1:22" x14ac:dyDescent="0.3">
      <c r="A3656" s="1"/>
      <c r="C3656" s="6"/>
      <c r="H3656" s="8"/>
      <c r="I3656" s="4"/>
      <c r="V3656" s="27"/>
    </row>
    <row r="3657" spans="1:22" x14ac:dyDescent="0.3">
      <c r="A3657" s="1"/>
      <c r="C3657" s="6"/>
      <c r="H3657" s="8"/>
      <c r="I3657" s="4"/>
      <c r="V3657" s="27"/>
    </row>
    <row r="3658" spans="1:22" x14ac:dyDescent="0.3">
      <c r="A3658" s="1"/>
      <c r="C3658" s="6"/>
      <c r="H3658" s="8"/>
      <c r="I3658" s="4"/>
      <c r="V3658" s="27"/>
    </row>
    <row r="3659" spans="1:22" x14ac:dyDescent="0.3">
      <c r="A3659" s="1"/>
      <c r="C3659" s="6"/>
      <c r="H3659" s="8"/>
      <c r="I3659" s="4"/>
      <c r="V3659" s="27"/>
    </row>
    <row r="3660" spans="1:22" x14ac:dyDescent="0.3">
      <c r="A3660" s="1"/>
      <c r="C3660" s="6"/>
      <c r="H3660" s="8"/>
      <c r="I3660" s="4"/>
      <c r="V3660" s="27"/>
    </row>
    <row r="3661" spans="1:22" x14ac:dyDescent="0.3">
      <c r="A3661" s="1"/>
      <c r="C3661" s="6"/>
      <c r="H3661" s="8"/>
      <c r="I3661" s="4"/>
      <c r="V3661" s="27"/>
    </row>
    <row r="3662" spans="1:22" x14ac:dyDescent="0.3">
      <c r="A3662" s="1"/>
      <c r="C3662" s="6"/>
      <c r="H3662" s="8"/>
      <c r="I3662" s="4"/>
      <c r="V3662" s="27"/>
    </row>
    <row r="3663" spans="1:22" x14ac:dyDescent="0.3">
      <c r="A3663" s="1"/>
      <c r="C3663" s="6"/>
      <c r="H3663" s="8"/>
      <c r="I3663" s="4"/>
      <c r="V3663" s="27"/>
    </row>
    <row r="3664" spans="1:22" x14ac:dyDescent="0.3">
      <c r="A3664" s="1"/>
      <c r="C3664" s="6"/>
      <c r="H3664" s="8"/>
      <c r="I3664" s="4"/>
      <c r="V3664" s="27"/>
    </row>
    <row r="3665" spans="1:22" x14ac:dyDescent="0.3">
      <c r="A3665" s="1"/>
      <c r="C3665" s="6"/>
      <c r="H3665" s="8"/>
      <c r="I3665" s="4"/>
      <c r="V3665" s="27"/>
    </row>
    <row r="3666" spans="1:22" x14ac:dyDescent="0.3">
      <c r="A3666" s="1"/>
      <c r="C3666" s="6"/>
      <c r="H3666" s="8"/>
      <c r="I3666" s="4"/>
      <c r="V3666" s="27"/>
    </row>
    <row r="3667" spans="1:22" x14ac:dyDescent="0.3">
      <c r="A3667" s="1"/>
      <c r="C3667" s="6"/>
      <c r="H3667" s="8"/>
      <c r="I3667" s="4"/>
      <c r="V3667" s="27"/>
    </row>
    <row r="3668" spans="1:22" x14ac:dyDescent="0.3">
      <c r="A3668" s="1"/>
      <c r="C3668" s="6"/>
      <c r="H3668" s="8"/>
      <c r="I3668" s="4"/>
      <c r="V3668" s="27"/>
    </row>
    <row r="3669" spans="1:22" x14ac:dyDescent="0.3">
      <c r="A3669" s="1"/>
      <c r="C3669" s="6"/>
      <c r="H3669" s="8"/>
      <c r="I3669" s="4"/>
      <c r="V3669" s="27"/>
    </row>
    <row r="3670" spans="1:22" x14ac:dyDescent="0.3">
      <c r="A3670" s="1"/>
      <c r="C3670" s="6"/>
      <c r="H3670" s="8"/>
      <c r="I3670" s="4"/>
      <c r="V3670" s="27"/>
    </row>
    <row r="3671" spans="1:22" x14ac:dyDescent="0.3">
      <c r="A3671" s="1"/>
      <c r="C3671" s="6"/>
      <c r="H3671" s="8"/>
      <c r="I3671" s="4"/>
      <c r="V3671" s="27"/>
    </row>
    <row r="3672" spans="1:22" x14ac:dyDescent="0.3">
      <c r="A3672" s="1"/>
      <c r="C3672" s="6"/>
      <c r="H3672" s="8"/>
      <c r="I3672" s="4"/>
      <c r="V3672" s="27"/>
    </row>
    <row r="3673" spans="1:22" x14ac:dyDescent="0.3">
      <c r="A3673" s="1"/>
      <c r="C3673" s="6"/>
      <c r="H3673" s="8"/>
      <c r="I3673" s="4"/>
      <c r="V3673" s="27"/>
    </row>
    <row r="3674" spans="1:22" x14ac:dyDescent="0.3">
      <c r="A3674" s="1"/>
      <c r="C3674" s="6"/>
      <c r="H3674" s="8"/>
      <c r="I3674" s="4"/>
      <c r="V3674" s="27"/>
    </row>
    <row r="3675" spans="1:22" x14ac:dyDescent="0.3">
      <c r="A3675" s="1"/>
      <c r="C3675" s="6"/>
      <c r="H3675" s="8"/>
      <c r="I3675" s="4"/>
      <c r="V3675" s="27"/>
    </row>
    <row r="3676" spans="1:22" x14ac:dyDescent="0.3">
      <c r="A3676" s="1"/>
      <c r="C3676" s="6"/>
      <c r="H3676" s="8"/>
      <c r="I3676" s="4"/>
      <c r="V3676" s="27"/>
    </row>
    <row r="3677" spans="1:22" x14ac:dyDescent="0.3">
      <c r="A3677" s="1"/>
      <c r="C3677" s="6"/>
      <c r="H3677" s="8"/>
      <c r="I3677" s="4"/>
      <c r="V3677" s="27"/>
    </row>
    <row r="3678" spans="1:22" x14ac:dyDescent="0.3">
      <c r="A3678" s="1"/>
      <c r="C3678" s="6"/>
      <c r="H3678" s="8"/>
      <c r="I3678" s="4"/>
      <c r="V3678" s="27"/>
    </row>
    <row r="3679" spans="1:22" x14ac:dyDescent="0.3">
      <c r="A3679" s="1"/>
      <c r="C3679" s="6"/>
      <c r="H3679" s="8"/>
      <c r="I3679" s="4"/>
      <c r="V3679" s="27"/>
    </row>
    <row r="3680" spans="1:22" x14ac:dyDescent="0.3">
      <c r="A3680" s="1"/>
      <c r="C3680" s="6"/>
      <c r="H3680" s="8"/>
      <c r="I3680" s="4"/>
      <c r="V3680" s="27"/>
    </row>
    <row r="3681" spans="1:22" x14ac:dyDescent="0.3">
      <c r="A3681" s="1"/>
      <c r="C3681" s="6"/>
      <c r="H3681" s="8"/>
      <c r="I3681" s="4"/>
      <c r="V3681" s="27"/>
    </row>
    <row r="3682" spans="1:22" x14ac:dyDescent="0.3">
      <c r="A3682" s="1"/>
      <c r="C3682" s="6"/>
      <c r="H3682" s="8"/>
      <c r="I3682" s="4"/>
      <c r="V3682" s="27"/>
    </row>
    <row r="3683" spans="1:22" x14ac:dyDescent="0.3">
      <c r="A3683" s="1"/>
      <c r="C3683" s="6"/>
      <c r="H3683" s="8"/>
      <c r="I3683" s="4"/>
      <c r="V3683" s="27"/>
    </row>
    <row r="3684" spans="1:22" x14ac:dyDescent="0.3">
      <c r="A3684" s="1"/>
      <c r="C3684" s="6"/>
      <c r="H3684" s="8"/>
      <c r="I3684" s="4"/>
      <c r="V3684" s="27"/>
    </row>
    <row r="3685" spans="1:22" x14ac:dyDescent="0.3">
      <c r="A3685" s="1"/>
      <c r="C3685" s="6"/>
      <c r="H3685" s="8"/>
      <c r="I3685" s="4"/>
      <c r="V3685" s="27"/>
    </row>
    <row r="3686" spans="1:22" x14ac:dyDescent="0.3">
      <c r="A3686" s="1"/>
      <c r="C3686" s="6"/>
      <c r="H3686" s="8"/>
      <c r="I3686" s="4"/>
      <c r="V3686" s="27"/>
    </row>
    <row r="3687" spans="1:22" x14ac:dyDescent="0.3">
      <c r="A3687" s="1"/>
      <c r="C3687" s="6"/>
      <c r="H3687" s="8"/>
      <c r="I3687" s="4"/>
      <c r="V3687" s="27"/>
    </row>
    <row r="3688" spans="1:22" x14ac:dyDescent="0.3">
      <c r="A3688" s="1"/>
      <c r="C3688" s="6"/>
      <c r="H3688" s="8"/>
      <c r="I3688" s="4"/>
      <c r="V3688" s="27"/>
    </row>
    <row r="3689" spans="1:22" x14ac:dyDescent="0.3">
      <c r="A3689" s="1"/>
      <c r="C3689" s="6"/>
      <c r="H3689" s="8"/>
      <c r="I3689" s="4"/>
      <c r="V3689" s="27"/>
    </row>
    <row r="3690" spans="1:22" x14ac:dyDescent="0.3">
      <c r="A3690" s="1"/>
      <c r="C3690" s="6"/>
      <c r="H3690" s="8"/>
      <c r="I3690" s="4"/>
      <c r="V3690" s="27"/>
    </row>
    <row r="3691" spans="1:22" x14ac:dyDescent="0.3">
      <c r="A3691" s="1"/>
      <c r="C3691" s="6"/>
      <c r="H3691" s="8"/>
      <c r="I3691" s="4"/>
      <c r="V3691" s="27"/>
    </row>
    <row r="3692" spans="1:22" x14ac:dyDescent="0.3">
      <c r="A3692" s="1"/>
      <c r="C3692" s="6"/>
      <c r="H3692" s="8"/>
      <c r="I3692" s="4"/>
      <c r="V3692" s="27"/>
    </row>
    <row r="3693" spans="1:22" x14ac:dyDescent="0.3">
      <c r="A3693" s="1"/>
      <c r="C3693" s="6"/>
      <c r="H3693" s="8"/>
      <c r="I3693" s="4"/>
      <c r="V3693" s="27"/>
    </row>
    <row r="3694" spans="1:22" x14ac:dyDescent="0.3">
      <c r="A3694" s="1"/>
      <c r="C3694" s="6"/>
      <c r="H3694" s="8"/>
      <c r="I3694" s="4"/>
      <c r="V3694" s="27"/>
    </row>
    <row r="3695" spans="1:22" x14ac:dyDescent="0.3">
      <c r="A3695" s="1"/>
      <c r="C3695" s="6"/>
      <c r="H3695" s="8"/>
      <c r="I3695" s="4"/>
      <c r="V3695" s="27"/>
    </row>
    <row r="3696" spans="1:22" x14ac:dyDescent="0.3">
      <c r="A3696" s="1"/>
      <c r="C3696" s="6"/>
      <c r="H3696" s="8"/>
      <c r="I3696" s="4"/>
      <c r="V3696" s="27"/>
    </row>
    <row r="3697" spans="1:22" x14ac:dyDescent="0.3">
      <c r="A3697" s="1"/>
      <c r="C3697" s="6"/>
      <c r="H3697" s="8"/>
      <c r="I3697" s="4"/>
      <c r="V3697" s="27"/>
    </row>
    <row r="3698" spans="1:22" x14ac:dyDescent="0.3">
      <c r="A3698" s="1"/>
      <c r="C3698" s="6"/>
      <c r="H3698" s="8"/>
      <c r="I3698" s="4"/>
      <c r="V3698" s="27"/>
    </row>
    <row r="3699" spans="1:22" x14ac:dyDescent="0.3">
      <c r="A3699" s="1"/>
      <c r="C3699" s="6"/>
      <c r="H3699" s="8"/>
      <c r="I3699" s="4"/>
      <c r="V3699" s="27"/>
    </row>
    <row r="3700" spans="1:22" x14ac:dyDescent="0.3">
      <c r="A3700" s="1"/>
      <c r="C3700" s="6"/>
      <c r="H3700" s="8"/>
      <c r="I3700" s="4"/>
      <c r="V3700" s="27"/>
    </row>
    <row r="3701" spans="1:22" x14ac:dyDescent="0.3">
      <c r="A3701" s="1"/>
      <c r="C3701" s="6"/>
      <c r="H3701" s="8"/>
      <c r="I3701" s="4"/>
      <c r="V3701" s="27"/>
    </row>
    <row r="3702" spans="1:22" x14ac:dyDescent="0.3">
      <c r="A3702" s="1"/>
      <c r="C3702" s="6"/>
      <c r="H3702" s="8"/>
      <c r="I3702" s="4"/>
      <c r="V3702" s="27"/>
    </row>
    <row r="3703" spans="1:22" x14ac:dyDescent="0.3">
      <c r="A3703" s="1"/>
      <c r="C3703" s="6"/>
      <c r="H3703" s="8"/>
      <c r="I3703" s="4"/>
      <c r="V3703" s="27"/>
    </row>
    <row r="3704" spans="1:22" x14ac:dyDescent="0.3">
      <c r="A3704" s="1"/>
      <c r="C3704" s="6"/>
      <c r="H3704" s="8"/>
      <c r="I3704" s="4"/>
      <c r="V3704" s="27"/>
    </row>
    <row r="3705" spans="1:22" x14ac:dyDescent="0.3">
      <c r="A3705" s="1"/>
      <c r="C3705" s="6"/>
      <c r="H3705" s="8"/>
      <c r="I3705" s="4"/>
      <c r="V3705" s="27"/>
    </row>
    <row r="3706" spans="1:22" x14ac:dyDescent="0.3">
      <c r="A3706" s="1"/>
      <c r="C3706" s="6"/>
      <c r="H3706" s="8"/>
      <c r="I3706" s="4"/>
      <c r="V3706" s="27"/>
    </row>
    <row r="3707" spans="1:22" x14ac:dyDescent="0.3">
      <c r="A3707" s="1"/>
      <c r="C3707" s="6"/>
      <c r="H3707" s="8"/>
      <c r="I3707" s="4"/>
      <c r="V3707" s="27"/>
    </row>
    <row r="3708" spans="1:22" x14ac:dyDescent="0.3">
      <c r="A3708" s="1"/>
      <c r="C3708" s="6"/>
      <c r="H3708" s="8"/>
      <c r="I3708" s="4"/>
      <c r="V3708" s="27"/>
    </row>
    <row r="3709" spans="1:22" x14ac:dyDescent="0.3">
      <c r="A3709" s="1"/>
      <c r="C3709" s="6"/>
      <c r="H3709" s="8"/>
      <c r="I3709" s="4"/>
      <c r="V3709" s="27"/>
    </row>
    <row r="3710" spans="1:22" x14ac:dyDescent="0.3">
      <c r="A3710" s="1"/>
      <c r="C3710" s="6"/>
      <c r="H3710" s="8"/>
      <c r="I3710" s="4"/>
      <c r="V3710" s="27"/>
    </row>
    <row r="3711" spans="1:22" x14ac:dyDescent="0.3">
      <c r="A3711" s="1"/>
      <c r="C3711" s="6"/>
      <c r="H3711" s="8"/>
      <c r="I3711" s="4"/>
      <c r="V3711" s="27"/>
    </row>
    <row r="3712" spans="1:22" x14ac:dyDescent="0.3">
      <c r="A3712" s="1"/>
      <c r="C3712" s="6"/>
      <c r="H3712" s="8"/>
      <c r="I3712" s="4"/>
      <c r="V3712" s="27"/>
    </row>
    <row r="3713" spans="1:22" x14ac:dyDescent="0.3">
      <c r="A3713" s="1"/>
      <c r="C3713" s="6"/>
      <c r="H3713" s="8"/>
      <c r="I3713" s="4"/>
      <c r="V3713" s="27"/>
    </row>
    <row r="3714" spans="1:22" x14ac:dyDescent="0.3">
      <c r="A3714" s="1"/>
      <c r="C3714" s="6"/>
      <c r="H3714" s="8"/>
      <c r="I3714" s="4"/>
      <c r="V3714" s="27"/>
    </row>
    <row r="3715" spans="1:22" x14ac:dyDescent="0.3">
      <c r="A3715" s="1"/>
      <c r="C3715" s="6"/>
      <c r="H3715" s="8"/>
      <c r="I3715" s="4"/>
      <c r="V3715" s="27"/>
    </row>
    <row r="3716" spans="1:22" x14ac:dyDescent="0.3">
      <c r="A3716" s="1"/>
      <c r="C3716" s="6"/>
      <c r="H3716" s="8"/>
      <c r="I3716" s="4"/>
      <c r="V3716" s="27"/>
    </row>
    <row r="3717" spans="1:22" x14ac:dyDescent="0.3">
      <c r="A3717" s="1"/>
      <c r="C3717" s="6"/>
      <c r="H3717" s="8"/>
      <c r="I3717" s="4"/>
      <c r="V3717" s="27"/>
    </row>
    <row r="3718" spans="1:22" x14ac:dyDescent="0.3">
      <c r="A3718" s="1"/>
      <c r="C3718" s="6"/>
      <c r="H3718" s="8"/>
      <c r="I3718" s="4"/>
      <c r="V3718" s="27"/>
    </row>
    <row r="3719" spans="1:22" x14ac:dyDescent="0.3">
      <c r="A3719" s="1"/>
      <c r="C3719" s="6"/>
      <c r="H3719" s="8"/>
      <c r="I3719" s="4"/>
      <c r="V3719" s="27"/>
    </row>
    <row r="3720" spans="1:22" x14ac:dyDescent="0.3">
      <c r="A3720" s="1"/>
      <c r="C3720" s="6"/>
      <c r="H3720" s="8"/>
      <c r="I3720" s="4"/>
      <c r="V3720" s="27"/>
    </row>
    <row r="3721" spans="1:22" x14ac:dyDescent="0.3">
      <c r="A3721" s="1"/>
      <c r="C3721" s="6"/>
      <c r="H3721" s="8"/>
      <c r="I3721" s="4"/>
      <c r="V3721" s="27"/>
    </row>
    <row r="3722" spans="1:22" x14ac:dyDescent="0.3">
      <c r="A3722" s="1"/>
      <c r="C3722" s="6"/>
      <c r="H3722" s="8"/>
      <c r="I3722" s="4"/>
      <c r="V3722" s="27"/>
    </row>
    <row r="3723" spans="1:22" x14ac:dyDescent="0.3">
      <c r="A3723" s="1"/>
      <c r="C3723" s="6"/>
      <c r="H3723" s="8"/>
      <c r="I3723" s="4"/>
      <c r="V3723" s="27"/>
    </row>
    <row r="3724" spans="1:22" x14ac:dyDescent="0.3">
      <c r="A3724" s="1"/>
      <c r="C3724" s="6"/>
      <c r="H3724" s="8"/>
      <c r="I3724" s="4"/>
      <c r="V3724" s="27"/>
    </row>
    <row r="3725" spans="1:22" x14ac:dyDescent="0.3">
      <c r="A3725" s="1"/>
      <c r="C3725" s="6"/>
      <c r="H3725" s="8"/>
      <c r="I3725" s="4"/>
      <c r="V3725" s="27"/>
    </row>
    <row r="3726" spans="1:22" x14ac:dyDescent="0.3">
      <c r="A3726" s="1"/>
      <c r="C3726" s="6"/>
      <c r="H3726" s="8"/>
      <c r="I3726" s="4"/>
      <c r="V3726" s="27"/>
    </row>
    <row r="3727" spans="1:22" x14ac:dyDescent="0.3">
      <c r="A3727" s="1"/>
      <c r="C3727" s="6"/>
      <c r="H3727" s="8"/>
      <c r="I3727" s="4"/>
      <c r="V3727" s="27"/>
    </row>
    <row r="3728" spans="1:22" x14ac:dyDescent="0.3">
      <c r="A3728" s="1"/>
      <c r="C3728" s="6"/>
      <c r="H3728" s="8"/>
      <c r="I3728" s="4"/>
      <c r="V3728" s="27"/>
    </row>
    <row r="3729" spans="1:22" x14ac:dyDescent="0.3">
      <c r="A3729" s="1"/>
      <c r="C3729" s="6"/>
      <c r="H3729" s="8"/>
      <c r="I3729" s="4"/>
      <c r="V3729" s="27"/>
    </row>
    <row r="3730" spans="1:22" x14ac:dyDescent="0.3">
      <c r="A3730" s="1"/>
      <c r="C3730" s="6"/>
      <c r="H3730" s="8"/>
      <c r="I3730" s="4"/>
      <c r="V3730" s="27"/>
    </row>
    <row r="3731" spans="1:22" x14ac:dyDescent="0.3">
      <c r="A3731" s="1"/>
      <c r="C3731" s="6"/>
      <c r="H3731" s="8"/>
      <c r="I3731" s="4"/>
      <c r="V3731" s="27"/>
    </row>
    <row r="3732" spans="1:22" x14ac:dyDescent="0.3">
      <c r="A3732" s="1"/>
      <c r="C3732" s="6"/>
      <c r="H3732" s="8"/>
      <c r="I3732" s="4"/>
      <c r="V3732" s="27"/>
    </row>
    <row r="3733" spans="1:22" x14ac:dyDescent="0.3">
      <c r="A3733" s="1"/>
      <c r="C3733" s="6"/>
      <c r="H3733" s="8"/>
      <c r="I3733" s="4"/>
      <c r="V3733" s="27"/>
    </row>
    <row r="3734" spans="1:22" x14ac:dyDescent="0.3">
      <c r="A3734" s="1"/>
      <c r="C3734" s="6"/>
      <c r="H3734" s="8"/>
      <c r="I3734" s="4"/>
      <c r="V3734" s="27"/>
    </row>
    <row r="3735" spans="1:22" x14ac:dyDescent="0.3">
      <c r="A3735" s="1"/>
      <c r="C3735" s="6"/>
      <c r="H3735" s="8"/>
      <c r="I3735" s="4"/>
      <c r="V3735" s="27"/>
    </row>
    <row r="3736" spans="1:22" x14ac:dyDescent="0.3">
      <c r="A3736" s="1"/>
      <c r="C3736" s="6"/>
      <c r="H3736" s="8"/>
      <c r="I3736" s="4"/>
      <c r="V3736" s="27"/>
    </row>
    <row r="3737" spans="1:22" x14ac:dyDescent="0.3">
      <c r="A3737" s="1"/>
      <c r="C3737" s="6"/>
      <c r="H3737" s="8"/>
      <c r="I3737" s="4"/>
      <c r="V3737" s="27"/>
    </row>
    <row r="3738" spans="1:22" x14ac:dyDescent="0.3">
      <c r="A3738" s="1"/>
      <c r="C3738" s="6"/>
      <c r="H3738" s="8"/>
      <c r="I3738" s="4"/>
      <c r="V3738" s="27"/>
    </row>
    <row r="3739" spans="1:22" x14ac:dyDescent="0.3">
      <c r="A3739" s="1"/>
      <c r="C3739" s="6"/>
      <c r="H3739" s="8"/>
      <c r="I3739" s="4"/>
      <c r="V3739" s="27"/>
    </row>
    <row r="3740" spans="1:22" x14ac:dyDescent="0.3">
      <c r="A3740" s="1"/>
      <c r="C3740" s="6"/>
      <c r="H3740" s="8"/>
      <c r="I3740" s="4"/>
      <c r="V3740" s="27"/>
    </row>
    <row r="3741" spans="1:22" x14ac:dyDescent="0.3">
      <c r="A3741" s="1"/>
      <c r="C3741" s="6"/>
      <c r="H3741" s="8"/>
      <c r="I3741" s="4"/>
      <c r="V3741" s="27"/>
    </row>
    <row r="3742" spans="1:22" x14ac:dyDescent="0.3">
      <c r="A3742" s="1"/>
      <c r="C3742" s="6"/>
      <c r="H3742" s="8"/>
      <c r="I3742" s="4"/>
      <c r="V3742" s="27"/>
    </row>
    <row r="3743" spans="1:22" x14ac:dyDescent="0.3">
      <c r="A3743" s="1"/>
      <c r="C3743" s="6"/>
      <c r="H3743" s="8"/>
      <c r="I3743" s="4"/>
      <c r="V3743" s="27"/>
    </row>
    <row r="3744" spans="1:22" x14ac:dyDescent="0.3">
      <c r="A3744" s="1"/>
      <c r="C3744" s="6"/>
      <c r="H3744" s="8"/>
      <c r="I3744" s="4"/>
      <c r="V3744" s="27"/>
    </row>
    <row r="3745" spans="1:22" x14ac:dyDescent="0.3">
      <c r="A3745" s="1"/>
      <c r="C3745" s="6"/>
      <c r="H3745" s="8"/>
      <c r="I3745" s="4"/>
      <c r="V3745" s="27"/>
    </row>
    <row r="3746" spans="1:22" x14ac:dyDescent="0.3">
      <c r="A3746" s="1"/>
      <c r="C3746" s="6"/>
      <c r="H3746" s="8"/>
      <c r="I3746" s="4"/>
      <c r="V3746" s="27"/>
    </row>
    <row r="3747" spans="1:22" x14ac:dyDescent="0.3">
      <c r="A3747" s="1"/>
      <c r="C3747" s="6"/>
      <c r="H3747" s="8"/>
      <c r="I3747" s="4"/>
      <c r="V3747" s="27"/>
    </row>
    <row r="3748" spans="1:22" x14ac:dyDescent="0.3">
      <c r="A3748" s="1"/>
      <c r="C3748" s="6"/>
      <c r="H3748" s="8"/>
      <c r="I3748" s="4"/>
      <c r="V3748" s="27"/>
    </row>
    <row r="3749" spans="1:22" x14ac:dyDescent="0.3">
      <c r="A3749" s="1"/>
      <c r="C3749" s="6"/>
      <c r="H3749" s="8"/>
      <c r="I3749" s="4"/>
      <c r="V3749" s="27"/>
    </row>
    <row r="3750" spans="1:22" x14ac:dyDescent="0.3">
      <c r="A3750" s="1"/>
      <c r="C3750" s="6"/>
      <c r="H3750" s="8"/>
      <c r="I3750" s="4"/>
      <c r="V3750" s="27"/>
    </row>
    <row r="3751" spans="1:22" x14ac:dyDescent="0.3">
      <c r="A3751" s="1"/>
      <c r="C3751" s="6"/>
      <c r="H3751" s="8"/>
      <c r="I3751" s="4"/>
      <c r="V3751" s="27"/>
    </row>
    <row r="3752" spans="1:22" x14ac:dyDescent="0.3">
      <c r="A3752" s="1"/>
      <c r="C3752" s="6"/>
      <c r="H3752" s="8"/>
      <c r="I3752" s="4"/>
      <c r="V3752" s="27"/>
    </row>
    <row r="3753" spans="1:22" x14ac:dyDescent="0.3">
      <c r="A3753" s="1"/>
      <c r="C3753" s="6"/>
      <c r="H3753" s="8"/>
      <c r="I3753" s="4"/>
      <c r="V3753" s="27"/>
    </row>
    <row r="3754" spans="1:22" x14ac:dyDescent="0.3">
      <c r="A3754" s="1"/>
      <c r="C3754" s="6"/>
      <c r="H3754" s="8"/>
      <c r="I3754" s="4"/>
      <c r="V3754" s="27"/>
    </row>
    <row r="3755" spans="1:22" x14ac:dyDescent="0.3">
      <c r="A3755" s="1"/>
      <c r="C3755" s="6"/>
      <c r="H3755" s="8"/>
      <c r="I3755" s="4"/>
      <c r="V3755" s="27"/>
    </row>
    <row r="3756" spans="1:22" x14ac:dyDescent="0.3">
      <c r="A3756" s="1"/>
      <c r="C3756" s="6"/>
      <c r="H3756" s="8"/>
      <c r="I3756" s="4"/>
      <c r="V3756" s="27"/>
    </row>
    <row r="3757" spans="1:22" x14ac:dyDescent="0.3">
      <c r="A3757" s="1"/>
      <c r="C3757" s="6"/>
      <c r="H3757" s="8"/>
      <c r="I3757" s="4"/>
      <c r="V3757" s="27"/>
    </row>
    <row r="3758" spans="1:22" x14ac:dyDescent="0.3">
      <c r="A3758" s="1"/>
      <c r="C3758" s="6"/>
      <c r="H3758" s="8"/>
      <c r="I3758" s="4"/>
      <c r="V3758" s="27"/>
    </row>
    <row r="3759" spans="1:22" x14ac:dyDescent="0.3">
      <c r="A3759" s="1"/>
      <c r="C3759" s="6"/>
      <c r="H3759" s="8"/>
      <c r="I3759" s="4"/>
      <c r="V3759" s="27"/>
    </row>
    <row r="3760" spans="1:22" x14ac:dyDescent="0.3">
      <c r="A3760" s="1"/>
      <c r="C3760" s="6"/>
      <c r="H3760" s="8"/>
      <c r="I3760" s="4"/>
      <c r="V3760" s="27"/>
    </row>
    <row r="3761" spans="1:22" x14ac:dyDescent="0.3">
      <c r="A3761" s="1"/>
      <c r="C3761" s="6"/>
      <c r="H3761" s="8"/>
      <c r="I3761" s="4"/>
      <c r="V3761" s="27"/>
    </row>
    <row r="3762" spans="1:22" x14ac:dyDescent="0.3">
      <c r="A3762" s="1"/>
      <c r="C3762" s="6"/>
      <c r="H3762" s="8"/>
      <c r="I3762" s="4"/>
      <c r="V3762" s="27"/>
    </row>
    <row r="3763" spans="1:22" x14ac:dyDescent="0.3">
      <c r="A3763" s="1"/>
      <c r="C3763" s="6"/>
      <c r="H3763" s="8"/>
      <c r="I3763" s="4"/>
      <c r="V3763" s="27"/>
    </row>
    <row r="3764" spans="1:22" x14ac:dyDescent="0.3">
      <c r="A3764" s="1"/>
      <c r="C3764" s="6"/>
      <c r="H3764" s="8"/>
      <c r="I3764" s="4"/>
      <c r="V3764" s="27"/>
    </row>
    <row r="3765" spans="1:22" x14ac:dyDescent="0.3">
      <c r="A3765" s="1"/>
      <c r="C3765" s="6"/>
      <c r="H3765" s="8"/>
      <c r="I3765" s="4"/>
      <c r="V3765" s="27"/>
    </row>
    <row r="3766" spans="1:22" x14ac:dyDescent="0.3">
      <c r="A3766" s="1"/>
      <c r="C3766" s="6"/>
      <c r="H3766" s="8"/>
      <c r="I3766" s="4"/>
      <c r="V3766" s="27"/>
    </row>
    <row r="3767" spans="1:22" x14ac:dyDescent="0.3">
      <c r="A3767" s="1"/>
      <c r="C3767" s="6"/>
      <c r="H3767" s="8"/>
      <c r="I3767" s="4"/>
      <c r="V3767" s="27"/>
    </row>
    <row r="3768" spans="1:22" x14ac:dyDescent="0.3">
      <c r="A3768" s="1"/>
      <c r="C3768" s="6"/>
      <c r="H3768" s="8"/>
      <c r="I3768" s="4"/>
      <c r="V3768" s="27"/>
    </row>
    <row r="3769" spans="1:22" x14ac:dyDescent="0.3">
      <c r="A3769" s="1"/>
      <c r="C3769" s="6"/>
      <c r="H3769" s="8"/>
      <c r="I3769" s="4"/>
      <c r="V3769" s="27"/>
    </row>
    <row r="3770" spans="1:22" x14ac:dyDescent="0.3">
      <c r="A3770" s="1"/>
      <c r="C3770" s="6"/>
      <c r="H3770" s="8"/>
      <c r="I3770" s="4"/>
      <c r="V3770" s="27"/>
    </row>
    <row r="3771" spans="1:22" x14ac:dyDescent="0.3">
      <c r="A3771" s="1"/>
      <c r="C3771" s="6"/>
      <c r="H3771" s="8"/>
      <c r="I3771" s="4"/>
      <c r="V3771" s="27"/>
    </row>
    <row r="3772" spans="1:22" x14ac:dyDescent="0.3">
      <c r="A3772" s="1"/>
      <c r="C3772" s="6"/>
      <c r="H3772" s="8"/>
      <c r="I3772" s="4"/>
      <c r="V3772" s="27"/>
    </row>
    <row r="3773" spans="1:22" x14ac:dyDescent="0.3">
      <c r="A3773" s="1"/>
      <c r="C3773" s="6"/>
      <c r="H3773" s="8"/>
      <c r="I3773" s="4"/>
      <c r="V3773" s="27"/>
    </row>
    <row r="3774" spans="1:22" x14ac:dyDescent="0.3">
      <c r="A3774" s="1"/>
      <c r="C3774" s="6"/>
      <c r="H3774" s="8"/>
      <c r="I3774" s="4"/>
      <c r="V3774" s="27"/>
    </row>
    <row r="3775" spans="1:22" x14ac:dyDescent="0.3">
      <c r="A3775" s="1"/>
      <c r="C3775" s="6"/>
      <c r="H3775" s="8"/>
      <c r="I3775" s="4"/>
      <c r="V3775" s="27"/>
    </row>
    <row r="3776" spans="1:22" x14ac:dyDescent="0.3">
      <c r="A3776" s="1"/>
      <c r="C3776" s="6"/>
      <c r="H3776" s="8"/>
      <c r="I3776" s="4"/>
      <c r="V3776" s="27"/>
    </row>
    <row r="3777" spans="1:22" x14ac:dyDescent="0.3">
      <c r="A3777" s="1"/>
      <c r="C3777" s="6"/>
      <c r="H3777" s="8"/>
      <c r="I3777" s="4"/>
      <c r="V3777" s="27"/>
    </row>
    <row r="3778" spans="1:22" x14ac:dyDescent="0.3">
      <c r="A3778" s="1"/>
      <c r="C3778" s="6"/>
      <c r="H3778" s="8"/>
      <c r="I3778" s="4"/>
      <c r="V3778" s="27"/>
    </row>
    <row r="3779" spans="1:22" x14ac:dyDescent="0.3">
      <c r="A3779" s="1"/>
      <c r="C3779" s="6"/>
      <c r="H3779" s="8"/>
      <c r="I3779" s="4"/>
      <c r="V3779" s="27"/>
    </row>
    <row r="3780" spans="1:22" x14ac:dyDescent="0.3">
      <c r="A3780" s="1"/>
      <c r="C3780" s="6"/>
      <c r="H3780" s="8"/>
      <c r="I3780" s="4"/>
      <c r="V3780" s="27"/>
    </row>
    <row r="3781" spans="1:22" x14ac:dyDescent="0.3">
      <c r="A3781" s="1"/>
      <c r="C3781" s="6"/>
      <c r="H3781" s="8"/>
      <c r="I3781" s="4"/>
      <c r="V3781" s="27"/>
    </row>
    <row r="3782" spans="1:22" x14ac:dyDescent="0.3">
      <c r="A3782" s="1"/>
      <c r="C3782" s="6"/>
      <c r="H3782" s="8"/>
      <c r="I3782" s="4"/>
      <c r="V3782" s="27"/>
    </row>
    <row r="3783" spans="1:22" x14ac:dyDescent="0.3">
      <c r="A3783" s="1"/>
      <c r="C3783" s="6"/>
      <c r="H3783" s="8"/>
      <c r="I3783" s="4"/>
      <c r="V3783" s="27"/>
    </row>
    <row r="3784" spans="1:22" x14ac:dyDescent="0.3">
      <c r="A3784" s="1"/>
      <c r="C3784" s="6"/>
      <c r="H3784" s="8"/>
      <c r="I3784" s="4"/>
      <c r="V3784" s="27"/>
    </row>
    <row r="3785" spans="1:22" x14ac:dyDescent="0.3">
      <c r="A3785" s="1"/>
      <c r="C3785" s="6"/>
      <c r="H3785" s="8"/>
      <c r="I3785" s="4"/>
      <c r="V3785" s="27"/>
    </row>
    <row r="3786" spans="1:22" x14ac:dyDescent="0.3">
      <c r="A3786" s="1"/>
      <c r="C3786" s="6"/>
      <c r="H3786" s="8"/>
      <c r="I3786" s="4"/>
      <c r="V3786" s="27"/>
    </row>
    <row r="3787" spans="1:22" x14ac:dyDescent="0.3">
      <c r="A3787" s="1"/>
      <c r="C3787" s="6"/>
      <c r="H3787" s="8"/>
      <c r="I3787" s="4"/>
      <c r="V3787" s="27"/>
    </row>
    <row r="3788" spans="1:22" x14ac:dyDescent="0.3">
      <c r="A3788" s="1"/>
      <c r="C3788" s="6"/>
      <c r="H3788" s="8"/>
      <c r="I3788" s="4"/>
      <c r="V3788" s="27"/>
    </row>
    <row r="3789" spans="1:22" x14ac:dyDescent="0.3">
      <c r="A3789" s="1"/>
      <c r="C3789" s="6"/>
      <c r="H3789" s="8"/>
      <c r="I3789" s="4"/>
      <c r="V3789" s="27"/>
    </row>
    <row r="3790" spans="1:22" x14ac:dyDescent="0.3">
      <c r="A3790" s="1"/>
      <c r="C3790" s="6"/>
      <c r="H3790" s="8"/>
      <c r="I3790" s="4"/>
      <c r="V3790" s="27"/>
    </row>
    <row r="3791" spans="1:22" x14ac:dyDescent="0.3">
      <c r="A3791" s="1"/>
      <c r="C3791" s="6"/>
      <c r="H3791" s="8"/>
      <c r="I3791" s="4"/>
      <c r="V3791" s="27"/>
    </row>
    <row r="3792" spans="1:22" x14ac:dyDescent="0.3">
      <c r="A3792" s="1"/>
      <c r="C3792" s="6"/>
      <c r="H3792" s="8"/>
      <c r="I3792" s="4"/>
      <c r="V3792" s="27"/>
    </row>
    <row r="3793" spans="1:22" x14ac:dyDescent="0.3">
      <c r="A3793" s="1"/>
      <c r="C3793" s="6"/>
      <c r="H3793" s="8"/>
      <c r="I3793" s="4"/>
      <c r="V3793" s="27"/>
    </row>
    <row r="3794" spans="1:22" x14ac:dyDescent="0.3">
      <c r="A3794" s="1"/>
      <c r="C3794" s="6"/>
      <c r="H3794" s="8"/>
      <c r="I3794" s="4"/>
      <c r="V3794" s="27"/>
    </row>
    <row r="3795" spans="1:22" x14ac:dyDescent="0.3">
      <c r="A3795" s="1"/>
      <c r="C3795" s="6"/>
      <c r="H3795" s="8"/>
      <c r="I3795" s="4"/>
      <c r="V3795" s="27"/>
    </row>
    <row r="3796" spans="1:22" x14ac:dyDescent="0.3">
      <c r="A3796" s="1"/>
      <c r="C3796" s="6"/>
      <c r="H3796" s="8"/>
      <c r="I3796" s="4"/>
      <c r="V3796" s="27"/>
    </row>
    <row r="3797" spans="1:22" x14ac:dyDescent="0.3">
      <c r="A3797" s="1"/>
      <c r="C3797" s="6"/>
      <c r="H3797" s="8"/>
      <c r="I3797" s="4"/>
      <c r="V3797" s="27"/>
    </row>
    <row r="3798" spans="1:22" x14ac:dyDescent="0.3">
      <c r="A3798" s="1"/>
      <c r="C3798" s="6"/>
      <c r="H3798" s="8"/>
      <c r="I3798" s="4"/>
      <c r="V3798" s="27"/>
    </row>
    <row r="3799" spans="1:22" x14ac:dyDescent="0.3">
      <c r="A3799" s="1"/>
      <c r="C3799" s="6"/>
      <c r="H3799" s="8"/>
      <c r="I3799" s="4"/>
      <c r="V3799" s="27"/>
    </row>
    <row r="3800" spans="1:22" x14ac:dyDescent="0.3">
      <c r="A3800" s="1"/>
      <c r="C3800" s="6"/>
      <c r="H3800" s="8"/>
      <c r="I3800" s="4"/>
      <c r="V3800" s="27"/>
    </row>
    <row r="3801" spans="1:22" x14ac:dyDescent="0.3">
      <c r="A3801" s="1"/>
      <c r="C3801" s="6"/>
      <c r="H3801" s="8"/>
      <c r="I3801" s="4"/>
      <c r="V3801" s="27"/>
    </row>
    <row r="3802" spans="1:22" x14ac:dyDescent="0.3">
      <c r="A3802" s="1"/>
      <c r="C3802" s="6"/>
      <c r="H3802" s="8"/>
      <c r="I3802" s="4"/>
      <c r="V3802" s="27"/>
    </row>
    <row r="3803" spans="1:22" x14ac:dyDescent="0.3">
      <c r="A3803" s="1"/>
      <c r="C3803" s="6"/>
      <c r="H3803" s="8"/>
      <c r="I3803" s="4"/>
      <c r="V3803" s="27"/>
    </row>
    <row r="3804" spans="1:22" x14ac:dyDescent="0.3">
      <c r="A3804" s="1"/>
      <c r="C3804" s="6"/>
      <c r="H3804" s="8"/>
      <c r="I3804" s="4"/>
      <c r="V3804" s="27"/>
    </row>
    <row r="3805" spans="1:22" x14ac:dyDescent="0.3">
      <c r="A3805" s="1"/>
      <c r="C3805" s="6"/>
      <c r="H3805" s="8"/>
      <c r="I3805" s="4"/>
      <c r="V3805" s="27"/>
    </row>
    <row r="3806" spans="1:22" x14ac:dyDescent="0.3">
      <c r="A3806" s="1"/>
      <c r="C3806" s="6"/>
      <c r="H3806" s="8"/>
      <c r="I3806" s="4"/>
      <c r="V3806" s="27"/>
    </row>
    <row r="3807" spans="1:22" x14ac:dyDescent="0.3">
      <c r="A3807" s="1"/>
      <c r="C3807" s="6"/>
      <c r="H3807" s="8"/>
      <c r="I3807" s="4"/>
      <c r="V3807" s="27"/>
    </row>
    <row r="3808" spans="1:22" x14ac:dyDescent="0.3">
      <c r="A3808" s="1"/>
      <c r="C3808" s="6"/>
      <c r="H3808" s="8"/>
      <c r="I3808" s="4"/>
      <c r="V3808" s="27"/>
    </row>
    <row r="3809" spans="1:22" x14ac:dyDescent="0.3">
      <c r="A3809" s="1"/>
      <c r="C3809" s="6"/>
      <c r="H3809" s="8"/>
      <c r="I3809" s="4"/>
      <c r="V3809" s="27"/>
    </row>
    <row r="3810" spans="1:22" x14ac:dyDescent="0.3">
      <c r="A3810" s="1"/>
      <c r="C3810" s="6"/>
      <c r="H3810" s="8"/>
      <c r="I3810" s="4"/>
      <c r="V3810" s="27"/>
    </row>
    <row r="3811" spans="1:22" x14ac:dyDescent="0.3">
      <c r="A3811" s="1"/>
      <c r="C3811" s="6"/>
      <c r="H3811" s="8"/>
      <c r="I3811" s="4"/>
      <c r="V3811" s="27"/>
    </row>
    <row r="3812" spans="1:22" x14ac:dyDescent="0.3">
      <c r="A3812" s="1"/>
      <c r="C3812" s="6"/>
      <c r="H3812" s="8"/>
      <c r="I3812" s="4"/>
      <c r="V3812" s="27"/>
    </row>
    <row r="3813" spans="1:22" x14ac:dyDescent="0.3">
      <c r="A3813" s="1"/>
      <c r="C3813" s="6"/>
      <c r="H3813" s="8"/>
      <c r="I3813" s="4"/>
      <c r="V3813" s="27"/>
    </row>
    <row r="3814" spans="1:22" x14ac:dyDescent="0.3">
      <c r="A3814" s="1"/>
      <c r="C3814" s="6"/>
      <c r="H3814" s="8"/>
      <c r="I3814" s="4"/>
      <c r="V3814" s="27"/>
    </row>
    <row r="3815" spans="1:22" x14ac:dyDescent="0.3">
      <c r="A3815" s="1"/>
      <c r="C3815" s="6"/>
      <c r="H3815" s="8"/>
      <c r="I3815" s="4"/>
      <c r="V3815" s="27"/>
    </row>
    <row r="3816" spans="1:22" x14ac:dyDescent="0.3">
      <c r="A3816" s="1"/>
      <c r="C3816" s="6"/>
      <c r="H3816" s="8"/>
      <c r="I3816" s="4"/>
      <c r="V3816" s="27"/>
    </row>
    <row r="3817" spans="1:22" x14ac:dyDescent="0.3">
      <c r="A3817" s="1"/>
      <c r="C3817" s="6"/>
      <c r="H3817" s="8"/>
      <c r="I3817" s="4"/>
      <c r="V3817" s="27"/>
    </row>
    <row r="3818" spans="1:22" x14ac:dyDescent="0.3">
      <c r="A3818" s="1"/>
      <c r="C3818" s="6"/>
      <c r="H3818" s="8"/>
      <c r="I3818" s="4"/>
      <c r="V3818" s="27"/>
    </row>
    <row r="3819" spans="1:22" x14ac:dyDescent="0.3">
      <c r="A3819" s="1"/>
      <c r="C3819" s="6"/>
      <c r="H3819" s="8"/>
      <c r="I3819" s="4"/>
      <c r="V3819" s="27"/>
    </row>
    <row r="3820" spans="1:22" x14ac:dyDescent="0.3">
      <c r="A3820" s="1"/>
      <c r="C3820" s="6"/>
      <c r="H3820" s="8"/>
      <c r="I3820" s="4"/>
      <c r="V3820" s="27"/>
    </row>
    <row r="3821" spans="1:22" x14ac:dyDescent="0.3">
      <c r="A3821" s="1"/>
      <c r="C3821" s="6"/>
      <c r="H3821" s="8"/>
      <c r="I3821" s="4"/>
      <c r="V3821" s="27"/>
    </row>
    <row r="3822" spans="1:22" x14ac:dyDescent="0.3">
      <c r="A3822" s="1"/>
      <c r="C3822" s="6"/>
      <c r="H3822" s="8"/>
      <c r="I3822" s="4"/>
      <c r="V3822" s="27"/>
    </row>
    <row r="3823" spans="1:22" x14ac:dyDescent="0.3">
      <c r="A3823" s="1"/>
      <c r="C3823" s="6"/>
      <c r="H3823" s="8"/>
      <c r="I3823" s="4"/>
      <c r="V3823" s="27"/>
    </row>
    <row r="3824" spans="1:22" x14ac:dyDescent="0.3">
      <c r="A3824" s="1"/>
      <c r="C3824" s="6"/>
      <c r="H3824" s="8"/>
      <c r="I3824" s="4"/>
      <c r="V3824" s="27"/>
    </row>
    <row r="3825" spans="1:22" x14ac:dyDescent="0.3">
      <c r="A3825" s="1"/>
      <c r="C3825" s="6"/>
      <c r="H3825" s="8"/>
      <c r="I3825" s="4"/>
      <c r="V3825" s="27"/>
    </row>
    <row r="3826" spans="1:22" x14ac:dyDescent="0.3">
      <c r="A3826" s="1"/>
      <c r="C3826" s="6"/>
      <c r="H3826" s="8"/>
      <c r="I3826" s="4"/>
      <c r="V3826" s="27"/>
    </row>
    <row r="3827" spans="1:22" x14ac:dyDescent="0.3">
      <c r="A3827" s="1"/>
      <c r="C3827" s="6"/>
      <c r="H3827" s="8"/>
      <c r="I3827" s="4"/>
      <c r="V3827" s="27"/>
    </row>
    <row r="3828" spans="1:22" x14ac:dyDescent="0.3">
      <c r="A3828" s="1"/>
      <c r="C3828" s="6"/>
      <c r="H3828" s="8"/>
      <c r="I3828" s="4"/>
      <c r="V3828" s="27"/>
    </row>
    <row r="3829" spans="1:22" x14ac:dyDescent="0.3">
      <c r="A3829" s="1"/>
      <c r="C3829" s="6"/>
      <c r="H3829" s="8"/>
      <c r="I3829" s="4"/>
      <c r="V3829" s="27"/>
    </row>
    <row r="3830" spans="1:22" x14ac:dyDescent="0.3">
      <c r="A3830" s="1"/>
      <c r="C3830" s="6"/>
      <c r="H3830" s="8"/>
      <c r="I3830" s="4"/>
      <c r="V3830" s="27"/>
    </row>
    <row r="3831" spans="1:22" x14ac:dyDescent="0.3">
      <c r="A3831" s="1"/>
      <c r="C3831" s="6"/>
      <c r="H3831" s="8"/>
      <c r="I3831" s="4"/>
      <c r="V3831" s="27"/>
    </row>
    <row r="3832" spans="1:22" x14ac:dyDescent="0.3">
      <c r="A3832" s="1"/>
      <c r="C3832" s="6"/>
      <c r="H3832" s="8"/>
      <c r="I3832" s="4"/>
      <c r="V3832" s="27"/>
    </row>
    <row r="3833" spans="1:22" x14ac:dyDescent="0.3">
      <c r="A3833" s="1"/>
      <c r="C3833" s="6"/>
      <c r="H3833" s="8"/>
      <c r="I3833" s="4"/>
      <c r="V3833" s="27"/>
    </row>
    <row r="3834" spans="1:22" x14ac:dyDescent="0.3">
      <c r="A3834" s="1"/>
      <c r="C3834" s="6"/>
      <c r="H3834" s="8"/>
      <c r="I3834" s="4"/>
      <c r="V3834" s="27"/>
    </row>
    <row r="3835" spans="1:22" x14ac:dyDescent="0.3">
      <c r="A3835" s="1"/>
      <c r="C3835" s="6"/>
      <c r="H3835" s="8"/>
      <c r="I3835" s="4"/>
      <c r="V3835" s="27"/>
    </row>
    <row r="3836" spans="1:22" x14ac:dyDescent="0.3">
      <c r="A3836" s="1"/>
      <c r="C3836" s="6"/>
      <c r="H3836" s="8"/>
      <c r="I3836" s="4"/>
      <c r="V3836" s="27"/>
    </row>
    <row r="3837" spans="1:22" x14ac:dyDescent="0.3">
      <c r="A3837" s="1"/>
      <c r="C3837" s="6"/>
      <c r="H3837" s="8"/>
      <c r="I3837" s="4"/>
      <c r="V3837" s="27"/>
    </row>
    <row r="3838" spans="1:22" x14ac:dyDescent="0.3">
      <c r="A3838" s="1"/>
      <c r="C3838" s="6"/>
      <c r="H3838" s="8"/>
      <c r="I3838" s="4"/>
      <c r="V3838" s="27"/>
    </row>
    <row r="3839" spans="1:22" x14ac:dyDescent="0.3">
      <c r="A3839" s="1"/>
      <c r="C3839" s="6"/>
      <c r="H3839" s="8"/>
      <c r="I3839" s="4"/>
      <c r="V3839" s="27"/>
    </row>
    <row r="3840" spans="1:22" x14ac:dyDescent="0.3">
      <c r="A3840" s="1"/>
      <c r="C3840" s="6"/>
      <c r="H3840" s="8"/>
      <c r="I3840" s="4"/>
      <c r="V3840" s="27"/>
    </row>
    <row r="3841" spans="1:22" x14ac:dyDescent="0.3">
      <c r="A3841" s="1"/>
      <c r="C3841" s="6"/>
      <c r="H3841" s="8"/>
      <c r="I3841" s="4"/>
      <c r="V3841" s="27"/>
    </row>
    <row r="3842" spans="1:22" x14ac:dyDescent="0.3">
      <c r="A3842" s="1"/>
      <c r="C3842" s="6"/>
      <c r="H3842" s="8"/>
      <c r="I3842" s="4"/>
      <c r="V3842" s="27"/>
    </row>
    <row r="3843" spans="1:22" x14ac:dyDescent="0.3">
      <c r="A3843" s="1"/>
      <c r="C3843" s="6"/>
      <c r="H3843" s="8"/>
      <c r="I3843" s="4"/>
      <c r="V3843" s="27"/>
    </row>
    <row r="3844" spans="1:22" x14ac:dyDescent="0.3">
      <c r="A3844" s="1"/>
      <c r="C3844" s="6"/>
      <c r="H3844" s="8"/>
      <c r="I3844" s="4"/>
      <c r="V3844" s="27"/>
    </row>
    <row r="3845" spans="1:22" x14ac:dyDescent="0.3">
      <c r="A3845" s="1"/>
      <c r="C3845" s="6"/>
      <c r="H3845" s="8"/>
      <c r="I3845" s="4"/>
      <c r="V3845" s="27"/>
    </row>
    <row r="3846" spans="1:22" x14ac:dyDescent="0.3">
      <c r="A3846" s="1"/>
      <c r="C3846" s="6"/>
      <c r="H3846" s="8"/>
      <c r="I3846" s="4"/>
      <c r="V3846" s="27"/>
    </row>
    <row r="3847" spans="1:22" x14ac:dyDescent="0.3">
      <c r="A3847" s="1"/>
      <c r="C3847" s="6"/>
      <c r="H3847" s="8"/>
      <c r="I3847" s="4"/>
      <c r="V3847" s="27"/>
    </row>
    <row r="3848" spans="1:22" x14ac:dyDescent="0.3">
      <c r="A3848" s="1"/>
      <c r="C3848" s="6"/>
      <c r="H3848" s="8"/>
      <c r="I3848" s="4"/>
      <c r="V3848" s="27"/>
    </row>
    <row r="3849" spans="1:22" x14ac:dyDescent="0.3">
      <c r="A3849" s="1"/>
      <c r="C3849" s="6"/>
      <c r="H3849" s="8"/>
      <c r="I3849" s="4"/>
      <c r="V3849" s="27"/>
    </row>
    <row r="3850" spans="1:22" x14ac:dyDescent="0.3">
      <c r="A3850" s="1"/>
      <c r="C3850" s="6"/>
      <c r="H3850" s="8"/>
      <c r="I3850" s="4"/>
      <c r="V3850" s="27"/>
    </row>
    <row r="3851" spans="1:22" x14ac:dyDescent="0.3">
      <c r="A3851" s="1"/>
      <c r="C3851" s="6"/>
      <c r="H3851" s="8"/>
      <c r="I3851" s="4"/>
      <c r="V3851" s="27"/>
    </row>
    <row r="3852" spans="1:22" x14ac:dyDescent="0.3">
      <c r="A3852" s="1"/>
      <c r="C3852" s="6"/>
      <c r="H3852" s="8"/>
      <c r="I3852" s="4"/>
      <c r="V3852" s="27"/>
    </row>
    <row r="3853" spans="1:22" x14ac:dyDescent="0.3">
      <c r="A3853" s="1"/>
      <c r="C3853" s="6"/>
      <c r="H3853" s="8"/>
      <c r="I3853" s="4"/>
      <c r="V3853" s="27"/>
    </row>
    <row r="3854" spans="1:22" x14ac:dyDescent="0.3">
      <c r="A3854" s="1"/>
      <c r="C3854" s="6"/>
      <c r="H3854" s="8"/>
      <c r="I3854" s="4"/>
      <c r="V3854" s="27"/>
    </row>
    <row r="3855" spans="1:22" x14ac:dyDescent="0.3">
      <c r="A3855" s="1"/>
      <c r="C3855" s="6"/>
      <c r="H3855" s="8"/>
      <c r="I3855" s="4"/>
      <c r="V3855" s="27"/>
    </row>
    <row r="3856" spans="1:22" x14ac:dyDescent="0.3">
      <c r="A3856" s="1"/>
      <c r="C3856" s="6"/>
      <c r="H3856" s="8"/>
      <c r="I3856" s="4"/>
      <c r="V3856" s="27"/>
    </row>
    <row r="3857" spans="1:22" x14ac:dyDescent="0.3">
      <c r="A3857" s="1"/>
      <c r="C3857" s="6"/>
      <c r="H3857" s="8"/>
      <c r="I3857" s="4"/>
      <c r="V3857" s="27"/>
    </row>
    <row r="3858" spans="1:22" x14ac:dyDescent="0.3">
      <c r="A3858" s="1"/>
      <c r="C3858" s="6"/>
      <c r="H3858" s="8"/>
      <c r="I3858" s="4"/>
      <c r="V3858" s="27"/>
    </row>
    <row r="3859" spans="1:22" x14ac:dyDescent="0.3">
      <c r="A3859" s="1"/>
      <c r="C3859" s="6"/>
      <c r="H3859" s="8"/>
      <c r="I3859" s="4"/>
      <c r="V3859" s="27"/>
    </row>
    <row r="3860" spans="1:22" x14ac:dyDescent="0.3">
      <c r="A3860" s="1"/>
      <c r="C3860" s="6"/>
      <c r="H3860" s="8"/>
      <c r="I3860" s="4"/>
      <c r="V3860" s="27"/>
    </row>
    <row r="3861" spans="1:22" x14ac:dyDescent="0.3">
      <c r="A3861" s="1"/>
      <c r="C3861" s="6"/>
      <c r="H3861" s="8"/>
      <c r="I3861" s="4"/>
      <c r="V3861" s="27"/>
    </row>
    <row r="3862" spans="1:22" x14ac:dyDescent="0.3">
      <c r="A3862" s="1"/>
      <c r="C3862" s="6"/>
      <c r="H3862" s="8"/>
      <c r="I3862" s="4"/>
      <c r="V3862" s="27"/>
    </row>
    <row r="3863" spans="1:22" x14ac:dyDescent="0.3">
      <c r="A3863" s="1"/>
      <c r="C3863" s="6"/>
      <c r="H3863" s="8"/>
      <c r="I3863" s="4"/>
      <c r="V3863" s="27"/>
    </row>
    <row r="3864" spans="1:22" x14ac:dyDescent="0.3">
      <c r="A3864" s="1"/>
      <c r="C3864" s="6"/>
      <c r="H3864" s="8"/>
      <c r="I3864" s="4"/>
      <c r="V3864" s="27"/>
    </row>
    <row r="3865" spans="1:22" x14ac:dyDescent="0.3">
      <c r="A3865" s="1"/>
      <c r="C3865" s="6"/>
      <c r="H3865" s="8"/>
      <c r="I3865" s="4"/>
      <c r="V3865" s="27"/>
    </row>
    <row r="3866" spans="1:22" x14ac:dyDescent="0.3">
      <c r="A3866" s="1"/>
      <c r="C3866" s="6"/>
      <c r="H3866" s="8"/>
      <c r="I3866" s="4"/>
      <c r="V3866" s="27"/>
    </row>
    <row r="3867" spans="1:22" x14ac:dyDescent="0.3">
      <c r="A3867" s="1"/>
      <c r="C3867" s="6"/>
      <c r="H3867" s="8"/>
      <c r="I3867" s="4"/>
      <c r="V3867" s="27"/>
    </row>
    <row r="3868" spans="1:22" x14ac:dyDescent="0.3">
      <c r="A3868" s="1"/>
      <c r="C3868" s="6"/>
      <c r="H3868" s="8"/>
      <c r="I3868" s="4"/>
      <c r="V3868" s="27"/>
    </row>
    <row r="3869" spans="1:22" x14ac:dyDescent="0.3">
      <c r="A3869" s="1"/>
      <c r="C3869" s="6"/>
      <c r="H3869" s="8"/>
      <c r="I3869" s="4"/>
      <c r="V3869" s="27"/>
    </row>
    <row r="3870" spans="1:22" x14ac:dyDescent="0.3">
      <c r="A3870" s="1"/>
      <c r="C3870" s="6"/>
      <c r="H3870" s="8"/>
      <c r="I3870" s="4"/>
      <c r="V3870" s="27"/>
    </row>
    <row r="3871" spans="1:22" x14ac:dyDescent="0.3">
      <c r="A3871" s="1"/>
      <c r="C3871" s="6"/>
      <c r="H3871" s="8"/>
      <c r="I3871" s="4"/>
      <c r="V3871" s="27"/>
    </row>
    <row r="3872" spans="1:22" x14ac:dyDescent="0.3">
      <c r="A3872" s="1"/>
      <c r="C3872" s="6"/>
      <c r="H3872" s="8"/>
      <c r="I3872" s="4"/>
      <c r="V3872" s="27"/>
    </row>
    <row r="3873" spans="1:22" x14ac:dyDescent="0.3">
      <c r="A3873" s="1"/>
      <c r="C3873" s="6"/>
      <c r="H3873" s="8"/>
      <c r="I3873" s="4"/>
      <c r="V3873" s="27"/>
    </row>
    <row r="3874" spans="1:22" x14ac:dyDescent="0.3">
      <c r="A3874" s="1"/>
      <c r="C3874" s="6"/>
      <c r="H3874" s="8"/>
      <c r="I3874" s="4"/>
      <c r="V3874" s="27"/>
    </row>
    <row r="3875" spans="1:22" x14ac:dyDescent="0.3">
      <c r="A3875" s="1"/>
      <c r="C3875" s="6"/>
      <c r="H3875" s="8"/>
      <c r="I3875" s="4"/>
      <c r="V3875" s="27"/>
    </row>
    <row r="3876" spans="1:22" x14ac:dyDescent="0.3">
      <c r="A3876" s="1"/>
      <c r="C3876" s="6"/>
      <c r="H3876" s="8"/>
      <c r="I3876" s="4"/>
      <c r="V3876" s="27"/>
    </row>
    <row r="3877" spans="1:22" x14ac:dyDescent="0.3">
      <c r="A3877" s="1"/>
      <c r="C3877" s="6"/>
      <c r="H3877" s="8"/>
      <c r="I3877" s="4"/>
      <c r="V3877" s="27"/>
    </row>
    <row r="3878" spans="1:22" x14ac:dyDescent="0.3">
      <c r="A3878" s="1"/>
      <c r="C3878" s="6"/>
      <c r="H3878" s="8"/>
      <c r="I3878" s="4"/>
      <c r="V3878" s="27"/>
    </row>
    <row r="3879" spans="1:22" x14ac:dyDescent="0.3">
      <c r="A3879" s="1"/>
      <c r="C3879" s="6"/>
      <c r="H3879" s="8"/>
      <c r="I3879" s="4"/>
      <c r="V3879" s="27"/>
    </row>
    <row r="3880" spans="1:22" x14ac:dyDescent="0.3">
      <c r="A3880" s="1"/>
      <c r="C3880" s="6"/>
      <c r="H3880" s="8"/>
      <c r="I3880" s="4"/>
      <c r="V3880" s="27"/>
    </row>
    <row r="3881" spans="1:22" x14ac:dyDescent="0.3">
      <c r="A3881" s="1"/>
      <c r="C3881" s="6"/>
      <c r="H3881" s="8"/>
      <c r="I3881" s="4"/>
      <c r="V3881" s="27"/>
    </row>
    <row r="3882" spans="1:22" x14ac:dyDescent="0.3">
      <c r="A3882" s="1"/>
      <c r="C3882" s="6"/>
      <c r="H3882" s="8"/>
      <c r="I3882" s="4"/>
      <c r="V3882" s="27"/>
    </row>
    <row r="3883" spans="1:22" x14ac:dyDescent="0.3">
      <c r="A3883" s="1"/>
      <c r="C3883" s="6"/>
      <c r="H3883" s="8"/>
      <c r="I3883" s="4"/>
      <c r="V3883" s="27"/>
    </row>
    <row r="3884" spans="1:22" x14ac:dyDescent="0.3">
      <c r="A3884" s="1"/>
      <c r="C3884" s="6"/>
      <c r="H3884" s="8"/>
      <c r="I3884" s="4"/>
      <c r="V3884" s="27"/>
    </row>
    <row r="3885" spans="1:22" x14ac:dyDescent="0.3">
      <c r="A3885" s="1"/>
      <c r="C3885" s="6"/>
      <c r="H3885" s="8"/>
      <c r="I3885" s="4"/>
      <c r="V3885" s="27"/>
    </row>
    <row r="3886" spans="1:22" x14ac:dyDescent="0.3">
      <c r="A3886" s="1"/>
      <c r="C3886" s="6"/>
      <c r="H3886" s="8"/>
      <c r="I3886" s="4"/>
      <c r="V3886" s="27"/>
    </row>
    <row r="3887" spans="1:22" x14ac:dyDescent="0.3">
      <c r="A3887" s="1"/>
      <c r="C3887" s="6"/>
      <c r="H3887" s="8"/>
      <c r="I3887" s="4"/>
      <c r="V3887" s="27"/>
    </row>
    <row r="3888" spans="1:22" x14ac:dyDescent="0.3">
      <c r="A3888" s="1"/>
      <c r="C3888" s="6"/>
      <c r="H3888" s="8"/>
      <c r="I3888" s="4"/>
      <c r="V3888" s="27"/>
    </row>
    <row r="3889" spans="1:22" x14ac:dyDescent="0.3">
      <c r="A3889" s="1"/>
      <c r="C3889" s="6"/>
      <c r="H3889" s="8"/>
      <c r="I3889" s="4"/>
      <c r="V3889" s="27"/>
    </row>
    <row r="3890" spans="1:22" x14ac:dyDescent="0.3">
      <c r="A3890" s="1"/>
      <c r="C3890" s="6"/>
      <c r="H3890" s="8"/>
      <c r="I3890" s="4"/>
      <c r="V3890" s="27"/>
    </row>
    <row r="3891" spans="1:22" x14ac:dyDescent="0.3">
      <c r="A3891" s="1"/>
      <c r="C3891" s="6"/>
      <c r="H3891" s="8"/>
      <c r="I3891" s="4"/>
      <c r="V3891" s="27"/>
    </row>
    <row r="3892" spans="1:22" x14ac:dyDescent="0.3">
      <c r="A3892" s="1"/>
      <c r="C3892" s="6"/>
      <c r="H3892" s="8"/>
      <c r="I3892" s="4"/>
      <c r="V3892" s="27"/>
    </row>
    <row r="3893" spans="1:22" x14ac:dyDescent="0.3">
      <c r="A3893" s="1"/>
      <c r="C3893" s="6"/>
      <c r="H3893" s="8"/>
      <c r="I3893" s="4"/>
      <c r="V3893" s="27"/>
    </row>
    <row r="3894" spans="1:22" x14ac:dyDescent="0.3">
      <c r="A3894" s="1"/>
      <c r="C3894" s="6"/>
      <c r="H3894" s="8"/>
      <c r="I3894" s="4"/>
      <c r="V3894" s="27"/>
    </row>
    <row r="3895" spans="1:22" x14ac:dyDescent="0.3">
      <c r="A3895" s="1"/>
      <c r="C3895" s="6"/>
      <c r="H3895" s="8"/>
      <c r="I3895" s="4"/>
      <c r="V3895" s="27"/>
    </row>
    <row r="3896" spans="1:22" x14ac:dyDescent="0.3">
      <c r="A3896" s="1"/>
      <c r="C3896" s="6"/>
      <c r="H3896" s="8"/>
      <c r="I3896" s="4"/>
      <c r="V3896" s="27"/>
    </row>
    <row r="3897" spans="1:22" x14ac:dyDescent="0.3">
      <c r="A3897" s="1"/>
      <c r="C3897" s="6"/>
      <c r="H3897" s="8"/>
      <c r="I3897" s="4"/>
      <c r="V3897" s="27"/>
    </row>
    <row r="3898" spans="1:22" x14ac:dyDescent="0.3">
      <c r="A3898" s="1"/>
      <c r="C3898" s="6"/>
      <c r="H3898" s="8"/>
      <c r="I3898" s="4"/>
      <c r="V3898" s="27"/>
    </row>
    <row r="3899" spans="1:22" x14ac:dyDescent="0.3">
      <c r="A3899" s="1"/>
      <c r="C3899" s="6"/>
      <c r="H3899" s="8"/>
      <c r="I3899" s="4"/>
      <c r="V3899" s="27"/>
    </row>
    <row r="3900" spans="1:22" x14ac:dyDescent="0.3">
      <c r="A3900" s="1"/>
      <c r="C3900" s="6"/>
      <c r="H3900" s="8"/>
      <c r="I3900" s="4"/>
      <c r="V3900" s="27"/>
    </row>
    <row r="3901" spans="1:22" x14ac:dyDescent="0.3">
      <c r="A3901" s="1"/>
      <c r="C3901" s="6"/>
      <c r="H3901" s="8"/>
      <c r="I3901" s="4"/>
      <c r="V3901" s="27"/>
    </row>
    <row r="3902" spans="1:22" x14ac:dyDescent="0.3">
      <c r="A3902" s="1"/>
      <c r="C3902" s="6"/>
      <c r="H3902" s="8"/>
      <c r="I3902" s="4"/>
      <c r="V3902" s="27"/>
    </row>
    <row r="3903" spans="1:22" x14ac:dyDescent="0.3">
      <c r="A3903" s="1"/>
      <c r="C3903" s="6"/>
      <c r="H3903" s="8"/>
      <c r="I3903" s="4"/>
      <c r="V3903" s="27"/>
    </row>
    <row r="3904" spans="1:22" x14ac:dyDescent="0.3">
      <c r="A3904" s="1"/>
      <c r="C3904" s="6"/>
      <c r="H3904" s="8"/>
      <c r="I3904" s="4"/>
      <c r="V3904" s="27"/>
    </row>
    <row r="3905" spans="1:22" x14ac:dyDescent="0.3">
      <c r="A3905" s="1"/>
      <c r="C3905" s="6"/>
      <c r="H3905" s="8"/>
      <c r="I3905" s="4"/>
      <c r="V3905" s="27"/>
    </row>
    <row r="3906" spans="1:22" x14ac:dyDescent="0.3">
      <c r="A3906" s="1"/>
      <c r="C3906" s="6"/>
      <c r="H3906" s="8"/>
      <c r="I3906" s="4"/>
      <c r="V3906" s="27"/>
    </row>
    <row r="3907" spans="1:22" x14ac:dyDescent="0.3">
      <c r="A3907" s="1"/>
      <c r="C3907" s="6"/>
      <c r="H3907" s="8"/>
      <c r="I3907" s="4"/>
      <c r="V3907" s="27"/>
    </row>
    <row r="3908" spans="1:22" x14ac:dyDescent="0.3">
      <c r="A3908" s="1"/>
      <c r="C3908" s="6"/>
      <c r="H3908" s="8"/>
      <c r="I3908" s="4"/>
      <c r="V3908" s="27"/>
    </row>
    <row r="3909" spans="1:22" x14ac:dyDescent="0.3">
      <c r="A3909" s="1"/>
      <c r="C3909" s="6"/>
      <c r="H3909" s="8"/>
      <c r="I3909" s="4"/>
      <c r="V3909" s="27"/>
    </row>
    <row r="3910" spans="1:22" x14ac:dyDescent="0.3">
      <c r="A3910" s="1"/>
      <c r="C3910" s="6"/>
      <c r="H3910" s="8"/>
      <c r="I3910" s="4"/>
      <c r="V3910" s="27"/>
    </row>
    <row r="3911" spans="1:22" x14ac:dyDescent="0.3">
      <c r="A3911" s="1"/>
      <c r="C3911" s="6"/>
      <c r="H3911" s="8"/>
      <c r="I3911" s="4"/>
      <c r="V3911" s="27"/>
    </row>
    <row r="3912" spans="1:22" x14ac:dyDescent="0.3">
      <c r="A3912" s="1"/>
      <c r="C3912" s="6"/>
      <c r="H3912" s="8"/>
      <c r="I3912" s="4"/>
      <c r="V3912" s="27"/>
    </row>
    <row r="3913" spans="1:22" x14ac:dyDescent="0.3">
      <c r="A3913" s="1"/>
      <c r="C3913" s="6"/>
      <c r="H3913" s="8"/>
      <c r="I3913" s="4"/>
      <c r="V3913" s="27"/>
    </row>
    <row r="3914" spans="1:22" x14ac:dyDescent="0.3">
      <c r="A3914" s="1"/>
      <c r="C3914" s="6"/>
      <c r="H3914" s="8"/>
      <c r="I3914" s="4"/>
      <c r="V3914" s="27"/>
    </row>
    <row r="3915" spans="1:22" x14ac:dyDescent="0.3">
      <c r="A3915" s="1"/>
      <c r="C3915" s="6"/>
      <c r="H3915" s="8"/>
      <c r="I3915" s="4"/>
      <c r="V3915" s="27"/>
    </row>
    <row r="3916" spans="1:22" x14ac:dyDescent="0.3">
      <c r="A3916" s="1"/>
      <c r="C3916" s="6"/>
      <c r="H3916" s="8"/>
      <c r="I3916" s="4"/>
      <c r="V3916" s="27"/>
    </row>
    <row r="3917" spans="1:22" x14ac:dyDescent="0.3">
      <c r="A3917" s="1"/>
      <c r="C3917" s="6"/>
      <c r="H3917" s="8"/>
      <c r="I3917" s="4"/>
      <c r="V3917" s="27"/>
    </row>
    <row r="3918" spans="1:22" x14ac:dyDescent="0.3">
      <c r="A3918" s="1"/>
      <c r="C3918" s="6"/>
      <c r="H3918" s="8"/>
      <c r="I3918" s="4"/>
      <c r="V3918" s="27"/>
    </row>
    <row r="3919" spans="1:22" x14ac:dyDescent="0.3">
      <c r="A3919" s="1"/>
      <c r="C3919" s="6"/>
      <c r="H3919" s="8"/>
      <c r="I3919" s="4"/>
      <c r="V3919" s="27"/>
    </row>
    <row r="3920" spans="1:22" x14ac:dyDescent="0.3">
      <c r="A3920" s="1"/>
      <c r="C3920" s="6"/>
      <c r="H3920" s="8"/>
      <c r="I3920" s="4"/>
      <c r="V3920" s="27"/>
    </row>
    <row r="3921" spans="1:22" x14ac:dyDescent="0.3">
      <c r="A3921" s="1"/>
      <c r="C3921" s="6"/>
      <c r="H3921" s="8"/>
      <c r="I3921" s="4"/>
      <c r="V3921" s="27"/>
    </row>
    <row r="3922" spans="1:22" x14ac:dyDescent="0.3">
      <c r="A3922" s="1"/>
      <c r="C3922" s="6"/>
      <c r="H3922" s="8"/>
      <c r="I3922" s="4"/>
      <c r="V3922" s="27"/>
    </row>
    <row r="3923" spans="1:22" x14ac:dyDescent="0.3">
      <c r="A3923" s="1"/>
      <c r="C3923" s="6"/>
      <c r="H3923" s="8"/>
      <c r="I3923" s="4"/>
      <c r="V3923" s="27"/>
    </row>
    <row r="3924" spans="1:22" x14ac:dyDescent="0.3">
      <c r="A3924" s="1"/>
      <c r="C3924" s="6"/>
      <c r="H3924" s="8"/>
      <c r="I3924" s="4"/>
      <c r="V3924" s="27"/>
    </row>
    <row r="3925" spans="1:22" x14ac:dyDescent="0.3">
      <c r="A3925" s="1"/>
      <c r="C3925" s="6"/>
      <c r="H3925" s="8"/>
      <c r="I3925" s="4"/>
      <c r="V3925" s="27"/>
    </row>
    <row r="3926" spans="1:22" x14ac:dyDescent="0.3">
      <c r="A3926" s="1"/>
      <c r="C3926" s="6"/>
      <c r="H3926" s="8"/>
      <c r="I3926" s="4"/>
      <c r="V3926" s="27"/>
    </row>
    <row r="3927" spans="1:22" x14ac:dyDescent="0.3">
      <c r="A3927" s="1"/>
      <c r="C3927" s="6"/>
      <c r="H3927" s="8"/>
      <c r="I3927" s="4"/>
      <c r="V3927" s="27"/>
    </row>
    <row r="3928" spans="1:22" x14ac:dyDescent="0.3">
      <c r="A3928" s="1"/>
      <c r="C3928" s="6"/>
      <c r="H3928" s="8"/>
      <c r="I3928" s="4"/>
      <c r="V3928" s="27"/>
    </row>
    <row r="3929" spans="1:22" x14ac:dyDescent="0.3">
      <c r="A3929" s="1"/>
      <c r="C3929" s="6"/>
      <c r="H3929" s="8"/>
      <c r="I3929" s="4"/>
      <c r="V3929" s="27"/>
    </row>
    <row r="3930" spans="1:22" x14ac:dyDescent="0.3">
      <c r="A3930" s="1"/>
      <c r="C3930" s="6"/>
      <c r="H3930" s="8"/>
      <c r="I3930" s="4"/>
      <c r="V3930" s="27"/>
    </row>
    <row r="3931" spans="1:22" x14ac:dyDescent="0.3">
      <c r="A3931" s="1"/>
      <c r="C3931" s="6"/>
      <c r="H3931" s="8"/>
      <c r="I3931" s="4"/>
      <c r="V3931" s="27"/>
    </row>
    <row r="3932" spans="1:22" x14ac:dyDescent="0.3">
      <c r="A3932" s="1"/>
      <c r="C3932" s="6"/>
      <c r="H3932" s="8"/>
      <c r="I3932" s="4"/>
      <c r="V3932" s="27"/>
    </row>
    <row r="3933" spans="1:22" x14ac:dyDescent="0.3">
      <c r="A3933" s="1"/>
      <c r="C3933" s="6"/>
      <c r="H3933" s="8"/>
      <c r="I3933" s="4"/>
      <c r="V3933" s="27"/>
    </row>
    <row r="3934" spans="1:22" x14ac:dyDescent="0.3">
      <c r="A3934" s="1"/>
      <c r="C3934" s="6"/>
      <c r="H3934" s="8"/>
      <c r="I3934" s="4"/>
      <c r="V3934" s="27"/>
    </row>
    <row r="3935" spans="1:22" x14ac:dyDescent="0.3">
      <c r="A3935" s="1"/>
      <c r="C3935" s="6"/>
      <c r="H3935" s="8"/>
      <c r="I3935" s="4"/>
      <c r="V3935" s="27"/>
    </row>
    <row r="3936" spans="1:22" x14ac:dyDescent="0.3">
      <c r="A3936" s="1"/>
      <c r="C3936" s="6"/>
      <c r="H3936" s="8"/>
      <c r="I3936" s="4"/>
      <c r="V3936" s="27"/>
    </row>
    <row r="3937" spans="1:22" x14ac:dyDescent="0.3">
      <c r="A3937" s="1"/>
      <c r="C3937" s="6"/>
      <c r="H3937" s="8"/>
      <c r="I3937" s="4"/>
      <c r="V3937" s="27"/>
    </row>
    <row r="3938" spans="1:22" x14ac:dyDescent="0.3">
      <c r="A3938" s="1"/>
      <c r="C3938" s="6"/>
      <c r="H3938" s="8"/>
      <c r="I3938" s="4"/>
      <c r="V3938" s="27"/>
    </row>
    <row r="3939" spans="1:22" x14ac:dyDescent="0.3">
      <c r="A3939" s="1"/>
      <c r="C3939" s="6"/>
      <c r="H3939" s="8"/>
      <c r="I3939" s="4"/>
      <c r="V3939" s="27"/>
    </row>
    <row r="3940" spans="1:22" x14ac:dyDescent="0.3">
      <c r="A3940" s="1"/>
      <c r="C3940" s="6"/>
      <c r="H3940" s="8"/>
      <c r="I3940" s="4"/>
      <c r="V3940" s="27"/>
    </row>
    <row r="3941" spans="1:22" x14ac:dyDescent="0.3">
      <c r="A3941" s="1"/>
      <c r="C3941" s="6"/>
      <c r="H3941" s="8"/>
      <c r="I3941" s="4"/>
      <c r="V3941" s="27"/>
    </row>
    <row r="3942" spans="1:22" x14ac:dyDescent="0.3">
      <c r="A3942" s="1"/>
      <c r="C3942" s="6"/>
      <c r="H3942" s="8"/>
      <c r="I3942" s="4"/>
      <c r="V3942" s="27"/>
    </row>
    <row r="3943" spans="1:22" x14ac:dyDescent="0.3">
      <c r="A3943" s="1"/>
      <c r="C3943" s="6"/>
      <c r="H3943" s="8"/>
      <c r="I3943" s="4"/>
      <c r="V3943" s="27"/>
    </row>
    <row r="3944" spans="1:22" x14ac:dyDescent="0.3">
      <c r="A3944" s="1"/>
      <c r="C3944" s="6"/>
      <c r="H3944" s="8"/>
      <c r="I3944" s="4"/>
      <c r="V3944" s="27"/>
    </row>
    <row r="3945" spans="1:22" x14ac:dyDescent="0.3">
      <c r="A3945" s="1"/>
      <c r="C3945" s="6"/>
      <c r="H3945" s="8"/>
      <c r="I3945" s="4"/>
      <c r="V3945" s="27"/>
    </row>
    <row r="3946" spans="1:22" x14ac:dyDescent="0.3">
      <c r="A3946" s="1"/>
      <c r="C3946" s="6"/>
      <c r="H3946" s="8"/>
      <c r="I3946" s="4"/>
      <c r="V3946" s="27"/>
    </row>
    <row r="3947" spans="1:22" x14ac:dyDescent="0.3">
      <c r="A3947" s="1"/>
      <c r="C3947" s="6"/>
      <c r="H3947" s="8"/>
      <c r="I3947" s="4"/>
      <c r="V3947" s="27"/>
    </row>
    <row r="3948" spans="1:22" x14ac:dyDescent="0.3">
      <c r="A3948" s="1"/>
      <c r="C3948" s="6"/>
      <c r="H3948" s="8"/>
      <c r="I3948" s="4"/>
      <c r="V3948" s="27"/>
    </row>
    <row r="3949" spans="1:22" x14ac:dyDescent="0.3">
      <c r="A3949" s="1"/>
      <c r="C3949" s="6"/>
      <c r="H3949" s="8"/>
      <c r="I3949" s="4"/>
      <c r="V3949" s="27"/>
    </row>
    <row r="3950" spans="1:22" x14ac:dyDescent="0.3">
      <c r="A3950" s="1"/>
      <c r="C3950" s="6"/>
      <c r="H3950" s="8"/>
      <c r="I3950" s="4"/>
      <c r="V3950" s="27"/>
    </row>
    <row r="3951" spans="1:22" x14ac:dyDescent="0.3">
      <c r="A3951" s="1"/>
      <c r="C3951" s="6"/>
      <c r="H3951" s="8"/>
      <c r="I3951" s="4"/>
      <c r="V3951" s="27"/>
    </row>
    <row r="3952" spans="1:22" x14ac:dyDescent="0.3">
      <c r="A3952" s="1"/>
      <c r="C3952" s="6"/>
      <c r="H3952" s="8"/>
      <c r="I3952" s="4"/>
      <c r="V3952" s="27"/>
    </row>
    <row r="3953" spans="1:22" x14ac:dyDescent="0.3">
      <c r="A3953" s="1"/>
      <c r="C3953" s="6"/>
      <c r="H3953" s="8"/>
      <c r="I3953" s="4"/>
      <c r="V3953" s="27"/>
    </row>
    <row r="3954" spans="1:22" x14ac:dyDescent="0.3">
      <c r="A3954" s="1"/>
      <c r="C3954" s="6"/>
      <c r="H3954" s="8"/>
      <c r="I3954" s="4"/>
      <c r="V3954" s="27"/>
    </row>
    <row r="3955" spans="1:22" x14ac:dyDescent="0.3">
      <c r="A3955" s="1"/>
      <c r="C3955" s="6"/>
      <c r="H3955" s="8"/>
      <c r="I3955" s="4"/>
      <c r="V3955" s="27"/>
    </row>
    <row r="3956" spans="1:22" x14ac:dyDescent="0.3">
      <c r="A3956" s="1"/>
      <c r="C3956" s="6"/>
      <c r="H3956" s="8"/>
      <c r="I3956" s="4"/>
      <c r="V3956" s="27"/>
    </row>
    <row r="3957" spans="1:22" x14ac:dyDescent="0.3">
      <c r="A3957" s="1"/>
      <c r="C3957" s="6"/>
      <c r="H3957" s="8"/>
      <c r="I3957" s="4"/>
      <c r="V3957" s="27"/>
    </row>
    <row r="3958" spans="1:22" x14ac:dyDescent="0.3">
      <c r="A3958" s="1"/>
      <c r="C3958" s="6"/>
      <c r="H3958" s="8"/>
      <c r="I3958" s="4"/>
      <c r="V3958" s="27"/>
    </row>
    <row r="3959" spans="1:22" x14ac:dyDescent="0.3">
      <c r="A3959" s="1"/>
      <c r="C3959" s="6"/>
      <c r="H3959" s="8"/>
      <c r="I3959" s="4"/>
      <c r="V3959" s="27"/>
    </row>
    <row r="3960" spans="1:22" x14ac:dyDescent="0.3">
      <c r="A3960" s="1"/>
      <c r="C3960" s="6"/>
      <c r="H3960" s="8"/>
      <c r="I3960" s="4"/>
      <c r="V3960" s="27"/>
    </row>
    <row r="3961" spans="1:22" x14ac:dyDescent="0.3">
      <c r="A3961" s="1"/>
      <c r="C3961" s="6"/>
      <c r="H3961" s="8"/>
      <c r="I3961" s="4"/>
      <c r="V3961" s="27"/>
    </row>
    <row r="3962" spans="1:22" x14ac:dyDescent="0.3">
      <c r="A3962" s="1"/>
      <c r="C3962" s="6"/>
      <c r="H3962" s="8"/>
      <c r="I3962" s="4"/>
      <c r="V3962" s="27"/>
    </row>
    <row r="3963" spans="1:22" x14ac:dyDescent="0.3">
      <c r="A3963" s="1"/>
      <c r="C3963" s="6"/>
      <c r="H3963" s="8"/>
      <c r="I3963" s="4"/>
      <c r="V3963" s="27"/>
    </row>
    <row r="3964" spans="1:22" x14ac:dyDescent="0.3">
      <c r="A3964" s="1"/>
      <c r="C3964" s="6"/>
      <c r="H3964" s="8"/>
      <c r="I3964" s="4"/>
      <c r="V3964" s="27"/>
    </row>
    <row r="3965" spans="1:22" x14ac:dyDescent="0.3">
      <c r="A3965" s="1"/>
      <c r="C3965" s="6"/>
      <c r="H3965" s="8"/>
      <c r="I3965" s="4"/>
      <c r="V3965" s="27"/>
    </row>
    <row r="3966" spans="1:22" x14ac:dyDescent="0.3">
      <c r="A3966" s="1"/>
      <c r="C3966" s="6"/>
      <c r="H3966" s="8"/>
      <c r="I3966" s="4"/>
      <c r="V3966" s="27"/>
    </row>
    <row r="3967" spans="1:22" x14ac:dyDescent="0.3">
      <c r="A3967" s="1"/>
      <c r="C3967" s="6"/>
      <c r="H3967" s="8"/>
      <c r="I3967" s="4"/>
      <c r="V3967" s="27"/>
    </row>
    <row r="3968" spans="1:22" x14ac:dyDescent="0.3">
      <c r="A3968" s="1"/>
      <c r="C3968" s="6"/>
      <c r="H3968" s="8"/>
      <c r="I3968" s="4"/>
      <c r="V3968" s="27"/>
    </row>
    <row r="3969" spans="1:22" x14ac:dyDescent="0.3">
      <c r="A3969" s="1"/>
      <c r="C3969" s="6"/>
      <c r="H3969" s="8"/>
      <c r="I3969" s="4"/>
      <c r="V3969" s="27"/>
    </row>
    <row r="3970" spans="1:22" x14ac:dyDescent="0.3">
      <c r="A3970" s="1"/>
      <c r="C3970" s="6"/>
      <c r="H3970" s="8"/>
      <c r="I3970" s="4"/>
      <c r="V3970" s="27"/>
    </row>
    <row r="3971" spans="1:22" x14ac:dyDescent="0.3">
      <c r="A3971" s="1"/>
      <c r="C3971" s="6"/>
      <c r="H3971" s="8"/>
      <c r="I3971" s="4"/>
      <c r="V3971" s="27"/>
    </row>
    <row r="3972" spans="1:22" x14ac:dyDescent="0.3">
      <c r="A3972" s="1"/>
      <c r="C3972" s="6"/>
      <c r="H3972" s="8"/>
      <c r="I3972" s="4"/>
      <c r="V3972" s="27"/>
    </row>
    <row r="3973" spans="1:22" x14ac:dyDescent="0.3">
      <c r="A3973" s="1"/>
      <c r="C3973" s="6"/>
      <c r="H3973" s="8"/>
      <c r="I3973" s="4"/>
      <c r="V3973" s="27"/>
    </row>
    <row r="3974" spans="1:22" x14ac:dyDescent="0.3">
      <c r="A3974" s="1"/>
      <c r="C3974" s="6"/>
      <c r="H3974" s="8"/>
      <c r="I3974" s="4"/>
      <c r="V3974" s="27"/>
    </row>
    <row r="3975" spans="1:22" x14ac:dyDescent="0.3">
      <c r="A3975" s="1"/>
      <c r="C3975" s="6"/>
      <c r="H3975" s="8"/>
      <c r="I3975" s="4"/>
      <c r="V3975" s="27"/>
    </row>
    <row r="3976" spans="1:22" x14ac:dyDescent="0.3">
      <c r="A3976" s="1"/>
      <c r="C3976" s="6"/>
      <c r="H3976" s="8"/>
      <c r="I3976" s="4"/>
      <c r="V3976" s="27"/>
    </row>
    <row r="3977" spans="1:22" x14ac:dyDescent="0.3">
      <c r="A3977" s="1"/>
      <c r="C3977" s="6"/>
      <c r="H3977" s="8"/>
      <c r="I3977" s="4"/>
      <c r="V3977" s="27"/>
    </row>
    <row r="3978" spans="1:22" x14ac:dyDescent="0.3">
      <c r="A3978" s="1"/>
      <c r="C3978" s="6"/>
      <c r="H3978" s="8"/>
      <c r="I3978" s="4"/>
      <c r="V3978" s="27"/>
    </row>
    <row r="3979" spans="1:22" x14ac:dyDescent="0.3">
      <c r="A3979" s="1"/>
      <c r="C3979" s="6"/>
      <c r="H3979" s="8"/>
      <c r="I3979" s="4"/>
      <c r="V3979" s="27"/>
    </row>
    <row r="3980" spans="1:22" x14ac:dyDescent="0.3">
      <c r="A3980" s="1"/>
      <c r="C3980" s="6"/>
      <c r="H3980" s="8"/>
      <c r="I3980" s="4"/>
      <c r="V3980" s="27"/>
    </row>
    <row r="3981" spans="1:22" x14ac:dyDescent="0.3">
      <c r="A3981" s="1"/>
      <c r="C3981" s="6"/>
      <c r="H3981" s="8"/>
      <c r="I3981" s="4"/>
      <c r="V3981" s="27"/>
    </row>
    <row r="3982" spans="1:22" x14ac:dyDescent="0.3">
      <c r="A3982" s="1"/>
      <c r="C3982" s="6"/>
      <c r="H3982" s="8"/>
      <c r="I3982" s="4"/>
      <c r="V3982" s="27"/>
    </row>
    <row r="3983" spans="1:22" x14ac:dyDescent="0.3">
      <c r="A3983" s="1"/>
      <c r="C3983" s="6"/>
      <c r="H3983" s="8"/>
      <c r="I3983" s="4"/>
      <c r="V3983" s="27"/>
    </row>
    <row r="3984" spans="1:22" x14ac:dyDescent="0.3">
      <c r="A3984" s="1"/>
      <c r="C3984" s="6"/>
      <c r="H3984" s="8"/>
      <c r="I3984" s="4"/>
      <c r="V3984" s="27"/>
    </row>
    <row r="3985" spans="1:22" x14ac:dyDescent="0.3">
      <c r="A3985" s="1"/>
      <c r="C3985" s="6"/>
      <c r="H3985" s="8"/>
      <c r="I3985" s="4"/>
      <c r="V3985" s="27"/>
    </row>
    <row r="3986" spans="1:22" x14ac:dyDescent="0.3">
      <c r="A3986" s="1"/>
      <c r="C3986" s="6"/>
      <c r="H3986" s="8"/>
      <c r="I3986" s="4"/>
      <c r="V3986" s="27"/>
    </row>
    <row r="3987" spans="1:22" x14ac:dyDescent="0.3">
      <c r="A3987" s="1"/>
      <c r="C3987" s="6"/>
      <c r="H3987" s="8"/>
      <c r="I3987" s="4"/>
      <c r="V3987" s="27"/>
    </row>
    <row r="3988" spans="1:22" x14ac:dyDescent="0.3">
      <c r="A3988" s="1"/>
      <c r="C3988" s="6"/>
      <c r="H3988" s="8"/>
      <c r="I3988" s="4"/>
      <c r="V3988" s="27"/>
    </row>
    <row r="3989" spans="1:22" x14ac:dyDescent="0.3">
      <c r="A3989" s="1"/>
      <c r="C3989" s="6"/>
      <c r="H3989" s="8"/>
      <c r="I3989" s="4"/>
      <c r="V3989" s="27"/>
    </row>
    <row r="3990" spans="1:22" x14ac:dyDescent="0.3">
      <c r="A3990" s="1"/>
      <c r="C3990" s="6"/>
      <c r="H3990" s="8"/>
      <c r="I3990" s="4"/>
      <c r="V3990" s="27"/>
    </row>
    <row r="3991" spans="1:22" x14ac:dyDescent="0.3">
      <c r="A3991" s="1"/>
      <c r="C3991" s="6"/>
      <c r="H3991" s="8"/>
      <c r="I3991" s="4"/>
      <c r="V3991" s="27"/>
    </row>
    <row r="3992" spans="1:22" x14ac:dyDescent="0.3">
      <c r="A3992" s="1"/>
      <c r="C3992" s="6"/>
      <c r="H3992" s="8"/>
      <c r="I3992" s="4"/>
      <c r="V3992" s="27"/>
    </row>
    <row r="3993" spans="1:22" x14ac:dyDescent="0.3">
      <c r="A3993" s="1"/>
      <c r="C3993" s="6"/>
      <c r="H3993" s="8"/>
      <c r="I3993" s="4"/>
      <c r="V3993" s="27"/>
    </row>
    <row r="3994" spans="1:22" x14ac:dyDescent="0.3">
      <c r="A3994" s="1"/>
      <c r="C3994" s="6"/>
      <c r="H3994" s="8"/>
      <c r="I3994" s="4"/>
      <c r="V3994" s="27"/>
    </row>
    <row r="3995" spans="1:22" x14ac:dyDescent="0.3">
      <c r="A3995" s="1"/>
      <c r="C3995" s="6"/>
      <c r="H3995" s="8"/>
      <c r="I3995" s="4"/>
      <c r="V3995" s="27"/>
    </row>
    <row r="3996" spans="1:22" x14ac:dyDescent="0.3">
      <c r="A3996" s="1"/>
      <c r="C3996" s="6"/>
      <c r="H3996" s="8"/>
      <c r="I3996" s="4"/>
      <c r="V3996" s="27"/>
    </row>
    <row r="3997" spans="1:22" x14ac:dyDescent="0.3">
      <c r="A3997" s="1"/>
      <c r="C3997" s="6"/>
      <c r="H3997" s="8"/>
      <c r="I3997" s="4"/>
      <c r="V3997" s="27"/>
    </row>
    <row r="3998" spans="1:22" x14ac:dyDescent="0.3">
      <c r="A3998" s="1"/>
      <c r="C3998" s="6"/>
      <c r="H3998" s="8"/>
      <c r="I3998" s="4"/>
      <c r="V3998" s="27"/>
    </row>
    <row r="3999" spans="1:22" x14ac:dyDescent="0.3">
      <c r="A3999" s="1"/>
      <c r="C3999" s="6"/>
      <c r="H3999" s="8"/>
      <c r="I3999" s="4"/>
      <c r="V3999" s="27"/>
    </row>
    <row r="4000" spans="1:22" x14ac:dyDescent="0.3">
      <c r="A4000" s="1"/>
      <c r="C4000" s="6"/>
      <c r="H4000" s="8"/>
      <c r="I4000" s="4"/>
      <c r="V4000" s="27"/>
    </row>
    <row r="4001" spans="1:22" x14ac:dyDescent="0.3">
      <c r="A4001" s="1"/>
      <c r="C4001" s="6"/>
      <c r="H4001" s="8"/>
      <c r="I4001" s="4"/>
      <c r="V4001" s="27"/>
    </row>
    <row r="4002" spans="1:22" x14ac:dyDescent="0.3">
      <c r="A4002" s="1"/>
      <c r="C4002" s="6"/>
      <c r="H4002" s="8"/>
      <c r="I4002" s="4"/>
      <c r="V4002" s="27"/>
    </row>
    <row r="4003" spans="1:22" x14ac:dyDescent="0.3">
      <c r="A4003" s="1"/>
      <c r="C4003" s="6"/>
      <c r="H4003" s="8"/>
      <c r="I4003" s="4"/>
      <c r="V4003" s="27"/>
    </row>
    <row r="4004" spans="1:22" x14ac:dyDescent="0.3">
      <c r="A4004" s="1"/>
      <c r="C4004" s="6"/>
      <c r="H4004" s="8"/>
      <c r="I4004" s="4"/>
      <c r="V4004" s="27"/>
    </row>
    <row r="4005" spans="1:22" x14ac:dyDescent="0.3">
      <c r="A4005" s="1"/>
      <c r="C4005" s="6"/>
      <c r="H4005" s="8"/>
      <c r="I4005" s="4"/>
      <c r="V4005" s="27"/>
    </row>
    <row r="4006" spans="1:22" x14ac:dyDescent="0.3">
      <c r="A4006" s="1"/>
      <c r="C4006" s="6"/>
      <c r="H4006" s="8"/>
      <c r="I4006" s="4"/>
      <c r="V4006" s="27"/>
    </row>
    <row r="4007" spans="1:22" x14ac:dyDescent="0.3">
      <c r="A4007" s="1"/>
      <c r="C4007" s="6"/>
      <c r="H4007" s="8"/>
      <c r="I4007" s="4"/>
      <c r="V4007" s="27"/>
    </row>
    <row r="4008" spans="1:22" x14ac:dyDescent="0.3">
      <c r="A4008" s="1"/>
      <c r="C4008" s="6"/>
      <c r="H4008" s="8"/>
      <c r="I4008" s="4"/>
      <c r="V4008" s="27"/>
    </row>
    <row r="4009" spans="1:22" x14ac:dyDescent="0.3">
      <c r="A4009" s="1"/>
      <c r="C4009" s="6"/>
      <c r="H4009" s="8"/>
      <c r="I4009" s="4"/>
      <c r="V4009" s="27"/>
    </row>
    <row r="4010" spans="1:22" x14ac:dyDescent="0.3">
      <c r="A4010" s="1"/>
      <c r="C4010" s="6"/>
      <c r="H4010" s="8"/>
      <c r="I4010" s="4"/>
      <c r="V4010" s="27"/>
    </row>
    <row r="4011" spans="1:22" x14ac:dyDescent="0.3">
      <c r="A4011" s="1"/>
      <c r="C4011" s="6"/>
      <c r="H4011" s="8"/>
      <c r="I4011" s="4"/>
      <c r="V4011" s="27"/>
    </row>
    <row r="4012" spans="1:22" x14ac:dyDescent="0.3">
      <c r="A4012" s="1"/>
      <c r="C4012" s="6"/>
      <c r="H4012" s="8"/>
      <c r="I4012" s="4"/>
      <c r="V4012" s="27"/>
    </row>
    <row r="4013" spans="1:22" x14ac:dyDescent="0.3">
      <c r="A4013" s="1"/>
      <c r="C4013" s="6"/>
      <c r="H4013" s="8"/>
      <c r="I4013" s="4"/>
      <c r="V4013" s="27"/>
    </row>
    <row r="4014" spans="1:22" x14ac:dyDescent="0.3">
      <c r="A4014" s="1"/>
      <c r="C4014" s="6"/>
      <c r="H4014" s="8"/>
      <c r="I4014" s="4"/>
      <c r="V4014" s="27"/>
    </row>
    <row r="4015" spans="1:22" x14ac:dyDescent="0.3">
      <c r="A4015" s="1"/>
      <c r="C4015" s="6"/>
      <c r="H4015" s="8"/>
      <c r="I4015" s="4"/>
      <c r="V4015" s="27"/>
    </row>
    <row r="4016" spans="1:22" x14ac:dyDescent="0.3">
      <c r="A4016" s="1"/>
      <c r="C4016" s="6"/>
      <c r="H4016" s="8"/>
      <c r="I4016" s="4"/>
      <c r="V4016" s="27"/>
    </row>
    <row r="4017" spans="1:22" x14ac:dyDescent="0.3">
      <c r="A4017" s="1"/>
      <c r="C4017" s="6"/>
      <c r="H4017" s="8"/>
      <c r="I4017" s="4"/>
      <c r="V4017" s="27"/>
    </row>
    <row r="4018" spans="1:22" x14ac:dyDescent="0.3">
      <c r="A4018" s="1"/>
      <c r="C4018" s="6"/>
      <c r="H4018" s="8"/>
      <c r="I4018" s="4"/>
      <c r="V4018" s="27"/>
    </row>
    <row r="4019" spans="1:22" x14ac:dyDescent="0.3">
      <c r="A4019" s="1"/>
      <c r="C4019" s="6"/>
      <c r="H4019" s="8"/>
      <c r="I4019" s="4"/>
      <c r="V4019" s="27"/>
    </row>
    <row r="4020" spans="1:22" x14ac:dyDescent="0.3">
      <c r="A4020" s="1"/>
      <c r="C4020" s="6"/>
      <c r="H4020" s="8"/>
      <c r="I4020" s="4"/>
      <c r="V4020" s="27"/>
    </row>
    <row r="4021" spans="1:22" x14ac:dyDescent="0.3">
      <c r="A4021" s="1"/>
      <c r="C4021" s="6"/>
      <c r="H4021" s="8"/>
      <c r="I4021" s="4"/>
      <c r="V4021" s="27"/>
    </row>
    <row r="4022" spans="1:22" x14ac:dyDescent="0.3">
      <c r="A4022" s="1"/>
      <c r="C4022" s="6"/>
      <c r="H4022" s="8"/>
      <c r="I4022" s="4"/>
      <c r="V4022" s="27"/>
    </row>
    <row r="4023" spans="1:22" x14ac:dyDescent="0.3">
      <c r="A4023" s="1"/>
      <c r="C4023" s="6"/>
      <c r="H4023" s="8"/>
      <c r="I4023" s="4"/>
      <c r="V4023" s="27"/>
    </row>
    <row r="4024" spans="1:22" x14ac:dyDescent="0.3">
      <c r="A4024" s="1"/>
      <c r="C4024" s="6"/>
      <c r="H4024" s="8"/>
      <c r="I4024" s="4"/>
      <c r="V4024" s="27"/>
    </row>
    <row r="4025" spans="1:22" x14ac:dyDescent="0.3">
      <c r="A4025" s="1"/>
      <c r="C4025" s="6"/>
      <c r="H4025" s="8"/>
      <c r="I4025" s="4"/>
      <c r="V4025" s="27"/>
    </row>
    <row r="4026" spans="1:22" x14ac:dyDescent="0.3">
      <c r="A4026" s="1"/>
      <c r="C4026" s="6"/>
      <c r="H4026" s="8"/>
      <c r="I4026" s="4"/>
      <c r="V4026" s="27"/>
    </row>
    <row r="4027" spans="1:22" x14ac:dyDescent="0.3">
      <c r="A4027" s="1"/>
      <c r="C4027" s="6"/>
      <c r="H4027" s="8"/>
      <c r="I4027" s="4"/>
      <c r="V4027" s="27"/>
    </row>
    <row r="4028" spans="1:22" x14ac:dyDescent="0.3">
      <c r="A4028" s="1"/>
      <c r="C4028" s="6"/>
      <c r="H4028" s="8"/>
      <c r="I4028" s="4"/>
      <c r="V4028" s="27"/>
    </row>
    <row r="4029" spans="1:22" x14ac:dyDescent="0.3">
      <c r="A4029" s="1"/>
      <c r="C4029" s="6"/>
      <c r="H4029" s="8"/>
      <c r="I4029" s="4"/>
      <c r="V4029" s="27"/>
    </row>
    <row r="4030" spans="1:22" x14ac:dyDescent="0.3">
      <c r="A4030" s="1"/>
      <c r="C4030" s="6"/>
      <c r="H4030" s="8"/>
      <c r="I4030" s="4"/>
      <c r="V4030" s="27"/>
    </row>
    <row r="4031" spans="1:22" x14ac:dyDescent="0.3">
      <c r="A4031" s="1"/>
      <c r="C4031" s="6"/>
      <c r="H4031" s="8"/>
      <c r="I4031" s="4"/>
      <c r="V4031" s="27"/>
    </row>
    <row r="4032" spans="1:22" x14ac:dyDescent="0.3">
      <c r="A4032" s="1"/>
      <c r="C4032" s="6"/>
      <c r="H4032" s="8"/>
      <c r="I4032" s="4"/>
      <c r="V4032" s="27"/>
    </row>
    <row r="4033" spans="1:22" x14ac:dyDescent="0.3">
      <c r="A4033" s="1"/>
      <c r="C4033" s="6"/>
      <c r="H4033" s="8"/>
      <c r="I4033" s="4"/>
      <c r="V4033" s="27"/>
    </row>
    <row r="4034" spans="1:22" x14ac:dyDescent="0.3">
      <c r="A4034" s="1"/>
      <c r="C4034" s="6"/>
      <c r="H4034" s="8"/>
      <c r="I4034" s="4"/>
      <c r="V4034" s="27"/>
    </row>
    <row r="4035" spans="1:22" x14ac:dyDescent="0.3">
      <c r="A4035" s="1"/>
      <c r="C4035" s="6"/>
      <c r="H4035" s="8"/>
      <c r="I4035" s="4"/>
      <c r="V4035" s="27"/>
    </row>
    <row r="4036" spans="1:22" x14ac:dyDescent="0.3">
      <c r="A4036" s="1"/>
      <c r="C4036" s="6"/>
      <c r="H4036" s="8"/>
      <c r="I4036" s="4"/>
      <c r="V4036" s="27"/>
    </row>
    <row r="4037" spans="1:22" x14ac:dyDescent="0.3">
      <c r="A4037" s="1"/>
      <c r="C4037" s="6"/>
      <c r="H4037" s="8"/>
      <c r="I4037" s="4"/>
      <c r="V4037" s="27"/>
    </row>
    <row r="4038" spans="1:22" x14ac:dyDescent="0.3">
      <c r="A4038" s="1"/>
      <c r="C4038" s="6"/>
      <c r="H4038" s="8"/>
      <c r="I4038" s="4"/>
      <c r="V4038" s="27"/>
    </row>
    <row r="4039" spans="1:22" x14ac:dyDescent="0.3">
      <c r="A4039" s="1"/>
      <c r="C4039" s="6"/>
      <c r="H4039" s="8"/>
      <c r="I4039" s="4"/>
      <c r="V4039" s="27"/>
    </row>
    <row r="4040" spans="1:22" x14ac:dyDescent="0.3">
      <c r="A4040" s="1"/>
      <c r="C4040" s="6"/>
      <c r="H4040" s="8"/>
      <c r="I4040" s="4"/>
      <c r="V4040" s="27"/>
    </row>
    <row r="4041" spans="1:22" x14ac:dyDescent="0.3">
      <c r="A4041" s="1"/>
      <c r="C4041" s="6"/>
      <c r="H4041" s="8"/>
      <c r="I4041" s="4"/>
      <c r="V4041" s="27"/>
    </row>
    <row r="4042" spans="1:22" x14ac:dyDescent="0.3">
      <c r="A4042" s="1"/>
      <c r="C4042" s="6"/>
      <c r="H4042" s="8"/>
      <c r="I4042" s="4"/>
      <c r="V4042" s="27"/>
    </row>
    <row r="4043" spans="1:22" x14ac:dyDescent="0.3">
      <c r="A4043" s="1"/>
      <c r="C4043" s="6"/>
      <c r="H4043" s="8"/>
      <c r="I4043" s="4"/>
      <c r="V4043" s="27"/>
    </row>
    <row r="4044" spans="1:22" x14ac:dyDescent="0.3">
      <c r="A4044" s="1"/>
      <c r="C4044" s="6"/>
      <c r="H4044" s="8"/>
      <c r="I4044" s="4"/>
      <c r="V4044" s="27"/>
    </row>
    <row r="4045" spans="1:22" x14ac:dyDescent="0.3">
      <c r="A4045" s="1"/>
      <c r="C4045" s="6"/>
      <c r="H4045" s="8"/>
      <c r="I4045" s="4"/>
      <c r="V4045" s="27"/>
    </row>
    <row r="4046" spans="1:22" x14ac:dyDescent="0.3">
      <c r="A4046" s="1"/>
      <c r="C4046" s="6"/>
      <c r="H4046" s="8"/>
      <c r="I4046" s="4"/>
      <c r="V4046" s="27"/>
    </row>
    <row r="4047" spans="1:22" x14ac:dyDescent="0.3">
      <c r="A4047" s="1"/>
      <c r="C4047" s="6"/>
      <c r="H4047" s="8"/>
      <c r="I4047" s="4"/>
      <c r="V4047" s="27"/>
    </row>
    <row r="4048" spans="1:22" x14ac:dyDescent="0.3">
      <c r="A4048" s="1"/>
      <c r="C4048" s="6"/>
      <c r="H4048" s="8"/>
      <c r="I4048" s="4"/>
      <c r="V4048" s="27"/>
    </row>
    <row r="4049" spans="1:22" x14ac:dyDescent="0.3">
      <c r="A4049" s="1"/>
      <c r="C4049" s="6"/>
      <c r="H4049" s="8"/>
      <c r="I4049" s="4"/>
      <c r="V4049" s="27"/>
    </row>
    <row r="4050" spans="1:22" x14ac:dyDescent="0.3">
      <c r="A4050" s="1"/>
      <c r="C4050" s="6"/>
      <c r="H4050" s="8"/>
      <c r="I4050" s="4"/>
      <c r="V4050" s="27"/>
    </row>
    <row r="4051" spans="1:22" x14ac:dyDescent="0.3">
      <c r="A4051" s="1"/>
      <c r="C4051" s="6"/>
      <c r="H4051" s="8"/>
      <c r="I4051" s="4"/>
      <c r="V4051" s="27"/>
    </row>
    <row r="4052" spans="1:22" x14ac:dyDescent="0.3">
      <c r="A4052" s="1"/>
      <c r="C4052" s="6"/>
      <c r="H4052" s="8"/>
      <c r="I4052" s="4"/>
      <c r="V4052" s="27"/>
    </row>
    <row r="4053" spans="1:22" x14ac:dyDescent="0.3">
      <c r="A4053" s="1"/>
      <c r="C4053" s="6"/>
      <c r="H4053" s="8"/>
      <c r="I4053" s="4"/>
      <c r="V4053" s="27"/>
    </row>
    <row r="4054" spans="1:22" x14ac:dyDescent="0.3">
      <c r="A4054" s="1"/>
      <c r="C4054" s="6"/>
      <c r="H4054" s="8"/>
      <c r="I4054" s="4"/>
      <c r="V4054" s="27"/>
    </row>
    <row r="4055" spans="1:22" x14ac:dyDescent="0.3">
      <c r="A4055" s="1"/>
      <c r="C4055" s="6"/>
      <c r="H4055" s="8"/>
      <c r="I4055" s="4"/>
      <c r="V4055" s="27"/>
    </row>
    <row r="4056" spans="1:22" x14ac:dyDescent="0.3">
      <c r="A4056" s="1"/>
      <c r="C4056" s="6"/>
      <c r="H4056" s="8"/>
      <c r="I4056" s="4"/>
      <c r="V4056" s="27"/>
    </row>
    <row r="4057" spans="1:22" x14ac:dyDescent="0.3">
      <c r="A4057" s="1"/>
      <c r="C4057" s="6"/>
      <c r="H4057" s="8"/>
      <c r="I4057" s="4"/>
      <c r="V4057" s="27"/>
    </row>
    <row r="4058" spans="1:22" x14ac:dyDescent="0.3">
      <c r="A4058" s="1"/>
      <c r="C4058" s="6"/>
      <c r="H4058" s="8"/>
      <c r="I4058" s="4"/>
      <c r="V4058" s="27"/>
    </row>
    <row r="4059" spans="1:22" x14ac:dyDescent="0.3">
      <c r="A4059" s="1"/>
      <c r="C4059" s="6"/>
      <c r="H4059" s="8"/>
      <c r="I4059" s="4"/>
      <c r="V4059" s="27"/>
    </row>
    <row r="4060" spans="1:22" x14ac:dyDescent="0.3">
      <c r="A4060" s="1"/>
      <c r="C4060" s="6"/>
      <c r="H4060" s="8"/>
      <c r="I4060" s="4"/>
      <c r="V4060" s="27"/>
    </row>
    <row r="4061" spans="1:22" x14ac:dyDescent="0.3">
      <c r="A4061" s="1"/>
      <c r="C4061" s="6"/>
      <c r="H4061" s="8"/>
      <c r="I4061" s="4"/>
      <c r="V4061" s="27"/>
    </row>
    <row r="4062" spans="1:22" x14ac:dyDescent="0.3">
      <c r="A4062" s="1"/>
      <c r="C4062" s="6"/>
      <c r="H4062" s="8"/>
      <c r="I4062" s="4"/>
      <c r="V4062" s="27"/>
    </row>
    <row r="4063" spans="1:22" x14ac:dyDescent="0.3">
      <c r="A4063" s="1"/>
      <c r="C4063" s="6"/>
      <c r="H4063" s="8"/>
      <c r="I4063" s="4"/>
      <c r="V4063" s="27"/>
    </row>
    <row r="4064" spans="1:22" x14ac:dyDescent="0.3">
      <c r="A4064" s="1"/>
      <c r="C4064" s="6"/>
      <c r="H4064" s="8"/>
      <c r="I4064" s="4"/>
      <c r="V4064" s="27"/>
    </row>
    <row r="4065" spans="1:22" x14ac:dyDescent="0.3">
      <c r="A4065" s="1"/>
      <c r="C4065" s="6"/>
      <c r="H4065" s="8"/>
      <c r="I4065" s="4"/>
      <c r="V4065" s="27"/>
    </row>
    <row r="4066" spans="1:22" x14ac:dyDescent="0.3">
      <c r="A4066" s="1"/>
      <c r="C4066" s="6"/>
      <c r="H4066" s="8"/>
      <c r="I4066" s="4"/>
      <c r="V4066" s="27"/>
    </row>
    <row r="4067" spans="1:22" x14ac:dyDescent="0.3">
      <c r="A4067" s="1"/>
      <c r="C4067" s="6"/>
      <c r="H4067" s="8"/>
      <c r="I4067" s="4"/>
      <c r="V4067" s="27"/>
    </row>
    <row r="4068" spans="1:22" x14ac:dyDescent="0.3">
      <c r="A4068" s="1"/>
      <c r="C4068" s="6"/>
      <c r="H4068" s="8"/>
      <c r="I4068" s="4"/>
      <c r="V4068" s="27"/>
    </row>
    <row r="4069" spans="1:22" x14ac:dyDescent="0.3">
      <c r="A4069" s="1"/>
      <c r="C4069" s="6"/>
      <c r="H4069" s="8"/>
      <c r="I4069" s="4"/>
      <c r="V4069" s="27"/>
    </row>
    <row r="4070" spans="1:22" x14ac:dyDescent="0.3">
      <c r="A4070" s="1"/>
      <c r="C4070" s="6"/>
      <c r="H4070" s="8"/>
      <c r="I4070" s="4"/>
      <c r="V4070" s="27"/>
    </row>
    <row r="4071" spans="1:22" x14ac:dyDescent="0.3">
      <c r="A4071" s="1"/>
      <c r="C4071" s="6"/>
      <c r="H4071" s="8"/>
      <c r="I4071" s="4"/>
      <c r="V4071" s="27"/>
    </row>
    <row r="4072" spans="1:22" x14ac:dyDescent="0.3">
      <c r="A4072" s="1"/>
      <c r="C4072" s="6"/>
      <c r="H4072" s="8"/>
      <c r="I4072" s="4"/>
      <c r="V4072" s="27"/>
    </row>
    <row r="4073" spans="1:22" x14ac:dyDescent="0.3">
      <c r="A4073" s="1"/>
      <c r="C4073" s="6"/>
      <c r="H4073" s="8"/>
      <c r="I4073" s="4"/>
      <c r="V4073" s="27"/>
    </row>
    <row r="4074" spans="1:22" x14ac:dyDescent="0.3">
      <c r="A4074" s="1"/>
      <c r="C4074" s="6"/>
      <c r="H4074" s="8"/>
      <c r="I4074" s="4"/>
      <c r="V4074" s="27"/>
    </row>
    <row r="4075" spans="1:22" x14ac:dyDescent="0.3">
      <c r="A4075" s="1"/>
      <c r="C4075" s="6"/>
      <c r="H4075" s="8"/>
      <c r="I4075" s="4"/>
      <c r="V4075" s="27"/>
    </row>
    <row r="4076" spans="1:22" x14ac:dyDescent="0.3">
      <c r="A4076" s="1"/>
      <c r="C4076" s="6"/>
      <c r="H4076" s="8"/>
      <c r="I4076" s="4"/>
      <c r="V4076" s="27"/>
    </row>
    <row r="4077" spans="1:22" x14ac:dyDescent="0.3">
      <c r="A4077" s="1"/>
      <c r="C4077" s="6"/>
      <c r="H4077" s="8"/>
      <c r="I4077" s="4"/>
      <c r="V4077" s="27"/>
    </row>
    <row r="4078" spans="1:22" x14ac:dyDescent="0.3">
      <c r="A4078" s="1"/>
      <c r="C4078" s="6"/>
      <c r="H4078" s="8"/>
      <c r="I4078" s="4"/>
      <c r="V4078" s="27"/>
    </row>
    <row r="4079" spans="1:22" x14ac:dyDescent="0.3">
      <c r="A4079" s="1"/>
      <c r="C4079" s="6"/>
      <c r="H4079" s="8"/>
      <c r="I4079" s="4"/>
      <c r="V4079" s="27"/>
    </row>
    <row r="4080" spans="1:22" x14ac:dyDescent="0.3">
      <c r="A4080" s="1"/>
      <c r="C4080" s="6"/>
      <c r="H4080" s="8"/>
      <c r="I4080" s="4"/>
      <c r="V4080" s="27"/>
    </row>
    <row r="4081" spans="1:22" x14ac:dyDescent="0.3">
      <c r="A4081" s="1"/>
      <c r="C4081" s="6"/>
      <c r="H4081" s="8"/>
      <c r="I4081" s="4"/>
      <c r="V4081" s="27"/>
    </row>
    <row r="4082" spans="1:22" x14ac:dyDescent="0.3">
      <c r="A4082" s="1"/>
      <c r="C4082" s="6"/>
      <c r="H4082" s="8"/>
      <c r="I4082" s="4"/>
      <c r="V4082" s="27"/>
    </row>
    <row r="4083" spans="1:22" x14ac:dyDescent="0.3">
      <c r="A4083" s="1"/>
      <c r="C4083" s="6"/>
      <c r="H4083" s="8"/>
      <c r="I4083" s="4"/>
      <c r="V4083" s="27"/>
    </row>
    <row r="4084" spans="1:22" x14ac:dyDescent="0.3">
      <c r="A4084" s="1"/>
      <c r="C4084" s="6"/>
      <c r="H4084" s="8"/>
      <c r="I4084" s="4"/>
      <c r="V4084" s="27"/>
    </row>
    <row r="4085" spans="1:22" x14ac:dyDescent="0.3">
      <c r="A4085" s="1"/>
      <c r="C4085" s="6"/>
      <c r="H4085" s="8"/>
      <c r="I4085" s="4"/>
      <c r="V4085" s="27"/>
    </row>
    <row r="4086" spans="1:22" x14ac:dyDescent="0.3">
      <c r="A4086" s="1"/>
      <c r="C4086" s="6"/>
      <c r="H4086" s="8"/>
      <c r="I4086" s="4"/>
      <c r="V4086" s="27"/>
    </row>
    <row r="4087" spans="1:22" x14ac:dyDescent="0.3">
      <c r="A4087" s="1"/>
      <c r="C4087" s="6"/>
      <c r="H4087" s="8"/>
      <c r="I4087" s="4"/>
      <c r="V4087" s="27"/>
    </row>
    <row r="4088" spans="1:22" x14ac:dyDescent="0.3">
      <c r="A4088" s="1"/>
      <c r="C4088" s="6"/>
      <c r="H4088" s="8"/>
      <c r="I4088" s="4"/>
      <c r="V4088" s="27"/>
    </row>
    <row r="4089" spans="1:22" x14ac:dyDescent="0.3">
      <c r="A4089" s="1"/>
      <c r="C4089" s="6"/>
      <c r="H4089" s="8"/>
      <c r="I4089" s="4"/>
      <c r="V4089" s="27"/>
    </row>
    <row r="4090" spans="1:22" x14ac:dyDescent="0.3">
      <c r="A4090" s="1"/>
      <c r="C4090" s="6"/>
      <c r="H4090" s="8"/>
      <c r="I4090" s="4"/>
      <c r="V4090" s="27"/>
    </row>
    <row r="4091" spans="1:22" x14ac:dyDescent="0.3">
      <c r="A4091" s="1"/>
      <c r="C4091" s="6"/>
      <c r="H4091" s="8"/>
      <c r="I4091" s="4"/>
      <c r="V4091" s="27"/>
    </row>
    <row r="4092" spans="1:22" x14ac:dyDescent="0.3">
      <c r="A4092" s="1"/>
      <c r="C4092" s="6"/>
      <c r="H4092" s="8"/>
      <c r="I4092" s="4"/>
      <c r="V4092" s="27"/>
    </row>
    <row r="4093" spans="1:22" x14ac:dyDescent="0.3">
      <c r="A4093" s="1"/>
      <c r="C4093" s="6"/>
      <c r="H4093" s="8"/>
      <c r="I4093" s="4"/>
      <c r="V4093" s="27"/>
    </row>
    <row r="4094" spans="1:22" x14ac:dyDescent="0.3">
      <c r="A4094" s="1"/>
      <c r="C4094" s="6"/>
      <c r="H4094" s="8"/>
      <c r="I4094" s="4"/>
      <c r="V4094" s="27"/>
    </row>
    <row r="4095" spans="1:22" x14ac:dyDescent="0.3">
      <c r="A4095" s="1"/>
      <c r="C4095" s="6"/>
      <c r="H4095" s="8"/>
      <c r="I4095" s="4"/>
      <c r="V4095" s="27"/>
    </row>
    <row r="4096" spans="1:22" x14ac:dyDescent="0.3">
      <c r="A4096" s="1"/>
      <c r="C4096" s="6"/>
      <c r="H4096" s="8"/>
      <c r="I4096" s="4"/>
      <c r="V4096" s="27"/>
    </row>
    <row r="4097" spans="1:22" x14ac:dyDescent="0.3">
      <c r="A4097" s="1"/>
      <c r="C4097" s="6"/>
      <c r="H4097" s="8"/>
      <c r="I4097" s="4"/>
      <c r="V4097" s="27"/>
    </row>
    <row r="4098" spans="1:22" x14ac:dyDescent="0.3">
      <c r="A4098" s="1"/>
      <c r="C4098" s="6"/>
      <c r="H4098" s="8"/>
      <c r="I4098" s="4"/>
      <c r="V4098" s="27"/>
    </row>
    <row r="4099" spans="1:22" x14ac:dyDescent="0.3">
      <c r="A4099" s="1"/>
      <c r="C4099" s="6"/>
      <c r="H4099" s="8"/>
      <c r="I4099" s="4"/>
      <c r="V4099" s="27"/>
    </row>
    <row r="4100" spans="1:22" x14ac:dyDescent="0.3">
      <c r="A4100" s="1"/>
      <c r="C4100" s="6"/>
      <c r="H4100" s="8"/>
      <c r="I4100" s="4"/>
      <c r="V4100" s="27"/>
    </row>
    <row r="4101" spans="1:22" x14ac:dyDescent="0.3">
      <c r="A4101" s="1"/>
      <c r="C4101" s="6"/>
      <c r="H4101" s="8"/>
      <c r="I4101" s="4"/>
      <c r="V4101" s="27"/>
    </row>
    <row r="4102" spans="1:22" x14ac:dyDescent="0.3">
      <c r="A4102" s="1"/>
      <c r="C4102" s="6"/>
      <c r="H4102" s="8"/>
      <c r="I4102" s="4"/>
      <c r="V4102" s="27"/>
    </row>
    <row r="4103" spans="1:22" x14ac:dyDescent="0.3">
      <c r="A4103" s="1"/>
      <c r="C4103" s="6"/>
      <c r="H4103" s="8"/>
      <c r="I4103" s="4"/>
      <c r="V4103" s="27"/>
    </row>
    <row r="4104" spans="1:22" x14ac:dyDescent="0.3">
      <c r="A4104" s="1"/>
      <c r="C4104" s="6"/>
      <c r="H4104" s="8"/>
      <c r="I4104" s="4"/>
      <c r="V4104" s="27"/>
    </row>
    <row r="4105" spans="1:22" x14ac:dyDescent="0.3">
      <c r="A4105" s="1"/>
      <c r="C4105" s="6"/>
      <c r="H4105" s="8"/>
      <c r="I4105" s="4"/>
      <c r="V4105" s="27"/>
    </row>
    <row r="4106" spans="1:22" x14ac:dyDescent="0.3">
      <c r="A4106" s="1"/>
      <c r="C4106" s="6"/>
      <c r="H4106" s="8"/>
      <c r="I4106" s="4"/>
      <c r="V4106" s="27"/>
    </row>
    <row r="4107" spans="1:22" x14ac:dyDescent="0.3">
      <c r="A4107" s="1"/>
      <c r="C4107" s="6"/>
      <c r="H4107" s="8"/>
      <c r="I4107" s="4"/>
      <c r="V4107" s="27"/>
    </row>
    <row r="4108" spans="1:22" x14ac:dyDescent="0.3">
      <c r="A4108" s="1"/>
      <c r="C4108" s="6"/>
      <c r="H4108" s="8"/>
      <c r="I4108" s="4"/>
      <c r="V4108" s="27"/>
    </row>
    <row r="4109" spans="1:22" x14ac:dyDescent="0.3">
      <c r="A4109" s="1"/>
      <c r="C4109" s="6"/>
      <c r="H4109" s="8"/>
      <c r="I4109" s="4"/>
      <c r="V4109" s="27"/>
    </row>
    <row r="4110" spans="1:22" x14ac:dyDescent="0.3">
      <c r="A4110" s="1"/>
      <c r="C4110" s="6"/>
      <c r="H4110" s="8"/>
      <c r="I4110" s="4"/>
      <c r="V4110" s="27"/>
    </row>
    <row r="4111" spans="1:22" x14ac:dyDescent="0.3">
      <c r="A4111" s="1"/>
      <c r="C4111" s="6"/>
      <c r="H4111" s="8"/>
      <c r="I4111" s="4"/>
      <c r="V4111" s="27"/>
    </row>
    <row r="4112" spans="1:22" x14ac:dyDescent="0.3">
      <c r="A4112" s="1"/>
      <c r="C4112" s="6"/>
      <c r="H4112" s="8"/>
      <c r="I4112" s="4"/>
      <c r="V4112" s="27"/>
    </row>
    <row r="4113" spans="1:22" x14ac:dyDescent="0.3">
      <c r="A4113" s="1"/>
      <c r="C4113" s="6"/>
      <c r="H4113" s="8"/>
      <c r="I4113" s="4"/>
      <c r="V4113" s="27"/>
    </row>
    <row r="4114" spans="1:22" x14ac:dyDescent="0.3">
      <c r="A4114" s="1"/>
      <c r="C4114" s="6"/>
      <c r="H4114" s="8"/>
      <c r="I4114" s="4"/>
      <c r="V4114" s="27"/>
    </row>
    <row r="4115" spans="1:22" x14ac:dyDescent="0.3">
      <c r="A4115" s="1"/>
      <c r="C4115" s="6"/>
      <c r="H4115" s="8"/>
      <c r="I4115" s="4"/>
      <c r="V4115" s="27"/>
    </row>
    <row r="4116" spans="1:22" x14ac:dyDescent="0.3">
      <c r="A4116" s="1"/>
      <c r="C4116" s="6"/>
      <c r="H4116" s="8"/>
      <c r="I4116" s="4"/>
      <c r="V4116" s="27"/>
    </row>
    <row r="4117" spans="1:22" x14ac:dyDescent="0.3">
      <c r="A4117" s="1"/>
      <c r="C4117" s="6"/>
      <c r="H4117" s="8"/>
      <c r="I4117" s="4"/>
      <c r="V4117" s="27"/>
    </row>
    <row r="4118" spans="1:22" x14ac:dyDescent="0.3">
      <c r="A4118" s="1"/>
      <c r="C4118" s="6"/>
      <c r="H4118" s="8"/>
      <c r="I4118" s="4"/>
      <c r="V4118" s="27"/>
    </row>
    <row r="4119" spans="1:22" x14ac:dyDescent="0.3">
      <c r="A4119" s="1"/>
      <c r="C4119" s="6"/>
      <c r="H4119" s="8"/>
      <c r="I4119" s="4"/>
      <c r="V4119" s="27"/>
    </row>
    <row r="4120" spans="1:22" x14ac:dyDescent="0.3">
      <c r="A4120" s="1"/>
      <c r="C4120" s="6"/>
      <c r="H4120" s="8"/>
      <c r="I4120" s="4"/>
      <c r="V4120" s="27"/>
    </row>
    <row r="4121" spans="1:22" x14ac:dyDescent="0.3">
      <c r="A4121" s="1"/>
      <c r="C4121" s="6"/>
      <c r="H4121" s="8"/>
      <c r="I4121" s="4"/>
      <c r="V4121" s="27"/>
    </row>
    <row r="4122" spans="1:22" x14ac:dyDescent="0.3">
      <c r="A4122" s="1"/>
      <c r="C4122" s="6"/>
      <c r="H4122" s="8"/>
      <c r="I4122" s="4"/>
      <c r="V4122" s="27"/>
    </row>
    <row r="4123" spans="1:22" x14ac:dyDescent="0.3">
      <c r="A4123" s="1"/>
      <c r="C4123" s="6"/>
      <c r="H4123" s="8"/>
      <c r="I4123" s="4"/>
      <c r="V4123" s="27"/>
    </row>
    <row r="4124" spans="1:22" x14ac:dyDescent="0.3">
      <c r="A4124" s="1"/>
      <c r="C4124" s="6"/>
      <c r="H4124" s="8"/>
      <c r="I4124" s="4"/>
      <c r="V4124" s="27"/>
    </row>
    <row r="4125" spans="1:22" x14ac:dyDescent="0.3">
      <c r="A4125" s="1"/>
      <c r="C4125" s="6"/>
      <c r="H4125" s="8"/>
      <c r="I4125" s="4"/>
      <c r="V4125" s="27"/>
    </row>
    <row r="4126" spans="1:22" x14ac:dyDescent="0.3">
      <c r="A4126" s="1"/>
      <c r="C4126" s="6"/>
      <c r="H4126" s="8"/>
      <c r="I4126" s="4"/>
      <c r="V4126" s="27"/>
    </row>
    <row r="4127" spans="1:22" x14ac:dyDescent="0.3">
      <c r="A4127" s="1"/>
      <c r="C4127" s="6"/>
      <c r="H4127" s="8"/>
      <c r="I4127" s="4"/>
      <c r="V4127" s="27"/>
    </row>
    <row r="4128" spans="1:22" x14ac:dyDescent="0.3">
      <c r="A4128" s="1"/>
      <c r="C4128" s="6"/>
      <c r="H4128" s="8"/>
      <c r="I4128" s="4"/>
      <c r="V4128" s="27"/>
    </row>
    <row r="4129" spans="1:22" x14ac:dyDescent="0.3">
      <c r="A4129" s="1"/>
      <c r="C4129" s="6"/>
      <c r="H4129" s="8"/>
      <c r="I4129" s="4"/>
      <c r="V4129" s="27"/>
    </row>
    <row r="4130" spans="1:22" x14ac:dyDescent="0.3">
      <c r="A4130" s="1"/>
      <c r="C4130" s="6"/>
      <c r="H4130" s="8"/>
      <c r="I4130" s="4"/>
      <c r="V4130" s="27"/>
    </row>
    <row r="4131" spans="1:22" x14ac:dyDescent="0.3">
      <c r="A4131" s="1"/>
      <c r="C4131" s="6"/>
      <c r="H4131" s="8"/>
      <c r="I4131" s="4"/>
      <c r="V4131" s="27"/>
    </row>
    <row r="4132" spans="1:22" x14ac:dyDescent="0.3">
      <c r="A4132" s="1"/>
      <c r="C4132" s="6"/>
      <c r="H4132" s="8"/>
      <c r="I4132" s="4"/>
      <c r="V4132" s="27"/>
    </row>
    <row r="4133" spans="1:22" x14ac:dyDescent="0.3">
      <c r="A4133" s="1"/>
      <c r="C4133" s="6"/>
      <c r="H4133" s="8"/>
      <c r="I4133" s="4"/>
      <c r="V4133" s="27"/>
    </row>
    <row r="4134" spans="1:22" x14ac:dyDescent="0.3">
      <c r="A4134" s="1"/>
      <c r="C4134" s="6"/>
      <c r="H4134" s="8"/>
      <c r="I4134" s="4"/>
      <c r="V4134" s="27"/>
    </row>
    <row r="4135" spans="1:22" x14ac:dyDescent="0.3">
      <c r="A4135" s="1"/>
      <c r="C4135" s="6"/>
      <c r="H4135" s="8"/>
      <c r="I4135" s="4"/>
      <c r="V4135" s="27"/>
    </row>
    <row r="4136" spans="1:22" x14ac:dyDescent="0.3">
      <c r="A4136" s="1"/>
      <c r="C4136" s="6"/>
      <c r="H4136" s="8"/>
      <c r="I4136" s="4"/>
      <c r="V4136" s="27"/>
    </row>
    <row r="4137" spans="1:22" x14ac:dyDescent="0.3">
      <c r="A4137" s="1"/>
      <c r="C4137" s="6"/>
      <c r="H4137" s="8"/>
      <c r="I4137" s="4"/>
      <c r="V4137" s="27"/>
    </row>
    <row r="4138" spans="1:22" x14ac:dyDescent="0.3">
      <c r="A4138" s="1"/>
      <c r="C4138" s="6"/>
      <c r="H4138" s="8"/>
      <c r="I4138" s="4"/>
      <c r="V4138" s="27"/>
    </row>
    <row r="4139" spans="1:22" x14ac:dyDescent="0.3">
      <c r="A4139" s="1"/>
      <c r="C4139" s="6"/>
      <c r="H4139" s="8"/>
      <c r="I4139" s="4"/>
      <c r="V4139" s="27"/>
    </row>
    <row r="4140" spans="1:22" x14ac:dyDescent="0.3">
      <c r="A4140" s="1"/>
      <c r="C4140" s="6"/>
      <c r="H4140" s="8"/>
      <c r="I4140" s="4"/>
      <c r="V4140" s="27"/>
    </row>
    <row r="4141" spans="1:22" x14ac:dyDescent="0.3">
      <c r="A4141" s="1"/>
      <c r="C4141" s="6"/>
      <c r="H4141" s="8"/>
      <c r="I4141" s="4"/>
      <c r="V4141" s="27"/>
    </row>
    <row r="4142" spans="1:22" x14ac:dyDescent="0.3">
      <c r="A4142" s="1"/>
      <c r="C4142" s="6"/>
      <c r="H4142" s="8"/>
      <c r="I4142" s="4"/>
      <c r="V4142" s="27"/>
    </row>
    <row r="4143" spans="1:22" x14ac:dyDescent="0.3">
      <c r="A4143" s="1"/>
      <c r="C4143" s="6"/>
      <c r="H4143" s="8"/>
      <c r="I4143" s="4"/>
      <c r="V4143" s="27"/>
    </row>
    <row r="4144" spans="1:22" x14ac:dyDescent="0.3">
      <c r="A4144" s="1"/>
      <c r="C4144" s="6"/>
      <c r="H4144" s="8"/>
      <c r="I4144" s="4"/>
      <c r="V4144" s="27"/>
    </row>
    <row r="4145" spans="1:22" x14ac:dyDescent="0.3">
      <c r="A4145" s="1"/>
      <c r="C4145" s="6"/>
      <c r="H4145" s="8"/>
      <c r="I4145" s="4"/>
      <c r="V4145" s="27"/>
    </row>
    <row r="4146" spans="1:22" x14ac:dyDescent="0.3">
      <c r="A4146" s="1"/>
      <c r="C4146" s="6"/>
      <c r="H4146" s="8"/>
      <c r="I4146" s="4"/>
      <c r="V4146" s="27"/>
    </row>
    <row r="4147" spans="1:22" x14ac:dyDescent="0.3">
      <c r="A4147" s="1"/>
      <c r="C4147" s="6"/>
      <c r="H4147" s="8"/>
      <c r="I4147" s="4"/>
      <c r="V4147" s="27"/>
    </row>
    <row r="4148" spans="1:22" x14ac:dyDescent="0.3">
      <c r="A4148" s="1"/>
      <c r="C4148" s="6"/>
      <c r="H4148" s="8"/>
      <c r="I4148" s="4"/>
      <c r="V4148" s="27"/>
    </row>
    <row r="4149" spans="1:22" x14ac:dyDescent="0.3">
      <c r="A4149" s="1"/>
      <c r="C4149" s="6"/>
      <c r="H4149" s="8"/>
      <c r="I4149" s="4"/>
      <c r="V4149" s="27"/>
    </row>
    <row r="4150" spans="1:22" x14ac:dyDescent="0.3">
      <c r="A4150" s="1"/>
      <c r="C4150" s="6"/>
      <c r="H4150" s="8"/>
      <c r="I4150" s="4"/>
      <c r="V4150" s="27"/>
    </row>
    <row r="4151" spans="1:22" x14ac:dyDescent="0.3">
      <c r="A4151" s="1"/>
      <c r="C4151" s="6"/>
      <c r="H4151" s="8"/>
      <c r="I4151" s="4"/>
      <c r="V4151" s="27"/>
    </row>
    <row r="4152" spans="1:22" x14ac:dyDescent="0.3">
      <c r="A4152" s="1"/>
      <c r="C4152" s="6"/>
      <c r="H4152" s="8"/>
      <c r="I4152" s="4"/>
      <c r="V4152" s="27"/>
    </row>
    <row r="4153" spans="1:22" x14ac:dyDescent="0.3">
      <c r="A4153" s="1"/>
      <c r="C4153" s="6"/>
      <c r="H4153" s="8"/>
      <c r="I4153" s="4"/>
      <c r="V4153" s="27"/>
    </row>
    <row r="4154" spans="1:22" x14ac:dyDescent="0.3">
      <c r="A4154" s="1"/>
      <c r="C4154" s="6"/>
      <c r="H4154" s="8"/>
      <c r="I4154" s="4"/>
      <c r="V4154" s="27"/>
    </row>
    <row r="4155" spans="1:22" x14ac:dyDescent="0.3">
      <c r="A4155" s="1"/>
      <c r="C4155" s="6"/>
      <c r="H4155" s="8"/>
      <c r="I4155" s="4"/>
      <c r="V4155" s="27"/>
    </row>
    <row r="4156" spans="1:22" x14ac:dyDescent="0.3">
      <c r="A4156" s="1"/>
      <c r="C4156" s="6"/>
      <c r="H4156" s="8"/>
      <c r="I4156" s="4"/>
      <c r="V4156" s="27"/>
    </row>
    <row r="4157" spans="1:22" x14ac:dyDescent="0.3">
      <c r="A4157" s="1"/>
      <c r="C4157" s="6"/>
      <c r="H4157" s="8"/>
      <c r="I4157" s="4"/>
      <c r="V4157" s="27"/>
    </row>
    <row r="4158" spans="1:22" x14ac:dyDescent="0.3">
      <c r="A4158" s="1"/>
      <c r="C4158" s="6"/>
      <c r="H4158" s="8"/>
      <c r="I4158" s="4"/>
      <c r="V4158" s="27"/>
    </row>
    <row r="4159" spans="1:22" x14ac:dyDescent="0.3">
      <c r="A4159" s="1"/>
      <c r="C4159" s="6"/>
      <c r="H4159" s="8"/>
      <c r="I4159" s="4"/>
      <c r="V4159" s="27"/>
    </row>
    <row r="4160" spans="1:22" x14ac:dyDescent="0.3">
      <c r="A4160" s="1"/>
      <c r="C4160" s="6"/>
      <c r="H4160" s="8"/>
      <c r="I4160" s="4"/>
      <c r="V4160" s="27"/>
    </row>
    <row r="4161" spans="1:22" x14ac:dyDescent="0.3">
      <c r="A4161" s="1"/>
      <c r="C4161" s="6"/>
      <c r="H4161" s="8"/>
      <c r="I4161" s="4"/>
      <c r="V4161" s="27"/>
    </row>
    <row r="4162" spans="1:22" x14ac:dyDescent="0.3">
      <c r="A4162" s="1"/>
      <c r="C4162" s="6"/>
      <c r="H4162" s="8"/>
      <c r="I4162" s="4"/>
      <c r="V4162" s="27"/>
    </row>
    <row r="4163" spans="1:22" x14ac:dyDescent="0.3">
      <c r="A4163" s="1"/>
      <c r="C4163" s="6"/>
      <c r="H4163" s="8"/>
      <c r="I4163" s="4"/>
      <c r="V4163" s="27"/>
    </row>
    <row r="4164" spans="1:22" x14ac:dyDescent="0.3">
      <c r="A4164" s="1"/>
      <c r="C4164" s="6"/>
      <c r="H4164" s="8"/>
      <c r="I4164" s="4"/>
      <c r="V4164" s="27"/>
    </row>
    <row r="4165" spans="1:22" x14ac:dyDescent="0.3">
      <c r="A4165" s="1"/>
      <c r="C4165" s="6"/>
      <c r="H4165" s="8"/>
      <c r="I4165" s="4"/>
      <c r="V4165" s="27"/>
    </row>
    <row r="4166" spans="1:22" x14ac:dyDescent="0.3">
      <c r="A4166" s="1"/>
      <c r="C4166" s="6"/>
      <c r="H4166" s="8"/>
      <c r="I4166" s="4"/>
      <c r="V4166" s="27"/>
    </row>
    <row r="4167" spans="1:22" x14ac:dyDescent="0.3">
      <c r="A4167" s="1"/>
      <c r="C4167" s="6"/>
      <c r="H4167" s="8"/>
      <c r="I4167" s="4"/>
      <c r="V4167" s="27"/>
    </row>
    <row r="4168" spans="1:22" x14ac:dyDescent="0.3">
      <c r="A4168" s="1"/>
      <c r="C4168" s="6"/>
      <c r="H4168" s="8"/>
      <c r="I4168" s="4"/>
      <c r="V4168" s="27"/>
    </row>
    <row r="4169" spans="1:22" x14ac:dyDescent="0.3">
      <c r="A4169" s="1"/>
      <c r="C4169" s="6"/>
      <c r="H4169" s="8"/>
      <c r="I4169" s="4"/>
      <c r="V4169" s="27"/>
    </row>
    <row r="4170" spans="1:22" x14ac:dyDescent="0.3">
      <c r="A4170" s="1"/>
      <c r="C4170" s="6"/>
      <c r="H4170" s="8"/>
      <c r="I4170" s="4"/>
      <c r="V4170" s="27"/>
    </row>
    <row r="4171" spans="1:22" x14ac:dyDescent="0.3">
      <c r="A4171" s="1"/>
      <c r="C4171" s="6"/>
      <c r="H4171" s="8"/>
      <c r="I4171" s="4"/>
      <c r="V4171" s="27"/>
    </row>
    <row r="4172" spans="1:22" x14ac:dyDescent="0.3">
      <c r="A4172" s="1"/>
      <c r="C4172" s="6"/>
      <c r="H4172" s="8"/>
      <c r="I4172" s="4"/>
      <c r="V4172" s="27"/>
    </row>
    <row r="4173" spans="1:22" x14ac:dyDescent="0.3">
      <c r="A4173" s="1"/>
      <c r="C4173" s="6"/>
      <c r="H4173" s="8"/>
      <c r="I4173" s="4"/>
      <c r="V4173" s="27"/>
    </row>
    <row r="4174" spans="1:22" x14ac:dyDescent="0.3">
      <c r="A4174" s="1"/>
      <c r="C4174" s="6"/>
      <c r="H4174" s="8"/>
      <c r="I4174" s="4"/>
      <c r="V4174" s="27"/>
    </row>
    <row r="4175" spans="1:22" x14ac:dyDescent="0.3">
      <c r="A4175" s="1"/>
      <c r="C4175" s="6"/>
      <c r="H4175" s="8"/>
      <c r="I4175" s="4"/>
      <c r="V4175" s="27"/>
    </row>
    <row r="4176" spans="1:22" x14ac:dyDescent="0.3">
      <c r="A4176" s="1"/>
      <c r="C4176" s="6"/>
      <c r="H4176" s="8"/>
      <c r="I4176" s="4"/>
      <c r="V4176" s="27"/>
    </row>
    <row r="4177" spans="1:22" x14ac:dyDescent="0.3">
      <c r="A4177" s="1"/>
      <c r="C4177" s="6"/>
      <c r="H4177" s="8"/>
      <c r="I4177" s="4"/>
      <c r="V4177" s="27"/>
    </row>
    <row r="4178" spans="1:22" x14ac:dyDescent="0.3">
      <c r="A4178" s="1"/>
      <c r="C4178" s="6"/>
      <c r="H4178" s="8"/>
      <c r="I4178" s="4"/>
      <c r="V4178" s="27"/>
    </row>
    <row r="4179" spans="1:22" x14ac:dyDescent="0.3">
      <c r="A4179" s="1"/>
      <c r="C4179" s="6"/>
      <c r="H4179" s="8"/>
      <c r="I4179" s="4"/>
      <c r="V4179" s="27"/>
    </row>
    <row r="4180" spans="1:22" x14ac:dyDescent="0.3">
      <c r="A4180" s="1"/>
      <c r="C4180" s="6"/>
      <c r="H4180" s="8"/>
      <c r="I4180" s="4"/>
      <c r="V4180" s="27"/>
    </row>
    <row r="4181" spans="1:22" x14ac:dyDescent="0.3">
      <c r="A4181" s="1"/>
      <c r="C4181" s="6"/>
      <c r="H4181" s="8"/>
      <c r="I4181" s="4"/>
      <c r="V4181" s="27"/>
    </row>
    <row r="4182" spans="1:22" x14ac:dyDescent="0.3">
      <c r="A4182" s="1"/>
      <c r="C4182" s="6"/>
      <c r="H4182" s="8"/>
      <c r="I4182" s="4"/>
      <c r="V4182" s="27"/>
    </row>
    <row r="4183" spans="1:22" x14ac:dyDescent="0.3">
      <c r="A4183" s="1"/>
      <c r="C4183" s="6"/>
      <c r="H4183" s="8"/>
      <c r="I4183" s="4"/>
      <c r="V4183" s="27"/>
    </row>
    <row r="4184" spans="1:22" x14ac:dyDescent="0.3">
      <c r="A4184" s="1"/>
      <c r="C4184" s="6"/>
      <c r="H4184" s="8"/>
      <c r="I4184" s="4"/>
      <c r="V4184" s="27"/>
    </row>
    <row r="4185" spans="1:22" x14ac:dyDescent="0.3">
      <c r="A4185" s="1"/>
      <c r="C4185" s="6"/>
      <c r="H4185" s="8"/>
      <c r="I4185" s="4"/>
      <c r="V4185" s="27"/>
    </row>
    <row r="4186" spans="1:22" x14ac:dyDescent="0.3">
      <c r="A4186" s="1"/>
      <c r="C4186" s="6"/>
      <c r="H4186" s="8"/>
      <c r="I4186" s="4"/>
      <c r="V4186" s="27"/>
    </row>
    <row r="4187" spans="1:22" x14ac:dyDescent="0.3">
      <c r="A4187" s="1"/>
      <c r="C4187" s="6"/>
      <c r="H4187" s="8"/>
      <c r="I4187" s="4"/>
      <c r="V4187" s="27"/>
    </row>
    <row r="4188" spans="1:22" x14ac:dyDescent="0.3">
      <c r="A4188" s="1"/>
      <c r="C4188" s="6"/>
      <c r="H4188" s="8"/>
      <c r="I4188" s="4"/>
      <c r="V4188" s="27"/>
    </row>
    <row r="4189" spans="1:22" x14ac:dyDescent="0.3">
      <c r="A4189" s="1"/>
      <c r="C4189" s="6"/>
      <c r="H4189" s="8"/>
      <c r="I4189" s="4"/>
      <c r="V4189" s="27"/>
    </row>
    <row r="4190" spans="1:22" x14ac:dyDescent="0.3">
      <c r="A4190" s="1"/>
      <c r="C4190" s="6"/>
      <c r="H4190" s="8"/>
      <c r="I4190" s="4"/>
      <c r="V4190" s="27"/>
    </row>
    <row r="4191" spans="1:22" x14ac:dyDescent="0.3">
      <c r="A4191" s="1"/>
      <c r="C4191" s="6"/>
      <c r="H4191" s="8"/>
      <c r="I4191" s="4"/>
      <c r="V4191" s="27"/>
    </row>
    <row r="4192" spans="1:22" x14ac:dyDescent="0.3">
      <c r="A4192" s="1"/>
      <c r="C4192" s="6"/>
      <c r="H4192" s="8"/>
      <c r="I4192" s="4"/>
      <c r="V4192" s="27"/>
    </row>
    <row r="4193" spans="1:22" x14ac:dyDescent="0.3">
      <c r="A4193" s="1"/>
      <c r="C4193" s="6"/>
      <c r="H4193" s="8"/>
      <c r="I4193" s="4"/>
      <c r="V4193" s="27"/>
    </row>
    <row r="4194" spans="1:22" x14ac:dyDescent="0.3">
      <c r="A4194" s="1"/>
      <c r="C4194" s="6"/>
      <c r="H4194" s="8"/>
      <c r="I4194" s="4"/>
      <c r="V4194" s="27"/>
    </row>
    <row r="4195" spans="1:22" x14ac:dyDescent="0.3">
      <c r="A4195" s="1"/>
      <c r="C4195" s="6"/>
      <c r="H4195" s="8"/>
      <c r="I4195" s="4"/>
      <c r="V4195" s="27"/>
    </row>
    <row r="4196" spans="1:22" x14ac:dyDescent="0.3">
      <c r="A4196" s="1"/>
      <c r="C4196" s="6"/>
      <c r="H4196" s="8"/>
      <c r="I4196" s="4"/>
      <c r="V4196" s="27"/>
    </row>
    <row r="4197" spans="1:22" x14ac:dyDescent="0.3">
      <c r="A4197" s="1"/>
      <c r="C4197" s="6"/>
      <c r="H4197" s="8"/>
      <c r="I4197" s="4"/>
      <c r="V4197" s="27"/>
    </row>
    <row r="4198" spans="1:22" x14ac:dyDescent="0.3">
      <c r="A4198" s="1"/>
      <c r="C4198" s="6"/>
      <c r="H4198" s="8"/>
      <c r="I4198" s="4"/>
      <c r="V4198" s="27"/>
    </row>
    <row r="4199" spans="1:22" x14ac:dyDescent="0.3">
      <c r="A4199" s="1"/>
      <c r="C4199" s="6"/>
      <c r="H4199" s="8"/>
      <c r="I4199" s="4"/>
      <c r="V4199" s="27"/>
    </row>
    <row r="4200" spans="1:22" x14ac:dyDescent="0.3">
      <c r="A4200" s="1"/>
      <c r="C4200" s="6"/>
      <c r="H4200" s="8"/>
      <c r="I4200" s="4"/>
      <c r="V4200" s="27"/>
    </row>
    <row r="4201" spans="1:22" x14ac:dyDescent="0.3">
      <c r="A4201" s="1"/>
      <c r="C4201" s="6"/>
      <c r="H4201" s="8"/>
      <c r="I4201" s="4"/>
      <c r="V4201" s="27"/>
    </row>
    <row r="4202" spans="1:22" x14ac:dyDescent="0.3">
      <c r="A4202" s="1"/>
      <c r="C4202" s="6"/>
      <c r="H4202" s="8"/>
      <c r="I4202" s="4"/>
      <c r="V4202" s="27"/>
    </row>
    <row r="4203" spans="1:22" x14ac:dyDescent="0.3">
      <c r="A4203" s="1"/>
      <c r="C4203" s="6"/>
      <c r="H4203" s="8"/>
      <c r="I4203" s="4"/>
      <c r="V4203" s="27"/>
    </row>
    <row r="4204" spans="1:22" x14ac:dyDescent="0.3">
      <c r="A4204" s="1"/>
      <c r="C4204" s="6"/>
      <c r="H4204" s="8"/>
      <c r="I4204" s="4"/>
      <c r="V4204" s="27"/>
    </row>
    <row r="4205" spans="1:22" x14ac:dyDescent="0.3">
      <c r="A4205" s="1"/>
      <c r="C4205" s="6"/>
      <c r="H4205" s="8"/>
      <c r="I4205" s="4"/>
      <c r="V4205" s="27"/>
    </row>
    <row r="4206" spans="1:22" x14ac:dyDescent="0.3">
      <c r="A4206" s="1"/>
      <c r="C4206" s="6"/>
      <c r="H4206" s="8"/>
      <c r="I4206" s="4"/>
      <c r="V4206" s="27"/>
    </row>
    <row r="4207" spans="1:22" x14ac:dyDescent="0.3">
      <c r="A4207" s="1"/>
      <c r="C4207" s="6"/>
      <c r="H4207" s="8"/>
      <c r="I4207" s="4"/>
      <c r="V4207" s="27"/>
    </row>
    <row r="4208" spans="1:22" x14ac:dyDescent="0.3">
      <c r="A4208" s="1"/>
      <c r="C4208" s="6"/>
      <c r="H4208" s="8"/>
      <c r="I4208" s="4"/>
      <c r="V4208" s="27"/>
    </row>
    <row r="4209" spans="1:22" x14ac:dyDescent="0.3">
      <c r="A4209" s="1"/>
      <c r="C4209" s="6"/>
      <c r="H4209" s="8"/>
      <c r="I4209" s="4"/>
      <c r="V4209" s="27"/>
    </row>
    <row r="4210" spans="1:22" x14ac:dyDescent="0.3">
      <c r="A4210" s="1"/>
      <c r="C4210" s="6"/>
      <c r="H4210" s="8"/>
      <c r="I4210" s="4"/>
      <c r="V4210" s="27"/>
    </row>
    <row r="4211" spans="1:22" x14ac:dyDescent="0.3">
      <c r="A4211" s="1"/>
      <c r="C4211" s="6"/>
      <c r="H4211" s="8"/>
      <c r="I4211" s="4"/>
      <c r="V4211" s="27"/>
    </row>
    <row r="4212" spans="1:22" x14ac:dyDescent="0.3">
      <c r="A4212" s="1"/>
      <c r="C4212" s="6"/>
      <c r="H4212" s="8"/>
      <c r="I4212" s="4"/>
      <c r="V4212" s="27"/>
    </row>
    <row r="4213" spans="1:22" x14ac:dyDescent="0.3">
      <c r="A4213" s="1"/>
      <c r="C4213" s="6"/>
      <c r="H4213" s="8"/>
      <c r="I4213" s="4"/>
      <c r="V4213" s="27"/>
    </row>
    <row r="4214" spans="1:22" x14ac:dyDescent="0.3">
      <c r="A4214" s="1"/>
      <c r="C4214" s="6"/>
      <c r="H4214" s="8"/>
      <c r="I4214" s="4"/>
      <c r="V4214" s="27"/>
    </row>
    <row r="4215" spans="1:22" x14ac:dyDescent="0.3">
      <c r="A4215" s="1"/>
      <c r="C4215" s="6"/>
      <c r="H4215" s="8"/>
      <c r="I4215" s="4"/>
      <c r="V4215" s="27"/>
    </row>
    <row r="4216" spans="1:22" x14ac:dyDescent="0.3">
      <c r="A4216" s="1"/>
      <c r="C4216" s="6"/>
      <c r="H4216" s="8"/>
      <c r="I4216" s="4"/>
      <c r="V4216" s="27"/>
    </row>
    <row r="4217" spans="1:22" x14ac:dyDescent="0.3">
      <c r="A4217" s="1"/>
      <c r="C4217" s="6"/>
      <c r="H4217" s="8"/>
      <c r="I4217" s="4"/>
      <c r="V4217" s="27"/>
    </row>
    <row r="4218" spans="1:22" x14ac:dyDescent="0.3">
      <c r="A4218" s="1"/>
      <c r="C4218" s="6"/>
      <c r="H4218" s="8"/>
      <c r="I4218" s="4"/>
      <c r="V4218" s="27"/>
    </row>
    <row r="4219" spans="1:22" x14ac:dyDescent="0.3">
      <c r="A4219" s="1"/>
      <c r="C4219" s="6"/>
      <c r="H4219" s="8"/>
      <c r="I4219" s="4"/>
      <c r="V4219" s="27"/>
    </row>
    <row r="4220" spans="1:22" x14ac:dyDescent="0.3">
      <c r="A4220" s="1"/>
      <c r="C4220" s="6"/>
      <c r="H4220" s="8"/>
      <c r="I4220" s="4"/>
      <c r="V4220" s="27"/>
    </row>
    <row r="4221" spans="1:22" x14ac:dyDescent="0.3">
      <c r="A4221" s="1"/>
      <c r="C4221" s="6"/>
      <c r="H4221" s="8"/>
      <c r="I4221" s="4"/>
      <c r="V4221" s="27"/>
    </row>
    <row r="4222" spans="1:22" x14ac:dyDescent="0.3">
      <c r="A4222" s="1"/>
      <c r="C4222" s="6"/>
      <c r="H4222" s="8"/>
      <c r="I4222" s="4"/>
      <c r="V4222" s="27"/>
    </row>
    <row r="4223" spans="1:22" x14ac:dyDescent="0.3">
      <c r="A4223" s="1"/>
      <c r="C4223" s="6"/>
      <c r="H4223" s="8"/>
      <c r="I4223" s="4"/>
      <c r="V4223" s="27"/>
    </row>
    <row r="4224" spans="1:22" x14ac:dyDescent="0.3">
      <c r="A4224" s="1"/>
      <c r="C4224" s="6"/>
      <c r="H4224" s="8"/>
      <c r="I4224" s="4"/>
      <c r="V4224" s="27"/>
    </row>
    <row r="4225" spans="1:22" x14ac:dyDescent="0.3">
      <c r="A4225" s="1"/>
      <c r="C4225" s="6"/>
      <c r="H4225" s="8"/>
      <c r="I4225" s="4"/>
      <c r="V4225" s="27"/>
    </row>
    <row r="4226" spans="1:22" x14ac:dyDescent="0.3">
      <c r="A4226" s="1"/>
      <c r="C4226" s="6"/>
      <c r="H4226" s="8"/>
      <c r="I4226" s="4"/>
      <c r="V4226" s="27"/>
    </row>
    <row r="4227" spans="1:22" x14ac:dyDescent="0.3">
      <c r="A4227" s="1"/>
      <c r="C4227" s="6"/>
      <c r="H4227" s="8"/>
      <c r="I4227" s="4"/>
      <c r="V4227" s="27"/>
    </row>
    <row r="4228" spans="1:22" x14ac:dyDescent="0.3">
      <c r="A4228" s="1"/>
      <c r="C4228" s="6"/>
      <c r="H4228" s="8"/>
      <c r="I4228" s="4"/>
      <c r="V4228" s="27"/>
    </row>
    <row r="4229" spans="1:22" x14ac:dyDescent="0.3">
      <c r="A4229" s="1"/>
      <c r="C4229" s="6"/>
      <c r="H4229" s="8"/>
      <c r="I4229" s="4"/>
      <c r="V4229" s="27"/>
    </row>
    <row r="4230" spans="1:22" x14ac:dyDescent="0.3">
      <c r="A4230" s="1"/>
      <c r="C4230" s="6"/>
      <c r="H4230" s="8"/>
      <c r="I4230" s="4"/>
      <c r="V4230" s="27"/>
    </row>
    <row r="4231" spans="1:22" x14ac:dyDescent="0.3">
      <c r="A4231" s="1"/>
      <c r="C4231" s="6"/>
      <c r="H4231" s="8"/>
      <c r="I4231" s="4"/>
      <c r="V4231" s="27"/>
    </row>
    <row r="4232" spans="1:22" x14ac:dyDescent="0.3">
      <c r="A4232" s="1"/>
      <c r="C4232" s="6"/>
      <c r="H4232" s="8"/>
      <c r="I4232" s="4"/>
      <c r="V4232" s="27"/>
    </row>
    <row r="4233" spans="1:22" x14ac:dyDescent="0.3">
      <c r="A4233" s="1"/>
      <c r="C4233" s="6"/>
      <c r="H4233" s="8"/>
      <c r="I4233" s="4"/>
      <c r="V4233" s="27"/>
    </row>
    <row r="4234" spans="1:22" x14ac:dyDescent="0.3">
      <c r="A4234" s="1"/>
      <c r="C4234" s="6"/>
      <c r="H4234" s="8"/>
      <c r="I4234" s="4"/>
      <c r="V4234" s="27"/>
    </row>
    <row r="4235" spans="1:22" x14ac:dyDescent="0.3">
      <c r="A4235" s="1"/>
      <c r="C4235" s="6"/>
      <c r="H4235" s="8"/>
      <c r="I4235" s="4"/>
      <c r="V4235" s="27"/>
    </row>
    <row r="4236" spans="1:22" x14ac:dyDescent="0.3">
      <c r="A4236" s="1"/>
      <c r="C4236" s="6"/>
      <c r="H4236" s="8"/>
      <c r="I4236" s="4"/>
      <c r="V4236" s="27"/>
    </row>
    <row r="4237" spans="1:22" x14ac:dyDescent="0.3">
      <c r="A4237" s="1"/>
      <c r="C4237" s="6"/>
      <c r="H4237" s="8"/>
      <c r="I4237" s="4"/>
      <c r="V4237" s="27"/>
    </row>
    <row r="4238" spans="1:22" x14ac:dyDescent="0.3">
      <c r="A4238" s="1"/>
      <c r="C4238" s="6"/>
      <c r="H4238" s="8"/>
      <c r="I4238" s="4"/>
      <c r="V4238" s="27"/>
    </row>
    <row r="4239" spans="1:22" x14ac:dyDescent="0.3">
      <c r="A4239" s="1"/>
      <c r="C4239" s="6"/>
      <c r="H4239" s="8"/>
      <c r="I4239" s="4"/>
      <c r="V4239" s="27"/>
    </row>
    <row r="4240" spans="1:22" x14ac:dyDescent="0.3">
      <c r="A4240" s="1"/>
      <c r="C4240" s="6"/>
      <c r="H4240" s="8"/>
      <c r="I4240" s="4"/>
      <c r="V4240" s="27"/>
    </row>
    <row r="4241" spans="1:22" x14ac:dyDescent="0.3">
      <c r="A4241" s="1"/>
      <c r="C4241" s="6"/>
      <c r="H4241" s="8"/>
      <c r="I4241" s="4"/>
      <c r="V4241" s="27"/>
    </row>
    <row r="4242" spans="1:22" x14ac:dyDescent="0.3">
      <c r="A4242" s="1"/>
      <c r="C4242" s="6"/>
      <c r="H4242" s="8"/>
      <c r="I4242" s="4"/>
      <c r="V4242" s="27"/>
    </row>
    <row r="4243" spans="1:22" x14ac:dyDescent="0.3">
      <c r="A4243" s="1"/>
      <c r="C4243" s="6"/>
      <c r="H4243" s="8"/>
      <c r="I4243" s="4"/>
      <c r="V4243" s="27"/>
    </row>
    <row r="4244" spans="1:22" x14ac:dyDescent="0.3">
      <c r="A4244" s="1"/>
      <c r="C4244" s="6"/>
      <c r="H4244" s="8"/>
      <c r="I4244" s="4"/>
      <c r="V4244" s="27"/>
    </row>
    <row r="4245" spans="1:22" x14ac:dyDescent="0.3">
      <c r="A4245" s="1"/>
      <c r="C4245" s="6"/>
      <c r="H4245" s="8"/>
      <c r="I4245" s="4"/>
      <c r="V4245" s="27"/>
    </row>
    <row r="4246" spans="1:22" x14ac:dyDescent="0.3">
      <c r="A4246" s="1"/>
      <c r="C4246" s="6"/>
      <c r="H4246" s="8"/>
      <c r="I4246" s="4"/>
      <c r="V4246" s="27"/>
    </row>
    <row r="4247" spans="1:22" x14ac:dyDescent="0.3">
      <c r="A4247" s="1"/>
      <c r="C4247" s="6"/>
      <c r="H4247" s="8"/>
      <c r="I4247" s="4"/>
      <c r="V4247" s="27"/>
    </row>
    <row r="4248" spans="1:22" x14ac:dyDescent="0.3">
      <c r="A4248" s="1"/>
      <c r="C4248" s="6"/>
      <c r="H4248" s="8"/>
      <c r="I4248" s="4"/>
      <c r="V4248" s="27"/>
    </row>
    <row r="4249" spans="1:22" x14ac:dyDescent="0.3">
      <c r="A4249" s="1"/>
      <c r="C4249" s="6"/>
      <c r="H4249" s="8"/>
      <c r="I4249" s="4"/>
      <c r="V4249" s="27"/>
    </row>
    <row r="4250" spans="1:22" x14ac:dyDescent="0.3">
      <c r="A4250" s="1"/>
      <c r="C4250" s="6"/>
      <c r="H4250" s="8"/>
      <c r="I4250" s="4"/>
      <c r="V4250" s="27"/>
    </row>
    <row r="4251" spans="1:22" x14ac:dyDescent="0.3">
      <c r="A4251" s="1"/>
      <c r="C4251" s="6"/>
      <c r="H4251" s="8"/>
      <c r="I4251" s="4"/>
      <c r="V4251" s="27"/>
    </row>
    <row r="4252" spans="1:22" x14ac:dyDescent="0.3">
      <c r="A4252" s="1"/>
      <c r="C4252" s="6"/>
      <c r="H4252" s="8"/>
      <c r="I4252" s="4"/>
      <c r="V4252" s="27"/>
    </row>
    <row r="4253" spans="1:22" x14ac:dyDescent="0.3">
      <c r="A4253" s="1"/>
      <c r="C4253" s="6"/>
      <c r="H4253" s="8"/>
      <c r="I4253" s="4"/>
      <c r="V4253" s="27"/>
    </row>
    <row r="4254" spans="1:22" x14ac:dyDescent="0.3">
      <c r="A4254" s="1"/>
      <c r="C4254" s="6"/>
      <c r="H4254" s="8"/>
      <c r="I4254" s="4"/>
      <c r="V4254" s="27"/>
    </row>
    <row r="4255" spans="1:22" x14ac:dyDescent="0.3">
      <c r="A4255" s="1"/>
      <c r="C4255" s="6"/>
      <c r="H4255" s="8"/>
      <c r="I4255" s="4"/>
      <c r="V4255" s="27"/>
    </row>
    <row r="4256" spans="1:22" x14ac:dyDescent="0.3">
      <c r="A4256" s="1"/>
      <c r="C4256" s="6"/>
      <c r="H4256" s="8"/>
      <c r="I4256" s="4"/>
      <c r="V4256" s="27"/>
    </row>
    <row r="4257" spans="1:22" x14ac:dyDescent="0.3">
      <c r="A4257" s="1"/>
      <c r="C4257" s="6"/>
      <c r="H4257" s="8"/>
      <c r="I4257" s="4"/>
      <c r="V4257" s="27"/>
    </row>
    <row r="4258" spans="1:22" x14ac:dyDescent="0.3">
      <c r="A4258" s="1"/>
      <c r="C4258" s="6"/>
      <c r="H4258" s="8"/>
      <c r="I4258" s="4"/>
      <c r="V4258" s="27"/>
    </row>
    <row r="4259" spans="1:22" x14ac:dyDescent="0.3">
      <c r="A4259" s="1"/>
      <c r="C4259" s="6"/>
      <c r="H4259" s="8"/>
      <c r="I4259" s="4"/>
      <c r="V4259" s="27"/>
    </row>
    <row r="4260" spans="1:22" x14ac:dyDescent="0.3">
      <c r="A4260" s="1"/>
      <c r="C4260" s="6"/>
      <c r="H4260" s="8"/>
      <c r="I4260" s="4"/>
      <c r="V4260" s="27"/>
    </row>
    <row r="4261" spans="1:22" x14ac:dyDescent="0.3">
      <c r="A4261" s="1"/>
      <c r="C4261" s="6"/>
      <c r="H4261" s="8"/>
      <c r="I4261" s="4"/>
      <c r="V4261" s="27"/>
    </row>
    <row r="4262" spans="1:22" x14ac:dyDescent="0.3">
      <c r="A4262" s="1"/>
      <c r="C4262" s="6"/>
      <c r="H4262" s="8"/>
      <c r="I4262" s="4"/>
      <c r="V4262" s="27"/>
    </row>
    <row r="4263" spans="1:22" x14ac:dyDescent="0.3">
      <c r="A4263" s="1"/>
      <c r="C4263" s="6"/>
      <c r="H4263" s="8"/>
      <c r="I4263" s="4"/>
      <c r="V4263" s="27"/>
    </row>
    <row r="4264" spans="1:22" x14ac:dyDescent="0.3">
      <c r="A4264" s="1"/>
      <c r="C4264" s="6"/>
      <c r="H4264" s="8"/>
      <c r="I4264" s="4"/>
      <c r="V4264" s="27"/>
    </row>
    <row r="4265" spans="1:22" x14ac:dyDescent="0.3">
      <c r="A4265" s="1"/>
      <c r="C4265" s="6"/>
      <c r="H4265" s="8"/>
      <c r="I4265" s="4"/>
      <c r="V4265" s="27"/>
    </row>
    <row r="4266" spans="1:22" x14ac:dyDescent="0.3">
      <c r="A4266" s="1"/>
      <c r="C4266" s="6"/>
      <c r="H4266" s="8"/>
      <c r="I4266" s="4"/>
      <c r="V4266" s="27"/>
    </row>
    <row r="4267" spans="1:22" x14ac:dyDescent="0.3">
      <c r="A4267" s="1"/>
      <c r="C4267" s="6"/>
      <c r="H4267" s="8"/>
      <c r="I4267" s="4"/>
      <c r="V4267" s="27"/>
    </row>
    <row r="4268" spans="1:22" x14ac:dyDescent="0.3">
      <c r="A4268" s="1"/>
      <c r="C4268" s="6"/>
      <c r="H4268" s="8"/>
      <c r="I4268" s="4"/>
      <c r="V4268" s="27"/>
    </row>
    <row r="4269" spans="1:22" x14ac:dyDescent="0.3">
      <c r="A4269" s="1"/>
      <c r="C4269" s="6"/>
      <c r="H4269" s="8"/>
      <c r="I4269" s="4"/>
      <c r="V4269" s="27"/>
    </row>
    <row r="4270" spans="1:22" x14ac:dyDescent="0.3">
      <c r="A4270" s="1"/>
      <c r="C4270" s="6"/>
      <c r="H4270" s="8"/>
      <c r="I4270" s="4"/>
      <c r="V4270" s="27"/>
    </row>
    <row r="4271" spans="1:22" x14ac:dyDescent="0.3">
      <c r="A4271" s="1"/>
      <c r="C4271" s="6"/>
      <c r="H4271" s="8"/>
      <c r="I4271" s="4"/>
      <c r="V4271" s="27"/>
    </row>
    <row r="4272" spans="1:22" x14ac:dyDescent="0.3">
      <c r="A4272" s="1"/>
      <c r="C4272" s="6"/>
      <c r="H4272" s="8"/>
      <c r="I4272" s="4"/>
      <c r="V4272" s="27"/>
    </row>
    <row r="4273" spans="1:22" x14ac:dyDescent="0.3">
      <c r="A4273" s="1"/>
      <c r="C4273" s="6"/>
      <c r="H4273" s="8"/>
      <c r="I4273" s="4"/>
      <c r="V4273" s="27"/>
    </row>
    <row r="4274" spans="1:22" x14ac:dyDescent="0.3">
      <c r="A4274" s="1"/>
      <c r="C4274" s="6"/>
      <c r="H4274" s="8"/>
      <c r="I4274" s="4"/>
      <c r="V4274" s="27"/>
    </row>
    <row r="4275" spans="1:22" x14ac:dyDescent="0.3">
      <c r="A4275" s="1"/>
      <c r="C4275" s="6"/>
      <c r="H4275" s="8"/>
      <c r="I4275" s="4"/>
      <c r="V4275" s="27"/>
    </row>
    <row r="4276" spans="1:22" x14ac:dyDescent="0.3">
      <c r="A4276" s="1"/>
      <c r="C4276" s="6"/>
      <c r="H4276" s="8"/>
      <c r="I4276" s="4"/>
      <c r="V4276" s="27"/>
    </row>
    <row r="4277" spans="1:22" x14ac:dyDescent="0.3">
      <c r="A4277" s="1"/>
      <c r="C4277" s="6"/>
      <c r="H4277" s="8"/>
      <c r="I4277" s="4"/>
      <c r="V4277" s="27"/>
    </row>
    <row r="4278" spans="1:22" x14ac:dyDescent="0.3">
      <c r="A4278" s="1"/>
      <c r="C4278" s="6"/>
      <c r="H4278" s="8"/>
      <c r="I4278" s="4"/>
      <c r="V4278" s="27"/>
    </row>
    <row r="4279" spans="1:22" x14ac:dyDescent="0.3">
      <c r="A4279" s="1"/>
      <c r="C4279" s="6"/>
      <c r="H4279" s="8"/>
      <c r="I4279" s="4"/>
      <c r="V4279" s="27"/>
    </row>
    <row r="4280" spans="1:22" x14ac:dyDescent="0.3">
      <c r="A4280" s="1"/>
      <c r="C4280" s="6"/>
      <c r="H4280" s="8"/>
      <c r="I4280" s="4"/>
      <c r="V4280" s="27"/>
    </row>
    <row r="4281" spans="1:22" x14ac:dyDescent="0.3">
      <c r="A4281" s="1"/>
      <c r="C4281" s="6"/>
      <c r="H4281" s="8"/>
      <c r="I4281" s="4"/>
      <c r="V4281" s="27"/>
    </row>
    <row r="4282" spans="1:22" x14ac:dyDescent="0.3">
      <c r="A4282" s="1"/>
      <c r="C4282" s="6"/>
      <c r="H4282" s="8"/>
      <c r="I4282" s="4"/>
      <c r="V4282" s="27"/>
    </row>
    <row r="4283" spans="1:22" x14ac:dyDescent="0.3">
      <c r="A4283" s="1"/>
      <c r="C4283" s="6"/>
      <c r="H4283" s="8"/>
      <c r="I4283" s="4"/>
      <c r="V4283" s="27"/>
    </row>
    <row r="4284" spans="1:22" x14ac:dyDescent="0.3">
      <c r="A4284" s="1"/>
      <c r="C4284" s="6"/>
      <c r="H4284" s="8"/>
      <c r="I4284" s="4"/>
      <c r="V4284" s="27"/>
    </row>
    <row r="4285" spans="1:22" x14ac:dyDescent="0.3">
      <c r="A4285" s="1"/>
      <c r="C4285" s="6"/>
      <c r="H4285" s="8"/>
      <c r="I4285" s="4"/>
      <c r="V4285" s="27"/>
    </row>
    <row r="4286" spans="1:22" x14ac:dyDescent="0.3">
      <c r="A4286" s="1"/>
      <c r="C4286" s="6"/>
      <c r="H4286" s="8"/>
      <c r="I4286" s="4"/>
      <c r="V4286" s="27"/>
    </row>
    <row r="4287" spans="1:22" x14ac:dyDescent="0.3">
      <c r="A4287" s="1"/>
      <c r="C4287" s="6"/>
      <c r="H4287" s="8"/>
      <c r="I4287" s="4"/>
      <c r="V4287" s="27"/>
    </row>
    <row r="4288" spans="1:22" x14ac:dyDescent="0.3">
      <c r="A4288" s="1"/>
      <c r="C4288" s="6"/>
      <c r="H4288" s="8"/>
      <c r="I4288" s="4"/>
      <c r="V4288" s="27"/>
    </row>
    <row r="4289" spans="1:22" x14ac:dyDescent="0.3">
      <c r="A4289" s="1"/>
      <c r="C4289" s="6"/>
      <c r="H4289" s="8"/>
      <c r="I4289" s="4"/>
      <c r="V4289" s="27"/>
    </row>
    <row r="4290" spans="1:22" x14ac:dyDescent="0.3">
      <c r="A4290" s="1"/>
      <c r="C4290" s="6"/>
      <c r="H4290" s="8"/>
      <c r="I4290" s="4"/>
      <c r="V4290" s="27"/>
    </row>
    <row r="4291" spans="1:22" x14ac:dyDescent="0.3">
      <c r="A4291" s="1"/>
      <c r="C4291" s="6"/>
      <c r="H4291" s="8"/>
      <c r="I4291" s="4"/>
      <c r="V4291" s="27"/>
    </row>
    <row r="4292" spans="1:22" x14ac:dyDescent="0.3">
      <c r="A4292" s="1"/>
      <c r="C4292" s="6"/>
      <c r="H4292" s="8"/>
      <c r="I4292" s="4"/>
      <c r="V4292" s="27"/>
    </row>
    <row r="4293" spans="1:22" x14ac:dyDescent="0.3">
      <c r="A4293" s="1"/>
      <c r="C4293" s="6"/>
      <c r="H4293" s="8"/>
      <c r="I4293" s="4"/>
      <c r="V4293" s="27"/>
    </row>
    <row r="4294" spans="1:22" x14ac:dyDescent="0.3">
      <c r="A4294" s="1"/>
      <c r="C4294" s="6"/>
      <c r="H4294" s="8"/>
      <c r="I4294" s="4"/>
      <c r="V4294" s="27"/>
    </row>
    <row r="4295" spans="1:22" x14ac:dyDescent="0.3">
      <c r="A4295" s="1"/>
      <c r="C4295" s="6"/>
      <c r="H4295" s="8"/>
      <c r="I4295" s="4"/>
      <c r="V4295" s="27"/>
    </row>
    <row r="4296" spans="1:22" x14ac:dyDescent="0.3">
      <c r="A4296" s="1"/>
      <c r="C4296" s="6"/>
      <c r="H4296" s="8"/>
      <c r="I4296" s="4"/>
      <c r="V4296" s="27"/>
    </row>
    <row r="4297" spans="1:22" x14ac:dyDescent="0.3">
      <c r="A4297" s="1"/>
      <c r="C4297" s="6"/>
      <c r="H4297" s="8"/>
      <c r="I4297" s="4"/>
      <c r="V4297" s="27"/>
    </row>
    <row r="4298" spans="1:22" x14ac:dyDescent="0.3">
      <c r="A4298" s="1"/>
      <c r="C4298" s="6"/>
      <c r="H4298" s="8"/>
      <c r="I4298" s="4"/>
      <c r="V4298" s="27"/>
    </row>
    <row r="4299" spans="1:22" x14ac:dyDescent="0.3">
      <c r="A4299" s="1"/>
      <c r="C4299" s="6"/>
      <c r="H4299" s="8"/>
      <c r="I4299" s="4"/>
      <c r="V4299" s="27"/>
    </row>
    <row r="4300" spans="1:22" x14ac:dyDescent="0.3">
      <c r="A4300" s="1"/>
      <c r="C4300" s="6"/>
      <c r="H4300" s="8"/>
      <c r="I4300" s="4"/>
      <c r="V4300" s="27"/>
    </row>
    <row r="4301" spans="1:22" x14ac:dyDescent="0.3">
      <c r="A4301" s="1"/>
      <c r="C4301" s="6"/>
      <c r="H4301" s="8"/>
      <c r="I4301" s="4"/>
      <c r="V4301" s="27"/>
    </row>
    <row r="4302" spans="1:22" x14ac:dyDescent="0.3">
      <c r="A4302" s="1"/>
      <c r="C4302" s="6"/>
      <c r="H4302" s="8"/>
      <c r="I4302" s="4"/>
      <c r="V4302" s="27"/>
    </row>
    <row r="4303" spans="1:22" x14ac:dyDescent="0.3">
      <c r="A4303" s="1"/>
      <c r="C4303" s="6"/>
      <c r="H4303" s="8"/>
      <c r="I4303" s="4"/>
      <c r="V4303" s="27"/>
    </row>
    <row r="4304" spans="1:22" x14ac:dyDescent="0.3">
      <c r="A4304" s="1"/>
      <c r="C4304" s="6"/>
      <c r="H4304" s="8"/>
      <c r="I4304" s="4"/>
      <c r="V4304" s="27"/>
    </row>
    <row r="4305" spans="1:22" x14ac:dyDescent="0.3">
      <c r="A4305" s="1"/>
      <c r="C4305" s="6"/>
      <c r="H4305" s="8"/>
      <c r="I4305" s="4"/>
      <c r="V4305" s="27"/>
    </row>
    <row r="4306" spans="1:22" x14ac:dyDescent="0.3">
      <c r="A4306" s="1"/>
      <c r="C4306" s="6"/>
      <c r="H4306" s="8"/>
      <c r="I4306" s="4"/>
      <c r="V4306" s="27"/>
    </row>
    <row r="4307" spans="1:22" x14ac:dyDescent="0.3">
      <c r="A4307" s="1"/>
      <c r="C4307" s="6"/>
      <c r="H4307" s="8"/>
      <c r="I4307" s="4"/>
      <c r="V4307" s="27"/>
    </row>
    <row r="4308" spans="1:22" x14ac:dyDescent="0.3">
      <c r="A4308" s="1"/>
      <c r="C4308" s="6"/>
      <c r="H4308" s="8"/>
      <c r="I4308" s="4"/>
      <c r="V4308" s="27"/>
    </row>
    <row r="4309" spans="1:22" x14ac:dyDescent="0.3">
      <c r="A4309" s="1"/>
      <c r="C4309" s="6"/>
      <c r="H4309" s="8"/>
      <c r="I4309" s="4"/>
      <c r="V4309" s="27"/>
    </row>
    <row r="4310" spans="1:22" x14ac:dyDescent="0.3">
      <c r="A4310" s="1"/>
      <c r="C4310" s="6"/>
      <c r="H4310" s="8"/>
      <c r="I4310" s="4"/>
      <c r="V4310" s="27"/>
    </row>
    <row r="4311" spans="1:22" x14ac:dyDescent="0.3">
      <c r="A4311" s="1"/>
      <c r="C4311" s="6"/>
      <c r="H4311" s="8"/>
      <c r="I4311" s="4"/>
      <c r="V4311" s="27"/>
    </row>
    <row r="4312" spans="1:22" x14ac:dyDescent="0.3">
      <c r="A4312" s="1"/>
      <c r="C4312" s="6"/>
      <c r="H4312" s="8"/>
      <c r="I4312" s="4"/>
      <c r="V4312" s="27"/>
    </row>
    <row r="4313" spans="1:22" x14ac:dyDescent="0.3">
      <c r="A4313" s="1"/>
      <c r="C4313" s="6"/>
      <c r="H4313" s="8"/>
      <c r="I4313" s="4"/>
      <c r="V4313" s="27"/>
    </row>
    <row r="4314" spans="1:22" x14ac:dyDescent="0.3">
      <c r="A4314" s="1"/>
      <c r="C4314" s="6"/>
      <c r="H4314" s="8"/>
      <c r="I4314" s="4"/>
      <c r="V4314" s="27"/>
    </row>
    <row r="4315" spans="1:22" x14ac:dyDescent="0.3">
      <c r="A4315" s="1"/>
      <c r="C4315" s="6"/>
      <c r="H4315" s="8"/>
      <c r="I4315" s="4"/>
      <c r="V4315" s="27"/>
    </row>
    <row r="4316" spans="1:22" x14ac:dyDescent="0.3">
      <c r="A4316" s="1"/>
      <c r="C4316" s="6"/>
      <c r="H4316" s="8"/>
      <c r="I4316" s="4"/>
      <c r="V4316" s="27"/>
    </row>
    <row r="4317" spans="1:22" x14ac:dyDescent="0.3">
      <c r="A4317" s="1"/>
      <c r="C4317" s="6"/>
      <c r="H4317" s="8"/>
      <c r="I4317" s="4"/>
      <c r="V4317" s="27"/>
    </row>
    <row r="4318" spans="1:22" x14ac:dyDescent="0.3">
      <c r="A4318" s="1"/>
      <c r="C4318" s="6"/>
      <c r="H4318" s="8"/>
      <c r="I4318" s="4"/>
      <c r="V4318" s="27"/>
    </row>
    <row r="4319" spans="1:22" x14ac:dyDescent="0.3">
      <c r="A4319" s="1"/>
      <c r="C4319" s="6"/>
      <c r="H4319" s="8"/>
      <c r="I4319" s="4"/>
      <c r="V4319" s="27"/>
    </row>
    <row r="4320" spans="1:22" x14ac:dyDescent="0.3">
      <c r="A4320" s="1"/>
      <c r="C4320" s="6"/>
      <c r="H4320" s="8"/>
      <c r="I4320" s="4"/>
      <c r="V4320" s="27"/>
    </row>
    <row r="4321" spans="1:22" x14ac:dyDescent="0.3">
      <c r="A4321" s="1"/>
      <c r="C4321" s="6"/>
      <c r="H4321" s="8"/>
      <c r="I4321" s="4"/>
      <c r="V4321" s="27"/>
    </row>
    <row r="4322" spans="1:22" x14ac:dyDescent="0.3">
      <c r="A4322" s="1"/>
      <c r="C4322" s="6"/>
      <c r="H4322" s="8"/>
      <c r="I4322" s="4"/>
      <c r="V4322" s="27"/>
    </row>
    <row r="4323" spans="1:22" x14ac:dyDescent="0.3">
      <c r="A4323" s="1"/>
      <c r="C4323" s="6"/>
      <c r="H4323" s="8"/>
      <c r="I4323" s="4"/>
      <c r="V4323" s="27"/>
    </row>
    <row r="4324" spans="1:22" x14ac:dyDescent="0.3">
      <c r="A4324" s="1"/>
      <c r="C4324" s="6"/>
      <c r="H4324" s="8"/>
      <c r="I4324" s="4"/>
      <c r="V4324" s="27"/>
    </row>
    <row r="4325" spans="1:22" x14ac:dyDescent="0.3">
      <c r="A4325" s="1"/>
      <c r="C4325" s="6"/>
      <c r="H4325" s="8"/>
      <c r="I4325" s="4"/>
      <c r="V4325" s="27"/>
    </row>
    <row r="4326" spans="1:22" x14ac:dyDescent="0.3">
      <c r="A4326" s="1"/>
      <c r="C4326" s="6"/>
      <c r="H4326" s="8"/>
      <c r="I4326" s="4"/>
      <c r="V4326" s="27"/>
    </row>
    <row r="4327" spans="1:22" x14ac:dyDescent="0.3">
      <c r="A4327" s="1"/>
      <c r="C4327" s="6"/>
      <c r="H4327" s="8"/>
      <c r="I4327" s="4"/>
      <c r="V4327" s="27"/>
    </row>
    <row r="4328" spans="1:22" x14ac:dyDescent="0.3">
      <c r="A4328" s="1"/>
      <c r="C4328" s="6"/>
      <c r="H4328" s="8"/>
      <c r="I4328" s="4"/>
      <c r="V4328" s="27"/>
    </row>
    <row r="4329" spans="1:22" x14ac:dyDescent="0.3">
      <c r="A4329" s="1"/>
      <c r="C4329" s="6"/>
      <c r="H4329" s="8"/>
      <c r="I4329" s="4"/>
      <c r="V4329" s="27"/>
    </row>
    <row r="4330" spans="1:22" x14ac:dyDescent="0.3">
      <c r="A4330" s="1"/>
      <c r="C4330" s="6"/>
      <c r="H4330" s="8"/>
      <c r="I4330" s="4"/>
      <c r="V4330" s="27"/>
    </row>
    <row r="4331" spans="1:22" x14ac:dyDescent="0.3">
      <c r="A4331" s="1"/>
      <c r="C4331" s="6"/>
      <c r="H4331" s="8"/>
      <c r="I4331" s="4"/>
      <c r="V4331" s="27"/>
    </row>
    <row r="4332" spans="1:22" x14ac:dyDescent="0.3">
      <c r="A4332" s="1"/>
      <c r="C4332" s="6"/>
      <c r="H4332" s="8"/>
      <c r="I4332" s="4"/>
      <c r="V4332" s="27"/>
    </row>
    <row r="4333" spans="1:22" x14ac:dyDescent="0.3">
      <c r="A4333" s="1"/>
      <c r="C4333" s="6"/>
      <c r="H4333" s="8"/>
      <c r="I4333" s="4"/>
      <c r="V4333" s="27"/>
    </row>
    <row r="4334" spans="1:22" x14ac:dyDescent="0.3">
      <c r="A4334" s="1"/>
      <c r="C4334" s="6"/>
      <c r="H4334" s="8"/>
      <c r="I4334" s="4"/>
      <c r="V4334" s="27"/>
    </row>
    <row r="4335" spans="1:22" x14ac:dyDescent="0.3">
      <c r="A4335" s="1"/>
      <c r="C4335" s="6"/>
      <c r="H4335" s="8"/>
      <c r="I4335" s="4"/>
      <c r="V4335" s="27"/>
    </row>
    <row r="4336" spans="1:22" x14ac:dyDescent="0.3">
      <c r="A4336" s="1"/>
      <c r="C4336" s="6"/>
      <c r="H4336" s="8"/>
      <c r="I4336" s="4"/>
      <c r="V4336" s="27"/>
    </row>
    <row r="4337" spans="1:22" x14ac:dyDescent="0.3">
      <c r="A4337" s="1"/>
      <c r="C4337" s="6"/>
      <c r="H4337" s="8"/>
      <c r="I4337" s="4"/>
      <c r="V4337" s="27"/>
    </row>
    <row r="4338" spans="1:22" x14ac:dyDescent="0.3">
      <c r="A4338" s="1"/>
      <c r="C4338" s="6"/>
      <c r="H4338" s="8"/>
      <c r="I4338" s="4"/>
      <c r="V4338" s="27"/>
    </row>
    <row r="4339" spans="1:22" x14ac:dyDescent="0.3">
      <c r="A4339" s="1"/>
      <c r="C4339" s="6"/>
      <c r="H4339" s="8"/>
      <c r="I4339" s="4"/>
      <c r="V4339" s="27"/>
    </row>
    <row r="4340" spans="1:22" x14ac:dyDescent="0.3">
      <c r="A4340" s="1"/>
      <c r="C4340" s="6"/>
      <c r="H4340" s="8"/>
      <c r="I4340" s="4"/>
      <c r="V4340" s="27"/>
    </row>
    <row r="4341" spans="1:22" x14ac:dyDescent="0.3">
      <c r="A4341" s="1"/>
      <c r="C4341" s="6"/>
      <c r="H4341" s="8"/>
      <c r="I4341" s="4"/>
      <c r="V4341" s="27"/>
    </row>
    <row r="4342" spans="1:22" x14ac:dyDescent="0.3">
      <c r="A4342" s="1"/>
      <c r="C4342" s="6"/>
      <c r="H4342" s="8"/>
      <c r="I4342" s="4"/>
      <c r="V4342" s="27"/>
    </row>
    <row r="4343" spans="1:22" x14ac:dyDescent="0.3">
      <c r="A4343" s="1"/>
      <c r="C4343" s="6"/>
      <c r="H4343" s="8"/>
      <c r="I4343" s="4"/>
      <c r="V4343" s="27"/>
    </row>
    <row r="4344" spans="1:22" x14ac:dyDescent="0.3">
      <c r="A4344" s="1"/>
      <c r="C4344" s="6"/>
      <c r="H4344" s="8"/>
      <c r="I4344" s="4"/>
      <c r="V4344" s="27"/>
    </row>
    <row r="4345" spans="1:22" x14ac:dyDescent="0.3">
      <c r="A4345" s="1"/>
      <c r="C4345" s="6"/>
      <c r="H4345" s="8"/>
      <c r="I4345" s="4"/>
      <c r="V4345" s="27"/>
    </row>
    <row r="4346" spans="1:22" x14ac:dyDescent="0.3">
      <c r="A4346" s="1"/>
      <c r="C4346" s="6"/>
      <c r="H4346" s="8"/>
      <c r="I4346" s="4"/>
      <c r="V4346" s="27"/>
    </row>
    <row r="4347" spans="1:22" x14ac:dyDescent="0.3">
      <c r="A4347" s="1"/>
      <c r="C4347" s="6"/>
      <c r="H4347" s="8"/>
      <c r="I4347" s="4"/>
      <c r="V4347" s="27"/>
    </row>
    <row r="4348" spans="1:22" x14ac:dyDescent="0.3">
      <c r="A4348" s="1"/>
      <c r="C4348" s="6"/>
      <c r="H4348" s="8"/>
      <c r="I4348" s="4"/>
      <c r="V4348" s="27"/>
    </row>
    <row r="4349" spans="1:22" x14ac:dyDescent="0.3">
      <c r="A4349" s="1"/>
      <c r="C4349" s="6"/>
      <c r="H4349" s="8"/>
      <c r="I4349" s="4"/>
      <c r="V4349" s="27"/>
    </row>
    <row r="4350" spans="1:22" x14ac:dyDescent="0.3">
      <c r="A4350" s="1"/>
      <c r="C4350" s="6"/>
      <c r="H4350" s="8"/>
      <c r="I4350" s="4"/>
      <c r="V4350" s="27"/>
    </row>
    <row r="4351" spans="1:22" x14ac:dyDescent="0.3">
      <c r="A4351" s="1"/>
      <c r="C4351" s="6"/>
      <c r="H4351" s="8"/>
      <c r="I4351" s="4"/>
      <c r="V4351" s="27"/>
    </row>
    <row r="4352" spans="1:22" x14ac:dyDescent="0.3">
      <c r="A4352" s="1"/>
      <c r="C4352" s="6"/>
      <c r="H4352" s="8"/>
      <c r="I4352" s="4"/>
      <c r="V4352" s="27"/>
    </row>
    <row r="4353" spans="1:22" x14ac:dyDescent="0.3">
      <c r="A4353" s="1"/>
      <c r="C4353" s="6"/>
      <c r="H4353" s="8"/>
      <c r="I4353" s="4"/>
      <c r="V4353" s="27"/>
    </row>
    <row r="4354" spans="1:22" x14ac:dyDescent="0.3">
      <c r="A4354" s="1"/>
      <c r="C4354" s="6"/>
      <c r="H4354" s="8"/>
      <c r="I4354" s="4"/>
      <c r="V4354" s="27"/>
    </row>
    <row r="4355" spans="1:22" x14ac:dyDescent="0.3">
      <c r="A4355" s="1"/>
      <c r="C4355" s="6"/>
      <c r="H4355" s="8"/>
      <c r="I4355" s="4"/>
      <c r="V4355" s="27"/>
    </row>
    <row r="4356" spans="1:22" x14ac:dyDescent="0.3">
      <c r="A4356" s="1"/>
      <c r="C4356" s="6"/>
      <c r="H4356" s="8"/>
      <c r="I4356" s="4"/>
      <c r="V4356" s="27"/>
    </row>
    <row r="4357" spans="1:22" x14ac:dyDescent="0.3">
      <c r="A4357" s="1"/>
      <c r="C4357" s="6"/>
      <c r="H4357" s="8"/>
      <c r="I4357" s="4"/>
      <c r="V4357" s="27"/>
    </row>
    <row r="4358" spans="1:22" x14ac:dyDescent="0.3">
      <c r="A4358" s="1"/>
      <c r="C4358" s="6"/>
      <c r="H4358" s="8"/>
      <c r="I4358" s="4"/>
      <c r="V4358" s="27"/>
    </row>
    <row r="4359" spans="1:22" x14ac:dyDescent="0.3">
      <c r="A4359" s="1"/>
      <c r="C4359" s="6"/>
      <c r="H4359" s="8"/>
      <c r="I4359" s="4"/>
      <c r="V4359" s="27"/>
    </row>
    <row r="4360" spans="1:22" x14ac:dyDescent="0.3">
      <c r="A4360" s="1"/>
      <c r="C4360" s="6"/>
      <c r="H4360" s="8"/>
      <c r="I4360" s="4"/>
      <c r="V4360" s="27"/>
    </row>
    <row r="4361" spans="1:22" x14ac:dyDescent="0.3">
      <c r="A4361" s="1"/>
      <c r="C4361" s="6"/>
      <c r="H4361" s="8"/>
      <c r="I4361" s="4"/>
      <c r="V4361" s="27"/>
    </row>
    <row r="4362" spans="1:22" x14ac:dyDescent="0.3">
      <c r="A4362" s="1"/>
      <c r="C4362" s="6"/>
      <c r="H4362" s="8"/>
      <c r="I4362" s="4"/>
      <c r="V4362" s="27"/>
    </row>
    <row r="4363" spans="1:22" x14ac:dyDescent="0.3">
      <c r="A4363" s="1"/>
      <c r="C4363" s="6"/>
      <c r="H4363" s="8"/>
      <c r="I4363" s="4"/>
      <c r="V4363" s="27"/>
    </row>
    <row r="4364" spans="1:22" x14ac:dyDescent="0.3">
      <c r="A4364" s="1"/>
      <c r="C4364" s="6"/>
      <c r="H4364" s="8"/>
      <c r="I4364" s="4"/>
      <c r="V4364" s="27"/>
    </row>
    <row r="4365" spans="1:22" x14ac:dyDescent="0.3">
      <c r="A4365" s="1"/>
      <c r="C4365" s="6"/>
      <c r="H4365" s="8"/>
      <c r="I4365" s="4"/>
      <c r="V4365" s="27"/>
    </row>
    <row r="4366" spans="1:22" x14ac:dyDescent="0.3">
      <c r="A4366" s="1"/>
      <c r="C4366" s="6"/>
      <c r="H4366" s="8"/>
      <c r="I4366" s="4"/>
      <c r="V4366" s="27"/>
    </row>
    <row r="4367" spans="1:22" x14ac:dyDescent="0.3">
      <c r="A4367" s="1"/>
      <c r="C4367" s="6"/>
      <c r="H4367" s="8"/>
      <c r="I4367" s="4"/>
      <c r="V4367" s="27"/>
    </row>
    <row r="4368" spans="1:22" x14ac:dyDescent="0.3">
      <c r="A4368" s="1"/>
      <c r="C4368" s="6"/>
      <c r="H4368" s="8"/>
      <c r="I4368" s="4"/>
      <c r="V4368" s="27"/>
    </row>
    <row r="4369" spans="1:22" x14ac:dyDescent="0.3">
      <c r="A4369" s="1"/>
      <c r="C4369" s="6"/>
      <c r="H4369" s="8"/>
      <c r="I4369" s="4"/>
      <c r="V4369" s="27"/>
    </row>
    <row r="4370" spans="1:22" x14ac:dyDescent="0.3">
      <c r="A4370" s="1"/>
      <c r="C4370" s="6"/>
      <c r="H4370" s="8"/>
      <c r="I4370" s="4"/>
      <c r="V4370" s="27"/>
    </row>
    <row r="4371" spans="1:22" x14ac:dyDescent="0.3">
      <c r="A4371" s="1"/>
      <c r="C4371" s="6"/>
      <c r="H4371" s="8"/>
      <c r="I4371" s="4"/>
      <c r="V4371" s="27"/>
    </row>
    <row r="4372" spans="1:22" x14ac:dyDescent="0.3">
      <c r="A4372" s="1"/>
      <c r="C4372" s="6"/>
      <c r="H4372" s="8"/>
      <c r="I4372" s="4"/>
      <c r="V4372" s="27"/>
    </row>
    <row r="4373" spans="1:22" x14ac:dyDescent="0.3">
      <c r="A4373" s="1"/>
      <c r="C4373" s="6"/>
      <c r="H4373" s="8"/>
      <c r="I4373" s="4"/>
      <c r="V4373" s="27"/>
    </row>
    <row r="4374" spans="1:22" x14ac:dyDescent="0.3">
      <c r="A4374" s="1"/>
      <c r="C4374" s="6"/>
      <c r="H4374" s="8"/>
      <c r="I4374" s="4"/>
      <c r="V4374" s="27"/>
    </row>
    <row r="4375" spans="1:22" x14ac:dyDescent="0.3">
      <c r="A4375" s="1"/>
      <c r="C4375" s="6"/>
      <c r="H4375" s="8"/>
      <c r="I4375" s="4"/>
      <c r="V4375" s="27"/>
    </row>
    <row r="4376" spans="1:22" x14ac:dyDescent="0.3">
      <c r="A4376" s="1"/>
      <c r="C4376" s="6"/>
      <c r="H4376" s="8"/>
      <c r="I4376" s="4"/>
      <c r="V4376" s="27"/>
    </row>
    <row r="4377" spans="1:22" x14ac:dyDescent="0.3">
      <c r="A4377" s="1"/>
      <c r="C4377" s="6"/>
      <c r="H4377" s="8"/>
      <c r="I4377" s="4"/>
      <c r="V4377" s="27"/>
    </row>
    <row r="4378" spans="1:22" x14ac:dyDescent="0.3">
      <c r="A4378" s="1"/>
      <c r="C4378" s="6"/>
      <c r="H4378" s="8"/>
      <c r="I4378" s="4"/>
      <c r="V4378" s="27"/>
    </row>
    <row r="4379" spans="1:22" x14ac:dyDescent="0.3">
      <c r="A4379" s="1"/>
      <c r="C4379" s="6"/>
      <c r="H4379" s="8"/>
      <c r="I4379" s="4"/>
      <c r="V4379" s="27"/>
    </row>
    <row r="4380" spans="1:22" x14ac:dyDescent="0.3">
      <c r="A4380" s="1"/>
      <c r="C4380" s="6"/>
      <c r="H4380" s="8"/>
      <c r="I4380" s="4"/>
      <c r="V4380" s="27"/>
    </row>
    <row r="4381" spans="1:22" x14ac:dyDescent="0.3">
      <c r="A4381" s="1"/>
      <c r="C4381" s="6"/>
      <c r="H4381" s="8"/>
      <c r="I4381" s="4"/>
      <c r="V4381" s="27"/>
    </row>
    <row r="4382" spans="1:22" x14ac:dyDescent="0.3">
      <c r="A4382" s="1"/>
      <c r="C4382" s="6"/>
      <c r="H4382" s="8"/>
      <c r="I4382" s="4"/>
      <c r="V4382" s="27"/>
    </row>
    <row r="4383" spans="1:22" x14ac:dyDescent="0.3">
      <c r="A4383" s="1"/>
      <c r="C4383" s="6"/>
      <c r="H4383" s="8"/>
      <c r="I4383" s="4"/>
      <c r="V4383" s="27"/>
    </row>
    <row r="4384" spans="1:22" x14ac:dyDescent="0.3">
      <c r="A4384" s="1"/>
      <c r="C4384" s="6"/>
      <c r="H4384" s="8"/>
      <c r="I4384" s="4"/>
      <c r="V4384" s="27"/>
    </row>
    <row r="4385" spans="1:22" x14ac:dyDescent="0.3">
      <c r="A4385" s="1"/>
      <c r="C4385" s="6"/>
      <c r="H4385" s="8"/>
      <c r="I4385" s="4"/>
      <c r="V4385" s="27"/>
    </row>
    <row r="4386" spans="1:22" x14ac:dyDescent="0.3">
      <c r="A4386" s="1"/>
      <c r="C4386" s="6"/>
      <c r="H4386" s="8"/>
      <c r="I4386" s="4"/>
      <c r="V4386" s="27"/>
    </row>
    <row r="4387" spans="1:22" x14ac:dyDescent="0.3">
      <c r="A4387" s="1"/>
      <c r="C4387" s="6"/>
      <c r="H4387" s="8"/>
      <c r="I4387" s="4"/>
      <c r="V4387" s="27"/>
    </row>
    <row r="4388" spans="1:22" x14ac:dyDescent="0.3">
      <c r="A4388" s="1"/>
      <c r="C4388" s="6"/>
      <c r="H4388" s="8"/>
      <c r="I4388" s="4"/>
      <c r="V4388" s="27"/>
    </row>
    <row r="4389" spans="1:22" x14ac:dyDescent="0.3">
      <c r="A4389" s="1"/>
      <c r="C4389" s="6"/>
      <c r="H4389" s="8"/>
      <c r="I4389" s="4"/>
      <c r="V4389" s="27"/>
    </row>
    <row r="4390" spans="1:22" x14ac:dyDescent="0.3">
      <c r="A4390" s="1"/>
      <c r="C4390" s="6"/>
      <c r="H4390" s="8"/>
      <c r="I4390" s="4"/>
      <c r="V4390" s="27"/>
    </row>
    <row r="4391" spans="1:22" x14ac:dyDescent="0.3">
      <c r="A4391" s="1"/>
      <c r="C4391" s="6"/>
      <c r="H4391" s="8"/>
      <c r="I4391" s="4"/>
      <c r="V4391" s="27"/>
    </row>
    <row r="4392" spans="1:22" x14ac:dyDescent="0.3">
      <c r="A4392" s="1"/>
      <c r="C4392" s="6"/>
      <c r="H4392" s="8"/>
      <c r="I4392" s="4"/>
      <c r="V4392" s="27"/>
    </row>
    <row r="4393" spans="1:22" x14ac:dyDescent="0.3">
      <c r="A4393" s="1"/>
      <c r="C4393" s="6"/>
      <c r="H4393" s="8"/>
      <c r="I4393" s="4"/>
      <c r="V4393" s="27"/>
    </row>
    <row r="4394" spans="1:22" x14ac:dyDescent="0.3">
      <c r="A4394" s="1"/>
      <c r="C4394" s="6"/>
      <c r="H4394" s="8"/>
      <c r="I4394" s="4"/>
      <c r="V4394" s="27"/>
    </row>
    <row r="4395" spans="1:22" x14ac:dyDescent="0.3">
      <c r="A4395" s="1"/>
      <c r="C4395" s="6"/>
      <c r="H4395" s="8"/>
      <c r="I4395" s="4"/>
      <c r="V4395" s="27"/>
    </row>
    <row r="4396" spans="1:22" x14ac:dyDescent="0.3">
      <c r="A4396" s="1"/>
      <c r="C4396" s="6"/>
      <c r="H4396" s="8"/>
      <c r="I4396" s="4"/>
      <c r="V4396" s="27"/>
    </row>
    <row r="4397" spans="1:22" x14ac:dyDescent="0.3">
      <c r="A4397" s="1"/>
      <c r="C4397" s="6"/>
      <c r="H4397" s="8"/>
      <c r="I4397" s="4"/>
      <c r="V4397" s="27"/>
    </row>
    <row r="4398" spans="1:22" x14ac:dyDescent="0.3">
      <c r="A4398" s="1"/>
      <c r="C4398" s="6"/>
      <c r="H4398" s="8"/>
      <c r="I4398" s="4"/>
      <c r="V4398" s="27"/>
    </row>
    <row r="4399" spans="1:22" x14ac:dyDescent="0.3">
      <c r="A4399" s="1"/>
      <c r="C4399" s="6"/>
      <c r="H4399" s="8"/>
      <c r="I4399" s="4"/>
      <c r="V4399" s="27"/>
    </row>
    <row r="4400" spans="1:22" x14ac:dyDescent="0.3">
      <c r="A4400" s="1"/>
      <c r="C4400" s="6"/>
      <c r="H4400" s="8"/>
      <c r="I4400" s="4"/>
      <c r="V4400" s="27"/>
    </row>
    <row r="4401" spans="1:22" x14ac:dyDescent="0.3">
      <c r="A4401" s="1"/>
      <c r="C4401" s="6"/>
      <c r="H4401" s="8"/>
      <c r="I4401" s="4"/>
      <c r="V4401" s="27"/>
    </row>
    <row r="4402" spans="1:22" x14ac:dyDescent="0.3">
      <c r="A4402" s="1"/>
      <c r="C4402" s="6"/>
      <c r="H4402" s="8"/>
      <c r="I4402" s="4"/>
      <c r="V4402" s="27"/>
    </row>
    <row r="4403" spans="1:22" x14ac:dyDescent="0.3">
      <c r="A4403" s="1"/>
      <c r="C4403" s="6"/>
      <c r="H4403" s="8"/>
      <c r="I4403" s="4"/>
      <c r="V4403" s="27"/>
    </row>
    <row r="4404" spans="1:22" x14ac:dyDescent="0.3">
      <c r="A4404" s="1"/>
      <c r="C4404" s="6"/>
      <c r="H4404" s="8"/>
      <c r="I4404" s="4"/>
      <c r="V4404" s="27"/>
    </row>
    <row r="4405" spans="1:22" x14ac:dyDescent="0.3">
      <c r="A4405" s="1"/>
      <c r="C4405" s="6"/>
      <c r="H4405" s="8"/>
      <c r="I4405" s="4"/>
      <c r="V4405" s="27"/>
    </row>
    <row r="4406" spans="1:22" x14ac:dyDescent="0.3">
      <c r="A4406" s="1"/>
      <c r="C4406" s="6"/>
      <c r="H4406" s="8"/>
      <c r="I4406" s="4"/>
      <c r="V4406" s="27"/>
    </row>
    <row r="4407" spans="1:22" x14ac:dyDescent="0.3">
      <c r="A4407" s="1"/>
      <c r="C4407" s="6"/>
      <c r="H4407" s="8"/>
      <c r="I4407" s="4"/>
      <c r="V4407" s="27"/>
    </row>
    <row r="4408" spans="1:22" x14ac:dyDescent="0.3">
      <c r="A4408" s="1"/>
      <c r="C4408" s="6"/>
      <c r="H4408" s="8"/>
      <c r="I4408" s="4"/>
      <c r="V4408" s="27"/>
    </row>
    <row r="4409" spans="1:22" x14ac:dyDescent="0.3">
      <c r="A4409" s="1"/>
      <c r="C4409" s="6"/>
      <c r="H4409" s="8"/>
      <c r="I4409" s="4"/>
      <c r="V4409" s="27"/>
    </row>
    <row r="4410" spans="1:22" x14ac:dyDescent="0.3">
      <c r="A4410" s="1"/>
      <c r="C4410" s="6"/>
      <c r="H4410" s="8"/>
      <c r="I4410" s="4"/>
      <c r="V4410" s="27"/>
    </row>
    <row r="4411" spans="1:22" x14ac:dyDescent="0.3">
      <c r="A4411" s="1"/>
      <c r="C4411" s="6"/>
      <c r="H4411" s="8"/>
      <c r="I4411" s="4"/>
      <c r="V4411" s="27"/>
    </row>
    <row r="4412" spans="1:22" x14ac:dyDescent="0.3">
      <c r="A4412" s="1"/>
      <c r="C4412" s="6"/>
      <c r="H4412" s="8"/>
      <c r="I4412" s="4"/>
      <c r="V4412" s="27"/>
    </row>
    <row r="4413" spans="1:22" x14ac:dyDescent="0.3">
      <c r="A4413" s="1"/>
      <c r="C4413" s="6"/>
      <c r="H4413" s="8"/>
      <c r="I4413" s="4"/>
      <c r="V4413" s="27"/>
    </row>
    <row r="4414" spans="1:22" x14ac:dyDescent="0.3">
      <c r="A4414" s="1"/>
      <c r="C4414" s="6"/>
      <c r="H4414" s="8"/>
      <c r="I4414" s="4"/>
      <c r="V4414" s="27"/>
    </row>
    <row r="4415" spans="1:22" x14ac:dyDescent="0.3">
      <c r="A4415" s="1"/>
      <c r="C4415" s="6"/>
      <c r="H4415" s="8"/>
      <c r="I4415" s="4"/>
      <c r="V4415" s="27"/>
    </row>
    <row r="4416" spans="1:22" x14ac:dyDescent="0.3">
      <c r="A4416" s="1"/>
      <c r="C4416" s="6"/>
      <c r="H4416" s="8"/>
      <c r="I4416" s="4"/>
      <c r="V4416" s="27"/>
    </row>
    <row r="4417" spans="1:22" x14ac:dyDescent="0.3">
      <c r="A4417" s="1"/>
      <c r="C4417" s="6"/>
      <c r="H4417" s="8"/>
      <c r="I4417" s="4"/>
      <c r="V4417" s="27"/>
    </row>
    <row r="4418" spans="1:22" x14ac:dyDescent="0.3">
      <c r="A4418" s="1"/>
      <c r="C4418" s="6"/>
      <c r="H4418" s="8"/>
      <c r="I4418" s="4"/>
      <c r="V4418" s="27"/>
    </row>
    <row r="4419" spans="1:22" x14ac:dyDescent="0.3">
      <c r="A4419" s="1"/>
      <c r="C4419" s="6"/>
      <c r="H4419" s="8"/>
      <c r="I4419" s="4"/>
      <c r="V4419" s="27"/>
    </row>
    <row r="4420" spans="1:22" x14ac:dyDescent="0.3">
      <c r="A4420" s="1"/>
      <c r="C4420" s="6"/>
      <c r="H4420" s="8"/>
      <c r="I4420" s="4"/>
      <c r="V4420" s="27"/>
    </row>
    <row r="4421" spans="1:22" x14ac:dyDescent="0.3">
      <c r="A4421" s="1"/>
      <c r="C4421" s="6"/>
      <c r="H4421" s="8"/>
      <c r="I4421" s="4"/>
      <c r="V4421" s="27"/>
    </row>
    <row r="4422" spans="1:22" x14ac:dyDescent="0.3">
      <c r="A4422" s="1"/>
      <c r="C4422" s="6"/>
      <c r="H4422" s="8"/>
      <c r="I4422" s="4"/>
      <c r="V4422" s="27"/>
    </row>
    <row r="4423" spans="1:22" x14ac:dyDescent="0.3">
      <c r="A4423" s="1"/>
      <c r="C4423" s="6"/>
      <c r="H4423" s="8"/>
      <c r="I4423" s="4"/>
      <c r="V4423" s="27"/>
    </row>
    <row r="4424" spans="1:22" x14ac:dyDescent="0.3">
      <c r="A4424" s="1"/>
      <c r="C4424" s="6"/>
      <c r="H4424" s="8"/>
      <c r="I4424" s="4"/>
      <c r="V4424" s="27"/>
    </row>
    <row r="4425" spans="1:22" x14ac:dyDescent="0.3">
      <c r="A4425" s="1"/>
      <c r="C4425" s="6"/>
      <c r="H4425" s="8"/>
      <c r="I4425" s="4"/>
      <c r="V4425" s="27"/>
    </row>
    <row r="4426" spans="1:22" x14ac:dyDescent="0.3">
      <c r="A4426" s="1"/>
      <c r="C4426" s="6"/>
      <c r="H4426" s="8"/>
      <c r="I4426" s="4"/>
      <c r="V4426" s="27"/>
    </row>
    <row r="4427" spans="1:22" x14ac:dyDescent="0.3">
      <c r="A4427" s="1"/>
      <c r="C4427" s="6"/>
      <c r="H4427" s="8"/>
      <c r="I4427" s="4"/>
      <c r="V4427" s="27"/>
    </row>
    <row r="4428" spans="1:22" x14ac:dyDescent="0.3">
      <c r="A4428" s="1"/>
      <c r="C4428" s="6"/>
      <c r="H4428" s="8"/>
      <c r="I4428" s="4"/>
      <c r="V4428" s="27"/>
    </row>
    <row r="4429" spans="1:22" x14ac:dyDescent="0.3">
      <c r="A4429" s="1"/>
      <c r="C4429" s="6"/>
      <c r="H4429" s="8"/>
      <c r="I4429" s="4"/>
      <c r="V4429" s="27"/>
    </row>
    <row r="4430" spans="1:22" x14ac:dyDescent="0.3">
      <c r="A4430" s="1"/>
      <c r="C4430" s="6"/>
      <c r="H4430" s="8"/>
      <c r="I4430" s="4"/>
      <c r="V4430" s="27"/>
    </row>
    <row r="4431" spans="1:22" x14ac:dyDescent="0.3">
      <c r="A4431" s="1"/>
      <c r="C4431" s="6"/>
      <c r="H4431" s="8"/>
      <c r="I4431" s="4"/>
      <c r="V4431" s="27"/>
    </row>
    <row r="4432" spans="1:22" x14ac:dyDescent="0.3">
      <c r="A4432" s="1"/>
      <c r="C4432" s="6"/>
      <c r="H4432" s="8"/>
      <c r="I4432" s="4"/>
      <c r="V4432" s="27"/>
    </row>
    <row r="4433" spans="1:22" x14ac:dyDescent="0.3">
      <c r="A4433" s="1"/>
      <c r="C4433" s="6"/>
      <c r="H4433" s="8"/>
      <c r="I4433" s="4"/>
      <c r="V4433" s="27"/>
    </row>
    <row r="4434" spans="1:22" x14ac:dyDescent="0.3">
      <c r="A4434" s="1"/>
      <c r="C4434" s="6"/>
      <c r="H4434" s="8"/>
      <c r="I4434" s="4"/>
      <c r="V4434" s="27"/>
    </row>
    <row r="4435" spans="1:22" x14ac:dyDescent="0.3">
      <c r="A4435" s="1"/>
      <c r="C4435" s="6"/>
      <c r="H4435" s="8"/>
      <c r="I4435" s="4"/>
      <c r="V4435" s="27"/>
    </row>
    <row r="4436" spans="1:22" x14ac:dyDescent="0.3">
      <c r="A4436" s="1"/>
      <c r="C4436" s="6"/>
      <c r="H4436" s="8"/>
      <c r="I4436" s="4"/>
      <c r="V4436" s="27"/>
    </row>
    <row r="4437" spans="1:22" x14ac:dyDescent="0.3">
      <c r="A4437" s="1"/>
      <c r="C4437" s="6"/>
      <c r="H4437" s="8"/>
      <c r="I4437" s="4"/>
      <c r="V4437" s="27"/>
    </row>
    <row r="4438" spans="1:22" x14ac:dyDescent="0.3">
      <c r="A4438" s="1"/>
      <c r="C4438" s="6"/>
      <c r="H4438" s="8"/>
      <c r="I4438" s="4"/>
      <c r="V4438" s="27"/>
    </row>
    <row r="4439" spans="1:22" x14ac:dyDescent="0.3">
      <c r="A4439" s="1"/>
      <c r="C4439" s="6"/>
      <c r="H4439" s="8"/>
      <c r="I4439" s="4"/>
      <c r="V4439" s="27"/>
    </row>
    <row r="4440" spans="1:22" x14ac:dyDescent="0.3">
      <c r="A4440" s="1"/>
      <c r="C4440" s="6"/>
      <c r="H4440" s="8"/>
      <c r="I4440" s="4"/>
      <c r="V4440" s="27"/>
    </row>
    <row r="4441" spans="1:22" x14ac:dyDescent="0.3">
      <c r="A4441" s="1"/>
      <c r="C4441" s="6"/>
      <c r="H4441" s="8"/>
      <c r="I4441" s="4"/>
      <c r="V4441" s="27"/>
    </row>
    <row r="4442" spans="1:22" x14ac:dyDescent="0.3">
      <c r="A4442" s="1"/>
      <c r="C4442" s="6"/>
      <c r="H4442" s="8"/>
      <c r="I4442" s="4"/>
      <c r="V4442" s="27"/>
    </row>
    <row r="4443" spans="1:22" x14ac:dyDescent="0.3">
      <c r="A4443" s="1"/>
      <c r="C4443" s="6"/>
      <c r="H4443" s="8"/>
      <c r="I4443" s="4"/>
      <c r="V4443" s="27"/>
    </row>
    <row r="4444" spans="1:22" x14ac:dyDescent="0.3">
      <c r="A4444" s="1"/>
      <c r="C4444" s="6"/>
      <c r="H4444" s="8"/>
      <c r="I4444" s="4"/>
      <c r="V4444" s="27"/>
    </row>
    <row r="4445" spans="1:22" x14ac:dyDescent="0.3">
      <c r="A4445" s="1"/>
      <c r="C4445" s="6"/>
      <c r="H4445" s="8"/>
      <c r="I4445" s="4"/>
      <c r="V4445" s="27"/>
    </row>
    <row r="4446" spans="1:22" x14ac:dyDescent="0.3">
      <c r="A4446" s="1"/>
      <c r="C4446" s="6"/>
      <c r="H4446" s="8"/>
      <c r="I4446" s="4"/>
      <c r="V4446" s="27"/>
    </row>
    <row r="4447" spans="1:22" x14ac:dyDescent="0.3">
      <c r="A4447" s="1"/>
      <c r="C4447" s="6"/>
      <c r="H4447" s="8"/>
      <c r="I4447" s="4"/>
      <c r="V4447" s="27"/>
    </row>
    <row r="4448" spans="1:22" x14ac:dyDescent="0.3">
      <c r="A4448" s="1"/>
      <c r="C4448" s="6"/>
      <c r="H4448" s="8"/>
      <c r="I4448" s="4"/>
      <c r="V4448" s="27"/>
    </row>
    <row r="4449" spans="1:22" x14ac:dyDescent="0.3">
      <c r="A4449" s="1"/>
      <c r="C4449" s="6"/>
      <c r="H4449" s="8"/>
      <c r="I4449" s="4"/>
      <c r="V4449" s="27"/>
    </row>
    <row r="4450" spans="1:22" x14ac:dyDescent="0.3">
      <c r="A4450" s="1"/>
      <c r="C4450" s="6"/>
      <c r="H4450" s="8"/>
      <c r="I4450" s="4"/>
      <c r="V4450" s="27"/>
    </row>
    <row r="4451" spans="1:22" x14ac:dyDescent="0.3">
      <c r="A4451" s="1"/>
      <c r="C4451" s="6"/>
      <c r="H4451" s="8"/>
      <c r="I4451" s="4"/>
      <c r="V4451" s="27"/>
    </row>
    <row r="4452" spans="1:22" x14ac:dyDescent="0.3">
      <c r="A4452" s="1"/>
      <c r="C4452" s="6"/>
      <c r="H4452" s="8"/>
      <c r="I4452" s="4"/>
      <c r="V4452" s="27"/>
    </row>
    <row r="4453" spans="1:22" x14ac:dyDescent="0.3">
      <c r="A4453" s="1"/>
      <c r="C4453" s="6"/>
      <c r="H4453" s="8"/>
      <c r="I4453" s="4"/>
      <c r="V4453" s="27"/>
    </row>
    <row r="4454" spans="1:22" x14ac:dyDescent="0.3">
      <c r="A4454" s="1"/>
      <c r="C4454" s="6"/>
      <c r="H4454" s="8"/>
      <c r="I4454" s="4"/>
      <c r="V4454" s="27"/>
    </row>
    <row r="4455" spans="1:22" x14ac:dyDescent="0.3">
      <c r="A4455" s="1"/>
      <c r="C4455" s="6"/>
      <c r="H4455" s="8"/>
      <c r="I4455" s="4"/>
      <c r="V4455" s="27"/>
    </row>
    <row r="4456" spans="1:22" x14ac:dyDescent="0.3">
      <c r="A4456" s="1"/>
      <c r="C4456" s="6"/>
      <c r="H4456" s="8"/>
      <c r="I4456" s="4"/>
      <c r="V4456" s="27"/>
    </row>
    <row r="4457" spans="1:22" x14ac:dyDescent="0.3">
      <c r="A4457" s="1"/>
      <c r="C4457" s="6"/>
      <c r="H4457" s="8"/>
      <c r="I4457" s="4"/>
      <c r="V4457" s="27"/>
    </row>
    <row r="4458" spans="1:22" x14ac:dyDescent="0.3">
      <c r="A4458" s="1"/>
      <c r="C4458" s="6"/>
      <c r="H4458" s="8"/>
      <c r="I4458" s="4"/>
      <c r="V4458" s="27"/>
    </row>
    <row r="4459" spans="1:22" x14ac:dyDescent="0.3">
      <c r="A4459" s="1"/>
      <c r="C4459" s="6"/>
      <c r="H4459" s="8"/>
      <c r="I4459" s="4"/>
      <c r="V4459" s="27"/>
    </row>
    <row r="4460" spans="1:22" x14ac:dyDescent="0.3">
      <c r="A4460" s="1"/>
      <c r="C4460" s="6"/>
      <c r="H4460" s="8"/>
      <c r="I4460" s="4"/>
      <c r="V4460" s="27"/>
    </row>
    <row r="4461" spans="1:22" x14ac:dyDescent="0.3">
      <c r="A4461" s="1"/>
      <c r="C4461" s="6"/>
      <c r="H4461" s="8"/>
      <c r="I4461" s="4"/>
      <c r="V4461" s="27"/>
    </row>
    <row r="4462" spans="1:22" x14ac:dyDescent="0.3">
      <c r="A4462" s="1"/>
      <c r="C4462" s="6"/>
      <c r="H4462" s="8"/>
      <c r="I4462" s="4"/>
      <c r="V4462" s="27"/>
    </row>
    <row r="4463" spans="1:22" x14ac:dyDescent="0.3">
      <c r="A4463" s="1"/>
      <c r="C4463" s="6"/>
      <c r="H4463" s="8"/>
      <c r="I4463" s="4"/>
      <c r="V4463" s="27"/>
    </row>
    <row r="4464" spans="1:22" x14ac:dyDescent="0.3">
      <c r="A4464" s="1"/>
      <c r="C4464" s="6"/>
      <c r="H4464" s="8"/>
      <c r="I4464" s="4"/>
      <c r="V4464" s="27"/>
    </row>
    <row r="4465" spans="1:22" x14ac:dyDescent="0.3">
      <c r="A4465" s="1"/>
      <c r="C4465" s="6"/>
      <c r="H4465" s="8"/>
      <c r="I4465" s="4"/>
      <c r="V4465" s="27"/>
    </row>
    <row r="4466" spans="1:22" x14ac:dyDescent="0.3">
      <c r="A4466" s="1"/>
      <c r="C4466" s="6"/>
      <c r="H4466" s="8"/>
      <c r="I4466" s="4"/>
      <c r="V4466" s="27"/>
    </row>
    <row r="4467" spans="1:22" x14ac:dyDescent="0.3">
      <c r="A4467" s="1"/>
      <c r="C4467" s="6"/>
      <c r="H4467" s="8"/>
      <c r="I4467" s="4"/>
      <c r="V4467" s="27"/>
    </row>
    <row r="4468" spans="1:22" x14ac:dyDescent="0.3">
      <c r="A4468" s="1"/>
      <c r="C4468" s="6"/>
      <c r="H4468" s="8"/>
      <c r="I4468" s="4"/>
      <c r="V4468" s="27"/>
    </row>
    <row r="4469" spans="1:22" x14ac:dyDescent="0.3">
      <c r="A4469" s="1"/>
      <c r="C4469" s="6"/>
      <c r="H4469" s="8"/>
      <c r="I4469" s="4"/>
      <c r="V4469" s="27"/>
    </row>
    <row r="4470" spans="1:22" x14ac:dyDescent="0.3">
      <c r="A4470" s="1"/>
      <c r="C4470" s="6"/>
      <c r="H4470" s="8"/>
      <c r="I4470" s="4"/>
      <c r="V4470" s="27"/>
    </row>
    <row r="4471" spans="1:22" x14ac:dyDescent="0.3">
      <c r="A4471" s="1"/>
      <c r="C4471" s="6"/>
      <c r="H4471" s="8"/>
      <c r="I4471" s="4"/>
      <c r="V4471" s="27"/>
    </row>
    <row r="4472" spans="1:22" x14ac:dyDescent="0.3">
      <c r="A4472" s="1"/>
      <c r="C4472" s="6"/>
      <c r="H4472" s="8"/>
      <c r="I4472" s="4"/>
      <c r="V4472" s="27"/>
    </row>
    <row r="4473" spans="1:22" x14ac:dyDescent="0.3">
      <c r="A4473" s="1"/>
      <c r="C4473" s="6"/>
      <c r="H4473" s="8"/>
      <c r="I4473" s="4"/>
      <c r="V4473" s="27"/>
    </row>
    <row r="4474" spans="1:22" x14ac:dyDescent="0.3">
      <c r="A4474" s="1"/>
      <c r="C4474" s="6"/>
      <c r="H4474" s="8"/>
      <c r="I4474" s="4"/>
      <c r="V4474" s="27"/>
    </row>
    <row r="4475" spans="1:22" x14ac:dyDescent="0.3">
      <c r="A4475" s="1"/>
      <c r="C4475" s="6"/>
      <c r="H4475" s="8"/>
      <c r="I4475" s="4"/>
      <c r="V4475" s="27"/>
    </row>
    <row r="4476" spans="1:22" x14ac:dyDescent="0.3">
      <c r="A4476" s="1"/>
      <c r="C4476" s="6"/>
      <c r="H4476" s="8"/>
      <c r="I4476" s="4"/>
      <c r="V4476" s="27"/>
    </row>
    <row r="4477" spans="1:22" x14ac:dyDescent="0.3">
      <c r="A4477" s="1"/>
      <c r="C4477" s="6"/>
      <c r="H4477" s="8"/>
      <c r="I4477" s="4"/>
      <c r="V4477" s="27"/>
    </row>
    <row r="4478" spans="1:22" x14ac:dyDescent="0.3">
      <c r="A4478" s="1"/>
      <c r="C4478" s="6"/>
      <c r="H4478" s="8"/>
      <c r="I4478" s="4"/>
      <c r="V4478" s="27"/>
    </row>
    <row r="4479" spans="1:22" x14ac:dyDescent="0.3">
      <c r="A4479" s="1"/>
      <c r="C4479" s="6"/>
      <c r="H4479" s="8"/>
      <c r="I4479" s="4"/>
      <c r="V4479" s="27"/>
    </row>
    <row r="4480" spans="1:22" x14ac:dyDescent="0.3">
      <c r="A4480" s="1"/>
      <c r="C4480" s="6"/>
      <c r="H4480" s="8"/>
      <c r="I4480" s="4"/>
      <c r="V4480" s="27"/>
    </row>
    <row r="4481" spans="1:22" x14ac:dyDescent="0.3">
      <c r="A4481" s="1"/>
      <c r="C4481" s="6"/>
      <c r="H4481" s="8"/>
      <c r="I4481" s="4"/>
      <c r="V4481" s="27"/>
    </row>
    <row r="4482" spans="1:22" x14ac:dyDescent="0.3">
      <c r="A4482" s="1"/>
      <c r="C4482" s="6"/>
      <c r="H4482" s="8"/>
      <c r="I4482" s="4"/>
      <c r="V4482" s="27"/>
    </row>
    <row r="4483" spans="1:22" x14ac:dyDescent="0.3">
      <c r="A4483" s="1"/>
      <c r="C4483" s="6"/>
      <c r="H4483" s="8"/>
      <c r="I4483" s="4"/>
      <c r="V4483" s="27"/>
    </row>
    <row r="4484" spans="1:22" x14ac:dyDescent="0.3">
      <c r="A4484" s="1"/>
      <c r="C4484" s="6"/>
      <c r="H4484" s="8"/>
      <c r="I4484" s="4"/>
      <c r="V4484" s="27"/>
    </row>
    <row r="4485" spans="1:22" x14ac:dyDescent="0.3">
      <c r="A4485" s="1"/>
      <c r="C4485" s="6"/>
      <c r="H4485" s="8"/>
      <c r="I4485" s="4"/>
      <c r="V4485" s="27"/>
    </row>
    <row r="4486" spans="1:22" x14ac:dyDescent="0.3">
      <c r="A4486" s="1"/>
      <c r="C4486" s="6"/>
      <c r="H4486" s="8"/>
      <c r="I4486" s="4"/>
      <c r="V4486" s="27"/>
    </row>
    <row r="4487" spans="1:22" x14ac:dyDescent="0.3">
      <c r="A4487" s="1"/>
      <c r="C4487" s="6"/>
      <c r="H4487" s="8"/>
      <c r="I4487" s="4"/>
      <c r="V4487" s="27"/>
    </row>
    <row r="4488" spans="1:22" x14ac:dyDescent="0.3">
      <c r="A4488" s="1"/>
      <c r="C4488" s="6"/>
      <c r="H4488" s="8"/>
      <c r="I4488" s="4"/>
      <c r="V4488" s="27"/>
    </row>
    <row r="4489" spans="1:22" x14ac:dyDescent="0.3">
      <c r="A4489" s="1"/>
      <c r="C4489" s="6"/>
      <c r="H4489" s="8"/>
      <c r="I4489" s="4"/>
      <c r="V4489" s="27"/>
    </row>
    <row r="4490" spans="1:22" x14ac:dyDescent="0.3">
      <c r="A4490" s="1"/>
      <c r="C4490" s="6"/>
      <c r="H4490" s="8"/>
      <c r="I4490" s="4"/>
      <c r="V4490" s="27"/>
    </row>
    <row r="4491" spans="1:22" x14ac:dyDescent="0.3">
      <c r="A4491" s="1"/>
      <c r="C4491" s="6"/>
      <c r="H4491" s="8"/>
      <c r="I4491" s="4"/>
      <c r="V4491" s="27"/>
    </row>
    <row r="4492" spans="1:22" x14ac:dyDescent="0.3">
      <c r="A4492" s="1"/>
      <c r="C4492" s="6"/>
      <c r="H4492" s="8"/>
      <c r="I4492" s="4"/>
      <c r="V4492" s="27"/>
    </row>
    <row r="4493" spans="1:22" x14ac:dyDescent="0.3">
      <c r="A4493" s="1"/>
      <c r="C4493" s="6"/>
      <c r="H4493" s="8"/>
      <c r="I4493" s="4"/>
      <c r="V4493" s="27"/>
    </row>
    <row r="4494" spans="1:22" x14ac:dyDescent="0.3">
      <c r="A4494" s="1"/>
      <c r="C4494" s="6"/>
      <c r="H4494" s="8"/>
      <c r="I4494" s="4"/>
      <c r="V4494" s="27"/>
    </row>
    <row r="4495" spans="1:22" x14ac:dyDescent="0.3">
      <c r="A4495" s="1"/>
      <c r="C4495" s="6"/>
      <c r="H4495" s="8"/>
      <c r="I4495" s="4"/>
      <c r="V4495" s="27"/>
    </row>
    <row r="4496" spans="1:22" x14ac:dyDescent="0.3">
      <c r="A4496" s="1"/>
      <c r="C4496" s="6"/>
      <c r="H4496" s="8"/>
      <c r="I4496" s="4"/>
      <c r="V4496" s="27"/>
    </row>
    <row r="4497" spans="1:22" x14ac:dyDescent="0.3">
      <c r="A4497" s="1"/>
      <c r="C4497" s="6"/>
      <c r="H4497" s="8"/>
      <c r="I4497" s="4"/>
      <c r="V4497" s="27"/>
    </row>
    <row r="4498" spans="1:22" x14ac:dyDescent="0.3">
      <c r="A4498" s="1"/>
      <c r="C4498" s="6"/>
      <c r="H4498" s="8"/>
      <c r="I4498" s="4"/>
      <c r="V4498" s="27"/>
    </row>
    <row r="4499" spans="1:22" x14ac:dyDescent="0.3">
      <c r="A4499" s="1"/>
      <c r="C4499" s="6"/>
      <c r="H4499" s="8"/>
      <c r="I4499" s="4"/>
      <c r="V4499" s="27"/>
    </row>
    <row r="4500" spans="1:22" x14ac:dyDescent="0.3">
      <c r="A4500" s="1"/>
      <c r="C4500" s="6"/>
      <c r="H4500" s="8"/>
      <c r="I4500" s="4"/>
      <c r="V4500" s="27"/>
    </row>
    <row r="4501" spans="1:22" x14ac:dyDescent="0.3">
      <c r="A4501" s="1"/>
      <c r="C4501" s="6"/>
      <c r="H4501" s="8"/>
      <c r="I4501" s="4"/>
      <c r="V4501" s="27"/>
    </row>
    <row r="4502" spans="1:22" x14ac:dyDescent="0.3">
      <c r="A4502" s="1"/>
      <c r="C4502" s="6"/>
      <c r="H4502" s="8"/>
      <c r="I4502" s="4"/>
      <c r="V4502" s="27"/>
    </row>
    <row r="4503" spans="1:22" x14ac:dyDescent="0.3">
      <c r="A4503" s="1"/>
      <c r="C4503" s="6"/>
      <c r="H4503" s="8"/>
      <c r="I4503" s="4"/>
      <c r="V4503" s="27"/>
    </row>
    <row r="4504" spans="1:22" x14ac:dyDescent="0.3">
      <c r="A4504" s="1"/>
      <c r="C4504" s="6"/>
      <c r="H4504" s="8"/>
      <c r="I4504" s="4"/>
      <c r="V4504" s="27"/>
    </row>
    <row r="4505" spans="1:22" x14ac:dyDescent="0.3">
      <c r="A4505" s="1"/>
      <c r="C4505" s="6"/>
      <c r="H4505" s="8"/>
      <c r="I4505" s="4"/>
      <c r="V4505" s="27"/>
    </row>
    <row r="4506" spans="1:22" x14ac:dyDescent="0.3">
      <c r="A4506" s="1"/>
      <c r="C4506" s="6"/>
      <c r="H4506" s="8"/>
      <c r="I4506" s="4"/>
      <c r="V4506" s="27"/>
    </row>
    <row r="4507" spans="1:22" x14ac:dyDescent="0.3">
      <c r="A4507" s="1"/>
      <c r="C4507" s="6"/>
      <c r="H4507" s="8"/>
      <c r="I4507" s="4"/>
      <c r="V4507" s="27"/>
    </row>
    <row r="4508" spans="1:22" x14ac:dyDescent="0.3">
      <c r="A4508" s="1"/>
      <c r="C4508" s="6"/>
      <c r="H4508" s="8"/>
      <c r="I4508" s="4"/>
      <c r="V4508" s="27"/>
    </row>
    <row r="4509" spans="1:22" x14ac:dyDescent="0.3">
      <c r="A4509" s="1"/>
      <c r="C4509" s="6"/>
      <c r="H4509" s="8"/>
      <c r="I4509" s="4"/>
      <c r="V4509" s="27"/>
    </row>
    <row r="4510" spans="1:22" x14ac:dyDescent="0.3">
      <c r="A4510" s="1"/>
      <c r="C4510" s="6"/>
      <c r="H4510" s="8"/>
      <c r="I4510" s="4"/>
      <c r="V4510" s="27"/>
    </row>
    <row r="4511" spans="1:22" x14ac:dyDescent="0.3">
      <c r="A4511" s="1"/>
      <c r="C4511" s="6"/>
      <c r="H4511" s="8"/>
      <c r="I4511" s="4"/>
      <c r="V4511" s="27"/>
    </row>
    <row r="4512" spans="1:22" x14ac:dyDescent="0.3">
      <c r="A4512" s="1"/>
      <c r="C4512" s="6"/>
      <c r="H4512" s="8"/>
      <c r="I4512" s="4"/>
      <c r="V4512" s="27"/>
    </row>
    <row r="4513" spans="1:22" x14ac:dyDescent="0.3">
      <c r="A4513" s="1"/>
      <c r="C4513" s="6"/>
      <c r="H4513" s="8"/>
      <c r="I4513" s="4"/>
      <c r="V4513" s="27"/>
    </row>
    <row r="4514" spans="1:22" x14ac:dyDescent="0.3">
      <c r="A4514" s="1"/>
      <c r="C4514" s="6"/>
      <c r="H4514" s="8"/>
      <c r="I4514" s="4"/>
      <c r="V4514" s="27"/>
    </row>
    <row r="4515" spans="1:22" x14ac:dyDescent="0.3">
      <c r="A4515" s="1"/>
      <c r="C4515" s="6"/>
      <c r="H4515" s="8"/>
      <c r="I4515" s="4"/>
      <c r="V4515" s="27"/>
    </row>
    <row r="4516" spans="1:22" x14ac:dyDescent="0.3">
      <c r="A4516" s="1"/>
      <c r="C4516" s="6"/>
      <c r="H4516" s="8"/>
      <c r="I4516" s="4"/>
      <c r="V4516" s="27"/>
    </row>
    <row r="4517" spans="1:22" x14ac:dyDescent="0.3">
      <c r="A4517" s="1"/>
      <c r="C4517" s="6"/>
      <c r="H4517" s="8"/>
      <c r="I4517" s="4"/>
      <c r="V4517" s="27"/>
    </row>
    <row r="4518" spans="1:22" x14ac:dyDescent="0.3">
      <c r="A4518" s="1"/>
      <c r="C4518" s="6"/>
      <c r="H4518" s="8"/>
      <c r="I4518" s="4"/>
      <c r="V4518" s="27"/>
    </row>
    <row r="4519" spans="1:22" x14ac:dyDescent="0.3">
      <c r="A4519" s="1"/>
      <c r="C4519" s="6"/>
      <c r="H4519" s="8"/>
      <c r="I4519" s="4"/>
      <c r="V4519" s="27"/>
    </row>
    <row r="4520" spans="1:22" x14ac:dyDescent="0.3">
      <c r="A4520" s="1"/>
      <c r="C4520" s="6"/>
      <c r="H4520" s="8"/>
      <c r="I4520" s="4"/>
      <c r="V4520" s="27"/>
    </row>
    <row r="4521" spans="1:22" x14ac:dyDescent="0.3">
      <c r="A4521" s="1"/>
      <c r="C4521" s="6"/>
      <c r="H4521" s="8"/>
      <c r="I4521" s="4"/>
      <c r="V4521" s="27"/>
    </row>
    <row r="4522" spans="1:22" x14ac:dyDescent="0.3">
      <c r="A4522" s="1"/>
      <c r="C4522" s="6"/>
      <c r="H4522" s="8"/>
      <c r="I4522" s="4"/>
      <c r="V4522" s="27"/>
    </row>
    <row r="4523" spans="1:22" x14ac:dyDescent="0.3">
      <c r="A4523" s="1"/>
      <c r="C4523" s="6"/>
      <c r="H4523" s="8"/>
      <c r="I4523" s="4"/>
      <c r="V4523" s="27"/>
    </row>
    <row r="4524" spans="1:22" x14ac:dyDescent="0.3">
      <c r="A4524" s="1"/>
      <c r="C4524" s="6"/>
      <c r="H4524" s="8"/>
      <c r="I4524" s="4"/>
      <c r="V4524" s="27"/>
    </row>
    <row r="4525" spans="1:22" x14ac:dyDescent="0.3">
      <c r="A4525" s="1"/>
      <c r="C4525" s="6"/>
      <c r="H4525" s="8"/>
      <c r="I4525" s="4"/>
      <c r="V4525" s="27"/>
    </row>
    <row r="4526" spans="1:22" x14ac:dyDescent="0.3">
      <c r="A4526" s="1"/>
      <c r="C4526" s="6"/>
      <c r="H4526" s="8"/>
      <c r="I4526" s="4"/>
      <c r="V4526" s="27"/>
    </row>
    <row r="4527" spans="1:22" x14ac:dyDescent="0.3">
      <c r="A4527" s="1"/>
      <c r="C4527" s="6"/>
      <c r="H4527" s="8"/>
      <c r="I4527" s="4"/>
      <c r="V4527" s="27"/>
    </row>
    <row r="4528" spans="1:22" x14ac:dyDescent="0.3">
      <c r="A4528" s="1"/>
      <c r="C4528" s="6"/>
      <c r="H4528" s="8"/>
      <c r="I4528" s="4"/>
      <c r="V4528" s="27"/>
    </row>
    <row r="4529" spans="1:22" x14ac:dyDescent="0.3">
      <c r="A4529" s="1"/>
      <c r="C4529" s="6"/>
      <c r="H4529" s="8"/>
      <c r="I4529" s="4"/>
      <c r="V4529" s="27"/>
    </row>
    <row r="4530" spans="1:22" x14ac:dyDescent="0.3">
      <c r="A4530" s="1"/>
      <c r="C4530" s="6"/>
      <c r="H4530" s="8"/>
      <c r="I4530" s="4"/>
      <c r="V4530" s="27"/>
    </row>
    <row r="4531" spans="1:22" x14ac:dyDescent="0.3">
      <c r="A4531" s="1"/>
      <c r="C4531" s="6"/>
      <c r="H4531" s="8"/>
      <c r="I4531" s="4"/>
      <c r="V4531" s="27"/>
    </row>
    <row r="4532" spans="1:22" x14ac:dyDescent="0.3">
      <c r="A4532" s="1"/>
      <c r="C4532" s="6"/>
      <c r="H4532" s="8"/>
      <c r="I4532" s="4"/>
      <c r="V4532" s="27"/>
    </row>
    <row r="4533" spans="1:22" x14ac:dyDescent="0.3">
      <c r="A4533" s="1"/>
      <c r="C4533" s="6"/>
      <c r="H4533" s="8"/>
      <c r="I4533" s="4"/>
      <c r="V4533" s="27"/>
    </row>
    <row r="4534" spans="1:22" x14ac:dyDescent="0.3">
      <c r="A4534" s="1"/>
      <c r="C4534" s="6"/>
      <c r="H4534" s="8"/>
      <c r="I4534" s="4"/>
      <c r="V4534" s="27"/>
    </row>
    <row r="4535" spans="1:22" x14ac:dyDescent="0.3">
      <c r="A4535" s="1"/>
      <c r="C4535" s="6"/>
      <c r="H4535" s="8"/>
      <c r="I4535" s="4"/>
      <c r="V4535" s="27"/>
    </row>
    <row r="4536" spans="1:22" x14ac:dyDescent="0.3">
      <c r="A4536" s="1"/>
      <c r="C4536" s="6"/>
      <c r="H4536" s="8"/>
      <c r="I4536" s="4"/>
      <c r="V4536" s="27"/>
    </row>
    <row r="4537" spans="1:22" x14ac:dyDescent="0.3">
      <c r="A4537" s="1"/>
      <c r="C4537" s="6"/>
      <c r="H4537" s="8"/>
      <c r="I4537" s="4"/>
      <c r="V4537" s="27"/>
    </row>
    <row r="4538" spans="1:22" x14ac:dyDescent="0.3">
      <c r="A4538" s="1"/>
      <c r="C4538" s="6"/>
      <c r="H4538" s="8"/>
      <c r="I4538" s="4"/>
      <c r="V4538" s="27"/>
    </row>
    <row r="4539" spans="1:22" x14ac:dyDescent="0.3">
      <c r="A4539" s="1"/>
      <c r="C4539" s="6"/>
      <c r="H4539" s="8"/>
      <c r="I4539" s="4"/>
      <c r="V4539" s="27"/>
    </row>
    <row r="4540" spans="1:22" x14ac:dyDescent="0.3">
      <c r="A4540" s="1"/>
      <c r="C4540" s="6"/>
      <c r="H4540" s="8"/>
      <c r="I4540" s="4"/>
      <c r="V4540" s="27"/>
    </row>
    <row r="4541" spans="1:22" x14ac:dyDescent="0.3">
      <c r="A4541" s="1"/>
      <c r="C4541" s="6"/>
      <c r="H4541" s="8"/>
      <c r="I4541" s="4"/>
      <c r="V4541" s="27"/>
    </row>
    <row r="4542" spans="1:22" x14ac:dyDescent="0.3">
      <c r="A4542" s="1"/>
      <c r="C4542" s="6"/>
      <c r="H4542" s="8"/>
      <c r="I4542" s="4"/>
      <c r="V4542" s="27"/>
    </row>
    <row r="4543" spans="1:22" x14ac:dyDescent="0.3">
      <c r="A4543" s="1"/>
      <c r="C4543" s="6"/>
      <c r="H4543" s="8"/>
      <c r="I4543" s="4"/>
      <c r="V4543" s="27"/>
    </row>
    <row r="4544" spans="1:22" x14ac:dyDescent="0.3">
      <c r="A4544" s="1"/>
      <c r="C4544" s="6"/>
      <c r="H4544" s="8"/>
      <c r="I4544" s="4"/>
      <c r="V4544" s="27"/>
    </row>
    <row r="4545" spans="1:22" x14ac:dyDescent="0.3">
      <c r="A4545" s="1"/>
      <c r="C4545" s="6"/>
      <c r="H4545" s="8"/>
      <c r="I4545" s="4"/>
      <c r="V4545" s="27"/>
    </row>
    <row r="4546" spans="1:22" x14ac:dyDescent="0.3">
      <c r="A4546" s="1"/>
      <c r="C4546" s="6"/>
      <c r="H4546" s="8"/>
      <c r="I4546" s="4"/>
      <c r="V4546" s="27"/>
    </row>
    <row r="4547" spans="1:22" x14ac:dyDescent="0.3">
      <c r="A4547" s="1"/>
      <c r="C4547" s="6"/>
      <c r="H4547" s="8"/>
      <c r="I4547" s="4"/>
      <c r="V4547" s="27"/>
    </row>
    <row r="4548" spans="1:22" x14ac:dyDescent="0.3">
      <c r="A4548" s="1"/>
      <c r="C4548" s="6"/>
      <c r="H4548" s="8"/>
      <c r="I4548" s="4"/>
      <c r="V4548" s="27"/>
    </row>
    <row r="4549" spans="1:22" x14ac:dyDescent="0.3">
      <c r="A4549" s="1"/>
      <c r="C4549" s="6"/>
      <c r="H4549" s="8"/>
      <c r="I4549" s="4"/>
      <c r="V4549" s="27"/>
    </row>
    <row r="4550" spans="1:22" x14ac:dyDescent="0.3">
      <c r="A4550" s="1"/>
      <c r="C4550" s="6"/>
      <c r="H4550" s="8"/>
      <c r="I4550" s="4"/>
      <c r="V4550" s="27"/>
    </row>
    <row r="4551" spans="1:22" x14ac:dyDescent="0.3">
      <c r="A4551" s="1"/>
      <c r="C4551" s="6"/>
      <c r="H4551" s="8"/>
      <c r="I4551" s="4"/>
      <c r="V4551" s="27"/>
    </row>
    <row r="4552" spans="1:22" x14ac:dyDescent="0.3">
      <c r="A4552" s="1"/>
      <c r="C4552" s="6"/>
      <c r="H4552" s="8"/>
      <c r="I4552" s="4"/>
      <c r="V4552" s="27"/>
    </row>
    <row r="4553" spans="1:22" x14ac:dyDescent="0.3">
      <c r="A4553" s="1"/>
      <c r="C4553" s="6"/>
      <c r="H4553" s="8"/>
      <c r="I4553" s="4"/>
      <c r="V4553" s="27"/>
    </row>
    <row r="4554" spans="1:22" x14ac:dyDescent="0.3">
      <c r="A4554" s="1"/>
      <c r="C4554" s="6"/>
      <c r="H4554" s="8"/>
      <c r="I4554" s="4"/>
      <c r="V4554" s="27"/>
    </row>
    <row r="4555" spans="1:22" x14ac:dyDescent="0.3">
      <c r="A4555" s="1"/>
      <c r="C4555" s="6"/>
      <c r="H4555" s="8"/>
      <c r="I4555" s="4"/>
      <c r="V4555" s="27"/>
    </row>
    <row r="4556" spans="1:22" x14ac:dyDescent="0.3">
      <c r="A4556" s="1"/>
      <c r="C4556" s="6"/>
      <c r="H4556" s="8"/>
      <c r="I4556" s="4"/>
      <c r="V4556" s="27"/>
    </row>
    <row r="4557" spans="1:22" x14ac:dyDescent="0.3">
      <c r="A4557" s="1"/>
      <c r="C4557" s="6"/>
      <c r="H4557" s="8"/>
      <c r="I4557" s="4"/>
      <c r="V4557" s="27"/>
    </row>
    <row r="4558" spans="1:22" x14ac:dyDescent="0.3">
      <c r="A4558" s="1"/>
      <c r="C4558" s="6"/>
      <c r="H4558" s="8"/>
      <c r="I4558" s="4"/>
      <c r="V4558" s="27"/>
    </row>
    <row r="4559" spans="1:22" x14ac:dyDescent="0.3">
      <c r="A4559" s="1"/>
      <c r="C4559" s="6"/>
      <c r="H4559" s="8"/>
      <c r="I4559" s="4"/>
      <c r="V4559" s="27"/>
    </row>
    <row r="4560" spans="1:22" x14ac:dyDescent="0.3">
      <c r="A4560" s="1"/>
      <c r="C4560" s="6"/>
      <c r="H4560" s="8"/>
      <c r="I4560" s="4"/>
      <c r="V4560" s="27"/>
    </row>
    <row r="4561" spans="1:22" x14ac:dyDescent="0.3">
      <c r="A4561" s="1"/>
      <c r="C4561" s="6"/>
      <c r="H4561" s="8"/>
      <c r="I4561" s="4"/>
      <c r="V4561" s="27"/>
    </row>
    <row r="4562" spans="1:22" x14ac:dyDescent="0.3">
      <c r="A4562" s="1"/>
      <c r="C4562" s="6"/>
      <c r="H4562" s="8"/>
      <c r="I4562" s="4"/>
      <c r="V4562" s="27"/>
    </row>
    <row r="4563" spans="1:22" x14ac:dyDescent="0.3">
      <c r="A4563" s="1"/>
      <c r="C4563" s="6"/>
      <c r="H4563" s="8"/>
      <c r="I4563" s="4"/>
      <c r="V4563" s="27"/>
    </row>
    <row r="4564" spans="1:22" x14ac:dyDescent="0.3">
      <c r="A4564" s="1"/>
      <c r="C4564" s="6"/>
      <c r="H4564" s="8"/>
      <c r="I4564" s="4"/>
      <c r="V4564" s="27"/>
    </row>
    <row r="4565" spans="1:22" x14ac:dyDescent="0.3">
      <c r="A4565" s="1"/>
      <c r="C4565" s="6"/>
      <c r="H4565" s="8"/>
      <c r="I4565" s="4"/>
      <c r="V4565" s="27"/>
    </row>
    <row r="4566" spans="1:22" x14ac:dyDescent="0.3">
      <c r="A4566" s="1"/>
      <c r="C4566" s="6"/>
      <c r="H4566" s="8"/>
      <c r="I4566" s="4"/>
      <c r="V4566" s="27"/>
    </row>
    <row r="4567" spans="1:22" x14ac:dyDescent="0.3">
      <c r="A4567" s="1"/>
      <c r="C4567" s="6"/>
      <c r="H4567" s="8"/>
      <c r="I4567" s="4"/>
      <c r="V4567" s="27"/>
    </row>
    <row r="4568" spans="1:22" x14ac:dyDescent="0.3">
      <c r="A4568" s="1"/>
      <c r="C4568" s="6"/>
      <c r="H4568" s="8"/>
      <c r="I4568" s="4"/>
      <c r="V4568" s="27"/>
    </row>
    <row r="4569" spans="1:22" x14ac:dyDescent="0.3">
      <c r="A4569" s="1"/>
      <c r="C4569" s="6"/>
      <c r="H4569" s="8"/>
      <c r="I4569" s="4"/>
      <c r="V4569" s="27"/>
    </row>
    <row r="4570" spans="1:22" x14ac:dyDescent="0.3">
      <c r="A4570" s="1"/>
      <c r="C4570" s="6"/>
      <c r="H4570" s="8"/>
      <c r="I4570" s="4"/>
      <c r="V4570" s="27"/>
    </row>
    <row r="4571" spans="1:22" x14ac:dyDescent="0.3">
      <c r="A4571" s="1"/>
      <c r="C4571" s="6"/>
      <c r="H4571" s="8"/>
      <c r="I4571" s="4"/>
      <c r="V4571" s="27"/>
    </row>
    <row r="4572" spans="1:22" x14ac:dyDescent="0.3">
      <c r="A4572" s="1"/>
      <c r="C4572" s="6"/>
      <c r="H4572" s="8"/>
      <c r="I4572" s="4"/>
      <c r="V4572" s="27"/>
    </row>
    <row r="4573" spans="1:22" x14ac:dyDescent="0.3">
      <c r="A4573" s="1"/>
      <c r="C4573" s="6"/>
      <c r="H4573" s="8"/>
      <c r="I4573" s="4"/>
      <c r="V4573" s="27"/>
    </row>
    <row r="4574" spans="1:22" x14ac:dyDescent="0.3">
      <c r="A4574" s="1"/>
      <c r="C4574" s="6"/>
      <c r="H4574" s="8"/>
      <c r="I4574" s="4"/>
      <c r="V4574" s="27"/>
    </row>
    <row r="4575" spans="1:22" x14ac:dyDescent="0.3">
      <c r="A4575" s="1"/>
      <c r="C4575" s="6"/>
      <c r="H4575" s="8"/>
      <c r="I4575" s="4"/>
      <c r="V4575" s="27"/>
    </row>
    <row r="4576" spans="1:22" x14ac:dyDescent="0.3">
      <c r="A4576" s="1"/>
      <c r="C4576" s="6"/>
      <c r="H4576" s="8"/>
      <c r="I4576" s="4"/>
      <c r="V4576" s="27"/>
    </row>
    <row r="4577" spans="1:22" x14ac:dyDescent="0.3">
      <c r="A4577" s="1"/>
      <c r="C4577" s="6"/>
      <c r="H4577" s="8"/>
      <c r="I4577" s="4"/>
      <c r="V4577" s="27"/>
    </row>
    <row r="4578" spans="1:22" x14ac:dyDescent="0.3">
      <c r="A4578" s="1"/>
      <c r="C4578" s="6"/>
      <c r="H4578" s="8"/>
      <c r="I4578" s="4"/>
      <c r="V4578" s="27"/>
    </row>
    <row r="4579" spans="1:22" x14ac:dyDescent="0.3">
      <c r="A4579" s="1"/>
      <c r="C4579" s="6"/>
      <c r="H4579" s="8"/>
      <c r="I4579" s="4"/>
      <c r="V4579" s="27"/>
    </row>
    <row r="4580" spans="1:22" x14ac:dyDescent="0.3">
      <c r="A4580" s="1"/>
      <c r="C4580" s="6"/>
      <c r="H4580" s="8"/>
      <c r="I4580" s="4"/>
      <c r="V4580" s="27"/>
    </row>
    <row r="4581" spans="1:22" x14ac:dyDescent="0.3">
      <c r="A4581" s="1"/>
      <c r="C4581" s="6"/>
      <c r="H4581" s="8"/>
      <c r="I4581" s="4"/>
      <c r="V4581" s="27"/>
    </row>
    <row r="4582" spans="1:22" x14ac:dyDescent="0.3">
      <c r="A4582" s="1"/>
      <c r="C4582" s="6"/>
      <c r="H4582" s="8"/>
      <c r="I4582" s="4"/>
      <c r="V4582" s="27"/>
    </row>
    <row r="4583" spans="1:22" x14ac:dyDescent="0.3">
      <c r="A4583" s="1"/>
      <c r="C4583" s="6"/>
      <c r="H4583" s="8"/>
      <c r="I4583" s="4"/>
      <c r="V4583" s="27"/>
    </row>
    <row r="4584" spans="1:22" x14ac:dyDescent="0.3">
      <c r="A4584" s="1"/>
      <c r="C4584" s="6"/>
      <c r="H4584" s="8"/>
      <c r="I4584" s="4"/>
      <c r="V4584" s="27"/>
    </row>
    <row r="4585" spans="1:22" x14ac:dyDescent="0.3">
      <c r="A4585" s="1"/>
      <c r="C4585" s="6"/>
      <c r="H4585" s="8"/>
      <c r="I4585" s="4"/>
      <c r="V4585" s="27"/>
    </row>
    <row r="4586" spans="1:22" x14ac:dyDescent="0.3">
      <c r="A4586" s="1"/>
      <c r="C4586" s="6"/>
      <c r="H4586" s="8"/>
      <c r="I4586" s="4"/>
      <c r="V4586" s="27"/>
    </row>
    <row r="4587" spans="1:22" x14ac:dyDescent="0.3">
      <c r="A4587" s="1"/>
      <c r="C4587" s="6"/>
      <c r="H4587" s="8"/>
      <c r="I4587" s="4"/>
      <c r="V4587" s="27"/>
    </row>
    <row r="4588" spans="1:22" x14ac:dyDescent="0.3">
      <c r="A4588" s="1"/>
      <c r="C4588" s="6"/>
      <c r="H4588" s="8"/>
      <c r="I4588" s="4"/>
      <c r="V4588" s="27"/>
    </row>
    <row r="4589" spans="1:22" x14ac:dyDescent="0.3">
      <c r="A4589" s="1"/>
      <c r="C4589" s="6"/>
      <c r="H4589" s="8"/>
      <c r="I4589" s="4"/>
      <c r="V4589" s="27"/>
    </row>
    <row r="4590" spans="1:22" x14ac:dyDescent="0.3">
      <c r="A4590" s="1"/>
      <c r="C4590" s="6"/>
      <c r="H4590" s="8"/>
      <c r="I4590" s="4"/>
      <c r="V4590" s="27"/>
    </row>
    <row r="4591" spans="1:22" x14ac:dyDescent="0.3">
      <c r="A4591" s="1"/>
      <c r="C4591" s="6"/>
      <c r="H4591" s="8"/>
      <c r="I4591" s="4"/>
      <c r="V4591" s="27"/>
    </row>
    <row r="4592" spans="1:22" x14ac:dyDescent="0.3">
      <c r="A4592" s="1"/>
      <c r="C4592" s="6"/>
      <c r="H4592" s="8"/>
      <c r="I4592" s="4"/>
      <c r="V4592" s="27"/>
    </row>
    <row r="4593" spans="1:22" x14ac:dyDescent="0.3">
      <c r="A4593" s="1"/>
      <c r="C4593" s="6"/>
      <c r="H4593" s="8"/>
      <c r="I4593" s="4"/>
      <c r="V4593" s="27"/>
    </row>
    <row r="4594" spans="1:22" x14ac:dyDescent="0.3">
      <c r="A4594" s="1"/>
      <c r="C4594" s="6"/>
      <c r="H4594" s="8"/>
      <c r="I4594" s="4"/>
      <c r="V4594" s="27"/>
    </row>
    <row r="4595" spans="1:22" x14ac:dyDescent="0.3">
      <c r="A4595" s="1"/>
      <c r="C4595" s="6"/>
      <c r="H4595" s="8"/>
      <c r="I4595" s="4"/>
      <c r="V4595" s="27"/>
    </row>
    <row r="4596" spans="1:22" x14ac:dyDescent="0.3">
      <c r="A4596" s="1"/>
      <c r="C4596" s="6"/>
      <c r="H4596" s="8"/>
      <c r="I4596" s="4"/>
      <c r="V4596" s="27"/>
    </row>
    <row r="4597" spans="1:22" x14ac:dyDescent="0.3">
      <c r="A4597" s="1"/>
      <c r="C4597" s="6"/>
      <c r="H4597" s="8"/>
      <c r="I4597" s="4"/>
      <c r="V4597" s="27"/>
    </row>
    <row r="4598" spans="1:22" x14ac:dyDescent="0.3">
      <c r="A4598" s="1"/>
      <c r="C4598" s="6"/>
      <c r="H4598" s="8"/>
      <c r="I4598" s="4"/>
      <c r="V4598" s="27"/>
    </row>
    <row r="4599" spans="1:22" x14ac:dyDescent="0.3">
      <c r="A4599" s="1"/>
      <c r="C4599" s="6"/>
      <c r="H4599" s="8"/>
      <c r="I4599" s="4"/>
      <c r="V4599" s="27"/>
    </row>
    <row r="4600" spans="1:22" x14ac:dyDescent="0.3">
      <c r="A4600" s="1"/>
      <c r="C4600" s="6"/>
      <c r="H4600" s="8"/>
      <c r="I4600" s="4"/>
      <c r="V4600" s="27"/>
    </row>
    <row r="4601" spans="1:22" x14ac:dyDescent="0.3">
      <c r="A4601" s="1"/>
      <c r="C4601" s="6"/>
      <c r="H4601" s="8"/>
      <c r="I4601" s="4"/>
      <c r="V4601" s="27"/>
    </row>
    <row r="4602" spans="1:22" x14ac:dyDescent="0.3">
      <c r="A4602" s="1"/>
      <c r="C4602" s="6"/>
      <c r="H4602" s="8"/>
      <c r="I4602" s="4"/>
      <c r="V4602" s="27"/>
    </row>
    <row r="4603" spans="1:22" x14ac:dyDescent="0.3">
      <c r="A4603" s="1"/>
      <c r="C4603" s="6"/>
      <c r="H4603" s="8"/>
      <c r="I4603" s="4"/>
      <c r="V4603" s="27"/>
    </row>
    <row r="4604" spans="1:22" x14ac:dyDescent="0.3">
      <c r="A4604" s="1"/>
      <c r="C4604" s="6"/>
      <c r="H4604" s="8"/>
      <c r="I4604" s="4"/>
      <c r="V4604" s="27"/>
    </row>
    <row r="4605" spans="1:22" x14ac:dyDescent="0.3">
      <c r="A4605" s="1"/>
      <c r="C4605" s="6"/>
      <c r="H4605" s="8"/>
      <c r="I4605" s="4"/>
      <c r="V4605" s="27"/>
    </row>
    <row r="4606" spans="1:22" x14ac:dyDescent="0.3">
      <c r="A4606" s="1"/>
      <c r="C4606" s="6"/>
      <c r="H4606" s="8"/>
      <c r="I4606" s="4"/>
      <c r="V4606" s="27"/>
    </row>
    <row r="4607" spans="1:22" x14ac:dyDescent="0.3">
      <c r="A4607" s="1"/>
      <c r="C4607" s="6"/>
      <c r="H4607" s="8"/>
      <c r="I4607" s="4"/>
      <c r="V4607" s="27"/>
    </row>
    <row r="4608" spans="1:22" x14ac:dyDescent="0.3">
      <c r="A4608" s="1"/>
      <c r="C4608" s="6"/>
      <c r="H4608" s="8"/>
      <c r="I4608" s="4"/>
      <c r="V4608" s="27"/>
    </row>
    <row r="4609" spans="1:22" x14ac:dyDescent="0.3">
      <c r="A4609" s="1"/>
      <c r="C4609" s="6"/>
      <c r="H4609" s="8"/>
      <c r="I4609" s="4"/>
      <c r="V4609" s="27"/>
    </row>
    <row r="4610" spans="1:22" x14ac:dyDescent="0.3">
      <c r="A4610" s="1"/>
      <c r="C4610" s="6"/>
      <c r="H4610" s="8"/>
      <c r="I4610" s="4"/>
      <c r="V4610" s="27"/>
    </row>
    <row r="4611" spans="1:22" x14ac:dyDescent="0.3">
      <c r="A4611" s="1"/>
      <c r="C4611" s="6"/>
      <c r="H4611" s="8"/>
      <c r="I4611" s="4"/>
      <c r="V4611" s="27"/>
    </row>
    <row r="4612" spans="1:22" x14ac:dyDescent="0.3">
      <c r="A4612" s="1"/>
      <c r="C4612" s="6"/>
      <c r="H4612" s="8"/>
      <c r="I4612" s="4"/>
      <c r="V4612" s="27"/>
    </row>
    <row r="4613" spans="1:22" x14ac:dyDescent="0.3">
      <c r="A4613" s="1"/>
      <c r="C4613" s="6"/>
      <c r="H4613" s="8"/>
      <c r="I4613" s="4"/>
      <c r="V4613" s="27"/>
    </row>
    <row r="4614" spans="1:22" x14ac:dyDescent="0.3">
      <c r="A4614" s="1"/>
      <c r="C4614" s="6"/>
      <c r="H4614" s="8"/>
      <c r="I4614" s="4"/>
      <c r="V4614" s="27"/>
    </row>
    <row r="4615" spans="1:22" x14ac:dyDescent="0.3">
      <c r="A4615" s="1"/>
      <c r="C4615" s="6"/>
      <c r="H4615" s="8"/>
      <c r="I4615" s="4"/>
      <c r="V4615" s="27"/>
    </row>
    <row r="4616" spans="1:22" x14ac:dyDescent="0.3">
      <c r="A4616" s="1"/>
      <c r="C4616" s="6"/>
      <c r="H4616" s="8"/>
      <c r="I4616" s="4"/>
      <c r="V4616" s="27"/>
    </row>
    <row r="4617" spans="1:22" x14ac:dyDescent="0.3">
      <c r="A4617" s="1"/>
      <c r="C4617" s="6"/>
      <c r="H4617" s="8"/>
      <c r="I4617" s="4"/>
      <c r="V4617" s="27"/>
    </row>
    <row r="4618" spans="1:22" x14ac:dyDescent="0.3">
      <c r="A4618" s="1"/>
      <c r="C4618" s="6"/>
      <c r="H4618" s="8"/>
      <c r="I4618" s="4"/>
      <c r="V4618" s="27"/>
    </row>
    <row r="4619" spans="1:22" x14ac:dyDescent="0.3">
      <c r="A4619" s="1"/>
      <c r="C4619" s="6"/>
      <c r="H4619" s="8"/>
      <c r="I4619" s="4"/>
      <c r="V4619" s="27"/>
    </row>
    <row r="4620" spans="1:22" x14ac:dyDescent="0.3">
      <c r="A4620" s="1"/>
      <c r="C4620" s="6"/>
      <c r="H4620" s="8"/>
      <c r="I4620" s="4"/>
      <c r="V4620" s="27"/>
    </row>
    <row r="4621" spans="1:22" x14ac:dyDescent="0.3">
      <c r="A4621" s="1"/>
      <c r="C4621" s="6"/>
      <c r="H4621" s="8"/>
      <c r="I4621" s="4"/>
      <c r="V4621" s="27"/>
    </row>
    <row r="4622" spans="1:22" x14ac:dyDescent="0.3">
      <c r="A4622" s="1"/>
      <c r="C4622" s="6"/>
      <c r="H4622" s="8"/>
      <c r="I4622" s="4"/>
      <c r="V4622" s="27"/>
    </row>
    <row r="4623" spans="1:22" x14ac:dyDescent="0.3">
      <c r="A4623" s="1"/>
      <c r="C4623" s="6"/>
      <c r="H4623" s="8"/>
      <c r="I4623" s="4"/>
      <c r="V4623" s="27"/>
    </row>
    <row r="4624" spans="1:22" x14ac:dyDescent="0.3">
      <c r="A4624" s="1"/>
      <c r="C4624" s="6"/>
      <c r="H4624" s="8"/>
      <c r="I4624" s="4"/>
      <c r="V4624" s="27"/>
    </row>
    <row r="4625" spans="1:22" x14ac:dyDescent="0.3">
      <c r="A4625" s="1"/>
      <c r="C4625" s="6"/>
      <c r="H4625" s="8"/>
      <c r="I4625" s="4"/>
      <c r="V4625" s="27"/>
    </row>
    <row r="4626" spans="1:22" x14ac:dyDescent="0.3">
      <c r="A4626" s="1"/>
      <c r="C4626" s="6"/>
      <c r="H4626" s="8"/>
      <c r="I4626" s="4"/>
      <c r="V4626" s="27"/>
    </row>
    <row r="4627" spans="1:22" x14ac:dyDescent="0.3">
      <c r="A4627" s="1"/>
      <c r="C4627" s="6"/>
      <c r="H4627" s="8"/>
      <c r="I4627" s="4"/>
      <c r="V4627" s="27"/>
    </row>
    <row r="4628" spans="1:22" x14ac:dyDescent="0.3">
      <c r="A4628" s="1"/>
      <c r="C4628" s="6"/>
      <c r="H4628" s="8"/>
      <c r="I4628" s="4"/>
      <c r="V4628" s="27"/>
    </row>
    <row r="4629" spans="1:22" x14ac:dyDescent="0.3">
      <c r="A4629" s="1"/>
      <c r="C4629" s="6"/>
      <c r="H4629" s="8"/>
      <c r="I4629" s="4"/>
      <c r="V4629" s="27"/>
    </row>
    <row r="4630" spans="1:22" x14ac:dyDescent="0.3">
      <c r="A4630" s="1"/>
      <c r="C4630" s="6"/>
      <c r="H4630" s="8"/>
      <c r="I4630" s="4"/>
      <c r="V4630" s="27"/>
    </row>
    <row r="4631" spans="1:22" x14ac:dyDescent="0.3">
      <c r="A4631" s="1"/>
      <c r="C4631" s="6"/>
      <c r="H4631" s="8"/>
      <c r="I4631" s="4"/>
      <c r="V4631" s="27"/>
    </row>
    <row r="4632" spans="1:22" x14ac:dyDescent="0.3">
      <c r="A4632" s="1"/>
      <c r="C4632" s="6"/>
      <c r="H4632" s="8"/>
      <c r="I4632" s="4"/>
      <c r="V4632" s="27"/>
    </row>
    <row r="4633" spans="1:22" x14ac:dyDescent="0.3">
      <c r="A4633" s="1"/>
      <c r="C4633" s="6"/>
      <c r="H4633" s="8"/>
      <c r="I4633" s="4"/>
      <c r="V4633" s="27"/>
    </row>
    <row r="4634" spans="1:22" x14ac:dyDescent="0.3">
      <c r="A4634" s="1"/>
      <c r="C4634" s="6"/>
      <c r="H4634" s="8"/>
      <c r="I4634" s="4"/>
      <c r="V4634" s="27"/>
    </row>
    <row r="4635" spans="1:22" x14ac:dyDescent="0.3">
      <c r="A4635" s="1"/>
      <c r="C4635" s="6"/>
      <c r="H4635" s="8"/>
      <c r="I4635" s="4"/>
      <c r="V4635" s="27"/>
    </row>
    <row r="4636" spans="1:22" x14ac:dyDescent="0.3">
      <c r="A4636" s="1"/>
      <c r="C4636" s="6"/>
      <c r="H4636" s="8"/>
      <c r="I4636" s="4"/>
      <c r="V4636" s="27"/>
    </row>
    <row r="4637" spans="1:22" x14ac:dyDescent="0.3">
      <c r="A4637" s="1"/>
      <c r="C4637" s="6"/>
      <c r="H4637" s="8"/>
      <c r="I4637" s="4"/>
      <c r="V4637" s="27"/>
    </row>
    <row r="4638" spans="1:22" x14ac:dyDescent="0.3">
      <c r="A4638" s="1"/>
      <c r="C4638" s="6"/>
      <c r="H4638" s="8"/>
      <c r="I4638" s="4"/>
      <c r="V4638" s="27"/>
    </row>
    <row r="4639" spans="1:22" x14ac:dyDescent="0.3">
      <c r="A4639" s="1"/>
      <c r="C4639" s="6"/>
      <c r="H4639" s="8"/>
      <c r="I4639" s="4"/>
      <c r="V4639" s="27"/>
    </row>
    <row r="4640" spans="1:22" x14ac:dyDescent="0.3">
      <c r="A4640" s="1"/>
      <c r="C4640" s="6"/>
      <c r="H4640" s="8"/>
      <c r="I4640" s="4"/>
      <c r="V4640" s="27"/>
    </row>
    <row r="4641" spans="1:22" x14ac:dyDescent="0.3">
      <c r="A4641" s="1"/>
      <c r="C4641" s="6"/>
      <c r="H4641" s="8"/>
      <c r="I4641" s="4"/>
      <c r="V4641" s="27"/>
    </row>
    <row r="4642" spans="1:22" x14ac:dyDescent="0.3">
      <c r="A4642" s="1"/>
      <c r="C4642" s="6"/>
      <c r="H4642" s="8"/>
      <c r="I4642" s="4"/>
      <c r="V4642" s="27"/>
    </row>
    <row r="4643" spans="1:22" x14ac:dyDescent="0.3">
      <c r="A4643" s="1"/>
      <c r="C4643" s="6"/>
      <c r="H4643" s="8"/>
      <c r="I4643" s="4"/>
      <c r="V4643" s="27"/>
    </row>
    <row r="4644" spans="1:22" x14ac:dyDescent="0.3">
      <c r="A4644" s="1"/>
      <c r="C4644" s="6"/>
      <c r="H4644" s="8"/>
      <c r="I4644" s="4"/>
      <c r="V4644" s="27"/>
    </row>
    <row r="4645" spans="1:22" x14ac:dyDescent="0.3">
      <c r="A4645" s="1"/>
      <c r="C4645" s="6"/>
      <c r="H4645" s="8"/>
      <c r="I4645" s="4"/>
      <c r="V4645" s="27"/>
    </row>
    <row r="4646" spans="1:22" x14ac:dyDescent="0.3">
      <c r="A4646" s="1"/>
      <c r="C4646" s="6"/>
      <c r="H4646" s="8"/>
      <c r="I4646" s="4"/>
      <c r="V4646" s="27"/>
    </row>
    <row r="4647" spans="1:22" x14ac:dyDescent="0.3">
      <c r="A4647" s="1"/>
      <c r="C4647" s="6"/>
      <c r="H4647" s="8"/>
      <c r="I4647" s="4"/>
      <c r="V4647" s="27"/>
    </row>
    <row r="4648" spans="1:22" x14ac:dyDescent="0.3">
      <c r="A4648" s="1"/>
      <c r="C4648" s="6"/>
      <c r="H4648" s="8"/>
      <c r="I4648" s="4"/>
      <c r="V4648" s="27"/>
    </row>
    <row r="4649" spans="1:22" x14ac:dyDescent="0.3">
      <c r="A4649" s="1"/>
      <c r="C4649" s="6"/>
      <c r="H4649" s="8"/>
      <c r="I4649" s="4"/>
      <c r="V4649" s="27"/>
    </row>
    <row r="4650" spans="1:22" x14ac:dyDescent="0.3">
      <c r="A4650" s="1"/>
      <c r="C4650" s="6"/>
      <c r="H4650" s="8"/>
      <c r="I4650" s="4"/>
      <c r="V4650" s="27"/>
    </row>
    <row r="4651" spans="1:22" x14ac:dyDescent="0.3">
      <c r="A4651" s="1"/>
      <c r="C4651" s="6"/>
      <c r="H4651" s="8"/>
      <c r="I4651" s="4"/>
      <c r="V4651" s="27"/>
    </row>
    <row r="4652" spans="1:22" x14ac:dyDescent="0.3">
      <c r="A4652" s="1"/>
      <c r="C4652" s="6"/>
      <c r="H4652" s="8"/>
      <c r="I4652" s="4"/>
      <c r="V4652" s="27"/>
    </row>
    <row r="4653" spans="1:22" x14ac:dyDescent="0.3">
      <c r="A4653" s="1"/>
      <c r="C4653" s="6"/>
      <c r="H4653" s="8"/>
      <c r="I4653" s="4"/>
      <c r="V4653" s="27"/>
    </row>
    <row r="4654" spans="1:22" x14ac:dyDescent="0.3">
      <c r="A4654" s="1"/>
      <c r="C4654" s="6"/>
      <c r="H4654" s="8"/>
      <c r="I4654" s="4"/>
      <c r="V4654" s="27"/>
    </row>
    <row r="4655" spans="1:22" x14ac:dyDescent="0.3">
      <c r="A4655" s="1"/>
      <c r="C4655" s="6"/>
      <c r="H4655" s="8"/>
      <c r="I4655" s="4"/>
      <c r="V4655" s="27"/>
    </row>
    <row r="4656" spans="1:22" x14ac:dyDescent="0.3">
      <c r="A4656" s="1"/>
      <c r="C4656" s="6"/>
      <c r="H4656" s="8"/>
      <c r="I4656" s="4"/>
      <c r="V4656" s="27"/>
    </row>
    <row r="4657" spans="1:22" x14ac:dyDescent="0.3">
      <c r="A4657" s="1"/>
      <c r="C4657" s="6"/>
      <c r="H4657" s="8"/>
      <c r="I4657" s="4"/>
      <c r="V4657" s="27"/>
    </row>
    <row r="4658" spans="1:22" x14ac:dyDescent="0.3">
      <c r="A4658" s="1"/>
      <c r="C4658" s="6"/>
      <c r="H4658" s="8"/>
      <c r="I4658" s="4"/>
      <c r="V4658" s="27"/>
    </row>
    <row r="4659" spans="1:22" x14ac:dyDescent="0.3">
      <c r="A4659" s="1"/>
      <c r="C4659" s="6"/>
      <c r="H4659" s="8"/>
      <c r="I4659" s="4"/>
      <c r="V4659" s="27"/>
    </row>
    <row r="4660" spans="1:22" x14ac:dyDescent="0.3">
      <c r="A4660" s="1"/>
      <c r="C4660" s="6"/>
      <c r="H4660" s="8"/>
      <c r="I4660" s="4"/>
      <c r="V4660" s="27"/>
    </row>
    <row r="4661" spans="1:22" x14ac:dyDescent="0.3">
      <c r="A4661" s="1"/>
      <c r="C4661" s="6"/>
      <c r="H4661" s="8"/>
      <c r="I4661" s="4"/>
      <c r="V4661" s="27"/>
    </row>
    <row r="4662" spans="1:22" x14ac:dyDescent="0.3">
      <c r="A4662" s="1"/>
      <c r="C4662" s="6"/>
      <c r="H4662" s="8"/>
      <c r="I4662" s="4"/>
      <c r="V4662" s="27"/>
    </row>
    <row r="4663" spans="1:22" x14ac:dyDescent="0.3">
      <c r="A4663" s="1"/>
      <c r="C4663" s="6"/>
      <c r="H4663" s="8"/>
      <c r="I4663" s="4"/>
      <c r="V4663" s="27"/>
    </row>
    <row r="4664" spans="1:22" x14ac:dyDescent="0.3">
      <c r="A4664" s="1"/>
      <c r="C4664" s="6"/>
      <c r="H4664" s="8"/>
      <c r="I4664" s="4"/>
      <c r="V4664" s="27"/>
    </row>
    <row r="4665" spans="1:22" x14ac:dyDescent="0.3">
      <c r="A4665" s="1"/>
      <c r="C4665" s="6"/>
      <c r="H4665" s="8"/>
      <c r="I4665" s="4"/>
      <c r="V4665" s="27"/>
    </row>
    <row r="4666" spans="1:22" x14ac:dyDescent="0.3">
      <c r="A4666" s="1"/>
      <c r="C4666" s="6"/>
      <c r="H4666" s="8"/>
      <c r="I4666" s="4"/>
      <c r="V4666" s="27"/>
    </row>
    <row r="4667" spans="1:22" x14ac:dyDescent="0.3">
      <c r="A4667" s="1"/>
      <c r="C4667" s="6"/>
      <c r="H4667" s="8"/>
      <c r="I4667" s="4"/>
      <c r="V4667" s="27"/>
    </row>
    <row r="4668" spans="1:22" x14ac:dyDescent="0.3">
      <c r="A4668" s="1"/>
      <c r="C4668" s="6"/>
      <c r="H4668" s="8"/>
      <c r="I4668" s="4"/>
      <c r="V4668" s="27"/>
    </row>
    <row r="4669" spans="1:22" x14ac:dyDescent="0.3">
      <c r="A4669" s="1"/>
      <c r="C4669" s="6"/>
      <c r="H4669" s="8"/>
      <c r="I4669" s="4"/>
      <c r="V4669" s="27"/>
    </row>
    <row r="4670" spans="1:22" x14ac:dyDescent="0.3">
      <c r="A4670" s="1"/>
      <c r="C4670" s="6"/>
      <c r="H4670" s="8"/>
      <c r="I4670" s="4"/>
      <c r="V4670" s="27"/>
    </row>
    <row r="4671" spans="1:22" x14ac:dyDescent="0.3">
      <c r="A4671" s="1"/>
      <c r="C4671" s="6"/>
      <c r="H4671" s="8"/>
      <c r="I4671" s="4"/>
      <c r="V4671" s="27"/>
    </row>
    <row r="4672" spans="1:22" x14ac:dyDescent="0.3">
      <c r="A4672" s="1"/>
      <c r="C4672" s="6"/>
      <c r="H4672" s="8"/>
      <c r="I4672" s="4"/>
      <c r="V4672" s="27"/>
    </row>
    <row r="4673" spans="1:22" x14ac:dyDescent="0.3">
      <c r="A4673" s="1"/>
      <c r="C4673" s="6"/>
      <c r="H4673" s="8"/>
      <c r="I4673" s="4"/>
      <c r="V4673" s="27"/>
    </row>
    <row r="4674" spans="1:22" x14ac:dyDescent="0.3">
      <c r="A4674" s="1"/>
      <c r="C4674" s="6"/>
      <c r="H4674" s="8"/>
      <c r="I4674" s="4"/>
      <c r="V4674" s="27"/>
    </row>
    <row r="4675" spans="1:22" x14ac:dyDescent="0.3">
      <c r="A4675" s="1"/>
      <c r="C4675" s="6"/>
      <c r="H4675" s="8"/>
      <c r="I4675" s="4"/>
      <c r="V4675" s="27"/>
    </row>
    <row r="4676" spans="1:22" x14ac:dyDescent="0.3">
      <c r="A4676" s="1"/>
      <c r="C4676" s="6"/>
      <c r="H4676" s="8"/>
      <c r="I4676" s="4"/>
      <c r="V4676" s="27"/>
    </row>
    <row r="4677" spans="1:22" x14ac:dyDescent="0.3">
      <c r="A4677" s="1"/>
      <c r="C4677" s="6"/>
      <c r="H4677" s="8"/>
      <c r="I4677" s="4"/>
      <c r="V4677" s="27"/>
    </row>
    <row r="4678" spans="1:22" x14ac:dyDescent="0.3">
      <c r="A4678" s="1"/>
      <c r="C4678" s="6"/>
      <c r="H4678" s="8"/>
      <c r="I4678" s="4"/>
      <c r="V4678" s="27"/>
    </row>
    <row r="4679" spans="1:22" x14ac:dyDescent="0.3">
      <c r="A4679" s="1"/>
      <c r="C4679" s="6"/>
      <c r="H4679" s="8"/>
      <c r="I4679" s="4"/>
      <c r="V4679" s="27"/>
    </row>
    <row r="4680" spans="1:22" x14ac:dyDescent="0.3">
      <c r="A4680" s="1"/>
      <c r="C4680" s="6"/>
      <c r="H4680" s="8"/>
      <c r="I4680" s="4"/>
      <c r="V4680" s="27"/>
    </row>
    <row r="4681" spans="1:22" x14ac:dyDescent="0.3">
      <c r="A4681" s="1"/>
      <c r="C4681" s="6"/>
      <c r="H4681" s="8"/>
      <c r="I4681" s="4"/>
      <c r="V4681" s="27"/>
    </row>
    <row r="4682" spans="1:22" x14ac:dyDescent="0.3">
      <c r="A4682" s="1"/>
      <c r="C4682" s="6"/>
      <c r="H4682" s="8"/>
      <c r="I4682" s="4"/>
      <c r="V4682" s="27"/>
    </row>
    <row r="4683" spans="1:22" x14ac:dyDescent="0.3">
      <c r="A4683" s="1"/>
      <c r="C4683" s="6"/>
      <c r="H4683" s="8"/>
      <c r="I4683" s="4"/>
      <c r="V4683" s="27"/>
    </row>
    <row r="4684" spans="1:22" x14ac:dyDescent="0.3">
      <c r="A4684" s="1"/>
      <c r="C4684" s="6"/>
      <c r="H4684" s="8"/>
      <c r="I4684" s="4"/>
      <c r="V4684" s="27"/>
    </row>
    <row r="4685" spans="1:22" x14ac:dyDescent="0.3">
      <c r="A4685" s="1"/>
      <c r="C4685" s="6"/>
      <c r="H4685" s="8"/>
      <c r="I4685" s="4"/>
      <c r="V4685" s="27"/>
    </row>
    <row r="4686" spans="1:22" x14ac:dyDescent="0.3">
      <c r="A4686" s="1"/>
      <c r="C4686" s="6"/>
      <c r="H4686" s="8"/>
      <c r="I4686" s="4"/>
      <c r="V4686" s="27"/>
    </row>
    <row r="4687" spans="1:22" x14ac:dyDescent="0.3">
      <c r="A4687" s="1"/>
      <c r="C4687" s="6"/>
      <c r="H4687" s="8"/>
      <c r="I4687" s="4"/>
      <c r="V4687" s="27"/>
    </row>
    <row r="4688" spans="1:22" x14ac:dyDescent="0.3">
      <c r="A4688" s="1"/>
      <c r="C4688" s="6"/>
      <c r="H4688" s="8"/>
      <c r="I4688" s="4"/>
      <c r="V4688" s="27"/>
    </row>
    <row r="4689" spans="1:22" x14ac:dyDescent="0.3">
      <c r="A4689" s="1"/>
      <c r="C4689" s="6"/>
      <c r="H4689" s="8"/>
      <c r="I4689" s="4"/>
      <c r="V4689" s="27"/>
    </row>
    <row r="4690" spans="1:22" x14ac:dyDescent="0.3">
      <c r="A4690" s="1"/>
      <c r="C4690" s="6"/>
      <c r="H4690" s="8"/>
      <c r="I4690" s="4"/>
      <c r="V4690" s="27"/>
    </row>
    <row r="4691" spans="1:22" x14ac:dyDescent="0.3">
      <c r="A4691" s="1"/>
      <c r="C4691" s="6"/>
      <c r="H4691" s="8"/>
      <c r="I4691" s="4"/>
      <c r="V4691" s="27"/>
    </row>
    <row r="4692" spans="1:22" x14ac:dyDescent="0.3">
      <c r="A4692" s="1"/>
      <c r="C4692" s="6"/>
      <c r="H4692" s="8"/>
      <c r="I4692" s="4"/>
      <c r="V4692" s="27"/>
    </row>
    <row r="4693" spans="1:22" x14ac:dyDescent="0.3">
      <c r="A4693" s="1"/>
      <c r="C4693" s="6"/>
      <c r="H4693" s="8"/>
      <c r="I4693" s="4"/>
      <c r="V4693" s="27"/>
    </row>
    <row r="4694" spans="1:22" x14ac:dyDescent="0.3">
      <c r="A4694" s="1"/>
      <c r="C4694" s="6"/>
      <c r="H4694" s="8"/>
      <c r="I4694" s="4"/>
      <c r="V4694" s="27"/>
    </row>
    <row r="4695" spans="1:22" x14ac:dyDescent="0.3">
      <c r="A4695" s="1"/>
      <c r="C4695" s="6"/>
      <c r="H4695" s="8"/>
      <c r="I4695" s="4"/>
      <c r="V4695" s="27"/>
    </row>
    <row r="4696" spans="1:22" x14ac:dyDescent="0.3">
      <c r="A4696" s="1"/>
      <c r="C4696" s="6"/>
      <c r="H4696" s="8"/>
      <c r="I4696" s="4"/>
      <c r="V4696" s="27"/>
    </row>
    <row r="4697" spans="1:22" x14ac:dyDescent="0.3">
      <c r="A4697" s="1"/>
      <c r="C4697" s="6"/>
      <c r="H4697" s="8"/>
      <c r="I4697" s="4"/>
      <c r="V4697" s="27"/>
    </row>
    <row r="4698" spans="1:22" x14ac:dyDescent="0.3">
      <c r="A4698" s="1"/>
      <c r="C4698" s="6"/>
      <c r="H4698" s="8"/>
      <c r="I4698" s="4"/>
      <c r="V4698" s="27"/>
    </row>
    <row r="4699" spans="1:22" x14ac:dyDescent="0.3">
      <c r="A4699" s="1"/>
      <c r="C4699" s="6"/>
      <c r="H4699" s="8"/>
      <c r="I4699" s="4"/>
      <c r="V4699" s="27"/>
    </row>
    <row r="4700" spans="1:22" x14ac:dyDescent="0.3">
      <c r="A4700" s="1"/>
      <c r="C4700" s="6"/>
      <c r="H4700" s="8"/>
      <c r="I4700" s="4"/>
      <c r="V4700" s="27"/>
    </row>
    <row r="4701" spans="1:22" x14ac:dyDescent="0.3">
      <c r="A4701" s="1"/>
      <c r="C4701" s="6"/>
      <c r="H4701" s="8"/>
      <c r="I4701" s="4"/>
      <c r="V4701" s="27"/>
    </row>
    <row r="4702" spans="1:22" x14ac:dyDescent="0.3">
      <c r="A4702" s="1"/>
      <c r="C4702" s="6"/>
      <c r="H4702" s="8"/>
      <c r="I4702" s="4"/>
      <c r="V4702" s="27"/>
    </row>
    <row r="4703" spans="1:22" x14ac:dyDescent="0.3">
      <c r="A4703" s="1"/>
      <c r="C4703" s="6"/>
      <c r="H4703" s="8"/>
      <c r="I4703" s="4"/>
      <c r="V4703" s="27"/>
    </row>
    <row r="4704" spans="1:22" x14ac:dyDescent="0.3">
      <c r="A4704" s="1"/>
      <c r="C4704" s="6"/>
      <c r="H4704" s="8"/>
      <c r="I4704" s="4"/>
      <c r="V4704" s="27"/>
    </row>
    <row r="4705" spans="1:22" x14ac:dyDescent="0.3">
      <c r="A4705" s="1"/>
      <c r="C4705" s="6"/>
      <c r="H4705" s="8"/>
      <c r="I4705" s="4"/>
      <c r="V4705" s="27"/>
    </row>
    <row r="4706" spans="1:22" x14ac:dyDescent="0.3">
      <c r="A4706" s="1"/>
      <c r="C4706" s="6"/>
      <c r="H4706" s="8"/>
      <c r="I4706" s="4"/>
      <c r="V4706" s="27"/>
    </row>
    <row r="4707" spans="1:22" x14ac:dyDescent="0.3">
      <c r="A4707" s="1"/>
      <c r="C4707" s="6"/>
      <c r="H4707" s="8"/>
      <c r="I4707" s="4"/>
      <c r="V4707" s="27"/>
    </row>
    <row r="4708" spans="1:22" x14ac:dyDescent="0.3">
      <c r="A4708" s="1"/>
      <c r="C4708" s="6"/>
      <c r="H4708" s="8"/>
      <c r="I4708" s="4"/>
      <c r="V4708" s="27"/>
    </row>
    <row r="4709" spans="1:22" x14ac:dyDescent="0.3">
      <c r="A4709" s="1"/>
      <c r="C4709" s="6"/>
      <c r="H4709" s="8"/>
      <c r="I4709" s="4"/>
      <c r="V4709" s="27"/>
    </row>
    <row r="4710" spans="1:22" x14ac:dyDescent="0.3">
      <c r="A4710" s="1"/>
      <c r="C4710" s="6"/>
      <c r="H4710" s="8"/>
      <c r="I4710" s="4"/>
      <c r="V4710" s="27"/>
    </row>
    <row r="4711" spans="1:22" x14ac:dyDescent="0.3">
      <c r="A4711" s="1"/>
      <c r="C4711" s="6"/>
      <c r="H4711" s="8"/>
      <c r="I4711" s="4"/>
      <c r="V4711" s="27"/>
    </row>
    <row r="4712" spans="1:22" x14ac:dyDescent="0.3">
      <c r="A4712" s="1"/>
      <c r="C4712" s="6"/>
      <c r="H4712" s="8"/>
      <c r="I4712" s="4"/>
      <c r="V4712" s="27"/>
    </row>
    <row r="4713" spans="1:22" x14ac:dyDescent="0.3">
      <c r="A4713" s="1"/>
      <c r="C4713" s="6"/>
      <c r="H4713" s="8"/>
      <c r="I4713" s="4"/>
      <c r="V4713" s="27"/>
    </row>
    <row r="4714" spans="1:22" x14ac:dyDescent="0.3">
      <c r="A4714" s="1"/>
      <c r="C4714" s="6"/>
      <c r="H4714" s="8"/>
      <c r="I4714" s="4"/>
      <c r="V4714" s="27"/>
    </row>
    <row r="4715" spans="1:22" x14ac:dyDescent="0.3">
      <c r="A4715" s="1"/>
      <c r="C4715" s="6"/>
      <c r="H4715" s="8"/>
      <c r="I4715" s="4"/>
      <c r="V4715" s="27"/>
    </row>
    <row r="4716" spans="1:22" x14ac:dyDescent="0.3">
      <c r="A4716" s="1"/>
      <c r="C4716" s="6"/>
      <c r="H4716" s="8"/>
      <c r="I4716" s="4"/>
      <c r="V4716" s="27"/>
    </row>
    <row r="4717" spans="1:22" x14ac:dyDescent="0.3">
      <c r="A4717" s="1"/>
      <c r="C4717" s="6"/>
      <c r="H4717" s="8"/>
      <c r="I4717" s="4"/>
      <c r="V4717" s="27"/>
    </row>
    <row r="4718" spans="1:22" x14ac:dyDescent="0.3">
      <c r="A4718" s="1"/>
      <c r="C4718" s="6"/>
      <c r="H4718" s="8"/>
      <c r="I4718" s="4"/>
      <c r="V4718" s="27"/>
    </row>
    <row r="4719" spans="1:22" x14ac:dyDescent="0.3">
      <c r="A4719" s="1"/>
      <c r="C4719" s="6"/>
      <c r="H4719" s="8"/>
      <c r="I4719" s="4"/>
      <c r="V4719" s="27"/>
    </row>
    <row r="4720" spans="1:22" x14ac:dyDescent="0.3">
      <c r="A4720" s="1"/>
      <c r="C4720" s="6"/>
      <c r="H4720" s="8"/>
      <c r="I4720" s="4"/>
      <c r="V4720" s="27"/>
    </row>
    <row r="4721" spans="1:22" x14ac:dyDescent="0.3">
      <c r="A4721" s="1"/>
      <c r="C4721" s="6"/>
      <c r="H4721" s="8"/>
      <c r="I4721" s="4"/>
      <c r="V4721" s="27"/>
    </row>
    <row r="4722" spans="1:22" x14ac:dyDescent="0.3">
      <c r="A4722" s="1"/>
      <c r="C4722" s="6"/>
      <c r="H4722" s="8"/>
      <c r="I4722" s="4"/>
      <c r="V4722" s="27"/>
    </row>
    <row r="4723" spans="1:22" x14ac:dyDescent="0.3">
      <c r="A4723" s="1"/>
      <c r="C4723" s="6"/>
      <c r="H4723" s="8"/>
      <c r="I4723" s="4"/>
      <c r="V4723" s="27"/>
    </row>
    <row r="4724" spans="1:22" x14ac:dyDescent="0.3">
      <c r="A4724" s="1"/>
      <c r="C4724" s="6"/>
      <c r="H4724" s="8"/>
      <c r="I4724" s="4"/>
      <c r="V4724" s="27"/>
    </row>
    <row r="4725" spans="1:22" x14ac:dyDescent="0.3">
      <c r="A4725" s="1"/>
      <c r="C4725" s="6"/>
      <c r="H4725" s="8"/>
      <c r="I4725" s="4"/>
      <c r="V4725" s="27"/>
    </row>
    <row r="4726" spans="1:22" x14ac:dyDescent="0.3">
      <c r="A4726" s="1"/>
      <c r="C4726" s="6"/>
      <c r="H4726" s="8"/>
      <c r="I4726" s="4"/>
      <c r="V4726" s="27"/>
    </row>
    <row r="4727" spans="1:22" x14ac:dyDescent="0.3">
      <c r="A4727" s="1"/>
      <c r="C4727" s="6"/>
      <c r="H4727" s="8"/>
      <c r="I4727" s="4"/>
      <c r="V4727" s="27"/>
    </row>
    <row r="4728" spans="1:22" x14ac:dyDescent="0.3">
      <c r="A4728" s="1"/>
      <c r="C4728" s="6"/>
      <c r="H4728" s="8"/>
      <c r="I4728" s="4"/>
      <c r="V4728" s="27"/>
    </row>
    <row r="4729" spans="1:22" x14ac:dyDescent="0.3">
      <c r="A4729" s="1"/>
      <c r="C4729" s="6"/>
      <c r="H4729" s="8"/>
      <c r="I4729" s="4"/>
      <c r="V4729" s="27"/>
    </row>
    <row r="4730" spans="1:22" x14ac:dyDescent="0.3">
      <c r="A4730" s="1"/>
      <c r="C4730" s="6"/>
      <c r="H4730" s="8"/>
      <c r="I4730" s="4"/>
      <c r="V4730" s="27"/>
    </row>
    <row r="4731" spans="1:22" x14ac:dyDescent="0.3">
      <c r="A4731" s="1"/>
      <c r="C4731" s="6"/>
      <c r="H4731" s="8"/>
      <c r="I4731" s="4"/>
      <c r="V4731" s="27"/>
    </row>
    <row r="4732" spans="1:22" x14ac:dyDescent="0.3">
      <c r="A4732" s="1"/>
      <c r="C4732" s="6"/>
      <c r="H4732" s="8"/>
      <c r="I4732" s="4"/>
      <c r="V4732" s="27"/>
    </row>
    <row r="4733" spans="1:22" x14ac:dyDescent="0.3">
      <c r="A4733" s="1"/>
      <c r="C4733" s="6"/>
      <c r="H4733" s="8"/>
      <c r="I4733" s="4"/>
      <c r="V4733" s="27"/>
    </row>
    <row r="4734" spans="1:22" x14ac:dyDescent="0.3">
      <c r="A4734" s="1"/>
      <c r="C4734" s="6"/>
      <c r="H4734" s="8"/>
      <c r="I4734" s="4"/>
      <c r="V4734" s="27"/>
    </row>
    <row r="4735" spans="1:22" x14ac:dyDescent="0.3">
      <c r="A4735" s="1"/>
      <c r="C4735" s="6"/>
      <c r="H4735" s="8"/>
      <c r="I4735" s="4"/>
      <c r="V4735" s="27"/>
    </row>
    <row r="4736" spans="1:22" x14ac:dyDescent="0.3">
      <c r="A4736" s="1"/>
      <c r="C4736" s="6"/>
      <c r="H4736" s="8"/>
      <c r="I4736" s="4"/>
      <c r="V4736" s="27"/>
    </row>
    <row r="4737" spans="1:22" x14ac:dyDescent="0.3">
      <c r="A4737" s="1"/>
      <c r="C4737" s="6"/>
      <c r="H4737" s="8"/>
      <c r="I4737" s="4"/>
      <c r="V4737" s="27"/>
    </row>
    <row r="4738" spans="1:22" x14ac:dyDescent="0.3">
      <c r="A4738" s="1"/>
      <c r="C4738" s="6"/>
      <c r="H4738" s="8"/>
      <c r="I4738" s="4"/>
      <c r="V4738" s="27"/>
    </row>
    <row r="4739" spans="1:22" x14ac:dyDescent="0.3">
      <c r="A4739" s="1"/>
      <c r="C4739" s="6"/>
      <c r="H4739" s="8"/>
      <c r="I4739" s="4"/>
      <c r="V4739" s="27"/>
    </row>
    <row r="4740" spans="1:22" x14ac:dyDescent="0.3">
      <c r="A4740" s="1"/>
      <c r="C4740" s="6"/>
      <c r="H4740" s="8"/>
      <c r="I4740" s="4"/>
      <c r="V4740" s="27"/>
    </row>
    <row r="4741" spans="1:22" x14ac:dyDescent="0.3">
      <c r="A4741" s="1"/>
      <c r="C4741" s="6"/>
      <c r="H4741" s="8"/>
      <c r="I4741" s="4"/>
      <c r="V4741" s="27"/>
    </row>
    <row r="4742" spans="1:22" x14ac:dyDescent="0.3">
      <c r="A4742" s="1"/>
      <c r="C4742" s="6"/>
      <c r="H4742" s="8"/>
      <c r="I4742" s="4"/>
      <c r="V4742" s="27"/>
    </row>
    <row r="4743" spans="1:22" x14ac:dyDescent="0.3">
      <c r="A4743" s="1"/>
      <c r="C4743" s="6"/>
      <c r="H4743" s="8"/>
      <c r="I4743" s="4"/>
      <c r="V4743" s="27"/>
    </row>
    <row r="4744" spans="1:22" x14ac:dyDescent="0.3">
      <c r="A4744" s="1"/>
      <c r="C4744" s="6"/>
      <c r="H4744" s="8"/>
      <c r="I4744" s="4"/>
      <c r="V4744" s="27"/>
    </row>
    <row r="4745" spans="1:22" x14ac:dyDescent="0.3">
      <c r="A4745" s="1"/>
      <c r="C4745" s="6"/>
      <c r="H4745" s="8"/>
      <c r="I4745" s="4"/>
      <c r="V4745" s="27"/>
    </row>
    <row r="4746" spans="1:22" x14ac:dyDescent="0.3">
      <c r="A4746" s="1"/>
      <c r="C4746" s="6"/>
      <c r="H4746" s="8"/>
      <c r="I4746" s="4"/>
      <c r="V4746" s="27"/>
    </row>
    <row r="4747" spans="1:22" x14ac:dyDescent="0.3">
      <c r="A4747" s="1"/>
      <c r="C4747" s="6"/>
      <c r="H4747" s="8"/>
      <c r="I4747" s="4"/>
      <c r="V4747" s="27"/>
    </row>
    <row r="4748" spans="1:22" x14ac:dyDescent="0.3">
      <c r="A4748" s="1"/>
      <c r="C4748" s="6"/>
      <c r="H4748" s="8"/>
      <c r="I4748" s="4"/>
      <c r="V4748" s="27"/>
    </row>
    <row r="4749" spans="1:22" x14ac:dyDescent="0.3">
      <c r="A4749" s="1"/>
      <c r="C4749" s="6"/>
      <c r="H4749" s="8"/>
      <c r="I4749" s="4"/>
      <c r="V4749" s="27"/>
    </row>
    <row r="4750" spans="1:22" x14ac:dyDescent="0.3">
      <c r="A4750" s="1"/>
      <c r="C4750" s="6"/>
      <c r="H4750" s="8"/>
      <c r="I4750" s="4"/>
      <c r="V4750" s="27"/>
    </row>
    <row r="4751" spans="1:22" x14ac:dyDescent="0.3">
      <c r="A4751" s="1"/>
      <c r="C4751" s="6"/>
      <c r="H4751" s="8"/>
      <c r="I4751" s="4"/>
      <c r="V4751" s="27"/>
    </row>
    <row r="4752" spans="1:22" x14ac:dyDescent="0.3">
      <c r="A4752" s="1"/>
      <c r="C4752" s="6"/>
      <c r="H4752" s="8"/>
      <c r="I4752" s="4"/>
      <c r="V4752" s="27"/>
    </row>
    <row r="4753" spans="1:22" x14ac:dyDescent="0.3">
      <c r="A4753" s="1"/>
      <c r="C4753" s="6"/>
      <c r="H4753" s="8"/>
      <c r="I4753" s="4"/>
      <c r="V4753" s="27"/>
    </row>
    <row r="4754" spans="1:22" x14ac:dyDescent="0.3">
      <c r="A4754" s="1"/>
      <c r="C4754" s="6"/>
      <c r="H4754" s="8"/>
      <c r="I4754" s="4"/>
      <c r="V4754" s="27"/>
    </row>
    <row r="4755" spans="1:22" x14ac:dyDescent="0.3">
      <c r="A4755" s="1"/>
      <c r="C4755" s="6"/>
      <c r="H4755" s="8"/>
      <c r="I4755" s="4"/>
      <c r="V4755" s="27"/>
    </row>
    <row r="4756" spans="1:22" x14ac:dyDescent="0.3">
      <c r="A4756" s="1"/>
      <c r="C4756" s="6"/>
      <c r="H4756" s="8"/>
      <c r="I4756" s="4"/>
      <c r="V4756" s="27"/>
    </row>
    <row r="4757" spans="1:22" x14ac:dyDescent="0.3">
      <c r="A4757" s="1"/>
      <c r="C4757" s="6"/>
      <c r="H4757" s="8"/>
      <c r="I4757" s="4"/>
      <c r="V4757" s="27"/>
    </row>
    <row r="4758" spans="1:22" x14ac:dyDescent="0.3">
      <c r="A4758" s="1"/>
      <c r="C4758" s="6"/>
      <c r="H4758" s="8"/>
      <c r="I4758" s="4"/>
      <c r="V4758" s="27"/>
    </row>
    <row r="4759" spans="1:22" x14ac:dyDescent="0.3">
      <c r="A4759" s="1"/>
      <c r="C4759" s="6"/>
      <c r="H4759" s="8"/>
      <c r="I4759" s="4"/>
      <c r="V4759" s="27"/>
    </row>
    <row r="4760" spans="1:22" x14ac:dyDescent="0.3">
      <c r="A4760" s="1"/>
      <c r="C4760" s="6"/>
      <c r="H4760" s="8"/>
      <c r="I4760" s="4"/>
      <c r="V4760" s="27"/>
    </row>
    <row r="4761" spans="1:22" x14ac:dyDescent="0.3">
      <c r="A4761" s="1"/>
      <c r="C4761" s="6"/>
      <c r="H4761" s="8"/>
      <c r="I4761" s="4"/>
      <c r="V4761" s="27"/>
    </row>
    <row r="4762" spans="1:22" x14ac:dyDescent="0.3">
      <c r="A4762" s="1"/>
      <c r="C4762" s="6"/>
      <c r="H4762" s="8"/>
      <c r="I4762" s="4"/>
      <c r="V4762" s="27"/>
    </row>
    <row r="4763" spans="1:22" x14ac:dyDescent="0.3">
      <c r="A4763" s="1"/>
      <c r="C4763" s="6"/>
      <c r="H4763" s="8"/>
      <c r="I4763" s="4"/>
      <c r="V4763" s="27"/>
    </row>
    <row r="4764" spans="1:22" x14ac:dyDescent="0.3">
      <c r="A4764" s="1"/>
      <c r="C4764" s="6"/>
      <c r="H4764" s="8"/>
      <c r="I4764" s="4"/>
      <c r="V4764" s="27"/>
    </row>
    <row r="4765" spans="1:22" x14ac:dyDescent="0.3">
      <c r="A4765" s="1"/>
      <c r="C4765" s="6"/>
      <c r="H4765" s="8"/>
      <c r="I4765" s="4"/>
      <c r="V4765" s="27"/>
    </row>
    <row r="4766" spans="1:22" x14ac:dyDescent="0.3">
      <c r="A4766" s="1"/>
      <c r="C4766" s="6"/>
      <c r="H4766" s="8"/>
      <c r="I4766" s="4"/>
      <c r="V4766" s="27"/>
    </row>
    <row r="4767" spans="1:22" x14ac:dyDescent="0.3">
      <c r="A4767" s="1"/>
      <c r="C4767" s="6"/>
      <c r="H4767" s="8"/>
      <c r="I4767" s="4"/>
      <c r="V4767" s="27"/>
    </row>
    <row r="4768" spans="1:22" x14ac:dyDescent="0.3">
      <c r="A4768" s="1"/>
      <c r="C4768" s="6"/>
      <c r="H4768" s="8"/>
      <c r="I4768" s="4"/>
      <c r="V4768" s="27"/>
    </row>
    <row r="4769" spans="1:22" x14ac:dyDescent="0.3">
      <c r="A4769" s="1"/>
      <c r="C4769" s="6"/>
      <c r="H4769" s="8"/>
      <c r="I4769" s="4"/>
      <c r="V4769" s="27"/>
    </row>
    <row r="4770" spans="1:22" x14ac:dyDescent="0.3">
      <c r="A4770" s="1"/>
      <c r="C4770" s="6"/>
      <c r="H4770" s="8"/>
      <c r="I4770" s="4"/>
      <c r="V4770" s="27"/>
    </row>
    <row r="4771" spans="1:22" x14ac:dyDescent="0.3">
      <c r="A4771" s="1"/>
      <c r="C4771" s="6"/>
      <c r="H4771" s="8"/>
      <c r="I4771" s="4"/>
      <c r="V4771" s="27"/>
    </row>
    <row r="4772" spans="1:22" x14ac:dyDescent="0.3">
      <c r="A4772" s="1"/>
      <c r="C4772" s="6"/>
      <c r="H4772" s="8"/>
      <c r="I4772" s="4"/>
      <c r="V4772" s="27"/>
    </row>
    <row r="4773" spans="1:22" x14ac:dyDescent="0.3">
      <c r="A4773" s="1"/>
      <c r="C4773" s="6"/>
      <c r="H4773" s="8"/>
      <c r="I4773" s="4"/>
      <c r="V4773" s="27"/>
    </row>
    <row r="4774" spans="1:22" x14ac:dyDescent="0.3">
      <c r="A4774" s="1"/>
      <c r="C4774" s="6"/>
      <c r="H4774" s="8"/>
      <c r="I4774" s="4"/>
      <c r="V4774" s="27"/>
    </row>
    <row r="4775" spans="1:22" x14ac:dyDescent="0.3">
      <c r="A4775" s="1"/>
      <c r="C4775" s="6"/>
      <c r="H4775" s="8"/>
      <c r="I4775" s="4"/>
      <c r="V4775" s="27"/>
    </row>
    <row r="4776" spans="1:22" x14ac:dyDescent="0.3">
      <c r="A4776" s="1"/>
      <c r="C4776" s="6"/>
      <c r="H4776" s="8"/>
      <c r="I4776" s="4"/>
      <c r="V4776" s="27"/>
    </row>
    <row r="4777" spans="1:22" x14ac:dyDescent="0.3">
      <c r="A4777" s="1"/>
      <c r="C4777" s="6"/>
      <c r="H4777" s="8"/>
      <c r="I4777" s="4"/>
      <c r="V4777" s="27"/>
    </row>
    <row r="4778" spans="1:22" x14ac:dyDescent="0.3">
      <c r="A4778" s="1"/>
      <c r="C4778" s="6"/>
      <c r="H4778" s="8"/>
      <c r="I4778" s="4"/>
      <c r="V4778" s="27"/>
    </row>
    <row r="4779" spans="1:22" x14ac:dyDescent="0.3">
      <c r="A4779" s="1"/>
      <c r="C4779" s="6"/>
      <c r="H4779" s="8"/>
      <c r="I4779" s="4"/>
      <c r="V4779" s="27"/>
    </row>
    <row r="4780" spans="1:22" x14ac:dyDescent="0.3">
      <c r="A4780" s="1"/>
      <c r="C4780" s="6"/>
      <c r="H4780" s="8"/>
      <c r="I4780" s="4"/>
      <c r="V4780" s="27"/>
    </row>
    <row r="4781" spans="1:22" x14ac:dyDescent="0.3">
      <c r="A4781" s="1"/>
      <c r="C4781" s="6"/>
      <c r="H4781" s="8"/>
      <c r="I4781" s="4"/>
      <c r="V4781" s="27"/>
    </row>
    <row r="4782" spans="1:22" x14ac:dyDescent="0.3">
      <c r="A4782" s="1"/>
      <c r="C4782" s="6"/>
      <c r="H4782" s="8"/>
      <c r="I4782" s="4"/>
      <c r="V4782" s="27"/>
    </row>
    <row r="4783" spans="1:22" x14ac:dyDescent="0.3">
      <c r="A4783" s="1"/>
      <c r="C4783" s="6"/>
      <c r="H4783" s="8"/>
      <c r="I4783" s="4"/>
      <c r="V4783" s="27"/>
    </row>
    <row r="4784" spans="1:22" x14ac:dyDescent="0.3">
      <c r="A4784" s="1"/>
      <c r="C4784" s="6"/>
      <c r="H4784" s="8"/>
      <c r="I4784" s="4"/>
      <c r="V4784" s="27"/>
    </row>
    <row r="4785" spans="1:22" x14ac:dyDescent="0.3">
      <c r="A4785" s="1"/>
      <c r="C4785" s="6"/>
      <c r="H4785" s="8"/>
      <c r="I4785" s="4"/>
      <c r="V4785" s="27"/>
    </row>
    <row r="4786" spans="1:22" x14ac:dyDescent="0.3">
      <c r="A4786" s="1"/>
      <c r="C4786" s="6"/>
      <c r="H4786" s="8"/>
      <c r="I4786" s="4"/>
      <c r="V4786" s="27"/>
    </row>
    <row r="4787" spans="1:22" x14ac:dyDescent="0.3">
      <c r="A4787" s="1"/>
      <c r="C4787" s="6"/>
      <c r="H4787" s="8"/>
      <c r="I4787" s="4"/>
      <c r="V4787" s="27"/>
    </row>
    <row r="4788" spans="1:22" x14ac:dyDescent="0.3">
      <c r="A4788" s="1"/>
      <c r="C4788" s="6"/>
      <c r="H4788" s="8"/>
      <c r="I4788" s="4"/>
      <c r="V4788" s="27"/>
    </row>
    <row r="4789" spans="1:22" x14ac:dyDescent="0.3">
      <c r="A4789" s="1"/>
      <c r="C4789" s="6"/>
      <c r="H4789" s="8"/>
      <c r="I4789" s="4"/>
      <c r="V4789" s="27"/>
    </row>
    <row r="4790" spans="1:22" x14ac:dyDescent="0.3">
      <c r="A4790" s="1"/>
      <c r="C4790" s="6"/>
      <c r="H4790" s="8"/>
      <c r="I4790" s="4"/>
      <c r="V4790" s="27"/>
    </row>
    <row r="4791" spans="1:22" x14ac:dyDescent="0.3">
      <c r="A4791" s="1"/>
      <c r="C4791" s="6"/>
      <c r="H4791" s="8"/>
      <c r="I4791" s="4"/>
      <c r="V4791" s="27"/>
    </row>
    <row r="4792" spans="1:22" x14ac:dyDescent="0.3">
      <c r="A4792" s="1"/>
      <c r="C4792" s="6"/>
      <c r="H4792" s="8"/>
      <c r="I4792" s="4"/>
      <c r="V4792" s="27"/>
    </row>
    <row r="4793" spans="1:22" x14ac:dyDescent="0.3">
      <c r="A4793" s="1"/>
      <c r="C4793" s="6"/>
      <c r="H4793" s="8"/>
      <c r="I4793" s="4"/>
      <c r="V4793" s="27"/>
    </row>
    <row r="4794" spans="1:22" x14ac:dyDescent="0.3">
      <c r="A4794" s="1"/>
      <c r="C4794" s="6"/>
      <c r="H4794" s="8"/>
      <c r="I4794" s="4"/>
      <c r="V4794" s="27"/>
    </row>
    <row r="4795" spans="1:22" x14ac:dyDescent="0.3">
      <c r="A4795" s="1"/>
      <c r="C4795" s="6"/>
      <c r="H4795" s="8"/>
      <c r="I4795" s="4"/>
      <c r="V4795" s="27"/>
    </row>
    <row r="4796" spans="1:22" x14ac:dyDescent="0.3">
      <c r="A4796" s="1"/>
      <c r="C4796" s="6"/>
      <c r="H4796" s="8"/>
      <c r="I4796" s="4"/>
      <c r="V4796" s="27"/>
    </row>
    <row r="4797" spans="1:22" x14ac:dyDescent="0.3">
      <c r="A4797" s="1"/>
      <c r="C4797" s="6"/>
      <c r="H4797" s="8"/>
      <c r="I4797" s="4"/>
      <c r="V4797" s="27"/>
    </row>
    <row r="4798" spans="1:22" x14ac:dyDescent="0.3">
      <c r="A4798" s="1"/>
      <c r="C4798" s="6"/>
      <c r="H4798" s="8"/>
      <c r="I4798" s="4"/>
      <c r="V4798" s="27"/>
    </row>
    <row r="4799" spans="1:22" x14ac:dyDescent="0.3">
      <c r="A4799" s="1"/>
      <c r="C4799" s="6"/>
      <c r="H4799" s="8"/>
      <c r="I4799" s="4"/>
      <c r="V4799" s="27"/>
    </row>
    <row r="4800" spans="1:22" x14ac:dyDescent="0.3">
      <c r="A4800" s="1"/>
      <c r="C4800" s="6"/>
      <c r="H4800" s="8"/>
      <c r="I4800" s="4"/>
      <c r="V4800" s="27"/>
    </row>
    <row r="4801" spans="1:22" x14ac:dyDescent="0.3">
      <c r="A4801" s="1"/>
      <c r="C4801" s="6"/>
      <c r="H4801" s="8"/>
      <c r="I4801" s="4"/>
      <c r="V4801" s="27"/>
    </row>
    <row r="4802" spans="1:22" x14ac:dyDescent="0.3">
      <c r="A4802" s="1"/>
      <c r="C4802" s="6"/>
      <c r="H4802" s="8"/>
      <c r="I4802" s="4"/>
      <c r="V4802" s="27"/>
    </row>
    <row r="4803" spans="1:22" x14ac:dyDescent="0.3">
      <c r="A4803" s="1"/>
      <c r="C4803" s="6"/>
      <c r="H4803" s="8"/>
      <c r="I4803" s="4"/>
      <c r="V4803" s="27"/>
    </row>
    <row r="4804" spans="1:22" x14ac:dyDescent="0.3">
      <c r="A4804" s="1"/>
      <c r="C4804" s="6"/>
      <c r="H4804" s="8"/>
      <c r="I4804" s="4"/>
      <c r="V4804" s="27"/>
    </row>
    <row r="4805" spans="1:22" x14ac:dyDescent="0.3">
      <c r="A4805" s="1"/>
      <c r="C4805" s="6"/>
      <c r="H4805" s="8"/>
      <c r="I4805" s="4"/>
      <c r="V4805" s="27"/>
    </row>
    <row r="4806" spans="1:22" x14ac:dyDescent="0.3">
      <c r="A4806" s="1"/>
      <c r="C4806" s="6"/>
      <c r="H4806" s="8"/>
      <c r="I4806" s="4"/>
      <c r="V4806" s="27"/>
    </row>
    <row r="4807" spans="1:22" x14ac:dyDescent="0.3">
      <c r="A4807" s="1"/>
      <c r="C4807" s="6"/>
      <c r="H4807" s="8"/>
      <c r="I4807" s="4"/>
      <c r="V4807" s="27"/>
    </row>
    <row r="4808" spans="1:22" x14ac:dyDescent="0.3">
      <c r="A4808" s="1"/>
      <c r="C4808" s="6"/>
      <c r="H4808" s="8"/>
      <c r="I4808" s="4"/>
      <c r="V4808" s="27"/>
    </row>
    <row r="4809" spans="1:22" x14ac:dyDescent="0.3">
      <c r="A4809" s="1"/>
      <c r="C4809" s="6"/>
      <c r="H4809" s="8"/>
      <c r="I4809" s="4"/>
      <c r="V4809" s="27"/>
    </row>
    <row r="4810" spans="1:22" x14ac:dyDescent="0.3">
      <c r="A4810" s="1"/>
      <c r="C4810" s="6"/>
      <c r="H4810" s="8"/>
      <c r="I4810" s="4"/>
      <c r="V4810" s="27"/>
    </row>
    <row r="4811" spans="1:22" x14ac:dyDescent="0.3">
      <c r="A4811" s="1"/>
      <c r="C4811" s="6"/>
      <c r="H4811" s="8"/>
      <c r="I4811" s="4"/>
      <c r="V4811" s="27"/>
    </row>
    <row r="4812" spans="1:22" x14ac:dyDescent="0.3">
      <c r="A4812" s="1"/>
      <c r="C4812" s="6"/>
      <c r="H4812" s="8"/>
      <c r="I4812" s="4"/>
      <c r="V4812" s="27"/>
    </row>
    <row r="4813" spans="1:22" x14ac:dyDescent="0.3">
      <c r="A4813" s="1"/>
      <c r="C4813" s="6"/>
      <c r="H4813" s="8"/>
      <c r="I4813" s="4"/>
      <c r="V4813" s="27"/>
    </row>
    <row r="4814" spans="1:22" x14ac:dyDescent="0.3">
      <c r="A4814" s="1"/>
      <c r="C4814" s="6"/>
      <c r="H4814" s="8"/>
      <c r="I4814" s="4"/>
      <c r="V4814" s="27"/>
    </row>
    <row r="4815" spans="1:22" x14ac:dyDescent="0.3">
      <c r="A4815" s="1"/>
      <c r="C4815" s="6"/>
      <c r="H4815" s="8"/>
      <c r="I4815" s="4"/>
      <c r="V4815" s="27"/>
    </row>
    <row r="4816" spans="1:22" x14ac:dyDescent="0.3">
      <c r="A4816" s="1"/>
      <c r="C4816" s="6"/>
      <c r="H4816" s="8"/>
      <c r="I4816" s="4"/>
      <c r="V4816" s="27"/>
    </row>
    <row r="4817" spans="1:22" x14ac:dyDescent="0.3">
      <c r="A4817" s="1"/>
      <c r="C4817" s="6"/>
      <c r="H4817" s="8"/>
      <c r="I4817" s="4"/>
      <c r="V4817" s="27"/>
    </row>
    <row r="4818" spans="1:22" x14ac:dyDescent="0.3">
      <c r="A4818" s="1"/>
      <c r="C4818" s="6"/>
      <c r="H4818" s="8"/>
      <c r="I4818" s="4"/>
      <c r="V4818" s="27"/>
    </row>
    <row r="4819" spans="1:22" x14ac:dyDescent="0.3">
      <c r="A4819" s="1"/>
      <c r="C4819" s="6"/>
      <c r="H4819" s="8"/>
      <c r="I4819" s="4"/>
      <c r="V4819" s="27"/>
    </row>
    <row r="4820" spans="1:22" x14ac:dyDescent="0.3">
      <c r="A4820" s="1"/>
      <c r="C4820" s="6"/>
      <c r="H4820" s="8"/>
      <c r="I4820" s="4"/>
      <c r="V4820" s="27"/>
    </row>
    <row r="4821" spans="1:22" x14ac:dyDescent="0.3">
      <c r="A4821" s="1"/>
      <c r="C4821" s="6"/>
      <c r="H4821" s="8"/>
      <c r="I4821" s="4"/>
      <c r="V4821" s="27"/>
    </row>
    <row r="4822" spans="1:22" x14ac:dyDescent="0.3">
      <c r="A4822" s="1"/>
      <c r="C4822" s="6"/>
      <c r="H4822" s="8"/>
      <c r="I4822" s="4"/>
      <c r="V4822" s="27"/>
    </row>
    <row r="4823" spans="1:22" x14ac:dyDescent="0.3">
      <c r="A4823" s="1"/>
      <c r="C4823" s="6"/>
      <c r="H4823" s="8"/>
      <c r="I4823" s="4"/>
      <c r="V4823" s="27"/>
    </row>
    <row r="4824" spans="1:22" x14ac:dyDescent="0.3">
      <c r="A4824" s="1"/>
      <c r="C4824" s="6"/>
      <c r="H4824" s="8"/>
      <c r="I4824" s="4"/>
      <c r="V4824" s="27"/>
    </row>
    <row r="4825" spans="1:22" x14ac:dyDescent="0.3">
      <c r="A4825" s="1"/>
      <c r="C4825" s="6"/>
      <c r="H4825" s="8"/>
      <c r="I4825" s="4"/>
      <c r="V4825" s="27"/>
    </row>
    <row r="4826" spans="1:22" x14ac:dyDescent="0.3">
      <c r="A4826" s="1"/>
      <c r="C4826" s="6"/>
      <c r="H4826" s="8"/>
      <c r="I4826" s="4"/>
      <c r="V4826" s="27"/>
    </row>
    <row r="4827" spans="1:22" x14ac:dyDescent="0.3">
      <c r="A4827" s="1"/>
      <c r="C4827" s="6"/>
      <c r="H4827" s="8"/>
      <c r="I4827" s="4"/>
      <c r="V4827" s="27"/>
    </row>
    <row r="4828" spans="1:22" x14ac:dyDescent="0.3">
      <c r="A4828" s="1"/>
      <c r="C4828" s="6"/>
      <c r="H4828" s="8"/>
      <c r="I4828" s="4"/>
      <c r="V4828" s="27"/>
    </row>
    <row r="4829" spans="1:22" x14ac:dyDescent="0.3">
      <c r="A4829" s="1"/>
      <c r="C4829" s="6"/>
      <c r="H4829" s="8"/>
      <c r="I4829" s="4"/>
      <c r="V4829" s="27"/>
    </row>
    <row r="4830" spans="1:22" x14ac:dyDescent="0.3">
      <c r="A4830" s="1"/>
      <c r="C4830" s="6"/>
      <c r="H4830" s="8"/>
      <c r="I4830" s="4"/>
      <c r="V4830" s="27"/>
    </row>
    <row r="4831" spans="1:22" x14ac:dyDescent="0.3">
      <c r="A4831" s="1"/>
      <c r="C4831" s="6"/>
      <c r="H4831" s="8"/>
      <c r="I4831" s="4"/>
      <c r="V4831" s="27"/>
    </row>
    <row r="4832" spans="1:22" x14ac:dyDescent="0.3">
      <c r="A4832" s="1"/>
      <c r="C4832" s="6"/>
      <c r="H4832" s="8"/>
      <c r="I4832" s="4"/>
      <c r="V4832" s="27"/>
    </row>
    <row r="4833" spans="1:22" x14ac:dyDescent="0.3">
      <c r="A4833" s="1"/>
      <c r="C4833" s="6"/>
      <c r="H4833" s="8"/>
      <c r="I4833" s="4"/>
      <c r="V4833" s="27"/>
    </row>
    <row r="4834" spans="1:22" x14ac:dyDescent="0.3">
      <c r="A4834" s="1"/>
      <c r="C4834" s="6"/>
      <c r="H4834" s="8"/>
      <c r="I4834" s="4"/>
      <c r="V4834" s="27"/>
    </row>
    <row r="4835" spans="1:22" x14ac:dyDescent="0.3">
      <c r="A4835" s="1"/>
      <c r="C4835" s="6"/>
      <c r="H4835" s="8"/>
      <c r="I4835" s="4"/>
      <c r="V4835" s="27"/>
    </row>
    <row r="4836" spans="1:22" x14ac:dyDescent="0.3">
      <c r="A4836" s="1"/>
      <c r="C4836" s="6"/>
      <c r="H4836" s="8"/>
      <c r="I4836" s="4"/>
      <c r="V4836" s="27"/>
    </row>
    <row r="4837" spans="1:22" x14ac:dyDescent="0.3">
      <c r="A4837" s="1"/>
      <c r="C4837" s="6"/>
      <c r="H4837" s="8"/>
      <c r="I4837" s="4"/>
      <c r="V4837" s="27"/>
    </row>
    <row r="4838" spans="1:22" x14ac:dyDescent="0.3">
      <c r="A4838" s="1"/>
      <c r="C4838" s="6"/>
      <c r="H4838" s="8"/>
      <c r="I4838" s="4"/>
      <c r="V4838" s="27"/>
    </row>
    <row r="4839" spans="1:22" x14ac:dyDescent="0.3">
      <c r="A4839" s="1"/>
      <c r="C4839" s="6"/>
      <c r="H4839" s="8"/>
      <c r="I4839" s="4"/>
      <c r="V4839" s="27"/>
    </row>
    <row r="4840" spans="1:22" x14ac:dyDescent="0.3">
      <c r="A4840" s="1"/>
      <c r="C4840" s="6"/>
      <c r="H4840" s="8"/>
      <c r="I4840" s="4"/>
      <c r="V4840" s="27"/>
    </row>
    <row r="4841" spans="1:22" x14ac:dyDescent="0.3">
      <c r="A4841" s="1"/>
      <c r="C4841" s="6"/>
      <c r="H4841" s="8"/>
      <c r="I4841" s="4"/>
      <c r="V4841" s="27"/>
    </row>
    <row r="4842" spans="1:22" x14ac:dyDescent="0.3">
      <c r="A4842" s="1"/>
      <c r="C4842" s="6"/>
      <c r="H4842" s="8"/>
      <c r="I4842" s="4"/>
      <c r="V4842" s="27"/>
    </row>
    <row r="4843" spans="1:22" x14ac:dyDescent="0.3">
      <c r="A4843" s="1"/>
      <c r="C4843" s="6"/>
      <c r="H4843" s="8"/>
      <c r="I4843" s="4"/>
      <c r="V4843" s="27"/>
    </row>
    <row r="4844" spans="1:22" x14ac:dyDescent="0.3">
      <c r="A4844" s="1"/>
      <c r="C4844" s="6"/>
      <c r="H4844" s="8"/>
      <c r="I4844" s="4"/>
      <c r="V4844" s="27"/>
    </row>
    <row r="4845" spans="1:22" x14ac:dyDescent="0.3">
      <c r="A4845" s="1"/>
      <c r="C4845" s="6"/>
      <c r="H4845" s="8"/>
      <c r="I4845" s="4"/>
      <c r="V4845" s="27"/>
    </row>
    <row r="4846" spans="1:22" x14ac:dyDescent="0.3">
      <c r="A4846" s="1"/>
      <c r="C4846" s="6"/>
      <c r="H4846" s="8"/>
      <c r="I4846" s="4"/>
      <c r="V4846" s="27"/>
    </row>
    <row r="4847" spans="1:22" x14ac:dyDescent="0.3">
      <c r="A4847" s="1"/>
      <c r="C4847" s="6"/>
      <c r="H4847" s="8"/>
      <c r="I4847" s="4"/>
      <c r="V4847" s="27"/>
    </row>
    <row r="4848" spans="1:22" x14ac:dyDescent="0.3">
      <c r="A4848" s="1"/>
      <c r="C4848" s="6"/>
      <c r="H4848" s="8"/>
      <c r="I4848" s="4"/>
      <c r="V4848" s="27"/>
    </row>
    <row r="4849" spans="1:22" x14ac:dyDescent="0.3">
      <c r="A4849" s="1"/>
      <c r="C4849" s="6"/>
      <c r="H4849" s="8"/>
      <c r="I4849" s="4"/>
      <c r="V4849" s="27"/>
    </row>
    <row r="4850" spans="1:22" x14ac:dyDescent="0.3">
      <c r="A4850" s="1"/>
      <c r="C4850" s="6"/>
      <c r="H4850" s="8"/>
      <c r="I4850" s="4"/>
      <c r="V4850" s="27"/>
    </row>
    <row r="4851" spans="1:22" x14ac:dyDescent="0.3">
      <c r="A4851" s="1"/>
      <c r="C4851" s="6"/>
      <c r="H4851" s="8"/>
      <c r="I4851" s="4"/>
      <c r="V4851" s="27"/>
    </row>
    <row r="4852" spans="1:22" x14ac:dyDescent="0.3">
      <c r="A4852" s="1"/>
      <c r="C4852" s="6"/>
      <c r="H4852" s="8"/>
      <c r="I4852" s="4"/>
      <c r="V4852" s="27"/>
    </row>
    <row r="4853" spans="1:22" x14ac:dyDescent="0.3">
      <c r="A4853" s="1"/>
      <c r="C4853" s="6"/>
      <c r="H4853" s="8"/>
      <c r="I4853" s="4"/>
      <c r="V4853" s="27"/>
    </row>
    <row r="4854" spans="1:22" x14ac:dyDescent="0.3">
      <c r="A4854" s="1"/>
      <c r="C4854" s="6"/>
      <c r="H4854" s="8"/>
      <c r="I4854" s="4"/>
      <c r="V4854" s="27"/>
    </row>
    <row r="4855" spans="1:22" x14ac:dyDescent="0.3">
      <c r="A4855" s="1"/>
      <c r="C4855" s="6"/>
      <c r="H4855" s="8"/>
      <c r="I4855" s="4"/>
      <c r="V4855" s="27"/>
    </row>
    <row r="4856" spans="1:22" x14ac:dyDescent="0.3">
      <c r="A4856" s="1"/>
      <c r="C4856" s="6"/>
      <c r="H4856" s="8"/>
      <c r="I4856" s="4"/>
      <c r="V4856" s="27"/>
    </row>
    <row r="4857" spans="1:22" x14ac:dyDescent="0.3">
      <c r="A4857" s="1"/>
      <c r="C4857" s="6"/>
      <c r="H4857" s="8"/>
      <c r="I4857" s="4"/>
      <c r="V4857" s="27"/>
    </row>
    <row r="4858" spans="1:22" x14ac:dyDescent="0.3">
      <c r="A4858" s="1"/>
      <c r="C4858" s="6"/>
      <c r="H4858" s="8"/>
      <c r="I4858" s="4"/>
      <c r="V4858" s="27"/>
    </row>
    <row r="4859" spans="1:22" x14ac:dyDescent="0.3">
      <c r="A4859" s="1"/>
      <c r="C4859" s="6"/>
      <c r="H4859" s="8"/>
      <c r="I4859" s="4"/>
      <c r="V4859" s="27"/>
    </row>
    <row r="4860" spans="1:22" x14ac:dyDescent="0.3">
      <c r="A4860" s="1"/>
      <c r="C4860" s="6"/>
      <c r="H4860" s="8"/>
      <c r="I4860" s="4"/>
      <c r="V4860" s="27"/>
    </row>
    <row r="4861" spans="1:22" x14ac:dyDescent="0.3">
      <c r="A4861" s="1"/>
      <c r="C4861" s="6"/>
      <c r="H4861" s="8"/>
      <c r="I4861" s="4"/>
      <c r="V4861" s="27"/>
    </row>
    <row r="4862" spans="1:22" x14ac:dyDescent="0.3">
      <c r="A4862" s="1"/>
      <c r="C4862" s="6"/>
      <c r="H4862" s="8"/>
      <c r="I4862" s="4"/>
      <c r="V4862" s="27"/>
    </row>
    <row r="4863" spans="1:22" x14ac:dyDescent="0.3">
      <c r="A4863" s="1"/>
      <c r="C4863" s="6"/>
      <c r="H4863" s="8"/>
      <c r="I4863" s="4"/>
      <c r="V4863" s="27"/>
    </row>
    <row r="4864" spans="1:22" x14ac:dyDescent="0.3">
      <c r="A4864" s="1"/>
      <c r="C4864" s="6"/>
      <c r="H4864" s="8"/>
      <c r="I4864" s="4"/>
      <c r="V4864" s="27"/>
    </row>
    <row r="4865" spans="1:22" x14ac:dyDescent="0.3">
      <c r="A4865" s="1"/>
      <c r="C4865" s="6"/>
      <c r="H4865" s="8"/>
      <c r="I4865" s="4"/>
      <c r="V4865" s="27"/>
    </row>
    <row r="4866" spans="1:22" x14ac:dyDescent="0.3">
      <c r="A4866" s="1"/>
      <c r="C4866" s="6"/>
      <c r="H4866" s="8"/>
      <c r="I4866" s="4"/>
      <c r="V4866" s="27"/>
    </row>
    <row r="4867" spans="1:22" x14ac:dyDescent="0.3">
      <c r="A4867" s="1"/>
      <c r="C4867" s="6"/>
      <c r="H4867" s="8"/>
      <c r="I4867" s="4"/>
      <c r="V4867" s="27"/>
    </row>
    <row r="4868" spans="1:22" x14ac:dyDescent="0.3">
      <c r="A4868" s="1"/>
      <c r="C4868" s="6"/>
      <c r="H4868" s="8"/>
      <c r="I4868" s="4"/>
      <c r="V4868" s="27"/>
    </row>
    <row r="4869" spans="1:22" x14ac:dyDescent="0.3">
      <c r="A4869" s="1"/>
      <c r="C4869" s="6"/>
      <c r="H4869" s="8"/>
      <c r="I4869" s="4"/>
      <c r="V4869" s="27"/>
    </row>
    <row r="4870" spans="1:22" x14ac:dyDescent="0.3">
      <c r="A4870" s="1"/>
      <c r="C4870" s="6"/>
      <c r="H4870" s="8"/>
      <c r="I4870" s="4"/>
      <c r="V4870" s="27"/>
    </row>
    <row r="4871" spans="1:22" x14ac:dyDescent="0.3">
      <c r="A4871" s="1"/>
      <c r="C4871" s="6"/>
      <c r="H4871" s="8"/>
      <c r="I4871" s="4"/>
      <c r="V4871" s="27"/>
    </row>
    <row r="4872" spans="1:22" x14ac:dyDescent="0.3">
      <c r="A4872" s="1"/>
      <c r="C4872" s="6"/>
      <c r="H4872" s="8"/>
      <c r="I4872" s="4"/>
      <c r="V4872" s="27"/>
    </row>
    <row r="4873" spans="1:22" x14ac:dyDescent="0.3">
      <c r="A4873" s="1"/>
      <c r="C4873" s="6"/>
      <c r="H4873" s="8"/>
      <c r="I4873" s="4"/>
      <c r="V4873" s="27"/>
    </row>
    <row r="4874" spans="1:22" x14ac:dyDescent="0.3">
      <c r="A4874" s="1"/>
      <c r="C4874" s="6"/>
      <c r="H4874" s="8"/>
      <c r="I4874" s="4"/>
      <c r="V4874" s="27"/>
    </row>
    <row r="4875" spans="1:22" x14ac:dyDescent="0.3">
      <c r="A4875" s="1"/>
      <c r="C4875" s="6"/>
      <c r="H4875" s="8"/>
      <c r="I4875" s="4"/>
      <c r="V4875" s="27"/>
    </row>
    <row r="4876" spans="1:22" x14ac:dyDescent="0.3">
      <c r="A4876" s="1"/>
      <c r="C4876" s="6"/>
      <c r="H4876" s="8"/>
      <c r="I4876" s="4"/>
      <c r="V4876" s="27"/>
    </row>
    <row r="4877" spans="1:22" x14ac:dyDescent="0.3">
      <c r="A4877" s="1"/>
      <c r="C4877" s="6"/>
      <c r="H4877" s="8"/>
      <c r="I4877" s="4"/>
      <c r="V4877" s="27"/>
    </row>
    <row r="4878" spans="1:22" x14ac:dyDescent="0.3">
      <c r="A4878" s="1"/>
      <c r="C4878" s="6"/>
      <c r="H4878" s="8"/>
      <c r="I4878" s="4"/>
      <c r="V4878" s="27"/>
    </row>
    <row r="4879" spans="1:22" x14ac:dyDescent="0.3">
      <c r="A4879" s="1"/>
      <c r="C4879" s="6"/>
      <c r="H4879" s="8"/>
      <c r="I4879" s="4"/>
      <c r="V4879" s="27"/>
    </row>
    <row r="4880" spans="1:22" x14ac:dyDescent="0.3">
      <c r="A4880" s="1"/>
      <c r="C4880" s="6"/>
      <c r="H4880" s="8"/>
      <c r="I4880" s="4"/>
      <c r="V4880" s="27"/>
    </row>
    <row r="4881" spans="1:22" x14ac:dyDescent="0.3">
      <c r="A4881" s="1"/>
      <c r="C4881" s="6"/>
      <c r="H4881" s="8"/>
      <c r="I4881" s="4"/>
      <c r="V4881" s="27"/>
    </row>
    <row r="4882" spans="1:22" x14ac:dyDescent="0.3">
      <c r="A4882" s="1"/>
      <c r="C4882" s="6"/>
      <c r="H4882" s="8"/>
      <c r="I4882" s="4"/>
      <c r="V4882" s="27"/>
    </row>
    <row r="4883" spans="1:22" x14ac:dyDescent="0.3">
      <c r="A4883" s="1"/>
      <c r="C4883" s="6"/>
      <c r="H4883" s="8"/>
      <c r="I4883" s="4"/>
      <c r="V4883" s="27"/>
    </row>
    <row r="4884" spans="1:22" x14ac:dyDescent="0.3">
      <c r="A4884" s="1"/>
      <c r="C4884" s="6"/>
      <c r="H4884" s="8"/>
      <c r="I4884" s="4"/>
      <c r="V4884" s="27"/>
    </row>
    <row r="4885" spans="1:22" x14ac:dyDescent="0.3">
      <c r="A4885" s="1"/>
      <c r="C4885" s="6"/>
      <c r="H4885" s="8"/>
      <c r="I4885" s="4"/>
      <c r="V4885" s="27"/>
    </row>
    <row r="4886" spans="1:22" x14ac:dyDescent="0.3">
      <c r="A4886" s="1"/>
      <c r="C4886" s="6"/>
      <c r="H4886" s="8"/>
      <c r="I4886" s="4"/>
      <c r="V4886" s="27"/>
    </row>
    <row r="4887" spans="1:22" x14ac:dyDescent="0.3">
      <c r="A4887" s="1"/>
      <c r="C4887" s="6"/>
      <c r="H4887" s="8"/>
      <c r="I4887" s="4"/>
      <c r="V4887" s="27"/>
    </row>
    <row r="4888" spans="1:22" x14ac:dyDescent="0.3">
      <c r="A4888" s="1"/>
      <c r="C4888" s="6"/>
      <c r="H4888" s="8"/>
      <c r="I4888" s="4"/>
      <c r="V4888" s="27"/>
    </row>
    <row r="4889" spans="1:22" x14ac:dyDescent="0.3">
      <c r="A4889" s="1"/>
      <c r="C4889" s="6"/>
      <c r="H4889" s="8"/>
      <c r="I4889" s="4"/>
      <c r="V4889" s="27"/>
    </row>
    <row r="4890" spans="1:22" x14ac:dyDescent="0.3">
      <c r="A4890" s="1"/>
      <c r="C4890" s="6"/>
      <c r="H4890" s="8"/>
      <c r="I4890" s="4"/>
      <c r="V4890" s="27"/>
    </row>
    <row r="4891" spans="1:22" x14ac:dyDescent="0.3">
      <c r="A4891" s="1"/>
      <c r="C4891" s="6"/>
      <c r="H4891" s="8"/>
      <c r="I4891" s="4"/>
      <c r="V4891" s="27"/>
    </row>
    <row r="4892" spans="1:22" x14ac:dyDescent="0.3">
      <c r="A4892" s="1"/>
      <c r="C4892" s="6"/>
      <c r="H4892" s="8"/>
      <c r="I4892" s="4"/>
      <c r="V4892" s="27"/>
    </row>
    <row r="4893" spans="1:22" x14ac:dyDescent="0.3">
      <c r="A4893" s="1"/>
      <c r="C4893" s="6"/>
      <c r="H4893" s="8"/>
      <c r="I4893" s="4"/>
      <c r="V4893" s="27"/>
    </row>
    <row r="4894" spans="1:22" x14ac:dyDescent="0.3">
      <c r="A4894" s="1"/>
      <c r="C4894" s="6"/>
      <c r="H4894" s="8"/>
      <c r="I4894" s="4"/>
      <c r="V4894" s="27"/>
    </row>
    <row r="4895" spans="1:22" x14ac:dyDescent="0.3">
      <c r="A4895" s="1"/>
      <c r="C4895" s="6"/>
      <c r="H4895" s="8"/>
      <c r="I4895" s="4"/>
      <c r="V4895" s="27"/>
    </row>
    <row r="4896" spans="1:22" x14ac:dyDescent="0.3">
      <c r="A4896" s="1"/>
      <c r="C4896" s="6"/>
      <c r="H4896" s="8"/>
      <c r="I4896" s="4"/>
      <c r="V4896" s="27"/>
    </row>
    <row r="4897" spans="1:22" x14ac:dyDescent="0.3">
      <c r="A4897" s="1"/>
      <c r="C4897" s="6"/>
      <c r="H4897" s="8"/>
      <c r="I4897" s="4"/>
      <c r="V4897" s="27"/>
    </row>
    <row r="4898" spans="1:22" x14ac:dyDescent="0.3">
      <c r="A4898" s="1"/>
      <c r="C4898" s="6"/>
      <c r="H4898" s="8"/>
      <c r="I4898" s="4"/>
      <c r="V4898" s="27"/>
    </row>
    <row r="4899" spans="1:22" x14ac:dyDescent="0.3">
      <c r="A4899" s="1"/>
      <c r="C4899" s="6"/>
      <c r="H4899" s="8"/>
      <c r="I4899" s="4"/>
      <c r="V4899" s="27"/>
    </row>
    <row r="4900" spans="1:22" x14ac:dyDescent="0.3">
      <c r="A4900" s="1"/>
      <c r="C4900" s="6"/>
      <c r="H4900" s="8"/>
      <c r="I4900" s="4"/>
      <c r="V4900" s="27"/>
    </row>
    <row r="4901" spans="1:22" x14ac:dyDescent="0.3">
      <c r="A4901" s="1"/>
      <c r="C4901" s="6"/>
      <c r="H4901" s="8"/>
      <c r="I4901" s="4"/>
      <c r="V4901" s="27"/>
    </row>
    <row r="4902" spans="1:22" x14ac:dyDescent="0.3">
      <c r="A4902" s="1"/>
      <c r="C4902" s="6"/>
      <c r="H4902" s="8"/>
      <c r="I4902" s="4"/>
      <c r="V4902" s="27"/>
    </row>
    <row r="4903" spans="1:22" x14ac:dyDescent="0.3">
      <c r="A4903" s="1"/>
      <c r="C4903" s="6"/>
      <c r="H4903" s="8"/>
      <c r="I4903" s="4"/>
      <c r="V4903" s="27"/>
    </row>
    <row r="4904" spans="1:22" x14ac:dyDescent="0.3">
      <c r="A4904" s="1"/>
      <c r="C4904" s="6"/>
      <c r="H4904" s="8"/>
      <c r="I4904" s="4"/>
      <c r="V4904" s="27"/>
    </row>
    <row r="4905" spans="1:22" x14ac:dyDescent="0.3">
      <c r="A4905" s="1"/>
      <c r="C4905" s="6"/>
      <c r="H4905" s="8"/>
      <c r="I4905" s="4"/>
      <c r="V4905" s="27"/>
    </row>
    <row r="4906" spans="1:22" x14ac:dyDescent="0.3">
      <c r="A4906" s="1"/>
      <c r="C4906" s="6"/>
      <c r="H4906" s="8"/>
      <c r="I4906" s="4"/>
      <c r="V4906" s="27"/>
    </row>
    <row r="4907" spans="1:22" x14ac:dyDescent="0.3">
      <c r="A4907" s="1"/>
      <c r="C4907" s="6"/>
      <c r="H4907" s="8"/>
      <c r="I4907" s="4"/>
      <c r="V4907" s="27"/>
    </row>
    <row r="4908" spans="1:22" x14ac:dyDescent="0.3">
      <c r="A4908" s="1"/>
      <c r="C4908" s="6"/>
      <c r="H4908" s="8"/>
      <c r="I4908" s="4"/>
      <c r="V4908" s="27"/>
    </row>
    <row r="4909" spans="1:22" x14ac:dyDescent="0.3">
      <c r="A4909" s="1"/>
      <c r="C4909" s="6"/>
      <c r="H4909" s="8"/>
      <c r="I4909" s="4"/>
      <c r="V4909" s="27"/>
    </row>
    <row r="4910" spans="1:22" x14ac:dyDescent="0.3">
      <c r="A4910" s="1"/>
      <c r="C4910" s="6"/>
      <c r="H4910" s="8"/>
      <c r="I4910" s="4"/>
      <c r="V4910" s="27"/>
    </row>
    <row r="4911" spans="1:22" x14ac:dyDescent="0.3">
      <c r="A4911" s="1"/>
      <c r="C4911" s="6"/>
      <c r="H4911" s="8"/>
      <c r="I4911" s="4"/>
      <c r="V4911" s="27"/>
    </row>
    <row r="4912" spans="1:22" x14ac:dyDescent="0.3">
      <c r="A4912" s="1"/>
      <c r="C4912" s="6"/>
      <c r="H4912" s="8"/>
      <c r="I4912" s="4"/>
      <c r="V4912" s="27"/>
    </row>
    <row r="4913" spans="1:22" x14ac:dyDescent="0.3">
      <c r="A4913" s="1"/>
      <c r="C4913" s="6"/>
      <c r="H4913" s="8"/>
      <c r="I4913" s="4"/>
      <c r="V4913" s="27"/>
    </row>
    <row r="4914" spans="1:22" x14ac:dyDescent="0.3">
      <c r="A4914" s="1"/>
      <c r="C4914" s="6"/>
      <c r="H4914" s="8"/>
      <c r="I4914" s="4"/>
      <c r="V4914" s="27"/>
    </row>
    <row r="4915" spans="1:22" x14ac:dyDescent="0.3">
      <c r="A4915" s="1"/>
      <c r="C4915" s="6"/>
      <c r="H4915" s="8"/>
      <c r="I4915" s="4"/>
      <c r="V4915" s="27"/>
    </row>
    <row r="4916" spans="1:22" x14ac:dyDescent="0.3">
      <c r="A4916" s="1"/>
      <c r="C4916" s="6"/>
      <c r="H4916" s="8"/>
      <c r="I4916" s="4"/>
      <c r="V4916" s="27"/>
    </row>
    <row r="4917" spans="1:22" x14ac:dyDescent="0.3">
      <c r="A4917" s="1"/>
      <c r="C4917" s="6"/>
      <c r="H4917" s="8"/>
      <c r="I4917" s="4"/>
      <c r="V4917" s="27"/>
    </row>
    <row r="4918" spans="1:22" x14ac:dyDescent="0.3">
      <c r="A4918" s="1"/>
      <c r="C4918" s="6"/>
      <c r="H4918" s="8"/>
      <c r="I4918" s="4"/>
      <c r="V4918" s="27"/>
    </row>
    <row r="4919" spans="1:22" x14ac:dyDescent="0.3">
      <c r="A4919" s="1"/>
      <c r="C4919" s="6"/>
      <c r="H4919" s="8"/>
      <c r="I4919" s="4"/>
      <c r="V4919" s="27"/>
    </row>
    <row r="4920" spans="1:22" x14ac:dyDescent="0.3">
      <c r="A4920" s="1"/>
      <c r="C4920" s="6"/>
      <c r="H4920" s="8"/>
      <c r="I4920" s="4"/>
      <c r="V4920" s="27"/>
    </row>
    <row r="4921" spans="1:22" x14ac:dyDescent="0.3">
      <c r="A4921" s="1"/>
      <c r="C4921" s="6"/>
      <c r="H4921" s="8"/>
      <c r="I4921" s="4"/>
      <c r="V4921" s="27"/>
    </row>
    <row r="4922" spans="1:22" x14ac:dyDescent="0.3">
      <c r="A4922" s="1"/>
      <c r="C4922" s="6"/>
      <c r="H4922" s="8"/>
      <c r="I4922" s="4"/>
      <c r="V4922" s="27"/>
    </row>
    <row r="4923" spans="1:22" x14ac:dyDescent="0.3">
      <c r="A4923" s="1"/>
      <c r="C4923" s="6"/>
      <c r="H4923" s="8"/>
      <c r="I4923" s="4"/>
      <c r="V4923" s="27"/>
    </row>
    <row r="4924" spans="1:22" x14ac:dyDescent="0.3">
      <c r="A4924" s="1"/>
      <c r="C4924" s="6"/>
      <c r="H4924" s="8"/>
      <c r="I4924" s="4"/>
      <c r="V4924" s="27"/>
    </row>
    <row r="4925" spans="1:22" x14ac:dyDescent="0.3">
      <c r="A4925" s="1"/>
      <c r="C4925" s="6"/>
      <c r="H4925" s="8"/>
      <c r="I4925" s="4"/>
      <c r="V4925" s="27"/>
    </row>
    <row r="4926" spans="1:22" x14ac:dyDescent="0.3">
      <c r="A4926" s="1"/>
      <c r="C4926" s="6"/>
      <c r="H4926" s="8"/>
      <c r="I4926" s="4"/>
      <c r="V4926" s="27"/>
    </row>
    <row r="4927" spans="1:22" x14ac:dyDescent="0.3">
      <c r="A4927" s="1"/>
      <c r="C4927" s="6"/>
      <c r="H4927" s="8"/>
      <c r="I4927" s="4"/>
      <c r="V4927" s="27"/>
    </row>
    <row r="4928" spans="1:22" x14ac:dyDescent="0.3">
      <c r="A4928" s="1"/>
      <c r="C4928" s="6"/>
      <c r="H4928" s="8"/>
      <c r="I4928" s="4"/>
      <c r="V4928" s="27"/>
    </row>
    <row r="4929" spans="1:22" x14ac:dyDescent="0.3">
      <c r="A4929" s="1"/>
      <c r="C4929" s="6"/>
      <c r="H4929" s="8"/>
      <c r="I4929" s="4"/>
      <c r="V4929" s="27"/>
    </row>
    <row r="4930" spans="1:22" x14ac:dyDescent="0.3">
      <c r="A4930" s="1"/>
      <c r="C4930" s="6"/>
      <c r="H4930" s="8"/>
      <c r="I4930" s="4"/>
      <c r="V4930" s="27"/>
    </row>
    <row r="4931" spans="1:22" x14ac:dyDescent="0.3">
      <c r="A4931" s="1"/>
      <c r="C4931" s="6"/>
      <c r="H4931" s="8"/>
      <c r="I4931" s="4"/>
      <c r="V4931" s="27"/>
    </row>
    <row r="4932" spans="1:22" x14ac:dyDescent="0.3">
      <c r="A4932" s="1"/>
      <c r="C4932" s="6"/>
      <c r="H4932" s="8"/>
      <c r="I4932" s="4"/>
      <c r="V4932" s="27"/>
    </row>
    <row r="4933" spans="1:22" x14ac:dyDescent="0.3">
      <c r="A4933" s="1"/>
      <c r="C4933" s="6"/>
      <c r="H4933" s="8"/>
      <c r="I4933" s="4"/>
      <c r="V4933" s="27"/>
    </row>
    <row r="4934" spans="1:22" x14ac:dyDescent="0.3">
      <c r="A4934" s="1"/>
      <c r="C4934" s="6"/>
      <c r="H4934" s="8"/>
      <c r="I4934" s="4"/>
      <c r="V4934" s="27"/>
    </row>
    <row r="4935" spans="1:22" x14ac:dyDescent="0.3">
      <c r="A4935" s="1"/>
      <c r="C4935" s="6"/>
      <c r="H4935" s="8"/>
      <c r="I4935" s="4"/>
      <c r="V4935" s="27"/>
    </row>
    <row r="4936" spans="1:22" x14ac:dyDescent="0.3">
      <c r="A4936" s="1"/>
      <c r="C4936" s="6"/>
      <c r="H4936" s="8"/>
      <c r="I4936" s="4"/>
      <c r="V4936" s="27"/>
    </row>
    <row r="4937" spans="1:22" x14ac:dyDescent="0.3">
      <c r="A4937" s="1"/>
      <c r="C4937" s="6"/>
      <c r="H4937" s="8"/>
      <c r="I4937" s="4"/>
      <c r="V4937" s="27"/>
    </row>
    <row r="4938" spans="1:22" x14ac:dyDescent="0.3">
      <c r="A4938" s="1"/>
      <c r="C4938" s="6"/>
      <c r="H4938" s="8"/>
      <c r="I4938" s="4"/>
      <c r="V4938" s="27"/>
    </row>
    <row r="4939" spans="1:22" x14ac:dyDescent="0.3">
      <c r="A4939" s="1"/>
      <c r="C4939" s="6"/>
      <c r="H4939" s="8"/>
      <c r="I4939" s="4"/>
      <c r="V4939" s="27"/>
    </row>
    <row r="4940" spans="1:22" x14ac:dyDescent="0.3">
      <c r="A4940" s="1"/>
      <c r="C4940" s="6"/>
      <c r="H4940" s="8"/>
      <c r="I4940" s="4"/>
      <c r="V4940" s="27"/>
    </row>
    <row r="4941" spans="1:22" x14ac:dyDescent="0.3">
      <c r="A4941" s="1"/>
      <c r="C4941" s="6"/>
      <c r="H4941" s="8"/>
      <c r="I4941" s="4"/>
      <c r="V4941" s="27"/>
    </row>
    <row r="4942" spans="1:22" x14ac:dyDescent="0.3">
      <c r="A4942" s="1"/>
      <c r="C4942" s="6"/>
      <c r="H4942" s="8"/>
      <c r="I4942" s="4"/>
      <c r="V4942" s="27"/>
    </row>
    <row r="4943" spans="1:22" x14ac:dyDescent="0.3">
      <c r="A4943" s="1"/>
      <c r="C4943" s="6"/>
      <c r="H4943" s="8"/>
      <c r="I4943" s="4"/>
      <c r="V4943" s="27"/>
    </row>
    <row r="4944" spans="1:22" x14ac:dyDescent="0.3">
      <c r="A4944" s="1"/>
      <c r="C4944" s="6"/>
      <c r="H4944" s="8"/>
      <c r="I4944" s="4"/>
      <c r="V4944" s="27"/>
    </row>
    <row r="4945" spans="1:22" x14ac:dyDescent="0.3">
      <c r="A4945" s="1"/>
      <c r="C4945" s="6"/>
      <c r="H4945" s="8"/>
      <c r="I4945" s="4"/>
      <c r="V4945" s="27"/>
    </row>
    <row r="4946" spans="1:22" x14ac:dyDescent="0.3">
      <c r="A4946" s="1"/>
      <c r="C4946" s="6"/>
      <c r="H4946" s="8"/>
      <c r="I4946" s="4"/>
      <c r="V4946" s="27"/>
    </row>
    <row r="4947" spans="1:22" x14ac:dyDescent="0.3">
      <c r="A4947" s="1"/>
      <c r="C4947" s="6"/>
      <c r="H4947" s="8"/>
      <c r="I4947" s="4"/>
      <c r="V4947" s="27"/>
    </row>
    <row r="4948" spans="1:22" x14ac:dyDescent="0.3">
      <c r="A4948" s="1"/>
      <c r="C4948" s="6"/>
      <c r="H4948" s="8"/>
      <c r="I4948" s="4"/>
      <c r="V4948" s="27"/>
    </row>
    <row r="4949" spans="1:22" x14ac:dyDescent="0.3">
      <c r="A4949" s="1"/>
      <c r="C4949" s="6"/>
      <c r="H4949" s="8"/>
      <c r="I4949" s="4"/>
      <c r="V4949" s="27"/>
    </row>
    <row r="4950" spans="1:22" x14ac:dyDescent="0.3">
      <c r="A4950" s="1"/>
      <c r="C4950" s="6"/>
      <c r="H4950" s="8"/>
      <c r="I4950" s="4"/>
      <c r="V4950" s="27"/>
    </row>
    <row r="4951" spans="1:22" x14ac:dyDescent="0.3">
      <c r="A4951" s="1"/>
      <c r="C4951" s="6"/>
      <c r="H4951" s="8"/>
      <c r="I4951" s="4"/>
      <c r="V4951" s="27"/>
    </row>
    <row r="4952" spans="1:22" x14ac:dyDescent="0.3">
      <c r="A4952" s="1"/>
      <c r="C4952" s="6"/>
      <c r="H4952" s="8"/>
      <c r="I4952" s="4"/>
      <c r="V4952" s="27"/>
    </row>
    <row r="4953" spans="1:22" x14ac:dyDescent="0.3">
      <c r="A4953" s="1"/>
      <c r="C4953" s="6"/>
      <c r="H4953" s="8"/>
      <c r="I4953" s="4"/>
      <c r="V4953" s="27"/>
    </row>
    <row r="4954" spans="1:22" x14ac:dyDescent="0.3">
      <c r="A4954" s="1"/>
      <c r="C4954" s="6"/>
      <c r="H4954" s="8"/>
      <c r="I4954" s="4"/>
      <c r="V4954" s="27"/>
    </row>
    <row r="4955" spans="1:22" x14ac:dyDescent="0.3">
      <c r="A4955" s="1"/>
      <c r="C4955" s="6"/>
      <c r="H4955" s="8"/>
      <c r="I4955" s="4"/>
      <c r="V4955" s="27"/>
    </row>
    <row r="4956" spans="1:22" x14ac:dyDescent="0.3">
      <c r="A4956" s="1"/>
      <c r="C4956" s="6"/>
      <c r="H4956" s="8"/>
      <c r="I4956" s="4"/>
      <c r="V4956" s="27"/>
    </row>
    <row r="4957" spans="1:22" x14ac:dyDescent="0.3">
      <c r="A4957" s="1"/>
      <c r="C4957" s="6"/>
      <c r="H4957" s="8"/>
      <c r="I4957" s="4"/>
      <c r="V4957" s="27"/>
    </row>
    <row r="4958" spans="1:22" x14ac:dyDescent="0.3">
      <c r="A4958" s="1"/>
      <c r="C4958" s="6"/>
      <c r="H4958" s="8"/>
      <c r="I4958" s="4"/>
      <c r="V4958" s="27"/>
    </row>
    <row r="4959" spans="1:22" x14ac:dyDescent="0.3">
      <c r="A4959" s="1"/>
      <c r="C4959" s="6"/>
      <c r="H4959" s="8"/>
      <c r="I4959" s="4"/>
      <c r="V4959" s="27"/>
    </row>
    <row r="4960" spans="1:22" x14ac:dyDescent="0.3">
      <c r="A4960" s="1"/>
      <c r="C4960" s="6"/>
      <c r="H4960" s="8"/>
      <c r="I4960" s="4"/>
      <c r="V4960" s="27"/>
    </row>
    <row r="4961" spans="1:22" x14ac:dyDescent="0.3">
      <c r="A4961" s="1"/>
      <c r="C4961" s="6"/>
      <c r="H4961" s="8"/>
      <c r="I4961" s="4"/>
      <c r="V4961" s="27"/>
    </row>
    <row r="4962" spans="1:22" x14ac:dyDescent="0.3">
      <c r="A4962" s="1"/>
      <c r="C4962" s="6"/>
      <c r="H4962" s="8"/>
      <c r="I4962" s="4"/>
      <c r="V4962" s="27"/>
    </row>
    <row r="4963" spans="1:22" x14ac:dyDescent="0.3">
      <c r="A4963" s="1"/>
      <c r="C4963" s="6"/>
      <c r="H4963" s="8"/>
      <c r="I4963" s="4"/>
      <c r="V4963" s="27"/>
    </row>
    <row r="4964" spans="1:22" x14ac:dyDescent="0.3">
      <c r="A4964" s="1"/>
      <c r="C4964" s="6"/>
      <c r="H4964" s="8"/>
      <c r="I4964" s="4"/>
      <c r="V4964" s="27"/>
    </row>
    <row r="4965" spans="1:22" x14ac:dyDescent="0.3">
      <c r="A4965" s="1"/>
      <c r="C4965" s="6"/>
      <c r="H4965" s="8"/>
      <c r="I4965" s="4"/>
      <c r="V4965" s="27"/>
    </row>
    <row r="4966" spans="1:22" x14ac:dyDescent="0.3">
      <c r="A4966" s="1"/>
      <c r="C4966" s="6"/>
      <c r="H4966" s="8"/>
      <c r="I4966" s="4"/>
      <c r="V4966" s="27"/>
    </row>
    <row r="4967" spans="1:22" x14ac:dyDescent="0.3">
      <c r="A4967" s="1"/>
      <c r="C4967" s="6"/>
      <c r="H4967" s="8"/>
      <c r="I4967" s="4"/>
      <c r="V4967" s="27"/>
    </row>
    <row r="4968" spans="1:22" x14ac:dyDescent="0.3">
      <c r="A4968" s="1"/>
      <c r="C4968" s="6"/>
      <c r="H4968" s="8"/>
      <c r="I4968" s="4"/>
      <c r="V4968" s="27"/>
    </row>
    <row r="4969" spans="1:22" x14ac:dyDescent="0.3">
      <c r="A4969" s="1"/>
      <c r="C4969" s="6"/>
      <c r="H4969" s="8"/>
      <c r="I4969" s="4"/>
      <c r="V4969" s="27"/>
    </row>
    <row r="4970" spans="1:22" x14ac:dyDescent="0.3">
      <c r="A4970" s="1"/>
      <c r="C4970" s="6"/>
      <c r="H4970" s="8"/>
      <c r="I4970" s="4"/>
      <c r="V4970" s="27"/>
    </row>
    <row r="4971" spans="1:22" x14ac:dyDescent="0.3">
      <c r="A4971" s="1"/>
      <c r="C4971" s="6"/>
      <c r="H4971" s="8"/>
      <c r="I4971" s="4"/>
      <c r="V4971" s="27"/>
    </row>
    <row r="4972" spans="1:22" x14ac:dyDescent="0.3">
      <c r="A4972" s="1"/>
      <c r="C4972" s="6"/>
      <c r="H4972" s="8"/>
      <c r="I4972" s="4"/>
      <c r="V4972" s="27"/>
    </row>
    <row r="4973" spans="1:22" x14ac:dyDescent="0.3">
      <c r="A4973" s="1"/>
      <c r="C4973" s="6"/>
      <c r="H4973" s="8"/>
      <c r="I4973" s="4"/>
      <c r="V4973" s="27"/>
    </row>
    <row r="4974" spans="1:22" x14ac:dyDescent="0.3">
      <c r="A4974" s="1"/>
      <c r="C4974" s="6"/>
      <c r="H4974" s="8"/>
      <c r="I4974" s="4"/>
      <c r="V4974" s="27"/>
    </row>
    <row r="4975" spans="1:22" x14ac:dyDescent="0.3">
      <c r="A4975" s="1"/>
      <c r="C4975" s="6"/>
      <c r="H4975" s="8"/>
      <c r="I4975" s="4"/>
      <c r="V4975" s="27"/>
    </row>
    <row r="4976" spans="1:22" x14ac:dyDescent="0.3">
      <c r="A4976" s="1"/>
      <c r="C4976" s="6"/>
      <c r="H4976" s="8"/>
      <c r="I4976" s="4"/>
      <c r="V4976" s="27"/>
    </row>
    <row r="4977" spans="1:22" x14ac:dyDescent="0.3">
      <c r="A4977" s="1"/>
      <c r="C4977" s="6"/>
      <c r="H4977" s="8"/>
      <c r="I4977" s="4"/>
      <c r="V4977" s="27"/>
    </row>
    <row r="4978" spans="1:22" x14ac:dyDescent="0.3">
      <c r="A4978" s="1"/>
      <c r="C4978" s="6"/>
      <c r="H4978" s="8"/>
      <c r="I4978" s="4"/>
      <c r="V4978" s="27"/>
    </row>
    <row r="4979" spans="1:22" x14ac:dyDescent="0.3">
      <c r="A4979" s="1"/>
      <c r="C4979" s="6"/>
      <c r="H4979" s="8"/>
      <c r="I4979" s="4"/>
      <c r="V4979" s="27"/>
    </row>
    <row r="4980" spans="1:22" x14ac:dyDescent="0.3">
      <c r="A4980" s="1"/>
      <c r="C4980" s="6"/>
      <c r="H4980" s="8"/>
      <c r="I4980" s="4"/>
      <c r="V4980" s="27"/>
    </row>
    <row r="4981" spans="1:22" x14ac:dyDescent="0.3">
      <c r="A4981" s="1"/>
      <c r="C4981" s="6"/>
      <c r="H4981" s="8"/>
      <c r="I4981" s="4"/>
      <c r="V4981" s="27"/>
    </row>
    <row r="4982" spans="1:22" x14ac:dyDescent="0.3">
      <c r="A4982" s="1"/>
      <c r="C4982" s="6"/>
      <c r="H4982" s="8"/>
      <c r="I4982" s="4"/>
      <c r="V4982" s="27"/>
    </row>
    <row r="4983" spans="1:22" x14ac:dyDescent="0.3">
      <c r="A4983" s="1"/>
      <c r="C4983" s="6"/>
      <c r="H4983" s="8"/>
      <c r="I4983" s="4"/>
      <c r="V4983" s="27"/>
    </row>
    <row r="4984" spans="1:22" x14ac:dyDescent="0.3">
      <c r="A4984" s="1"/>
      <c r="C4984" s="6"/>
      <c r="H4984" s="8"/>
      <c r="I4984" s="4"/>
      <c r="V4984" s="27"/>
    </row>
    <row r="4985" spans="1:22" x14ac:dyDescent="0.3">
      <c r="A4985" s="1"/>
      <c r="C4985" s="6"/>
      <c r="H4985" s="8"/>
      <c r="I4985" s="4"/>
      <c r="V4985" s="27"/>
    </row>
    <row r="4986" spans="1:22" x14ac:dyDescent="0.3">
      <c r="A4986" s="1"/>
      <c r="C4986" s="6"/>
      <c r="H4986" s="8"/>
      <c r="I4986" s="4"/>
      <c r="V4986" s="27"/>
    </row>
    <row r="4987" spans="1:22" x14ac:dyDescent="0.3">
      <c r="A4987" s="1"/>
      <c r="C4987" s="6"/>
      <c r="H4987" s="8"/>
      <c r="I4987" s="4"/>
      <c r="V4987" s="27"/>
    </row>
    <row r="4988" spans="1:22" x14ac:dyDescent="0.3">
      <c r="A4988" s="1"/>
      <c r="C4988" s="6"/>
      <c r="H4988" s="8"/>
      <c r="I4988" s="4"/>
      <c r="V4988" s="27"/>
    </row>
    <row r="4989" spans="1:22" x14ac:dyDescent="0.3">
      <c r="A4989" s="1"/>
      <c r="C4989" s="6"/>
      <c r="H4989" s="8"/>
      <c r="I4989" s="4"/>
      <c r="V4989" s="27"/>
    </row>
    <row r="4990" spans="1:22" x14ac:dyDescent="0.3">
      <c r="A4990" s="1"/>
      <c r="C4990" s="6"/>
      <c r="H4990" s="8"/>
      <c r="I4990" s="4"/>
      <c r="V4990" s="27"/>
    </row>
    <row r="4991" spans="1:22" x14ac:dyDescent="0.3">
      <c r="A4991" s="1"/>
      <c r="C4991" s="6"/>
      <c r="H4991" s="8"/>
      <c r="I4991" s="4"/>
      <c r="V4991" s="27"/>
    </row>
    <row r="4992" spans="1:22" x14ac:dyDescent="0.3">
      <c r="A4992" s="1"/>
      <c r="C4992" s="6"/>
      <c r="H4992" s="8"/>
      <c r="I4992" s="4"/>
      <c r="V4992" s="27"/>
    </row>
    <row r="4993" spans="1:22" x14ac:dyDescent="0.3">
      <c r="A4993" s="1"/>
      <c r="C4993" s="6"/>
      <c r="H4993" s="8"/>
      <c r="I4993" s="4"/>
      <c r="V4993" s="27"/>
    </row>
    <row r="4994" spans="1:22" x14ac:dyDescent="0.3">
      <c r="A4994" s="1"/>
      <c r="C4994" s="6"/>
      <c r="H4994" s="8"/>
      <c r="I4994" s="4"/>
      <c r="V4994" s="27"/>
    </row>
    <row r="4995" spans="1:22" x14ac:dyDescent="0.3">
      <c r="A4995" s="1"/>
      <c r="C4995" s="6"/>
      <c r="H4995" s="8"/>
      <c r="I4995" s="4"/>
      <c r="V4995" s="27"/>
    </row>
    <row r="4996" spans="1:22" x14ac:dyDescent="0.3">
      <c r="A4996" s="1"/>
      <c r="C4996" s="6"/>
      <c r="H4996" s="8"/>
      <c r="I4996" s="4"/>
      <c r="V4996" s="27"/>
    </row>
    <row r="4997" spans="1:22" x14ac:dyDescent="0.3">
      <c r="A4997" s="1"/>
      <c r="C4997" s="6"/>
      <c r="H4997" s="8"/>
      <c r="I4997" s="4"/>
      <c r="V4997" s="27"/>
    </row>
    <row r="4998" spans="1:22" x14ac:dyDescent="0.3">
      <c r="A4998" s="1"/>
      <c r="C4998" s="6"/>
      <c r="H4998" s="8"/>
      <c r="I4998" s="4"/>
      <c r="V4998" s="27"/>
    </row>
    <row r="4999" spans="1:22" x14ac:dyDescent="0.3">
      <c r="A4999" s="1"/>
      <c r="C4999" s="6"/>
      <c r="H4999" s="8"/>
      <c r="I4999" s="4"/>
      <c r="V4999" s="27"/>
    </row>
    <row r="5000" spans="1:22" x14ac:dyDescent="0.3">
      <c r="A5000" s="1"/>
      <c r="C5000" s="6"/>
      <c r="H5000" s="8"/>
      <c r="I5000" s="4"/>
      <c r="V5000" s="27"/>
    </row>
    <row r="5001" spans="1:22" x14ac:dyDescent="0.3">
      <c r="A5001" s="1"/>
      <c r="C5001" s="6"/>
      <c r="H5001" s="8"/>
      <c r="I5001" s="4"/>
      <c r="V5001" s="27"/>
    </row>
    <row r="5002" spans="1:22" x14ac:dyDescent="0.3">
      <c r="A5002" s="1"/>
      <c r="C5002" s="6"/>
      <c r="H5002" s="8"/>
      <c r="I5002" s="4"/>
      <c r="V5002" s="27"/>
    </row>
    <row r="5003" spans="1:22" x14ac:dyDescent="0.3">
      <c r="A5003" s="1"/>
      <c r="C5003" s="6"/>
      <c r="H5003" s="8"/>
      <c r="I5003" s="4"/>
      <c r="V5003" s="27"/>
    </row>
    <row r="5004" spans="1:22" x14ac:dyDescent="0.3">
      <c r="A5004" s="1"/>
      <c r="C5004" s="6"/>
      <c r="H5004" s="8"/>
      <c r="I5004" s="4"/>
      <c r="V5004" s="27"/>
    </row>
    <row r="5005" spans="1:22" x14ac:dyDescent="0.3">
      <c r="A5005" s="1"/>
      <c r="C5005" s="6"/>
      <c r="H5005" s="8"/>
      <c r="I5005" s="4"/>
      <c r="V5005" s="27"/>
    </row>
    <row r="5006" spans="1:22" x14ac:dyDescent="0.3">
      <c r="A5006" s="1"/>
      <c r="C5006" s="6"/>
      <c r="H5006" s="8"/>
      <c r="I5006" s="4"/>
      <c r="V5006" s="27"/>
    </row>
    <row r="5007" spans="1:22" x14ac:dyDescent="0.3">
      <c r="A5007" s="1"/>
      <c r="C5007" s="6"/>
      <c r="H5007" s="8"/>
      <c r="I5007" s="4"/>
      <c r="V5007" s="27"/>
    </row>
    <row r="5008" spans="1:22" x14ac:dyDescent="0.3">
      <c r="A5008" s="1"/>
      <c r="C5008" s="6"/>
      <c r="H5008" s="8"/>
      <c r="I5008" s="4"/>
      <c r="V5008" s="27"/>
    </row>
    <row r="5009" spans="1:22" x14ac:dyDescent="0.3">
      <c r="A5009" s="1"/>
      <c r="C5009" s="6"/>
      <c r="H5009" s="8"/>
      <c r="I5009" s="4"/>
      <c r="V5009" s="27"/>
    </row>
    <row r="5010" spans="1:22" x14ac:dyDescent="0.3">
      <c r="A5010" s="1"/>
      <c r="C5010" s="6"/>
      <c r="H5010" s="8"/>
      <c r="I5010" s="4"/>
      <c r="V5010" s="27"/>
    </row>
    <row r="5011" spans="1:22" x14ac:dyDescent="0.3">
      <c r="A5011" s="1"/>
      <c r="C5011" s="6"/>
      <c r="H5011" s="8"/>
      <c r="I5011" s="4"/>
      <c r="V5011" s="27"/>
    </row>
    <row r="5012" spans="1:22" x14ac:dyDescent="0.3">
      <c r="A5012" s="1"/>
      <c r="C5012" s="6"/>
      <c r="H5012" s="8"/>
      <c r="I5012" s="4"/>
      <c r="V5012" s="27"/>
    </row>
    <row r="5013" spans="1:22" x14ac:dyDescent="0.3">
      <c r="A5013" s="1"/>
      <c r="C5013" s="6"/>
      <c r="H5013" s="8"/>
      <c r="I5013" s="4"/>
      <c r="V5013" s="27"/>
    </row>
    <row r="5014" spans="1:22" x14ac:dyDescent="0.3">
      <c r="A5014" s="1"/>
      <c r="C5014" s="6"/>
      <c r="H5014" s="8"/>
      <c r="I5014" s="4"/>
      <c r="V5014" s="27"/>
    </row>
    <row r="5015" spans="1:22" x14ac:dyDescent="0.3">
      <c r="A5015" s="1"/>
      <c r="C5015" s="6"/>
      <c r="H5015" s="8"/>
      <c r="I5015" s="4"/>
      <c r="V5015" s="27"/>
    </row>
    <row r="5016" spans="1:22" x14ac:dyDescent="0.3">
      <c r="A5016" s="1"/>
      <c r="C5016" s="6"/>
      <c r="H5016" s="8"/>
      <c r="I5016" s="4"/>
      <c r="V5016" s="27"/>
    </row>
    <row r="5017" spans="1:22" x14ac:dyDescent="0.3">
      <c r="A5017" s="1"/>
      <c r="C5017" s="6"/>
      <c r="H5017" s="8"/>
      <c r="I5017" s="4"/>
      <c r="V5017" s="27"/>
    </row>
    <row r="5018" spans="1:22" x14ac:dyDescent="0.3">
      <c r="A5018" s="1"/>
      <c r="C5018" s="6"/>
      <c r="H5018" s="8"/>
      <c r="I5018" s="4"/>
      <c r="V5018" s="27"/>
    </row>
    <row r="5019" spans="1:22" x14ac:dyDescent="0.3">
      <c r="A5019" s="1"/>
      <c r="C5019" s="6"/>
      <c r="H5019" s="8"/>
      <c r="I5019" s="4"/>
      <c r="V5019" s="27"/>
    </row>
    <row r="5020" spans="1:22" x14ac:dyDescent="0.3">
      <c r="A5020" s="1"/>
      <c r="C5020" s="6"/>
      <c r="H5020" s="8"/>
      <c r="I5020" s="4"/>
      <c r="V5020" s="27"/>
    </row>
    <row r="5021" spans="1:22" x14ac:dyDescent="0.3">
      <c r="A5021" s="1"/>
      <c r="C5021" s="6"/>
      <c r="H5021" s="8"/>
      <c r="I5021" s="4"/>
      <c r="V5021" s="27"/>
    </row>
    <row r="5022" spans="1:22" x14ac:dyDescent="0.3">
      <c r="A5022" s="1"/>
      <c r="C5022" s="6"/>
      <c r="H5022" s="8"/>
      <c r="I5022" s="4"/>
      <c r="V5022" s="27"/>
    </row>
    <row r="5023" spans="1:22" x14ac:dyDescent="0.3">
      <c r="A5023" s="1"/>
      <c r="C5023" s="6"/>
      <c r="H5023" s="8"/>
      <c r="I5023" s="4"/>
      <c r="V5023" s="27"/>
    </row>
    <row r="5024" spans="1:22" x14ac:dyDescent="0.3">
      <c r="A5024" s="1"/>
      <c r="C5024" s="6"/>
      <c r="H5024" s="8"/>
      <c r="I5024" s="4"/>
      <c r="V5024" s="27"/>
    </row>
    <row r="5025" spans="1:22" x14ac:dyDescent="0.3">
      <c r="A5025" s="1"/>
      <c r="C5025" s="6"/>
      <c r="H5025" s="8"/>
      <c r="I5025" s="4"/>
      <c r="V5025" s="27"/>
    </row>
    <row r="5026" spans="1:22" x14ac:dyDescent="0.3">
      <c r="A5026" s="1"/>
      <c r="C5026" s="6"/>
      <c r="H5026" s="8"/>
      <c r="I5026" s="4"/>
      <c r="V5026" s="27"/>
    </row>
    <row r="5027" spans="1:22" x14ac:dyDescent="0.3">
      <c r="A5027" s="1"/>
      <c r="C5027" s="6"/>
      <c r="H5027" s="8"/>
      <c r="I5027" s="4"/>
      <c r="V5027" s="27"/>
    </row>
    <row r="5028" spans="1:22" x14ac:dyDescent="0.3">
      <c r="A5028" s="1"/>
      <c r="C5028" s="6"/>
      <c r="H5028" s="8"/>
      <c r="I5028" s="4"/>
      <c r="V5028" s="27"/>
    </row>
    <row r="5029" spans="1:22" x14ac:dyDescent="0.3">
      <c r="A5029" s="1"/>
      <c r="C5029" s="6"/>
      <c r="H5029" s="8"/>
      <c r="I5029" s="4"/>
      <c r="V5029" s="27"/>
    </row>
    <row r="5030" spans="1:22" x14ac:dyDescent="0.3">
      <c r="A5030" s="1"/>
      <c r="C5030" s="6"/>
      <c r="H5030" s="8"/>
      <c r="I5030" s="4"/>
      <c r="V5030" s="27"/>
    </row>
    <row r="5031" spans="1:22" x14ac:dyDescent="0.3">
      <c r="A5031" s="1"/>
      <c r="C5031" s="6"/>
      <c r="H5031" s="8"/>
      <c r="I5031" s="4"/>
      <c r="V5031" s="27"/>
    </row>
    <row r="5032" spans="1:22" x14ac:dyDescent="0.3">
      <c r="A5032" s="1"/>
      <c r="C5032" s="6"/>
      <c r="H5032" s="8"/>
      <c r="I5032" s="4"/>
      <c r="V5032" s="27"/>
    </row>
    <row r="5033" spans="1:22" x14ac:dyDescent="0.3">
      <c r="A5033" s="1"/>
      <c r="C5033" s="6"/>
      <c r="H5033" s="8"/>
      <c r="I5033" s="4"/>
      <c r="V5033" s="27"/>
    </row>
    <row r="5034" spans="1:22" x14ac:dyDescent="0.3">
      <c r="A5034" s="1"/>
      <c r="C5034" s="6"/>
      <c r="H5034" s="8"/>
      <c r="I5034" s="4"/>
      <c r="V5034" s="27"/>
    </row>
    <row r="5035" spans="1:22" x14ac:dyDescent="0.3">
      <c r="A5035" s="1"/>
      <c r="C5035" s="6"/>
      <c r="H5035" s="8"/>
      <c r="I5035" s="4"/>
      <c r="V5035" s="27"/>
    </row>
    <row r="5036" spans="1:22" x14ac:dyDescent="0.3">
      <c r="A5036" s="1"/>
      <c r="C5036" s="6"/>
      <c r="H5036" s="8"/>
      <c r="I5036" s="4"/>
      <c r="V5036" s="27"/>
    </row>
    <row r="5037" spans="1:22" x14ac:dyDescent="0.3">
      <c r="A5037" s="1"/>
      <c r="C5037" s="6"/>
      <c r="H5037" s="8"/>
      <c r="I5037" s="4"/>
      <c r="V5037" s="27"/>
    </row>
    <row r="5038" spans="1:22" x14ac:dyDescent="0.3">
      <c r="A5038" s="1"/>
      <c r="C5038" s="6"/>
      <c r="H5038" s="8"/>
      <c r="I5038" s="4"/>
      <c r="V5038" s="27"/>
    </row>
    <row r="5039" spans="1:22" x14ac:dyDescent="0.3">
      <c r="A5039" s="1"/>
      <c r="C5039" s="6"/>
      <c r="H5039" s="8"/>
      <c r="I5039" s="4"/>
      <c r="V5039" s="27"/>
    </row>
    <row r="5040" spans="1:22" x14ac:dyDescent="0.3">
      <c r="A5040" s="1"/>
      <c r="C5040" s="6"/>
      <c r="H5040" s="8"/>
      <c r="I5040" s="4"/>
      <c r="V5040" s="27"/>
    </row>
    <row r="5041" spans="1:22" x14ac:dyDescent="0.3">
      <c r="A5041" s="1"/>
      <c r="C5041" s="6"/>
      <c r="H5041" s="8"/>
      <c r="I5041" s="4"/>
      <c r="V5041" s="27"/>
    </row>
    <row r="5042" spans="1:22" x14ac:dyDescent="0.3">
      <c r="A5042" s="1"/>
      <c r="C5042" s="6"/>
      <c r="H5042" s="8"/>
      <c r="I5042" s="4"/>
      <c r="V5042" s="27"/>
    </row>
    <row r="5043" spans="1:22" x14ac:dyDescent="0.3">
      <c r="A5043" s="1"/>
      <c r="C5043" s="6"/>
      <c r="H5043" s="8"/>
      <c r="I5043" s="4"/>
      <c r="V5043" s="27"/>
    </row>
    <row r="5044" spans="1:22" x14ac:dyDescent="0.3">
      <c r="A5044" s="1"/>
      <c r="C5044" s="6"/>
      <c r="H5044" s="8"/>
      <c r="I5044" s="4"/>
      <c r="V5044" s="27"/>
    </row>
    <row r="5045" spans="1:22" x14ac:dyDescent="0.3">
      <c r="A5045" s="1"/>
      <c r="C5045" s="6"/>
      <c r="H5045" s="8"/>
      <c r="I5045" s="4"/>
      <c r="V5045" s="27"/>
    </row>
    <row r="5046" spans="1:22" x14ac:dyDescent="0.3">
      <c r="A5046" s="1"/>
      <c r="C5046" s="6"/>
      <c r="H5046" s="8"/>
      <c r="I5046" s="4"/>
      <c r="V5046" s="27"/>
    </row>
    <row r="5047" spans="1:22" x14ac:dyDescent="0.3">
      <c r="A5047" s="1"/>
      <c r="C5047" s="6"/>
      <c r="H5047" s="8"/>
      <c r="I5047" s="4"/>
      <c r="V5047" s="27"/>
    </row>
    <row r="5048" spans="1:22" x14ac:dyDescent="0.3">
      <c r="A5048" s="1"/>
      <c r="C5048" s="6"/>
      <c r="H5048" s="8"/>
      <c r="I5048" s="4"/>
      <c r="V5048" s="27"/>
    </row>
    <row r="5049" spans="1:22" x14ac:dyDescent="0.3">
      <c r="A5049" s="1"/>
      <c r="C5049" s="6"/>
      <c r="H5049" s="8"/>
      <c r="I5049" s="4"/>
      <c r="V5049" s="27"/>
    </row>
    <row r="5050" spans="1:22" x14ac:dyDescent="0.3">
      <c r="A5050" s="1"/>
      <c r="C5050" s="6"/>
      <c r="H5050" s="8"/>
      <c r="I5050" s="4"/>
      <c r="V5050" s="27"/>
    </row>
    <row r="5051" spans="1:22" x14ac:dyDescent="0.3">
      <c r="A5051" s="1"/>
      <c r="C5051" s="6"/>
      <c r="H5051" s="8"/>
      <c r="I5051" s="4"/>
      <c r="V5051" s="27"/>
    </row>
    <row r="5052" spans="1:22" x14ac:dyDescent="0.3">
      <c r="A5052" s="1"/>
      <c r="C5052" s="6"/>
      <c r="H5052" s="8"/>
      <c r="I5052" s="4"/>
      <c r="V5052" s="27"/>
    </row>
    <row r="5053" spans="1:22" x14ac:dyDescent="0.3">
      <c r="A5053" s="1"/>
      <c r="C5053" s="6"/>
      <c r="H5053" s="8"/>
      <c r="I5053" s="4"/>
      <c r="V5053" s="27"/>
    </row>
    <row r="5054" spans="1:22" x14ac:dyDescent="0.3">
      <c r="A5054" s="1"/>
      <c r="C5054" s="6"/>
      <c r="H5054" s="8"/>
      <c r="I5054" s="4"/>
      <c r="V5054" s="27"/>
    </row>
    <row r="5055" spans="1:22" x14ac:dyDescent="0.3">
      <c r="A5055" s="1"/>
      <c r="C5055" s="6"/>
      <c r="H5055" s="8"/>
      <c r="I5055" s="4"/>
      <c r="V5055" s="27"/>
    </row>
    <row r="5056" spans="1:22" x14ac:dyDescent="0.3">
      <c r="A5056" s="1"/>
      <c r="C5056" s="6"/>
      <c r="H5056" s="8"/>
      <c r="I5056" s="4"/>
      <c r="V5056" s="27"/>
    </row>
    <row r="5057" spans="1:22" x14ac:dyDescent="0.3">
      <c r="A5057" s="1"/>
      <c r="C5057" s="6"/>
      <c r="H5057" s="8"/>
      <c r="I5057" s="4"/>
      <c r="V5057" s="27"/>
    </row>
    <row r="5058" spans="1:22" x14ac:dyDescent="0.3">
      <c r="A5058" s="1"/>
      <c r="C5058" s="6"/>
      <c r="H5058" s="8"/>
      <c r="I5058" s="4"/>
      <c r="V5058" s="27"/>
    </row>
    <row r="5059" spans="1:22" x14ac:dyDescent="0.3">
      <c r="A5059" s="1"/>
      <c r="C5059" s="6"/>
      <c r="H5059" s="8"/>
      <c r="I5059" s="4"/>
      <c r="V5059" s="27"/>
    </row>
    <row r="5060" spans="1:22" x14ac:dyDescent="0.3">
      <c r="A5060" s="1"/>
      <c r="C5060" s="6"/>
      <c r="H5060" s="8"/>
      <c r="I5060" s="4"/>
      <c r="V5060" s="27"/>
    </row>
    <row r="5061" spans="1:22" x14ac:dyDescent="0.3">
      <c r="A5061" s="1"/>
      <c r="C5061" s="6"/>
      <c r="H5061" s="8"/>
      <c r="I5061" s="4"/>
      <c r="V5061" s="27"/>
    </row>
    <row r="5062" spans="1:22" x14ac:dyDescent="0.3">
      <c r="A5062" s="1"/>
      <c r="C5062" s="6"/>
      <c r="H5062" s="8"/>
      <c r="I5062" s="4"/>
      <c r="V5062" s="27"/>
    </row>
    <row r="5063" spans="1:22" x14ac:dyDescent="0.3">
      <c r="A5063" s="1"/>
      <c r="C5063" s="6"/>
      <c r="H5063" s="8"/>
      <c r="I5063" s="4"/>
      <c r="V5063" s="27"/>
    </row>
    <row r="5064" spans="1:22" x14ac:dyDescent="0.3">
      <c r="A5064" s="1"/>
      <c r="C5064" s="6"/>
      <c r="H5064" s="8"/>
      <c r="I5064" s="4"/>
      <c r="V5064" s="27"/>
    </row>
    <row r="5065" spans="1:22" x14ac:dyDescent="0.3">
      <c r="A5065" s="1"/>
      <c r="C5065" s="6"/>
      <c r="H5065" s="8"/>
      <c r="I5065" s="4"/>
      <c r="V5065" s="27"/>
    </row>
    <row r="5066" spans="1:22" x14ac:dyDescent="0.3">
      <c r="A5066" s="1"/>
      <c r="C5066" s="6"/>
      <c r="H5066" s="8"/>
      <c r="I5066" s="4"/>
      <c r="V5066" s="27"/>
    </row>
    <row r="5067" spans="1:22" x14ac:dyDescent="0.3">
      <c r="A5067" s="1"/>
      <c r="C5067" s="6"/>
      <c r="H5067" s="8"/>
      <c r="I5067" s="4"/>
      <c r="V5067" s="27"/>
    </row>
    <row r="5068" spans="1:22" x14ac:dyDescent="0.3">
      <c r="A5068" s="1"/>
      <c r="C5068" s="6"/>
      <c r="H5068" s="8"/>
      <c r="I5068" s="4"/>
      <c r="V5068" s="27"/>
    </row>
    <row r="5069" spans="1:22" x14ac:dyDescent="0.3">
      <c r="A5069" s="1"/>
      <c r="C5069" s="6"/>
      <c r="H5069" s="8"/>
      <c r="I5069" s="4"/>
      <c r="V5069" s="27"/>
    </row>
    <row r="5070" spans="1:22" x14ac:dyDescent="0.3">
      <c r="A5070" s="1"/>
      <c r="C5070" s="6"/>
      <c r="H5070" s="8"/>
      <c r="I5070" s="4"/>
      <c r="V5070" s="27"/>
    </row>
    <row r="5071" spans="1:22" x14ac:dyDescent="0.3">
      <c r="A5071" s="1"/>
      <c r="C5071" s="6"/>
      <c r="H5071" s="8"/>
      <c r="I5071" s="4"/>
      <c r="V5071" s="27"/>
    </row>
    <row r="5072" spans="1:22" x14ac:dyDescent="0.3">
      <c r="A5072" s="1"/>
      <c r="C5072" s="6"/>
      <c r="H5072" s="8"/>
      <c r="I5072" s="4"/>
      <c r="V5072" s="27"/>
    </row>
    <row r="5073" spans="1:22" x14ac:dyDescent="0.3">
      <c r="A5073" s="1"/>
      <c r="C5073" s="6"/>
      <c r="H5073" s="8"/>
      <c r="I5073" s="4"/>
      <c r="V5073" s="27"/>
    </row>
    <row r="5074" spans="1:22" x14ac:dyDescent="0.3">
      <c r="A5074" s="1"/>
      <c r="C5074" s="6"/>
      <c r="H5074" s="8"/>
      <c r="I5074" s="4"/>
      <c r="V5074" s="27"/>
    </row>
    <row r="5075" spans="1:22" x14ac:dyDescent="0.3">
      <c r="A5075" s="1"/>
      <c r="C5075" s="6"/>
      <c r="H5075" s="8"/>
      <c r="I5075" s="4"/>
      <c r="V5075" s="27"/>
    </row>
    <row r="5076" spans="1:22" x14ac:dyDescent="0.3">
      <c r="A5076" s="1"/>
      <c r="C5076" s="6"/>
      <c r="H5076" s="8"/>
      <c r="I5076" s="4"/>
      <c r="V5076" s="27"/>
    </row>
    <row r="5077" spans="1:22" x14ac:dyDescent="0.3">
      <c r="A5077" s="1"/>
      <c r="C5077" s="6"/>
      <c r="H5077" s="8"/>
      <c r="I5077" s="4"/>
      <c r="V5077" s="27"/>
    </row>
    <row r="5078" spans="1:22" x14ac:dyDescent="0.3">
      <c r="A5078" s="1"/>
      <c r="C5078" s="6"/>
      <c r="H5078" s="8"/>
      <c r="I5078" s="4"/>
      <c r="V5078" s="27"/>
    </row>
    <row r="5079" spans="1:22" x14ac:dyDescent="0.3">
      <c r="A5079" s="1"/>
      <c r="C5079" s="6"/>
      <c r="H5079" s="8"/>
      <c r="I5079" s="4"/>
      <c r="V5079" s="27"/>
    </row>
    <row r="5080" spans="1:22" x14ac:dyDescent="0.3">
      <c r="A5080" s="1"/>
      <c r="C5080" s="6"/>
      <c r="H5080" s="8"/>
      <c r="I5080" s="4"/>
      <c r="V5080" s="27"/>
    </row>
    <row r="5081" spans="1:22" x14ac:dyDescent="0.3">
      <c r="A5081" s="1"/>
      <c r="C5081" s="6"/>
      <c r="H5081" s="8"/>
      <c r="I5081" s="4"/>
      <c r="V5081" s="27"/>
    </row>
    <row r="5082" spans="1:22" x14ac:dyDescent="0.3">
      <c r="A5082" s="1"/>
      <c r="C5082" s="6"/>
      <c r="H5082" s="8"/>
      <c r="I5082" s="4"/>
      <c r="V5082" s="27"/>
    </row>
    <row r="5083" spans="1:22" x14ac:dyDescent="0.3">
      <c r="A5083" s="1"/>
      <c r="C5083" s="6"/>
      <c r="H5083" s="8"/>
      <c r="I5083" s="4"/>
      <c r="V5083" s="27"/>
    </row>
    <row r="5084" spans="1:22" x14ac:dyDescent="0.3">
      <c r="A5084" s="1"/>
      <c r="C5084" s="6"/>
      <c r="H5084" s="8"/>
      <c r="I5084" s="4"/>
      <c r="V5084" s="27"/>
    </row>
    <row r="5085" spans="1:22" x14ac:dyDescent="0.3">
      <c r="A5085" s="1"/>
      <c r="C5085" s="6"/>
      <c r="H5085" s="8"/>
      <c r="I5085" s="4"/>
      <c r="V5085" s="27"/>
    </row>
    <row r="5086" spans="1:22" x14ac:dyDescent="0.3">
      <c r="A5086" s="1"/>
      <c r="C5086" s="6"/>
      <c r="H5086" s="8"/>
      <c r="I5086" s="4"/>
      <c r="V5086" s="27"/>
    </row>
    <row r="5087" spans="1:22" x14ac:dyDescent="0.3">
      <c r="A5087" s="1"/>
      <c r="C5087" s="6"/>
      <c r="H5087" s="8"/>
      <c r="I5087" s="4"/>
      <c r="V5087" s="27"/>
    </row>
    <row r="5088" spans="1:22" x14ac:dyDescent="0.3">
      <c r="A5088" s="1"/>
      <c r="C5088" s="6"/>
      <c r="H5088" s="8"/>
      <c r="I5088" s="4"/>
      <c r="V5088" s="27"/>
    </row>
    <row r="5089" spans="1:22" x14ac:dyDescent="0.3">
      <c r="A5089" s="1"/>
      <c r="C5089" s="6"/>
      <c r="H5089" s="8"/>
      <c r="I5089" s="4"/>
      <c r="V5089" s="27"/>
    </row>
    <row r="5090" spans="1:22" x14ac:dyDescent="0.3">
      <c r="A5090" s="1"/>
      <c r="C5090" s="6"/>
      <c r="H5090" s="8"/>
      <c r="I5090" s="4"/>
      <c r="V5090" s="27"/>
    </row>
    <row r="5091" spans="1:22" x14ac:dyDescent="0.3">
      <c r="A5091" s="1"/>
      <c r="C5091" s="6"/>
      <c r="H5091" s="8"/>
      <c r="I5091" s="4"/>
      <c r="V5091" s="27"/>
    </row>
    <row r="5092" spans="1:22" x14ac:dyDescent="0.3">
      <c r="A5092" s="1"/>
      <c r="C5092" s="6"/>
      <c r="H5092" s="8"/>
      <c r="I5092" s="4"/>
      <c r="V5092" s="27"/>
    </row>
    <row r="5093" spans="1:22" x14ac:dyDescent="0.3">
      <c r="A5093" s="1"/>
      <c r="C5093" s="6"/>
      <c r="H5093" s="8"/>
      <c r="I5093" s="4"/>
      <c r="V5093" s="27"/>
    </row>
    <row r="5094" spans="1:22" x14ac:dyDescent="0.3">
      <c r="A5094" s="1"/>
      <c r="C5094" s="6"/>
      <c r="H5094" s="8"/>
      <c r="I5094" s="4"/>
      <c r="V5094" s="27"/>
    </row>
    <row r="5095" spans="1:22" x14ac:dyDescent="0.3">
      <c r="A5095" s="1"/>
      <c r="C5095" s="6"/>
      <c r="H5095" s="8"/>
      <c r="I5095" s="4"/>
      <c r="V5095" s="27"/>
    </row>
    <row r="5096" spans="1:22" x14ac:dyDescent="0.3">
      <c r="A5096" s="1"/>
      <c r="C5096" s="6"/>
      <c r="H5096" s="8"/>
      <c r="I5096" s="4"/>
      <c r="V5096" s="27"/>
    </row>
    <row r="5097" spans="1:22" x14ac:dyDescent="0.3">
      <c r="A5097" s="1"/>
      <c r="C5097" s="6"/>
      <c r="H5097" s="8"/>
      <c r="I5097" s="4"/>
      <c r="V5097" s="27"/>
    </row>
    <row r="5098" spans="1:22" x14ac:dyDescent="0.3">
      <c r="A5098" s="1"/>
      <c r="C5098" s="6"/>
      <c r="H5098" s="8"/>
      <c r="I5098" s="4"/>
      <c r="V5098" s="27"/>
    </row>
    <row r="5099" spans="1:22" x14ac:dyDescent="0.3">
      <c r="A5099" s="1"/>
      <c r="C5099" s="6"/>
      <c r="H5099" s="8"/>
      <c r="I5099" s="4"/>
      <c r="V5099" s="27"/>
    </row>
    <row r="5100" spans="1:22" x14ac:dyDescent="0.3">
      <c r="A5100" s="1"/>
      <c r="C5100" s="6"/>
      <c r="H5100" s="8"/>
      <c r="I5100" s="4"/>
      <c r="V5100" s="27"/>
    </row>
    <row r="5101" spans="1:22" x14ac:dyDescent="0.3">
      <c r="A5101" s="1"/>
      <c r="C5101" s="6"/>
      <c r="H5101" s="8"/>
      <c r="I5101" s="4"/>
      <c r="V5101" s="27"/>
    </row>
    <row r="5102" spans="1:22" x14ac:dyDescent="0.3">
      <c r="A5102" s="1"/>
      <c r="C5102" s="6"/>
      <c r="H5102" s="8"/>
      <c r="I5102" s="4"/>
      <c r="V5102" s="27"/>
    </row>
    <row r="5103" spans="1:22" x14ac:dyDescent="0.3">
      <c r="A5103" s="1"/>
      <c r="C5103" s="6"/>
      <c r="H5103" s="8"/>
      <c r="I5103" s="4"/>
      <c r="V5103" s="27"/>
    </row>
    <row r="5104" spans="1:22" x14ac:dyDescent="0.3">
      <c r="A5104" s="1"/>
      <c r="C5104" s="6"/>
      <c r="H5104" s="8"/>
      <c r="I5104" s="4"/>
      <c r="V5104" s="27"/>
    </row>
    <row r="5105" spans="1:22" x14ac:dyDescent="0.3">
      <c r="A5105" s="1"/>
      <c r="C5105" s="6"/>
      <c r="H5105" s="8"/>
      <c r="I5105" s="4"/>
      <c r="V5105" s="27"/>
    </row>
    <row r="5106" spans="1:22" x14ac:dyDescent="0.3">
      <c r="A5106" s="1"/>
      <c r="C5106" s="6"/>
      <c r="H5106" s="8"/>
      <c r="I5106" s="4"/>
      <c r="V5106" s="27"/>
    </row>
    <row r="5107" spans="1:22" x14ac:dyDescent="0.3">
      <c r="A5107" s="1"/>
      <c r="C5107" s="6"/>
      <c r="H5107" s="8"/>
      <c r="I5107" s="4"/>
      <c r="V5107" s="27"/>
    </row>
    <row r="5108" spans="1:22" x14ac:dyDescent="0.3">
      <c r="A5108" s="1"/>
      <c r="C5108" s="6"/>
      <c r="H5108" s="8"/>
      <c r="I5108" s="4"/>
      <c r="V5108" s="27"/>
    </row>
    <row r="5109" spans="1:22" x14ac:dyDescent="0.3">
      <c r="A5109" s="1"/>
      <c r="C5109" s="6"/>
      <c r="H5109" s="8"/>
      <c r="I5109" s="4"/>
      <c r="V5109" s="27"/>
    </row>
    <row r="5110" spans="1:22" x14ac:dyDescent="0.3">
      <c r="A5110" s="1"/>
      <c r="C5110" s="6"/>
      <c r="H5110" s="8"/>
      <c r="I5110" s="4"/>
      <c r="V5110" s="27"/>
    </row>
    <row r="5111" spans="1:22" x14ac:dyDescent="0.3">
      <c r="A5111" s="1"/>
      <c r="C5111" s="6"/>
      <c r="H5111" s="8"/>
      <c r="I5111" s="4"/>
      <c r="V5111" s="27"/>
    </row>
    <row r="5112" spans="1:22" x14ac:dyDescent="0.3">
      <c r="A5112" s="1"/>
      <c r="C5112" s="6"/>
      <c r="H5112" s="8"/>
      <c r="I5112" s="4"/>
      <c r="V5112" s="27"/>
    </row>
    <row r="5113" spans="1:22" x14ac:dyDescent="0.3">
      <c r="A5113" s="1"/>
      <c r="C5113" s="6"/>
      <c r="H5113" s="8"/>
      <c r="I5113" s="4"/>
      <c r="V5113" s="27"/>
    </row>
    <row r="5114" spans="1:22" x14ac:dyDescent="0.3">
      <c r="A5114" s="1"/>
      <c r="C5114" s="6"/>
      <c r="H5114" s="8"/>
      <c r="I5114" s="4"/>
      <c r="V5114" s="27"/>
    </row>
    <row r="5115" spans="1:22" x14ac:dyDescent="0.3">
      <c r="A5115" s="1"/>
      <c r="C5115" s="6"/>
      <c r="H5115" s="8"/>
      <c r="I5115" s="4"/>
      <c r="V5115" s="27"/>
    </row>
    <row r="5116" spans="1:22" x14ac:dyDescent="0.3">
      <c r="A5116" s="1"/>
      <c r="C5116" s="6"/>
      <c r="H5116" s="8"/>
      <c r="I5116" s="4"/>
      <c r="V5116" s="27"/>
    </row>
    <row r="5117" spans="1:22" x14ac:dyDescent="0.3">
      <c r="A5117" s="1"/>
      <c r="C5117" s="6"/>
      <c r="H5117" s="8"/>
      <c r="I5117" s="4"/>
      <c r="V5117" s="27"/>
    </row>
    <row r="5118" spans="1:22" x14ac:dyDescent="0.3">
      <c r="A5118" s="1"/>
      <c r="C5118" s="6"/>
      <c r="H5118" s="8"/>
      <c r="I5118" s="4"/>
      <c r="V5118" s="27"/>
    </row>
    <row r="5119" spans="1:22" x14ac:dyDescent="0.3">
      <c r="A5119" s="1"/>
      <c r="C5119" s="6"/>
      <c r="H5119" s="8"/>
      <c r="I5119" s="4"/>
      <c r="V5119" s="27"/>
    </row>
    <row r="5120" spans="1:22" x14ac:dyDescent="0.3">
      <c r="A5120" s="1"/>
      <c r="C5120" s="6"/>
      <c r="H5120" s="8"/>
      <c r="I5120" s="4"/>
      <c r="V5120" s="27"/>
    </row>
    <row r="5121" spans="1:22" x14ac:dyDescent="0.3">
      <c r="A5121" s="1"/>
      <c r="C5121" s="6"/>
      <c r="H5121" s="8"/>
      <c r="I5121" s="4"/>
      <c r="V5121" s="27"/>
    </row>
    <row r="5122" spans="1:22" x14ac:dyDescent="0.3">
      <c r="A5122" s="1"/>
      <c r="C5122" s="6"/>
      <c r="H5122" s="8"/>
      <c r="I5122" s="4"/>
      <c r="V5122" s="27"/>
    </row>
    <row r="5123" spans="1:22" x14ac:dyDescent="0.3">
      <c r="A5123" s="1"/>
      <c r="C5123" s="6"/>
      <c r="H5123" s="8"/>
      <c r="I5123" s="4"/>
      <c r="V5123" s="27"/>
    </row>
    <row r="5124" spans="1:22" x14ac:dyDescent="0.3">
      <c r="A5124" s="1"/>
      <c r="C5124" s="6"/>
      <c r="H5124" s="8"/>
      <c r="I5124" s="4"/>
      <c r="V5124" s="27"/>
    </row>
    <row r="5125" spans="1:22" x14ac:dyDescent="0.3">
      <c r="A5125" s="1"/>
      <c r="C5125" s="6"/>
      <c r="H5125" s="8"/>
      <c r="I5125" s="4"/>
      <c r="V5125" s="27"/>
    </row>
    <row r="5126" spans="1:22" x14ac:dyDescent="0.3">
      <c r="A5126" s="1"/>
      <c r="C5126" s="6"/>
      <c r="H5126" s="8"/>
      <c r="I5126" s="4"/>
      <c r="V5126" s="27"/>
    </row>
    <row r="5127" spans="1:22" x14ac:dyDescent="0.3">
      <c r="A5127" s="1"/>
      <c r="C5127" s="6"/>
      <c r="H5127" s="8"/>
      <c r="I5127" s="4"/>
      <c r="V5127" s="27"/>
    </row>
    <row r="5128" spans="1:22" x14ac:dyDescent="0.3">
      <c r="A5128" s="1"/>
      <c r="C5128" s="6"/>
      <c r="H5128" s="8"/>
      <c r="I5128" s="4"/>
      <c r="V5128" s="27"/>
    </row>
    <row r="5129" spans="1:22" x14ac:dyDescent="0.3">
      <c r="A5129" s="1"/>
      <c r="C5129" s="6"/>
      <c r="H5129" s="8"/>
      <c r="I5129" s="4"/>
      <c r="V5129" s="27"/>
    </row>
    <row r="5130" spans="1:22" x14ac:dyDescent="0.3">
      <c r="A5130" s="1"/>
      <c r="C5130" s="6"/>
      <c r="H5130" s="8"/>
      <c r="I5130" s="4"/>
      <c r="V5130" s="27"/>
    </row>
    <row r="5131" spans="1:22" x14ac:dyDescent="0.3">
      <c r="A5131" s="1"/>
      <c r="C5131" s="6"/>
      <c r="H5131" s="8"/>
      <c r="I5131" s="4"/>
      <c r="V5131" s="27"/>
    </row>
    <row r="5132" spans="1:22" x14ac:dyDescent="0.3">
      <c r="A5132" s="1"/>
      <c r="C5132" s="6"/>
      <c r="H5132" s="8"/>
      <c r="I5132" s="4"/>
      <c r="V5132" s="27"/>
    </row>
    <row r="5133" spans="1:22" x14ac:dyDescent="0.3">
      <c r="A5133" s="1"/>
      <c r="C5133" s="6"/>
      <c r="H5133" s="8"/>
      <c r="I5133" s="4"/>
      <c r="V5133" s="27"/>
    </row>
    <row r="5134" spans="1:22" x14ac:dyDescent="0.3">
      <c r="A5134" s="1"/>
      <c r="C5134" s="6"/>
      <c r="H5134" s="8"/>
      <c r="I5134" s="4"/>
      <c r="V5134" s="27"/>
    </row>
    <row r="5135" spans="1:22" x14ac:dyDescent="0.3">
      <c r="A5135" s="1"/>
      <c r="C5135" s="6"/>
      <c r="H5135" s="8"/>
      <c r="I5135" s="4"/>
      <c r="V5135" s="27"/>
    </row>
    <row r="5136" spans="1:22" x14ac:dyDescent="0.3">
      <c r="A5136" s="1"/>
      <c r="C5136" s="6"/>
      <c r="H5136" s="8"/>
      <c r="I5136" s="4"/>
      <c r="V5136" s="27"/>
    </row>
    <row r="5137" spans="1:22" x14ac:dyDescent="0.3">
      <c r="A5137" s="1"/>
      <c r="C5137" s="6"/>
      <c r="H5137" s="8"/>
      <c r="I5137" s="4"/>
      <c r="V5137" s="27"/>
    </row>
    <row r="5138" spans="1:22" x14ac:dyDescent="0.3">
      <c r="A5138" s="1"/>
      <c r="C5138" s="6"/>
      <c r="H5138" s="8"/>
      <c r="I5138" s="4"/>
      <c r="V5138" s="27"/>
    </row>
    <row r="5139" spans="1:22" x14ac:dyDescent="0.3">
      <c r="A5139" s="1"/>
      <c r="C5139" s="6"/>
      <c r="H5139" s="8"/>
      <c r="I5139" s="4"/>
      <c r="V5139" s="27"/>
    </row>
    <row r="5140" spans="1:22" x14ac:dyDescent="0.3">
      <c r="A5140" s="1"/>
      <c r="C5140" s="6"/>
      <c r="H5140" s="8"/>
      <c r="I5140" s="4"/>
      <c r="V5140" s="27"/>
    </row>
    <row r="5141" spans="1:22" x14ac:dyDescent="0.3">
      <c r="A5141" s="1"/>
      <c r="C5141" s="6"/>
      <c r="H5141" s="8"/>
      <c r="I5141" s="4"/>
      <c r="V5141" s="27"/>
    </row>
    <row r="5142" spans="1:22" x14ac:dyDescent="0.3">
      <c r="A5142" s="1"/>
      <c r="C5142" s="6"/>
      <c r="H5142" s="8"/>
      <c r="I5142" s="4"/>
      <c r="V5142" s="27"/>
    </row>
    <row r="5143" spans="1:22" x14ac:dyDescent="0.3">
      <c r="A5143" s="1"/>
      <c r="C5143" s="6"/>
      <c r="H5143" s="8"/>
      <c r="I5143" s="4"/>
      <c r="V5143" s="27"/>
    </row>
    <row r="5144" spans="1:22" x14ac:dyDescent="0.3">
      <c r="A5144" s="1"/>
      <c r="C5144" s="6"/>
      <c r="H5144" s="8"/>
      <c r="I5144" s="4"/>
      <c r="V5144" s="27"/>
    </row>
    <row r="5145" spans="1:22" x14ac:dyDescent="0.3">
      <c r="A5145" s="1"/>
      <c r="C5145" s="6"/>
      <c r="H5145" s="8"/>
      <c r="I5145" s="4"/>
      <c r="V5145" s="27"/>
    </row>
    <row r="5146" spans="1:22" x14ac:dyDescent="0.3">
      <c r="A5146" s="1"/>
      <c r="C5146" s="6"/>
      <c r="H5146" s="8"/>
      <c r="I5146" s="4"/>
      <c r="V5146" s="27"/>
    </row>
    <row r="5147" spans="1:22" x14ac:dyDescent="0.3">
      <c r="A5147" s="1"/>
      <c r="C5147" s="6"/>
      <c r="H5147" s="8"/>
      <c r="I5147" s="4"/>
      <c r="V5147" s="27"/>
    </row>
    <row r="5148" spans="1:22" x14ac:dyDescent="0.3">
      <c r="A5148" s="1"/>
      <c r="C5148" s="6"/>
      <c r="H5148" s="8"/>
      <c r="I5148" s="4"/>
      <c r="V5148" s="27"/>
    </row>
    <row r="5149" spans="1:22" x14ac:dyDescent="0.3">
      <c r="A5149" s="1"/>
      <c r="C5149" s="6"/>
      <c r="H5149" s="8"/>
      <c r="I5149" s="4"/>
      <c r="V5149" s="27"/>
    </row>
    <row r="5150" spans="1:22" x14ac:dyDescent="0.3">
      <c r="A5150" s="1"/>
      <c r="C5150" s="6"/>
      <c r="H5150" s="8"/>
      <c r="I5150" s="4"/>
      <c r="V5150" s="27"/>
    </row>
    <row r="5151" spans="1:22" x14ac:dyDescent="0.3">
      <c r="A5151" s="1"/>
      <c r="C5151" s="6"/>
      <c r="H5151" s="8"/>
      <c r="I5151" s="4"/>
      <c r="V5151" s="27"/>
    </row>
    <row r="5152" spans="1:22" x14ac:dyDescent="0.3">
      <c r="A5152" s="1"/>
      <c r="C5152" s="6"/>
      <c r="H5152" s="8"/>
      <c r="I5152" s="4"/>
      <c r="V5152" s="27"/>
    </row>
    <row r="5153" spans="1:22" x14ac:dyDescent="0.3">
      <c r="A5153" s="1"/>
      <c r="C5153" s="6"/>
      <c r="H5153" s="8"/>
      <c r="I5153" s="4"/>
      <c r="V5153" s="27"/>
    </row>
    <row r="5154" spans="1:22" x14ac:dyDescent="0.3">
      <c r="A5154" s="1"/>
      <c r="C5154" s="6"/>
      <c r="H5154" s="8"/>
      <c r="I5154" s="4"/>
      <c r="V5154" s="27"/>
    </row>
    <row r="5155" spans="1:22" x14ac:dyDescent="0.3">
      <c r="A5155" s="1"/>
      <c r="C5155" s="6"/>
      <c r="H5155" s="8"/>
      <c r="I5155" s="4"/>
      <c r="V5155" s="27"/>
    </row>
    <row r="5156" spans="1:22" x14ac:dyDescent="0.3">
      <c r="A5156" s="1"/>
      <c r="C5156" s="6"/>
      <c r="H5156" s="8"/>
      <c r="I5156" s="4"/>
      <c r="V5156" s="27"/>
    </row>
    <row r="5157" spans="1:22" x14ac:dyDescent="0.3">
      <c r="A5157" s="1"/>
      <c r="C5157" s="6"/>
      <c r="H5157" s="8"/>
      <c r="I5157" s="4"/>
      <c r="V5157" s="27"/>
    </row>
    <row r="5158" spans="1:22" x14ac:dyDescent="0.3">
      <c r="A5158" s="1"/>
      <c r="C5158" s="6"/>
      <c r="H5158" s="8"/>
      <c r="I5158" s="4"/>
      <c r="V5158" s="27"/>
    </row>
    <row r="5159" spans="1:22" x14ac:dyDescent="0.3">
      <c r="A5159" s="1"/>
      <c r="C5159" s="6"/>
      <c r="H5159" s="8"/>
      <c r="I5159" s="4"/>
      <c r="V5159" s="27"/>
    </row>
    <row r="5160" spans="1:22" x14ac:dyDescent="0.3">
      <c r="A5160" s="1"/>
      <c r="C5160" s="6"/>
      <c r="H5160" s="8"/>
      <c r="I5160" s="4"/>
      <c r="V5160" s="27"/>
    </row>
    <row r="5161" spans="1:22" x14ac:dyDescent="0.3">
      <c r="A5161" s="1"/>
      <c r="C5161" s="6"/>
      <c r="H5161" s="8"/>
      <c r="I5161" s="4"/>
      <c r="V5161" s="27"/>
    </row>
    <row r="5162" spans="1:22" x14ac:dyDescent="0.3">
      <c r="A5162" s="1"/>
      <c r="C5162" s="6"/>
      <c r="H5162" s="8"/>
      <c r="I5162" s="4"/>
      <c r="V5162" s="27"/>
    </row>
    <row r="5163" spans="1:22" x14ac:dyDescent="0.3">
      <c r="A5163" s="1"/>
      <c r="C5163" s="6"/>
      <c r="H5163" s="8"/>
      <c r="I5163" s="4"/>
      <c r="V5163" s="27"/>
    </row>
    <row r="5164" spans="1:22" x14ac:dyDescent="0.3">
      <c r="A5164" s="1"/>
      <c r="C5164" s="6"/>
      <c r="H5164" s="8"/>
      <c r="I5164" s="4"/>
      <c r="V5164" s="27"/>
    </row>
    <row r="5165" spans="1:22" x14ac:dyDescent="0.3">
      <c r="A5165" s="1"/>
      <c r="C5165" s="6"/>
      <c r="H5165" s="8"/>
      <c r="I5165" s="4"/>
      <c r="V5165" s="27"/>
    </row>
    <row r="5166" spans="1:22" x14ac:dyDescent="0.3">
      <c r="A5166" s="1"/>
      <c r="C5166" s="6"/>
      <c r="H5166" s="8"/>
      <c r="I5166" s="4"/>
      <c r="V5166" s="27"/>
    </row>
    <row r="5167" spans="1:22" x14ac:dyDescent="0.3">
      <c r="A5167" s="1"/>
      <c r="C5167" s="6"/>
      <c r="H5167" s="8"/>
      <c r="I5167" s="4"/>
      <c r="V5167" s="27"/>
    </row>
    <row r="5168" spans="1:22" x14ac:dyDescent="0.3">
      <c r="A5168" s="1"/>
      <c r="C5168" s="6"/>
      <c r="H5168" s="8"/>
      <c r="I5168" s="4"/>
      <c r="V5168" s="27"/>
    </row>
    <row r="5169" spans="1:22" x14ac:dyDescent="0.3">
      <c r="A5169" s="1"/>
      <c r="C5169" s="6"/>
      <c r="H5169" s="8"/>
      <c r="I5169" s="4"/>
      <c r="V5169" s="27"/>
    </row>
    <row r="5170" spans="1:22" x14ac:dyDescent="0.3">
      <c r="A5170" s="1"/>
      <c r="C5170" s="6"/>
      <c r="H5170" s="8"/>
      <c r="I5170" s="4"/>
      <c r="V5170" s="27"/>
    </row>
    <row r="5171" spans="1:22" x14ac:dyDescent="0.3">
      <c r="A5171" s="1"/>
      <c r="C5171" s="6"/>
      <c r="H5171" s="8"/>
      <c r="I5171" s="4"/>
      <c r="V5171" s="27"/>
    </row>
    <row r="5172" spans="1:22" x14ac:dyDescent="0.3">
      <c r="A5172" s="1"/>
      <c r="C5172" s="6"/>
      <c r="H5172" s="8"/>
      <c r="I5172" s="4"/>
      <c r="V5172" s="27"/>
    </row>
    <row r="5173" spans="1:22" x14ac:dyDescent="0.3">
      <c r="A5173" s="1"/>
      <c r="C5173" s="6"/>
      <c r="H5173" s="8"/>
      <c r="I5173" s="4"/>
      <c r="V5173" s="27"/>
    </row>
    <row r="5174" spans="1:22" x14ac:dyDescent="0.3">
      <c r="A5174" s="1"/>
      <c r="C5174" s="6"/>
      <c r="H5174" s="8"/>
      <c r="I5174" s="4"/>
      <c r="V5174" s="27"/>
    </row>
    <row r="5175" spans="1:22" x14ac:dyDescent="0.3">
      <c r="A5175" s="1"/>
      <c r="C5175" s="6"/>
      <c r="H5175" s="8"/>
      <c r="I5175" s="4"/>
      <c r="V5175" s="27"/>
    </row>
    <row r="5176" spans="1:22" x14ac:dyDescent="0.3">
      <c r="A5176" s="1"/>
      <c r="C5176" s="6"/>
      <c r="H5176" s="8"/>
      <c r="I5176" s="4"/>
      <c r="V5176" s="27"/>
    </row>
    <row r="5177" spans="1:22" x14ac:dyDescent="0.3">
      <c r="A5177" s="1"/>
      <c r="C5177" s="6"/>
      <c r="H5177" s="8"/>
      <c r="I5177" s="4"/>
      <c r="V5177" s="27"/>
    </row>
    <row r="5178" spans="1:22" x14ac:dyDescent="0.3">
      <c r="A5178" s="1"/>
      <c r="C5178" s="6"/>
      <c r="H5178" s="8"/>
      <c r="I5178" s="4"/>
      <c r="V5178" s="27"/>
    </row>
    <row r="5179" spans="1:22" x14ac:dyDescent="0.3">
      <c r="A5179" s="1"/>
      <c r="C5179" s="6"/>
      <c r="H5179" s="8"/>
      <c r="I5179" s="4"/>
      <c r="V5179" s="27"/>
    </row>
    <row r="5180" spans="1:22" x14ac:dyDescent="0.3">
      <c r="A5180" s="1"/>
      <c r="C5180" s="6"/>
      <c r="H5180" s="8"/>
      <c r="I5180" s="4"/>
      <c r="V5180" s="27"/>
    </row>
    <row r="5181" spans="1:22" x14ac:dyDescent="0.3">
      <c r="A5181" s="1"/>
      <c r="C5181" s="6"/>
      <c r="H5181" s="8"/>
      <c r="I5181" s="4"/>
      <c r="V5181" s="27"/>
    </row>
    <row r="5182" spans="1:22" x14ac:dyDescent="0.3">
      <c r="A5182" s="1"/>
      <c r="C5182" s="6"/>
      <c r="H5182" s="8"/>
      <c r="I5182" s="4"/>
      <c r="V5182" s="27"/>
    </row>
    <row r="5183" spans="1:22" x14ac:dyDescent="0.3">
      <c r="A5183" s="1"/>
      <c r="C5183" s="6"/>
      <c r="H5183" s="8"/>
      <c r="I5183" s="4"/>
      <c r="V5183" s="27"/>
    </row>
    <row r="5184" spans="1:22" x14ac:dyDescent="0.3">
      <c r="A5184" s="1"/>
      <c r="C5184" s="6"/>
      <c r="H5184" s="8"/>
      <c r="I5184" s="4"/>
      <c r="V5184" s="27"/>
    </row>
    <row r="5185" spans="1:22" x14ac:dyDescent="0.3">
      <c r="A5185" s="1"/>
      <c r="C5185" s="6"/>
      <c r="H5185" s="8"/>
      <c r="I5185" s="4"/>
      <c r="V5185" s="27"/>
    </row>
    <row r="5186" spans="1:22" x14ac:dyDescent="0.3">
      <c r="A5186" s="1"/>
      <c r="C5186" s="6"/>
      <c r="H5186" s="8"/>
      <c r="I5186" s="4"/>
      <c r="V5186" s="27"/>
    </row>
    <row r="5187" spans="1:22" x14ac:dyDescent="0.3">
      <c r="A5187" s="1"/>
      <c r="C5187" s="6"/>
      <c r="H5187" s="8"/>
      <c r="I5187" s="4"/>
      <c r="V5187" s="27"/>
    </row>
    <row r="5188" spans="1:22" x14ac:dyDescent="0.3">
      <c r="A5188" s="1"/>
      <c r="C5188" s="6"/>
      <c r="H5188" s="8"/>
      <c r="I5188" s="4"/>
      <c r="V5188" s="27"/>
    </row>
    <row r="5189" spans="1:22" x14ac:dyDescent="0.3">
      <c r="A5189" s="1"/>
      <c r="C5189" s="6"/>
      <c r="H5189" s="8"/>
      <c r="I5189" s="4"/>
      <c r="V5189" s="27"/>
    </row>
    <row r="5190" spans="1:22" x14ac:dyDescent="0.3">
      <c r="A5190" s="1"/>
      <c r="C5190" s="6"/>
      <c r="H5190" s="8"/>
      <c r="I5190" s="4"/>
      <c r="V5190" s="27"/>
    </row>
    <row r="5191" spans="1:22" x14ac:dyDescent="0.3">
      <c r="A5191" s="1"/>
      <c r="C5191" s="6"/>
      <c r="H5191" s="8"/>
      <c r="I5191" s="4"/>
      <c r="V5191" s="27"/>
    </row>
    <row r="5192" spans="1:22" x14ac:dyDescent="0.3">
      <c r="A5192" s="1"/>
      <c r="C5192" s="6"/>
      <c r="H5192" s="8"/>
      <c r="I5192" s="4"/>
      <c r="V5192" s="27"/>
    </row>
    <row r="5193" spans="1:22" x14ac:dyDescent="0.3">
      <c r="A5193" s="1"/>
      <c r="C5193" s="6"/>
      <c r="H5193" s="8"/>
      <c r="I5193" s="4"/>
      <c r="V5193" s="27"/>
    </row>
    <row r="5194" spans="1:22" x14ac:dyDescent="0.3">
      <c r="A5194" s="1"/>
      <c r="C5194" s="6"/>
      <c r="H5194" s="8"/>
      <c r="I5194" s="4"/>
      <c r="V5194" s="27"/>
    </row>
    <row r="5195" spans="1:22" x14ac:dyDescent="0.3">
      <c r="A5195" s="1"/>
      <c r="C5195" s="6"/>
      <c r="H5195" s="8"/>
      <c r="I5195" s="4"/>
      <c r="V5195" s="27"/>
    </row>
    <row r="5196" spans="1:22" x14ac:dyDescent="0.3">
      <c r="A5196" s="1"/>
      <c r="C5196" s="6"/>
      <c r="H5196" s="8"/>
      <c r="I5196" s="4"/>
      <c r="V5196" s="27"/>
    </row>
    <row r="5197" spans="1:22" x14ac:dyDescent="0.3">
      <c r="A5197" s="1"/>
      <c r="C5197" s="6"/>
      <c r="H5197" s="8"/>
      <c r="I5197" s="4"/>
      <c r="V5197" s="27"/>
    </row>
    <row r="5198" spans="1:22" x14ac:dyDescent="0.3">
      <c r="A5198" s="1"/>
      <c r="C5198" s="6"/>
      <c r="H5198" s="8"/>
      <c r="I5198" s="4"/>
      <c r="V5198" s="27"/>
    </row>
    <row r="5199" spans="1:22" x14ac:dyDescent="0.3">
      <c r="A5199" s="1"/>
      <c r="C5199" s="6"/>
      <c r="H5199" s="8"/>
      <c r="I5199" s="4"/>
      <c r="V5199" s="27"/>
    </row>
    <row r="5200" spans="1:22" x14ac:dyDescent="0.3">
      <c r="A5200" s="1"/>
      <c r="C5200" s="6"/>
      <c r="H5200" s="8"/>
      <c r="I5200" s="4"/>
      <c r="V5200" s="27"/>
    </row>
    <row r="5201" spans="1:22" x14ac:dyDescent="0.3">
      <c r="A5201" s="1"/>
      <c r="C5201" s="6"/>
      <c r="H5201" s="8"/>
      <c r="I5201" s="4"/>
      <c r="V5201" s="27"/>
    </row>
    <row r="5202" spans="1:22" x14ac:dyDescent="0.3">
      <c r="A5202" s="1"/>
      <c r="C5202" s="6"/>
      <c r="H5202" s="8"/>
      <c r="I5202" s="4"/>
      <c r="V5202" s="27"/>
    </row>
    <row r="5203" spans="1:22" x14ac:dyDescent="0.3">
      <c r="A5203" s="1"/>
      <c r="C5203" s="6"/>
      <c r="H5203" s="8"/>
      <c r="I5203" s="4"/>
      <c r="V5203" s="27"/>
    </row>
    <row r="5204" spans="1:22" x14ac:dyDescent="0.3">
      <c r="A5204" s="1"/>
      <c r="C5204" s="6"/>
      <c r="H5204" s="8"/>
      <c r="I5204" s="4"/>
      <c r="V5204" s="27"/>
    </row>
    <row r="5205" spans="1:22" x14ac:dyDescent="0.3">
      <c r="A5205" s="1"/>
      <c r="C5205" s="6"/>
      <c r="H5205" s="8"/>
      <c r="I5205" s="4"/>
      <c r="V5205" s="27"/>
    </row>
    <row r="5206" spans="1:22" x14ac:dyDescent="0.3">
      <c r="A5206" s="1"/>
      <c r="C5206" s="6"/>
      <c r="H5206" s="8"/>
      <c r="I5206" s="4"/>
      <c r="V5206" s="27"/>
    </row>
    <row r="5207" spans="1:22" x14ac:dyDescent="0.3">
      <c r="A5207" s="1"/>
      <c r="C5207" s="6"/>
      <c r="H5207" s="8"/>
      <c r="I5207" s="4"/>
      <c r="V5207" s="27"/>
    </row>
    <row r="5208" spans="1:22" x14ac:dyDescent="0.3">
      <c r="A5208" s="1"/>
      <c r="C5208" s="6"/>
      <c r="H5208" s="8"/>
      <c r="I5208" s="4"/>
      <c r="V5208" s="27"/>
    </row>
    <row r="5209" spans="1:22" x14ac:dyDescent="0.3">
      <c r="A5209" s="1"/>
      <c r="C5209" s="6"/>
      <c r="H5209" s="8"/>
      <c r="I5209" s="4"/>
      <c r="V5209" s="27"/>
    </row>
    <row r="5210" spans="1:22" x14ac:dyDescent="0.3">
      <c r="A5210" s="1"/>
      <c r="C5210" s="6"/>
      <c r="H5210" s="8"/>
      <c r="I5210" s="4"/>
      <c r="V5210" s="27"/>
    </row>
    <row r="5211" spans="1:22" x14ac:dyDescent="0.3">
      <c r="A5211" s="1"/>
      <c r="C5211" s="6"/>
      <c r="H5211" s="8"/>
      <c r="I5211" s="4"/>
      <c r="V5211" s="27"/>
    </row>
    <row r="5212" spans="1:22" x14ac:dyDescent="0.3">
      <c r="A5212" s="1"/>
      <c r="C5212" s="6"/>
      <c r="H5212" s="8"/>
      <c r="I5212" s="4"/>
      <c r="V5212" s="27"/>
    </row>
    <row r="5213" spans="1:22" x14ac:dyDescent="0.3">
      <c r="A5213" s="1"/>
      <c r="C5213" s="6"/>
      <c r="H5213" s="8"/>
      <c r="I5213" s="4"/>
      <c r="V5213" s="27"/>
    </row>
    <row r="5214" spans="1:22" x14ac:dyDescent="0.3">
      <c r="A5214" s="1"/>
      <c r="C5214" s="6"/>
      <c r="H5214" s="8"/>
      <c r="I5214" s="4"/>
      <c r="V5214" s="27"/>
    </row>
    <row r="5215" spans="1:22" x14ac:dyDescent="0.3">
      <c r="A5215" s="1"/>
      <c r="C5215" s="6"/>
      <c r="H5215" s="8"/>
      <c r="I5215" s="4"/>
      <c r="V5215" s="27"/>
    </row>
    <row r="5216" spans="1:22" x14ac:dyDescent="0.3">
      <c r="A5216" s="1"/>
      <c r="C5216" s="6"/>
      <c r="H5216" s="8"/>
      <c r="I5216" s="4"/>
      <c r="V5216" s="27"/>
    </row>
    <row r="5217" spans="1:22" x14ac:dyDescent="0.3">
      <c r="A5217" s="1"/>
      <c r="C5217" s="6"/>
      <c r="H5217" s="8"/>
      <c r="I5217" s="4"/>
      <c r="V5217" s="27"/>
    </row>
    <row r="5218" spans="1:22" x14ac:dyDescent="0.3">
      <c r="A5218" s="1"/>
      <c r="C5218" s="6"/>
      <c r="H5218" s="8"/>
      <c r="I5218" s="4"/>
      <c r="V5218" s="27"/>
    </row>
    <row r="5219" spans="1:22" x14ac:dyDescent="0.3">
      <c r="A5219" s="1"/>
      <c r="C5219" s="6"/>
      <c r="H5219" s="8"/>
      <c r="I5219" s="4"/>
      <c r="V5219" s="27"/>
    </row>
    <row r="5220" spans="1:22" x14ac:dyDescent="0.3">
      <c r="A5220" s="1"/>
      <c r="C5220" s="6"/>
      <c r="H5220" s="8"/>
      <c r="I5220" s="4"/>
      <c r="V5220" s="27"/>
    </row>
    <row r="5221" spans="1:22" x14ac:dyDescent="0.3">
      <c r="A5221" s="1"/>
      <c r="C5221" s="6"/>
      <c r="H5221" s="8"/>
      <c r="I5221" s="4"/>
      <c r="V5221" s="27"/>
    </row>
    <row r="5222" spans="1:22" x14ac:dyDescent="0.3">
      <c r="A5222" s="1"/>
      <c r="C5222" s="6"/>
      <c r="H5222" s="8"/>
      <c r="I5222" s="4"/>
      <c r="V5222" s="27"/>
    </row>
    <row r="5223" spans="1:22" x14ac:dyDescent="0.3">
      <c r="A5223" s="1"/>
      <c r="C5223" s="6"/>
      <c r="H5223" s="8"/>
      <c r="I5223" s="4"/>
      <c r="V5223" s="27"/>
    </row>
    <row r="5224" spans="1:22" x14ac:dyDescent="0.3">
      <c r="A5224" s="1"/>
      <c r="C5224" s="6"/>
      <c r="H5224" s="8"/>
      <c r="I5224" s="4"/>
      <c r="V5224" s="27"/>
    </row>
    <row r="5225" spans="1:22" x14ac:dyDescent="0.3">
      <c r="A5225" s="1"/>
      <c r="C5225" s="6"/>
      <c r="H5225" s="8"/>
      <c r="I5225" s="4"/>
      <c r="V5225" s="27"/>
    </row>
    <row r="5226" spans="1:22" x14ac:dyDescent="0.3">
      <c r="A5226" s="1"/>
      <c r="C5226" s="6"/>
      <c r="H5226" s="8"/>
      <c r="I5226" s="4"/>
      <c r="V5226" s="27"/>
    </row>
    <row r="5227" spans="1:22" x14ac:dyDescent="0.3">
      <c r="A5227" s="1"/>
      <c r="C5227" s="6"/>
      <c r="H5227" s="8"/>
      <c r="I5227" s="4"/>
      <c r="V5227" s="27"/>
    </row>
    <row r="5228" spans="1:22" x14ac:dyDescent="0.3">
      <c r="A5228" s="1"/>
      <c r="C5228" s="6"/>
      <c r="H5228" s="8"/>
      <c r="I5228" s="4"/>
      <c r="V5228" s="27"/>
    </row>
    <row r="5229" spans="1:22" x14ac:dyDescent="0.3">
      <c r="A5229" s="1"/>
      <c r="C5229" s="6"/>
      <c r="H5229" s="8"/>
      <c r="I5229" s="4"/>
      <c r="V5229" s="27"/>
    </row>
    <row r="5230" spans="1:22" x14ac:dyDescent="0.3">
      <c r="A5230" s="1"/>
      <c r="C5230" s="6"/>
      <c r="H5230" s="8"/>
      <c r="I5230" s="4"/>
      <c r="V5230" s="27"/>
    </row>
    <row r="5231" spans="1:22" x14ac:dyDescent="0.3">
      <c r="A5231" s="1"/>
      <c r="C5231" s="6"/>
      <c r="H5231" s="8"/>
      <c r="I5231" s="4"/>
      <c r="V5231" s="27"/>
    </row>
    <row r="5232" spans="1:22" x14ac:dyDescent="0.3">
      <c r="A5232" s="1"/>
      <c r="C5232" s="6"/>
      <c r="H5232" s="8"/>
      <c r="I5232" s="4"/>
      <c r="V5232" s="27"/>
    </row>
    <row r="5233" spans="1:22" x14ac:dyDescent="0.3">
      <c r="A5233" s="1"/>
      <c r="C5233" s="6"/>
      <c r="H5233" s="8"/>
      <c r="I5233" s="4"/>
      <c r="V5233" s="27"/>
    </row>
    <row r="5234" spans="1:22" x14ac:dyDescent="0.3">
      <c r="A5234" s="1"/>
      <c r="C5234" s="6"/>
      <c r="H5234" s="8"/>
      <c r="I5234" s="4"/>
      <c r="V5234" s="27"/>
    </row>
    <row r="5235" spans="1:22" x14ac:dyDescent="0.3">
      <c r="A5235" s="1"/>
      <c r="C5235" s="6"/>
      <c r="H5235" s="8"/>
      <c r="I5235" s="4"/>
      <c r="V5235" s="27"/>
    </row>
    <row r="5236" spans="1:22" x14ac:dyDescent="0.3">
      <c r="A5236" s="1"/>
      <c r="C5236" s="6"/>
      <c r="H5236" s="8"/>
      <c r="I5236" s="4"/>
      <c r="V5236" s="27"/>
    </row>
    <row r="5237" spans="1:22" x14ac:dyDescent="0.3">
      <c r="A5237" s="1"/>
      <c r="C5237" s="6"/>
      <c r="H5237" s="8"/>
      <c r="I5237" s="4"/>
      <c r="V5237" s="27"/>
    </row>
    <row r="5238" spans="1:22" x14ac:dyDescent="0.3">
      <c r="A5238" s="1"/>
      <c r="C5238" s="6"/>
      <c r="H5238" s="8"/>
      <c r="I5238" s="4"/>
      <c r="V5238" s="27"/>
    </row>
    <row r="5239" spans="1:22" x14ac:dyDescent="0.3">
      <c r="A5239" s="1"/>
      <c r="C5239" s="6"/>
      <c r="H5239" s="8"/>
      <c r="I5239" s="4"/>
      <c r="V5239" s="27"/>
    </row>
    <row r="5240" spans="1:22" x14ac:dyDescent="0.3">
      <c r="A5240" s="1"/>
      <c r="C5240" s="6"/>
      <c r="H5240" s="8"/>
      <c r="I5240" s="4"/>
      <c r="V5240" s="27"/>
    </row>
    <row r="5241" spans="1:22" x14ac:dyDescent="0.3">
      <c r="A5241" s="1"/>
      <c r="C5241" s="6"/>
      <c r="H5241" s="8"/>
      <c r="I5241" s="4"/>
      <c r="V5241" s="27"/>
    </row>
    <row r="5242" spans="1:22" x14ac:dyDescent="0.3">
      <c r="A5242" s="1"/>
      <c r="C5242" s="6"/>
      <c r="H5242" s="8"/>
      <c r="I5242" s="4"/>
      <c r="V5242" s="27"/>
    </row>
    <row r="5243" spans="1:22" x14ac:dyDescent="0.3">
      <c r="A5243" s="1"/>
      <c r="C5243" s="6"/>
      <c r="H5243" s="8"/>
      <c r="I5243" s="4"/>
      <c r="V5243" s="27"/>
    </row>
    <row r="5244" spans="1:22" x14ac:dyDescent="0.3">
      <c r="A5244" s="1"/>
      <c r="C5244" s="6"/>
      <c r="H5244" s="8"/>
      <c r="I5244" s="4"/>
      <c r="V5244" s="27"/>
    </row>
    <row r="5245" spans="1:22" x14ac:dyDescent="0.3">
      <c r="A5245" s="1"/>
      <c r="C5245" s="6"/>
      <c r="H5245" s="8"/>
      <c r="I5245" s="4"/>
      <c r="V5245" s="27"/>
    </row>
    <row r="5246" spans="1:22" x14ac:dyDescent="0.3">
      <c r="A5246" s="1"/>
      <c r="C5246" s="6"/>
      <c r="H5246" s="8"/>
      <c r="I5246" s="4"/>
      <c r="V5246" s="27"/>
    </row>
    <row r="5247" spans="1:22" x14ac:dyDescent="0.3">
      <c r="A5247" s="1"/>
      <c r="C5247" s="6"/>
      <c r="H5247" s="8"/>
      <c r="I5247" s="4"/>
      <c r="V5247" s="27"/>
    </row>
    <row r="5248" spans="1:22" x14ac:dyDescent="0.3">
      <c r="A5248" s="1"/>
      <c r="C5248" s="6"/>
      <c r="H5248" s="8"/>
      <c r="I5248" s="4"/>
      <c r="V5248" s="27"/>
    </row>
    <row r="5249" spans="1:22" x14ac:dyDescent="0.3">
      <c r="A5249" s="1"/>
      <c r="C5249" s="6"/>
      <c r="H5249" s="8"/>
      <c r="I5249" s="4"/>
      <c r="V5249" s="27"/>
    </row>
    <row r="5250" spans="1:22" x14ac:dyDescent="0.3">
      <c r="A5250" s="1"/>
      <c r="C5250" s="6"/>
      <c r="H5250" s="8"/>
      <c r="I5250" s="4"/>
      <c r="V5250" s="27"/>
    </row>
    <row r="5251" spans="1:22" x14ac:dyDescent="0.3">
      <c r="A5251" s="1"/>
      <c r="C5251" s="6"/>
      <c r="H5251" s="8"/>
      <c r="I5251" s="4"/>
      <c r="V5251" s="27"/>
    </row>
    <row r="5252" spans="1:22" x14ac:dyDescent="0.3">
      <c r="A5252" s="1"/>
      <c r="C5252" s="6"/>
      <c r="H5252" s="8"/>
      <c r="I5252" s="4"/>
      <c r="V5252" s="27"/>
    </row>
    <row r="5253" spans="1:22" x14ac:dyDescent="0.3">
      <c r="A5253" s="1"/>
      <c r="C5253" s="6"/>
      <c r="H5253" s="8"/>
      <c r="I5253" s="4"/>
      <c r="V5253" s="27"/>
    </row>
    <row r="5254" spans="1:22" x14ac:dyDescent="0.3">
      <c r="A5254" s="1"/>
      <c r="C5254" s="6"/>
      <c r="H5254" s="8"/>
      <c r="I5254" s="4"/>
      <c r="V5254" s="27"/>
    </row>
    <row r="5255" spans="1:22" x14ac:dyDescent="0.3">
      <c r="A5255" s="1"/>
      <c r="C5255" s="6"/>
      <c r="H5255" s="8"/>
      <c r="I5255" s="4"/>
      <c r="V5255" s="27"/>
    </row>
    <row r="5256" spans="1:22" x14ac:dyDescent="0.3">
      <c r="A5256" s="1"/>
      <c r="C5256" s="6"/>
      <c r="H5256" s="8"/>
      <c r="I5256" s="4"/>
      <c r="V5256" s="27"/>
    </row>
    <row r="5257" spans="1:22" x14ac:dyDescent="0.3">
      <c r="A5257" s="1"/>
      <c r="C5257" s="6"/>
      <c r="H5257" s="8"/>
      <c r="I5257" s="4"/>
      <c r="V5257" s="27"/>
    </row>
    <row r="5258" spans="1:22" x14ac:dyDescent="0.3">
      <c r="A5258" s="1"/>
      <c r="C5258" s="6"/>
      <c r="H5258" s="8"/>
      <c r="I5258" s="4"/>
      <c r="V5258" s="27"/>
    </row>
    <row r="5259" spans="1:22" x14ac:dyDescent="0.3">
      <c r="A5259" s="1"/>
      <c r="C5259" s="6"/>
      <c r="H5259" s="8"/>
      <c r="I5259" s="4"/>
      <c r="V5259" s="27"/>
    </row>
    <row r="5260" spans="1:22" x14ac:dyDescent="0.3">
      <c r="A5260" s="1"/>
      <c r="C5260" s="6"/>
      <c r="H5260" s="8"/>
      <c r="I5260" s="4"/>
      <c r="V5260" s="27"/>
    </row>
    <row r="5261" spans="1:22" x14ac:dyDescent="0.3">
      <c r="A5261" s="1"/>
      <c r="C5261" s="6"/>
      <c r="H5261" s="8"/>
      <c r="I5261" s="4"/>
      <c r="V5261" s="27"/>
    </row>
    <row r="5262" spans="1:22" x14ac:dyDescent="0.3">
      <c r="A5262" s="1"/>
      <c r="C5262" s="6"/>
      <c r="H5262" s="8"/>
      <c r="I5262" s="4"/>
      <c r="V5262" s="27"/>
    </row>
    <row r="5263" spans="1:22" x14ac:dyDescent="0.3">
      <c r="A5263" s="1"/>
      <c r="C5263" s="6"/>
      <c r="H5263" s="8"/>
      <c r="I5263" s="4"/>
      <c r="V5263" s="27"/>
    </row>
    <row r="5264" spans="1:22" x14ac:dyDescent="0.3">
      <c r="A5264" s="1"/>
      <c r="C5264" s="6"/>
      <c r="H5264" s="8"/>
      <c r="I5264" s="4"/>
      <c r="V5264" s="27"/>
    </row>
    <row r="5265" spans="1:22" x14ac:dyDescent="0.3">
      <c r="A5265" s="1"/>
      <c r="C5265" s="6"/>
      <c r="H5265" s="8"/>
      <c r="I5265" s="4"/>
      <c r="V5265" s="27"/>
    </row>
    <row r="5266" spans="1:22" x14ac:dyDescent="0.3">
      <c r="A5266" s="1"/>
      <c r="C5266" s="6"/>
      <c r="H5266" s="8"/>
      <c r="I5266" s="4"/>
      <c r="V5266" s="27"/>
    </row>
    <row r="5267" spans="1:22" x14ac:dyDescent="0.3">
      <c r="A5267" s="1"/>
      <c r="C5267" s="6"/>
      <c r="H5267" s="8"/>
      <c r="I5267" s="4"/>
      <c r="V5267" s="27"/>
    </row>
    <row r="5268" spans="1:22" x14ac:dyDescent="0.3">
      <c r="A5268" s="1"/>
      <c r="C5268" s="6"/>
      <c r="H5268" s="8"/>
      <c r="I5268" s="4"/>
      <c r="V5268" s="27"/>
    </row>
    <row r="5269" spans="1:22" x14ac:dyDescent="0.3">
      <c r="A5269" s="1"/>
      <c r="C5269" s="6"/>
      <c r="H5269" s="8"/>
      <c r="I5269" s="4"/>
      <c r="V5269" s="27"/>
    </row>
    <row r="5270" spans="1:22" x14ac:dyDescent="0.3">
      <c r="A5270" s="1"/>
      <c r="C5270" s="6"/>
      <c r="H5270" s="8"/>
      <c r="I5270" s="4"/>
      <c r="V5270" s="27"/>
    </row>
    <row r="5271" spans="1:22" x14ac:dyDescent="0.3">
      <c r="A5271" s="1"/>
      <c r="C5271" s="6"/>
      <c r="H5271" s="8"/>
      <c r="I5271" s="4"/>
      <c r="V5271" s="27"/>
    </row>
    <row r="5272" spans="1:22" x14ac:dyDescent="0.3">
      <c r="A5272" s="1"/>
      <c r="C5272" s="6"/>
      <c r="H5272" s="8"/>
      <c r="I5272" s="4"/>
      <c r="V5272" s="27"/>
    </row>
    <row r="5273" spans="1:22" x14ac:dyDescent="0.3">
      <c r="A5273" s="1"/>
      <c r="C5273" s="6"/>
      <c r="H5273" s="8"/>
      <c r="I5273" s="4"/>
      <c r="V5273" s="27"/>
    </row>
    <row r="5274" spans="1:22" x14ac:dyDescent="0.3">
      <c r="A5274" s="1"/>
      <c r="C5274" s="6"/>
      <c r="H5274" s="8"/>
      <c r="I5274" s="4"/>
      <c r="V5274" s="27"/>
    </row>
    <row r="5275" spans="1:22" x14ac:dyDescent="0.3">
      <c r="A5275" s="1"/>
      <c r="C5275" s="6"/>
      <c r="H5275" s="8"/>
      <c r="I5275" s="4"/>
      <c r="V5275" s="27"/>
    </row>
    <row r="5276" spans="1:22" x14ac:dyDescent="0.3">
      <c r="A5276" s="1"/>
      <c r="C5276" s="6"/>
      <c r="H5276" s="8"/>
      <c r="I5276" s="4"/>
      <c r="V5276" s="27"/>
    </row>
    <row r="5277" spans="1:22" x14ac:dyDescent="0.3">
      <c r="A5277" s="1"/>
      <c r="C5277" s="6"/>
      <c r="H5277" s="8"/>
      <c r="I5277" s="4"/>
      <c r="V5277" s="27"/>
    </row>
    <row r="5278" spans="1:22" x14ac:dyDescent="0.3">
      <c r="A5278" s="1"/>
      <c r="C5278" s="6"/>
      <c r="H5278" s="8"/>
      <c r="I5278" s="4"/>
      <c r="V5278" s="27"/>
    </row>
    <row r="5279" spans="1:22" x14ac:dyDescent="0.3">
      <c r="A5279" s="1"/>
      <c r="C5279" s="6"/>
      <c r="H5279" s="8"/>
      <c r="I5279" s="4"/>
      <c r="V5279" s="27"/>
    </row>
    <row r="5280" spans="1:22" x14ac:dyDescent="0.3">
      <c r="A5280" s="1"/>
      <c r="C5280" s="6"/>
      <c r="H5280" s="8"/>
      <c r="I5280" s="4"/>
      <c r="V5280" s="27"/>
    </row>
    <row r="5281" spans="1:22" x14ac:dyDescent="0.3">
      <c r="A5281" s="1"/>
      <c r="C5281" s="6"/>
      <c r="H5281" s="8"/>
      <c r="I5281" s="4"/>
      <c r="V5281" s="27"/>
    </row>
    <row r="5282" spans="1:22" x14ac:dyDescent="0.3">
      <c r="A5282" s="1"/>
      <c r="C5282" s="6"/>
      <c r="H5282" s="8"/>
      <c r="I5282" s="4"/>
      <c r="V5282" s="27"/>
    </row>
    <row r="5283" spans="1:22" x14ac:dyDescent="0.3">
      <c r="A5283" s="1"/>
      <c r="C5283" s="6"/>
      <c r="H5283" s="8"/>
      <c r="I5283" s="4"/>
      <c r="V5283" s="27"/>
    </row>
    <row r="5284" spans="1:22" x14ac:dyDescent="0.3">
      <c r="A5284" s="1"/>
      <c r="C5284" s="6"/>
      <c r="H5284" s="8"/>
      <c r="I5284" s="4"/>
      <c r="V5284" s="27"/>
    </row>
    <row r="5285" spans="1:22" x14ac:dyDescent="0.3">
      <c r="A5285" s="1"/>
      <c r="C5285" s="6"/>
      <c r="H5285" s="8"/>
      <c r="I5285" s="4"/>
      <c r="V5285" s="27"/>
    </row>
    <row r="5286" spans="1:22" x14ac:dyDescent="0.3">
      <c r="A5286" s="1"/>
      <c r="C5286" s="6"/>
      <c r="H5286" s="8"/>
      <c r="I5286" s="4"/>
      <c r="V5286" s="27"/>
    </row>
    <row r="5287" spans="1:22" x14ac:dyDescent="0.3">
      <c r="A5287" s="1"/>
      <c r="C5287" s="6"/>
      <c r="H5287" s="8"/>
      <c r="I5287" s="4"/>
      <c r="V5287" s="27"/>
    </row>
    <row r="5288" spans="1:22" x14ac:dyDescent="0.3">
      <c r="A5288" s="1"/>
      <c r="C5288" s="6"/>
      <c r="H5288" s="8"/>
      <c r="I5288" s="4"/>
      <c r="V5288" s="27"/>
    </row>
    <row r="5289" spans="1:22" x14ac:dyDescent="0.3">
      <c r="A5289" s="1"/>
      <c r="C5289" s="6"/>
      <c r="H5289" s="8"/>
      <c r="I5289" s="4"/>
      <c r="V5289" s="27"/>
    </row>
    <row r="5290" spans="1:22" x14ac:dyDescent="0.3">
      <c r="A5290" s="1"/>
      <c r="C5290" s="6"/>
      <c r="H5290" s="8"/>
      <c r="I5290" s="4"/>
      <c r="V5290" s="27"/>
    </row>
    <row r="5291" spans="1:22" x14ac:dyDescent="0.3">
      <c r="A5291" s="1"/>
      <c r="C5291" s="6"/>
      <c r="H5291" s="8"/>
      <c r="I5291" s="4"/>
      <c r="V5291" s="27"/>
    </row>
    <row r="5292" spans="1:22" x14ac:dyDescent="0.3">
      <c r="A5292" s="1"/>
      <c r="C5292" s="6"/>
      <c r="H5292" s="8"/>
      <c r="I5292" s="4"/>
      <c r="V5292" s="27"/>
    </row>
    <row r="5293" spans="1:22" x14ac:dyDescent="0.3">
      <c r="A5293" s="1"/>
      <c r="C5293" s="6"/>
      <c r="H5293" s="8"/>
      <c r="I5293" s="4"/>
      <c r="V5293" s="27"/>
    </row>
    <row r="5294" spans="1:22" x14ac:dyDescent="0.3">
      <c r="A5294" s="1"/>
      <c r="C5294" s="6"/>
      <c r="H5294" s="8"/>
      <c r="I5294" s="4"/>
      <c r="V5294" s="27"/>
    </row>
    <row r="5295" spans="1:22" x14ac:dyDescent="0.3">
      <c r="A5295" s="1"/>
      <c r="C5295" s="6"/>
      <c r="H5295" s="8"/>
      <c r="I5295" s="4"/>
      <c r="V5295" s="27"/>
    </row>
    <row r="5296" spans="1:22" x14ac:dyDescent="0.3">
      <c r="A5296" s="1"/>
      <c r="C5296" s="6"/>
      <c r="H5296" s="8"/>
      <c r="I5296" s="4"/>
      <c r="V5296" s="27"/>
    </row>
    <row r="5297" spans="1:22" x14ac:dyDescent="0.3">
      <c r="A5297" s="1"/>
      <c r="C5297" s="6"/>
      <c r="H5297" s="8"/>
      <c r="I5297" s="4"/>
      <c r="V5297" s="27"/>
    </row>
    <row r="5298" spans="1:22" x14ac:dyDescent="0.3">
      <c r="A5298" s="1"/>
      <c r="C5298" s="6"/>
      <c r="H5298" s="8"/>
      <c r="I5298" s="4"/>
      <c r="V5298" s="27"/>
    </row>
    <row r="5299" spans="1:22" x14ac:dyDescent="0.3">
      <c r="A5299" s="1"/>
      <c r="C5299" s="6"/>
      <c r="H5299" s="8"/>
      <c r="I5299" s="4"/>
      <c r="V5299" s="27"/>
    </row>
    <row r="5300" spans="1:22" x14ac:dyDescent="0.3">
      <c r="A5300" s="1"/>
      <c r="C5300" s="6"/>
      <c r="H5300" s="8"/>
      <c r="I5300" s="4"/>
      <c r="V5300" s="27"/>
    </row>
    <row r="5301" spans="1:22" x14ac:dyDescent="0.3">
      <c r="A5301" s="1"/>
      <c r="C5301" s="6"/>
      <c r="H5301" s="8"/>
      <c r="I5301" s="4"/>
      <c r="V5301" s="27"/>
    </row>
    <row r="5302" spans="1:22" x14ac:dyDescent="0.3">
      <c r="A5302" s="1"/>
      <c r="C5302" s="6"/>
      <c r="H5302" s="8"/>
      <c r="I5302" s="4"/>
      <c r="V5302" s="27"/>
    </row>
    <row r="5303" spans="1:22" x14ac:dyDescent="0.3">
      <c r="A5303" s="1"/>
      <c r="C5303" s="6"/>
      <c r="H5303" s="8"/>
      <c r="I5303" s="4"/>
      <c r="V5303" s="27"/>
    </row>
    <row r="5304" spans="1:22" x14ac:dyDescent="0.3">
      <c r="A5304" s="1"/>
      <c r="C5304" s="6"/>
      <c r="H5304" s="8"/>
      <c r="I5304" s="4"/>
      <c r="V5304" s="27"/>
    </row>
    <row r="5305" spans="1:22" x14ac:dyDescent="0.3">
      <c r="A5305" s="1"/>
      <c r="C5305" s="6"/>
      <c r="H5305" s="8"/>
      <c r="I5305" s="4"/>
      <c r="V5305" s="27"/>
    </row>
    <row r="5306" spans="1:22" x14ac:dyDescent="0.3">
      <c r="A5306" s="1"/>
      <c r="C5306" s="6"/>
      <c r="H5306" s="8"/>
      <c r="I5306" s="4"/>
      <c r="V5306" s="27"/>
    </row>
    <row r="5307" spans="1:22" x14ac:dyDescent="0.3">
      <c r="A5307" s="1"/>
      <c r="C5307" s="6"/>
      <c r="H5307" s="8"/>
      <c r="I5307" s="4"/>
      <c r="V5307" s="27"/>
    </row>
    <row r="5308" spans="1:22" x14ac:dyDescent="0.3">
      <c r="A5308" s="1"/>
      <c r="C5308" s="6"/>
      <c r="H5308" s="8"/>
      <c r="I5308" s="4"/>
      <c r="V5308" s="27"/>
    </row>
    <row r="5309" spans="1:22" x14ac:dyDescent="0.3">
      <c r="A5309" s="1"/>
      <c r="C5309" s="6"/>
      <c r="H5309" s="8"/>
      <c r="I5309" s="4"/>
      <c r="V5309" s="27"/>
    </row>
    <row r="5310" spans="1:22" x14ac:dyDescent="0.3">
      <c r="A5310" s="1"/>
      <c r="C5310" s="6"/>
      <c r="H5310" s="8"/>
      <c r="I5310" s="4"/>
      <c r="V5310" s="27"/>
    </row>
    <row r="5311" spans="1:22" x14ac:dyDescent="0.3">
      <c r="A5311" s="1"/>
      <c r="C5311" s="6"/>
      <c r="H5311" s="8"/>
      <c r="I5311" s="4"/>
      <c r="V5311" s="27"/>
    </row>
    <row r="5312" spans="1:22" x14ac:dyDescent="0.3">
      <c r="A5312" s="1"/>
      <c r="C5312" s="6"/>
      <c r="H5312" s="8"/>
      <c r="I5312" s="4"/>
      <c r="V5312" s="27"/>
    </row>
    <row r="5313" spans="1:22" x14ac:dyDescent="0.3">
      <c r="A5313" s="1"/>
      <c r="C5313" s="6"/>
      <c r="H5313" s="8"/>
      <c r="I5313" s="4"/>
      <c r="V5313" s="27"/>
    </row>
    <row r="5314" spans="1:22" x14ac:dyDescent="0.3">
      <c r="A5314" s="1"/>
      <c r="C5314" s="6"/>
      <c r="H5314" s="8"/>
      <c r="I5314" s="4"/>
      <c r="V5314" s="27"/>
    </row>
    <row r="5315" spans="1:22" x14ac:dyDescent="0.3">
      <c r="A5315" s="1"/>
      <c r="C5315" s="6"/>
      <c r="H5315" s="8"/>
      <c r="I5315" s="4"/>
      <c r="V5315" s="27"/>
    </row>
    <row r="5316" spans="1:22" x14ac:dyDescent="0.3">
      <c r="A5316" s="1"/>
      <c r="C5316" s="6"/>
      <c r="H5316" s="8"/>
      <c r="I5316" s="4"/>
      <c r="V5316" s="27"/>
    </row>
    <row r="5317" spans="1:22" x14ac:dyDescent="0.3">
      <c r="A5317" s="1"/>
      <c r="C5317" s="6"/>
      <c r="H5317" s="8"/>
      <c r="I5317" s="4"/>
      <c r="V5317" s="27"/>
    </row>
    <row r="5318" spans="1:22" x14ac:dyDescent="0.3">
      <c r="A5318" s="1"/>
      <c r="C5318" s="6"/>
      <c r="H5318" s="8"/>
      <c r="I5318" s="4"/>
      <c r="V5318" s="27"/>
    </row>
    <row r="5319" spans="1:22" x14ac:dyDescent="0.3">
      <c r="A5319" s="1"/>
      <c r="C5319" s="6"/>
      <c r="H5319" s="8"/>
      <c r="I5319" s="4"/>
      <c r="V5319" s="27"/>
    </row>
    <row r="5320" spans="1:22" x14ac:dyDescent="0.3">
      <c r="A5320" s="1"/>
      <c r="C5320" s="6"/>
      <c r="H5320" s="8"/>
      <c r="I5320" s="4"/>
      <c r="V5320" s="27"/>
    </row>
    <row r="5321" spans="1:22" x14ac:dyDescent="0.3">
      <c r="A5321" s="1"/>
      <c r="C5321" s="6"/>
      <c r="H5321" s="8"/>
      <c r="I5321" s="4"/>
      <c r="V5321" s="27"/>
    </row>
    <row r="5322" spans="1:22" x14ac:dyDescent="0.3">
      <c r="A5322" s="1"/>
      <c r="C5322" s="6"/>
      <c r="H5322" s="8"/>
      <c r="I5322" s="4"/>
      <c r="V5322" s="27"/>
    </row>
    <row r="5323" spans="1:22" x14ac:dyDescent="0.3">
      <c r="A5323" s="1"/>
      <c r="C5323" s="6"/>
      <c r="H5323" s="8"/>
      <c r="I5323" s="4"/>
      <c r="V5323" s="27"/>
    </row>
    <row r="5324" spans="1:22" x14ac:dyDescent="0.3">
      <c r="A5324" s="1"/>
      <c r="C5324" s="6"/>
      <c r="H5324" s="8"/>
      <c r="I5324" s="4"/>
      <c r="V5324" s="27"/>
    </row>
    <row r="5325" spans="1:22" x14ac:dyDescent="0.3">
      <c r="A5325" s="1"/>
      <c r="C5325" s="6"/>
      <c r="H5325" s="8"/>
      <c r="I5325" s="4"/>
      <c r="V5325" s="27"/>
    </row>
    <row r="5326" spans="1:22" x14ac:dyDescent="0.3">
      <c r="A5326" s="1"/>
      <c r="C5326" s="6"/>
      <c r="H5326" s="8"/>
      <c r="I5326" s="4"/>
      <c r="V5326" s="27"/>
    </row>
    <row r="5327" spans="1:22" x14ac:dyDescent="0.3">
      <c r="A5327" s="1"/>
      <c r="C5327" s="6"/>
      <c r="H5327" s="8"/>
      <c r="I5327" s="4"/>
      <c r="V5327" s="27"/>
    </row>
    <row r="5328" spans="1:22" x14ac:dyDescent="0.3">
      <c r="A5328" s="1"/>
      <c r="C5328" s="6"/>
      <c r="H5328" s="8"/>
      <c r="I5328" s="4"/>
      <c r="V5328" s="27"/>
    </row>
    <row r="5329" spans="1:22" x14ac:dyDescent="0.3">
      <c r="A5329" s="1"/>
      <c r="C5329" s="6"/>
      <c r="H5329" s="8"/>
      <c r="I5329" s="4"/>
      <c r="V5329" s="27"/>
    </row>
    <row r="5330" spans="1:22" x14ac:dyDescent="0.3">
      <c r="A5330" s="1"/>
      <c r="C5330" s="6"/>
      <c r="H5330" s="8"/>
      <c r="I5330" s="4"/>
      <c r="V5330" s="27"/>
    </row>
    <row r="5331" spans="1:22" x14ac:dyDescent="0.3">
      <c r="A5331" s="1"/>
      <c r="C5331" s="6"/>
      <c r="H5331" s="8"/>
      <c r="I5331" s="4"/>
      <c r="V5331" s="27"/>
    </row>
    <row r="5332" spans="1:22" x14ac:dyDescent="0.3">
      <c r="A5332" s="1"/>
      <c r="C5332" s="6"/>
      <c r="H5332" s="8"/>
      <c r="I5332" s="4"/>
      <c r="V5332" s="27"/>
    </row>
    <row r="5333" spans="1:22" x14ac:dyDescent="0.3">
      <c r="A5333" s="1"/>
      <c r="C5333" s="6"/>
      <c r="H5333" s="8"/>
      <c r="I5333" s="4"/>
      <c r="V5333" s="27"/>
    </row>
    <row r="5334" spans="1:22" x14ac:dyDescent="0.3">
      <c r="A5334" s="1"/>
      <c r="C5334" s="6"/>
      <c r="H5334" s="8"/>
      <c r="I5334" s="4"/>
      <c r="V5334" s="27"/>
    </row>
    <row r="5335" spans="1:22" x14ac:dyDescent="0.3">
      <c r="A5335" s="1"/>
      <c r="C5335" s="6"/>
      <c r="H5335" s="8"/>
      <c r="I5335" s="4"/>
      <c r="V5335" s="27"/>
    </row>
    <row r="5336" spans="1:22" x14ac:dyDescent="0.3">
      <c r="A5336" s="1"/>
      <c r="C5336" s="6"/>
      <c r="H5336" s="8"/>
      <c r="I5336" s="4"/>
      <c r="V5336" s="27"/>
    </row>
    <row r="5337" spans="1:22" x14ac:dyDescent="0.3">
      <c r="A5337" s="1"/>
      <c r="C5337" s="6"/>
      <c r="H5337" s="8"/>
      <c r="I5337" s="4"/>
      <c r="V5337" s="27"/>
    </row>
    <row r="5338" spans="1:22" x14ac:dyDescent="0.3">
      <c r="A5338" s="1"/>
      <c r="C5338" s="6"/>
      <c r="H5338" s="8"/>
      <c r="I5338" s="4"/>
      <c r="V5338" s="27"/>
    </row>
    <row r="5339" spans="1:22" x14ac:dyDescent="0.3">
      <c r="A5339" s="1"/>
      <c r="C5339" s="6"/>
      <c r="H5339" s="8"/>
      <c r="I5339" s="4"/>
      <c r="V5339" s="27"/>
    </row>
    <row r="5340" spans="1:22" x14ac:dyDescent="0.3">
      <c r="A5340" s="1"/>
      <c r="C5340" s="6"/>
      <c r="H5340" s="8"/>
      <c r="I5340" s="4"/>
      <c r="V5340" s="27"/>
    </row>
    <row r="5341" spans="1:22" x14ac:dyDescent="0.3">
      <c r="A5341" s="1"/>
      <c r="C5341" s="6"/>
      <c r="H5341" s="8"/>
      <c r="I5341" s="4"/>
      <c r="V5341" s="27"/>
    </row>
    <row r="5342" spans="1:22" x14ac:dyDescent="0.3">
      <c r="A5342" s="1"/>
      <c r="C5342" s="6"/>
      <c r="H5342" s="8"/>
      <c r="I5342" s="4"/>
      <c r="V5342" s="27"/>
    </row>
    <row r="5343" spans="1:22" x14ac:dyDescent="0.3">
      <c r="A5343" s="1"/>
      <c r="C5343" s="6"/>
      <c r="H5343" s="8"/>
      <c r="I5343" s="4"/>
      <c r="V5343" s="27"/>
    </row>
    <row r="5344" spans="1:22" x14ac:dyDescent="0.3">
      <c r="A5344" s="1"/>
      <c r="C5344" s="6"/>
      <c r="H5344" s="8"/>
      <c r="I5344" s="4"/>
      <c r="V5344" s="27"/>
    </row>
    <row r="5345" spans="1:22" x14ac:dyDescent="0.3">
      <c r="A5345" s="1"/>
      <c r="C5345" s="6"/>
      <c r="H5345" s="8"/>
      <c r="I5345" s="4"/>
      <c r="V5345" s="27"/>
    </row>
    <row r="5346" spans="1:22" x14ac:dyDescent="0.3">
      <c r="A5346" s="1"/>
      <c r="C5346" s="6"/>
      <c r="H5346" s="8"/>
      <c r="I5346" s="4"/>
      <c r="V5346" s="27"/>
    </row>
    <row r="5347" spans="1:22" x14ac:dyDescent="0.3">
      <c r="A5347" s="1"/>
      <c r="C5347" s="6"/>
      <c r="H5347" s="8"/>
      <c r="I5347" s="4"/>
      <c r="V5347" s="27"/>
    </row>
    <row r="5348" spans="1:22" x14ac:dyDescent="0.3">
      <c r="A5348" s="1"/>
      <c r="C5348" s="6"/>
      <c r="H5348" s="8"/>
      <c r="I5348" s="4"/>
      <c r="V5348" s="27"/>
    </row>
    <row r="5349" spans="1:22" x14ac:dyDescent="0.3">
      <c r="A5349" s="1"/>
      <c r="C5349" s="6"/>
      <c r="H5349" s="8"/>
      <c r="I5349" s="4"/>
      <c r="V5349" s="27"/>
    </row>
    <row r="5350" spans="1:22" x14ac:dyDescent="0.3">
      <c r="A5350" s="1"/>
      <c r="C5350" s="6"/>
      <c r="H5350" s="8"/>
      <c r="I5350" s="4"/>
      <c r="V5350" s="27"/>
    </row>
    <row r="5351" spans="1:22" x14ac:dyDescent="0.3">
      <c r="A5351" s="1"/>
      <c r="C5351" s="6"/>
      <c r="H5351" s="8"/>
      <c r="I5351" s="4"/>
      <c r="V5351" s="27"/>
    </row>
    <row r="5352" spans="1:22" x14ac:dyDescent="0.3">
      <c r="A5352" s="1"/>
      <c r="C5352" s="6"/>
      <c r="H5352" s="8"/>
      <c r="I5352" s="4"/>
      <c r="V5352" s="27"/>
    </row>
    <row r="5353" spans="1:22" x14ac:dyDescent="0.3">
      <c r="A5353" s="1"/>
      <c r="C5353" s="6"/>
      <c r="H5353" s="8"/>
      <c r="I5353" s="4"/>
      <c r="V5353" s="27"/>
    </row>
    <row r="5354" spans="1:22" x14ac:dyDescent="0.3">
      <c r="A5354" s="1"/>
      <c r="C5354" s="6"/>
      <c r="H5354" s="8"/>
      <c r="I5354" s="4"/>
      <c r="V5354" s="27"/>
    </row>
    <row r="5355" spans="1:22" x14ac:dyDescent="0.3">
      <c r="A5355" s="1"/>
      <c r="C5355" s="6"/>
      <c r="H5355" s="8"/>
      <c r="I5355" s="4"/>
      <c r="V5355" s="27"/>
    </row>
    <row r="5356" spans="1:22" x14ac:dyDescent="0.3">
      <c r="A5356" s="1"/>
      <c r="C5356" s="6"/>
      <c r="H5356" s="8"/>
      <c r="I5356" s="4"/>
      <c r="V5356" s="27"/>
    </row>
    <row r="5357" spans="1:22" x14ac:dyDescent="0.3">
      <c r="A5357" s="1"/>
      <c r="C5357" s="6"/>
      <c r="H5357" s="8"/>
      <c r="I5357" s="4"/>
      <c r="V5357" s="27"/>
    </row>
    <row r="5358" spans="1:22" x14ac:dyDescent="0.3">
      <c r="A5358" s="1"/>
      <c r="C5358" s="6"/>
      <c r="H5358" s="8"/>
      <c r="I5358" s="4"/>
      <c r="V5358" s="27"/>
    </row>
    <row r="5359" spans="1:22" x14ac:dyDescent="0.3">
      <c r="A5359" s="1"/>
      <c r="C5359" s="6"/>
      <c r="H5359" s="8"/>
      <c r="I5359" s="4"/>
      <c r="V5359" s="27"/>
    </row>
    <row r="5360" spans="1:22" x14ac:dyDescent="0.3">
      <c r="A5360" s="1"/>
      <c r="C5360" s="6"/>
      <c r="H5360" s="8"/>
      <c r="I5360" s="4"/>
      <c r="V5360" s="27"/>
    </row>
    <row r="5361" spans="1:22" x14ac:dyDescent="0.3">
      <c r="A5361" s="1"/>
      <c r="C5361" s="6"/>
      <c r="H5361" s="8"/>
      <c r="I5361" s="4"/>
      <c r="V5361" s="27"/>
    </row>
    <row r="5362" spans="1:22" x14ac:dyDescent="0.3">
      <c r="A5362" s="1"/>
      <c r="C5362" s="6"/>
      <c r="H5362" s="8"/>
      <c r="I5362" s="4"/>
      <c r="V5362" s="27"/>
    </row>
    <row r="5363" spans="1:22" x14ac:dyDescent="0.3">
      <c r="A5363" s="1"/>
      <c r="C5363" s="6"/>
      <c r="H5363" s="8"/>
      <c r="I5363" s="4"/>
      <c r="V5363" s="27"/>
    </row>
    <row r="5364" spans="1:22" x14ac:dyDescent="0.3">
      <c r="A5364" s="1"/>
      <c r="C5364" s="6"/>
      <c r="H5364" s="8"/>
      <c r="I5364" s="4"/>
      <c r="V5364" s="27"/>
    </row>
    <row r="5365" spans="1:22" x14ac:dyDescent="0.3">
      <c r="A5365" s="1"/>
      <c r="C5365" s="6"/>
      <c r="H5365" s="8"/>
      <c r="I5365" s="4"/>
      <c r="V5365" s="27"/>
    </row>
    <row r="5366" spans="1:22" x14ac:dyDescent="0.3">
      <c r="A5366" s="1"/>
      <c r="C5366" s="6"/>
      <c r="H5366" s="8"/>
      <c r="I5366" s="4"/>
      <c r="V5366" s="27"/>
    </row>
    <row r="5367" spans="1:22" x14ac:dyDescent="0.3">
      <c r="A5367" s="1"/>
      <c r="C5367" s="6"/>
      <c r="H5367" s="8"/>
      <c r="I5367" s="4"/>
      <c r="V5367" s="27"/>
    </row>
    <row r="5368" spans="1:22" x14ac:dyDescent="0.3">
      <c r="A5368" s="1"/>
      <c r="C5368" s="6"/>
      <c r="H5368" s="8"/>
      <c r="I5368" s="4"/>
      <c r="V5368" s="27"/>
    </row>
    <row r="5369" spans="1:22" x14ac:dyDescent="0.3">
      <c r="A5369" s="1"/>
      <c r="C5369" s="6"/>
      <c r="H5369" s="8"/>
      <c r="I5369" s="4"/>
      <c r="V5369" s="27"/>
    </row>
    <row r="5370" spans="1:22" x14ac:dyDescent="0.3">
      <c r="A5370" s="1"/>
      <c r="C5370" s="6"/>
      <c r="H5370" s="8"/>
      <c r="I5370" s="4"/>
      <c r="V5370" s="27"/>
    </row>
    <row r="5371" spans="1:22" x14ac:dyDescent="0.3">
      <c r="A5371" s="1"/>
      <c r="C5371" s="6"/>
      <c r="H5371" s="8"/>
      <c r="I5371" s="4"/>
      <c r="V5371" s="27"/>
    </row>
    <row r="5372" spans="1:22" x14ac:dyDescent="0.3">
      <c r="A5372" s="1"/>
      <c r="C5372" s="6"/>
      <c r="H5372" s="8"/>
      <c r="I5372" s="4"/>
      <c r="V5372" s="27"/>
    </row>
    <row r="5373" spans="1:22" x14ac:dyDescent="0.3">
      <c r="A5373" s="1"/>
      <c r="C5373" s="6"/>
      <c r="H5373" s="8"/>
      <c r="I5373" s="4"/>
      <c r="V5373" s="27"/>
    </row>
    <row r="5374" spans="1:22" x14ac:dyDescent="0.3">
      <c r="A5374" s="1"/>
      <c r="C5374" s="6"/>
      <c r="H5374" s="8"/>
      <c r="I5374" s="4"/>
      <c r="V5374" s="27"/>
    </row>
    <row r="5375" spans="1:22" x14ac:dyDescent="0.3">
      <c r="A5375" s="1"/>
      <c r="C5375" s="6"/>
      <c r="H5375" s="8"/>
      <c r="I5375" s="4"/>
      <c r="V5375" s="27"/>
    </row>
    <row r="5376" spans="1:22" x14ac:dyDescent="0.3">
      <c r="A5376" s="1"/>
      <c r="C5376" s="6"/>
      <c r="H5376" s="8"/>
      <c r="I5376" s="4"/>
      <c r="V5376" s="27"/>
    </row>
    <row r="5377" spans="1:22" x14ac:dyDescent="0.3">
      <c r="A5377" s="1"/>
      <c r="C5377" s="6"/>
      <c r="H5377" s="8"/>
      <c r="I5377" s="4"/>
      <c r="V5377" s="27"/>
    </row>
    <row r="5378" spans="1:22" x14ac:dyDescent="0.3">
      <c r="A5378" s="1"/>
      <c r="C5378" s="6"/>
      <c r="H5378" s="8"/>
      <c r="I5378" s="4"/>
      <c r="V5378" s="27"/>
    </row>
    <row r="5379" spans="1:22" x14ac:dyDescent="0.3">
      <c r="A5379" s="1"/>
      <c r="C5379" s="6"/>
      <c r="H5379" s="8"/>
      <c r="I5379" s="4"/>
      <c r="V5379" s="27"/>
    </row>
    <row r="5380" spans="1:22" x14ac:dyDescent="0.3">
      <c r="A5380" s="1"/>
      <c r="C5380" s="6"/>
      <c r="H5380" s="8"/>
      <c r="I5380" s="4"/>
      <c r="V5380" s="27"/>
    </row>
    <row r="5381" spans="1:22" x14ac:dyDescent="0.3">
      <c r="A5381" s="1"/>
      <c r="C5381" s="6"/>
      <c r="H5381" s="8"/>
      <c r="I5381" s="4"/>
      <c r="V5381" s="27"/>
    </row>
    <row r="5382" spans="1:22" x14ac:dyDescent="0.3">
      <c r="A5382" s="1"/>
      <c r="C5382" s="6"/>
      <c r="H5382" s="8"/>
      <c r="I5382" s="4"/>
      <c r="V5382" s="27"/>
    </row>
    <row r="5383" spans="1:22" x14ac:dyDescent="0.3">
      <c r="A5383" s="1"/>
      <c r="C5383" s="6"/>
      <c r="H5383" s="8"/>
      <c r="I5383" s="4"/>
      <c r="V5383" s="27"/>
    </row>
    <row r="5384" spans="1:22" x14ac:dyDescent="0.3">
      <c r="A5384" s="1"/>
      <c r="C5384" s="6"/>
      <c r="H5384" s="8"/>
      <c r="I5384" s="4"/>
      <c r="V5384" s="27"/>
    </row>
    <row r="5385" spans="1:22" x14ac:dyDescent="0.3">
      <c r="A5385" s="1"/>
      <c r="C5385" s="6"/>
      <c r="H5385" s="8"/>
      <c r="I5385" s="4"/>
      <c r="V5385" s="27"/>
    </row>
    <row r="5386" spans="1:22" x14ac:dyDescent="0.3">
      <c r="A5386" s="1"/>
      <c r="C5386" s="6"/>
      <c r="H5386" s="8"/>
      <c r="I5386" s="4"/>
      <c r="V5386" s="27"/>
    </row>
    <row r="5387" spans="1:22" x14ac:dyDescent="0.3">
      <c r="A5387" s="1"/>
      <c r="C5387" s="6"/>
      <c r="H5387" s="8"/>
      <c r="I5387" s="4"/>
      <c r="V5387" s="27"/>
    </row>
    <row r="5388" spans="1:22" x14ac:dyDescent="0.3">
      <c r="A5388" s="1"/>
      <c r="C5388" s="6"/>
      <c r="H5388" s="8"/>
      <c r="I5388" s="4"/>
      <c r="V5388" s="27"/>
    </row>
    <row r="5389" spans="1:22" x14ac:dyDescent="0.3">
      <c r="A5389" s="1"/>
      <c r="C5389" s="6"/>
      <c r="H5389" s="8"/>
      <c r="I5389" s="4"/>
      <c r="V5389" s="27"/>
    </row>
    <row r="5390" spans="1:22" x14ac:dyDescent="0.3">
      <c r="A5390" s="1"/>
      <c r="C5390" s="6"/>
      <c r="H5390" s="8"/>
      <c r="I5390" s="4"/>
      <c r="V5390" s="27"/>
    </row>
    <row r="5391" spans="1:22" x14ac:dyDescent="0.3">
      <c r="A5391" s="1"/>
      <c r="C5391" s="6"/>
      <c r="H5391" s="8"/>
      <c r="I5391" s="4"/>
      <c r="V5391" s="27"/>
    </row>
    <row r="5392" spans="1:22" x14ac:dyDescent="0.3">
      <c r="A5392" s="1"/>
      <c r="C5392" s="6"/>
      <c r="H5392" s="8"/>
      <c r="I5392" s="4"/>
      <c r="V5392" s="27"/>
    </row>
    <row r="5393" spans="1:22" x14ac:dyDescent="0.3">
      <c r="A5393" s="1"/>
      <c r="C5393" s="6"/>
      <c r="H5393" s="8"/>
      <c r="I5393" s="4"/>
      <c r="V5393" s="27"/>
    </row>
    <row r="5394" spans="1:22" x14ac:dyDescent="0.3">
      <c r="A5394" s="1"/>
      <c r="C5394" s="6"/>
      <c r="H5394" s="8"/>
      <c r="I5394" s="4"/>
      <c r="V5394" s="27"/>
    </row>
    <row r="5395" spans="1:22" x14ac:dyDescent="0.3">
      <c r="A5395" s="1"/>
      <c r="C5395" s="6"/>
      <c r="H5395" s="8"/>
      <c r="I5395" s="4"/>
      <c r="V5395" s="27"/>
    </row>
    <row r="5396" spans="1:22" x14ac:dyDescent="0.3">
      <c r="A5396" s="1"/>
      <c r="C5396" s="6"/>
      <c r="H5396" s="8"/>
      <c r="I5396" s="4"/>
      <c r="V5396" s="27"/>
    </row>
    <row r="5397" spans="1:22" x14ac:dyDescent="0.3">
      <c r="A5397" s="1"/>
      <c r="C5397" s="6"/>
      <c r="H5397" s="8"/>
      <c r="I5397" s="4"/>
      <c r="V5397" s="27"/>
    </row>
    <row r="5398" spans="1:22" x14ac:dyDescent="0.3">
      <c r="A5398" s="1"/>
      <c r="C5398" s="6"/>
      <c r="H5398" s="8"/>
      <c r="I5398" s="4"/>
      <c r="V5398" s="27"/>
    </row>
    <row r="5399" spans="1:22" x14ac:dyDescent="0.3">
      <c r="A5399" s="1"/>
      <c r="C5399" s="6"/>
      <c r="H5399" s="8"/>
      <c r="I5399" s="4"/>
      <c r="V5399" s="27"/>
    </row>
    <row r="5400" spans="1:22" x14ac:dyDescent="0.3">
      <c r="A5400" s="1"/>
      <c r="C5400" s="6"/>
      <c r="H5400" s="8"/>
      <c r="I5400" s="4"/>
      <c r="V5400" s="27"/>
    </row>
    <row r="5401" spans="1:22" x14ac:dyDescent="0.3">
      <c r="A5401" s="1"/>
      <c r="C5401" s="6"/>
      <c r="H5401" s="8"/>
      <c r="I5401" s="4"/>
      <c r="V5401" s="27"/>
    </row>
    <row r="5402" spans="1:22" x14ac:dyDescent="0.3">
      <c r="A5402" s="1"/>
      <c r="C5402" s="6"/>
      <c r="H5402" s="8"/>
      <c r="I5402" s="4"/>
      <c r="V5402" s="27"/>
    </row>
    <row r="5403" spans="1:22" x14ac:dyDescent="0.3">
      <c r="A5403" s="1"/>
      <c r="C5403" s="6"/>
      <c r="H5403" s="8"/>
      <c r="I5403" s="4"/>
      <c r="V5403" s="27"/>
    </row>
    <row r="5404" spans="1:22" x14ac:dyDescent="0.3">
      <c r="A5404" s="1"/>
      <c r="C5404" s="6"/>
      <c r="H5404" s="8"/>
      <c r="I5404" s="4"/>
      <c r="V5404" s="27"/>
    </row>
    <row r="5405" spans="1:22" x14ac:dyDescent="0.3">
      <c r="A5405" s="1"/>
      <c r="C5405" s="6"/>
      <c r="H5405" s="8"/>
      <c r="I5405" s="4"/>
      <c r="V5405" s="27"/>
    </row>
    <row r="5406" spans="1:22" x14ac:dyDescent="0.3">
      <c r="A5406" s="1"/>
      <c r="C5406" s="6"/>
      <c r="H5406" s="8"/>
      <c r="I5406" s="4"/>
      <c r="V5406" s="27"/>
    </row>
    <row r="5407" spans="1:22" x14ac:dyDescent="0.3">
      <c r="A5407" s="1"/>
      <c r="C5407" s="6"/>
      <c r="H5407" s="8"/>
      <c r="I5407" s="4"/>
      <c r="V5407" s="27"/>
    </row>
    <row r="5408" spans="1:22" x14ac:dyDescent="0.3">
      <c r="A5408" s="1"/>
      <c r="C5408" s="6"/>
      <c r="H5408" s="8"/>
      <c r="I5408" s="4"/>
      <c r="V5408" s="27"/>
    </row>
    <row r="5409" spans="1:22" x14ac:dyDescent="0.3">
      <c r="A5409" s="1"/>
      <c r="C5409" s="6"/>
      <c r="H5409" s="8"/>
      <c r="I5409" s="4"/>
      <c r="V5409" s="27"/>
    </row>
    <row r="5410" spans="1:22" x14ac:dyDescent="0.3">
      <c r="A5410" s="1"/>
      <c r="C5410" s="6"/>
      <c r="H5410" s="8"/>
      <c r="I5410" s="4"/>
      <c r="V5410" s="27"/>
    </row>
    <row r="5411" spans="1:22" x14ac:dyDescent="0.3">
      <c r="A5411" s="1"/>
      <c r="C5411" s="6"/>
      <c r="H5411" s="8"/>
      <c r="I5411" s="4"/>
      <c r="V5411" s="27"/>
    </row>
    <row r="5412" spans="1:22" x14ac:dyDescent="0.3">
      <c r="A5412" s="1"/>
      <c r="C5412" s="6"/>
      <c r="H5412" s="8"/>
      <c r="I5412" s="4"/>
      <c r="V5412" s="27"/>
    </row>
    <row r="5413" spans="1:22" x14ac:dyDescent="0.3">
      <c r="A5413" s="1"/>
      <c r="C5413" s="6"/>
      <c r="H5413" s="8"/>
      <c r="I5413" s="4"/>
      <c r="V5413" s="27"/>
    </row>
    <row r="5414" spans="1:22" x14ac:dyDescent="0.3">
      <c r="A5414" s="1"/>
      <c r="C5414" s="6"/>
      <c r="H5414" s="8"/>
      <c r="I5414" s="4"/>
      <c r="V5414" s="27"/>
    </row>
    <row r="5415" spans="1:22" x14ac:dyDescent="0.3">
      <c r="A5415" s="1"/>
      <c r="C5415" s="6"/>
      <c r="H5415" s="8"/>
      <c r="I5415" s="4"/>
      <c r="V5415" s="27"/>
    </row>
    <row r="5416" spans="1:22" x14ac:dyDescent="0.3">
      <c r="A5416" s="1"/>
      <c r="C5416" s="6"/>
      <c r="H5416" s="8"/>
      <c r="I5416" s="4"/>
      <c r="V5416" s="27"/>
    </row>
    <row r="5417" spans="1:22" x14ac:dyDescent="0.3">
      <c r="A5417" s="1"/>
      <c r="C5417" s="6"/>
      <c r="H5417" s="8"/>
      <c r="I5417" s="4"/>
      <c r="V5417" s="27"/>
    </row>
    <row r="5418" spans="1:22" x14ac:dyDescent="0.3">
      <c r="A5418" s="1"/>
      <c r="C5418" s="6"/>
      <c r="H5418" s="8"/>
      <c r="I5418" s="4"/>
      <c r="V5418" s="27"/>
    </row>
    <row r="5419" spans="1:22" x14ac:dyDescent="0.3">
      <c r="A5419" s="1"/>
      <c r="C5419" s="6"/>
      <c r="H5419" s="8"/>
      <c r="I5419" s="4"/>
      <c r="V5419" s="27"/>
    </row>
    <row r="5420" spans="1:22" x14ac:dyDescent="0.3">
      <c r="A5420" s="1"/>
      <c r="C5420" s="6"/>
      <c r="H5420" s="8"/>
      <c r="I5420" s="4"/>
      <c r="V5420" s="27"/>
    </row>
    <row r="5421" spans="1:22" x14ac:dyDescent="0.3">
      <c r="A5421" s="1"/>
      <c r="C5421" s="6"/>
      <c r="H5421" s="8"/>
      <c r="I5421" s="4"/>
      <c r="V5421" s="27"/>
    </row>
    <row r="5422" spans="1:22" x14ac:dyDescent="0.3">
      <c r="A5422" s="1"/>
      <c r="C5422" s="6"/>
      <c r="H5422" s="8"/>
      <c r="I5422" s="4"/>
      <c r="V5422" s="27"/>
    </row>
    <row r="5423" spans="1:22" x14ac:dyDescent="0.3">
      <c r="A5423" s="1"/>
      <c r="C5423" s="6"/>
      <c r="H5423" s="8"/>
      <c r="I5423" s="4"/>
      <c r="V5423" s="27"/>
    </row>
    <row r="5424" spans="1:22" x14ac:dyDescent="0.3">
      <c r="A5424" s="1"/>
      <c r="C5424" s="6"/>
      <c r="H5424" s="8"/>
      <c r="I5424" s="4"/>
      <c r="V5424" s="27"/>
    </row>
    <row r="5425" spans="1:22" x14ac:dyDescent="0.3">
      <c r="A5425" s="1"/>
      <c r="C5425" s="6"/>
      <c r="H5425" s="8"/>
      <c r="I5425" s="4"/>
      <c r="V5425" s="27"/>
    </row>
    <row r="5426" spans="1:22" x14ac:dyDescent="0.3">
      <c r="A5426" s="1"/>
      <c r="C5426" s="6"/>
      <c r="H5426" s="8"/>
      <c r="I5426" s="4"/>
      <c r="V5426" s="27"/>
    </row>
    <row r="5427" spans="1:22" x14ac:dyDescent="0.3">
      <c r="A5427" s="1"/>
      <c r="C5427" s="6"/>
      <c r="H5427" s="8"/>
      <c r="I5427" s="4"/>
      <c r="V5427" s="27"/>
    </row>
    <row r="5428" spans="1:22" x14ac:dyDescent="0.3">
      <c r="A5428" s="1"/>
      <c r="C5428" s="6"/>
      <c r="H5428" s="8"/>
      <c r="I5428" s="4"/>
      <c r="V5428" s="27"/>
    </row>
    <row r="5429" spans="1:22" x14ac:dyDescent="0.3">
      <c r="A5429" s="1"/>
      <c r="C5429" s="6"/>
      <c r="H5429" s="8"/>
      <c r="I5429" s="4"/>
      <c r="V5429" s="27"/>
    </row>
    <row r="5430" spans="1:22" x14ac:dyDescent="0.3">
      <c r="A5430" s="1"/>
      <c r="C5430" s="6"/>
      <c r="H5430" s="8"/>
      <c r="I5430" s="4"/>
      <c r="V5430" s="27"/>
    </row>
    <row r="5431" spans="1:22" x14ac:dyDescent="0.3">
      <c r="A5431" s="1"/>
      <c r="C5431" s="6"/>
      <c r="H5431" s="8"/>
      <c r="I5431" s="4"/>
      <c r="V5431" s="27"/>
    </row>
    <row r="5432" spans="1:22" x14ac:dyDescent="0.3">
      <c r="A5432" s="1"/>
      <c r="C5432" s="6"/>
      <c r="H5432" s="8"/>
      <c r="I5432" s="4"/>
      <c r="V5432" s="27"/>
    </row>
    <row r="5433" spans="1:22" x14ac:dyDescent="0.3">
      <c r="A5433" s="1"/>
      <c r="C5433" s="6"/>
      <c r="H5433" s="8"/>
      <c r="I5433" s="4"/>
      <c r="V5433" s="27"/>
    </row>
    <row r="5434" spans="1:22" x14ac:dyDescent="0.3">
      <c r="A5434" s="1"/>
      <c r="C5434" s="6"/>
      <c r="H5434" s="8"/>
      <c r="I5434" s="4"/>
      <c r="V5434" s="27"/>
    </row>
    <row r="5435" spans="1:22" x14ac:dyDescent="0.3">
      <c r="A5435" s="1"/>
      <c r="C5435" s="6"/>
      <c r="H5435" s="8"/>
      <c r="I5435" s="4"/>
      <c r="V5435" s="27"/>
    </row>
    <row r="5436" spans="1:22" x14ac:dyDescent="0.3">
      <c r="A5436" s="1"/>
      <c r="C5436" s="6"/>
      <c r="H5436" s="8"/>
      <c r="I5436" s="4"/>
      <c r="V5436" s="27"/>
    </row>
    <row r="5437" spans="1:22" x14ac:dyDescent="0.3">
      <c r="A5437" s="1"/>
      <c r="C5437" s="6"/>
      <c r="H5437" s="8"/>
      <c r="I5437" s="4"/>
      <c r="V5437" s="27"/>
    </row>
    <row r="5438" spans="1:22" x14ac:dyDescent="0.3">
      <c r="A5438" s="1"/>
      <c r="C5438" s="6"/>
      <c r="H5438" s="8"/>
      <c r="I5438" s="4"/>
      <c r="V5438" s="27"/>
    </row>
    <row r="5439" spans="1:22" x14ac:dyDescent="0.3">
      <c r="A5439" s="1"/>
      <c r="C5439" s="6"/>
      <c r="H5439" s="8"/>
      <c r="I5439" s="4"/>
      <c r="V5439" s="27"/>
    </row>
    <row r="5440" spans="1:22" x14ac:dyDescent="0.3">
      <c r="A5440" s="1"/>
      <c r="C5440" s="6"/>
      <c r="H5440" s="8"/>
      <c r="I5440" s="4"/>
      <c r="V5440" s="27"/>
    </row>
    <row r="5441" spans="1:22" x14ac:dyDescent="0.3">
      <c r="A5441" s="1"/>
      <c r="C5441" s="6"/>
      <c r="H5441" s="8"/>
      <c r="I5441" s="4"/>
      <c r="V5441" s="27"/>
    </row>
    <row r="5442" spans="1:22" x14ac:dyDescent="0.3">
      <c r="A5442" s="1"/>
      <c r="C5442" s="6"/>
      <c r="H5442" s="8"/>
      <c r="I5442" s="4"/>
      <c r="V5442" s="27"/>
    </row>
    <row r="5443" spans="1:22" x14ac:dyDescent="0.3">
      <c r="A5443" s="1"/>
      <c r="C5443" s="6"/>
      <c r="H5443" s="8"/>
      <c r="I5443" s="4"/>
      <c r="V5443" s="27"/>
    </row>
    <row r="5444" spans="1:22" x14ac:dyDescent="0.3">
      <c r="A5444" s="1"/>
      <c r="C5444" s="6"/>
      <c r="H5444" s="8"/>
      <c r="I5444" s="4"/>
      <c r="V5444" s="27"/>
    </row>
    <row r="5445" spans="1:22" x14ac:dyDescent="0.3">
      <c r="A5445" s="1"/>
      <c r="C5445" s="6"/>
      <c r="H5445" s="8"/>
      <c r="I5445" s="4"/>
      <c r="V5445" s="27"/>
    </row>
    <row r="5446" spans="1:22" x14ac:dyDescent="0.3">
      <c r="A5446" s="1"/>
      <c r="C5446" s="6"/>
      <c r="H5446" s="8"/>
      <c r="I5446" s="4"/>
      <c r="V5446" s="27"/>
    </row>
    <row r="5447" spans="1:22" x14ac:dyDescent="0.3">
      <c r="A5447" s="1"/>
      <c r="C5447" s="6"/>
      <c r="H5447" s="8"/>
      <c r="I5447" s="4"/>
      <c r="V5447" s="27"/>
    </row>
    <row r="5448" spans="1:22" x14ac:dyDescent="0.3">
      <c r="A5448" s="1"/>
      <c r="C5448" s="6"/>
      <c r="H5448" s="8"/>
      <c r="I5448" s="4"/>
      <c r="V5448" s="27"/>
    </row>
    <row r="5449" spans="1:22" x14ac:dyDescent="0.3">
      <c r="A5449" s="1"/>
      <c r="C5449" s="6"/>
      <c r="H5449" s="8"/>
      <c r="I5449" s="4"/>
      <c r="V5449" s="27"/>
    </row>
    <row r="5450" spans="1:22" x14ac:dyDescent="0.3">
      <c r="A5450" s="1"/>
      <c r="C5450" s="6"/>
      <c r="H5450" s="8"/>
      <c r="I5450" s="4"/>
      <c r="V5450" s="27"/>
    </row>
    <row r="5451" spans="1:22" x14ac:dyDescent="0.3">
      <c r="A5451" s="1"/>
      <c r="C5451" s="6"/>
      <c r="H5451" s="8"/>
      <c r="I5451" s="4"/>
      <c r="V5451" s="27"/>
    </row>
    <row r="5452" spans="1:22" x14ac:dyDescent="0.3">
      <c r="A5452" s="1"/>
      <c r="C5452" s="6"/>
      <c r="H5452" s="8"/>
      <c r="I5452" s="4"/>
      <c r="V5452" s="27"/>
    </row>
    <row r="5453" spans="1:22" x14ac:dyDescent="0.3">
      <c r="A5453" s="1"/>
      <c r="C5453" s="6"/>
      <c r="H5453" s="8"/>
      <c r="I5453" s="4"/>
      <c r="V5453" s="27"/>
    </row>
    <row r="5454" spans="1:22" x14ac:dyDescent="0.3">
      <c r="A5454" s="1"/>
      <c r="C5454" s="6"/>
      <c r="H5454" s="8"/>
      <c r="I5454" s="4"/>
      <c r="V5454" s="27"/>
    </row>
    <row r="5455" spans="1:22" x14ac:dyDescent="0.3">
      <c r="A5455" s="1"/>
      <c r="C5455" s="6"/>
      <c r="H5455" s="8"/>
      <c r="I5455" s="4"/>
      <c r="V5455" s="27"/>
    </row>
    <row r="5456" spans="1:22" x14ac:dyDescent="0.3">
      <c r="A5456" s="1"/>
      <c r="C5456" s="6"/>
      <c r="H5456" s="8"/>
      <c r="I5456" s="4"/>
      <c r="V5456" s="27"/>
    </row>
    <row r="5457" spans="1:22" x14ac:dyDescent="0.3">
      <c r="A5457" s="1"/>
      <c r="C5457" s="6"/>
      <c r="H5457" s="8"/>
      <c r="I5457" s="4"/>
      <c r="V5457" s="27"/>
    </row>
    <row r="5458" spans="1:22" x14ac:dyDescent="0.3">
      <c r="A5458" s="1"/>
      <c r="C5458" s="6"/>
      <c r="H5458" s="8"/>
      <c r="I5458" s="4"/>
      <c r="V5458" s="27"/>
    </row>
    <row r="5459" spans="1:22" x14ac:dyDescent="0.3">
      <c r="A5459" s="1"/>
      <c r="C5459" s="6"/>
      <c r="H5459" s="8"/>
      <c r="I5459" s="4"/>
      <c r="V5459" s="27"/>
    </row>
    <row r="5460" spans="1:22" x14ac:dyDescent="0.3">
      <c r="A5460" s="1"/>
      <c r="C5460" s="6"/>
      <c r="H5460" s="8"/>
      <c r="I5460" s="4"/>
      <c r="V5460" s="27"/>
    </row>
    <row r="5461" spans="1:22" x14ac:dyDescent="0.3">
      <c r="A5461" s="1"/>
      <c r="C5461" s="6"/>
      <c r="H5461" s="8"/>
      <c r="I5461" s="4"/>
      <c r="V5461" s="27"/>
    </row>
    <row r="5462" spans="1:22" x14ac:dyDescent="0.3">
      <c r="A5462" s="1"/>
      <c r="C5462" s="6"/>
      <c r="H5462" s="8"/>
      <c r="I5462" s="4"/>
      <c r="V5462" s="27"/>
    </row>
    <row r="5463" spans="1:22" x14ac:dyDescent="0.3">
      <c r="A5463" s="1"/>
      <c r="C5463" s="6"/>
      <c r="H5463" s="8"/>
      <c r="I5463" s="4"/>
      <c r="V5463" s="27"/>
    </row>
    <row r="5464" spans="1:22" x14ac:dyDescent="0.3">
      <c r="A5464" s="1"/>
      <c r="C5464" s="6"/>
      <c r="H5464" s="8"/>
      <c r="I5464" s="4"/>
      <c r="V5464" s="27"/>
    </row>
    <row r="5465" spans="1:22" x14ac:dyDescent="0.3">
      <c r="A5465" s="1"/>
      <c r="C5465" s="6"/>
      <c r="H5465" s="8"/>
      <c r="I5465" s="4"/>
      <c r="V5465" s="27"/>
    </row>
    <row r="5466" spans="1:22" x14ac:dyDescent="0.3">
      <c r="A5466" s="1"/>
      <c r="C5466" s="6"/>
      <c r="H5466" s="8"/>
      <c r="I5466" s="4"/>
      <c r="V5466" s="27"/>
    </row>
    <row r="5467" spans="1:22" x14ac:dyDescent="0.3">
      <c r="A5467" s="1"/>
      <c r="C5467" s="6"/>
      <c r="H5467" s="8"/>
      <c r="I5467" s="4"/>
      <c r="V5467" s="27"/>
    </row>
    <row r="5468" spans="1:22" x14ac:dyDescent="0.3">
      <c r="A5468" s="1"/>
      <c r="C5468" s="6"/>
      <c r="H5468" s="8"/>
      <c r="I5468" s="4"/>
      <c r="V5468" s="27"/>
    </row>
    <row r="5469" spans="1:22" x14ac:dyDescent="0.3">
      <c r="A5469" s="1"/>
      <c r="C5469" s="6"/>
      <c r="H5469" s="8"/>
      <c r="I5469" s="4"/>
      <c r="V5469" s="27"/>
    </row>
    <row r="5470" spans="1:22" x14ac:dyDescent="0.3">
      <c r="A5470" s="1"/>
      <c r="C5470" s="6"/>
      <c r="H5470" s="8"/>
      <c r="I5470" s="4"/>
      <c r="V5470" s="27"/>
    </row>
    <row r="5471" spans="1:22" x14ac:dyDescent="0.3">
      <c r="A5471" s="1"/>
      <c r="C5471" s="6"/>
      <c r="H5471" s="8"/>
      <c r="I5471" s="4"/>
      <c r="V5471" s="27"/>
    </row>
    <row r="5472" spans="1:22" x14ac:dyDescent="0.3">
      <c r="A5472" s="1"/>
      <c r="C5472" s="6"/>
      <c r="H5472" s="8"/>
      <c r="I5472" s="4"/>
      <c r="V5472" s="27"/>
    </row>
    <row r="5473" spans="1:22" x14ac:dyDescent="0.3">
      <c r="A5473" s="1"/>
      <c r="C5473" s="6"/>
      <c r="H5473" s="8"/>
      <c r="I5473" s="4"/>
      <c r="V5473" s="27"/>
    </row>
    <row r="5474" spans="1:22" x14ac:dyDescent="0.3">
      <c r="A5474" s="1"/>
      <c r="C5474" s="6"/>
      <c r="H5474" s="8"/>
      <c r="I5474" s="4"/>
      <c r="V5474" s="27"/>
    </row>
    <row r="5475" spans="1:22" x14ac:dyDescent="0.3">
      <c r="A5475" s="1"/>
      <c r="C5475" s="6"/>
      <c r="H5475" s="8"/>
      <c r="I5475" s="4"/>
      <c r="V5475" s="27"/>
    </row>
    <row r="5476" spans="1:22" x14ac:dyDescent="0.3">
      <c r="A5476" s="1"/>
      <c r="C5476" s="6"/>
      <c r="H5476" s="8"/>
      <c r="I5476" s="4"/>
      <c r="V5476" s="27"/>
    </row>
    <row r="5477" spans="1:22" x14ac:dyDescent="0.3">
      <c r="A5477" s="1"/>
      <c r="C5477" s="6"/>
      <c r="H5477" s="8"/>
      <c r="I5477" s="4"/>
      <c r="V5477" s="27"/>
    </row>
    <row r="5478" spans="1:22" x14ac:dyDescent="0.3">
      <c r="A5478" s="1"/>
      <c r="C5478" s="6"/>
      <c r="H5478" s="8"/>
      <c r="I5478" s="4"/>
      <c r="V5478" s="27"/>
    </row>
    <row r="5479" spans="1:22" x14ac:dyDescent="0.3">
      <c r="A5479" s="1"/>
      <c r="C5479" s="6"/>
      <c r="H5479" s="8"/>
      <c r="I5479" s="4"/>
      <c r="V5479" s="27"/>
    </row>
    <row r="5480" spans="1:22" x14ac:dyDescent="0.3">
      <c r="A5480" s="1"/>
      <c r="C5480" s="6"/>
      <c r="H5480" s="8"/>
      <c r="I5480" s="4"/>
      <c r="V5480" s="27"/>
    </row>
    <row r="5481" spans="1:22" x14ac:dyDescent="0.3">
      <c r="A5481" s="1"/>
      <c r="C5481" s="6"/>
      <c r="H5481" s="8"/>
      <c r="I5481" s="4"/>
      <c r="V5481" s="27"/>
    </row>
    <row r="5482" spans="1:22" x14ac:dyDescent="0.3">
      <c r="A5482" s="1"/>
      <c r="C5482" s="6"/>
      <c r="H5482" s="8"/>
      <c r="I5482" s="4"/>
      <c r="V5482" s="27"/>
    </row>
    <row r="5483" spans="1:22" x14ac:dyDescent="0.3">
      <c r="A5483" s="1"/>
      <c r="C5483" s="6"/>
      <c r="H5483" s="8"/>
      <c r="I5483" s="4"/>
      <c r="V5483" s="27"/>
    </row>
    <row r="5484" spans="1:22" x14ac:dyDescent="0.3">
      <c r="A5484" s="1"/>
      <c r="C5484" s="6"/>
      <c r="H5484" s="8"/>
      <c r="I5484" s="4"/>
      <c r="V5484" s="27"/>
    </row>
    <row r="5485" spans="1:22" x14ac:dyDescent="0.3">
      <c r="A5485" s="1"/>
      <c r="C5485" s="6"/>
      <c r="H5485" s="8"/>
      <c r="I5485" s="4"/>
      <c r="V5485" s="27"/>
    </row>
    <row r="5486" spans="1:22" x14ac:dyDescent="0.3">
      <c r="A5486" s="1"/>
      <c r="C5486" s="6"/>
      <c r="H5486" s="8"/>
      <c r="I5486" s="4"/>
      <c r="V5486" s="27"/>
    </row>
    <row r="5487" spans="1:22" x14ac:dyDescent="0.3">
      <c r="A5487" s="1"/>
      <c r="C5487" s="6"/>
      <c r="H5487" s="8"/>
      <c r="I5487" s="4"/>
      <c r="V5487" s="27"/>
    </row>
    <row r="5488" spans="1:22" x14ac:dyDescent="0.3">
      <c r="A5488" s="1"/>
      <c r="C5488" s="6"/>
      <c r="H5488" s="8"/>
      <c r="I5488" s="4"/>
      <c r="V5488" s="27"/>
    </row>
    <row r="5489" spans="1:22" x14ac:dyDescent="0.3">
      <c r="A5489" s="1"/>
      <c r="C5489" s="6"/>
      <c r="H5489" s="8"/>
      <c r="I5489" s="4"/>
      <c r="V5489" s="27"/>
    </row>
    <row r="5490" spans="1:22" x14ac:dyDescent="0.3">
      <c r="A5490" s="1"/>
      <c r="C5490" s="6"/>
      <c r="H5490" s="8"/>
      <c r="I5490" s="4"/>
      <c r="V5490" s="27"/>
    </row>
    <row r="5491" spans="1:22" x14ac:dyDescent="0.3">
      <c r="A5491" s="1"/>
      <c r="C5491" s="6"/>
      <c r="H5491" s="8"/>
      <c r="I5491" s="4"/>
      <c r="V5491" s="27"/>
    </row>
    <row r="5492" spans="1:22" x14ac:dyDescent="0.3">
      <c r="A5492" s="1"/>
      <c r="C5492" s="6"/>
      <c r="H5492" s="8"/>
      <c r="I5492" s="4"/>
      <c r="V5492" s="27"/>
    </row>
    <row r="5493" spans="1:22" x14ac:dyDescent="0.3">
      <c r="A5493" s="1"/>
      <c r="C5493" s="6"/>
      <c r="H5493" s="8"/>
      <c r="I5493" s="4"/>
      <c r="V5493" s="27"/>
    </row>
    <row r="5494" spans="1:22" x14ac:dyDescent="0.3">
      <c r="A5494" s="1"/>
      <c r="C5494" s="6"/>
      <c r="H5494" s="8"/>
      <c r="I5494" s="4"/>
      <c r="V5494" s="27"/>
    </row>
    <row r="5495" spans="1:22" x14ac:dyDescent="0.3">
      <c r="A5495" s="1"/>
      <c r="C5495" s="6"/>
      <c r="H5495" s="8"/>
      <c r="I5495" s="4"/>
      <c r="V5495" s="27"/>
    </row>
    <row r="5496" spans="1:22" x14ac:dyDescent="0.3">
      <c r="A5496" s="1"/>
      <c r="C5496" s="6"/>
      <c r="H5496" s="8"/>
      <c r="I5496" s="4"/>
      <c r="V5496" s="27"/>
    </row>
    <row r="5497" spans="1:22" x14ac:dyDescent="0.3">
      <c r="A5497" s="1"/>
      <c r="C5497" s="6"/>
      <c r="H5497" s="8"/>
      <c r="I5497" s="4"/>
      <c r="V5497" s="27"/>
    </row>
    <row r="5498" spans="1:22" x14ac:dyDescent="0.3">
      <c r="A5498" s="1"/>
      <c r="C5498" s="6"/>
      <c r="H5498" s="8"/>
      <c r="I5498" s="4"/>
      <c r="V5498" s="27"/>
    </row>
    <row r="5499" spans="1:22" x14ac:dyDescent="0.3">
      <c r="A5499" s="1"/>
      <c r="C5499" s="6"/>
      <c r="H5499" s="8"/>
      <c r="I5499" s="4"/>
      <c r="V5499" s="27"/>
    </row>
    <row r="5500" spans="1:22" x14ac:dyDescent="0.3">
      <c r="A5500" s="1"/>
      <c r="C5500" s="6"/>
      <c r="H5500" s="8"/>
      <c r="I5500" s="4"/>
      <c r="V5500" s="27"/>
    </row>
    <row r="5501" spans="1:22" x14ac:dyDescent="0.3">
      <c r="A5501" s="1"/>
      <c r="C5501" s="6"/>
      <c r="H5501" s="8"/>
      <c r="I5501" s="4"/>
      <c r="V5501" s="27"/>
    </row>
    <row r="5502" spans="1:22" x14ac:dyDescent="0.3">
      <c r="A5502" s="1"/>
      <c r="C5502" s="6"/>
      <c r="H5502" s="8"/>
      <c r="I5502" s="4"/>
      <c r="V5502" s="27"/>
    </row>
    <row r="5503" spans="1:22" x14ac:dyDescent="0.3">
      <c r="A5503" s="1"/>
      <c r="C5503" s="6"/>
      <c r="H5503" s="8"/>
      <c r="I5503" s="4"/>
      <c r="V5503" s="27"/>
    </row>
    <row r="5504" spans="1:22" x14ac:dyDescent="0.3">
      <c r="A5504" s="1"/>
      <c r="C5504" s="6"/>
      <c r="H5504" s="8"/>
      <c r="I5504" s="4"/>
      <c r="V5504" s="27"/>
    </row>
    <row r="5505" spans="1:22" x14ac:dyDescent="0.3">
      <c r="A5505" s="1"/>
      <c r="C5505" s="6"/>
      <c r="H5505" s="8"/>
      <c r="I5505" s="4"/>
      <c r="V5505" s="27"/>
    </row>
    <row r="5506" spans="1:22" x14ac:dyDescent="0.3">
      <c r="A5506" s="1"/>
      <c r="C5506" s="6"/>
      <c r="H5506" s="8"/>
      <c r="I5506" s="4"/>
      <c r="V5506" s="27"/>
    </row>
    <row r="5507" spans="1:22" x14ac:dyDescent="0.3">
      <c r="A5507" s="1"/>
      <c r="C5507" s="6"/>
      <c r="H5507" s="8"/>
      <c r="I5507" s="4"/>
      <c r="V5507" s="27"/>
    </row>
    <row r="5508" spans="1:22" x14ac:dyDescent="0.3">
      <c r="A5508" s="1"/>
      <c r="C5508" s="6"/>
      <c r="H5508" s="8"/>
      <c r="I5508" s="4"/>
      <c r="V5508" s="27"/>
    </row>
    <row r="5509" spans="1:22" x14ac:dyDescent="0.3">
      <c r="A5509" s="1"/>
      <c r="C5509" s="6"/>
      <c r="H5509" s="8"/>
      <c r="I5509" s="4"/>
      <c r="V5509" s="27"/>
    </row>
    <row r="5510" spans="1:22" x14ac:dyDescent="0.3">
      <c r="A5510" s="1"/>
      <c r="C5510" s="6"/>
      <c r="H5510" s="8"/>
      <c r="I5510" s="4"/>
      <c r="V5510" s="27"/>
    </row>
    <row r="5511" spans="1:22" x14ac:dyDescent="0.3">
      <c r="A5511" s="1"/>
      <c r="C5511" s="6"/>
      <c r="H5511" s="8"/>
      <c r="I5511" s="4"/>
      <c r="V5511" s="27"/>
    </row>
    <row r="5512" spans="1:22" x14ac:dyDescent="0.3">
      <c r="A5512" s="1"/>
      <c r="C5512" s="6"/>
      <c r="H5512" s="8"/>
      <c r="I5512" s="4"/>
      <c r="V5512" s="27"/>
    </row>
    <row r="5513" spans="1:22" x14ac:dyDescent="0.3">
      <c r="A5513" s="1"/>
      <c r="C5513" s="6"/>
      <c r="H5513" s="8"/>
      <c r="I5513" s="4"/>
      <c r="V5513" s="27"/>
    </row>
    <row r="5514" spans="1:22" x14ac:dyDescent="0.3">
      <c r="A5514" s="1"/>
      <c r="C5514" s="6"/>
      <c r="H5514" s="8"/>
      <c r="I5514" s="4"/>
      <c r="V5514" s="27"/>
    </row>
    <row r="5515" spans="1:22" x14ac:dyDescent="0.3">
      <c r="A5515" s="1"/>
      <c r="C5515" s="6"/>
      <c r="H5515" s="8"/>
      <c r="I5515" s="4"/>
      <c r="V5515" s="27"/>
    </row>
    <row r="5516" spans="1:22" x14ac:dyDescent="0.3">
      <c r="A5516" s="1"/>
      <c r="C5516" s="6"/>
      <c r="H5516" s="8"/>
      <c r="I5516" s="4"/>
      <c r="V5516" s="27"/>
    </row>
    <row r="5517" spans="1:22" x14ac:dyDescent="0.3">
      <c r="A5517" s="1"/>
      <c r="C5517" s="6"/>
      <c r="H5517" s="8"/>
      <c r="I5517" s="4"/>
      <c r="V5517" s="27"/>
    </row>
    <row r="5518" spans="1:22" x14ac:dyDescent="0.3">
      <c r="A5518" s="1"/>
      <c r="C5518" s="6"/>
      <c r="H5518" s="8"/>
      <c r="I5518" s="4"/>
      <c r="V5518" s="27"/>
    </row>
    <row r="5519" spans="1:22" x14ac:dyDescent="0.3">
      <c r="A5519" s="1"/>
      <c r="C5519" s="6"/>
      <c r="H5519" s="8"/>
      <c r="I5519" s="4"/>
      <c r="V5519" s="27"/>
    </row>
    <row r="5520" spans="1:22" x14ac:dyDescent="0.3">
      <c r="A5520" s="1"/>
      <c r="C5520" s="6"/>
      <c r="H5520" s="8"/>
      <c r="I5520" s="4"/>
      <c r="V5520" s="27"/>
    </row>
    <row r="5521" spans="1:22" x14ac:dyDescent="0.3">
      <c r="A5521" s="1"/>
      <c r="C5521" s="6"/>
      <c r="H5521" s="8"/>
      <c r="I5521" s="4"/>
      <c r="V5521" s="27"/>
    </row>
    <row r="5522" spans="1:22" x14ac:dyDescent="0.3">
      <c r="A5522" s="1"/>
      <c r="C5522" s="6"/>
      <c r="H5522" s="8"/>
      <c r="I5522" s="4"/>
      <c r="V5522" s="27"/>
    </row>
    <row r="5523" spans="1:22" x14ac:dyDescent="0.3">
      <c r="A5523" s="1"/>
      <c r="C5523" s="6"/>
      <c r="H5523" s="8"/>
      <c r="I5523" s="4"/>
      <c r="V5523" s="27"/>
    </row>
    <row r="5524" spans="1:22" x14ac:dyDescent="0.3">
      <c r="A5524" s="1"/>
      <c r="C5524" s="6"/>
      <c r="H5524" s="8"/>
      <c r="I5524" s="4"/>
      <c r="V5524" s="27"/>
    </row>
    <row r="5525" spans="1:22" x14ac:dyDescent="0.3">
      <c r="A5525" s="1"/>
      <c r="C5525" s="6"/>
      <c r="H5525" s="8"/>
      <c r="I5525" s="4"/>
      <c r="V5525" s="27"/>
    </row>
    <row r="5526" spans="1:22" x14ac:dyDescent="0.3">
      <c r="A5526" s="1"/>
      <c r="C5526" s="6"/>
      <c r="H5526" s="8"/>
      <c r="I5526" s="4"/>
      <c r="V5526" s="27"/>
    </row>
    <row r="5527" spans="1:22" x14ac:dyDescent="0.3">
      <c r="A5527" s="1"/>
      <c r="C5527" s="6"/>
      <c r="H5527" s="8"/>
      <c r="I5527" s="4"/>
      <c r="V5527" s="27"/>
    </row>
    <row r="5528" spans="1:22" x14ac:dyDescent="0.3">
      <c r="A5528" s="1"/>
      <c r="C5528" s="6"/>
      <c r="H5528" s="8"/>
      <c r="I5528" s="4"/>
      <c r="V5528" s="27"/>
    </row>
    <row r="5529" spans="1:22" x14ac:dyDescent="0.3">
      <c r="A5529" s="1"/>
      <c r="C5529" s="6"/>
      <c r="H5529" s="8"/>
      <c r="I5529" s="4"/>
      <c r="V5529" s="27"/>
    </row>
    <row r="5530" spans="1:22" x14ac:dyDescent="0.3">
      <c r="A5530" s="1"/>
      <c r="C5530" s="6"/>
      <c r="H5530" s="8"/>
      <c r="I5530" s="4"/>
      <c r="V5530" s="27"/>
    </row>
    <row r="5531" spans="1:22" x14ac:dyDescent="0.3">
      <c r="A5531" s="1"/>
      <c r="C5531" s="6"/>
      <c r="H5531" s="8"/>
      <c r="I5531" s="4"/>
      <c r="V5531" s="27"/>
    </row>
    <row r="5532" spans="1:22" x14ac:dyDescent="0.3">
      <c r="A5532" s="1"/>
      <c r="C5532" s="6"/>
      <c r="H5532" s="8"/>
      <c r="I5532" s="4"/>
      <c r="V5532" s="27"/>
    </row>
    <row r="5533" spans="1:22" x14ac:dyDescent="0.3">
      <c r="A5533" s="1"/>
      <c r="C5533" s="6"/>
      <c r="H5533" s="8"/>
      <c r="I5533" s="4"/>
      <c r="V5533" s="27"/>
    </row>
    <row r="5534" spans="1:22" x14ac:dyDescent="0.3">
      <c r="A5534" s="1"/>
      <c r="C5534" s="6"/>
      <c r="H5534" s="8"/>
      <c r="I5534" s="4"/>
      <c r="V5534" s="27"/>
    </row>
    <row r="5535" spans="1:22" x14ac:dyDescent="0.3">
      <c r="A5535" s="1"/>
      <c r="C5535" s="6"/>
      <c r="H5535" s="8"/>
      <c r="I5535" s="4"/>
      <c r="V5535" s="27"/>
    </row>
    <row r="5536" spans="1:22" x14ac:dyDescent="0.3">
      <c r="A5536" s="1"/>
      <c r="C5536" s="6"/>
      <c r="H5536" s="8"/>
      <c r="I5536" s="4"/>
      <c r="V5536" s="27"/>
    </row>
    <row r="5537" spans="1:22" x14ac:dyDescent="0.3">
      <c r="A5537" s="1"/>
      <c r="C5537" s="6"/>
      <c r="H5537" s="8"/>
      <c r="I5537" s="4"/>
      <c r="V5537" s="27"/>
    </row>
    <row r="5538" spans="1:22" x14ac:dyDescent="0.3">
      <c r="A5538" s="1"/>
      <c r="C5538" s="6"/>
      <c r="H5538" s="8"/>
      <c r="I5538" s="4"/>
      <c r="V5538" s="27"/>
    </row>
    <row r="5539" spans="1:22" x14ac:dyDescent="0.3">
      <c r="A5539" s="1"/>
      <c r="C5539" s="6"/>
      <c r="H5539" s="8"/>
      <c r="I5539" s="4"/>
      <c r="V5539" s="27"/>
    </row>
    <row r="5540" spans="1:22" x14ac:dyDescent="0.3">
      <c r="A5540" s="1"/>
      <c r="C5540" s="6"/>
      <c r="H5540" s="8"/>
      <c r="I5540" s="4"/>
      <c r="V5540" s="27"/>
    </row>
    <row r="5541" spans="1:22" x14ac:dyDescent="0.3">
      <c r="A5541" s="1"/>
      <c r="C5541" s="6"/>
      <c r="H5541" s="8"/>
      <c r="I5541" s="4"/>
      <c r="V5541" s="27"/>
    </row>
    <row r="5542" spans="1:22" x14ac:dyDescent="0.3">
      <c r="A5542" s="1"/>
      <c r="C5542" s="6"/>
      <c r="H5542" s="8"/>
      <c r="I5542" s="4"/>
      <c r="V5542" s="27"/>
    </row>
    <row r="5543" spans="1:22" x14ac:dyDescent="0.3">
      <c r="A5543" s="1"/>
      <c r="C5543" s="6"/>
      <c r="H5543" s="8"/>
      <c r="I5543" s="4"/>
      <c r="V5543" s="27"/>
    </row>
    <row r="5544" spans="1:22" x14ac:dyDescent="0.3">
      <c r="A5544" s="1"/>
      <c r="C5544" s="6"/>
      <c r="H5544" s="8"/>
      <c r="I5544" s="4"/>
      <c r="V5544" s="27"/>
    </row>
    <row r="5545" spans="1:22" x14ac:dyDescent="0.3">
      <c r="A5545" s="1"/>
      <c r="C5545" s="6"/>
      <c r="H5545" s="8"/>
      <c r="I5545" s="4"/>
      <c r="V5545" s="27"/>
    </row>
    <row r="5546" spans="1:22" x14ac:dyDescent="0.3">
      <c r="A5546" s="1"/>
      <c r="C5546" s="6"/>
      <c r="H5546" s="8"/>
      <c r="I5546" s="4"/>
      <c r="V5546" s="27"/>
    </row>
    <row r="5547" spans="1:22" x14ac:dyDescent="0.3">
      <c r="A5547" s="1"/>
      <c r="C5547" s="6"/>
      <c r="H5547" s="8"/>
      <c r="I5547" s="4"/>
      <c r="V5547" s="27"/>
    </row>
    <row r="5548" spans="1:22" x14ac:dyDescent="0.3">
      <c r="A5548" s="1"/>
      <c r="C5548" s="6"/>
      <c r="H5548" s="8"/>
      <c r="I5548" s="4"/>
      <c r="V5548" s="27"/>
    </row>
    <row r="5549" spans="1:22" x14ac:dyDescent="0.3">
      <c r="A5549" s="1"/>
      <c r="C5549" s="6"/>
      <c r="H5549" s="8"/>
      <c r="I5549" s="4"/>
      <c r="V5549" s="27"/>
    </row>
    <row r="5550" spans="1:22" x14ac:dyDescent="0.3">
      <c r="A5550" s="1"/>
      <c r="C5550" s="6"/>
      <c r="H5550" s="8"/>
      <c r="I5550" s="4"/>
      <c r="V5550" s="27"/>
    </row>
    <row r="5551" spans="1:22" x14ac:dyDescent="0.3">
      <c r="A5551" s="1"/>
      <c r="C5551" s="6"/>
      <c r="H5551" s="8"/>
      <c r="I5551" s="4"/>
      <c r="V5551" s="27"/>
    </row>
    <row r="5552" spans="1:22" x14ac:dyDescent="0.3">
      <c r="A5552" s="1"/>
      <c r="C5552" s="6"/>
      <c r="H5552" s="8"/>
      <c r="I5552" s="4"/>
      <c r="V5552" s="27"/>
    </row>
    <row r="5553" spans="1:22" x14ac:dyDescent="0.3">
      <c r="A5553" s="1"/>
      <c r="C5553" s="6"/>
      <c r="H5553" s="8"/>
      <c r="I5553" s="4"/>
      <c r="V5553" s="27"/>
    </row>
    <row r="5554" spans="1:22" x14ac:dyDescent="0.3">
      <c r="A5554" s="1"/>
      <c r="C5554" s="6"/>
      <c r="H5554" s="8"/>
      <c r="I5554" s="4"/>
      <c r="V5554" s="27"/>
    </row>
    <row r="5555" spans="1:22" x14ac:dyDescent="0.3">
      <c r="A5555" s="1"/>
      <c r="C5555" s="6"/>
      <c r="H5555" s="8"/>
      <c r="I5555" s="4"/>
      <c r="V5555" s="27"/>
    </row>
    <row r="5556" spans="1:22" x14ac:dyDescent="0.3">
      <c r="A5556" s="1"/>
      <c r="C5556" s="6"/>
      <c r="H5556" s="8"/>
      <c r="I5556" s="4"/>
      <c r="V5556" s="27"/>
    </row>
    <row r="5557" spans="1:22" x14ac:dyDescent="0.3">
      <c r="A5557" s="1"/>
      <c r="C5557" s="6"/>
      <c r="H5557" s="8"/>
      <c r="I5557" s="4"/>
      <c r="V5557" s="27"/>
    </row>
    <row r="5558" spans="1:22" x14ac:dyDescent="0.3">
      <c r="A5558" s="1"/>
      <c r="C5558" s="6"/>
      <c r="H5558" s="8"/>
      <c r="I5558" s="4"/>
      <c r="V5558" s="27"/>
    </row>
    <row r="5559" spans="1:22" x14ac:dyDescent="0.3">
      <c r="A5559" s="1"/>
      <c r="C5559" s="6"/>
      <c r="H5559" s="8"/>
      <c r="I5559" s="4"/>
      <c r="V5559" s="27"/>
    </row>
    <row r="5560" spans="1:22" x14ac:dyDescent="0.3">
      <c r="A5560" s="1"/>
      <c r="C5560" s="6"/>
      <c r="H5560" s="8"/>
      <c r="I5560" s="4"/>
      <c r="V5560" s="27"/>
    </row>
    <row r="5561" spans="1:22" x14ac:dyDescent="0.3">
      <c r="A5561" s="1"/>
      <c r="C5561" s="6"/>
      <c r="H5561" s="8"/>
      <c r="I5561" s="4"/>
      <c r="V5561" s="27"/>
    </row>
    <row r="5562" spans="1:22" x14ac:dyDescent="0.3">
      <c r="A5562" s="1"/>
      <c r="C5562" s="6"/>
      <c r="H5562" s="8"/>
      <c r="I5562" s="4"/>
      <c r="V5562" s="27"/>
    </row>
    <row r="5563" spans="1:22" x14ac:dyDescent="0.3">
      <c r="A5563" s="1"/>
      <c r="C5563" s="6"/>
      <c r="H5563" s="8"/>
      <c r="I5563" s="4"/>
      <c r="V5563" s="27"/>
    </row>
    <row r="5564" spans="1:22" x14ac:dyDescent="0.3">
      <c r="A5564" s="1"/>
      <c r="C5564" s="6"/>
      <c r="H5564" s="8"/>
      <c r="I5564" s="4"/>
      <c r="V5564" s="27"/>
    </row>
    <row r="5565" spans="1:22" x14ac:dyDescent="0.3">
      <c r="A5565" s="1"/>
      <c r="C5565" s="6"/>
      <c r="H5565" s="8"/>
      <c r="I5565" s="4"/>
      <c r="V5565" s="27"/>
    </row>
    <row r="5566" spans="1:22" x14ac:dyDescent="0.3">
      <c r="A5566" s="1"/>
      <c r="C5566" s="6"/>
      <c r="H5566" s="8"/>
      <c r="I5566" s="4"/>
      <c r="V5566" s="27"/>
    </row>
    <row r="5567" spans="1:22" x14ac:dyDescent="0.3">
      <c r="A5567" s="1"/>
      <c r="C5567" s="6"/>
      <c r="H5567" s="8"/>
      <c r="I5567" s="4"/>
      <c r="V5567" s="27"/>
    </row>
    <row r="5568" spans="1:22" x14ac:dyDescent="0.3">
      <c r="A5568" s="1"/>
      <c r="C5568" s="6"/>
      <c r="H5568" s="8"/>
      <c r="I5568" s="4"/>
      <c r="V5568" s="27"/>
    </row>
    <row r="5569" spans="1:22" x14ac:dyDescent="0.3">
      <c r="A5569" s="1"/>
      <c r="C5569" s="6"/>
      <c r="H5569" s="8"/>
      <c r="I5569" s="4"/>
      <c r="V5569" s="27"/>
    </row>
    <row r="5570" spans="1:22" x14ac:dyDescent="0.3">
      <c r="A5570" s="1"/>
      <c r="C5570" s="6"/>
      <c r="H5570" s="8"/>
      <c r="I5570" s="4"/>
      <c r="V5570" s="27"/>
    </row>
    <row r="5571" spans="1:22" x14ac:dyDescent="0.3">
      <c r="A5571" s="1"/>
      <c r="C5571" s="6"/>
      <c r="H5571" s="8"/>
      <c r="I5571" s="4"/>
      <c r="V5571" s="27"/>
    </row>
    <row r="5572" spans="1:22" x14ac:dyDescent="0.3">
      <c r="A5572" s="1"/>
      <c r="C5572" s="6"/>
      <c r="H5572" s="8"/>
      <c r="I5572" s="4"/>
      <c r="V5572" s="27"/>
    </row>
    <row r="5573" spans="1:22" x14ac:dyDescent="0.3">
      <c r="A5573" s="1"/>
      <c r="C5573" s="6"/>
      <c r="H5573" s="8"/>
      <c r="I5573" s="4"/>
      <c r="V5573" s="27"/>
    </row>
    <row r="5574" spans="1:22" x14ac:dyDescent="0.3">
      <c r="A5574" s="1"/>
      <c r="C5574" s="6"/>
      <c r="H5574" s="8"/>
      <c r="I5574" s="4"/>
      <c r="V5574" s="27"/>
    </row>
    <row r="5575" spans="1:22" x14ac:dyDescent="0.3">
      <c r="A5575" s="1"/>
      <c r="C5575" s="6"/>
      <c r="H5575" s="8"/>
      <c r="I5575" s="4"/>
      <c r="V5575" s="27"/>
    </row>
    <row r="5576" spans="1:22" x14ac:dyDescent="0.3">
      <c r="A5576" s="1"/>
      <c r="C5576" s="6"/>
      <c r="H5576" s="8"/>
      <c r="I5576" s="4"/>
      <c r="V5576" s="27"/>
    </row>
    <row r="5577" spans="1:22" x14ac:dyDescent="0.3">
      <c r="A5577" s="1"/>
      <c r="C5577" s="6"/>
      <c r="H5577" s="8"/>
      <c r="I5577" s="4"/>
      <c r="V5577" s="27"/>
    </row>
    <row r="5578" spans="1:22" x14ac:dyDescent="0.3">
      <c r="A5578" s="1"/>
      <c r="C5578" s="6"/>
      <c r="H5578" s="8"/>
      <c r="I5578" s="4"/>
      <c r="V5578" s="27"/>
    </row>
    <row r="5579" spans="1:22" x14ac:dyDescent="0.3">
      <c r="A5579" s="1"/>
      <c r="C5579" s="6"/>
      <c r="H5579" s="8"/>
      <c r="I5579" s="4"/>
      <c r="V5579" s="27"/>
    </row>
    <row r="5580" spans="1:22" x14ac:dyDescent="0.3">
      <c r="A5580" s="1"/>
      <c r="C5580" s="6"/>
      <c r="H5580" s="8"/>
      <c r="I5580" s="4"/>
      <c r="V5580" s="27"/>
    </row>
    <row r="5581" spans="1:22" x14ac:dyDescent="0.3">
      <c r="A5581" s="1"/>
      <c r="C5581" s="6"/>
      <c r="H5581" s="8"/>
      <c r="I5581" s="4"/>
      <c r="V5581" s="27"/>
    </row>
    <row r="5582" spans="1:22" x14ac:dyDescent="0.3">
      <c r="A5582" s="1"/>
      <c r="C5582" s="6"/>
      <c r="H5582" s="8"/>
      <c r="I5582" s="4"/>
      <c r="V5582" s="27"/>
    </row>
    <row r="5583" spans="1:22" x14ac:dyDescent="0.3">
      <c r="A5583" s="1"/>
      <c r="C5583" s="6"/>
      <c r="H5583" s="8"/>
      <c r="I5583" s="4"/>
      <c r="V5583" s="27"/>
    </row>
    <row r="5584" spans="1:22" x14ac:dyDescent="0.3">
      <c r="A5584" s="1"/>
      <c r="C5584" s="6"/>
      <c r="H5584" s="8"/>
      <c r="I5584" s="4"/>
      <c r="V5584" s="27"/>
    </row>
    <row r="5585" spans="1:22" x14ac:dyDescent="0.3">
      <c r="A5585" s="1"/>
      <c r="C5585" s="6"/>
      <c r="H5585" s="8"/>
      <c r="I5585" s="4"/>
      <c r="V5585" s="27"/>
    </row>
    <row r="5586" spans="1:22" x14ac:dyDescent="0.3">
      <c r="A5586" s="1"/>
      <c r="C5586" s="6"/>
      <c r="H5586" s="8"/>
      <c r="I5586" s="4"/>
      <c r="V5586" s="27"/>
    </row>
    <row r="5587" spans="1:22" x14ac:dyDescent="0.3">
      <c r="A5587" s="1"/>
      <c r="C5587" s="6"/>
      <c r="H5587" s="8"/>
      <c r="I5587" s="4"/>
      <c r="V5587" s="27"/>
    </row>
    <row r="5588" spans="1:22" x14ac:dyDescent="0.3">
      <c r="A5588" s="1"/>
      <c r="C5588" s="6"/>
      <c r="H5588" s="8"/>
      <c r="I5588" s="4"/>
      <c r="V5588" s="27"/>
    </row>
    <row r="5589" spans="1:22" x14ac:dyDescent="0.3">
      <c r="A5589" s="1"/>
      <c r="C5589" s="6"/>
      <c r="H5589" s="8"/>
      <c r="I5589" s="4"/>
      <c r="V5589" s="27"/>
    </row>
    <row r="5590" spans="1:22" x14ac:dyDescent="0.3">
      <c r="A5590" s="1"/>
      <c r="C5590" s="6"/>
      <c r="H5590" s="8"/>
      <c r="I5590" s="4"/>
      <c r="V5590" s="27"/>
    </row>
    <row r="5591" spans="1:22" x14ac:dyDescent="0.3">
      <c r="A5591" s="1"/>
      <c r="C5591" s="6"/>
      <c r="H5591" s="8"/>
      <c r="I5591" s="4"/>
      <c r="V5591" s="27"/>
    </row>
    <row r="5592" spans="1:22" x14ac:dyDescent="0.3">
      <c r="A5592" s="1"/>
      <c r="C5592" s="6"/>
      <c r="H5592" s="8"/>
      <c r="I5592" s="4"/>
      <c r="V5592" s="27"/>
    </row>
    <row r="5593" spans="1:22" x14ac:dyDescent="0.3">
      <c r="A5593" s="1"/>
      <c r="C5593" s="6"/>
      <c r="H5593" s="8"/>
      <c r="I5593" s="4"/>
      <c r="V5593" s="27"/>
    </row>
    <row r="5594" spans="1:22" x14ac:dyDescent="0.3">
      <c r="A5594" s="1"/>
      <c r="C5594" s="6"/>
      <c r="H5594" s="8"/>
      <c r="I5594" s="4"/>
      <c r="V5594" s="27"/>
    </row>
    <row r="5595" spans="1:22" x14ac:dyDescent="0.3">
      <c r="A5595" s="1"/>
      <c r="C5595" s="6"/>
      <c r="H5595" s="8"/>
      <c r="I5595" s="4"/>
      <c r="V5595" s="27"/>
    </row>
    <row r="5596" spans="1:22" x14ac:dyDescent="0.3">
      <c r="A5596" s="1"/>
      <c r="C5596" s="6"/>
      <c r="H5596" s="8"/>
      <c r="I5596" s="4"/>
      <c r="V5596" s="27"/>
    </row>
    <row r="5597" spans="1:22" x14ac:dyDescent="0.3">
      <c r="A5597" s="1"/>
      <c r="C5597" s="6"/>
      <c r="H5597" s="8"/>
      <c r="I5597" s="4"/>
      <c r="V5597" s="27"/>
    </row>
    <row r="5598" spans="1:22" x14ac:dyDescent="0.3">
      <c r="A5598" s="1"/>
      <c r="C5598" s="6"/>
      <c r="H5598" s="8"/>
      <c r="I5598" s="4"/>
      <c r="V5598" s="27"/>
    </row>
    <row r="5599" spans="1:22" x14ac:dyDescent="0.3">
      <c r="A5599" s="1"/>
      <c r="C5599" s="6"/>
      <c r="H5599" s="8"/>
      <c r="I5599" s="4"/>
      <c r="V5599" s="27"/>
    </row>
    <row r="5600" spans="1:22" x14ac:dyDescent="0.3">
      <c r="A5600" s="1"/>
      <c r="C5600" s="6"/>
      <c r="H5600" s="8"/>
      <c r="I5600" s="4"/>
      <c r="V5600" s="27"/>
    </row>
    <row r="5601" spans="1:22" x14ac:dyDescent="0.3">
      <c r="A5601" s="1"/>
      <c r="C5601" s="6"/>
      <c r="H5601" s="8"/>
      <c r="I5601" s="4"/>
      <c r="V5601" s="27"/>
    </row>
    <row r="5602" spans="1:22" x14ac:dyDescent="0.3">
      <c r="A5602" s="1"/>
      <c r="C5602" s="6"/>
      <c r="H5602" s="8"/>
      <c r="I5602" s="4"/>
      <c r="V5602" s="27"/>
    </row>
    <row r="5603" spans="1:22" x14ac:dyDescent="0.3">
      <c r="A5603" s="1"/>
      <c r="C5603" s="6"/>
      <c r="H5603" s="8"/>
      <c r="I5603" s="4"/>
      <c r="V5603" s="27"/>
    </row>
    <row r="5604" spans="1:22" x14ac:dyDescent="0.3">
      <c r="A5604" s="1"/>
      <c r="C5604" s="6"/>
      <c r="H5604" s="8"/>
      <c r="I5604" s="4"/>
      <c r="V5604" s="27"/>
    </row>
    <row r="5605" spans="1:22" x14ac:dyDescent="0.3">
      <c r="A5605" s="1"/>
      <c r="C5605" s="6"/>
      <c r="H5605" s="8"/>
      <c r="I5605" s="4"/>
      <c r="V5605" s="27"/>
    </row>
    <row r="5606" spans="1:22" x14ac:dyDescent="0.3">
      <c r="A5606" s="1"/>
      <c r="C5606" s="6"/>
      <c r="H5606" s="8"/>
      <c r="I5606" s="4"/>
      <c r="V5606" s="27"/>
    </row>
    <row r="5607" spans="1:22" x14ac:dyDescent="0.3">
      <c r="A5607" s="1"/>
      <c r="C5607" s="6"/>
      <c r="H5607" s="8"/>
      <c r="I5607" s="4"/>
      <c r="V5607" s="27"/>
    </row>
    <row r="5608" spans="1:22" x14ac:dyDescent="0.3">
      <c r="A5608" s="1"/>
      <c r="C5608" s="6"/>
      <c r="H5608" s="8"/>
      <c r="I5608" s="4"/>
      <c r="V5608" s="27"/>
    </row>
    <row r="5609" spans="1:22" x14ac:dyDescent="0.3">
      <c r="A5609" s="1"/>
      <c r="C5609" s="6"/>
      <c r="H5609" s="8"/>
      <c r="I5609" s="4"/>
      <c r="V5609" s="27"/>
    </row>
    <row r="5610" spans="1:22" x14ac:dyDescent="0.3">
      <c r="A5610" s="1"/>
      <c r="C5610" s="6"/>
      <c r="H5610" s="8"/>
      <c r="I5610" s="4"/>
      <c r="V5610" s="27"/>
    </row>
    <row r="5611" spans="1:22" x14ac:dyDescent="0.3">
      <c r="A5611" s="1"/>
      <c r="C5611" s="6"/>
      <c r="H5611" s="8"/>
      <c r="I5611" s="4"/>
      <c r="V5611" s="27"/>
    </row>
    <row r="5612" spans="1:22" x14ac:dyDescent="0.3">
      <c r="A5612" s="1"/>
      <c r="C5612" s="6"/>
      <c r="H5612" s="8"/>
      <c r="I5612" s="4"/>
      <c r="V5612" s="27"/>
    </row>
    <row r="5613" spans="1:22" x14ac:dyDescent="0.3">
      <c r="A5613" s="1"/>
      <c r="C5613" s="6"/>
      <c r="H5613" s="8"/>
      <c r="I5613" s="4"/>
      <c r="V5613" s="27"/>
    </row>
    <row r="5614" spans="1:22" x14ac:dyDescent="0.3">
      <c r="A5614" s="1"/>
      <c r="C5614" s="6"/>
      <c r="H5614" s="8"/>
      <c r="I5614" s="4"/>
      <c r="V5614" s="27"/>
    </row>
    <row r="5615" spans="1:22" x14ac:dyDescent="0.3">
      <c r="A5615" s="1"/>
      <c r="C5615" s="6"/>
      <c r="H5615" s="8"/>
      <c r="I5615" s="4"/>
      <c r="V5615" s="27"/>
    </row>
    <row r="5616" spans="1:22" x14ac:dyDescent="0.3">
      <c r="A5616" s="1"/>
      <c r="C5616" s="6"/>
      <c r="H5616" s="8"/>
      <c r="I5616" s="4"/>
      <c r="V5616" s="27"/>
    </row>
    <row r="5617" spans="1:22" x14ac:dyDescent="0.3">
      <c r="A5617" s="1"/>
      <c r="C5617" s="6"/>
      <c r="H5617" s="8"/>
      <c r="I5617" s="4"/>
      <c r="V5617" s="27"/>
    </row>
    <row r="5618" spans="1:22" x14ac:dyDescent="0.3">
      <c r="A5618" s="1"/>
      <c r="C5618" s="6"/>
      <c r="H5618" s="8"/>
      <c r="I5618" s="4"/>
      <c r="V5618" s="27"/>
    </row>
    <row r="5619" spans="1:22" x14ac:dyDescent="0.3">
      <c r="A5619" s="1"/>
      <c r="C5619" s="6"/>
      <c r="H5619" s="8"/>
      <c r="I5619" s="4"/>
      <c r="V5619" s="27"/>
    </row>
    <row r="5620" spans="1:22" x14ac:dyDescent="0.3">
      <c r="A5620" s="1"/>
      <c r="C5620" s="6"/>
      <c r="H5620" s="8"/>
      <c r="I5620" s="4"/>
      <c r="V5620" s="27"/>
    </row>
    <row r="5621" spans="1:22" x14ac:dyDescent="0.3">
      <c r="A5621" s="1"/>
      <c r="C5621" s="6"/>
      <c r="H5621" s="8"/>
      <c r="I5621" s="4"/>
      <c r="V5621" s="27"/>
    </row>
    <row r="5622" spans="1:22" x14ac:dyDescent="0.3">
      <c r="A5622" s="1"/>
      <c r="C5622" s="6"/>
      <c r="H5622" s="8"/>
      <c r="I5622" s="4"/>
      <c r="V5622" s="27"/>
    </row>
    <row r="5623" spans="1:22" x14ac:dyDescent="0.3">
      <c r="A5623" s="1"/>
      <c r="C5623" s="6"/>
      <c r="H5623" s="8"/>
      <c r="I5623" s="4"/>
      <c r="V5623" s="27"/>
    </row>
    <row r="5624" spans="1:22" x14ac:dyDescent="0.3">
      <c r="A5624" s="1"/>
      <c r="C5624" s="6"/>
      <c r="H5624" s="8"/>
      <c r="I5624" s="4"/>
      <c r="V5624" s="27"/>
    </row>
    <row r="5625" spans="1:22" x14ac:dyDescent="0.3">
      <c r="A5625" s="1"/>
      <c r="C5625" s="6"/>
      <c r="H5625" s="8"/>
      <c r="I5625" s="4"/>
      <c r="V5625" s="27"/>
    </row>
    <row r="5626" spans="1:22" x14ac:dyDescent="0.3">
      <c r="A5626" s="1"/>
      <c r="C5626" s="6"/>
      <c r="H5626" s="8"/>
      <c r="I5626" s="4"/>
      <c r="V5626" s="27"/>
    </row>
    <row r="5627" spans="1:22" x14ac:dyDescent="0.3">
      <c r="A5627" s="1"/>
      <c r="C5627" s="6"/>
      <c r="H5627" s="8"/>
      <c r="I5627" s="4"/>
      <c r="V5627" s="27"/>
    </row>
    <row r="5628" spans="1:22" x14ac:dyDescent="0.3">
      <c r="A5628" s="1"/>
      <c r="C5628" s="6"/>
      <c r="H5628" s="8"/>
      <c r="I5628" s="4"/>
      <c r="V5628" s="27"/>
    </row>
    <row r="5629" spans="1:22" x14ac:dyDescent="0.3">
      <c r="A5629" s="1"/>
      <c r="C5629" s="6"/>
      <c r="H5629" s="8"/>
      <c r="I5629" s="4"/>
      <c r="V5629" s="27"/>
    </row>
    <row r="5630" spans="1:22" x14ac:dyDescent="0.3">
      <c r="A5630" s="1"/>
      <c r="C5630" s="6"/>
      <c r="H5630" s="8"/>
      <c r="I5630" s="4"/>
      <c r="V5630" s="27"/>
    </row>
    <row r="5631" spans="1:22" x14ac:dyDescent="0.3">
      <c r="A5631" s="1"/>
      <c r="C5631" s="6"/>
      <c r="H5631" s="8"/>
      <c r="I5631" s="4"/>
      <c r="V5631" s="27"/>
    </row>
    <row r="5632" spans="1:22" x14ac:dyDescent="0.3">
      <c r="A5632" s="1"/>
      <c r="C5632" s="6"/>
      <c r="H5632" s="8"/>
      <c r="I5632" s="4"/>
      <c r="V5632" s="27"/>
    </row>
    <row r="5633" spans="1:22" x14ac:dyDescent="0.3">
      <c r="A5633" s="1"/>
      <c r="C5633" s="6"/>
      <c r="H5633" s="8"/>
      <c r="I5633" s="4"/>
      <c r="V5633" s="27"/>
    </row>
    <row r="5634" spans="1:22" x14ac:dyDescent="0.3">
      <c r="A5634" s="1"/>
      <c r="C5634" s="6"/>
      <c r="H5634" s="8"/>
      <c r="I5634" s="4"/>
      <c r="V5634" s="27"/>
    </row>
    <row r="5635" spans="1:22" x14ac:dyDescent="0.3">
      <c r="A5635" s="1"/>
      <c r="C5635" s="6"/>
      <c r="H5635" s="8"/>
      <c r="I5635" s="4"/>
      <c r="V5635" s="27"/>
    </row>
    <row r="5636" spans="1:22" x14ac:dyDescent="0.3">
      <c r="A5636" s="1"/>
      <c r="C5636" s="6"/>
      <c r="H5636" s="8"/>
      <c r="I5636" s="4"/>
      <c r="V5636" s="27"/>
    </row>
    <row r="5637" spans="1:22" x14ac:dyDescent="0.3">
      <c r="A5637" s="1"/>
      <c r="C5637" s="6"/>
      <c r="H5637" s="8"/>
      <c r="I5637" s="4"/>
      <c r="V5637" s="27"/>
    </row>
    <row r="5638" spans="1:22" x14ac:dyDescent="0.3">
      <c r="A5638" s="1"/>
      <c r="C5638" s="6"/>
      <c r="H5638" s="8"/>
      <c r="I5638" s="4"/>
      <c r="V5638" s="27"/>
    </row>
    <row r="5639" spans="1:22" x14ac:dyDescent="0.3">
      <c r="A5639" s="1"/>
      <c r="C5639" s="6"/>
      <c r="H5639" s="8"/>
      <c r="I5639" s="4"/>
      <c r="V5639" s="27"/>
    </row>
    <row r="5640" spans="1:22" x14ac:dyDescent="0.3">
      <c r="A5640" s="1"/>
      <c r="C5640" s="6"/>
      <c r="H5640" s="8"/>
      <c r="I5640" s="4"/>
      <c r="V5640" s="27"/>
    </row>
    <row r="5641" spans="1:22" x14ac:dyDescent="0.3">
      <c r="A5641" s="1"/>
      <c r="C5641" s="6"/>
      <c r="H5641" s="8"/>
      <c r="I5641" s="4"/>
      <c r="V5641" s="27"/>
    </row>
    <row r="5642" spans="1:22" x14ac:dyDescent="0.3">
      <c r="A5642" s="1"/>
      <c r="C5642" s="6"/>
      <c r="H5642" s="8"/>
      <c r="I5642" s="4"/>
      <c r="V5642" s="27"/>
    </row>
    <row r="5643" spans="1:22" x14ac:dyDescent="0.3">
      <c r="A5643" s="1"/>
      <c r="C5643" s="6"/>
      <c r="H5643" s="8"/>
      <c r="I5643" s="4"/>
      <c r="V5643" s="27"/>
    </row>
    <row r="5644" spans="1:22" x14ac:dyDescent="0.3">
      <c r="A5644" s="1"/>
      <c r="C5644" s="6"/>
      <c r="H5644" s="8"/>
      <c r="I5644" s="4"/>
      <c r="V5644" s="27"/>
    </row>
    <row r="5645" spans="1:22" x14ac:dyDescent="0.3">
      <c r="A5645" s="1"/>
      <c r="C5645" s="6"/>
      <c r="H5645" s="8"/>
      <c r="I5645" s="4"/>
      <c r="V5645" s="27"/>
    </row>
    <row r="5646" spans="1:22" x14ac:dyDescent="0.3">
      <c r="A5646" s="1"/>
      <c r="C5646" s="6"/>
      <c r="H5646" s="8"/>
      <c r="I5646" s="4"/>
      <c r="V5646" s="27"/>
    </row>
    <row r="5647" spans="1:22" x14ac:dyDescent="0.3">
      <c r="A5647" s="1"/>
      <c r="C5647" s="6"/>
      <c r="H5647" s="8"/>
      <c r="I5647" s="4"/>
      <c r="V5647" s="27"/>
    </row>
    <row r="5648" spans="1:22" x14ac:dyDescent="0.3">
      <c r="A5648" s="1"/>
      <c r="C5648" s="6"/>
      <c r="H5648" s="8"/>
      <c r="I5648" s="4"/>
      <c r="V5648" s="27"/>
    </row>
    <row r="5649" spans="1:22" x14ac:dyDescent="0.3">
      <c r="A5649" s="1"/>
      <c r="C5649" s="6"/>
      <c r="H5649" s="8"/>
      <c r="I5649" s="4"/>
      <c r="V5649" s="27"/>
    </row>
    <row r="5650" spans="1:22" x14ac:dyDescent="0.3">
      <c r="A5650" s="1"/>
      <c r="C5650" s="6"/>
      <c r="H5650" s="8"/>
      <c r="I5650" s="4"/>
      <c r="V5650" s="27"/>
    </row>
    <row r="5651" spans="1:22" x14ac:dyDescent="0.3">
      <c r="A5651" s="1"/>
      <c r="C5651" s="6"/>
      <c r="H5651" s="8"/>
      <c r="I5651" s="4"/>
      <c r="V5651" s="27"/>
    </row>
    <row r="5652" spans="1:22" x14ac:dyDescent="0.3">
      <c r="A5652" s="1"/>
      <c r="C5652" s="6"/>
      <c r="H5652" s="8"/>
      <c r="I5652" s="4"/>
      <c r="V5652" s="27"/>
    </row>
    <row r="5653" spans="1:22" x14ac:dyDescent="0.3">
      <c r="A5653" s="1"/>
      <c r="C5653" s="6"/>
      <c r="H5653" s="8"/>
      <c r="I5653" s="4"/>
      <c r="V5653" s="27"/>
    </row>
    <row r="5654" spans="1:22" x14ac:dyDescent="0.3">
      <c r="A5654" s="1"/>
      <c r="C5654" s="6"/>
      <c r="H5654" s="8"/>
      <c r="I5654" s="4"/>
      <c r="V5654" s="27"/>
    </row>
    <row r="5655" spans="1:22" x14ac:dyDescent="0.3">
      <c r="A5655" s="1"/>
      <c r="C5655" s="6"/>
      <c r="H5655" s="8"/>
      <c r="I5655" s="4"/>
      <c r="V5655" s="27"/>
    </row>
    <row r="5656" spans="1:22" x14ac:dyDescent="0.3">
      <c r="A5656" s="1"/>
      <c r="C5656" s="6"/>
      <c r="H5656" s="8"/>
      <c r="I5656" s="4"/>
      <c r="V5656" s="27"/>
    </row>
    <row r="5657" spans="1:22" x14ac:dyDescent="0.3">
      <c r="A5657" s="1"/>
      <c r="C5657" s="6"/>
      <c r="H5657" s="8"/>
      <c r="I5657" s="4"/>
      <c r="V5657" s="27"/>
    </row>
    <row r="5658" spans="1:22" x14ac:dyDescent="0.3">
      <c r="A5658" s="1"/>
      <c r="C5658" s="6"/>
      <c r="H5658" s="8"/>
      <c r="I5658" s="4"/>
      <c r="V5658" s="27"/>
    </row>
    <row r="5659" spans="1:22" x14ac:dyDescent="0.3">
      <c r="A5659" s="1"/>
      <c r="C5659" s="6"/>
      <c r="H5659" s="8"/>
      <c r="I5659" s="4"/>
      <c r="V5659" s="27"/>
    </row>
    <row r="5660" spans="1:22" x14ac:dyDescent="0.3">
      <c r="A5660" s="1"/>
      <c r="C5660" s="6"/>
      <c r="H5660" s="8"/>
      <c r="I5660" s="4"/>
      <c r="V5660" s="27"/>
    </row>
    <row r="5661" spans="1:22" x14ac:dyDescent="0.3">
      <c r="A5661" s="1"/>
      <c r="C5661" s="6"/>
      <c r="H5661" s="8"/>
      <c r="I5661" s="4"/>
      <c r="V5661" s="27"/>
    </row>
    <row r="5662" spans="1:22" x14ac:dyDescent="0.3">
      <c r="A5662" s="1"/>
      <c r="C5662" s="6"/>
      <c r="H5662" s="8"/>
      <c r="I5662" s="4"/>
      <c r="V5662" s="27"/>
    </row>
    <row r="5663" spans="1:22" x14ac:dyDescent="0.3">
      <c r="A5663" s="1"/>
      <c r="C5663" s="6"/>
      <c r="H5663" s="8"/>
      <c r="I5663" s="4"/>
      <c r="V5663" s="27"/>
    </row>
    <row r="5664" spans="1:22" x14ac:dyDescent="0.3">
      <c r="A5664" s="1"/>
      <c r="C5664" s="6"/>
      <c r="H5664" s="8"/>
      <c r="I5664" s="4"/>
      <c r="V5664" s="27"/>
    </row>
    <row r="5665" spans="1:22" x14ac:dyDescent="0.3">
      <c r="A5665" s="1"/>
      <c r="C5665" s="6"/>
      <c r="H5665" s="8"/>
      <c r="I5665" s="4"/>
      <c r="V5665" s="27"/>
    </row>
    <row r="5666" spans="1:22" x14ac:dyDescent="0.3">
      <c r="A5666" s="1"/>
      <c r="C5666" s="6"/>
      <c r="H5666" s="8"/>
      <c r="I5666" s="4"/>
      <c r="V5666" s="27"/>
    </row>
    <row r="5667" spans="1:22" x14ac:dyDescent="0.3">
      <c r="A5667" s="1"/>
      <c r="C5667" s="6"/>
      <c r="H5667" s="8"/>
      <c r="I5667" s="4"/>
      <c r="V5667" s="27"/>
    </row>
    <row r="5668" spans="1:22" x14ac:dyDescent="0.3">
      <c r="A5668" s="1"/>
      <c r="C5668" s="6"/>
      <c r="H5668" s="8"/>
      <c r="I5668" s="4"/>
      <c r="V5668" s="27"/>
    </row>
    <row r="5669" spans="1:22" x14ac:dyDescent="0.3">
      <c r="A5669" s="1"/>
      <c r="C5669" s="6"/>
      <c r="H5669" s="8"/>
      <c r="I5669" s="4"/>
      <c r="V5669" s="27"/>
    </row>
    <row r="5670" spans="1:22" x14ac:dyDescent="0.3">
      <c r="A5670" s="1"/>
      <c r="C5670" s="6"/>
      <c r="H5670" s="8"/>
      <c r="I5670" s="4"/>
      <c r="V5670" s="27"/>
    </row>
    <row r="5671" spans="1:22" x14ac:dyDescent="0.3">
      <c r="A5671" s="1"/>
      <c r="C5671" s="6"/>
      <c r="H5671" s="8"/>
      <c r="I5671" s="4"/>
      <c r="V5671" s="27"/>
    </row>
    <row r="5672" spans="1:22" x14ac:dyDescent="0.3">
      <c r="A5672" s="1"/>
      <c r="C5672" s="6"/>
      <c r="H5672" s="8"/>
      <c r="I5672" s="4"/>
      <c r="V5672" s="27"/>
    </row>
    <row r="5673" spans="1:22" x14ac:dyDescent="0.3">
      <c r="A5673" s="1"/>
      <c r="C5673" s="6"/>
      <c r="H5673" s="8"/>
      <c r="I5673" s="4"/>
      <c r="V5673" s="27"/>
    </row>
    <row r="5674" spans="1:22" x14ac:dyDescent="0.3">
      <c r="A5674" s="1"/>
      <c r="C5674" s="6"/>
      <c r="H5674" s="8"/>
      <c r="I5674" s="4"/>
      <c r="V5674" s="27"/>
    </row>
    <row r="5675" spans="1:22" x14ac:dyDescent="0.3">
      <c r="A5675" s="1"/>
      <c r="C5675" s="6"/>
      <c r="H5675" s="8"/>
      <c r="I5675" s="4"/>
      <c r="V5675" s="27"/>
    </row>
    <row r="5676" spans="1:22" x14ac:dyDescent="0.3">
      <c r="A5676" s="1"/>
      <c r="C5676" s="6"/>
      <c r="H5676" s="8"/>
      <c r="I5676" s="4"/>
      <c r="V5676" s="27"/>
    </row>
    <row r="5677" spans="1:22" x14ac:dyDescent="0.3">
      <c r="A5677" s="1"/>
      <c r="C5677" s="6"/>
      <c r="H5677" s="8"/>
      <c r="I5677" s="4"/>
      <c r="V5677" s="27"/>
    </row>
    <row r="5678" spans="1:22" x14ac:dyDescent="0.3">
      <c r="A5678" s="1"/>
      <c r="C5678" s="6"/>
      <c r="H5678" s="8"/>
      <c r="I5678" s="4"/>
      <c r="V5678" s="27"/>
    </row>
    <row r="5679" spans="1:22" x14ac:dyDescent="0.3">
      <c r="A5679" s="1"/>
      <c r="C5679" s="6"/>
      <c r="H5679" s="8"/>
      <c r="I5679" s="4"/>
      <c r="V5679" s="27"/>
    </row>
    <row r="5680" spans="1:22" x14ac:dyDescent="0.3">
      <c r="A5680" s="1"/>
      <c r="C5680" s="6"/>
      <c r="H5680" s="8"/>
      <c r="I5680" s="4"/>
      <c r="V5680" s="27"/>
    </row>
    <row r="5681" spans="1:22" x14ac:dyDescent="0.3">
      <c r="A5681" s="1"/>
      <c r="C5681" s="6"/>
      <c r="H5681" s="8"/>
      <c r="I5681" s="4"/>
      <c r="V5681" s="27"/>
    </row>
    <row r="5682" spans="1:22" x14ac:dyDescent="0.3">
      <c r="A5682" s="1"/>
      <c r="C5682" s="6"/>
      <c r="H5682" s="8"/>
      <c r="I5682" s="4"/>
      <c r="V5682" s="27"/>
    </row>
    <row r="5683" spans="1:22" x14ac:dyDescent="0.3">
      <c r="A5683" s="1"/>
      <c r="C5683" s="6"/>
      <c r="H5683" s="8"/>
      <c r="I5683" s="4"/>
      <c r="V5683" s="27"/>
    </row>
    <row r="5684" spans="1:22" x14ac:dyDescent="0.3">
      <c r="A5684" s="1"/>
      <c r="C5684" s="6"/>
      <c r="H5684" s="8"/>
      <c r="I5684" s="4"/>
      <c r="V5684" s="27"/>
    </row>
    <row r="5685" spans="1:22" x14ac:dyDescent="0.3">
      <c r="A5685" s="1"/>
      <c r="C5685" s="6"/>
      <c r="H5685" s="8"/>
      <c r="I5685" s="4"/>
      <c r="V5685" s="27"/>
    </row>
    <row r="5686" spans="1:22" x14ac:dyDescent="0.3">
      <c r="A5686" s="1"/>
      <c r="C5686" s="6"/>
      <c r="H5686" s="8"/>
      <c r="I5686" s="4"/>
      <c r="V5686" s="27"/>
    </row>
    <row r="5687" spans="1:22" x14ac:dyDescent="0.3">
      <c r="A5687" s="1"/>
      <c r="C5687" s="6"/>
      <c r="H5687" s="8"/>
      <c r="I5687" s="4"/>
      <c r="V5687" s="27"/>
    </row>
    <row r="5688" spans="1:22" x14ac:dyDescent="0.3">
      <c r="A5688" s="1"/>
      <c r="C5688" s="6"/>
      <c r="H5688" s="8"/>
      <c r="I5688" s="4"/>
      <c r="V5688" s="27"/>
    </row>
    <row r="5689" spans="1:22" x14ac:dyDescent="0.3">
      <c r="A5689" s="1"/>
      <c r="C5689" s="6"/>
      <c r="H5689" s="8"/>
      <c r="I5689" s="4"/>
      <c r="V5689" s="27"/>
    </row>
    <row r="5690" spans="1:22" x14ac:dyDescent="0.3">
      <c r="A5690" s="1"/>
      <c r="C5690" s="6"/>
      <c r="H5690" s="8"/>
      <c r="I5690" s="4"/>
      <c r="V5690" s="27"/>
    </row>
    <row r="5691" spans="1:22" x14ac:dyDescent="0.3">
      <c r="A5691" s="1"/>
      <c r="C5691" s="6"/>
      <c r="H5691" s="8"/>
      <c r="I5691" s="4"/>
      <c r="V5691" s="27"/>
    </row>
    <row r="5692" spans="1:22" x14ac:dyDescent="0.3">
      <c r="A5692" s="1"/>
      <c r="C5692" s="6"/>
      <c r="H5692" s="8"/>
      <c r="I5692" s="4"/>
      <c r="V5692" s="27"/>
    </row>
    <row r="5693" spans="1:22" x14ac:dyDescent="0.3">
      <c r="A5693" s="1"/>
      <c r="C5693" s="6"/>
      <c r="H5693" s="8"/>
      <c r="I5693" s="4"/>
      <c r="V5693" s="27"/>
    </row>
    <row r="5694" spans="1:22" x14ac:dyDescent="0.3">
      <c r="A5694" s="1"/>
      <c r="C5694" s="6"/>
      <c r="H5694" s="8"/>
      <c r="I5694" s="4"/>
      <c r="V5694" s="27"/>
    </row>
    <row r="5695" spans="1:22" x14ac:dyDescent="0.3">
      <c r="A5695" s="1"/>
      <c r="C5695" s="6"/>
      <c r="H5695" s="8"/>
      <c r="I5695" s="4"/>
      <c r="V5695" s="27"/>
    </row>
    <row r="5696" spans="1:22" x14ac:dyDescent="0.3">
      <c r="A5696" s="1"/>
      <c r="C5696" s="6"/>
      <c r="H5696" s="8"/>
      <c r="I5696" s="4"/>
      <c r="V5696" s="27"/>
    </row>
    <row r="5697" spans="1:22" x14ac:dyDescent="0.3">
      <c r="A5697" s="1"/>
      <c r="C5697" s="6"/>
      <c r="H5697" s="8"/>
      <c r="I5697" s="4"/>
      <c r="V5697" s="27"/>
    </row>
    <row r="5698" spans="1:22" x14ac:dyDescent="0.3">
      <c r="A5698" s="1"/>
      <c r="C5698" s="6"/>
      <c r="H5698" s="8"/>
      <c r="I5698" s="4"/>
      <c r="V5698" s="27"/>
    </row>
    <row r="5699" spans="1:22" x14ac:dyDescent="0.3">
      <c r="A5699" s="1"/>
      <c r="C5699" s="6"/>
      <c r="H5699" s="8"/>
      <c r="I5699" s="4"/>
      <c r="V5699" s="27"/>
    </row>
    <row r="5700" spans="1:22" x14ac:dyDescent="0.3">
      <c r="A5700" s="1"/>
      <c r="C5700" s="6"/>
      <c r="H5700" s="8"/>
      <c r="I5700" s="4"/>
      <c r="V5700" s="27"/>
    </row>
    <row r="5701" spans="1:22" x14ac:dyDescent="0.3">
      <c r="A5701" s="1"/>
      <c r="C5701" s="6"/>
      <c r="H5701" s="8"/>
      <c r="I5701" s="4"/>
      <c r="V5701" s="27"/>
    </row>
    <row r="5702" spans="1:22" x14ac:dyDescent="0.3">
      <c r="A5702" s="1"/>
      <c r="C5702" s="6"/>
      <c r="H5702" s="8"/>
      <c r="I5702" s="4"/>
      <c r="V5702" s="27"/>
    </row>
    <row r="5703" spans="1:22" x14ac:dyDescent="0.3">
      <c r="A5703" s="1"/>
      <c r="C5703" s="6"/>
      <c r="H5703" s="8"/>
      <c r="I5703" s="4"/>
      <c r="V5703" s="27"/>
    </row>
    <row r="5704" spans="1:22" x14ac:dyDescent="0.3">
      <c r="A5704" s="1"/>
      <c r="C5704" s="6"/>
      <c r="H5704" s="8"/>
      <c r="I5704" s="4"/>
      <c r="V5704" s="27"/>
    </row>
    <row r="5705" spans="1:22" x14ac:dyDescent="0.3">
      <c r="A5705" s="1"/>
      <c r="C5705" s="6"/>
      <c r="H5705" s="8"/>
      <c r="I5705" s="4"/>
      <c r="V5705" s="27"/>
    </row>
    <row r="5706" spans="1:22" x14ac:dyDescent="0.3">
      <c r="A5706" s="1"/>
      <c r="C5706" s="6"/>
      <c r="H5706" s="8"/>
      <c r="I5706" s="4"/>
      <c r="V5706" s="27"/>
    </row>
    <row r="5707" spans="1:22" x14ac:dyDescent="0.3">
      <c r="A5707" s="1"/>
      <c r="C5707" s="6"/>
      <c r="H5707" s="8"/>
      <c r="I5707" s="4"/>
      <c r="V5707" s="27"/>
    </row>
    <row r="5708" spans="1:22" x14ac:dyDescent="0.3">
      <c r="A5708" s="1"/>
      <c r="C5708" s="6"/>
      <c r="H5708" s="8"/>
      <c r="I5708" s="4"/>
      <c r="V5708" s="27"/>
    </row>
    <row r="5709" spans="1:22" x14ac:dyDescent="0.3">
      <c r="A5709" s="1"/>
      <c r="C5709" s="6"/>
      <c r="H5709" s="8"/>
      <c r="I5709" s="4"/>
      <c r="V5709" s="27"/>
    </row>
    <row r="5710" spans="1:22" x14ac:dyDescent="0.3">
      <c r="A5710" s="1"/>
      <c r="C5710" s="6"/>
      <c r="H5710" s="8"/>
      <c r="I5710" s="4"/>
      <c r="V5710" s="27"/>
    </row>
    <row r="5711" spans="1:22" x14ac:dyDescent="0.3">
      <c r="A5711" s="1"/>
      <c r="C5711" s="6"/>
      <c r="H5711" s="8"/>
      <c r="I5711" s="4"/>
      <c r="V5711" s="27"/>
    </row>
    <row r="5712" spans="1:22" x14ac:dyDescent="0.3">
      <c r="A5712" s="1"/>
      <c r="C5712" s="6"/>
      <c r="H5712" s="8"/>
      <c r="I5712" s="4"/>
      <c r="V5712" s="27"/>
    </row>
    <row r="5713" spans="1:22" x14ac:dyDescent="0.3">
      <c r="A5713" s="1"/>
      <c r="C5713" s="6"/>
      <c r="H5713" s="8"/>
      <c r="I5713" s="4"/>
      <c r="V5713" s="27"/>
    </row>
    <row r="5714" spans="1:22" x14ac:dyDescent="0.3">
      <c r="A5714" s="1"/>
      <c r="C5714" s="6"/>
      <c r="H5714" s="8"/>
      <c r="I5714" s="4"/>
      <c r="V5714" s="27"/>
    </row>
    <row r="5715" spans="1:22" x14ac:dyDescent="0.3">
      <c r="A5715" s="1"/>
      <c r="C5715" s="6"/>
      <c r="H5715" s="8"/>
      <c r="I5715" s="4"/>
      <c r="V5715" s="27"/>
    </row>
    <row r="5716" spans="1:22" x14ac:dyDescent="0.3">
      <c r="A5716" s="1"/>
      <c r="C5716" s="6"/>
      <c r="H5716" s="8"/>
      <c r="I5716" s="4"/>
      <c r="V5716" s="27"/>
    </row>
    <row r="5717" spans="1:22" x14ac:dyDescent="0.3">
      <c r="A5717" s="1"/>
      <c r="C5717" s="6"/>
      <c r="H5717" s="8"/>
      <c r="I5717" s="4"/>
      <c r="V5717" s="27"/>
    </row>
    <row r="5718" spans="1:22" x14ac:dyDescent="0.3">
      <c r="A5718" s="1"/>
      <c r="C5718" s="6"/>
      <c r="H5718" s="8"/>
      <c r="I5718" s="4"/>
      <c r="V5718" s="27"/>
    </row>
    <row r="5719" spans="1:22" x14ac:dyDescent="0.3">
      <c r="A5719" s="1"/>
      <c r="C5719" s="6"/>
      <c r="H5719" s="8"/>
      <c r="I5719" s="4"/>
      <c r="V5719" s="27"/>
    </row>
    <row r="5720" spans="1:22" x14ac:dyDescent="0.3">
      <c r="A5720" s="1"/>
      <c r="C5720" s="6"/>
      <c r="H5720" s="8"/>
      <c r="I5720" s="4"/>
      <c r="V5720" s="27"/>
    </row>
    <row r="5721" spans="1:22" x14ac:dyDescent="0.3">
      <c r="A5721" s="1"/>
      <c r="C5721" s="6"/>
      <c r="H5721" s="8"/>
      <c r="I5721" s="4"/>
      <c r="V5721" s="27"/>
    </row>
    <row r="5722" spans="1:22" x14ac:dyDescent="0.3">
      <c r="A5722" s="1"/>
      <c r="C5722" s="6"/>
      <c r="H5722" s="8"/>
      <c r="I5722" s="4"/>
      <c r="V5722" s="27"/>
    </row>
    <row r="5723" spans="1:22" x14ac:dyDescent="0.3">
      <c r="A5723" s="1"/>
      <c r="C5723" s="6"/>
      <c r="H5723" s="8"/>
      <c r="I5723" s="4"/>
      <c r="V5723" s="27"/>
    </row>
    <row r="5724" spans="1:22" x14ac:dyDescent="0.3">
      <c r="A5724" s="1"/>
      <c r="C5724" s="6"/>
      <c r="H5724" s="8"/>
      <c r="I5724" s="4"/>
      <c r="V5724" s="27"/>
    </row>
    <row r="5725" spans="1:22" x14ac:dyDescent="0.3">
      <c r="A5725" s="1"/>
      <c r="C5725" s="6"/>
      <c r="H5725" s="8"/>
      <c r="I5725" s="4"/>
      <c r="V5725" s="27"/>
    </row>
    <row r="5726" spans="1:22" x14ac:dyDescent="0.3">
      <c r="A5726" s="1"/>
      <c r="C5726" s="6"/>
      <c r="H5726" s="8"/>
      <c r="I5726" s="4"/>
      <c r="V5726" s="27"/>
    </row>
    <row r="5727" spans="1:22" x14ac:dyDescent="0.3">
      <c r="A5727" s="1"/>
      <c r="C5727" s="6"/>
      <c r="H5727" s="8"/>
      <c r="I5727" s="4"/>
      <c r="V5727" s="27"/>
    </row>
    <row r="5728" spans="1:22" x14ac:dyDescent="0.3">
      <c r="A5728" s="1"/>
      <c r="C5728" s="6"/>
      <c r="H5728" s="8"/>
      <c r="I5728" s="4"/>
      <c r="V5728" s="27"/>
    </row>
    <row r="5729" spans="1:22" x14ac:dyDescent="0.3">
      <c r="A5729" s="1"/>
      <c r="C5729" s="6"/>
      <c r="H5729" s="8"/>
      <c r="I5729" s="4"/>
      <c r="V5729" s="27"/>
    </row>
    <row r="5730" spans="1:22" x14ac:dyDescent="0.3">
      <c r="A5730" s="1"/>
      <c r="C5730" s="6"/>
      <c r="H5730" s="8"/>
      <c r="I5730" s="4"/>
      <c r="V5730" s="27"/>
    </row>
    <row r="5731" spans="1:22" x14ac:dyDescent="0.3">
      <c r="A5731" s="1"/>
      <c r="C5731" s="6"/>
      <c r="H5731" s="8"/>
      <c r="I5731" s="4"/>
      <c r="V5731" s="27"/>
    </row>
    <row r="5732" spans="1:22" x14ac:dyDescent="0.3">
      <c r="A5732" s="1"/>
      <c r="C5732" s="6"/>
      <c r="H5732" s="8"/>
      <c r="I5732" s="4"/>
      <c r="V5732" s="27"/>
    </row>
    <row r="5733" spans="1:22" x14ac:dyDescent="0.3">
      <c r="A5733" s="1"/>
      <c r="C5733" s="6"/>
      <c r="H5733" s="8"/>
      <c r="I5733" s="4"/>
      <c r="V5733" s="27"/>
    </row>
    <row r="5734" spans="1:22" x14ac:dyDescent="0.3">
      <c r="A5734" s="1"/>
      <c r="C5734" s="6"/>
      <c r="H5734" s="8"/>
      <c r="I5734" s="4"/>
      <c r="V5734" s="27"/>
    </row>
    <row r="5735" spans="1:22" x14ac:dyDescent="0.3">
      <c r="A5735" s="1"/>
      <c r="C5735" s="6"/>
      <c r="H5735" s="8"/>
      <c r="I5735" s="4"/>
      <c r="V5735" s="27"/>
    </row>
    <row r="5736" spans="1:22" x14ac:dyDescent="0.3">
      <c r="A5736" s="1"/>
      <c r="C5736" s="6"/>
      <c r="H5736" s="8"/>
      <c r="I5736" s="4"/>
      <c r="V5736" s="27"/>
    </row>
    <row r="5737" spans="1:22" x14ac:dyDescent="0.3">
      <c r="A5737" s="1"/>
      <c r="C5737" s="6"/>
      <c r="H5737" s="8"/>
      <c r="I5737" s="4"/>
      <c r="V5737" s="27"/>
    </row>
    <row r="5738" spans="1:22" x14ac:dyDescent="0.3">
      <c r="A5738" s="1"/>
      <c r="C5738" s="6"/>
      <c r="H5738" s="8"/>
      <c r="I5738" s="4"/>
      <c r="V5738" s="27"/>
    </row>
    <row r="5739" spans="1:22" x14ac:dyDescent="0.3">
      <c r="A5739" s="1"/>
      <c r="C5739" s="6"/>
      <c r="H5739" s="8"/>
      <c r="I5739" s="4"/>
      <c r="V5739" s="27"/>
    </row>
    <row r="5740" spans="1:22" x14ac:dyDescent="0.3">
      <c r="A5740" s="1"/>
      <c r="C5740" s="6"/>
      <c r="H5740" s="8"/>
      <c r="I5740" s="4"/>
      <c r="V5740" s="27"/>
    </row>
    <row r="5741" spans="1:22" x14ac:dyDescent="0.3">
      <c r="A5741" s="1"/>
      <c r="C5741" s="6"/>
      <c r="H5741" s="8"/>
      <c r="I5741" s="4"/>
      <c r="V5741" s="27"/>
    </row>
    <row r="5742" spans="1:22" x14ac:dyDescent="0.3">
      <c r="A5742" s="1"/>
      <c r="C5742" s="6"/>
      <c r="H5742" s="8"/>
      <c r="I5742" s="4"/>
      <c r="V5742" s="27"/>
    </row>
    <row r="5743" spans="1:22" x14ac:dyDescent="0.3">
      <c r="A5743" s="1"/>
      <c r="C5743" s="6"/>
      <c r="H5743" s="8"/>
      <c r="I5743" s="4"/>
      <c r="V5743" s="27"/>
    </row>
    <row r="5744" spans="1:22" x14ac:dyDescent="0.3">
      <c r="A5744" s="1"/>
      <c r="C5744" s="6"/>
      <c r="H5744" s="8"/>
      <c r="I5744" s="4"/>
      <c r="V5744" s="27"/>
    </row>
    <row r="5745" spans="1:22" x14ac:dyDescent="0.3">
      <c r="A5745" s="1"/>
      <c r="C5745" s="6"/>
      <c r="H5745" s="8"/>
      <c r="I5745" s="4"/>
      <c r="V5745" s="27"/>
    </row>
    <row r="5746" spans="1:22" x14ac:dyDescent="0.3">
      <c r="A5746" s="1"/>
      <c r="C5746" s="6"/>
      <c r="H5746" s="8"/>
      <c r="I5746" s="4"/>
      <c r="V5746" s="27"/>
    </row>
    <row r="5747" spans="1:22" x14ac:dyDescent="0.3">
      <c r="A5747" s="1"/>
      <c r="C5747" s="6"/>
      <c r="H5747" s="8"/>
      <c r="I5747" s="4"/>
      <c r="V5747" s="27"/>
    </row>
    <row r="5748" spans="1:22" x14ac:dyDescent="0.3">
      <c r="A5748" s="1"/>
      <c r="C5748" s="6"/>
      <c r="H5748" s="8"/>
      <c r="I5748" s="4"/>
      <c r="V5748" s="27"/>
    </row>
    <row r="5749" spans="1:22" x14ac:dyDescent="0.3">
      <c r="A5749" s="1"/>
      <c r="C5749" s="6"/>
      <c r="H5749" s="8"/>
      <c r="I5749" s="4"/>
      <c r="V5749" s="27"/>
    </row>
    <row r="5750" spans="1:22" x14ac:dyDescent="0.3">
      <c r="A5750" s="1"/>
      <c r="C5750" s="6"/>
      <c r="H5750" s="8"/>
      <c r="I5750" s="4"/>
      <c r="V5750" s="27"/>
    </row>
    <row r="5751" spans="1:22" x14ac:dyDescent="0.3">
      <c r="A5751" s="1"/>
      <c r="C5751" s="6"/>
      <c r="H5751" s="8"/>
      <c r="I5751" s="4"/>
      <c r="V5751" s="27"/>
    </row>
    <row r="5752" spans="1:22" x14ac:dyDescent="0.3">
      <c r="A5752" s="1"/>
      <c r="C5752" s="6"/>
      <c r="H5752" s="8"/>
      <c r="I5752" s="4"/>
      <c r="V5752" s="27"/>
    </row>
    <row r="5753" spans="1:22" x14ac:dyDescent="0.3">
      <c r="A5753" s="1"/>
      <c r="C5753" s="6"/>
      <c r="H5753" s="8"/>
      <c r="I5753" s="4"/>
      <c r="V5753" s="27"/>
    </row>
    <row r="5754" spans="1:22" x14ac:dyDescent="0.3">
      <c r="A5754" s="1"/>
      <c r="C5754" s="6"/>
      <c r="H5754" s="8"/>
      <c r="I5754" s="4"/>
      <c r="V5754" s="27"/>
    </row>
    <row r="5755" spans="1:22" x14ac:dyDescent="0.3">
      <c r="A5755" s="1"/>
      <c r="C5755" s="6"/>
      <c r="H5755" s="8"/>
      <c r="I5755" s="4"/>
      <c r="V5755" s="27"/>
    </row>
    <row r="5756" spans="1:22" x14ac:dyDescent="0.3">
      <c r="A5756" s="1"/>
      <c r="C5756" s="6"/>
      <c r="H5756" s="8"/>
      <c r="I5756" s="4"/>
      <c r="V5756" s="27"/>
    </row>
    <row r="5757" spans="1:22" x14ac:dyDescent="0.3">
      <c r="A5757" s="1"/>
      <c r="C5757" s="6"/>
      <c r="H5757" s="8"/>
      <c r="I5757" s="4"/>
      <c r="V5757" s="27"/>
    </row>
    <row r="5758" spans="1:22" x14ac:dyDescent="0.3">
      <c r="A5758" s="1"/>
      <c r="C5758" s="6"/>
      <c r="H5758" s="8"/>
      <c r="I5758" s="4"/>
      <c r="V5758" s="27"/>
    </row>
    <row r="5759" spans="1:22" x14ac:dyDescent="0.3">
      <c r="A5759" s="1"/>
      <c r="C5759" s="6"/>
      <c r="H5759" s="8"/>
      <c r="I5759" s="4"/>
      <c r="V5759" s="27"/>
    </row>
    <row r="5760" spans="1:22" x14ac:dyDescent="0.3">
      <c r="A5760" s="1"/>
      <c r="C5760" s="6"/>
      <c r="H5760" s="8"/>
      <c r="I5760" s="4"/>
      <c r="V5760" s="27"/>
    </row>
    <row r="5761" spans="1:22" x14ac:dyDescent="0.3">
      <c r="A5761" s="1"/>
      <c r="C5761" s="6"/>
      <c r="H5761" s="8"/>
      <c r="I5761" s="4"/>
      <c r="V5761" s="27"/>
    </row>
    <row r="5762" spans="1:22" x14ac:dyDescent="0.3">
      <c r="A5762" s="1"/>
      <c r="C5762" s="6"/>
      <c r="H5762" s="8"/>
      <c r="I5762" s="4"/>
      <c r="V5762" s="27"/>
    </row>
    <row r="5763" spans="1:22" x14ac:dyDescent="0.3">
      <c r="A5763" s="1"/>
      <c r="C5763" s="6"/>
      <c r="H5763" s="8"/>
      <c r="I5763" s="4"/>
      <c r="V5763" s="27"/>
    </row>
    <row r="5764" spans="1:22" x14ac:dyDescent="0.3">
      <c r="A5764" s="1"/>
      <c r="C5764" s="6"/>
      <c r="H5764" s="8"/>
      <c r="I5764" s="4"/>
      <c r="V5764" s="27"/>
    </row>
    <row r="5765" spans="1:22" x14ac:dyDescent="0.3">
      <c r="A5765" s="1"/>
      <c r="C5765" s="6"/>
      <c r="H5765" s="8"/>
      <c r="I5765" s="4"/>
      <c r="V5765" s="27"/>
    </row>
    <row r="5766" spans="1:22" x14ac:dyDescent="0.3">
      <c r="A5766" s="1"/>
      <c r="C5766" s="6"/>
      <c r="H5766" s="8"/>
      <c r="I5766" s="4"/>
      <c r="V5766" s="27"/>
    </row>
    <row r="5767" spans="1:22" x14ac:dyDescent="0.3">
      <c r="A5767" s="1"/>
      <c r="C5767" s="6"/>
      <c r="H5767" s="8"/>
      <c r="I5767" s="4"/>
      <c r="V5767" s="27"/>
    </row>
    <row r="5768" spans="1:22" x14ac:dyDescent="0.3">
      <c r="A5768" s="1"/>
      <c r="C5768" s="6"/>
      <c r="H5768" s="8"/>
      <c r="I5768" s="4"/>
      <c r="V5768" s="27"/>
    </row>
    <row r="5769" spans="1:22" x14ac:dyDescent="0.3">
      <c r="A5769" s="1"/>
      <c r="C5769" s="6"/>
      <c r="H5769" s="8"/>
      <c r="I5769" s="4"/>
      <c r="V5769" s="27"/>
    </row>
    <row r="5770" spans="1:22" x14ac:dyDescent="0.3">
      <c r="A5770" s="1"/>
      <c r="C5770" s="6"/>
      <c r="H5770" s="8"/>
      <c r="I5770" s="4"/>
      <c r="V5770" s="27"/>
    </row>
    <row r="5771" spans="1:22" x14ac:dyDescent="0.3">
      <c r="A5771" s="1"/>
      <c r="C5771" s="6"/>
      <c r="H5771" s="8"/>
      <c r="I5771" s="4"/>
      <c r="V5771" s="27"/>
    </row>
    <row r="5772" spans="1:22" x14ac:dyDescent="0.3">
      <c r="A5772" s="1"/>
      <c r="C5772" s="6"/>
      <c r="H5772" s="8"/>
      <c r="I5772" s="4"/>
      <c r="V5772" s="27"/>
    </row>
    <row r="5773" spans="1:22" x14ac:dyDescent="0.3">
      <c r="A5773" s="1"/>
      <c r="C5773" s="6"/>
      <c r="H5773" s="8"/>
      <c r="I5773" s="4"/>
      <c r="V5773" s="27"/>
    </row>
    <row r="5774" spans="1:22" x14ac:dyDescent="0.3">
      <c r="A5774" s="1"/>
      <c r="C5774" s="6"/>
      <c r="H5774" s="8"/>
      <c r="I5774" s="4"/>
      <c r="V5774" s="27"/>
    </row>
    <row r="5775" spans="1:22" x14ac:dyDescent="0.3">
      <c r="A5775" s="1"/>
      <c r="C5775" s="6"/>
      <c r="H5775" s="8"/>
      <c r="I5775" s="4"/>
      <c r="V5775" s="27"/>
    </row>
    <row r="5776" spans="1:22" x14ac:dyDescent="0.3">
      <c r="A5776" s="1"/>
      <c r="C5776" s="6"/>
      <c r="H5776" s="8"/>
      <c r="I5776" s="4"/>
      <c r="V5776" s="27"/>
    </row>
    <row r="5777" spans="1:22" x14ac:dyDescent="0.3">
      <c r="A5777" s="1"/>
      <c r="C5777" s="6"/>
      <c r="H5777" s="8"/>
      <c r="I5777" s="4"/>
      <c r="V5777" s="27"/>
    </row>
    <row r="5778" spans="1:22" x14ac:dyDescent="0.3">
      <c r="A5778" s="1"/>
      <c r="C5778" s="6"/>
      <c r="H5778" s="8"/>
      <c r="I5778" s="4"/>
      <c r="V5778" s="27"/>
    </row>
    <row r="5779" spans="1:22" x14ac:dyDescent="0.3">
      <c r="A5779" s="1"/>
      <c r="C5779" s="6"/>
      <c r="H5779" s="8"/>
      <c r="I5779" s="4"/>
      <c r="V5779" s="27"/>
    </row>
    <row r="5780" spans="1:22" x14ac:dyDescent="0.3">
      <c r="A5780" s="1"/>
      <c r="C5780" s="6"/>
      <c r="H5780" s="8"/>
      <c r="I5780" s="4"/>
      <c r="V5780" s="27"/>
    </row>
    <row r="5781" spans="1:22" x14ac:dyDescent="0.3">
      <c r="A5781" s="1"/>
      <c r="C5781" s="6"/>
      <c r="H5781" s="8"/>
      <c r="I5781" s="4"/>
      <c r="V5781" s="27"/>
    </row>
    <row r="5782" spans="1:22" x14ac:dyDescent="0.3">
      <c r="A5782" s="1"/>
      <c r="C5782" s="6"/>
      <c r="H5782" s="8"/>
      <c r="I5782" s="4"/>
      <c r="V5782" s="27"/>
    </row>
    <row r="5783" spans="1:22" x14ac:dyDescent="0.3">
      <c r="A5783" s="1"/>
      <c r="C5783" s="6"/>
      <c r="H5783" s="8"/>
      <c r="I5783" s="4"/>
      <c r="V5783" s="27"/>
    </row>
    <row r="5784" spans="1:22" x14ac:dyDescent="0.3">
      <c r="A5784" s="1"/>
      <c r="C5784" s="6"/>
      <c r="H5784" s="8"/>
      <c r="I5784" s="4"/>
      <c r="V5784" s="27"/>
    </row>
    <row r="5785" spans="1:22" x14ac:dyDescent="0.3">
      <c r="A5785" s="1"/>
      <c r="C5785" s="6"/>
      <c r="H5785" s="8"/>
      <c r="I5785" s="4"/>
      <c r="V5785" s="27"/>
    </row>
    <row r="5786" spans="1:22" x14ac:dyDescent="0.3">
      <c r="A5786" s="1"/>
      <c r="C5786" s="6"/>
      <c r="H5786" s="8"/>
      <c r="I5786" s="4"/>
      <c r="V5786" s="27"/>
    </row>
    <row r="5787" spans="1:22" x14ac:dyDescent="0.3">
      <c r="A5787" s="1"/>
      <c r="C5787" s="6"/>
      <c r="H5787" s="8"/>
      <c r="I5787" s="4"/>
      <c r="V5787" s="27"/>
    </row>
    <row r="5788" spans="1:22" x14ac:dyDescent="0.3">
      <c r="A5788" s="1"/>
      <c r="C5788" s="6"/>
      <c r="H5788" s="8"/>
      <c r="I5788" s="4"/>
      <c r="V5788" s="27"/>
    </row>
    <row r="5789" spans="1:22" x14ac:dyDescent="0.3">
      <c r="A5789" s="1"/>
      <c r="C5789" s="6"/>
      <c r="H5789" s="8"/>
      <c r="I5789" s="4"/>
      <c r="V5789" s="27"/>
    </row>
    <row r="5790" spans="1:22" x14ac:dyDescent="0.3">
      <c r="A5790" s="1"/>
      <c r="C5790" s="6"/>
      <c r="H5790" s="8"/>
      <c r="I5790" s="4"/>
      <c r="V5790" s="27"/>
    </row>
    <row r="5791" spans="1:22" x14ac:dyDescent="0.3">
      <c r="A5791" s="1"/>
      <c r="C5791" s="6"/>
      <c r="H5791" s="8"/>
      <c r="I5791" s="4"/>
      <c r="V5791" s="27"/>
    </row>
    <row r="5792" spans="1:22" x14ac:dyDescent="0.3">
      <c r="A5792" s="1"/>
      <c r="C5792" s="6"/>
      <c r="H5792" s="8"/>
      <c r="I5792" s="4"/>
      <c r="V5792" s="27"/>
    </row>
    <row r="5793" spans="1:22" x14ac:dyDescent="0.3">
      <c r="A5793" s="1"/>
      <c r="C5793" s="6"/>
      <c r="H5793" s="8"/>
      <c r="I5793" s="4"/>
      <c r="V5793" s="27"/>
    </row>
    <row r="5794" spans="1:22" x14ac:dyDescent="0.3">
      <c r="A5794" s="1"/>
      <c r="C5794" s="6"/>
      <c r="H5794" s="8"/>
      <c r="I5794" s="4"/>
      <c r="V5794" s="27"/>
    </row>
    <row r="5795" spans="1:22" x14ac:dyDescent="0.3">
      <c r="A5795" s="1"/>
      <c r="C5795" s="6"/>
      <c r="H5795" s="8"/>
      <c r="I5795" s="4"/>
      <c r="V5795" s="27"/>
    </row>
    <row r="5796" spans="1:22" x14ac:dyDescent="0.3">
      <c r="A5796" s="1"/>
      <c r="C5796" s="6"/>
      <c r="H5796" s="8"/>
      <c r="I5796" s="4"/>
      <c r="V5796" s="27"/>
    </row>
    <row r="5797" spans="1:22" x14ac:dyDescent="0.3">
      <c r="A5797" s="1"/>
      <c r="C5797" s="6"/>
      <c r="H5797" s="8"/>
      <c r="I5797" s="4"/>
      <c r="V5797" s="27"/>
    </row>
    <row r="5798" spans="1:22" x14ac:dyDescent="0.3">
      <c r="A5798" s="1"/>
      <c r="C5798" s="6"/>
      <c r="H5798" s="8"/>
      <c r="I5798" s="4"/>
      <c r="V5798" s="27"/>
    </row>
    <row r="5799" spans="1:22" x14ac:dyDescent="0.3">
      <c r="A5799" s="1"/>
      <c r="C5799" s="6"/>
      <c r="H5799" s="8"/>
      <c r="I5799" s="4"/>
      <c r="V5799" s="27"/>
    </row>
    <row r="5800" spans="1:22" x14ac:dyDescent="0.3">
      <c r="A5800" s="1"/>
      <c r="C5800" s="6"/>
      <c r="H5800" s="8"/>
      <c r="I5800" s="4"/>
      <c r="V5800" s="27"/>
    </row>
    <row r="5801" spans="1:22" x14ac:dyDescent="0.3">
      <c r="A5801" s="1"/>
      <c r="C5801" s="6"/>
      <c r="H5801" s="8"/>
      <c r="I5801" s="4"/>
      <c r="V5801" s="27"/>
    </row>
    <row r="5802" spans="1:22" x14ac:dyDescent="0.3">
      <c r="A5802" s="1"/>
      <c r="C5802" s="6"/>
      <c r="H5802" s="8"/>
      <c r="I5802" s="4"/>
      <c r="V5802" s="27"/>
    </row>
    <row r="5803" spans="1:22" x14ac:dyDescent="0.3">
      <c r="A5803" s="1"/>
      <c r="C5803" s="6"/>
      <c r="H5803" s="8"/>
      <c r="I5803" s="4"/>
      <c r="V5803" s="27"/>
    </row>
    <row r="5804" spans="1:22" x14ac:dyDescent="0.3">
      <c r="A5804" s="1"/>
      <c r="C5804" s="6"/>
      <c r="H5804" s="8"/>
      <c r="I5804" s="4"/>
      <c r="V5804" s="27"/>
    </row>
    <row r="5805" spans="1:22" x14ac:dyDescent="0.3">
      <c r="A5805" s="1"/>
      <c r="C5805" s="6"/>
      <c r="H5805" s="8"/>
      <c r="I5805" s="4"/>
      <c r="V5805" s="27"/>
    </row>
    <row r="5806" spans="1:22" x14ac:dyDescent="0.3">
      <c r="A5806" s="1"/>
      <c r="C5806" s="6"/>
      <c r="H5806" s="8"/>
      <c r="I5806" s="4"/>
      <c r="V5806" s="27"/>
    </row>
    <row r="5807" spans="1:22" x14ac:dyDescent="0.3">
      <c r="A5807" s="1"/>
      <c r="C5807" s="6"/>
      <c r="H5807" s="8"/>
      <c r="I5807" s="4"/>
      <c r="V5807" s="27"/>
    </row>
    <row r="5808" spans="1:22" x14ac:dyDescent="0.3">
      <c r="A5808" s="1"/>
      <c r="C5808" s="6"/>
      <c r="H5808" s="8"/>
      <c r="I5808" s="4"/>
      <c r="V5808" s="27"/>
    </row>
    <row r="5809" spans="1:22" x14ac:dyDescent="0.3">
      <c r="A5809" s="1"/>
      <c r="C5809" s="6"/>
      <c r="H5809" s="8"/>
      <c r="I5809" s="4"/>
      <c r="V5809" s="27"/>
    </row>
    <row r="5810" spans="1:22" x14ac:dyDescent="0.3">
      <c r="A5810" s="1"/>
      <c r="C5810" s="6"/>
      <c r="H5810" s="8"/>
      <c r="I5810" s="4"/>
      <c r="V5810" s="27"/>
    </row>
    <row r="5811" spans="1:22" x14ac:dyDescent="0.3">
      <c r="A5811" s="1"/>
      <c r="C5811" s="6"/>
      <c r="H5811" s="8"/>
      <c r="I5811" s="4"/>
      <c r="V5811" s="27"/>
    </row>
    <row r="5812" spans="1:22" x14ac:dyDescent="0.3">
      <c r="A5812" s="1"/>
      <c r="C5812" s="6"/>
      <c r="H5812" s="8"/>
      <c r="I5812" s="4"/>
      <c r="V5812" s="27"/>
    </row>
    <row r="5813" spans="1:22" x14ac:dyDescent="0.3">
      <c r="A5813" s="1"/>
      <c r="C5813" s="6"/>
      <c r="H5813" s="8"/>
      <c r="I5813" s="4"/>
      <c r="V5813" s="27"/>
    </row>
    <row r="5814" spans="1:22" x14ac:dyDescent="0.3">
      <c r="A5814" s="1"/>
      <c r="C5814" s="6"/>
      <c r="H5814" s="8"/>
      <c r="I5814" s="4"/>
      <c r="V5814" s="27"/>
    </row>
    <row r="5815" spans="1:22" x14ac:dyDescent="0.3">
      <c r="A5815" s="1"/>
      <c r="C5815" s="6"/>
      <c r="H5815" s="8"/>
      <c r="I5815" s="4"/>
      <c r="V5815" s="27"/>
    </row>
    <row r="5816" spans="1:22" x14ac:dyDescent="0.3">
      <c r="A5816" s="1"/>
      <c r="C5816" s="6"/>
      <c r="H5816" s="8"/>
      <c r="I5816" s="4"/>
      <c r="V5816" s="27"/>
    </row>
    <row r="5817" spans="1:22" x14ac:dyDescent="0.3">
      <c r="A5817" s="1"/>
      <c r="C5817" s="6"/>
      <c r="H5817" s="8"/>
      <c r="I5817" s="4"/>
      <c r="V5817" s="27"/>
    </row>
    <row r="5818" spans="1:22" x14ac:dyDescent="0.3">
      <c r="A5818" s="1"/>
      <c r="C5818" s="6"/>
      <c r="H5818" s="8"/>
      <c r="I5818" s="4"/>
      <c r="V5818" s="27"/>
    </row>
    <row r="5819" spans="1:22" x14ac:dyDescent="0.3">
      <c r="A5819" s="1"/>
      <c r="C5819" s="6"/>
      <c r="H5819" s="8"/>
      <c r="I5819" s="4"/>
      <c r="V5819" s="27"/>
    </row>
    <row r="5820" spans="1:22" x14ac:dyDescent="0.3">
      <c r="A5820" s="1"/>
      <c r="C5820" s="6"/>
      <c r="H5820" s="8"/>
      <c r="I5820" s="4"/>
      <c r="V5820" s="27"/>
    </row>
    <row r="5821" spans="1:22" x14ac:dyDescent="0.3">
      <c r="A5821" s="1"/>
      <c r="C5821" s="6"/>
      <c r="H5821" s="8"/>
      <c r="I5821" s="4"/>
      <c r="V5821" s="27"/>
    </row>
    <row r="5822" spans="1:22" x14ac:dyDescent="0.3">
      <c r="A5822" s="1"/>
      <c r="C5822" s="6"/>
      <c r="H5822" s="8"/>
      <c r="I5822" s="4"/>
      <c r="V5822" s="27"/>
    </row>
    <row r="5823" spans="1:22" x14ac:dyDescent="0.3">
      <c r="A5823" s="1"/>
      <c r="C5823" s="6"/>
      <c r="H5823" s="8"/>
      <c r="I5823" s="4"/>
      <c r="V5823" s="27"/>
    </row>
    <row r="5824" spans="1:22" x14ac:dyDescent="0.3">
      <c r="A5824" s="1"/>
      <c r="C5824" s="6"/>
      <c r="H5824" s="8"/>
      <c r="I5824" s="4"/>
      <c r="V5824" s="27"/>
    </row>
    <row r="5825" spans="1:22" x14ac:dyDescent="0.3">
      <c r="A5825" s="1"/>
      <c r="C5825" s="6"/>
      <c r="H5825" s="8"/>
      <c r="I5825" s="4"/>
      <c r="V5825" s="27"/>
    </row>
    <row r="5826" spans="1:22" x14ac:dyDescent="0.3">
      <c r="A5826" s="1"/>
      <c r="C5826" s="6"/>
      <c r="H5826" s="8"/>
      <c r="I5826" s="4"/>
      <c r="V5826" s="27"/>
    </row>
    <row r="5827" spans="1:22" x14ac:dyDescent="0.3">
      <c r="A5827" s="1"/>
      <c r="C5827" s="6"/>
      <c r="H5827" s="8"/>
      <c r="I5827" s="4"/>
      <c r="V5827" s="27"/>
    </row>
    <row r="5828" spans="1:22" x14ac:dyDescent="0.3">
      <c r="A5828" s="1"/>
      <c r="C5828" s="6"/>
      <c r="H5828" s="8"/>
      <c r="I5828" s="4"/>
      <c r="V5828" s="27"/>
    </row>
    <row r="5829" spans="1:22" x14ac:dyDescent="0.3">
      <c r="A5829" s="1"/>
      <c r="C5829" s="6"/>
      <c r="H5829" s="8"/>
      <c r="I5829" s="4"/>
      <c r="V5829" s="27"/>
    </row>
    <row r="5830" spans="1:22" x14ac:dyDescent="0.3">
      <c r="A5830" s="1"/>
      <c r="C5830" s="6"/>
      <c r="H5830" s="8"/>
      <c r="I5830" s="4"/>
      <c r="V5830" s="27"/>
    </row>
    <row r="5831" spans="1:22" x14ac:dyDescent="0.3">
      <c r="A5831" s="1"/>
      <c r="C5831" s="6"/>
      <c r="H5831" s="8"/>
      <c r="I5831" s="4"/>
      <c r="V5831" s="27"/>
    </row>
    <row r="5832" spans="1:22" x14ac:dyDescent="0.3">
      <c r="A5832" s="1"/>
      <c r="C5832" s="6"/>
      <c r="H5832" s="8"/>
      <c r="I5832" s="4"/>
      <c r="V5832" s="27"/>
    </row>
    <row r="5833" spans="1:22" x14ac:dyDescent="0.3">
      <c r="A5833" s="1"/>
      <c r="C5833" s="6"/>
      <c r="H5833" s="8"/>
      <c r="I5833" s="4"/>
      <c r="V5833" s="27"/>
    </row>
    <row r="5834" spans="1:22" x14ac:dyDescent="0.3">
      <c r="A5834" s="1"/>
      <c r="C5834" s="6"/>
      <c r="H5834" s="8"/>
      <c r="I5834" s="4"/>
      <c r="V5834" s="27"/>
    </row>
    <row r="5835" spans="1:22" x14ac:dyDescent="0.3">
      <c r="A5835" s="1"/>
      <c r="C5835" s="6"/>
      <c r="H5835" s="8"/>
      <c r="I5835" s="4"/>
      <c r="V5835" s="27"/>
    </row>
    <row r="5836" spans="1:22" x14ac:dyDescent="0.3">
      <c r="A5836" s="1"/>
      <c r="C5836" s="6"/>
      <c r="H5836" s="8"/>
      <c r="I5836" s="4"/>
      <c r="V5836" s="27"/>
    </row>
    <row r="5837" spans="1:22" x14ac:dyDescent="0.3">
      <c r="A5837" s="1"/>
      <c r="C5837" s="6"/>
      <c r="H5837" s="8"/>
      <c r="I5837" s="4"/>
      <c r="V5837" s="27"/>
    </row>
    <row r="5838" spans="1:22" x14ac:dyDescent="0.3">
      <c r="A5838" s="1"/>
      <c r="C5838" s="6"/>
      <c r="H5838" s="8"/>
      <c r="I5838" s="4"/>
      <c r="V5838" s="27"/>
    </row>
    <row r="5839" spans="1:22" x14ac:dyDescent="0.3">
      <c r="A5839" s="1"/>
      <c r="C5839" s="6"/>
      <c r="H5839" s="8"/>
      <c r="I5839" s="4"/>
      <c r="V5839" s="27"/>
    </row>
    <row r="5840" spans="1:22" x14ac:dyDescent="0.3">
      <c r="A5840" s="1"/>
      <c r="C5840" s="6"/>
      <c r="H5840" s="8"/>
      <c r="I5840" s="4"/>
      <c r="V5840" s="27"/>
    </row>
    <row r="5841" spans="1:22" x14ac:dyDescent="0.3">
      <c r="A5841" s="1"/>
      <c r="C5841" s="6"/>
      <c r="H5841" s="8"/>
      <c r="I5841" s="4"/>
      <c r="V5841" s="27"/>
    </row>
    <row r="5842" spans="1:22" x14ac:dyDescent="0.3">
      <c r="A5842" s="1"/>
      <c r="C5842" s="6"/>
      <c r="H5842" s="8"/>
      <c r="I5842" s="4"/>
      <c r="V5842" s="27"/>
    </row>
    <row r="5843" spans="1:22" x14ac:dyDescent="0.3">
      <c r="A5843" s="1"/>
      <c r="C5843" s="6"/>
      <c r="H5843" s="8"/>
      <c r="I5843" s="4"/>
      <c r="V5843" s="27"/>
    </row>
    <row r="5844" spans="1:22" x14ac:dyDescent="0.3">
      <c r="A5844" s="1"/>
      <c r="C5844" s="6"/>
      <c r="H5844" s="8"/>
      <c r="I5844" s="4"/>
      <c r="V5844" s="27"/>
    </row>
    <row r="5845" spans="1:22" x14ac:dyDescent="0.3">
      <c r="A5845" s="1"/>
      <c r="C5845" s="6"/>
      <c r="H5845" s="8"/>
      <c r="I5845" s="4"/>
      <c r="V5845" s="27"/>
    </row>
    <row r="5846" spans="1:22" x14ac:dyDescent="0.3">
      <c r="A5846" s="1"/>
      <c r="C5846" s="6"/>
      <c r="H5846" s="8"/>
      <c r="I5846" s="4"/>
      <c r="V5846" s="27"/>
    </row>
    <row r="5847" spans="1:22" x14ac:dyDescent="0.3">
      <c r="A5847" s="1"/>
      <c r="C5847" s="6"/>
      <c r="H5847" s="8"/>
      <c r="I5847" s="4"/>
      <c r="V5847" s="27"/>
    </row>
    <row r="5848" spans="1:22" x14ac:dyDescent="0.3">
      <c r="A5848" s="1"/>
      <c r="C5848" s="6"/>
      <c r="H5848" s="8"/>
      <c r="I5848" s="4"/>
      <c r="V5848" s="27"/>
    </row>
    <row r="5849" spans="1:22" x14ac:dyDescent="0.3">
      <c r="A5849" s="1"/>
      <c r="C5849" s="6"/>
      <c r="H5849" s="8"/>
      <c r="I5849" s="4"/>
      <c r="V5849" s="27"/>
    </row>
    <row r="5850" spans="1:22" x14ac:dyDescent="0.3">
      <c r="A5850" s="1"/>
      <c r="C5850" s="6"/>
      <c r="H5850" s="8"/>
      <c r="I5850" s="4"/>
      <c r="V5850" s="27"/>
    </row>
    <row r="5851" spans="1:22" x14ac:dyDescent="0.3">
      <c r="A5851" s="1"/>
      <c r="C5851" s="6"/>
      <c r="H5851" s="8"/>
      <c r="I5851" s="4"/>
      <c r="V5851" s="27"/>
    </row>
    <row r="5852" spans="1:22" x14ac:dyDescent="0.3">
      <c r="A5852" s="1"/>
      <c r="C5852" s="6"/>
      <c r="H5852" s="8"/>
      <c r="I5852" s="4"/>
      <c r="V5852" s="27"/>
    </row>
    <row r="5853" spans="1:22" x14ac:dyDescent="0.3">
      <c r="A5853" s="1"/>
      <c r="C5853" s="6"/>
      <c r="H5853" s="8"/>
      <c r="I5853" s="4"/>
      <c r="V5853" s="27"/>
    </row>
    <row r="5854" spans="1:22" x14ac:dyDescent="0.3">
      <c r="A5854" s="1"/>
      <c r="C5854" s="6"/>
      <c r="H5854" s="8"/>
      <c r="I5854" s="4"/>
      <c r="V5854" s="27"/>
    </row>
    <row r="5855" spans="1:22" x14ac:dyDescent="0.3">
      <c r="A5855" s="1"/>
      <c r="C5855" s="6"/>
      <c r="H5855" s="8"/>
      <c r="I5855" s="4"/>
      <c r="V5855" s="27"/>
    </row>
    <row r="5856" spans="1:22" x14ac:dyDescent="0.3">
      <c r="A5856" s="1"/>
      <c r="C5856" s="6"/>
      <c r="H5856" s="8"/>
      <c r="I5856" s="4"/>
      <c r="V5856" s="27"/>
    </row>
    <row r="5857" spans="1:22" x14ac:dyDescent="0.3">
      <c r="A5857" s="1"/>
      <c r="C5857" s="6"/>
      <c r="H5857" s="8"/>
      <c r="I5857" s="4"/>
      <c r="V5857" s="27"/>
    </row>
    <row r="5858" spans="1:22" x14ac:dyDescent="0.3">
      <c r="A5858" s="1"/>
      <c r="C5858" s="6"/>
      <c r="H5858" s="8"/>
      <c r="I5858" s="4"/>
      <c r="V5858" s="27"/>
    </row>
    <row r="5859" spans="1:22" x14ac:dyDescent="0.3">
      <c r="A5859" s="1"/>
      <c r="C5859" s="6"/>
      <c r="H5859" s="8"/>
      <c r="I5859" s="4"/>
      <c r="V5859" s="27"/>
    </row>
    <row r="5860" spans="1:22" x14ac:dyDescent="0.3">
      <c r="A5860" s="1"/>
      <c r="C5860" s="6"/>
      <c r="H5860" s="8"/>
      <c r="I5860" s="4"/>
      <c r="V5860" s="27"/>
    </row>
    <row r="5861" spans="1:22" x14ac:dyDescent="0.3">
      <c r="A5861" s="1"/>
      <c r="C5861" s="6"/>
      <c r="H5861" s="8"/>
      <c r="I5861" s="4"/>
      <c r="V5861" s="27"/>
    </row>
    <row r="5862" spans="1:22" x14ac:dyDescent="0.3">
      <c r="A5862" s="1"/>
      <c r="C5862" s="6"/>
      <c r="H5862" s="8"/>
      <c r="I5862" s="4"/>
      <c r="V5862" s="27"/>
    </row>
    <row r="5863" spans="1:22" x14ac:dyDescent="0.3">
      <c r="A5863" s="1"/>
      <c r="C5863" s="6"/>
      <c r="H5863" s="8"/>
      <c r="I5863" s="4"/>
      <c r="V5863" s="27"/>
    </row>
    <row r="5864" spans="1:22" x14ac:dyDescent="0.3">
      <c r="A5864" s="1"/>
      <c r="C5864" s="6"/>
      <c r="H5864" s="8"/>
      <c r="I5864" s="4"/>
      <c r="V5864" s="27"/>
    </row>
    <row r="5865" spans="1:22" x14ac:dyDescent="0.3">
      <c r="A5865" s="1"/>
      <c r="C5865" s="6"/>
      <c r="H5865" s="8"/>
      <c r="I5865" s="4"/>
      <c r="V5865" s="27"/>
    </row>
    <row r="5866" spans="1:22" x14ac:dyDescent="0.3">
      <c r="A5866" s="1"/>
      <c r="C5866" s="6"/>
      <c r="H5866" s="8"/>
      <c r="I5866" s="4"/>
      <c r="V5866" s="27"/>
    </row>
    <row r="5867" spans="1:22" x14ac:dyDescent="0.3">
      <c r="A5867" s="1"/>
      <c r="C5867" s="6"/>
      <c r="H5867" s="8"/>
      <c r="I5867" s="4"/>
      <c r="V5867" s="27"/>
    </row>
    <row r="5868" spans="1:22" x14ac:dyDescent="0.3">
      <c r="A5868" s="1"/>
      <c r="C5868" s="6"/>
      <c r="H5868" s="8"/>
      <c r="I5868" s="4"/>
      <c r="V5868" s="27"/>
    </row>
    <row r="5869" spans="1:22" x14ac:dyDescent="0.3">
      <c r="A5869" s="1"/>
      <c r="C5869" s="6"/>
      <c r="H5869" s="8"/>
      <c r="I5869" s="4"/>
      <c r="V5869" s="27"/>
    </row>
    <row r="5870" spans="1:22" x14ac:dyDescent="0.3">
      <c r="A5870" s="1"/>
      <c r="C5870" s="6"/>
      <c r="H5870" s="8"/>
      <c r="I5870" s="4"/>
      <c r="V5870" s="27"/>
    </row>
    <row r="5871" spans="1:22" x14ac:dyDescent="0.3">
      <c r="A5871" s="1"/>
      <c r="C5871" s="6"/>
      <c r="H5871" s="8"/>
      <c r="I5871" s="4"/>
      <c r="V5871" s="27"/>
    </row>
    <row r="5872" spans="1:22" x14ac:dyDescent="0.3">
      <c r="A5872" s="1"/>
      <c r="C5872" s="6"/>
      <c r="H5872" s="8"/>
      <c r="I5872" s="4"/>
      <c r="V5872" s="27"/>
    </row>
    <row r="5873" spans="1:22" x14ac:dyDescent="0.3">
      <c r="A5873" s="1"/>
      <c r="C5873" s="6"/>
      <c r="H5873" s="8"/>
      <c r="I5873" s="4"/>
      <c r="V5873" s="27"/>
    </row>
    <row r="5874" spans="1:22" x14ac:dyDescent="0.3">
      <c r="A5874" s="1"/>
      <c r="C5874" s="6"/>
      <c r="H5874" s="8"/>
      <c r="I5874" s="4"/>
      <c r="V5874" s="27"/>
    </row>
    <row r="5875" spans="1:22" x14ac:dyDescent="0.3">
      <c r="A5875" s="1"/>
      <c r="C5875" s="6"/>
      <c r="H5875" s="8"/>
      <c r="I5875" s="4"/>
      <c r="V5875" s="27"/>
    </row>
    <row r="5876" spans="1:22" x14ac:dyDescent="0.3">
      <c r="A5876" s="1"/>
      <c r="C5876" s="6"/>
      <c r="H5876" s="8"/>
      <c r="I5876" s="4"/>
      <c r="V5876" s="27"/>
    </row>
    <row r="5877" spans="1:22" x14ac:dyDescent="0.3">
      <c r="A5877" s="1"/>
      <c r="C5877" s="6"/>
      <c r="H5877" s="8"/>
      <c r="I5877" s="4"/>
      <c r="V5877" s="27"/>
    </row>
    <row r="5878" spans="1:22" x14ac:dyDescent="0.3">
      <c r="A5878" s="1"/>
      <c r="C5878" s="6"/>
      <c r="H5878" s="8"/>
      <c r="I5878" s="4"/>
      <c r="V5878" s="27"/>
    </row>
    <row r="5879" spans="1:22" x14ac:dyDescent="0.3">
      <c r="A5879" s="1"/>
      <c r="C5879" s="6"/>
      <c r="H5879" s="8"/>
      <c r="I5879" s="4"/>
      <c r="V5879" s="27"/>
    </row>
    <row r="5880" spans="1:22" x14ac:dyDescent="0.3">
      <c r="A5880" s="1"/>
      <c r="C5880" s="6"/>
      <c r="H5880" s="8"/>
      <c r="I5880" s="4"/>
      <c r="V5880" s="27"/>
    </row>
    <row r="5881" spans="1:22" x14ac:dyDescent="0.3">
      <c r="A5881" s="1"/>
      <c r="C5881" s="6"/>
      <c r="H5881" s="8"/>
      <c r="I5881" s="4"/>
      <c r="V5881" s="27"/>
    </row>
    <row r="5882" spans="1:22" x14ac:dyDescent="0.3">
      <c r="A5882" s="1"/>
      <c r="C5882" s="6"/>
      <c r="H5882" s="8"/>
      <c r="I5882" s="4"/>
      <c r="V5882" s="27"/>
    </row>
    <row r="5883" spans="1:22" x14ac:dyDescent="0.3">
      <c r="A5883" s="1"/>
      <c r="C5883" s="6"/>
      <c r="H5883" s="8"/>
      <c r="I5883" s="4"/>
      <c r="V5883" s="27"/>
    </row>
    <row r="5884" spans="1:22" x14ac:dyDescent="0.3">
      <c r="A5884" s="1"/>
      <c r="C5884" s="6"/>
      <c r="H5884" s="8"/>
      <c r="I5884" s="4"/>
      <c r="V5884" s="27"/>
    </row>
    <row r="5885" spans="1:22" x14ac:dyDescent="0.3">
      <c r="A5885" s="1"/>
      <c r="C5885" s="6"/>
      <c r="H5885" s="8"/>
      <c r="I5885" s="4"/>
      <c r="V5885" s="27"/>
    </row>
    <row r="5886" spans="1:22" x14ac:dyDescent="0.3">
      <c r="A5886" s="1"/>
      <c r="C5886" s="6"/>
      <c r="H5886" s="8"/>
      <c r="I5886" s="4"/>
      <c r="V5886" s="27"/>
    </row>
    <row r="5887" spans="1:22" x14ac:dyDescent="0.3">
      <c r="A5887" s="1"/>
      <c r="C5887" s="6"/>
      <c r="H5887" s="8"/>
      <c r="I5887" s="4"/>
      <c r="V5887" s="27"/>
    </row>
    <row r="5888" spans="1:22" x14ac:dyDescent="0.3">
      <c r="A5888" s="1"/>
      <c r="C5888" s="6"/>
      <c r="H5888" s="8"/>
      <c r="I5888" s="4"/>
      <c r="V5888" s="27"/>
    </row>
    <row r="5889" spans="1:22" x14ac:dyDescent="0.3">
      <c r="A5889" s="1"/>
      <c r="C5889" s="6"/>
      <c r="H5889" s="8"/>
      <c r="I5889" s="4"/>
      <c r="V5889" s="27"/>
    </row>
    <row r="5890" spans="1:22" x14ac:dyDescent="0.3">
      <c r="A5890" s="1"/>
      <c r="C5890" s="6"/>
      <c r="H5890" s="8"/>
      <c r="I5890" s="4"/>
      <c r="V5890" s="27"/>
    </row>
    <row r="5891" spans="1:22" x14ac:dyDescent="0.3">
      <c r="A5891" s="1"/>
      <c r="C5891" s="6"/>
      <c r="H5891" s="8"/>
      <c r="I5891" s="4"/>
      <c r="V5891" s="27"/>
    </row>
    <row r="5892" spans="1:22" x14ac:dyDescent="0.3">
      <c r="A5892" s="1"/>
      <c r="C5892" s="6"/>
      <c r="H5892" s="8"/>
      <c r="I5892" s="4"/>
      <c r="V5892" s="27"/>
    </row>
    <row r="5893" spans="1:22" x14ac:dyDescent="0.3">
      <c r="A5893" s="1"/>
      <c r="C5893" s="6"/>
      <c r="H5893" s="8"/>
      <c r="I5893" s="4"/>
      <c r="V5893" s="27"/>
    </row>
    <row r="5894" spans="1:22" x14ac:dyDescent="0.3">
      <c r="A5894" s="1"/>
      <c r="C5894" s="6"/>
      <c r="H5894" s="8"/>
      <c r="I5894" s="4"/>
      <c r="V5894" s="27"/>
    </row>
    <row r="5895" spans="1:22" x14ac:dyDescent="0.3">
      <c r="A5895" s="1"/>
      <c r="C5895" s="6"/>
      <c r="H5895" s="8"/>
      <c r="I5895" s="4"/>
      <c r="V5895" s="27"/>
    </row>
    <row r="5896" spans="1:22" x14ac:dyDescent="0.3">
      <c r="A5896" s="1"/>
      <c r="C5896" s="6"/>
      <c r="H5896" s="8"/>
      <c r="I5896" s="4"/>
      <c r="V5896" s="27"/>
    </row>
    <row r="5897" spans="1:22" x14ac:dyDescent="0.3">
      <c r="A5897" s="1"/>
      <c r="C5897" s="6"/>
      <c r="H5897" s="8"/>
      <c r="I5897" s="4"/>
      <c r="V5897" s="27"/>
    </row>
    <row r="5898" spans="1:22" x14ac:dyDescent="0.3">
      <c r="A5898" s="1"/>
      <c r="C5898" s="6"/>
      <c r="H5898" s="8"/>
      <c r="I5898" s="4"/>
      <c r="V5898" s="27"/>
    </row>
    <row r="5899" spans="1:22" x14ac:dyDescent="0.3">
      <c r="A5899" s="1"/>
      <c r="C5899" s="6"/>
      <c r="H5899" s="8"/>
      <c r="I5899" s="4"/>
      <c r="V5899" s="27"/>
    </row>
    <row r="5900" spans="1:22" x14ac:dyDescent="0.3">
      <c r="A5900" s="1"/>
      <c r="C5900" s="6"/>
      <c r="H5900" s="8"/>
      <c r="I5900" s="4"/>
      <c r="V5900" s="27"/>
    </row>
    <row r="5901" spans="1:22" x14ac:dyDescent="0.3">
      <c r="A5901" s="1"/>
      <c r="C5901" s="6"/>
      <c r="H5901" s="8"/>
      <c r="I5901" s="4"/>
      <c r="V5901" s="27"/>
    </row>
    <row r="5902" spans="1:22" x14ac:dyDescent="0.3">
      <c r="A5902" s="1"/>
      <c r="C5902" s="6"/>
      <c r="H5902" s="8"/>
      <c r="I5902" s="4"/>
      <c r="V5902" s="27"/>
    </row>
    <row r="5903" spans="1:22" x14ac:dyDescent="0.3">
      <c r="A5903" s="1"/>
      <c r="C5903" s="6"/>
      <c r="H5903" s="8"/>
      <c r="I5903" s="4"/>
      <c r="V5903" s="27"/>
    </row>
    <row r="5904" spans="1:22" x14ac:dyDescent="0.3">
      <c r="A5904" s="1"/>
      <c r="C5904" s="6"/>
      <c r="H5904" s="8"/>
      <c r="I5904" s="4"/>
      <c r="V5904" s="27"/>
    </row>
    <row r="5905" spans="1:22" x14ac:dyDescent="0.3">
      <c r="A5905" s="1"/>
      <c r="C5905" s="6"/>
      <c r="H5905" s="8"/>
      <c r="I5905" s="4"/>
      <c r="V5905" s="27"/>
    </row>
    <row r="5906" spans="1:22" x14ac:dyDescent="0.3">
      <c r="A5906" s="1"/>
      <c r="C5906" s="6"/>
      <c r="H5906" s="8"/>
      <c r="I5906" s="4"/>
      <c r="V5906" s="27"/>
    </row>
    <row r="5907" spans="1:22" x14ac:dyDescent="0.3">
      <c r="A5907" s="1"/>
      <c r="C5907" s="6"/>
      <c r="H5907" s="8"/>
      <c r="I5907" s="4"/>
      <c r="V5907" s="27"/>
    </row>
    <row r="5908" spans="1:22" x14ac:dyDescent="0.3">
      <c r="A5908" s="1"/>
      <c r="C5908" s="6"/>
      <c r="H5908" s="8"/>
      <c r="I5908" s="4"/>
      <c r="V5908" s="27"/>
    </row>
    <row r="5909" spans="1:22" x14ac:dyDescent="0.3">
      <c r="A5909" s="1"/>
      <c r="C5909" s="6"/>
      <c r="H5909" s="8"/>
      <c r="I5909" s="4"/>
      <c r="V5909" s="27"/>
    </row>
    <row r="5910" spans="1:22" x14ac:dyDescent="0.3">
      <c r="A5910" s="1"/>
      <c r="C5910" s="6"/>
      <c r="H5910" s="8"/>
      <c r="I5910" s="4"/>
      <c r="V5910" s="27"/>
    </row>
    <row r="5911" spans="1:22" x14ac:dyDescent="0.3">
      <c r="A5911" s="1"/>
      <c r="C5911" s="6"/>
      <c r="H5911" s="8"/>
      <c r="I5911" s="4"/>
      <c r="V5911" s="27"/>
    </row>
    <row r="5912" spans="1:22" x14ac:dyDescent="0.3">
      <c r="A5912" s="1"/>
      <c r="C5912" s="6"/>
      <c r="H5912" s="8"/>
      <c r="I5912" s="4"/>
      <c r="V5912" s="27"/>
    </row>
    <row r="5913" spans="1:22" x14ac:dyDescent="0.3">
      <c r="A5913" s="1"/>
      <c r="C5913" s="6"/>
      <c r="H5913" s="8"/>
      <c r="I5913" s="4"/>
      <c r="V5913" s="27"/>
    </row>
    <row r="5914" spans="1:22" x14ac:dyDescent="0.3">
      <c r="A5914" s="1"/>
      <c r="C5914" s="6"/>
      <c r="H5914" s="8"/>
      <c r="I5914" s="4"/>
      <c r="V5914" s="27"/>
    </row>
    <row r="5915" spans="1:22" x14ac:dyDescent="0.3">
      <c r="A5915" s="1"/>
      <c r="C5915" s="6"/>
      <c r="H5915" s="8"/>
      <c r="I5915" s="4"/>
      <c r="V5915" s="27"/>
    </row>
    <row r="5916" spans="1:22" x14ac:dyDescent="0.3">
      <c r="A5916" s="1"/>
      <c r="C5916" s="6"/>
      <c r="H5916" s="8"/>
      <c r="I5916" s="4"/>
      <c r="V5916" s="27"/>
    </row>
    <row r="5917" spans="1:22" x14ac:dyDescent="0.3">
      <c r="A5917" s="1"/>
      <c r="C5917" s="6"/>
      <c r="H5917" s="8"/>
      <c r="I5917" s="4"/>
      <c r="V5917" s="27"/>
    </row>
    <row r="5918" spans="1:22" x14ac:dyDescent="0.3">
      <c r="A5918" s="1"/>
      <c r="C5918" s="6"/>
      <c r="H5918" s="8"/>
      <c r="I5918" s="4"/>
      <c r="V5918" s="27"/>
    </row>
    <row r="5919" spans="1:22" x14ac:dyDescent="0.3">
      <c r="A5919" s="1"/>
      <c r="C5919" s="6"/>
      <c r="H5919" s="8"/>
      <c r="I5919" s="4"/>
      <c r="V5919" s="27"/>
    </row>
    <row r="5920" spans="1:22" x14ac:dyDescent="0.3">
      <c r="A5920" s="1"/>
      <c r="C5920" s="6"/>
      <c r="H5920" s="8"/>
      <c r="I5920" s="4"/>
      <c r="V5920" s="27"/>
    </row>
    <row r="5921" spans="1:22" x14ac:dyDescent="0.3">
      <c r="A5921" s="1"/>
      <c r="C5921" s="6"/>
      <c r="H5921" s="8"/>
      <c r="I5921" s="4"/>
      <c r="V5921" s="27"/>
    </row>
    <row r="5922" spans="1:22" x14ac:dyDescent="0.3">
      <c r="A5922" s="1"/>
      <c r="C5922" s="6"/>
      <c r="H5922" s="8"/>
      <c r="I5922" s="4"/>
      <c r="V5922" s="27"/>
    </row>
    <row r="5923" spans="1:22" x14ac:dyDescent="0.3">
      <c r="A5923" s="1"/>
      <c r="C5923" s="6"/>
      <c r="H5923" s="8"/>
      <c r="I5923" s="4"/>
      <c r="V5923" s="27"/>
    </row>
    <row r="5924" spans="1:22" x14ac:dyDescent="0.3">
      <c r="A5924" s="1"/>
      <c r="C5924" s="6"/>
      <c r="H5924" s="8"/>
      <c r="I5924" s="4"/>
      <c r="V5924" s="27"/>
    </row>
    <row r="5925" spans="1:22" x14ac:dyDescent="0.3">
      <c r="A5925" s="1"/>
      <c r="C5925" s="6"/>
      <c r="H5925" s="8"/>
      <c r="I5925" s="4"/>
      <c r="V5925" s="27"/>
    </row>
    <row r="5926" spans="1:22" x14ac:dyDescent="0.3">
      <c r="A5926" s="1"/>
      <c r="C5926" s="6"/>
      <c r="H5926" s="8"/>
      <c r="I5926" s="4"/>
      <c r="V5926" s="27"/>
    </row>
    <row r="5927" spans="1:22" x14ac:dyDescent="0.3">
      <c r="A5927" s="1"/>
      <c r="C5927" s="6"/>
      <c r="H5927" s="8"/>
      <c r="I5927" s="4"/>
      <c r="V5927" s="27"/>
    </row>
    <row r="5928" spans="1:22" x14ac:dyDescent="0.3">
      <c r="A5928" s="1"/>
      <c r="C5928" s="6"/>
      <c r="H5928" s="8"/>
      <c r="I5928" s="4"/>
      <c r="V5928" s="27"/>
    </row>
    <row r="5929" spans="1:22" x14ac:dyDescent="0.3">
      <c r="A5929" s="1"/>
      <c r="C5929" s="6"/>
      <c r="H5929" s="8"/>
      <c r="I5929" s="4"/>
      <c r="V5929" s="27"/>
    </row>
    <row r="5930" spans="1:22" x14ac:dyDescent="0.3">
      <c r="A5930" s="1"/>
      <c r="C5930" s="6"/>
      <c r="H5930" s="8"/>
      <c r="I5930" s="4"/>
      <c r="V5930" s="27"/>
    </row>
    <row r="5931" spans="1:22" x14ac:dyDescent="0.3">
      <c r="A5931" s="1"/>
      <c r="C5931" s="6"/>
      <c r="H5931" s="8"/>
      <c r="I5931" s="4"/>
      <c r="V5931" s="27"/>
    </row>
    <row r="5932" spans="1:22" x14ac:dyDescent="0.3">
      <c r="A5932" s="1"/>
      <c r="C5932" s="6"/>
      <c r="H5932" s="8"/>
      <c r="I5932" s="4"/>
      <c r="V5932" s="27"/>
    </row>
    <row r="5933" spans="1:22" x14ac:dyDescent="0.3">
      <c r="A5933" s="1"/>
      <c r="C5933" s="6"/>
      <c r="H5933" s="8"/>
      <c r="I5933" s="4"/>
      <c r="V5933" s="27"/>
    </row>
    <row r="5934" spans="1:22" x14ac:dyDescent="0.3">
      <c r="A5934" s="1"/>
      <c r="C5934" s="6"/>
      <c r="H5934" s="8"/>
      <c r="I5934" s="4"/>
      <c r="V5934" s="27"/>
    </row>
    <row r="5935" spans="1:22" x14ac:dyDescent="0.3">
      <c r="A5935" s="1"/>
      <c r="C5935" s="6"/>
      <c r="H5935" s="8"/>
      <c r="I5935" s="4"/>
      <c r="V5935" s="27"/>
    </row>
    <row r="5936" spans="1:22" x14ac:dyDescent="0.3">
      <c r="A5936" s="1"/>
      <c r="C5936" s="6"/>
      <c r="H5936" s="8"/>
      <c r="I5936" s="4"/>
      <c r="V5936" s="27"/>
    </row>
    <row r="5937" spans="1:22" x14ac:dyDescent="0.3">
      <c r="A5937" s="1"/>
      <c r="C5937" s="6"/>
      <c r="H5937" s="8"/>
      <c r="I5937" s="4"/>
      <c r="V5937" s="27"/>
    </row>
    <row r="5938" spans="1:22" x14ac:dyDescent="0.3">
      <c r="A5938" s="1"/>
      <c r="C5938" s="6"/>
      <c r="H5938" s="8"/>
      <c r="I5938" s="4"/>
      <c r="V5938" s="27"/>
    </row>
    <row r="5939" spans="1:22" x14ac:dyDescent="0.3">
      <c r="A5939" s="1"/>
      <c r="C5939" s="6"/>
      <c r="H5939" s="8"/>
      <c r="I5939" s="4"/>
      <c r="V5939" s="27"/>
    </row>
    <row r="5940" spans="1:22" x14ac:dyDescent="0.3">
      <c r="A5940" s="1"/>
      <c r="C5940" s="6"/>
      <c r="H5940" s="8"/>
      <c r="I5940" s="4"/>
      <c r="V5940" s="27"/>
    </row>
    <row r="5941" spans="1:22" x14ac:dyDescent="0.3">
      <c r="A5941" s="1"/>
      <c r="C5941" s="6"/>
      <c r="H5941" s="8"/>
      <c r="I5941" s="4"/>
      <c r="V5941" s="27"/>
    </row>
    <row r="5942" spans="1:22" x14ac:dyDescent="0.3">
      <c r="A5942" s="1"/>
      <c r="C5942" s="6"/>
      <c r="H5942" s="8"/>
      <c r="I5942" s="4"/>
      <c r="V5942" s="27"/>
    </row>
    <row r="5943" spans="1:22" x14ac:dyDescent="0.3">
      <c r="A5943" s="1"/>
      <c r="C5943" s="6"/>
      <c r="H5943" s="8"/>
      <c r="I5943" s="4"/>
      <c r="V5943" s="27"/>
    </row>
    <row r="5944" spans="1:22" x14ac:dyDescent="0.3">
      <c r="A5944" s="1"/>
      <c r="C5944" s="6"/>
      <c r="H5944" s="8"/>
      <c r="I5944" s="4"/>
      <c r="V5944" s="27"/>
    </row>
    <row r="5945" spans="1:22" x14ac:dyDescent="0.3">
      <c r="A5945" s="1"/>
      <c r="C5945" s="6"/>
      <c r="H5945" s="8"/>
      <c r="I5945" s="4"/>
      <c r="V5945" s="27"/>
    </row>
    <row r="5946" spans="1:22" x14ac:dyDescent="0.3">
      <c r="A5946" s="1"/>
      <c r="C5946" s="6"/>
      <c r="H5946" s="8"/>
      <c r="I5946" s="4"/>
      <c r="V5946" s="27"/>
    </row>
    <row r="5947" spans="1:22" x14ac:dyDescent="0.3">
      <c r="A5947" s="1"/>
      <c r="C5947" s="6"/>
      <c r="H5947" s="8"/>
      <c r="I5947" s="4"/>
      <c r="V5947" s="27"/>
    </row>
    <row r="5948" spans="1:22" x14ac:dyDescent="0.3">
      <c r="A5948" s="1"/>
      <c r="C5948" s="6"/>
      <c r="H5948" s="8"/>
      <c r="I5948" s="4"/>
      <c r="V5948" s="27"/>
    </row>
    <row r="5949" spans="1:22" x14ac:dyDescent="0.3">
      <c r="A5949" s="1"/>
      <c r="C5949" s="6"/>
      <c r="H5949" s="8"/>
      <c r="I5949" s="4"/>
      <c r="V5949" s="27"/>
    </row>
    <row r="5950" spans="1:22" x14ac:dyDescent="0.3">
      <c r="A5950" s="1"/>
      <c r="C5950" s="6"/>
      <c r="H5950" s="8"/>
      <c r="I5950" s="4"/>
      <c r="V5950" s="27"/>
    </row>
    <row r="5951" spans="1:22" x14ac:dyDescent="0.3">
      <c r="A5951" s="1"/>
      <c r="C5951" s="6"/>
      <c r="H5951" s="8"/>
      <c r="I5951" s="4"/>
      <c r="V5951" s="27"/>
    </row>
    <row r="5952" spans="1:22" x14ac:dyDescent="0.3">
      <c r="A5952" s="1"/>
      <c r="C5952" s="6"/>
      <c r="H5952" s="8"/>
      <c r="I5952" s="4"/>
      <c r="V5952" s="27"/>
    </row>
    <row r="5953" spans="1:22" x14ac:dyDescent="0.3">
      <c r="A5953" s="1"/>
      <c r="C5953" s="6"/>
      <c r="H5953" s="8"/>
      <c r="I5953" s="4"/>
      <c r="V5953" s="27"/>
    </row>
    <row r="5954" spans="1:22" x14ac:dyDescent="0.3">
      <c r="A5954" s="1"/>
      <c r="C5954" s="6"/>
      <c r="H5954" s="8"/>
      <c r="I5954" s="4"/>
      <c r="V5954" s="27"/>
    </row>
    <row r="5955" spans="1:22" x14ac:dyDescent="0.3">
      <c r="A5955" s="1"/>
      <c r="C5955" s="6"/>
      <c r="H5955" s="8"/>
      <c r="I5955" s="4"/>
      <c r="V5955" s="27"/>
    </row>
    <row r="5956" spans="1:22" x14ac:dyDescent="0.3">
      <c r="A5956" s="1"/>
      <c r="C5956" s="6"/>
      <c r="H5956" s="8"/>
      <c r="I5956" s="4"/>
      <c r="V5956" s="27"/>
    </row>
    <row r="5957" spans="1:22" x14ac:dyDescent="0.3">
      <c r="A5957" s="1"/>
      <c r="C5957" s="6"/>
      <c r="H5957" s="8"/>
      <c r="I5957" s="4"/>
      <c r="V5957" s="27"/>
    </row>
    <row r="5958" spans="1:22" x14ac:dyDescent="0.3">
      <c r="A5958" s="1"/>
      <c r="C5958" s="6"/>
      <c r="H5958" s="8"/>
      <c r="I5958" s="4"/>
      <c r="V5958" s="27"/>
    </row>
    <row r="5959" spans="1:22" x14ac:dyDescent="0.3">
      <c r="A5959" s="1"/>
      <c r="C5959" s="6"/>
      <c r="H5959" s="8"/>
      <c r="I5959" s="4"/>
      <c r="V5959" s="27"/>
    </row>
    <row r="5960" spans="1:22" x14ac:dyDescent="0.3">
      <c r="A5960" s="1"/>
      <c r="C5960" s="6"/>
      <c r="H5960" s="8"/>
      <c r="I5960" s="4"/>
      <c r="V5960" s="27"/>
    </row>
    <row r="5961" spans="1:22" x14ac:dyDescent="0.3">
      <c r="A5961" s="1"/>
      <c r="C5961" s="6"/>
      <c r="H5961" s="8"/>
      <c r="I5961" s="4"/>
      <c r="V5961" s="27"/>
    </row>
    <row r="5962" spans="1:22" x14ac:dyDescent="0.3">
      <c r="A5962" s="1"/>
      <c r="C5962" s="6"/>
      <c r="H5962" s="8"/>
      <c r="I5962" s="4"/>
      <c r="V5962" s="27"/>
    </row>
    <row r="5963" spans="1:22" x14ac:dyDescent="0.3">
      <c r="A5963" s="1"/>
      <c r="C5963" s="6"/>
      <c r="H5963" s="8"/>
      <c r="I5963" s="4"/>
      <c r="V5963" s="27"/>
    </row>
    <row r="5964" spans="1:22" x14ac:dyDescent="0.3">
      <c r="A5964" s="1"/>
      <c r="C5964" s="6"/>
      <c r="H5964" s="8"/>
      <c r="I5964" s="4"/>
      <c r="V5964" s="27"/>
    </row>
    <row r="5965" spans="1:22" x14ac:dyDescent="0.3">
      <c r="A5965" s="1"/>
      <c r="C5965" s="6"/>
      <c r="H5965" s="8"/>
      <c r="I5965" s="4"/>
      <c r="V5965" s="27"/>
    </row>
    <row r="5966" spans="1:22" x14ac:dyDescent="0.3">
      <c r="A5966" s="1"/>
      <c r="C5966" s="6"/>
      <c r="H5966" s="8"/>
      <c r="I5966" s="4"/>
      <c r="V5966" s="27"/>
    </row>
    <row r="5967" spans="1:22" x14ac:dyDescent="0.3">
      <c r="A5967" s="1"/>
      <c r="C5967" s="6"/>
      <c r="H5967" s="8"/>
      <c r="I5967" s="4"/>
      <c r="V5967" s="27"/>
    </row>
    <row r="5968" spans="1:22" x14ac:dyDescent="0.3">
      <c r="A5968" s="1"/>
      <c r="C5968" s="6"/>
      <c r="H5968" s="8"/>
      <c r="I5968" s="4"/>
      <c r="V5968" s="27"/>
    </row>
    <row r="5969" spans="1:22" x14ac:dyDescent="0.3">
      <c r="A5969" s="1"/>
      <c r="C5969" s="6"/>
      <c r="H5969" s="8"/>
      <c r="I5969" s="4"/>
      <c r="V5969" s="27"/>
    </row>
    <row r="5970" spans="1:22" x14ac:dyDescent="0.3">
      <c r="A5970" s="1"/>
      <c r="C5970" s="6"/>
      <c r="H5970" s="8"/>
      <c r="I5970" s="4"/>
      <c r="V5970" s="27"/>
    </row>
    <row r="5971" spans="1:22" x14ac:dyDescent="0.3">
      <c r="A5971" s="1"/>
      <c r="C5971" s="6"/>
      <c r="H5971" s="8"/>
      <c r="I5971" s="4"/>
      <c r="V5971" s="27"/>
    </row>
    <row r="5972" spans="1:22" x14ac:dyDescent="0.3">
      <c r="A5972" s="1"/>
      <c r="C5972" s="6"/>
      <c r="H5972" s="8"/>
      <c r="I5972" s="4"/>
      <c r="V5972" s="27"/>
    </row>
    <row r="5973" spans="1:22" x14ac:dyDescent="0.3">
      <c r="A5973" s="1"/>
      <c r="C5973" s="6"/>
      <c r="H5973" s="8"/>
      <c r="I5973" s="4"/>
      <c r="V5973" s="27"/>
    </row>
    <row r="5974" spans="1:22" x14ac:dyDescent="0.3">
      <c r="A5974" s="1"/>
      <c r="C5974" s="6"/>
      <c r="H5974" s="8"/>
      <c r="I5974" s="4"/>
      <c r="V5974" s="27"/>
    </row>
    <row r="5975" spans="1:22" x14ac:dyDescent="0.3">
      <c r="A5975" s="1"/>
      <c r="C5975" s="6"/>
      <c r="H5975" s="8"/>
      <c r="I5975" s="4"/>
      <c r="V5975" s="27"/>
    </row>
    <row r="5976" spans="1:22" x14ac:dyDescent="0.3">
      <c r="A5976" s="1"/>
      <c r="C5976" s="6"/>
      <c r="H5976" s="8"/>
      <c r="I5976" s="4"/>
      <c r="V5976" s="27"/>
    </row>
    <row r="5977" spans="1:22" x14ac:dyDescent="0.3">
      <c r="A5977" s="1"/>
      <c r="C5977" s="6"/>
      <c r="H5977" s="8"/>
      <c r="I5977" s="4"/>
      <c r="V5977" s="27"/>
    </row>
    <row r="5978" spans="1:22" x14ac:dyDescent="0.3">
      <c r="A5978" s="1"/>
      <c r="C5978" s="6"/>
      <c r="H5978" s="8"/>
      <c r="I5978" s="4"/>
      <c r="V5978" s="27"/>
    </row>
    <row r="5979" spans="1:22" x14ac:dyDescent="0.3">
      <c r="A5979" s="1"/>
      <c r="C5979" s="6"/>
      <c r="H5979" s="8"/>
      <c r="I5979" s="4"/>
      <c r="V5979" s="27"/>
    </row>
    <row r="5980" spans="1:22" x14ac:dyDescent="0.3">
      <c r="A5980" s="1"/>
      <c r="C5980" s="6"/>
      <c r="H5980" s="8"/>
      <c r="I5980" s="4"/>
      <c r="V5980" s="27"/>
    </row>
    <row r="5981" spans="1:22" x14ac:dyDescent="0.3">
      <c r="A5981" s="1"/>
      <c r="C5981" s="6"/>
      <c r="H5981" s="8"/>
      <c r="I5981" s="4"/>
      <c r="V5981" s="27"/>
    </row>
    <row r="5982" spans="1:22" x14ac:dyDescent="0.3">
      <c r="A5982" s="1"/>
      <c r="C5982" s="6"/>
      <c r="H5982" s="8"/>
      <c r="I5982" s="4"/>
      <c r="V5982" s="27"/>
    </row>
    <row r="5983" spans="1:22" x14ac:dyDescent="0.3">
      <c r="A5983" s="1"/>
      <c r="C5983" s="6"/>
      <c r="H5983" s="8"/>
      <c r="I5983" s="4"/>
      <c r="V5983" s="27"/>
    </row>
    <row r="5984" spans="1:22" x14ac:dyDescent="0.3">
      <c r="A5984" s="1"/>
      <c r="C5984" s="6"/>
      <c r="H5984" s="8"/>
      <c r="I5984" s="4"/>
      <c r="V5984" s="27"/>
    </row>
    <row r="5985" spans="1:22" x14ac:dyDescent="0.3">
      <c r="A5985" s="1"/>
      <c r="C5985" s="6"/>
      <c r="H5985" s="8"/>
      <c r="I5985" s="4"/>
      <c r="V5985" s="27"/>
    </row>
    <row r="5986" spans="1:22" x14ac:dyDescent="0.3">
      <c r="A5986" s="1"/>
      <c r="C5986" s="6"/>
      <c r="H5986" s="8"/>
      <c r="I5986" s="4"/>
      <c r="V5986" s="27"/>
    </row>
    <row r="5987" spans="1:22" x14ac:dyDescent="0.3">
      <c r="A5987" s="1"/>
      <c r="C5987" s="6"/>
      <c r="H5987" s="8"/>
      <c r="I5987" s="4"/>
      <c r="V5987" s="27"/>
    </row>
    <row r="5988" spans="1:22" x14ac:dyDescent="0.3">
      <c r="A5988" s="1"/>
      <c r="C5988" s="6"/>
      <c r="H5988" s="8"/>
      <c r="I5988" s="4"/>
      <c r="V5988" s="27"/>
    </row>
    <row r="5989" spans="1:22" x14ac:dyDescent="0.3">
      <c r="A5989" s="1"/>
      <c r="C5989" s="6"/>
      <c r="H5989" s="8"/>
      <c r="I5989" s="4"/>
      <c r="V5989" s="27"/>
    </row>
    <row r="5990" spans="1:22" x14ac:dyDescent="0.3">
      <c r="A5990" s="1"/>
      <c r="C5990" s="6"/>
      <c r="H5990" s="8"/>
      <c r="I5990" s="4"/>
      <c r="V5990" s="27"/>
    </row>
    <row r="5991" spans="1:22" x14ac:dyDescent="0.3">
      <c r="A5991" s="1"/>
      <c r="C5991" s="6"/>
      <c r="H5991" s="8"/>
      <c r="I5991" s="4"/>
      <c r="V5991" s="27"/>
    </row>
    <row r="5992" spans="1:22" x14ac:dyDescent="0.3">
      <c r="A5992" s="1"/>
      <c r="C5992" s="6"/>
      <c r="H5992" s="8"/>
      <c r="I5992" s="4"/>
      <c r="V5992" s="27"/>
    </row>
    <row r="5993" spans="1:22" x14ac:dyDescent="0.3">
      <c r="A5993" s="1"/>
      <c r="C5993" s="6"/>
      <c r="H5993" s="8"/>
      <c r="I5993" s="4"/>
      <c r="V5993" s="27"/>
    </row>
    <row r="5994" spans="1:22" x14ac:dyDescent="0.3">
      <c r="A5994" s="1"/>
      <c r="C5994" s="6"/>
      <c r="H5994" s="8"/>
      <c r="I5994" s="4"/>
      <c r="V5994" s="27"/>
    </row>
    <row r="5995" spans="1:22" x14ac:dyDescent="0.3">
      <c r="A5995" s="1"/>
      <c r="C5995" s="6"/>
      <c r="H5995" s="8"/>
      <c r="I5995" s="4"/>
      <c r="V5995" s="27"/>
    </row>
    <row r="5996" spans="1:22" x14ac:dyDescent="0.3">
      <c r="A5996" s="1"/>
      <c r="C5996" s="6"/>
      <c r="H5996" s="8"/>
      <c r="I5996" s="4"/>
      <c r="V5996" s="27"/>
    </row>
    <row r="5997" spans="1:22" x14ac:dyDescent="0.3">
      <c r="A5997" s="1"/>
      <c r="C5997" s="6"/>
      <c r="H5997" s="8"/>
      <c r="I5997" s="4"/>
      <c r="V5997" s="27"/>
    </row>
    <row r="5998" spans="1:22" x14ac:dyDescent="0.3">
      <c r="A5998" s="1"/>
      <c r="C5998" s="6"/>
      <c r="H5998" s="8"/>
      <c r="I5998" s="4"/>
      <c r="V5998" s="27"/>
    </row>
    <row r="5999" spans="1:22" x14ac:dyDescent="0.3">
      <c r="A5999" s="1"/>
      <c r="C5999" s="6"/>
      <c r="H5999" s="8"/>
      <c r="I5999" s="4"/>
      <c r="V5999" s="27"/>
    </row>
    <row r="6000" spans="1:22" x14ac:dyDescent="0.3">
      <c r="A6000" s="1"/>
      <c r="C6000" s="6"/>
      <c r="H6000" s="8"/>
      <c r="I6000" s="4"/>
      <c r="V6000" s="27"/>
    </row>
    <row r="6001" spans="1:22" x14ac:dyDescent="0.3">
      <c r="A6001" s="1"/>
      <c r="C6001" s="6"/>
      <c r="H6001" s="8"/>
      <c r="I6001" s="4"/>
      <c r="V6001" s="27"/>
    </row>
    <row r="6002" spans="1:22" x14ac:dyDescent="0.3">
      <c r="A6002" s="1"/>
      <c r="C6002" s="6"/>
      <c r="H6002" s="8"/>
      <c r="I6002" s="4"/>
      <c r="V6002" s="27"/>
    </row>
    <row r="6003" spans="1:22" x14ac:dyDescent="0.3">
      <c r="A6003" s="1"/>
      <c r="C6003" s="6"/>
      <c r="H6003" s="8"/>
      <c r="I6003" s="4"/>
      <c r="V6003" s="27"/>
    </row>
    <row r="6004" spans="1:22" x14ac:dyDescent="0.3">
      <c r="A6004" s="1"/>
      <c r="C6004" s="6"/>
      <c r="H6004" s="8"/>
      <c r="I6004" s="4"/>
      <c r="V6004" s="27"/>
    </row>
    <row r="6005" spans="1:22" x14ac:dyDescent="0.3">
      <c r="A6005" s="1"/>
      <c r="C6005" s="6"/>
      <c r="H6005" s="8"/>
      <c r="I6005" s="4"/>
      <c r="V6005" s="27"/>
    </row>
    <row r="6006" spans="1:22" x14ac:dyDescent="0.3">
      <c r="A6006" s="1"/>
      <c r="C6006" s="6"/>
      <c r="H6006" s="8"/>
      <c r="I6006" s="4"/>
      <c r="V6006" s="27"/>
    </row>
    <row r="6007" spans="1:22" x14ac:dyDescent="0.3">
      <c r="A6007" s="1"/>
      <c r="C6007" s="6"/>
      <c r="H6007" s="8"/>
      <c r="I6007" s="4"/>
      <c r="V6007" s="27"/>
    </row>
    <row r="6008" spans="1:22" x14ac:dyDescent="0.3">
      <c r="A6008" s="1"/>
      <c r="C6008" s="6"/>
      <c r="H6008" s="8"/>
      <c r="I6008" s="4"/>
      <c r="V6008" s="27"/>
    </row>
    <row r="6009" spans="1:22" x14ac:dyDescent="0.3">
      <c r="A6009" s="1"/>
      <c r="C6009" s="6"/>
      <c r="H6009" s="8"/>
      <c r="I6009" s="4"/>
      <c r="V6009" s="27"/>
    </row>
    <row r="6010" spans="1:22" x14ac:dyDescent="0.3">
      <c r="A6010" s="1"/>
      <c r="C6010" s="6"/>
      <c r="H6010" s="8"/>
      <c r="I6010" s="4"/>
      <c r="V6010" s="27"/>
    </row>
    <row r="6011" spans="1:22" x14ac:dyDescent="0.3">
      <c r="A6011" s="1"/>
      <c r="C6011" s="6"/>
      <c r="H6011" s="8"/>
      <c r="I6011" s="4"/>
      <c r="V6011" s="27"/>
    </row>
    <row r="6012" spans="1:22" x14ac:dyDescent="0.3">
      <c r="A6012" s="1"/>
      <c r="C6012" s="6"/>
      <c r="H6012" s="8"/>
      <c r="I6012" s="4"/>
      <c r="V6012" s="27"/>
    </row>
    <row r="6013" spans="1:22" x14ac:dyDescent="0.3">
      <c r="A6013" s="1"/>
      <c r="C6013" s="6"/>
      <c r="H6013" s="8"/>
      <c r="I6013" s="4"/>
      <c r="V6013" s="27"/>
    </row>
    <row r="6014" spans="1:22" x14ac:dyDescent="0.3">
      <c r="A6014" s="1"/>
      <c r="C6014" s="6"/>
      <c r="H6014" s="8"/>
      <c r="I6014" s="4"/>
      <c r="V6014" s="27"/>
    </row>
    <row r="6015" spans="1:22" x14ac:dyDescent="0.3">
      <c r="A6015" s="1"/>
      <c r="C6015" s="6"/>
      <c r="H6015" s="8"/>
      <c r="I6015" s="4"/>
      <c r="V6015" s="27"/>
    </row>
    <row r="6016" spans="1:22" x14ac:dyDescent="0.3">
      <c r="A6016" s="1"/>
      <c r="C6016" s="6"/>
      <c r="H6016" s="8"/>
      <c r="I6016" s="4"/>
      <c r="V6016" s="27"/>
    </row>
    <row r="6017" spans="1:22" x14ac:dyDescent="0.3">
      <c r="A6017" s="1"/>
      <c r="C6017" s="6"/>
      <c r="H6017" s="8"/>
      <c r="I6017" s="4"/>
      <c r="V6017" s="27"/>
    </row>
    <row r="6018" spans="1:22" x14ac:dyDescent="0.3">
      <c r="A6018" s="1"/>
      <c r="C6018" s="6"/>
      <c r="H6018" s="8"/>
      <c r="I6018" s="4"/>
      <c r="V6018" s="27"/>
    </row>
    <row r="6019" spans="1:22" x14ac:dyDescent="0.3">
      <c r="A6019" s="1"/>
      <c r="C6019" s="6"/>
      <c r="H6019" s="8"/>
      <c r="I6019" s="4"/>
      <c r="V6019" s="27"/>
    </row>
    <row r="6020" spans="1:22" x14ac:dyDescent="0.3">
      <c r="A6020" s="1"/>
      <c r="C6020" s="6"/>
      <c r="H6020" s="8"/>
      <c r="I6020" s="4"/>
      <c r="V6020" s="27"/>
    </row>
    <row r="6021" spans="1:22" x14ac:dyDescent="0.3">
      <c r="A6021" s="1"/>
      <c r="C6021" s="6"/>
      <c r="H6021" s="8"/>
      <c r="I6021" s="4"/>
      <c r="V6021" s="27"/>
    </row>
    <row r="6022" spans="1:22" x14ac:dyDescent="0.3">
      <c r="A6022" s="1"/>
      <c r="C6022" s="6"/>
      <c r="H6022" s="8"/>
      <c r="I6022" s="4"/>
      <c r="V6022" s="27"/>
    </row>
    <row r="6023" spans="1:22" x14ac:dyDescent="0.3">
      <c r="A6023" s="1"/>
      <c r="C6023" s="6"/>
      <c r="H6023" s="8"/>
      <c r="I6023" s="4"/>
      <c r="V6023" s="27"/>
    </row>
    <row r="6024" spans="1:22" x14ac:dyDescent="0.3">
      <c r="A6024" s="1"/>
      <c r="C6024" s="6"/>
      <c r="H6024" s="8"/>
      <c r="I6024" s="4"/>
      <c r="V6024" s="27"/>
    </row>
    <row r="6025" spans="1:22" x14ac:dyDescent="0.3">
      <c r="A6025" s="1"/>
      <c r="C6025" s="6"/>
      <c r="H6025" s="8"/>
      <c r="I6025" s="4"/>
      <c r="V6025" s="27"/>
    </row>
    <row r="6026" spans="1:22" x14ac:dyDescent="0.3">
      <c r="A6026" s="1"/>
      <c r="C6026" s="6"/>
      <c r="H6026" s="8"/>
      <c r="I6026" s="4"/>
      <c r="V6026" s="27"/>
    </row>
    <row r="6027" spans="1:22" x14ac:dyDescent="0.3">
      <c r="A6027" s="1"/>
      <c r="C6027" s="6"/>
      <c r="H6027" s="8"/>
      <c r="I6027" s="4"/>
      <c r="V6027" s="27"/>
    </row>
    <row r="6028" spans="1:22" x14ac:dyDescent="0.3">
      <c r="A6028" s="1"/>
      <c r="C6028" s="6"/>
      <c r="H6028" s="8"/>
      <c r="I6028" s="4"/>
      <c r="V6028" s="27"/>
    </row>
    <row r="6029" spans="1:22" x14ac:dyDescent="0.3">
      <c r="A6029" s="1"/>
      <c r="C6029" s="6"/>
      <c r="H6029" s="8"/>
      <c r="I6029" s="4"/>
      <c r="V6029" s="27"/>
    </row>
    <row r="6030" spans="1:22" x14ac:dyDescent="0.3">
      <c r="A6030" s="1"/>
      <c r="C6030" s="6"/>
      <c r="H6030" s="8"/>
      <c r="I6030" s="4"/>
      <c r="V6030" s="27"/>
    </row>
    <row r="6031" spans="1:22" x14ac:dyDescent="0.3">
      <c r="A6031" s="1"/>
      <c r="C6031" s="6"/>
      <c r="H6031" s="8"/>
      <c r="I6031" s="4"/>
      <c r="V6031" s="27"/>
    </row>
    <row r="6032" spans="1:22" x14ac:dyDescent="0.3">
      <c r="A6032" s="1"/>
      <c r="C6032" s="6"/>
      <c r="H6032" s="8"/>
      <c r="I6032" s="4"/>
      <c r="V6032" s="27"/>
    </row>
    <row r="6033" spans="1:22" x14ac:dyDescent="0.3">
      <c r="A6033" s="1"/>
      <c r="C6033" s="6"/>
      <c r="H6033" s="8"/>
      <c r="I6033" s="4"/>
      <c r="V6033" s="27"/>
    </row>
    <row r="6034" spans="1:22" x14ac:dyDescent="0.3">
      <c r="A6034" s="1"/>
      <c r="C6034" s="6"/>
      <c r="H6034" s="8"/>
      <c r="I6034" s="4"/>
      <c r="V6034" s="27"/>
    </row>
    <row r="6035" spans="1:22" x14ac:dyDescent="0.3">
      <c r="A6035" s="1"/>
      <c r="C6035" s="6"/>
      <c r="H6035" s="8"/>
      <c r="I6035" s="4"/>
      <c r="V6035" s="27"/>
    </row>
    <row r="6036" spans="1:22" x14ac:dyDescent="0.3">
      <c r="A6036" s="1"/>
      <c r="C6036" s="6"/>
      <c r="H6036" s="8"/>
      <c r="I6036" s="4"/>
      <c r="V6036" s="27"/>
    </row>
    <row r="6037" spans="1:22" x14ac:dyDescent="0.3">
      <c r="A6037" s="1"/>
      <c r="C6037" s="6"/>
      <c r="H6037" s="8"/>
      <c r="I6037" s="4"/>
      <c r="V6037" s="27"/>
    </row>
    <row r="6038" spans="1:22" x14ac:dyDescent="0.3">
      <c r="A6038" s="1"/>
      <c r="C6038" s="6"/>
      <c r="H6038" s="8"/>
      <c r="I6038" s="4"/>
      <c r="V6038" s="27"/>
    </row>
    <row r="6039" spans="1:22" x14ac:dyDescent="0.3">
      <c r="A6039" s="1"/>
      <c r="C6039" s="6"/>
      <c r="H6039" s="8"/>
      <c r="I6039" s="4"/>
      <c r="V6039" s="27"/>
    </row>
    <row r="6040" spans="1:22" x14ac:dyDescent="0.3">
      <c r="A6040" s="1"/>
      <c r="C6040" s="6"/>
      <c r="H6040" s="8"/>
      <c r="I6040" s="4"/>
      <c r="V6040" s="27"/>
    </row>
    <row r="6041" spans="1:22" x14ac:dyDescent="0.3">
      <c r="A6041" s="1"/>
      <c r="C6041" s="6"/>
      <c r="H6041" s="8"/>
      <c r="I6041" s="4"/>
      <c r="V6041" s="27"/>
    </row>
    <row r="6042" spans="1:22" x14ac:dyDescent="0.3">
      <c r="A6042" s="1"/>
      <c r="C6042" s="6"/>
      <c r="H6042" s="8"/>
      <c r="I6042" s="4"/>
      <c r="V6042" s="27"/>
    </row>
    <row r="6043" spans="1:22" x14ac:dyDescent="0.3">
      <c r="A6043" s="1"/>
      <c r="C6043" s="6"/>
      <c r="H6043" s="8"/>
      <c r="I6043" s="4"/>
      <c r="V6043" s="27"/>
    </row>
    <row r="6044" spans="1:22" x14ac:dyDescent="0.3">
      <c r="A6044" s="1"/>
      <c r="C6044" s="6"/>
      <c r="H6044" s="8"/>
      <c r="I6044" s="4"/>
      <c r="V6044" s="27"/>
    </row>
    <row r="6045" spans="1:22" x14ac:dyDescent="0.3">
      <c r="A6045" s="1"/>
      <c r="C6045" s="6"/>
      <c r="H6045" s="8"/>
      <c r="I6045" s="4"/>
      <c r="V6045" s="27"/>
    </row>
    <row r="6046" spans="1:22" x14ac:dyDescent="0.3">
      <c r="A6046" s="1"/>
      <c r="C6046" s="6"/>
      <c r="H6046" s="8"/>
      <c r="I6046" s="4"/>
      <c r="V6046" s="27"/>
    </row>
    <row r="6047" spans="1:22" x14ac:dyDescent="0.3">
      <c r="A6047" s="1"/>
      <c r="C6047" s="6"/>
      <c r="H6047" s="8"/>
      <c r="I6047" s="4"/>
      <c r="V6047" s="27"/>
    </row>
    <row r="6048" spans="1:22" x14ac:dyDescent="0.3">
      <c r="A6048" s="1"/>
      <c r="C6048" s="6"/>
      <c r="H6048" s="8"/>
      <c r="I6048" s="4"/>
      <c r="V6048" s="27"/>
    </row>
    <row r="6049" spans="1:22" x14ac:dyDescent="0.3">
      <c r="A6049" s="1"/>
      <c r="C6049" s="6"/>
      <c r="H6049" s="8"/>
      <c r="I6049" s="4"/>
      <c r="V6049" s="27"/>
    </row>
    <row r="6050" spans="1:22" x14ac:dyDescent="0.3">
      <c r="A6050" s="1"/>
      <c r="C6050" s="6"/>
      <c r="H6050" s="8"/>
      <c r="I6050" s="4"/>
      <c r="V6050" s="27"/>
    </row>
    <row r="6051" spans="1:22" x14ac:dyDescent="0.3">
      <c r="A6051" s="1"/>
      <c r="C6051" s="6"/>
      <c r="H6051" s="8"/>
      <c r="I6051" s="4"/>
      <c r="V6051" s="27"/>
    </row>
    <row r="6052" spans="1:22" x14ac:dyDescent="0.3">
      <c r="A6052" s="1"/>
      <c r="C6052" s="6"/>
      <c r="H6052" s="8"/>
      <c r="I6052" s="4"/>
      <c r="V6052" s="27"/>
    </row>
    <row r="6053" spans="1:22" x14ac:dyDescent="0.3">
      <c r="A6053" s="1"/>
      <c r="C6053" s="6"/>
      <c r="H6053" s="8"/>
      <c r="I6053" s="4"/>
      <c r="V6053" s="27"/>
    </row>
    <row r="6054" spans="1:22" x14ac:dyDescent="0.3">
      <c r="A6054" s="1"/>
      <c r="C6054" s="6"/>
      <c r="H6054" s="8"/>
      <c r="I6054" s="4"/>
      <c r="V6054" s="27"/>
    </row>
    <row r="6055" spans="1:22" x14ac:dyDescent="0.3">
      <c r="A6055" s="1"/>
      <c r="C6055" s="6"/>
      <c r="H6055" s="8"/>
      <c r="I6055" s="4"/>
      <c r="V6055" s="27"/>
    </row>
    <row r="6056" spans="1:22" x14ac:dyDescent="0.3">
      <c r="A6056" s="1"/>
      <c r="C6056" s="6"/>
      <c r="H6056" s="8"/>
      <c r="I6056" s="4"/>
      <c r="V6056" s="27"/>
    </row>
    <row r="6057" spans="1:22" x14ac:dyDescent="0.3">
      <c r="A6057" s="1"/>
      <c r="C6057" s="6"/>
      <c r="H6057" s="8"/>
      <c r="I6057" s="4"/>
      <c r="V6057" s="27"/>
    </row>
    <row r="6058" spans="1:22" x14ac:dyDescent="0.3">
      <c r="A6058" s="1"/>
      <c r="C6058" s="6"/>
      <c r="H6058" s="8"/>
      <c r="I6058" s="4"/>
      <c r="V6058" s="27"/>
    </row>
    <row r="6059" spans="1:22" x14ac:dyDescent="0.3">
      <c r="A6059" s="1"/>
      <c r="C6059" s="6"/>
      <c r="H6059" s="8"/>
      <c r="I6059" s="4"/>
      <c r="V6059" s="27"/>
    </row>
    <row r="6060" spans="1:22" x14ac:dyDescent="0.3">
      <c r="A6060" s="1"/>
      <c r="C6060" s="6"/>
      <c r="H6060" s="8"/>
      <c r="I6060" s="4"/>
      <c r="V6060" s="27"/>
    </row>
    <row r="6061" spans="1:22" x14ac:dyDescent="0.3">
      <c r="A6061" s="1"/>
      <c r="C6061" s="6"/>
      <c r="H6061" s="8"/>
      <c r="I6061" s="4"/>
      <c r="V6061" s="27"/>
    </row>
    <row r="6062" spans="1:22" x14ac:dyDescent="0.3">
      <c r="A6062" s="1"/>
      <c r="C6062" s="6"/>
      <c r="H6062" s="8"/>
      <c r="I6062" s="4"/>
      <c r="V6062" s="27"/>
    </row>
    <row r="6063" spans="1:22" x14ac:dyDescent="0.3">
      <c r="A6063" s="1"/>
      <c r="C6063" s="6"/>
      <c r="H6063" s="8"/>
      <c r="I6063" s="4"/>
      <c r="V6063" s="27"/>
    </row>
    <row r="6064" spans="1:22" x14ac:dyDescent="0.3">
      <c r="A6064" s="1"/>
      <c r="C6064" s="6"/>
      <c r="H6064" s="8"/>
      <c r="I6064" s="4"/>
      <c r="V6064" s="27"/>
    </row>
    <row r="6065" spans="1:22" x14ac:dyDescent="0.3">
      <c r="A6065" s="1"/>
      <c r="C6065" s="6"/>
      <c r="H6065" s="8"/>
      <c r="I6065" s="4"/>
      <c r="V6065" s="27"/>
    </row>
    <row r="6066" spans="1:22" x14ac:dyDescent="0.3">
      <c r="A6066" s="1"/>
      <c r="C6066" s="6"/>
      <c r="H6066" s="8"/>
      <c r="I6066" s="4"/>
      <c r="V6066" s="27"/>
    </row>
    <row r="6067" spans="1:22" x14ac:dyDescent="0.3">
      <c r="A6067" s="1"/>
      <c r="C6067" s="6"/>
      <c r="H6067" s="8"/>
      <c r="I6067" s="4"/>
      <c r="V6067" s="27"/>
    </row>
    <row r="6068" spans="1:22" x14ac:dyDescent="0.3">
      <c r="A6068" s="1"/>
      <c r="C6068" s="6"/>
      <c r="H6068" s="8"/>
      <c r="I6068" s="4"/>
      <c r="V6068" s="27"/>
    </row>
    <row r="6069" spans="1:22" x14ac:dyDescent="0.3">
      <c r="A6069" s="1"/>
      <c r="C6069" s="6"/>
      <c r="H6069" s="8"/>
      <c r="I6069" s="4"/>
      <c r="V6069" s="27"/>
    </row>
    <row r="6070" spans="1:22" x14ac:dyDescent="0.3">
      <c r="A6070" s="1"/>
      <c r="C6070" s="6"/>
      <c r="H6070" s="8"/>
      <c r="I6070" s="4"/>
      <c r="V6070" s="27"/>
    </row>
    <row r="6071" spans="1:22" x14ac:dyDescent="0.3">
      <c r="A6071" s="1"/>
      <c r="C6071" s="6"/>
      <c r="H6071" s="8"/>
      <c r="I6071" s="4"/>
      <c r="V6071" s="27"/>
    </row>
    <row r="6072" spans="1:22" x14ac:dyDescent="0.3">
      <c r="A6072" s="1"/>
      <c r="C6072" s="6"/>
      <c r="H6072" s="8"/>
      <c r="I6072" s="4"/>
      <c r="V6072" s="27"/>
    </row>
    <row r="6073" spans="1:22" x14ac:dyDescent="0.3">
      <c r="A6073" s="1"/>
      <c r="C6073" s="6"/>
      <c r="H6073" s="8"/>
      <c r="I6073" s="4"/>
      <c r="V6073" s="27"/>
    </row>
    <row r="6074" spans="1:22" x14ac:dyDescent="0.3">
      <c r="A6074" s="1"/>
      <c r="C6074" s="6"/>
      <c r="H6074" s="8"/>
      <c r="I6074" s="4"/>
      <c r="V6074" s="27"/>
    </row>
    <row r="6075" spans="1:22" x14ac:dyDescent="0.3">
      <c r="A6075" s="1"/>
      <c r="C6075" s="6"/>
      <c r="H6075" s="8"/>
      <c r="I6075" s="4"/>
      <c r="V6075" s="27"/>
    </row>
    <row r="6076" spans="1:22" x14ac:dyDescent="0.3">
      <c r="A6076" s="1"/>
      <c r="C6076" s="6"/>
      <c r="H6076" s="8"/>
      <c r="I6076" s="4"/>
      <c r="V6076" s="27"/>
    </row>
    <row r="6077" spans="1:22" x14ac:dyDescent="0.3">
      <c r="A6077" s="1"/>
      <c r="C6077" s="6"/>
      <c r="H6077" s="8"/>
      <c r="I6077" s="4"/>
      <c r="V6077" s="27"/>
    </row>
    <row r="6078" spans="1:22" x14ac:dyDescent="0.3">
      <c r="A6078" s="1"/>
      <c r="C6078" s="6"/>
      <c r="H6078" s="8"/>
      <c r="I6078" s="4"/>
      <c r="V6078" s="27"/>
    </row>
    <row r="6079" spans="1:22" x14ac:dyDescent="0.3">
      <c r="A6079" s="1"/>
      <c r="C6079" s="6"/>
      <c r="H6079" s="8"/>
      <c r="I6079" s="4"/>
      <c r="V6079" s="27"/>
    </row>
    <row r="6080" spans="1:22" x14ac:dyDescent="0.3">
      <c r="A6080" s="1"/>
      <c r="C6080" s="6"/>
      <c r="H6080" s="8"/>
      <c r="I6080" s="4"/>
      <c r="V6080" s="27"/>
    </row>
    <row r="6081" spans="1:22" x14ac:dyDescent="0.3">
      <c r="A6081" s="1"/>
      <c r="C6081" s="6"/>
      <c r="H6081" s="8"/>
      <c r="I6081" s="4"/>
      <c r="V6081" s="27"/>
    </row>
    <row r="6082" spans="1:22" x14ac:dyDescent="0.3">
      <c r="A6082" s="1"/>
      <c r="C6082" s="6"/>
      <c r="H6082" s="8"/>
      <c r="I6082" s="4"/>
      <c r="V6082" s="27"/>
    </row>
    <row r="6083" spans="1:22" x14ac:dyDescent="0.3">
      <c r="A6083" s="1"/>
      <c r="C6083" s="6"/>
      <c r="H6083" s="8"/>
      <c r="I6083" s="4"/>
      <c r="V6083" s="27"/>
    </row>
    <row r="6084" spans="1:22" x14ac:dyDescent="0.3">
      <c r="A6084" s="1"/>
      <c r="C6084" s="6"/>
      <c r="H6084" s="8"/>
      <c r="I6084" s="4"/>
      <c r="V6084" s="27"/>
    </row>
    <row r="6085" spans="1:22" x14ac:dyDescent="0.3">
      <c r="A6085" s="1"/>
      <c r="C6085" s="6"/>
      <c r="H6085" s="8"/>
      <c r="I6085" s="4"/>
      <c r="V6085" s="27"/>
    </row>
    <row r="6086" spans="1:22" x14ac:dyDescent="0.3">
      <c r="A6086" s="1"/>
      <c r="C6086" s="6"/>
      <c r="H6086" s="8"/>
      <c r="I6086" s="4"/>
      <c r="V6086" s="27"/>
    </row>
    <row r="6087" spans="1:22" x14ac:dyDescent="0.3">
      <c r="A6087" s="1"/>
      <c r="C6087" s="6"/>
      <c r="H6087" s="8"/>
      <c r="I6087" s="4"/>
      <c r="V6087" s="27"/>
    </row>
    <row r="6088" spans="1:22" x14ac:dyDescent="0.3">
      <c r="A6088" s="1"/>
      <c r="C6088" s="6"/>
      <c r="H6088" s="8"/>
      <c r="I6088" s="4"/>
      <c r="V6088" s="27"/>
    </row>
    <row r="6089" spans="1:22" x14ac:dyDescent="0.3">
      <c r="A6089" s="1"/>
      <c r="C6089" s="6"/>
      <c r="H6089" s="8"/>
      <c r="I6089" s="4"/>
      <c r="V6089" s="27"/>
    </row>
    <row r="6090" spans="1:22" x14ac:dyDescent="0.3">
      <c r="A6090" s="1"/>
      <c r="C6090" s="6"/>
      <c r="H6090" s="8"/>
      <c r="I6090" s="4"/>
      <c r="V6090" s="27"/>
    </row>
    <row r="6091" spans="1:22" x14ac:dyDescent="0.3">
      <c r="A6091" s="1"/>
      <c r="C6091" s="6"/>
      <c r="H6091" s="8"/>
      <c r="I6091" s="4"/>
      <c r="V6091" s="27"/>
    </row>
    <row r="6092" spans="1:22" x14ac:dyDescent="0.3">
      <c r="A6092" s="1"/>
      <c r="C6092" s="6"/>
      <c r="H6092" s="8"/>
      <c r="I6092" s="4"/>
      <c r="V6092" s="27"/>
    </row>
    <row r="6093" spans="1:22" x14ac:dyDescent="0.3">
      <c r="A6093" s="1"/>
      <c r="C6093" s="6"/>
      <c r="H6093" s="8"/>
      <c r="I6093" s="4"/>
      <c r="V6093" s="27"/>
    </row>
    <row r="6094" spans="1:22" x14ac:dyDescent="0.3">
      <c r="A6094" s="1"/>
      <c r="C6094" s="6"/>
      <c r="H6094" s="8"/>
      <c r="I6094" s="4"/>
      <c r="V6094" s="27"/>
    </row>
    <row r="6095" spans="1:22" x14ac:dyDescent="0.3">
      <c r="A6095" s="1"/>
      <c r="C6095" s="6"/>
      <c r="H6095" s="8"/>
      <c r="I6095" s="4"/>
      <c r="V6095" s="27"/>
    </row>
    <row r="6096" spans="1:22" x14ac:dyDescent="0.3">
      <c r="A6096" s="1"/>
      <c r="C6096" s="6"/>
      <c r="H6096" s="8"/>
      <c r="I6096" s="4"/>
      <c r="V6096" s="27"/>
    </row>
    <row r="6097" spans="1:22" x14ac:dyDescent="0.3">
      <c r="A6097" s="1"/>
      <c r="C6097" s="6"/>
      <c r="H6097" s="8"/>
      <c r="I6097" s="4"/>
      <c r="V6097" s="27"/>
    </row>
    <row r="6098" spans="1:22" x14ac:dyDescent="0.3">
      <c r="A6098" s="1"/>
      <c r="C6098" s="6"/>
      <c r="H6098" s="8"/>
      <c r="I6098" s="4"/>
      <c r="V6098" s="27"/>
    </row>
    <row r="6099" spans="1:22" x14ac:dyDescent="0.3">
      <c r="A6099" s="1"/>
      <c r="C6099" s="6"/>
      <c r="H6099" s="8"/>
      <c r="I6099" s="4"/>
      <c r="V6099" s="27"/>
    </row>
    <row r="6100" spans="1:22" x14ac:dyDescent="0.3">
      <c r="A6100" s="1"/>
      <c r="C6100" s="6"/>
      <c r="H6100" s="8"/>
      <c r="I6100" s="4"/>
      <c r="V6100" s="27"/>
    </row>
    <row r="6101" spans="1:22" x14ac:dyDescent="0.3">
      <c r="A6101" s="1"/>
      <c r="C6101" s="6"/>
      <c r="H6101" s="8"/>
      <c r="I6101" s="4"/>
      <c r="V6101" s="27"/>
    </row>
    <row r="6102" spans="1:22" x14ac:dyDescent="0.3">
      <c r="A6102" s="1"/>
      <c r="C6102" s="6"/>
      <c r="H6102" s="8"/>
      <c r="I6102" s="4"/>
      <c r="V6102" s="27"/>
    </row>
    <row r="6103" spans="1:22" x14ac:dyDescent="0.3">
      <c r="A6103" s="1"/>
      <c r="C6103" s="6"/>
      <c r="H6103" s="8"/>
      <c r="I6103" s="4"/>
      <c r="V6103" s="27"/>
    </row>
    <row r="6104" spans="1:22" x14ac:dyDescent="0.3">
      <c r="A6104" s="1"/>
      <c r="C6104" s="6"/>
      <c r="H6104" s="8"/>
      <c r="I6104" s="4"/>
      <c r="V6104" s="27"/>
    </row>
    <row r="6105" spans="1:22" x14ac:dyDescent="0.3">
      <c r="A6105" s="1"/>
      <c r="C6105" s="6"/>
      <c r="H6105" s="8"/>
      <c r="I6105" s="4"/>
      <c r="V6105" s="27"/>
    </row>
    <row r="6106" spans="1:22" x14ac:dyDescent="0.3">
      <c r="A6106" s="1"/>
      <c r="C6106" s="6"/>
      <c r="H6106" s="8"/>
      <c r="I6106" s="4"/>
      <c r="V6106" s="27"/>
    </row>
    <row r="6107" spans="1:22" x14ac:dyDescent="0.3">
      <c r="A6107" s="1"/>
      <c r="C6107" s="6"/>
      <c r="H6107" s="8"/>
      <c r="I6107" s="4"/>
      <c r="V6107" s="27"/>
    </row>
    <row r="6108" spans="1:22" x14ac:dyDescent="0.3">
      <c r="A6108" s="1"/>
      <c r="C6108" s="6"/>
      <c r="H6108" s="8"/>
      <c r="I6108" s="4"/>
      <c r="V6108" s="27"/>
    </row>
    <row r="6109" spans="1:22" x14ac:dyDescent="0.3">
      <c r="A6109" s="1"/>
      <c r="C6109" s="6"/>
      <c r="H6109" s="8"/>
      <c r="I6109" s="4"/>
      <c r="V6109" s="27"/>
    </row>
    <row r="6110" spans="1:22" x14ac:dyDescent="0.3">
      <c r="A6110" s="1"/>
      <c r="C6110" s="6"/>
      <c r="H6110" s="8"/>
      <c r="I6110" s="4"/>
      <c r="V6110" s="27"/>
    </row>
    <row r="6111" spans="1:22" x14ac:dyDescent="0.3">
      <c r="A6111" s="1"/>
      <c r="C6111" s="6"/>
      <c r="H6111" s="8"/>
      <c r="I6111" s="4"/>
      <c r="V6111" s="27"/>
    </row>
    <row r="6112" spans="1:22" x14ac:dyDescent="0.3">
      <c r="A6112" s="1"/>
      <c r="C6112" s="6"/>
      <c r="H6112" s="8"/>
      <c r="I6112" s="4"/>
      <c r="V6112" s="27"/>
    </row>
    <row r="6113" spans="1:22" x14ac:dyDescent="0.3">
      <c r="A6113" s="1"/>
      <c r="C6113" s="6"/>
      <c r="H6113" s="8"/>
      <c r="I6113" s="4"/>
      <c r="V6113" s="27"/>
    </row>
    <row r="6114" spans="1:22" x14ac:dyDescent="0.3">
      <c r="A6114" s="1"/>
      <c r="C6114" s="6"/>
      <c r="H6114" s="8"/>
      <c r="I6114" s="4"/>
      <c r="V6114" s="27"/>
    </row>
    <row r="6115" spans="1:22" x14ac:dyDescent="0.3">
      <c r="A6115" s="1"/>
      <c r="C6115" s="6"/>
      <c r="H6115" s="8"/>
      <c r="I6115" s="4"/>
      <c r="V6115" s="27"/>
    </row>
    <row r="6116" spans="1:22" x14ac:dyDescent="0.3">
      <c r="A6116" s="1"/>
      <c r="C6116" s="6"/>
      <c r="H6116" s="8"/>
      <c r="I6116" s="4"/>
      <c r="V6116" s="27"/>
    </row>
    <row r="6117" spans="1:22" x14ac:dyDescent="0.3">
      <c r="A6117" s="1"/>
      <c r="C6117" s="6"/>
      <c r="H6117" s="8"/>
      <c r="I6117" s="4"/>
      <c r="V6117" s="27"/>
    </row>
    <row r="6118" spans="1:22" x14ac:dyDescent="0.3">
      <c r="A6118" s="1"/>
      <c r="C6118" s="6"/>
      <c r="H6118" s="8"/>
      <c r="I6118" s="4"/>
      <c r="V6118" s="27"/>
    </row>
    <row r="6119" spans="1:22" x14ac:dyDescent="0.3">
      <c r="A6119" s="1"/>
      <c r="C6119" s="6"/>
      <c r="H6119" s="8"/>
      <c r="I6119" s="4"/>
      <c r="V6119" s="27"/>
    </row>
    <row r="6120" spans="1:22" x14ac:dyDescent="0.3">
      <c r="A6120" s="1"/>
      <c r="C6120" s="6"/>
      <c r="H6120" s="8"/>
      <c r="I6120" s="4"/>
      <c r="V6120" s="27"/>
    </row>
    <row r="6121" spans="1:22" x14ac:dyDescent="0.3">
      <c r="A6121" s="1"/>
      <c r="C6121" s="6"/>
      <c r="H6121" s="8"/>
      <c r="I6121" s="4"/>
      <c r="V6121" s="27"/>
    </row>
    <row r="6122" spans="1:22" x14ac:dyDescent="0.3">
      <c r="A6122" s="1"/>
      <c r="C6122" s="6"/>
      <c r="H6122" s="8"/>
      <c r="I6122" s="4"/>
      <c r="V6122" s="27"/>
    </row>
    <row r="6123" spans="1:22" x14ac:dyDescent="0.3">
      <c r="A6123" s="1"/>
      <c r="C6123" s="6"/>
      <c r="H6123" s="8"/>
      <c r="I6123" s="4"/>
      <c r="V6123" s="27"/>
    </row>
    <row r="6124" spans="1:22" x14ac:dyDescent="0.3">
      <c r="A6124" s="1"/>
      <c r="C6124" s="6"/>
      <c r="H6124" s="8"/>
      <c r="I6124" s="4"/>
      <c r="V6124" s="27"/>
    </row>
    <row r="6125" spans="1:22" x14ac:dyDescent="0.3">
      <c r="A6125" s="1"/>
      <c r="C6125" s="6"/>
      <c r="H6125" s="8"/>
      <c r="I6125" s="4"/>
      <c r="V6125" s="27"/>
    </row>
    <row r="6126" spans="1:22" x14ac:dyDescent="0.3">
      <c r="A6126" s="1"/>
      <c r="C6126" s="6"/>
      <c r="H6126" s="8"/>
      <c r="I6126" s="4"/>
      <c r="V6126" s="27"/>
    </row>
    <row r="6127" spans="1:22" x14ac:dyDescent="0.3">
      <c r="A6127" s="1"/>
      <c r="C6127" s="6"/>
      <c r="H6127" s="8"/>
      <c r="I6127" s="4"/>
      <c r="V6127" s="27"/>
    </row>
    <row r="6128" spans="1:22" x14ac:dyDescent="0.3">
      <c r="A6128" s="1"/>
      <c r="C6128" s="6"/>
      <c r="H6128" s="8"/>
      <c r="I6128" s="4"/>
      <c r="V6128" s="27"/>
    </row>
    <row r="6129" spans="1:22" x14ac:dyDescent="0.3">
      <c r="A6129" s="1"/>
      <c r="C6129" s="6"/>
      <c r="H6129" s="8"/>
      <c r="I6129" s="4"/>
      <c r="V6129" s="27"/>
    </row>
    <row r="6130" spans="1:22" x14ac:dyDescent="0.3">
      <c r="A6130" s="1"/>
      <c r="C6130" s="6"/>
      <c r="H6130" s="8"/>
      <c r="I6130" s="4"/>
      <c r="V6130" s="27"/>
    </row>
    <row r="6131" spans="1:22" x14ac:dyDescent="0.3">
      <c r="A6131" s="1"/>
      <c r="C6131" s="6"/>
      <c r="H6131" s="8"/>
      <c r="I6131" s="4"/>
      <c r="V6131" s="27"/>
    </row>
    <row r="6132" spans="1:22" x14ac:dyDescent="0.3">
      <c r="A6132" s="1"/>
      <c r="C6132" s="6"/>
      <c r="H6132" s="8"/>
      <c r="I6132" s="4"/>
      <c r="V6132" s="27"/>
    </row>
    <row r="6133" spans="1:22" x14ac:dyDescent="0.3">
      <c r="A6133" s="1"/>
      <c r="C6133" s="6"/>
      <c r="H6133" s="8"/>
      <c r="I6133" s="4"/>
      <c r="V6133" s="27"/>
    </row>
    <row r="6134" spans="1:22" x14ac:dyDescent="0.3">
      <c r="A6134" s="1"/>
      <c r="C6134" s="6"/>
      <c r="H6134" s="8"/>
      <c r="I6134" s="4"/>
      <c r="V6134" s="27"/>
    </row>
    <row r="6135" spans="1:22" x14ac:dyDescent="0.3">
      <c r="A6135" s="1"/>
      <c r="C6135" s="6"/>
      <c r="H6135" s="8"/>
      <c r="I6135" s="4"/>
      <c r="V6135" s="27"/>
    </row>
    <row r="6136" spans="1:22" x14ac:dyDescent="0.3">
      <c r="A6136" s="1"/>
      <c r="C6136" s="6"/>
      <c r="H6136" s="8"/>
      <c r="I6136" s="4"/>
      <c r="V6136" s="27"/>
    </row>
    <row r="6137" spans="1:22" x14ac:dyDescent="0.3">
      <c r="A6137" s="1"/>
      <c r="C6137" s="6"/>
      <c r="H6137" s="8"/>
      <c r="I6137" s="4"/>
      <c r="V6137" s="27"/>
    </row>
    <row r="6138" spans="1:22" x14ac:dyDescent="0.3">
      <c r="A6138" s="1"/>
      <c r="C6138" s="6"/>
      <c r="H6138" s="8"/>
      <c r="I6138" s="4"/>
      <c r="V6138" s="27"/>
    </row>
    <row r="6139" spans="1:22" x14ac:dyDescent="0.3">
      <c r="A6139" s="1"/>
      <c r="C6139" s="6"/>
      <c r="H6139" s="8"/>
      <c r="I6139" s="4"/>
      <c r="V6139" s="27"/>
    </row>
    <row r="6140" spans="1:22" x14ac:dyDescent="0.3">
      <c r="A6140" s="1"/>
      <c r="C6140" s="6"/>
      <c r="H6140" s="8"/>
      <c r="I6140" s="4"/>
      <c r="V6140" s="27"/>
    </row>
    <row r="6141" spans="1:22" x14ac:dyDescent="0.3">
      <c r="A6141" s="1"/>
      <c r="C6141" s="6"/>
      <c r="H6141" s="8"/>
      <c r="I6141" s="4"/>
      <c r="V6141" s="27"/>
    </row>
    <row r="6142" spans="1:22" x14ac:dyDescent="0.3">
      <c r="A6142" s="1"/>
      <c r="C6142" s="6"/>
      <c r="H6142" s="8"/>
      <c r="I6142" s="4"/>
      <c r="V6142" s="27"/>
    </row>
    <row r="6143" spans="1:22" x14ac:dyDescent="0.3">
      <c r="A6143" s="1"/>
      <c r="C6143" s="6"/>
      <c r="H6143" s="8"/>
      <c r="I6143" s="4"/>
      <c r="V6143" s="27"/>
    </row>
    <row r="6144" spans="1:22" x14ac:dyDescent="0.3">
      <c r="A6144" s="1"/>
      <c r="C6144" s="6"/>
      <c r="H6144" s="8"/>
      <c r="I6144" s="4"/>
      <c r="V6144" s="27"/>
    </row>
    <row r="6145" spans="1:22" x14ac:dyDescent="0.3">
      <c r="A6145" s="1"/>
      <c r="C6145" s="6"/>
      <c r="H6145" s="8"/>
      <c r="I6145" s="4"/>
      <c r="V6145" s="27"/>
    </row>
    <row r="6146" spans="1:22" x14ac:dyDescent="0.3">
      <c r="A6146" s="1"/>
      <c r="C6146" s="6"/>
      <c r="H6146" s="8"/>
      <c r="I6146" s="4"/>
      <c r="V6146" s="27"/>
    </row>
    <row r="6147" spans="1:22" x14ac:dyDescent="0.3">
      <c r="A6147" s="1"/>
      <c r="C6147" s="6"/>
      <c r="H6147" s="8"/>
      <c r="I6147" s="4"/>
      <c r="V6147" s="27"/>
    </row>
    <row r="6148" spans="1:22" x14ac:dyDescent="0.3">
      <c r="A6148" s="1"/>
      <c r="C6148" s="6"/>
      <c r="H6148" s="8"/>
      <c r="I6148" s="4"/>
      <c r="V6148" s="27"/>
    </row>
    <row r="6149" spans="1:22" x14ac:dyDescent="0.3">
      <c r="A6149" s="1"/>
      <c r="C6149" s="6"/>
      <c r="H6149" s="8"/>
      <c r="I6149" s="4"/>
      <c r="V6149" s="27"/>
    </row>
    <row r="6150" spans="1:22" x14ac:dyDescent="0.3">
      <c r="A6150" s="1"/>
      <c r="C6150" s="6"/>
      <c r="H6150" s="8"/>
      <c r="I6150" s="4"/>
      <c r="V6150" s="27"/>
    </row>
    <row r="6151" spans="1:22" x14ac:dyDescent="0.3">
      <c r="A6151" s="1"/>
      <c r="C6151" s="6"/>
      <c r="H6151" s="8"/>
      <c r="I6151" s="4"/>
      <c r="V6151" s="27"/>
    </row>
    <row r="6152" spans="1:22" x14ac:dyDescent="0.3">
      <c r="A6152" s="1"/>
      <c r="C6152" s="6"/>
      <c r="H6152" s="8"/>
      <c r="I6152" s="4"/>
      <c r="V6152" s="27"/>
    </row>
    <row r="6153" spans="1:22" x14ac:dyDescent="0.3">
      <c r="A6153" s="1"/>
      <c r="C6153" s="6"/>
      <c r="H6153" s="8"/>
      <c r="I6153" s="4"/>
      <c r="V6153" s="27"/>
    </row>
    <row r="6154" spans="1:22" x14ac:dyDescent="0.3">
      <c r="A6154" s="1"/>
      <c r="C6154" s="6"/>
      <c r="H6154" s="8"/>
      <c r="I6154" s="4"/>
      <c r="V6154" s="27"/>
    </row>
    <row r="6155" spans="1:22" x14ac:dyDescent="0.3">
      <c r="A6155" s="1"/>
      <c r="C6155" s="6"/>
      <c r="H6155" s="8"/>
      <c r="I6155" s="4"/>
      <c r="V6155" s="27"/>
    </row>
    <row r="6156" spans="1:22" x14ac:dyDescent="0.3">
      <c r="A6156" s="1"/>
      <c r="C6156" s="6"/>
      <c r="H6156" s="8"/>
      <c r="I6156" s="4"/>
      <c r="V6156" s="27"/>
    </row>
    <row r="6157" spans="1:22" x14ac:dyDescent="0.3">
      <c r="A6157" s="1"/>
      <c r="C6157" s="6"/>
      <c r="H6157" s="8"/>
      <c r="I6157" s="4"/>
      <c r="V6157" s="27"/>
    </row>
    <row r="6158" spans="1:22" x14ac:dyDescent="0.3">
      <c r="A6158" s="1"/>
      <c r="C6158" s="6"/>
      <c r="H6158" s="8"/>
      <c r="I6158" s="4"/>
      <c r="V6158" s="27"/>
    </row>
    <row r="6159" spans="1:22" x14ac:dyDescent="0.3">
      <c r="A6159" s="1"/>
      <c r="C6159" s="6"/>
      <c r="H6159" s="8"/>
      <c r="I6159" s="4"/>
      <c r="V6159" s="27"/>
    </row>
    <row r="6160" spans="1:22" x14ac:dyDescent="0.3">
      <c r="A6160" s="1"/>
      <c r="C6160" s="6"/>
      <c r="H6160" s="8"/>
      <c r="I6160" s="4"/>
      <c r="V6160" s="27"/>
    </row>
    <row r="6161" spans="1:22" x14ac:dyDescent="0.3">
      <c r="A6161" s="1"/>
      <c r="C6161" s="6"/>
      <c r="H6161" s="8"/>
      <c r="I6161" s="4"/>
      <c r="V6161" s="27"/>
    </row>
    <row r="6162" spans="1:22" x14ac:dyDescent="0.3">
      <c r="A6162" s="1"/>
      <c r="C6162" s="6"/>
      <c r="H6162" s="8"/>
      <c r="I6162" s="4"/>
      <c r="V6162" s="27"/>
    </row>
    <row r="6163" spans="1:22" x14ac:dyDescent="0.3">
      <c r="A6163" s="1"/>
      <c r="C6163" s="6"/>
      <c r="H6163" s="8"/>
      <c r="I6163" s="4"/>
      <c r="V6163" s="27"/>
    </row>
    <row r="6164" spans="1:22" x14ac:dyDescent="0.3">
      <c r="A6164" s="1"/>
      <c r="C6164" s="6"/>
      <c r="H6164" s="8"/>
      <c r="I6164" s="4"/>
      <c r="V6164" s="27"/>
    </row>
    <row r="6165" spans="1:22" x14ac:dyDescent="0.3">
      <c r="A6165" s="1"/>
      <c r="C6165" s="6"/>
      <c r="H6165" s="8"/>
      <c r="I6165" s="4"/>
      <c r="V6165" s="27"/>
    </row>
    <row r="6166" spans="1:22" x14ac:dyDescent="0.3">
      <c r="A6166" s="1"/>
      <c r="C6166" s="6"/>
      <c r="H6166" s="8"/>
      <c r="I6166" s="4"/>
      <c r="V6166" s="27"/>
    </row>
    <row r="6167" spans="1:22" x14ac:dyDescent="0.3">
      <c r="A6167" s="1"/>
      <c r="C6167" s="6"/>
      <c r="H6167" s="8"/>
      <c r="I6167" s="4"/>
      <c r="V6167" s="27"/>
    </row>
    <row r="6168" spans="1:22" x14ac:dyDescent="0.3">
      <c r="A6168" s="1"/>
      <c r="C6168" s="6"/>
      <c r="H6168" s="8"/>
      <c r="I6168" s="4"/>
      <c r="V6168" s="27"/>
    </row>
    <row r="6169" spans="1:22" x14ac:dyDescent="0.3">
      <c r="A6169" s="1"/>
      <c r="C6169" s="6"/>
      <c r="H6169" s="8"/>
      <c r="I6169" s="4"/>
      <c r="V6169" s="27"/>
    </row>
    <row r="6170" spans="1:22" x14ac:dyDescent="0.3">
      <c r="A6170" s="1"/>
      <c r="C6170" s="6"/>
      <c r="H6170" s="8"/>
      <c r="I6170" s="4"/>
      <c r="V6170" s="27"/>
    </row>
    <row r="6171" spans="1:22" x14ac:dyDescent="0.3">
      <c r="A6171" s="1"/>
      <c r="C6171" s="6"/>
      <c r="H6171" s="8"/>
      <c r="I6171" s="4"/>
      <c r="V6171" s="27"/>
    </row>
    <row r="6172" spans="1:22" x14ac:dyDescent="0.3">
      <c r="A6172" s="1"/>
      <c r="C6172" s="6"/>
      <c r="H6172" s="8"/>
      <c r="I6172" s="4"/>
      <c r="V6172" s="27"/>
    </row>
    <row r="6173" spans="1:22" x14ac:dyDescent="0.3">
      <c r="A6173" s="1"/>
      <c r="C6173" s="6"/>
      <c r="H6173" s="8"/>
      <c r="I6173" s="4"/>
      <c r="V6173" s="27"/>
    </row>
    <row r="6174" spans="1:22" x14ac:dyDescent="0.3">
      <c r="A6174" s="1"/>
      <c r="C6174" s="6"/>
      <c r="H6174" s="8"/>
      <c r="I6174" s="4"/>
      <c r="V6174" s="27"/>
    </row>
    <row r="6175" spans="1:22" x14ac:dyDescent="0.3">
      <c r="A6175" s="1"/>
      <c r="C6175" s="6"/>
      <c r="H6175" s="8"/>
      <c r="I6175" s="4"/>
      <c r="V6175" s="27"/>
    </row>
    <row r="6176" spans="1:22" x14ac:dyDescent="0.3">
      <c r="A6176" s="1"/>
      <c r="C6176" s="6"/>
      <c r="H6176" s="8"/>
      <c r="I6176" s="4"/>
      <c r="V6176" s="27"/>
    </row>
    <row r="6177" spans="1:22" x14ac:dyDescent="0.3">
      <c r="A6177" s="1"/>
      <c r="C6177" s="6"/>
      <c r="H6177" s="8"/>
      <c r="I6177" s="4"/>
      <c r="V6177" s="27"/>
    </row>
    <row r="6178" spans="1:22" x14ac:dyDescent="0.3">
      <c r="A6178" s="1"/>
      <c r="C6178" s="6"/>
      <c r="H6178" s="8"/>
      <c r="I6178" s="4"/>
      <c r="V6178" s="27"/>
    </row>
    <row r="6179" spans="1:22" x14ac:dyDescent="0.3">
      <c r="A6179" s="1"/>
      <c r="C6179" s="6"/>
      <c r="H6179" s="8"/>
      <c r="I6179" s="4"/>
      <c r="V6179" s="27"/>
    </row>
    <row r="6180" spans="1:22" x14ac:dyDescent="0.3">
      <c r="A6180" s="1"/>
      <c r="C6180" s="6"/>
      <c r="H6180" s="8"/>
      <c r="I6180" s="4"/>
      <c r="V6180" s="27"/>
    </row>
    <row r="6181" spans="1:22" x14ac:dyDescent="0.3">
      <c r="A6181" s="1"/>
      <c r="C6181" s="6"/>
      <c r="H6181" s="8"/>
      <c r="I6181" s="4"/>
      <c r="V6181" s="27"/>
    </row>
    <row r="6182" spans="1:22" x14ac:dyDescent="0.3">
      <c r="A6182" s="1"/>
      <c r="C6182" s="6"/>
      <c r="H6182" s="8"/>
      <c r="I6182" s="4"/>
      <c r="V6182" s="27"/>
    </row>
    <row r="6183" spans="1:22" x14ac:dyDescent="0.3">
      <c r="A6183" s="1"/>
      <c r="C6183" s="6"/>
      <c r="H6183" s="8"/>
      <c r="I6183" s="4"/>
      <c r="V6183" s="27"/>
    </row>
    <row r="6184" spans="1:22" x14ac:dyDescent="0.3">
      <c r="A6184" s="1"/>
      <c r="C6184" s="6"/>
      <c r="H6184" s="8"/>
      <c r="I6184" s="4"/>
      <c r="V6184" s="27"/>
    </row>
    <row r="6185" spans="1:22" x14ac:dyDescent="0.3">
      <c r="A6185" s="1"/>
      <c r="C6185" s="6"/>
      <c r="H6185" s="8"/>
      <c r="I6185" s="4"/>
      <c r="V6185" s="27"/>
    </row>
    <row r="6186" spans="1:22" x14ac:dyDescent="0.3">
      <c r="A6186" s="1"/>
      <c r="C6186" s="6"/>
      <c r="H6186" s="8"/>
      <c r="I6186" s="4"/>
      <c r="V6186" s="27"/>
    </row>
    <row r="6187" spans="1:22" x14ac:dyDescent="0.3">
      <c r="A6187" s="1"/>
      <c r="C6187" s="6"/>
      <c r="H6187" s="8"/>
      <c r="I6187" s="4"/>
      <c r="V6187" s="27"/>
    </row>
    <row r="6188" spans="1:22" x14ac:dyDescent="0.3">
      <c r="A6188" s="1"/>
      <c r="C6188" s="6"/>
      <c r="H6188" s="8"/>
      <c r="I6188" s="4"/>
      <c r="V6188" s="27"/>
    </row>
    <row r="6189" spans="1:22" x14ac:dyDescent="0.3">
      <c r="A6189" s="1"/>
      <c r="C6189" s="6"/>
      <c r="H6189" s="8"/>
      <c r="I6189" s="4"/>
      <c r="V6189" s="27"/>
    </row>
    <row r="6190" spans="1:22" x14ac:dyDescent="0.3">
      <c r="A6190" s="1"/>
      <c r="C6190" s="6"/>
      <c r="H6190" s="8"/>
      <c r="I6190" s="4"/>
      <c r="V6190" s="27"/>
    </row>
    <row r="6191" spans="1:22" x14ac:dyDescent="0.3">
      <c r="A6191" s="1"/>
      <c r="C6191" s="6"/>
      <c r="H6191" s="8"/>
      <c r="I6191" s="4"/>
      <c r="V6191" s="27"/>
    </row>
    <row r="6192" spans="1:22" x14ac:dyDescent="0.3">
      <c r="A6192" s="1"/>
      <c r="C6192" s="6"/>
      <c r="H6192" s="8"/>
      <c r="I6192" s="4"/>
      <c r="V6192" s="27"/>
    </row>
    <row r="6193" spans="1:22" x14ac:dyDescent="0.3">
      <c r="A6193" s="1"/>
      <c r="C6193" s="6"/>
      <c r="H6193" s="8"/>
      <c r="I6193" s="4"/>
      <c r="V6193" s="27"/>
    </row>
    <row r="6194" spans="1:22" x14ac:dyDescent="0.3">
      <c r="A6194" s="1"/>
      <c r="C6194" s="6"/>
      <c r="H6194" s="8"/>
      <c r="I6194" s="4"/>
      <c r="V6194" s="27"/>
    </row>
    <row r="6195" spans="1:22" x14ac:dyDescent="0.3">
      <c r="A6195" s="1"/>
      <c r="C6195" s="6"/>
      <c r="H6195" s="8"/>
      <c r="I6195" s="4"/>
      <c r="V6195" s="27"/>
    </row>
    <row r="6196" spans="1:22" x14ac:dyDescent="0.3">
      <c r="A6196" s="1"/>
      <c r="C6196" s="6"/>
      <c r="H6196" s="8"/>
      <c r="I6196" s="4"/>
      <c r="V6196" s="27"/>
    </row>
    <row r="6197" spans="1:22" x14ac:dyDescent="0.3">
      <c r="A6197" s="1"/>
      <c r="C6197" s="6"/>
      <c r="H6197" s="8"/>
      <c r="I6197" s="4"/>
      <c r="V6197" s="27"/>
    </row>
    <row r="6198" spans="1:22" x14ac:dyDescent="0.3">
      <c r="A6198" s="1"/>
      <c r="C6198" s="6"/>
      <c r="H6198" s="8"/>
      <c r="I6198" s="4"/>
      <c r="V6198" s="27"/>
    </row>
    <row r="6199" spans="1:22" x14ac:dyDescent="0.3">
      <c r="A6199" s="1"/>
      <c r="C6199" s="6"/>
      <c r="H6199" s="8"/>
      <c r="I6199" s="4"/>
      <c r="V6199" s="27"/>
    </row>
    <row r="6200" spans="1:22" x14ac:dyDescent="0.3">
      <c r="A6200" s="1"/>
      <c r="C6200" s="6"/>
      <c r="H6200" s="8"/>
      <c r="I6200" s="4"/>
      <c r="V6200" s="27"/>
    </row>
    <row r="6201" spans="1:22" x14ac:dyDescent="0.3">
      <c r="A6201" s="1"/>
      <c r="C6201" s="6"/>
      <c r="H6201" s="8"/>
      <c r="I6201" s="4"/>
      <c r="V6201" s="27"/>
    </row>
    <row r="6202" spans="1:22" x14ac:dyDescent="0.3">
      <c r="A6202" s="1"/>
      <c r="C6202" s="6"/>
      <c r="H6202" s="8"/>
      <c r="I6202" s="4"/>
      <c r="V6202" s="27"/>
    </row>
    <row r="6203" spans="1:22" x14ac:dyDescent="0.3">
      <c r="A6203" s="1"/>
      <c r="C6203" s="6"/>
      <c r="H6203" s="8"/>
      <c r="I6203" s="4"/>
      <c r="V6203" s="27"/>
    </row>
    <row r="6204" spans="1:22" x14ac:dyDescent="0.3">
      <c r="A6204" s="1"/>
      <c r="C6204" s="6"/>
      <c r="H6204" s="8"/>
      <c r="I6204" s="4"/>
      <c r="V6204" s="27"/>
    </row>
    <row r="6205" spans="1:22" x14ac:dyDescent="0.3">
      <c r="A6205" s="1"/>
      <c r="C6205" s="6"/>
      <c r="H6205" s="8"/>
      <c r="I6205" s="4"/>
      <c r="V6205" s="27"/>
    </row>
    <row r="6206" spans="1:22" x14ac:dyDescent="0.3">
      <c r="A6206" s="1"/>
      <c r="C6206" s="6"/>
      <c r="H6206" s="8"/>
      <c r="I6206" s="4"/>
      <c r="V6206" s="27"/>
    </row>
    <row r="6207" spans="1:22" x14ac:dyDescent="0.3">
      <c r="A6207" s="1"/>
      <c r="C6207" s="6"/>
      <c r="H6207" s="8"/>
      <c r="I6207" s="4"/>
      <c r="V6207" s="27"/>
    </row>
    <row r="6208" spans="1:22" x14ac:dyDescent="0.3">
      <c r="A6208" s="1"/>
      <c r="C6208" s="6"/>
      <c r="H6208" s="8"/>
      <c r="I6208" s="4"/>
      <c r="V6208" s="27"/>
    </row>
    <row r="6209" spans="1:22" x14ac:dyDescent="0.3">
      <c r="A6209" s="1"/>
      <c r="C6209" s="6"/>
      <c r="H6209" s="8"/>
      <c r="I6209" s="4"/>
      <c r="V6209" s="27"/>
    </row>
    <row r="6210" spans="1:22" x14ac:dyDescent="0.3">
      <c r="A6210" s="1"/>
      <c r="C6210" s="6"/>
      <c r="H6210" s="8"/>
      <c r="I6210" s="4"/>
      <c r="V6210" s="27"/>
    </row>
    <row r="6211" spans="1:22" x14ac:dyDescent="0.3">
      <c r="A6211" s="1"/>
      <c r="C6211" s="6"/>
      <c r="H6211" s="8"/>
      <c r="I6211" s="4"/>
      <c r="V6211" s="27"/>
    </row>
    <row r="6212" spans="1:22" x14ac:dyDescent="0.3">
      <c r="A6212" s="1"/>
      <c r="C6212" s="6"/>
      <c r="H6212" s="8"/>
      <c r="I6212" s="4"/>
      <c r="V6212" s="27"/>
    </row>
    <row r="6213" spans="1:22" x14ac:dyDescent="0.3">
      <c r="A6213" s="1"/>
      <c r="C6213" s="6"/>
      <c r="H6213" s="8"/>
      <c r="I6213" s="4"/>
      <c r="V6213" s="27"/>
    </row>
    <row r="6214" spans="1:22" x14ac:dyDescent="0.3">
      <c r="A6214" s="1"/>
      <c r="C6214" s="6"/>
      <c r="H6214" s="8"/>
      <c r="I6214" s="4"/>
      <c r="V6214" s="27"/>
    </row>
    <row r="6215" spans="1:22" x14ac:dyDescent="0.3">
      <c r="A6215" s="1"/>
      <c r="C6215" s="6"/>
      <c r="H6215" s="8"/>
      <c r="I6215" s="4"/>
      <c r="V6215" s="27"/>
    </row>
    <row r="6216" spans="1:22" x14ac:dyDescent="0.3">
      <c r="A6216" s="1"/>
      <c r="C6216" s="6"/>
      <c r="H6216" s="8"/>
      <c r="I6216" s="4"/>
      <c r="V6216" s="27"/>
    </row>
    <row r="6217" spans="1:22" x14ac:dyDescent="0.3">
      <c r="A6217" s="1"/>
      <c r="C6217" s="6"/>
      <c r="H6217" s="8"/>
      <c r="I6217" s="4"/>
      <c r="V6217" s="27"/>
    </row>
    <row r="6218" spans="1:22" x14ac:dyDescent="0.3">
      <c r="A6218" s="1"/>
      <c r="C6218" s="6"/>
      <c r="H6218" s="8"/>
      <c r="I6218" s="4"/>
      <c r="V6218" s="27"/>
    </row>
    <row r="6219" spans="1:22" x14ac:dyDescent="0.3">
      <c r="A6219" s="1"/>
      <c r="C6219" s="6"/>
      <c r="H6219" s="8"/>
      <c r="I6219" s="4"/>
      <c r="V6219" s="27"/>
    </row>
    <row r="6220" spans="1:22" x14ac:dyDescent="0.3">
      <c r="A6220" s="1"/>
      <c r="C6220" s="6"/>
      <c r="H6220" s="8"/>
      <c r="I6220" s="4"/>
      <c r="V6220" s="27"/>
    </row>
    <row r="6221" spans="1:22" x14ac:dyDescent="0.3">
      <c r="A6221" s="1"/>
      <c r="C6221" s="6"/>
      <c r="H6221" s="8"/>
      <c r="I6221" s="4"/>
      <c r="V6221" s="27"/>
    </row>
    <row r="6222" spans="1:22" x14ac:dyDescent="0.3">
      <c r="A6222" s="1"/>
      <c r="C6222" s="6"/>
      <c r="H6222" s="8"/>
      <c r="I6222" s="4"/>
      <c r="V6222" s="27"/>
    </row>
    <row r="6223" spans="1:22" x14ac:dyDescent="0.3">
      <c r="A6223" s="1"/>
      <c r="C6223" s="6"/>
      <c r="H6223" s="8"/>
      <c r="I6223" s="4"/>
      <c r="V6223" s="27"/>
    </row>
    <row r="6224" spans="1:22" x14ac:dyDescent="0.3">
      <c r="A6224" s="1"/>
      <c r="C6224" s="6"/>
      <c r="H6224" s="8"/>
      <c r="I6224" s="4"/>
      <c r="V6224" s="27"/>
    </row>
    <row r="6225" spans="1:22" x14ac:dyDescent="0.3">
      <c r="A6225" s="1"/>
      <c r="C6225" s="6"/>
      <c r="H6225" s="8"/>
      <c r="I6225" s="4"/>
      <c r="V6225" s="27"/>
    </row>
    <row r="6226" spans="1:22" x14ac:dyDescent="0.3">
      <c r="A6226" s="1"/>
      <c r="C6226" s="6"/>
      <c r="H6226" s="8"/>
      <c r="I6226" s="4"/>
      <c r="V6226" s="27"/>
    </row>
    <row r="6227" spans="1:22" x14ac:dyDescent="0.3">
      <c r="A6227" s="1"/>
      <c r="C6227" s="6"/>
      <c r="H6227" s="8"/>
      <c r="I6227" s="4"/>
      <c r="V6227" s="27"/>
    </row>
    <row r="6228" spans="1:22" x14ac:dyDescent="0.3">
      <c r="A6228" s="1"/>
      <c r="C6228" s="6"/>
      <c r="H6228" s="8"/>
      <c r="I6228" s="4"/>
      <c r="V6228" s="27"/>
    </row>
    <row r="6229" spans="1:22" x14ac:dyDescent="0.3">
      <c r="A6229" s="1"/>
      <c r="C6229" s="6"/>
      <c r="H6229" s="8"/>
      <c r="I6229" s="4"/>
      <c r="V6229" s="27"/>
    </row>
    <row r="6230" spans="1:22" x14ac:dyDescent="0.3">
      <c r="A6230" s="1"/>
      <c r="C6230" s="6"/>
      <c r="H6230" s="8"/>
      <c r="I6230" s="4"/>
      <c r="V6230" s="27"/>
    </row>
    <row r="6231" spans="1:22" x14ac:dyDescent="0.3">
      <c r="A6231" s="1"/>
      <c r="C6231" s="6"/>
      <c r="H6231" s="8"/>
      <c r="I6231" s="4"/>
      <c r="V6231" s="27"/>
    </row>
    <row r="6232" spans="1:22" x14ac:dyDescent="0.3">
      <c r="A6232" s="1"/>
      <c r="C6232" s="6"/>
      <c r="H6232" s="8"/>
      <c r="I6232" s="4"/>
      <c r="V6232" s="27"/>
    </row>
    <row r="6233" spans="1:22" x14ac:dyDescent="0.3">
      <c r="A6233" s="1"/>
      <c r="C6233" s="6"/>
      <c r="H6233" s="8"/>
      <c r="I6233" s="4"/>
      <c r="V6233" s="27"/>
    </row>
    <row r="6234" spans="1:22" x14ac:dyDescent="0.3">
      <c r="A6234" s="1"/>
      <c r="C6234" s="6"/>
      <c r="H6234" s="8"/>
      <c r="I6234" s="4"/>
      <c r="V6234" s="27"/>
    </row>
    <row r="6235" spans="1:22" x14ac:dyDescent="0.3">
      <c r="A6235" s="1"/>
      <c r="C6235" s="6"/>
      <c r="H6235" s="8"/>
      <c r="I6235" s="4"/>
      <c r="V6235" s="27"/>
    </row>
    <row r="6236" spans="1:22" x14ac:dyDescent="0.3">
      <c r="A6236" s="1"/>
      <c r="C6236" s="6"/>
      <c r="H6236" s="8"/>
      <c r="I6236" s="4"/>
      <c r="V6236" s="27"/>
    </row>
    <row r="6237" spans="1:22" x14ac:dyDescent="0.3">
      <c r="A6237" s="1"/>
      <c r="C6237" s="6"/>
      <c r="H6237" s="8"/>
      <c r="I6237" s="4"/>
      <c r="V6237" s="27"/>
    </row>
    <row r="6238" spans="1:22" x14ac:dyDescent="0.3">
      <c r="A6238" s="1"/>
      <c r="C6238" s="6"/>
      <c r="H6238" s="8"/>
      <c r="I6238" s="4"/>
      <c r="V6238" s="27"/>
    </row>
    <row r="6239" spans="1:22" x14ac:dyDescent="0.3">
      <c r="A6239" s="1"/>
      <c r="C6239" s="6"/>
      <c r="H6239" s="8"/>
      <c r="I6239" s="4"/>
      <c r="V6239" s="27"/>
    </row>
    <row r="6240" spans="1:22" x14ac:dyDescent="0.3">
      <c r="A6240" s="1"/>
      <c r="C6240" s="6"/>
      <c r="H6240" s="8"/>
      <c r="I6240" s="4"/>
      <c r="V6240" s="27"/>
    </row>
    <row r="6241" spans="1:22" x14ac:dyDescent="0.3">
      <c r="A6241" s="1"/>
      <c r="C6241" s="6"/>
      <c r="H6241" s="8"/>
      <c r="I6241" s="4"/>
      <c r="V6241" s="27"/>
    </row>
    <row r="6242" spans="1:22" x14ac:dyDescent="0.3">
      <c r="A6242" s="1"/>
      <c r="C6242" s="6"/>
      <c r="H6242" s="8"/>
      <c r="I6242" s="4"/>
      <c r="V6242" s="27"/>
    </row>
    <row r="6243" spans="1:22" x14ac:dyDescent="0.3">
      <c r="A6243" s="1"/>
      <c r="C6243" s="6"/>
      <c r="H6243" s="8"/>
      <c r="I6243" s="4"/>
      <c r="V6243" s="27"/>
    </row>
    <row r="6244" spans="1:22" x14ac:dyDescent="0.3">
      <c r="A6244" s="1"/>
      <c r="C6244" s="6"/>
      <c r="H6244" s="8"/>
      <c r="I6244" s="4"/>
      <c r="V6244" s="27"/>
    </row>
    <row r="6245" spans="1:22" x14ac:dyDescent="0.3">
      <c r="A6245" s="1"/>
      <c r="C6245" s="6"/>
      <c r="H6245" s="8"/>
      <c r="I6245" s="4"/>
      <c r="V6245" s="27"/>
    </row>
    <row r="6246" spans="1:22" x14ac:dyDescent="0.3">
      <c r="A6246" s="1"/>
      <c r="C6246" s="6"/>
      <c r="H6246" s="8"/>
      <c r="I6246" s="4"/>
      <c r="V6246" s="27"/>
    </row>
    <row r="6247" spans="1:22" x14ac:dyDescent="0.3">
      <c r="A6247" s="1"/>
      <c r="C6247" s="6"/>
      <c r="H6247" s="8"/>
      <c r="I6247" s="4"/>
      <c r="V6247" s="27"/>
    </row>
    <row r="6248" spans="1:22" x14ac:dyDescent="0.3">
      <c r="A6248" s="1"/>
      <c r="C6248" s="6"/>
      <c r="H6248" s="8"/>
      <c r="I6248" s="4"/>
      <c r="V6248" s="27"/>
    </row>
    <row r="6249" spans="1:22" x14ac:dyDescent="0.3">
      <c r="A6249" s="1"/>
      <c r="C6249" s="6"/>
      <c r="H6249" s="8"/>
      <c r="I6249" s="4"/>
      <c r="V6249" s="27"/>
    </row>
    <row r="6250" spans="1:22" x14ac:dyDescent="0.3">
      <c r="A6250" s="1"/>
      <c r="C6250" s="6"/>
      <c r="H6250" s="8"/>
      <c r="I6250" s="4"/>
      <c r="V6250" s="27"/>
    </row>
    <row r="6251" spans="1:22" x14ac:dyDescent="0.3">
      <c r="A6251" s="1"/>
      <c r="C6251" s="6"/>
      <c r="H6251" s="8"/>
      <c r="I6251" s="4"/>
      <c r="V6251" s="27"/>
    </row>
    <row r="6252" spans="1:22" x14ac:dyDescent="0.3">
      <c r="A6252" s="1"/>
      <c r="C6252" s="6"/>
      <c r="H6252" s="8"/>
      <c r="I6252" s="4"/>
      <c r="V6252" s="27"/>
    </row>
    <row r="6253" spans="1:22" x14ac:dyDescent="0.3">
      <c r="A6253" s="1"/>
      <c r="C6253" s="6"/>
      <c r="H6253" s="8"/>
      <c r="I6253" s="4"/>
      <c r="V6253" s="27"/>
    </row>
    <row r="6254" spans="1:22" x14ac:dyDescent="0.3">
      <c r="A6254" s="1"/>
      <c r="C6254" s="6"/>
      <c r="H6254" s="8"/>
      <c r="I6254" s="4"/>
      <c r="V6254" s="27"/>
    </row>
    <row r="6255" spans="1:22" x14ac:dyDescent="0.3">
      <c r="A6255" s="1"/>
      <c r="C6255" s="6"/>
      <c r="H6255" s="8"/>
      <c r="I6255" s="4"/>
      <c r="V6255" s="27"/>
    </row>
    <row r="6256" spans="1:22" x14ac:dyDescent="0.3">
      <c r="A6256" s="1"/>
      <c r="C6256" s="6"/>
      <c r="H6256" s="8"/>
      <c r="I6256" s="4"/>
      <c r="V6256" s="27"/>
    </row>
    <row r="6257" spans="1:22" x14ac:dyDescent="0.3">
      <c r="A6257" s="1"/>
      <c r="C6257" s="6"/>
      <c r="H6257" s="8"/>
      <c r="I6257" s="4"/>
      <c r="V6257" s="27"/>
    </row>
    <row r="6258" spans="1:22" x14ac:dyDescent="0.3">
      <c r="A6258" s="1"/>
      <c r="C6258" s="6"/>
      <c r="H6258" s="8"/>
      <c r="I6258" s="4"/>
      <c r="V6258" s="27"/>
    </row>
    <row r="6259" spans="1:22" x14ac:dyDescent="0.3">
      <c r="A6259" s="1"/>
      <c r="C6259" s="6"/>
      <c r="H6259" s="8"/>
      <c r="I6259" s="4"/>
      <c r="V6259" s="27"/>
    </row>
    <row r="6260" spans="1:22" x14ac:dyDescent="0.3">
      <c r="A6260" s="1"/>
      <c r="C6260" s="6"/>
      <c r="H6260" s="8"/>
      <c r="I6260" s="4"/>
      <c r="V6260" s="27"/>
    </row>
    <row r="6261" spans="1:22" x14ac:dyDescent="0.3">
      <c r="A6261" s="1"/>
      <c r="C6261" s="6"/>
      <c r="H6261" s="8"/>
      <c r="I6261" s="4"/>
      <c r="V6261" s="27"/>
    </row>
    <row r="6262" spans="1:22" x14ac:dyDescent="0.3">
      <c r="A6262" s="1"/>
      <c r="C6262" s="6"/>
      <c r="H6262" s="8"/>
      <c r="I6262" s="4"/>
      <c r="V6262" s="27"/>
    </row>
    <row r="6263" spans="1:22" x14ac:dyDescent="0.3">
      <c r="A6263" s="1"/>
      <c r="C6263" s="6"/>
      <c r="H6263" s="8"/>
      <c r="I6263" s="4"/>
      <c r="V6263" s="27"/>
    </row>
    <row r="6264" spans="1:22" x14ac:dyDescent="0.3">
      <c r="A6264" s="1"/>
      <c r="C6264" s="6"/>
      <c r="H6264" s="8"/>
      <c r="I6264" s="4"/>
      <c r="V6264" s="27"/>
    </row>
    <row r="6265" spans="1:22" x14ac:dyDescent="0.3">
      <c r="A6265" s="1"/>
      <c r="C6265" s="6"/>
      <c r="H6265" s="8"/>
      <c r="I6265" s="4"/>
      <c r="V6265" s="27"/>
    </row>
    <row r="6266" spans="1:22" x14ac:dyDescent="0.3">
      <c r="A6266" s="1"/>
      <c r="C6266" s="6"/>
      <c r="H6266" s="8"/>
      <c r="I6266" s="4"/>
      <c r="V6266" s="27"/>
    </row>
    <row r="6267" spans="1:22" x14ac:dyDescent="0.3">
      <c r="A6267" s="1"/>
      <c r="C6267" s="6"/>
      <c r="H6267" s="8"/>
      <c r="I6267" s="4"/>
      <c r="V6267" s="27"/>
    </row>
    <row r="6268" spans="1:22" x14ac:dyDescent="0.3">
      <c r="A6268" s="1"/>
      <c r="C6268" s="6"/>
      <c r="H6268" s="8"/>
      <c r="I6268" s="4"/>
      <c r="V6268" s="27"/>
    </row>
    <row r="6269" spans="1:22" x14ac:dyDescent="0.3">
      <c r="A6269" s="1"/>
      <c r="C6269" s="6"/>
      <c r="H6269" s="8"/>
      <c r="I6269" s="4"/>
      <c r="V6269" s="27"/>
    </row>
    <row r="6270" spans="1:22" x14ac:dyDescent="0.3">
      <c r="A6270" s="1"/>
      <c r="C6270" s="6"/>
      <c r="H6270" s="8"/>
      <c r="I6270" s="4"/>
      <c r="V6270" s="27"/>
    </row>
    <row r="6271" spans="1:22" x14ac:dyDescent="0.3">
      <c r="A6271" s="1"/>
      <c r="C6271" s="6"/>
      <c r="H6271" s="8"/>
      <c r="I6271" s="4"/>
      <c r="V6271" s="27"/>
    </row>
    <row r="6272" spans="1:22" x14ac:dyDescent="0.3">
      <c r="A6272" s="1"/>
      <c r="C6272" s="6"/>
      <c r="H6272" s="8"/>
      <c r="I6272" s="4"/>
      <c r="V6272" s="27"/>
    </row>
    <row r="6273" spans="1:22" x14ac:dyDescent="0.3">
      <c r="A6273" s="1"/>
      <c r="C6273" s="6"/>
      <c r="H6273" s="8"/>
      <c r="I6273" s="4"/>
      <c r="V6273" s="27"/>
    </row>
    <row r="6274" spans="1:22" x14ac:dyDescent="0.3">
      <c r="A6274" s="1"/>
      <c r="C6274" s="6"/>
      <c r="H6274" s="8"/>
      <c r="I6274" s="4"/>
      <c r="V6274" s="27"/>
    </row>
    <row r="6275" spans="1:22" x14ac:dyDescent="0.3">
      <c r="A6275" s="1"/>
      <c r="C6275" s="6"/>
      <c r="H6275" s="8"/>
      <c r="I6275" s="4"/>
      <c r="V6275" s="27"/>
    </row>
    <row r="6276" spans="1:22" x14ac:dyDescent="0.3">
      <c r="A6276" s="1"/>
      <c r="C6276" s="6"/>
      <c r="H6276" s="8"/>
      <c r="I6276" s="4"/>
      <c r="V6276" s="27"/>
    </row>
    <row r="6277" spans="1:22" x14ac:dyDescent="0.3">
      <c r="A6277" s="1"/>
      <c r="C6277" s="6"/>
      <c r="H6277" s="8"/>
      <c r="I6277" s="4"/>
      <c r="V6277" s="27"/>
    </row>
    <row r="6278" spans="1:22" x14ac:dyDescent="0.3">
      <c r="A6278" s="1"/>
      <c r="C6278" s="6"/>
      <c r="H6278" s="8"/>
      <c r="I6278" s="4"/>
      <c r="V6278" s="27"/>
    </row>
    <row r="6279" spans="1:22" x14ac:dyDescent="0.3">
      <c r="A6279" s="1"/>
      <c r="C6279" s="6"/>
      <c r="H6279" s="8"/>
      <c r="I6279" s="4"/>
      <c r="V6279" s="27"/>
    </row>
    <row r="6280" spans="1:22" x14ac:dyDescent="0.3">
      <c r="A6280" s="1"/>
      <c r="C6280" s="6"/>
      <c r="H6280" s="8"/>
      <c r="I6280" s="4"/>
      <c r="V6280" s="27"/>
    </row>
    <row r="6281" spans="1:22" x14ac:dyDescent="0.3">
      <c r="A6281" s="1"/>
      <c r="C6281" s="6"/>
      <c r="H6281" s="8"/>
      <c r="I6281" s="4"/>
      <c r="V6281" s="27"/>
    </row>
    <row r="6282" spans="1:22" x14ac:dyDescent="0.3">
      <c r="A6282" s="1"/>
      <c r="C6282" s="6"/>
      <c r="H6282" s="8"/>
      <c r="I6282" s="4"/>
      <c r="V6282" s="27"/>
    </row>
    <row r="6283" spans="1:22" x14ac:dyDescent="0.3">
      <c r="A6283" s="1"/>
      <c r="C6283" s="6"/>
      <c r="H6283" s="8"/>
      <c r="I6283" s="4"/>
      <c r="V6283" s="27"/>
    </row>
    <row r="6284" spans="1:22" x14ac:dyDescent="0.3">
      <c r="A6284" s="1"/>
      <c r="C6284" s="6"/>
      <c r="H6284" s="8"/>
      <c r="I6284" s="4"/>
      <c r="V6284" s="27"/>
    </row>
    <row r="6285" spans="1:22" x14ac:dyDescent="0.3">
      <c r="A6285" s="1"/>
      <c r="C6285" s="6"/>
      <c r="H6285" s="8"/>
      <c r="I6285" s="4"/>
      <c r="V6285" s="27"/>
    </row>
    <row r="6286" spans="1:22" x14ac:dyDescent="0.3">
      <c r="A6286" s="1"/>
      <c r="C6286" s="6"/>
      <c r="H6286" s="8"/>
      <c r="I6286" s="4"/>
      <c r="V6286" s="27"/>
    </row>
    <row r="6287" spans="1:22" x14ac:dyDescent="0.3">
      <c r="A6287" s="1"/>
      <c r="C6287" s="6"/>
      <c r="H6287" s="8"/>
      <c r="I6287" s="4"/>
      <c r="V6287" s="27"/>
    </row>
    <row r="6288" spans="1:22" x14ac:dyDescent="0.3">
      <c r="A6288" s="1"/>
      <c r="C6288" s="6"/>
      <c r="H6288" s="8"/>
      <c r="I6288" s="4"/>
      <c r="V6288" s="27"/>
    </row>
    <row r="6289" spans="1:22" x14ac:dyDescent="0.3">
      <c r="A6289" s="1"/>
      <c r="C6289" s="6"/>
      <c r="H6289" s="8"/>
      <c r="I6289" s="4"/>
      <c r="V6289" s="27"/>
    </row>
    <row r="6290" spans="1:22" x14ac:dyDescent="0.3">
      <c r="A6290" s="1"/>
      <c r="C6290" s="6"/>
      <c r="H6290" s="8"/>
      <c r="I6290" s="4"/>
      <c r="V6290" s="27"/>
    </row>
    <row r="6291" spans="1:22" x14ac:dyDescent="0.3">
      <c r="A6291" s="1"/>
      <c r="C6291" s="6"/>
      <c r="H6291" s="8"/>
      <c r="I6291" s="4"/>
      <c r="V6291" s="27"/>
    </row>
    <row r="6292" spans="1:22" x14ac:dyDescent="0.3">
      <c r="A6292" s="1"/>
      <c r="C6292" s="6"/>
      <c r="H6292" s="8"/>
      <c r="I6292" s="4"/>
      <c r="V6292" s="27"/>
    </row>
    <row r="6293" spans="1:22" x14ac:dyDescent="0.3">
      <c r="A6293" s="1"/>
      <c r="C6293" s="6"/>
      <c r="H6293" s="8"/>
      <c r="I6293" s="4"/>
      <c r="V6293" s="27"/>
    </row>
    <row r="6294" spans="1:22" x14ac:dyDescent="0.3">
      <c r="A6294" s="1"/>
      <c r="C6294" s="6"/>
      <c r="H6294" s="8"/>
      <c r="I6294" s="4"/>
      <c r="V6294" s="27"/>
    </row>
    <row r="6295" spans="1:22" x14ac:dyDescent="0.3">
      <c r="A6295" s="1"/>
      <c r="C6295" s="6"/>
      <c r="H6295" s="8"/>
      <c r="I6295" s="4"/>
      <c r="V6295" s="27"/>
    </row>
    <row r="6296" spans="1:22" x14ac:dyDescent="0.3">
      <c r="A6296" s="1"/>
      <c r="C6296" s="6"/>
      <c r="H6296" s="8"/>
      <c r="I6296" s="4"/>
      <c r="V6296" s="27"/>
    </row>
    <row r="6297" spans="1:22" x14ac:dyDescent="0.3">
      <c r="A6297" s="1"/>
      <c r="C6297" s="6"/>
      <c r="H6297" s="8"/>
      <c r="I6297" s="4"/>
      <c r="V6297" s="27"/>
    </row>
    <row r="6298" spans="1:22" x14ac:dyDescent="0.3">
      <c r="A6298" s="1"/>
      <c r="C6298" s="6"/>
      <c r="H6298" s="8"/>
      <c r="I6298" s="4"/>
      <c r="V6298" s="27"/>
    </row>
    <row r="6299" spans="1:22" x14ac:dyDescent="0.3">
      <c r="A6299" s="1"/>
      <c r="C6299" s="6"/>
      <c r="H6299" s="8"/>
      <c r="I6299" s="4"/>
      <c r="V6299" s="27"/>
    </row>
    <row r="6300" spans="1:22" x14ac:dyDescent="0.3">
      <c r="A6300" s="1"/>
      <c r="C6300" s="6"/>
      <c r="H6300" s="8"/>
      <c r="I6300" s="4"/>
      <c r="V6300" s="27"/>
    </row>
    <row r="6301" spans="1:22" x14ac:dyDescent="0.3">
      <c r="A6301" s="1"/>
      <c r="C6301" s="6"/>
      <c r="H6301" s="8"/>
      <c r="I6301" s="4"/>
      <c r="V6301" s="27"/>
    </row>
    <row r="6302" spans="1:22" x14ac:dyDescent="0.3">
      <c r="A6302" s="1"/>
      <c r="C6302" s="6"/>
      <c r="H6302" s="8"/>
      <c r="I6302" s="4"/>
      <c r="V6302" s="27"/>
    </row>
    <row r="6303" spans="1:22" x14ac:dyDescent="0.3">
      <c r="A6303" s="1"/>
      <c r="C6303" s="6"/>
      <c r="H6303" s="8"/>
      <c r="I6303" s="4"/>
      <c r="V6303" s="27"/>
    </row>
    <row r="6304" spans="1:22" x14ac:dyDescent="0.3">
      <c r="A6304" s="1"/>
      <c r="C6304" s="6"/>
      <c r="H6304" s="8"/>
      <c r="I6304" s="4"/>
      <c r="V6304" s="27"/>
    </row>
    <row r="6305" spans="1:22" x14ac:dyDescent="0.3">
      <c r="A6305" s="1"/>
      <c r="C6305" s="6"/>
      <c r="H6305" s="8"/>
      <c r="I6305" s="4"/>
      <c r="V6305" s="27"/>
    </row>
    <row r="6306" spans="1:22" x14ac:dyDescent="0.3">
      <c r="A6306" s="1"/>
      <c r="C6306" s="6"/>
      <c r="H6306" s="8"/>
      <c r="I6306" s="4"/>
      <c r="V6306" s="27"/>
    </row>
    <row r="6307" spans="1:22" x14ac:dyDescent="0.3">
      <c r="A6307" s="1"/>
      <c r="C6307" s="6"/>
      <c r="H6307" s="8"/>
      <c r="I6307" s="4"/>
      <c r="V6307" s="27"/>
    </row>
    <row r="6308" spans="1:22" x14ac:dyDescent="0.3">
      <c r="A6308" s="1"/>
      <c r="C6308" s="6"/>
      <c r="H6308" s="8"/>
      <c r="I6308" s="4"/>
      <c r="V6308" s="27"/>
    </row>
    <row r="6309" spans="1:22" x14ac:dyDescent="0.3">
      <c r="A6309" s="1"/>
      <c r="C6309" s="6"/>
      <c r="H6309" s="8"/>
      <c r="I6309" s="4"/>
      <c r="V6309" s="27"/>
    </row>
    <row r="6310" spans="1:22" x14ac:dyDescent="0.3">
      <c r="A6310" s="1"/>
      <c r="C6310" s="6"/>
      <c r="H6310" s="8"/>
      <c r="I6310" s="4"/>
      <c r="V6310" s="27"/>
    </row>
    <row r="6311" spans="1:22" x14ac:dyDescent="0.3">
      <c r="A6311" s="1"/>
      <c r="C6311" s="6"/>
      <c r="H6311" s="8"/>
      <c r="I6311" s="4"/>
      <c r="V6311" s="27"/>
    </row>
    <row r="6312" spans="1:22" x14ac:dyDescent="0.3">
      <c r="A6312" s="1"/>
      <c r="C6312" s="6"/>
      <c r="H6312" s="8"/>
      <c r="I6312" s="4"/>
      <c r="V6312" s="27"/>
    </row>
    <row r="6313" spans="1:22" x14ac:dyDescent="0.3">
      <c r="A6313" s="1"/>
      <c r="C6313" s="6"/>
      <c r="H6313" s="8"/>
      <c r="I6313" s="4"/>
      <c r="V6313" s="27"/>
    </row>
    <row r="6314" spans="1:22" x14ac:dyDescent="0.3">
      <c r="A6314" s="1"/>
      <c r="C6314" s="6"/>
      <c r="H6314" s="8"/>
      <c r="I6314" s="4"/>
      <c r="V6314" s="27"/>
    </row>
    <row r="6315" spans="1:22" x14ac:dyDescent="0.3">
      <c r="A6315" s="1"/>
      <c r="C6315" s="6"/>
      <c r="H6315" s="8"/>
      <c r="I6315" s="4"/>
      <c r="V6315" s="27"/>
    </row>
    <row r="6316" spans="1:22" x14ac:dyDescent="0.3">
      <c r="A6316" s="1"/>
      <c r="C6316" s="6"/>
      <c r="H6316" s="8"/>
      <c r="I6316" s="4"/>
      <c r="V6316" s="27"/>
    </row>
    <row r="6317" spans="1:22" x14ac:dyDescent="0.3">
      <c r="A6317" s="1"/>
      <c r="C6317" s="6"/>
      <c r="H6317" s="8"/>
      <c r="I6317" s="4"/>
      <c r="V6317" s="27"/>
    </row>
    <row r="6318" spans="1:22" x14ac:dyDescent="0.3">
      <c r="A6318" s="1"/>
      <c r="C6318" s="6"/>
      <c r="H6318" s="8"/>
      <c r="I6318" s="4"/>
      <c r="V6318" s="27"/>
    </row>
    <row r="6319" spans="1:22" x14ac:dyDescent="0.3">
      <c r="A6319" s="1"/>
      <c r="C6319" s="6"/>
      <c r="H6319" s="8"/>
      <c r="I6319" s="4"/>
      <c r="V6319" s="27"/>
    </row>
    <row r="6320" spans="1:22" x14ac:dyDescent="0.3">
      <c r="A6320" s="1"/>
      <c r="C6320" s="6"/>
      <c r="H6320" s="8"/>
      <c r="I6320" s="4"/>
      <c r="V6320" s="27"/>
    </row>
    <row r="6321" spans="1:22" x14ac:dyDescent="0.3">
      <c r="A6321" s="1"/>
      <c r="C6321" s="6"/>
      <c r="H6321" s="8"/>
      <c r="I6321" s="4"/>
      <c r="V6321" s="27"/>
    </row>
    <row r="6322" spans="1:22" x14ac:dyDescent="0.3">
      <c r="A6322" s="1"/>
      <c r="C6322" s="6"/>
      <c r="H6322" s="8"/>
      <c r="I6322" s="4"/>
      <c r="V6322" s="27"/>
    </row>
    <row r="6323" spans="1:22" x14ac:dyDescent="0.3">
      <c r="A6323" s="1"/>
      <c r="C6323" s="6"/>
      <c r="H6323" s="8"/>
      <c r="I6323" s="4"/>
      <c r="V6323" s="27"/>
    </row>
    <row r="6324" spans="1:22" x14ac:dyDescent="0.3">
      <c r="A6324" s="1"/>
      <c r="C6324" s="6"/>
      <c r="H6324" s="8"/>
      <c r="I6324" s="4"/>
      <c r="V6324" s="27"/>
    </row>
    <row r="6325" spans="1:22" x14ac:dyDescent="0.3">
      <c r="A6325" s="1"/>
      <c r="C6325" s="6"/>
      <c r="H6325" s="8"/>
      <c r="I6325" s="4"/>
      <c r="V6325" s="27"/>
    </row>
    <row r="6326" spans="1:22" x14ac:dyDescent="0.3">
      <c r="A6326" s="1"/>
      <c r="C6326" s="6"/>
      <c r="H6326" s="8"/>
      <c r="I6326" s="4"/>
      <c r="V6326" s="27"/>
    </row>
    <row r="6327" spans="1:22" x14ac:dyDescent="0.3">
      <c r="A6327" s="1"/>
      <c r="C6327" s="6"/>
      <c r="H6327" s="8"/>
      <c r="I6327" s="4"/>
      <c r="V6327" s="27"/>
    </row>
    <row r="6328" spans="1:22" x14ac:dyDescent="0.3">
      <c r="A6328" s="1"/>
      <c r="C6328" s="6"/>
      <c r="H6328" s="8"/>
      <c r="I6328" s="4"/>
      <c r="V6328" s="27"/>
    </row>
    <row r="6329" spans="1:22" x14ac:dyDescent="0.3">
      <c r="A6329" s="1"/>
      <c r="C6329" s="6"/>
      <c r="H6329" s="8"/>
      <c r="I6329" s="4"/>
      <c r="V6329" s="27"/>
    </row>
    <row r="6330" spans="1:22" x14ac:dyDescent="0.3">
      <c r="A6330" s="1"/>
      <c r="C6330" s="6"/>
      <c r="H6330" s="8"/>
      <c r="I6330" s="4"/>
      <c r="V6330" s="27"/>
    </row>
    <row r="6331" spans="1:22" x14ac:dyDescent="0.3">
      <c r="A6331" s="1"/>
      <c r="C6331" s="6"/>
      <c r="H6331" s="8"/>
      <c r="I6331" s="4"/>
      <c r="V6331" s="27"/>
    </row>
    <row r="6332" spans="1:22" x14ac:dyDescent="0.3">
      <c r="A6332" s="1"/>
      <c r="C6332" s="6"/>
      <c r="H6332" s="8"/>
      <c r="I6332" s="4"/>
      <c r="V6332" s="27"/>
    </row>
    <row r="6333" spans="1:22" x14ac:dyDescent="0.3">
      <c r="A6333" s="1"/>
      <c r="C6333" s="6"/>
      <c r="H6333" s="8"/>
      <c r="I6333" s="4"/>
      <c r="V6333" s="27"/>
    </row>
    <row r="6334" spans="1:22" x14ac:dyDescent="0.3">
      <c r="A6334" s="1"/>
      <c r="C6334" s="6"/>
      <c r="H6334" s="8"/>
      <c r="I6334" s="4"/>
      <c r="V6334" s="27"/>
    </row>
    <row r="6335" spans="1:22" x14ac:dyDescent="0.3">
      <c r="A6335" s="1"/>
      <c r="C6335" s="6"/>
      <c r="H6335" s="8"/>
      <c r="I6335" s="4"/>
      <c r="V6335" s="27"/>
    </row>
    <row r="6336" spans="1:22" x14ac:dyDescent="0.3">
      <c r="A6336" s="1"/>
      <c r="C6336" s="6"/>
      <c r="H6336" s="8"/>
      <c r="I6336" s="4"/>
      <c r="V6336" s="27"/>
    </row>
    <row r="6337" spans="1:22" x14ac:dyDescent="0.3">
      <c r="A6337" s="1"/>
      <c r="C6337" s="6"/>
      <c r="H6337" s="8"/>
      <c r="I6337" s="4"/>
      <c r="V6337" s="27"/>
    </row>
    <row r="6338" spans="1:22" x14ac:dyDescent="0.3">
      <c r="A6338" s="1"/>
      <c r="C6338" s="6"/>
      <c r="H6338" s="8"/>
      <c r="I6338" s="4"/>
      <c r="V6338" s="27"/>
    </row>
    <row r="6339" spans="1:22" x14ac:dyDescent="0.3">
      <c r="A6339" s="1"/>
      <c r="C6339" s="6"/>
      <c r="H6339" s="8"/>
      <c r="I6339" s="4"/>
      <c r="V6339" s="27"/>
    </row>
    <row r="6340" spans="1:22" x14ac:dyDescent="0.3">
      <c r="A6340" s="1"/>
      <c r="C6340" s="6"/>
      <c r="H6340" s="8"/>
      <c r="I6340" s="4"/>
      <c r="V6340" s="27"/>
    </row>
    <row r="6341" spans="1:22" x14ac:dyDescent="0.3">
      <c r="A6341" s="1"/>
      <c r="C6341" s="6"/>
      <c r="H6341" s="8"/>
      <c r="I6341" s="4"/>
      <c r="V6341" s="27"/>
    </row>
    <row r="6342" spans="1:22" x14ac:dyDescent="0.3">
      <c r="A6342" s="1"/>
      <c r="C6342" s="6"/>
      <c r="H6342" s="8"/>
      <c r="I6342" s="4"/>
      <c r="V6342" s="27"/>
    </row>
    <row r="6343" spans="1:22" x14ac:dyDescent="0.3">
      <c r="A6343" s="1"/>
      <c r="C6343" s="6"/>
      <c r="H6343" s="8"/>
      <c r="I6343" s="4"/>
      <c r="V6343" s="27"/>
    </row>
    <row r="6344" spans="1:22" x14ac:dyDescent="0.3">
      <c r="A6344" s="1"/>
      <c r="C6344" s="6"/>
      <c r="H6344" s="8"/>
      <c r="I6344" s="4"/>
      <c r="V6344" s="27"/>
    </row>
    <row r="6345" spans="1:22" x14ac:dyDescent="0.3">
      <c r="A6345" s="1"/>
      <c r="C6345" s="6"/>
      <c r="H6345" s="8"/>
      <c r="I6345" s="4"/>
      <c r="V6345" s="27"/>
    </row>
    <row r="6346" spans="1:22" x14ac:dyDescent="0.3">
      <c r="A6346" s="1"/>
      <c r="C6346" s="6"/>
      <c r="H6346" s="8"/>
      <c r="I6346" s="4"/>
      <c r="V6346" s="27"/>
    </row>
    <row r="6347" spans="1:22" x14ac:dyDescent="0.3">
      <c r="A6347" s="1"/>
      <c r="C6347" s="6"/>
      <c r="H6347" s="8"/>
      <c r="I6347" s="4"/>
      <c r="V6347" s="27"/>
    </row>
    <row r="6348" spans="1:22" x14ac:dyDescent="0.3">
      <c r="A6348" s="1"/>
      <c r="C6348" s="6"/>
      <c r="H6348" s="8"/>
      <c r="I6348" s="4"/>
      <c r="V6348" s="27"/>
    </row>
    <row r="6349" spans="1:22" x14ac:dyDescent="0.3">
      <c r="A6349" s="1"/>
      <c r="C6349" s="6"/>
      <c r="H6349" s="8"/>
      <c r="I6349" s="4"/>
      <c r="V6349" s="27"/>
    </row>
    <row r="6350" spans="1:22" x14ac:dyDescent="0.3">
      <c r="A6350" s="1"/>
      <c r="C6350" s="6"/>
      <c r="H6350" s="8"/>
      <c r="I6350" s="4"/>
      <c r="V6350" s="27"/>
    </row>
    <row r="6351" spans="1:22" x14ac:dyDescent="0.3">
      <c r="A6351" s="1"/>
      <c r="C6351" s="6"/>
      <c r="H6351" s="8"/>
      <c r="I6351" s="4"/>
      <c r="V6351" s="27"/>
    </row>
    <row r="6352" spans="1:22" x14ac:dyDescent="0.3">
      <c r="A6352" s="1"/>
      <c r="C6352" s="6"/>
      <c r="H6352" s="8"/>
      <c r="I6352" s="4"/>
      <c r="V6352" s="27"/>
    </row>
    <row r="6353" spans="1:22" x14ac:dyDescent="0.3">
      <c r="A6353" s="1"/>
      <c r="C6353" s="6"/>
      <c r="H6353" s="8"/>
      <c r="I6353" s="4"/>
      <c r="V6353" s="27"/>
    </row>
    <row r="6354" spans="1:22" x14ac:dyDescent="0.3">
      <c r="A6354" s="1"/>
      <c r="C6354" s="6"/>
      <c r="H6354" s="8"/>
      <c r="I6354" s="4"/>
      <c r="V6354" s="27"/>
    </row>
    <row r="6355" spans="1:22" x14ac:dyDescent="0.3">
      <c r="A6355" s="1"/>
      <c r="C6355" s="6"/>
      <c r="H6355" s="8"/>
      <c r="I6355" s="4"/>
      <c r="V6355" s="27"/>
    </row>
    <row r="6356" spans="1:22" x14ac:dyDescent="0.3">
      <c r="A6356" s="1"/>
      <c r="C6356" s="6"/>
      <c r="H6356" s="8"/>
      <c r="I6356" s="4"/>
      <c r="V6356" s="27"/>
    </row>
    <row r="6357" spans="1:22" x14ac:dyDescent="0.3">
      <c r="A6357" s="1"/>
      <c r="C6357" s="6"/>
      <c r="H6357" s="8"/>
      <c r="I6357" s="4"/>
      <c r="V6357" s="27"/>
    </row>
    <row r="6358" spans="1:22" x14ac:dyDescent="0.3">
      <c r="A6358" s="1"/>
      <c r="C6358" s="6"/>
      <c r="H6358" s="8"/>
      <c r="I6358" s="4"/>
      <c r="V6358" s="27"/>
    </row>
    <row r="6359" spans="1:22" x14ac:dyDescent="0.3">
      <c r="A6359" s="1"/>
      <c r="C6359" s="6"/>
      <c r="H6359" s="8"/>
      <c r="I6359" s="4"/>
      <c r="V6359" s="27"/>
    </row>
    <row r="6360" spans="1:22" x14ac:dyDescent="0.3">
      <c r="A6360" s="1"/>
      <c r="C6360" s="6"/>
      <c r="H6360" s="8"/>
      <c r="I6360" s="4"/>
      <c r="V6360" s="27"/>
    </row>
    <row r="6361" spans="1:22" x14ac:dyDescent="0.3">
      <c r="A6361" s="1"/>
      <c r="C6361" s="6"/>
      <c r="H6361" s="8"/>
      <c r="I6361" s="4"/>
      <c r="V6361" s="27"/>
    </row>
    <row r="6362" spans="1:22" x14ac:dyDescent="0.3">
      <c r="A6362" s="1"/>
      <c r="C6362" s="6"/>
      <c r="H6362" s="8"/>
      <c r="I6362" s="4"/>
      <c r="V6362" s="27"/>
    </row>
    <row r="6363" spans="1:22" x14ac:dyDescent="0.3">
      <c r="A6363" s="1"/>
      <c r="C6363" s="6"/>
      <c r="H6363" s="8"/>
      <c r="I6363" s="4"/>
      <c r="V6363" s="27"/>
    </row>
    <row r="6364" spans="1:22" x14ac:dyDescent="0.3">
      <c r="A6364" s="1"/>
      <c r="C6364" s="6"/>
      <c r="H6364" s="8"/>
      <c r="I6364" s="4"/>
      <c r="V6364" s="27"/>
    </row>
    <row r="6365" spans="1:22" x14ac:dyDescent="0.3">
      <c r="A6365" s="1"/>
      <c r="C6365" s="6"/>
      <c r="H6365" s="8"/>
      <c r="I6365" s="4"/>
      <c r="V6365" s="27"/>
    </row>
    <row r="6366" spans="1:22" x14ac:dyDescent="0.3">
      <c r="A6366" s="1"/>
      <c r="C6366" s="6"/>
      <c r="H6366" s="8"/>
      <c r="I6366" s="4"/>
      <c r="V6366" s="27"/>
    </row>
    <row r="6367" spans="1:22" x14ac:dyDescent="0.3">
      <c r="A6367" s="1"/>
      <c r="C6367" s="6"/>
      <c r="H6367" s="8"/>
      <c r="I6367" s="4"/>
      <c r="V6367" s="27"/>
    </row>
    <row r="6368" spans="1:22" x14ac:dyDescent="0.3">
      <c r="A6368" s="1"/>
      <c r="C6368" s="6"/>
      <c r="H6368" s="8"/>
      <c r="I6368" s="4"/>
      <c r="V6368" s="27"/>
    </row>
    <row r="6369" spans="1:22" x14ac:dyDescent="0.3">
      <c r="A6369" s="1"/>
      <c r="C6369" s="6"/>
      <c r="H6369" s="8"/>
      <c r="I6369" s="4"/>
      <c r="V6369" s="27"/>
    </row>
    <row r="6370" spans="1:22" x14ac:dyDescent="0.3">
      <c r="A6370" s="1"/>
      <c r="C6370" s="6"/>
      <c r="H6370" s="8"/>
      <c r="I6370" s="4"/>
      <c r="V6370" s="27"/>
    </row>
    <row r="6371" spans="1:22" x14ac:dyDescent="0.3">
      <c r="A6371" s="1"/>
      <c r="C6371" s="6"/>
      <c r="H6371" s="8"/>
      <c r="I6371" s="4"/>
      <c r="V6371" s="27"/>
    </row>
    <row r="6372" spans="1:22" x14ac:dyDescent="0.3">
      <c r="A6372" s="1"/>
      <c r="C6372" s="6"/>
      <c r="H6372" s="8"/>
      <c r="I6372" s="4"/>
      <c r="V6372" s="27"/>
    </row>
    <row r="6373" spans="1:22" x14ac:dyDescent="0.3">
      <c r="A6373" s="1"/>
      <c r="C6373" s="6"/>
      <c r="H6373" s="8"/>
      <c r="I6373" s="4"/>
      <c r="V6373" s="27"/>
    </row>
    <row r="6374" spans="1:22" x14ac:dyDescent="0.3">
      <c r="A6374" s="1"/>
      <c r="C6374" s="6"/>
      <c r="H6374" s="8"/>
      <c r="I6374" s="4"/>
      <c r="V6374" s="27"/>
    </row>
    <row r="6375" spans="1:22" x14ac:dyDescent="0.3">
      <c r="A6375" s="1"/>
      <c r="C6375" s="6"/>
      <c r="H6375" s="8"/>
      <c r="I6375" s="4"/>
      <c r="V6375" s="27"/>
    </row>
    <row r="6376" spans="1:22" x14ac:dyDescent="0.3">
      <c r="A6376" s="1"/>
      <c r="C6376" s="6"/>
      <c r="H6376" s="8"/>
      <c r="I6376" s="4"/>
      <c r="V6376" s="27"/>
    </row>
    <row r="6377" spans="1:22" x14ac:dyDescent="0.3">
      <c r="A6377" s="1"/>
      <c r="C6377" s="6"/>
      <c r="H6377" s="8"/>
      <c r="I6377" s="4"/>
      <c r="V6377" s="27"/>
    </row>
    <row r="6378" spans="1:22" x14ac:dyDescent="0.3">
      <c r="A6378" s="1"/>
      <c r="C6378" s="6"/>
      <c r="H6378" s="8"/>
      <c r="I6378" s="4"/>
      <c r="V6378" s="27"/>
    </row>
    <row r="6379" spans="1:22" x14ac:dyDescent="0.3">
      <c r="A6379" s="1"/>
      <c r="C6379" s="6"/>
      <c r="H6379" s="8"/>
      <c r="I6379" s="4"/>
      <c r="V6379" s="27"/>
    </row>
    <row r="6380" spans="1:22" x14ac:dyDescent="0.3">
      <c r="A6380" s="1"/>
      <c r="C6380" s="6"/>
      <c r="H6380" s="8"/>
      <c r="I6380" s="4"/>
      <c r="V6380" s="27"/>
    </row>
    <row r="6381" spans="1:22" x14ac:dyDescent="0.3">
      <c r="A6381" s="1"/>
      <c r="C6381" s="6"/>
      <c r="H6381" s="8"/>
      <c r="I6381" s="4"/>
      <c r="V6381" s="27"/>
    </row>
    <row r="6382" spans="1:22" x14ac:dyDescent="0.3">
      <c r="A6382" s="1"/>
      <c r="C6382" s="6"/>
      <c r="H6382" s="8"/>
      <c r="I6382" s="4"/>
      <c r="V6382" s="27"/>
    </row>
    <row r="6383" spans="1:22" x14ac:dyDescent="0.3">
      <c r="A6383" s="1"/>
      <c r="C6383" s="6"/>
      <c r="H6383" s="8"/>
      <c r="I6383" s="4"/>
      <c r="V6383" s="27"/>
    </row>
    <row r="6384" spans="1:22" x14ac:dyDescent="0.3">
      <c r="A6384" s="1"/>
      <c r="C6384" s="6"/>
      <c r="H6384" s="8"/>
      <c r="I6384" s="4"/>
      <c r="V6384" s="27"/>
    </row>
    <row r="6385" spans="1:22" x14ac:dyDescent="0.3">
      <c r="A6385" s="1"/>
      <c r="C6385" s="6"/>
      <c r="H6385" s="8"/>
      <c r="I6385" s="4"/>
      <c r="V6385" s="27"/>
    </row>
    <row r="6386" spans="1:22" x14ac:dyDescent="0.3">
      <c r="A6386" s="1"/>
      <c r="C6386" s="6"/>
      <c r="H6386" s="8"/>
      <c r="I6386" s="4"/>
      <c r="V6386" s="27"/>
    </row>
    <row r="6387" spans="1:22" x14ac:dyDescent="0.3">
      <c r="A6387" s="1"/>
      <c r="C6387" s="6"/>
      <c r="H6387" s="8"/>
      <c r="I6387" s="4"/>
      <c r="V6387" s="27"/>
    </row>
    <row r="6388" spans="1:22" x14ac:dyDescent="0.3">
      <c r="A6388" s="1"/>
      <c r="C6388" s="6"/>
      <c r="H6388" s="8"/>
      <c r="I6388" s="4"/>
      <c r="V6388" s="27"/>
    </row>
    <row r="6389" spans="1:22" x14ac:dyDescent="0.3">
      <c r="A6389" s="1"/>
      <c r="C6389" s="6"/>
      <c r="H6389" s="8"/>
      <c r="I6389" s="4"/>
      <c r="V6389" s="27"/>
    </row>
    <row r="6390" spans="1:22" x14ac:dyDescent="0.3">
      <c r="A6390" s="1"/>
      <c r="C6390" s="6"/>
      <c r="H6390" s="8"/>
      <c r="I6390" s="4"/>
      <c r="V6390" s="27"/>
    </row>
    <row r="6391" spans="1:22" x14ac:dyDescent="0.3">
      <c r="A6391" s="1"/>
      <c r="C6391" s="6"/>
      <c r="H6391" s="8"/>
      <c r="I6391" s="4"/>
      <c r="V6391" s="27"/>
    </row>
    <row r="6392" spans="1:22" x14ac:dyDescent="0.3">
      <c r="A6392" s="1"/>
      <c r="C6392" s="6"/>
      <c r="H6392" s="8"/>
      <c r="I6392" s="4"/>
      <c r="V6392" s="27"/>
    </row>
    <row r="6393" spans="1:22" x14ac:dyDescent="0.3">
      <c r="A6393" s="1"/>
      <c r="C6393" s="6"/>
      <c r="H6393" s="8"/>
      <c r="I6393" s="4"/>
      <c r="V6393" s="27"/>
    </row>
    <row r="6394" spans="1:22" x14ac:dyDescent="0.3">
      <c r="A6394" s="1"/>
      <c r="C6394" s="6"/>
      <c r="H6394" s="8"/>
      <c r="I6394" s="4"/>
      <c r="V6394" s="27"/>
    </row>
    <row r="6395" spans="1:22" x14ac:dyDescent="0.3">
      <c r="A6395" s="1"/>
      <c r="C6395" s="6"/>
      <c r="H6395" s="8"/>
      <c r="I6395" s="4"/>
      <c r="V6395" s="27"/>
    </row>
    <row r="6396" spans="1:22" x14ac:dyDescent="0.3">
      <c r="A6396" s="1"/>
      <c r="C6396" s="6"/>
      <c r="H6396" s="8"/>
      <c r="I6396" s="4"/>
      <c r="V6396" s="27"/>
    </row>
    <row r="6397" spans="1:22" x14ac:dyDescent="0.3">
      <c r="A6397" s="1"/>
      <c r="C6397" s="6"/>
      <c r="H6397" s="8"/>
      <c r="I6397" s="4"/>
      <c r="V6397" s="27"/>
    </row>
    <row r="6398" spans="1:22" x14ac:dyDescent="0.3">
      <c r="A6398" s="1"/>
      <c r="C6398" s="6"/>
      <c r="H6398" s="8"/>
      <c r="I6398" s="4"/>
      <c r="V6398" s="27"/>
    </row>
    <row r="6399" spans="1:22" x14ac:dyDescent="0.3">
      <c r="A6399" s="1"/>
      <c r="C6399" s="6"/>
      <c r="H6399" s="8"/>
      <c r="I6399" s="4"/>
      <c r="V6399" s="27"/>
    </row>
    <row r="6400" spans="1:22" x14ac:dyDescent="0.3">
      <c r="A6400" s="1"/>
      <c r="C6400" s="6"/>
      <c r="H6400" s="8"/>
      <c r="I6400" s="4"/>
      <c r="V6400" s="27"/>
    </row>
    <row r="6401" spans="1:22" x14ac:dyDescent="0.3">
      <c r="A6401" s="1"/>
      <c r="C6401" s="6"/>
      <c r="H6401" s="8"/>
      <c r="I6401" s="4"/>
      <c r="V6401" s="27"/>
    </row>
    <row r="6402" spans="1:22" x14ac:dyDescent="0.3">
      <c r="A6402" s="1"/>
      <c r="C6402" s="6"/>
      <c r="H6402" s="8"/>
      <c r="I6402" s="4"/>
      <c r="V6402" s="27"/>
    </row>
    <row r="6403" spans="1:22" x14ac:dyDescent="0.3">
      <c r="A6403" s="1"/>
      <c r="C6403" s="6"/>
      <c r="H6403" s="8"/>
      <c r="I6403" s="4"/>
      <c r="V6403" s="27"/>
    </row>
    <row r="6404" spans="1:22" x14ac:dyDescent="0.3">
      <c r="A6404" s="1"/>
      <c r="C6404" s="6"/>
      <c r="H6404" s="8"/>
      <c r="I6404" s="4"/>
      <c r="V6404" s="27"/>
    </row>
    <row r="6405" spans="1:22" x14ac:dyDescent="0.3">
      <c r="A6405" s="1"/>
      <c r="C6405" s="6"/>
      <c r="H6405" s="8"/>
      <c r="I6405" s="4"/>
      <c r="V6405" s="27"/>
    </row>
    <row r="6406" spans="1:22" x14ac:dyDescent="0.3">
      <c r="A6406" s="1"/>
      <c r="C6406" s="6"/>
      <c r="H6406" s="8"/>
      <c r="I6406" s="4"/>
      <c r="V6406" s="27"/>
    </row>
    <row r="6407" spans="1:22" x14ac:dyDescent="0.3">
      <c r="A6407" s="1"/>
      <c r="C6407" s="6"/>
      <c r="H6407" s="8"/>
      <c r="I6407" s="4"/>
      <c r="V6407" s="27"/>
    </row>
    <row r="6408" spans="1:22" x14ac:dyDescent="0.3">
      <c r="A6408" s="1"/>
      <c r="C6408" s="6"/>
      <c r="H6408" s="8"/>
      <c r="I6408" s="4"/>
      <c r="V6408" s="27"/>
    </row>
    <row r="6409" spans="1:22" x14ac:dyDescent="0.3">
      <c r="A6409" s="1"/>
      <c r="C6409" s="6"/>
      <c r="H6409" s="8"/>
      <c r="I6409" s="4"/>
      <c r="V6409" s="27"/>
    </row>
    <row r="6410" spans="1:22" x14ac:dyDescent="0.3">
      <c r="A6410" s="1"/>
      <c r="C6410" s="6"/>
      <c r="H6410" s="8"/>
      <c r="I6410" s="4"/>
      <c r="V6410" s="27"/>
    </row>
    <row r="6411" spans="1:22" x14ac:dyDescent="0.3">
      <c r="A6411" s="1"/>
      <c r="C6411" s="6"/>
      <c r="H6411" s="8"/>
      <c r="I6411" s="4"/>
      <c r="V6411" s="27"/>
    </row>
    <row r="6412" spans="1:22" x14ac:dyDescent="0.3">
      <c r="A6412" s="1"/>
      <c r="C6412" s="6"/>
      <c r="H6412" s="8"/>
      <c r="I6412" s="4"/>
      <c r="V6412" s="27"/>
    </row>
    <row r="6413" spans="1:22" x14ac:dyDescent="0.3">
      <c r="A6413" s="1"/>
      <c r="C6413" s="6"/>
      <c r="H6413" s="8"/>
      <c r="I6413" s="4"/>
      <c r="V6413" s="27"/>
    </row>
    <row r="6414" spans="1:22" x14ac:dyDescent="0.3">
      <c r="A6414" s="1"/>
      <c r="C6414" s="6"/>
      <c r="H6414" s="8"/>
      <c r="I6414" s="4"/>
      <c r="V6414" s="27"/>
    </row>
    <row r="6415" spans="1:22" x14ac:dyDescent="0.3">
      <c r="A6415" s="1"/>
      <c r="C6415" s="6"/>
      <c r="H6415" s="8"/>
      <c r="I6415" s="4"/>
      <c r="V6415" s="27"/>
    </row>
    <row r="6416" spans="1:22" x14ac:dyDescent="0.3">
      <c r="A6416" s="1"/>
      <c r="C6416" s="6"/>
      <c r="H6416" s="8"/>
      <c r="I6416" s="4"/>
      <c r="V6416" s="27"/>
    </row>
    <row r="6417" spans="1:22" x14ac:dyDescent="0.3">
      <c r="A6417" s="1"/>
      <c r="C6417" s="6"/>
      <c r="H6417" s="8"/>
      <c r="I6417" s="4"/>
      <c r="V6417" s="27"/>
    </row>
    <row r="6418" spans="1:22" x14ac:dyDescent="0.3">
      <c r="A6418" s="1"/>
      <c r="C6418" s="6"/>
      <c r="H6418" s="8"/>
      <c r="I6418" s="4"/>
      <c r="V6418" s="27"/>
    </row>
    <row r="6419" spans="1:22" x14ac:dyDescent="0.3">
      <c r="A6419" s="1"/>
      <c r="C6419" s="6"/>
      <c r="H6419" s="8"/>
      <c r="I6419" s="4"/>
      <c r="V6419" s="27"/>
    </row>
    <row r="6420" spans="1:22" x14ac:dyDescent="0.3">
      <c r="A6420" s="1"/>
      <c r="C6420" s="6"/>
      <c r="H6420" s="8"/>
      <c r="I6420" s="4"/>
      <c r="V6420" s="27"/>
    </row>
    <row r="6421" spans="1:22" x14ac:dyDescent="0.3">
      <c r="A6421" s="1"/>
      <c r="C6421" s="6"/>
      <c r="H6421" s="8"/>
      <c r="I6421" s="4"/>
      <c r="V6421" s="27"/>
    </row>
    <row r="6422" spans="1:22" x14ac:dyDescent="0.3">
      <c r="A6422" s="1"/>
      <c r="C6422" s="6"/>
      <c r="H6422" s="8"/>
      <c r="I6422" s="4"/>
      <c r="V6422" s="27"/>
    </row>
    <row r="6423" spans="1:22" x14ac:dyDescent="0.3">
      <c r="A6423" s="1"/>
      <c r="C6423" s="6"/>
      <c r="H6423" s="8"/>
      <c r="I6423" s="4"/>
      <c r="V6423" s="27"/>
    </row>
    <row r="6424" spans="1:22" x14ac:dyDescent="0.3">
      <c r="A6424" s="1"/>
      <c r="C6424" s="6"/>
      <c r="H6424" s="8"/>
      <c r="I6424" s="4"/>
      <c r="V6424" s="27"/>
    </row>
    <row r="6425" spans="1:22" x14ac:dyDescent="0.3">
      <c r="A6425" s="1"/>
      <c r="C6425" s="6"/>
      <c r="H6425" s="8"/>
      <c r="I6425" s="4"/>
      <c r="V6425" s="27"/>
    </row>
    <row r="6426" spans="1:22" x14ac:dyDescent="0.3">
      <c r="A6426" s="1"/>
      <c r="C6426" s="6"/>
      <c r="H6426" s="8"/>
      <c r="I6426" s="4"/>
      <c r="V6426" s="27"/>
    </row>
    <row r="6427" spans="1:22" x14ac:dyDescent="0.3">
      <c r="A6427" s="1"/>
      <c r="C6427" s="6"/>
      <c r="H6427" s="8"/>
      <c r="I6427" s="4"/>
      <c r="V6427" s="27"/>
    </row>
    <row r="6428" spans="1:22" x14ac:dyDescent="0.3">
      <c r="A6428" s="1"/>
      <c r="C6428" s="6"/>
      <c r="H6428" s="8"/>
      <c r="I6428" s="4"/>
      <c r="V6428" s="27"/>
    </row>
    <row r="6429" spans="1:22" x14ac:dyDescent="0.3">
      <c r="A6429" s="1"/>
      <c r="C6429" s="6"/>
      <c r="H6429" s="8"/>
      <c r="I6429" s="4"/>
      <c r="V6429" s="27"/>
    </row>
    <row r="6430" spans="1:22" x14ac:dyDescent="0.3">
      <c r="A6430" s="1"/>
      <c r="C6430" s="6"/>
      <c r="H6430" s="8"/>
      <c r="I6430" s="4"/>
      <c r="V6430" s="27"/>
    </row>
    <row r="6431" spans="1:22" x14ac:dyDescent="0.3">
      <c r="A6431" s="1"/>
      <c r="C6431" s="6"/>
      <c r="H6431" s="8"/>
      <c r="I6431" s="4"/>
      <c r="V6431" s="27"/>
    </row>
    <row r="6432" spans="1:22" x14ac:dyDescent="0.3">
      <c r="A6432" s="1"/>
      <c r="C6432" s="6"/>
      <c r="H6432" s="8"/>
      <c r="I6432" s="4"/>
      <c r="V6432" s="27"/>
    </row>
    <row r="6433" spans="1:22" x14ac:dyDescent="0.3">
      <c r="A6433" s="1"/>
      <c r="C6433" s="6"/>
      <c r="H6433" s="8"/>
      <c r="I6433" s="4"/>
      <c r="V6433" s="27"/>
    </row>
    <row r="6434" spans="1:22" x14ac:dyDescent="0.3">
      <c r="A6434" s="1"/>
      <c r="C6434" s="6"/>
      <c r="H6434" s="8"/>
      <c r="I6434" s="4"/>
      <c r="V6434" s="27"/>
    </row>
    <row r="6435" spans="1:22" x14ac:dyDescent="0.3">
      <c r="A6435" s="1"/>
      <c r="C6435" s="6"/>
      <c r="H6435" s="8"/>
      <c r="I6435" s="4"/>
      <c r="V6435" s="27"/>
    </row>
    <row r="6436" spans="1:22" x14ac:dyDescent="0.3">
      <c r="A6436" s="1"/>
      <c r="C6436" s="6"/>
      <c r="H6436" s="8"/>
      <c r="I6436" s="4"/>
      <c r="V6436" s="27"/>
    </row>
    <row r="6437" spans="1:22" x14ac:dyDescent="0.3">
      <c r="A6437" s="1"/>
      <c r="C6437" s="6"/>
      <c r="H6437" s="8"/>
      <c r="I6437" s="4"/>
      <c r="V6437" s="27"/>
    </row>
    <row r="6438" spans="1:22" x14ac:dyDescent="0.3">
      <c r="A6438" s="1"/>
      <c r="C6438" s="6"/>
      <c r="H6438" s="8"/>
      <c r="I6438" s="4"/>
      <c r="V6438" s="27"/>
    </row>
    <row r="6439" spans="1:22" x14ac:dyDescent="0.3">
      <c r="A6439" s="1"/>
      <c r="C6439" s="6"/>
      <c r="H6439" s="8"/>
      <c r="I6439" s="4"/>
      <c r="V6439" s="27"/>
    </row>
    <row r="6440" spans="1:22" x14ac:dyDescent="0.3">
      <c r="A6440" s="1"/>
      <c r="C6440" s="6"/>
      <c r="H6440" s="8"/>
      <c r="I6440" s="4"/>
      <c r="V6440" s="27"/>
    </row>
    <row r="6441" spans="1:22" x14ac:dyDescent="0.3">
      <c r="A6441" s="1"/>
      <c r="C6441" s="6"/>
      <c r="H6441" s="8"/>
      <c r="I6441" s="4"/>
      <c r="V6441" s="27"/>
    </row>
    <row r="6442" spans="1:22" x14ac:dyDescent="0.3">
      <c r="A6442" s="1"/>
      <c r="C6442" s="6"/>
      <c r="H6442" s="8"/>
      <c r="I6442" s="4"/>
      <c r="V6442" s="27"/>
    </row>
    <row r="6443" spans="1:22" x14ac:dyDescent="0.3">
      <c r="A6443" s="1"/>
      <c r="C6443" s="6"/>
      <c r="H6443" s="8"/>
      <c r="I6443" s="4"/>
      <c r="V6443" s="27"/>
    </row>
    <row r="6444" spans="1:22" x14ac:dyDescent="0.3">
      <c r="A6444" s="1"/>
      <c r="C6444" s="6"/>
      <c r="H6444" s="8"/>
      <c r="I6444" s="4"/>
      <c r="V6444" s="27"/>
    </row>
    <row r="6445" spans="1:22" x14ac:dyDescent="0.3">
      <c r="A6445" s="1"/>
      <c r="C6445" s="6"/>
      <c r="H6445" s="8"/>
      <c r="I6445" s="4"/>
      <c r="V6445" s="27"/>
    </row>
    <row r="6446" spans="1:22" x14ac:dyDescent="0.3">
      <c r="A6446" s="1"/>
      <c r="C6446" s="6"/>
      <c r="H6446" s="8"/>
      <c r="I6446" s="4"/>
      <c r="V6446" s="27"/>
    </row>
    <row r="6447" spans="1:22" x14ac:dyDescent="0.3">
      <c r="A6447" s="1"/>
      <c r="C6447" s="6"/>
      <c r="H6447" s="8"/>
      <c r="I6447" s="4"/>
      <c r="V6447" s="27"/>
    </row>
    <row r="6448" spans="1:22" x14ac:dyDescent="0.3">
      <c r="A6448" s="1"/>
      <c r="C6448" s="6"/>
      <c r="H6448" s="8"/>
      <c r="I6448" s="4"/>
      <c r="V6448" s="27"/>
    </row>
    <row r="6449" spans="1:22" x14ac:dyDescent="0.3">
      <c r="A6449" s="1"/>
      <c r="C6449" s="6"/>
      <c r="H6449" s="8"/>
      <c r="I6449" s="4"/>
      <c r="V6449" s="27"/>
    </row>
    <row r="6450" spans="1:22" x14ac:dyDescent="0.3">
      <c r="A6450" s="1"/>
      <c r="C6450" s="6"/>
      <c r="H6450" s="8"/>
      <c r="I6450" s="4"/>
      <c r="V6450" s="27"/>
    </row>
    <row r="6451" spans="1:22" x14ac:dyDescent="0.3">
      <c r="A6451" s="1"/>
      <c r="C6451" s="6"/>
      <c r="H6451" s="8"/>
      <c r="I6451" s="4"/>
      <c r="V6451" s="27"/>
    </row>
    <row r="6452" spans="1:22" x14ac:dyDescent="0.3">
      <c r="A6452" s="1"/>
      <c r="C6452" s="6"/>
      <c r="H6452" s="8"/>
      <c r="I6452" s="4"/>
      <c r="V6452" s="27"/>
    </row>
    <row r="6453" spans="1:22" x14ac:dyDescent="0.3">
      <c r="A6453" s="1"/>
      <c r="C6453" s="6"/>
      <c r="H6453" s="8"/>
      <c r="I6453" s="4"/>
      <c r="V6453" s="27"/>
    </row>
    <row r="6454" spans="1:22" x14ac:dyDescent="0.3">
      <c r="A6454" s="1"/>
      <c r="C6454" s="6"/>
      <c r="H6454" s="8"/>
      <c r="I6454" s="4"/>
      <c r="V6454" s="27"/>
    </row>
    <row r="6455" spans="1:22" x14ac:dyDescent="0.3">
      <c r="A6455" s="1"/>
      <c r="C6455" s="6"/>
      <c r="H6455" s="8"/>
      <c r="I6455" s="4"/>
      <c r="V6455" s="27"/>
    </row>
    <row r="6456" spans="1:22" x14ac:dyDescent="0.3">
      <c r="A6456" s="1"/>
      <c r="C6456" s="6"/>
      <c r="H6456" s="8"/>
      <c r="I6456" s="4"/>
      <c r="V6456" s="27"/>
    </row>
    <row r="6457" spans="1:22" x14ac:dyDescent="0.3">
      <c r="A6457" s="1"/>
      <c r="C6457" s="6"/>
      <c r="H6457" s="8"/>
      <c r="I6457" s="4"/>
      <c r="V6457" s="27"/>
    </row>
    <row r="6458" spans="1:22" x14ac:dyDescent="0.3">
      <c r="A6458" s="1"/>
      <c r="C6458" s="6"/>
      <c r="H6458" s="8"/>
      <c r="I6458" s="4"/>
      <c r="V6458" s="27"/>
    </row>
    <row r="6459" spans="1:22" x14ac:dyDescent="0.3">
      <c r="A6459" s="1"/>
      <c r="C6459" s="6"/>
      <c r="H6459" s="8"/>
      <c r="I6459" s="4"/>
      <c r="V6459" s="27"/>
    </row>
    <row r="6460" spans="1:22" x14ac:dyDescent="0.3">
      <c r="A6460" s="1"/>
      <c r="C6460" s="6"/>
      <c r="H6460" s="8"/>
      <c r="I6460" s="4"/>
      <c r="V6460" s="27"/>
    </row>
    <row r="6461" spans="1:22" x14ac:dyDescent="0.3">
      <c r="A6461" s="1"/>
      <c r="C6461" s="6"/>
      <c r="H6461" s="8"/>
      <c r="I6461" s="4"/>
      <c r="V6461" s="27"/>
    </row>
    <row r="6462" spans="1:22" x14ac:dyDescent="0.3">
      <c r="A6462" s="1"/>
      <c r="C6462" s="6"/>
      <c r="H6462" s="8"/>
      <c r="I6462" s="4"/>
      <c r="V6462" s="27"/>
    </row>
    <row r="6463" spans="1:22" x14ac:dyDescent="0.3">
      <c r="A6463" s="1"/>
      <c r="C6463" s="6"/>
      <c r="H6463" s="8"/>
      <c r="I6463" s="4"/>
      <c r="V6463" s="27"/>
    </row>
    <row r="6464" spans="1:22" x14ac:dyDescent="0.3">
      <c r="A6464" s="1"/>
      <c r="C6464" s="6"/>
      <c r="H6464" s="8"/>
      <c r="I6464" s="4"/>
      <c r="V6464" s="27"/>
    </row>
    <row r="6465" spans="1:22" x14ac:dyDescent="0.3">
      <c r="A6465" s="1"/>
      <c r="C6465" s="6"/>
      <c r="H6465" s="8"/>
      <c r="I6465" s="4"/>
      <c r="V6465" s="27"/>
    </row>
    <row r="6466" spans="1:22" x14ac:dyDescent="0.3">
      <c r="A6466" s="1"/>
      <c r="C6466" s="6"/>
      <c r="H6466" s="8"/>
      <c r="I6466" s="4"/>
      <c r="V6466" s="27"/>
    </row>
    <row r="6467" spans="1:22" x14ac:dyDescent="0.3">
      <c r="A6467" s="1"/>
      <c r="C6467" s="6"/>
      <c r="H6467" s="8"/>
      <c r="I6467" s="4"/>
      <c r="V6467" s="27"/>
    </row>
    <row r="6468" spans="1:22" x14ac:dyDescent="0.3">
      <c r="A6468" s="1"/>
      <c r="C6468" s="6"/>
      <c r="H6468" s="8"/>
      <c r="I6468" s="4"/>
      <c r="V6468" s="27"/>
    </row>
    <row r="6469" spans="1:22" x14ac:dyDescent="0.3">
      <c r="A6469" s="1"/>
      <c r="C6469" s="6"/>
      <c r="H6469" s="8"/>
      <c r="I6469" s="4"/>
      <c r="V6469" s="27"/>
    </row>
    <row r="6470" spans="1:22" x14ac:dyDescent="0.3">
      <c r="A6470" s="1"/>
      <c r="C6470" s="6"/>
      <c r="H6470" s="8"/>
      <c r="I6470" s="4"/>
      <c r="V6470" s="27"/>
    </row>
    <row r="6471" spans="1:22" x14ac:dyDescent="0.3">
      <c r="A6471" s="1"/>
      <c r="C6471" s="6"/>
      <c r="H6471" s="8"/>
      <c r="I6471" s="4"/>
      <c r="V6471" s="27"/>
    </row>
    <row r="6472" spans="1:22" x14ac:dyDescent="0.3">
      <c r="A6472" s="1"/>
      <c r="C6472" s="6"/>
      <c r="H6472" s="8"/>
      <c r="I6472" s="4"/>
      <c r="V6472" s="27"/>
    </row>
    <row r="6473" spans="1:22" x14ac:dyDescent="0.3">
      <c r="A6473" s="1"/>
      <c r="C6473" s="6"/>
      <c r="H6473" s="8"/>
      <c r="I6473" s="4"/>
      <c r="V6473" s="27"/>
    </row>
    <row r="6474" spans="1:22" x14ac:dyDescent="0.3">
      <c r="A6474" s="1"/>
      <c r="C6474" s="6"/>
      <c r="H6474" s="8"/>
      <c r="I6474" s="4"/>
      <c r="V6474" s="27"/>
    </row>
    <row r="6475" spans="1:22" x14ac:dyDescent="0.3">
      <c r="A6475" s="1"/>
      <c r="C6475" s="6"/>
      <c r="H6475" s="8"/>
      <c r="I6475" s="4"/>
      <c r="V6475" s="27"/>
    </row>
    <row r="6476" spans="1:22" x14ac:dyDescent="0.3">
      <c r="A6476" s="1"/>
      <c r="C6476" s="6"/>
      <c r="H6476" s="8"/>
      <c r="I6476" s="4"/>
      <c r="V6476" s="27"/>
    </row>
    <row r="6477" spans="1:22" x14ac:dyDescent="0.3">
      <c r="A6477" s="1"/>
      <c r="C6477" s="6"/>
      <c r="H6477" s="8"/>
      <c r="I6477" s="4"/>
      <c r="V6477" s="27"/>
    </row>
    <row r="6478" spans="1:22" x14ac:dyDescent="0.3">
      <c r="A6478" s="1"/>
      <c r="C6478" s="6"/>
      <c r="H6478" s="8"/>
      <c r="I6478" s="4"/>
      <c r="V6478" s="27"/>
    </row>
    <row r="6479" spans="1:22" x14ac:dyDescent="0.3">
      <c r="A6479" s="1"/>
      <c r="C6479" s="6"/>
      <c r="H6479" s="8"/>
      <c r="I6479" s="4"/>
      <c r="V6479" s="27"/>
    </row>
    <row r="6480" spans="1:22" x14ac:dyDescent="0.3">
      <c r="A6480" s="1"/>
      <c r="C6480" s="6"/>
      <c r="H6480" s="8"/>
      <c r="I6480" s="4"/>
      <c r="V6480" s="27"/>
    </row>
    <row r="6481" spans="1:22" x14ac:dyDescent="0.3">
      <c r="A6481" s="1"/>
      <c r="C6481" s="6"/>
      <c r="H6481" s="8"/>
      <c r="I6481" s="4"/>
      <c r="V6481" s="27"/>
    </row>
    <row r="6482" spans="1:22" x14ac:dyDescent="0.3">
      <c r="A6482" s="1"/>
      <c r="C6482" s="6"/>
      <c r="H6482" s="8"/>
      <c r="I6482" s="4"/>
      <c r="V6482" s="27"/>
    </row>
    <row r="6483" spans="1:22" x14ac:dyDescent="0.3">
      <c r="A6483" s="1"/>
      <c r="C6483" s="6"/>
      <c r="H6483" s="8"/>
      <c r="I6483" s="4"/>
      <c r="V6483" s="27"/>
    </row>
    <row r="6484" spans="1:22" x14ac:dyDescent="0.3">
      <c r="A6484" s="1"/>
      <c r="C6484" s="6"/>
      <c r="H6484" s="8"/>
      <c r="I6484" s="4"/>
      <c r="V6484" s="27"/>
    </row>
    <row r="6485" spans="1:22" x14ac:dyDescent="0.3">
      <c r="A6485" s="1"/>
      <c r="C6485" s="6"/>
      <c r="H6485" s="8"/>
      <c r="I6485" s="4"/>
      <c r="V6485" s="27"/>
    </row>
    <row r="6486" spans="1:22" x14ac:dyDescent="0.3">
      <c r="A6486" s="1"/>
      <c r="C6486" s="6"/>
      <c r="H6486" s="8"/>
      <c r="I6486" s="4"/>
      <c r="V6486" s="27"/>
    </row>
    <row r="6487" spans="1:22" x14ac:dyDescent="0.3">
      <c r="A6487" s="1"/>
      <c r="C6487" s="6"/>
      <c r="H6487" s="8"/>
      <c r="I6487" s="4"/>
      <c r="V6487" s="27"/>
    </row>
    <row r="6488" spans="1:22" x14ac:dyDescent="0.3">
      <c r="A6488" s="1"/>
      <c r="C6488" s="6"/>
      <c r="H6488" s="8"/>
      <c r="I6488" s="4"/>
      <c r="V6488" s="27"/>
    </row>
    <row r="6489" spans="1:22" x14ac:dyDescent="0.3">
      <c r="A6489" s="1"/>
      <c r="C6489" s="6"/>
      <c r="H6489" s="8"/>
      <c r="I6489" s="4"/>
      <c r="V6489" s="27"/>
    </row>
    <row r="6490" spans="1:22" x14ac:dyDescent="0.3">
      <c r="A6490" s="1"/>
      <c r="C6490" s="6"/>
      <c r="H6490" s="8"/>
      <c r="I6490" s="4"/>
      <c r="V6490" s="27"/>
    </row>
    <row r="6491" spans="1:22" x14ac:dyDescent="0.3">
      <c r="A6491" s="1"/>
      <c r="C6491" s="6"/>
      <c r="H6491" s="8"/>
      <c r="I6491" s="4"/>
      <c r="V6491" s="27"/>
    </row>
    <row r="6492" spans="1:22" x14ac:dyDescent="0.3">
      <c r="A6492" s="1"/>
      <c r="C6492" s="6"/>
      <c r="H6492" s="8"/>
      <c r="I6492" s="4"/>
      <c r="V6492" s="27"/>
    </row>
    <row r="6493" spans="1:22" x14ac:dyDescent="0.3">
      <c r="A6493" s="1"/>
      <c r="C6493" s="6"/>
      <c r="H6493" s="8"/>
      <c r="I6493" s="4"/>
      <c r="V6493" s="27"/>
    </row>
    <row r="6494" spans="1:22" x14ac:dyDescent="0.3">
      <c r="A6494" s="1"/>
      <c r="C6494" s="6"/>
      <c r="H6494" s="8"/>
      <c r="I6494" s="4"/>
      <c r="V6494" s="27"/>
    </row>
    <row r="6495" spans="1:22" x14ac:dyDescent="0.3">
      <c r="A6495" s="1"/>
      <c r="C6495" s="6"/>
      <c r="H6495" s="8"/>
      <c r="I6495" s="4"/>
      <c r="V6495" s="27"/>
    </row>
    <row r="6496" spans="1:22" x14ac:dyDescent="0.3">
      <c r="A6496" s="1"/>
      <c r="C6496" s="6"/>
      <c r="H6496" s="8"/>
      <c r="I6496" s="4"/>
      <c r="V6496" s="27"/>
    </row>
    <row r="6497" spans="1:22" x14ac:dyDescent="0.3">
      <c r="A6497" s="1"/>
      <c r="C6497" s="6"/>
      <c r="H6497" s="8"/>
      <c r="I6497" s="4"/>
      <c r="V6497" s="27"/>
    </row>
    <row r="6498" spans="1:22" x14ac:dyDescent="0.3">
      <c r="A6498" s="1"/>
      <c r="C6498" s="6"/>
      <c r="H6498" s="8"/>
      <c r="I6498" s="4"/>
      <c r="V6498" s="27"/>
    </row>
    <row r="6499" spans="1:22" x14ac:dyDescent="0.3">
      <c r="A6499" s="1"/>
      <c r="C6499" s="6"/>
      <c r="H6499" s="8"/>
      <c r="I6499" s="4"/>
      <c r="V6499" s="27"/>
    </row>
    <row r="6500" spans="1:22" x14ac:dyDescent="0.3">
      <c r="A6500" s="1"/>
      <c r="C6500" s="6"/>
      <c r="H6500" s="8"/>
      <c r="I6500" s="4"/>
      <c r="V6500" s="27"/>
    </row>
    <row r="6501" spans="1:22" x14ac:dyDescent="0.3">
      <c r="A6501" s="1"/>
      <c r="C6501" s="6"/>
      <c r="H6501" s="8"/>
      <c r="I6501" s="4"/>
      <c r="V6501" s="27"/>
    </row>
    <row r="6502" spans="1:22" x14ac:dyDescent="0.3">
      <c r="A6502" s="1"/>
      <c r="C6502" s="6"/>
      <c r="H6502" s="8"/>
      <c r="I6502" s="4"/>
      <c r="V6502" s="27"/>
    </row>
    <row r="6503" spans="1:22" x14ac:dyDescent="0.3">
      <c r="A6503" s="1"/>
      <c r="C6503" s="6"/>
      <c r="H6503" s="8"/>
      <c r="I6503" s="4"/>
      <c r="V6503" s="27"/>
    </row>
    <row r="6504" spans="1:22" x14ac:dyDescent="0.3">
      <c r="A6504" s="1"/>
      <c r="C6504" s="6"/>
      <c r="H6504" s="8"/>
      <c r="I6504" s="4"/>
      <c r="V6504" s="27"/>
    </row>
    <row r="6505" spans="1:22" x14ac:dyDescent="0.3">
      <c r="A6505" s="1"/>
      <c r="C6505" s="6"/>
      <c r="H6505" s="8"/>
      <c r="I6505" s="4"/>
      <c r="V6505" s="27"/>
    </row>
    <row r="6506" spans="1:22" x14ac:dyDescent="0.3">
      <c r="A6506" s="1"/>
      <c r="C6506" s="6"/>
      <c r="H6506" s="8"/>
      <c r="I6506" s="4"/>
      <c r="V6506" s="27"/>
    </row>
    <row r="6507" spans="1:22" x14ac:dyDescent="0.3">
      <c r="A6507" s="1"/>
      <c r="C6507" s="6"/>
      <c r="H6507" s="8"/>
      <c r="I6507" s="4"/>
      <c r="V6507" s="27"/>
    </row>
    <row r="6508" spans="1:22" x14ac:dyDescent="0.3">
      <c r="A6508" s="1"/>
      <c r="C6508" s="6"/>
      <c r="H6508" s="8"/>
      <c r="I6508" s="4"/>
      <c r="V6508" s="27"/>
    </row>
    <row r="6509" spans="1:22" x14ac:dyDescent="0.3">
      <c r="A6509" s="1"/>
      <c r="C6509" s="6"/>
      <c r="H6509" s="8"/>
      <c r="I6509" s="4"/>
      <c r="V6509" s="27"/>
    </row>
    <row r="6510" spans="1:22" x14ac:dyDescent="0.3">
      <c r="A6510" s="1"/>
      <c r="C6510" s="6"/>
      <c r="H6510" s="8"/>
      <c r="I6510" s="4"/>
      <c r="V6510" s="27"/>
    </row>
    <row r="6511" spans="1:22" x14ac:dyDescent="0.3">
      <c r="A6511" s="1"/>
      <c r="C6511" s="6"/>
      <c r="H6511" s="8"/>
      <c r="I6511" s="4"/>
      <c r="V6511" s="27"/>
    </row>
    <row r="6512" spans="1:22" x14ac:dyDescent="0.3">
      <c r="A6512" s="1"/>
      <c r="C6512" s="6"/>
      <c r="H6512" s="8"/>
      <c r="I6512" s="4"/>
      <c r="V6512" s="27"/>
    </row>
    <row r="6513" spans="1:22" x14ac:dyDescent="0.3">
      <c r="A6513" s="1"/>
      <c r="C6513" s="6"/>
      <c r="H6513" s="8"/>
      <c r="I6513" s="4"/>
      <c r="V6513" s="27"/>
    </row>
    <row r="6514" spans="1:22" x14ac:dyDescent="0.3">
      <c r="A6514" s="1"/>
      <c r="C6514" s="6"/>
      <c r="H6514" s="8"/>
      <c r="I6514" s="4"/>
      <c r="V6514" s="27"/>
    </row>
    <row r="6515" spans="1:22" x14ac:dyDescent="0.3">
      <c r="A6515" s="1"/>
      <c r="C6515" s="6"/>
      <c r="H6515" s="8"/>
      <c r="I6515" s="4"/>
      <c r="V6515" s="27"/>
    </row>
    <row r="6516" spans="1:22" x14ac:dyDescent="0.3">
      <c r="A6516" s="1"/>
      <c r="C6516" s="6"/>
      <c r="H6516" s="8"/>
      <c r="I6516" s="4"/>
      <c r="V6516" s="27"/>
    </row>
    <row r="6517" spans="1:22" x14ac:dyDescent="0.3">
      <c r="A6517" s="1"/>
      <c r="C6517" s="6"/>
      <c r="H6517" s="8"/>
      <c r="I6517" s="4"/>
      <c r="V6517" s="27"/>
    </row>
    <row r="6518" spans="1:22" x14ac:dyDescent="0.3">
      <c r="A6518" s="1"/>
      <c r="C6518" s="6"/>
      <c r="H6518" s="8"/>
      <c r="I6518" s="4"/>
      <c r="V6518" s="27"/>
    </row>
    <row r="6519" spans="1:22" x14ac:dyDescent="0.3">
      <c r="A6519" s="1"/>
      <c r="C6519" s="6"/>
      <c r="H6519" s="8"/>
      <c r="I6519" s="4"/>
      <c r="V6519" s="27"/>
    </row>
    <row r="6520" spans="1:22" x14ac:dyDescent="0.3">
      <c r="A6520" s="1"/>
      <c r="C6520" s="6"/>
      <c r="H6520" s="8"/>
      <c r="I6520" s="4"/>
      <c r="V6520" s="27"/>
    </row>
    <row r="6521" spans="1:22" x14ac:dyDescent="0.3">
      <c r="A6521" s="1"/>
      <c r="C6521" s="6"/>
      <c r="H6521" s="8"/>
      <c r="I6521" s="4"/>
      <c r="V6521" s="27"/>
    </row>
    <row r="6522" spans="1:22" x14ac:dyDescent="0.3">
      <c r="A6522" s="1"/>
      <c r="C6522" s="6"/>
      <c r="H6522" s="8"/>
      <c r="I6522" s="4"/>
      <c r="V6522" s="27"/>
    </row>
    <row r="6523" spans="1:22" x14ac:dyDescent="0.3">
      <c r="A6523" s="1"/>
      <c r="C6523" s="6"/>
      <c r="H6523" s="8"/>
      <c r="I6523" s="4"/>
      <c r="V6523" s="27"/>
    </row>
    <row r="6524" spans="1:22" x14ac:dyDescent="0.3">
      <c r="A6524" s="1"/>
      <c r="C6524" s="6"/>
      <c r="H6524" s="8"/>
      <c r="I6524" s="4"/>
      <c r="V6524" s="27"/>
    </row>
    <row r="6525" spans="1:22" x14ac:dyDescent="0.3">
      <c r="A6525" s="1"/>
      <c r="C6525" s="6"/>
      <c r="H6525" s="8"/>
      <c r="I6525" s="4"/>
      <c r="V6525" s="27"/>
    </row>
    <row r="6526" spans="1:22" x14ac:dyDescent="0.3">
      <c r="A6526" s="1"/>
      <c r="C6526" s="6"/>
      <c r="H6526" s="8"/>
      <c r="I6526" s="4"/>
      <c r="V6526" s="27"/>
    </row>
    <row r="6527" spans="1:22" x14ac:dyDescent="0.3">
      <c r="A6527" s="1"/>
      <c r="C6527" s="6"/>
      <c r="H6527" s="8"/>
      <c r="I6527" s="4"/>
      <c r="V6527" s="27"/>
    </row>
    <row r="6528" spans="1:22" x14ac:dyDescent="0.3">
      <c r="A6528" s="1"/>
      <c r="C6528" s="6"/>
      <c r="H6528" s="8"/>
      <c r="I6528" s="4"/>
      <c r="V6528" s="27"/>
    </row>
    <row r="6529" spans="1:22" x14ac:dyDescent="0.3">
      <c r="A6529" s="1"/>
      <c r="C6529" s="6"/>
      <c r="H6529" s="8"/>
      <c r="I6529" s="4"/>
      <c r="V6529" s="27"/>
    </row>
    <row r="6530" spans="1:22" x14ac:dyDescent="0.3">
      <c r="A6530" s="1"/>
      <c r="C6530" s="6"/>
      <c r="H6530" s="8"/>
      <c r="I6530" s="4"/>
      <c r="V6530" s="27"/>
    </row>
    <row r="6531" spans="1:22" x14ac:dyDescent="0.3">
      <c r="A6531" s="1"/>
      <c r="C6531" s="6"/>
      <c r="H6531" s="8"/>
      <c r="I6531" s="4"/>
      <c r="V6531" s="27"/>
    </row>
    <row r="6532" spans="1:22" x14ac:dyDescent="0.3">
      <c r="A6532" s="1"/>
      <c r="C6532" s="6"/>
      <c r="H6532" s="8"/>
      <c r="I6532" s="4"/>
      <c r="V6532" s="27"/>
    </row>
    <row r="6533" spans="1:22" x14ac:dyDescent="0.3">
      <c r="A6533" s="1"/>
      <c r="C6533" s="6"/>
      <c r="H6533" s="8"/>
      <c r="I6533" s="4"/>
      <c r="V6533" s="27"/>
    </row>
    <row r="6534" spans="1:22" x14ac:dyDescent="0.3">
      <c r="A6534" s="1"/>
      <c r="C6534" s="6"/>
      <c r="H6534" s="8"/>
      <c r="I6534" s="4"/>
      <c r="V6534" s="27"/>
    </row>
    <row r="6535" spans="1:22" x14ac:dyDescent="0.3">
      <c r="A6535" s="1"/>
      <c r="C6535" s="6"/>
      <c r="H6535" s="8"/>
      <c r="I6535" s="4"/>
      <c r="V6535" s="27"/>
    </row>
    <row r="6536" spans="1:22" x14ac:dyDescent="0.3">
      <c r="A6536" s="1"/>
      <c r="C6536" s="6"/>
      <c r="H6536" s="8"/>
      <c r="I6536" s="4"/>
      <c r="V6536" s="27"/>
    </row>
    <row r="6537" spans="1:22" x14ac:dyDescent="0.3">
      <c r="A6537" s="1"/>
      <c r="C6537" s="6"/>
      <c r="H6537" s="8"/>
      <c r="I6537" s="4"/>
      <c r="V6537" s="27"/>
    </row>
    <row r="6538" spans="1:22" x14ac:dyDescent="0.3">
      <c r="A6538" s="1"/>
      <c r="C6538" s="6"/>
      <c r="H6538" s="8"/>
      <c r="I6538" s="4"/>
      <c r="V6538" s="27"/>
    </row>
    <row r="6539" spans="1:22" x14ac:dyDescent="0.3">
      <c r="A6539" s="1"/>
      <c r="C6539" s="6"/>
      <c r="H6539" s="8"/>
      <c r="I6539" s="4"/>
      <c r="V6539" s="27"/>
    </row>
    <row r="6540" spans="1:22" x14ac:dyDescent="0.3">
      <c r="A6540" s="1"/>
      <c r="C6540" s="6"/>
      <c r="H6540" s="8"/>
      <c r="I6540" s="4"/>
      <c r="V6540" s="27"/>
    </row>
    <row r="6541" spans="1:22" x14ac:dyDescent="0.3">
      <c r="A6541" s="1"/>
      <c r="C6541" s="6"/>
      <c r="H6541" s="8"/>
      <c r="I6541" s="4"/>
      <c r="V6541" s="27"/>
    </row>
    <row r="6542" spans="1:22" x14ac:dyDescent="0.3">
      <c r="A6542" s="1"/>
      <c r="C6542" s="6"/>
      <c r="H6542" s="8"/>
      <c r="I6542" s="4"/>
      <c r="V6542" s="27"/>
    </row>
    <row r="6543" spans="1:22" x14ac:dyDescent="0.3">
      <c r="A6543" s="1"/>
      <c r="C6543" s="6"/>
      <c r="H6543" s="8"/>
      <c r="I6543" s="4"/>
      <c r="V6543" s="27"/>
    </row>
    <row r="6544" spans="1:22" x14ac:dyDescent="0.3">
      <c r="A6544" s="1"/>
      <c r="C6544" s="6"/>
      <c r="H6544" s="8"/>
      <c r="I6544" s="4"/>
      <c r="V6544" s="27"/>
    </row>
    <row r="6545" spans="1:22" x14ac:dyDescent="0.3">
      <c r="A6545" s="1"/>
      <c r="C6545" s="6"/>
      <c r="H6545" s="8"/>
      <c r="I6545" s="4"/>
      <c r="V6545" s="27"/>
    </row>
    <row r="6546" spans="1:22" x14ac:dyDescent="0.3">
      <c r="A6546" s="1"/>
      <c r="C6546" s="6"/>
      <c r="H6546" s="8"/>
      <c r="I6546" s="4"/>
      <c r="V6546" s="27"/>
    </row>
    <row r="6547" spans="1:22" x14ac:dyDescent="0.3">
      <c r="A6547" s="1"/>
      <c r="C6547" s="6"/>
      <c r="H6547" s="8"/>
      <c r="I6547" s="4"/>
      <c r="V6547" s="27"/>
    </row>
    <row r="6548" spans="1:22" x14ac:dyDescent="0.3">
      <c r="A6548" s="1"/>
      <c r="C6548" s="6"/>
      <c r="H6548" s="8"/>
      <c r="I6548" s="4"/>
      <c r="V6548" s="27"/>
    </row>
    <row r="6549" spans="1:22" x14ac:dyDescent="0.3">
      <c r="A6549" s="1"/>
      <c r="C6549" s="6"/>
      <c r="H6549" s="8"/>
      <c r="I6549" s="4"/>
      <c r="V6549" s="27"/>
    </row>
    <row r="6550" spans="1:22" x14ac:dyDescent="0.3">
      <c r="A6550" s="1"/>
      <c r="C6550" s="6"/>
      <c r="H6550" s="8"/>
      <c r="I6550" s="4"/>
      <c r="V6550" s="27"/>
    </row>
    <row r="6551" spans="1:22" x14ac:dyDescent="0.3">
      <c r="A6551" s="1"/>
      <c r="C6551" s="6"/>
      <c r="H6551" s="8"/>
      <c r="I6551" s="4"/>
      <c r="V6551" s="27"/>
    </row>
    <row r="6552" spans="1:22" x14ac:dyDescent="0.3">
      <c r="A6552" s="1"/>
      <c r="C6552" s="6"/>
      <c r="H6552" s="8"/>
      <c r="I6552" s="4"/>
      <c r="V6552" s="27"/>
    </row>
    <row r="6553" spans="1:22" x14ac:dyDescent="0.3">
      <c r="A6553" s="1"/>
      <c r="C6553" s="6"/>
      <c r="H6553" s="8"/>
      <c r="I6553" s="4"/>
      <c r="V6553" s="27"/>
    </row>
    <row r="6554" spans="1:22" x14ac:dyDescent="0.3">
      <c r="A6554" s="1"/>
      <c r="C6554" s="6"/>
      <c r="H6554" s="8"/>
      <c r="I6554" s="4"/>
      <c r="V6554" s="27"/>
    </row>
    <row r="6555" spans="1:22" x14ac:dyDescent="0.3">
      <c r="A6555" s="1"/>
      <c r="C6555" s="6"/>
      <c r="H6555" s="8"/>
      <c r="I6555" s="4"/>
      <c r="V6555" s="27"/>
    </row>
    <row r="6556" spans="1:22" x14ac:dyDescent="0.3">
      <c r="A6556" s="1"/>
      <c r="C6556" s="6"/>
      <c r="H6556" s="8"/>
      <c r="I6556" s="4"/>
      <c r="V6556" s="27"/>
    </row>
    <row r="6557" spans="1:22" x14ac:dyDescent="0.3">
      <c r="A6557" s="1"/>
      <c r="C6557" s="6"/>
      <c r="H6557" s="8"/>
      <c r="I6557" s="4"/>
      <c r="V6557" s="27"/>
    </row>
    <row r="6558" spans="1:22" x14ac:dyDescent="0.3">
      <c r="A6558" s="1"/>
      <c r="C6558" s="6"/>
      <c r="H6558" s="8"/>
      <c r="I6558" s="4"/>
      <c r="V6558" s="27"/>
    </row>
    <row r="6559" spans="1:22" x14ac:dyDescent="0.3">
      <c r="A6559" s="1"/>
      <c r="C6559" s="6"/>
      <c r="H6559" s="8"/>
      <c r="I6559" s="4"/>
      <c r="V6559" s="27"/>
    </row>
    <row r="6560" spans="1:22" x14ac:dyDescent="0.3">
      <c r="A6560" s="1"/>
      <c r="C6560" s="6"/>
      <c r="H6560" s="8"/>
      <c r="I6560" s="4"/>
      <c r="V6560" s="27"/>
    </row>
    <row r="6561" spans="1:22" x14ac:dyDescent="0.3">
      <c r="A6561" s="1"/>
      <c r="C6561" s="6"/>
      <c r="H6561" s="8"/>
      <c r="I6561" s="4"/>
      <c r="V6561" s="27"/>
    </row>
    <row r="6562" spans="1:22" x14ac:dyDescent="0.3">
      <c r="A6562" s="1"/>
      <c r="C6562" s="6"/>
      <c r="H6562" s="8"/>
      <c r="I6562" s="4"/>
      <c r="V6562" s="27"/>
    </row>
    <row r="6563" spans="1:22" x14ac:dyDescent="0.3">
      <c r="A6563" s="1"/>
      <c r="C6563" s="6"/>
      <c r="H6563" s="8"/>
      <c r="I6563" s="4"/>
      <c r="V6563" s="27"/>
    </row>
    <row r="6564" spans="1:22" x14ac:dyDescent="0.3">
      <c r="A6564" s="1"/>
      <c r="C6564" s="6"/>
      <c r="H6564" s="8"/>
      <c r="I6564" s="4"/>
      <c r="V6564" s="27"/>
    </row>
    <row r="6565" spans="1:22" x14ac:dyDescent="0.3">
      <c r="A6565" s="1"/>
      <c r="C6565" s="6"/>
      <c r="H6565" s="8"/>
      <c r="I6565" s="4"/>
      <c r="V6565" s="27"/>
    </row>
    <row r="6566" spans="1:22" x14ac:dyDescent="0.3">
      <c r="A6566" s="1"/>
      <c r="C6566" s="6"/>
      <c r="H6566" s="8"/>
      <c r="I6566" s="4"/>
      <c r="V6566" s="27"/>
    </row>
    <row r="6567" spans="1:22" x14ac:dyDescent="0.3">
      <c r="A6567" s="1"/>
      <c r="C6567" s="6"/>
      <c r="H6567" s="8"/>
      <c r="I6567" s="4"/>
      <c r="V6567" s="27"/>
    </row>
    <row r="6568" spans="1:22" x14ac:dyDescent="0.3">
      <c r="A6568" s="1"/>
      <c r="C6568" s="6"/>
      <c r="H6568" s="8"/>
      <c r="I6568" s="4"/>
      <c r="V6568" s="27"/>
    </row>
    <row r="6569" spans="1:22" x14ac:dyDescent="0.3">
      <c r="A6569" s="1"/>
      <c r="C6569" s="6"/>
      <c r="H6569" s="8"/>
      <c r="I6569" s="4"/>
      <c r="V6569" s="27"/>
    </row>
    <row r="6570" spans="1:22" x14ac:dyDescent="0.3">
      <c r="A6570" s="1"/>
      <c r="C6570" s="6"/>
      <c r="H6570" s="8"/>
      <c r="I6570" s="4"/>
      <c r="V6570" s="27"/>
    </row>
    <row r="6571" spans="1:22" x14ac:dyDescent="0.3">
      <c r="A6571" s="1"/>
      <c r="C6571" s="6"/>
      <c r="H6571" s="8"/>
      <c r="I6571" s="4"/>
      <c r="V6571" s="27"/>
    </row>
    <row r="6572" spans="1:22" x14ac:dyDescent="0.3">
      <c r="A6572" s="1"/>
      <c r="C6572" s="6"/>
      <c r="H6572" s="8"/>
      <c r="I6572" s="4"/>
      <c r="V6572" s="27"/>
    </row>
    <row r="6573" spans="1:22" x14ac:dyDescent="0.3">
      <c r="A6573" s="1"/>
      <c r="C6573" s="6"/>
      <c r="H6573" s="8"/>
      <c r="I6573" s="4"/>
      <c r="V6573" s="27"/>
    </row>
    <row r="6574" spans="1:22" x14ac:dyDescent="0.3">
      <c r="A6574" s="1"/>
      <c r="C6574" s="6"/>
      <c r="H6574" s="8"/>
      <c r="I6574" s="4"/>
      <c r="V6574" s="27"/>
    </row>
    <row r="6575" spans="1:22" x14ac:dyDescent="0.3">
      <c r="A6575" s="1"/>
      <c r="C6575" s="6"/>
      <c r="H6575" s="8"/>
      <c r="I6575" s="4"/>
      <c r="V6575" s="27"/>
    </row>
    <row r="6576" spans="1:22" x14ac:dyDescent="0.3">
      <c r="A6576" s="1"/>
      <c r="C6576" s="6"/>
      <c r="H6576" s="8"/>
      <c r="I6576" s="4"/>
      <c r="V6576" s="27"/>
    </row>
    <row r="6577" spans="1:22" x14ac:dyDescent="0.3">
      <c r="A6577" s="1"/>
      <c r="C6577" s="6"/>
      <c r="H6577" s="8"/>
      <c r="I6577" s="4"/>
      <c r="V6577" s="27"/>
    </row>
    <row r="6578" spans="1:22" x14ac:dyDescent="0.3">
      <c r="A6578" s="1"/>
      <c r="C6578" s="6"/>
      <c r="H6578" s="8"/>
      <c r="I6578" s="4"/>
      <c r="V6578" s="27"/>
    </row>
    <row r="6579" spans="1:22" x14ac:dyDescent="0.3">
      <c r="A6579" s="1"/>
      <c r="C6579" s="6"/>
      <c r="H6579" s="8"/>
      <c r="I6579" s="4"/>
      <c r="V6579" s="27"/>
    </row>
    <row r="6580" spans="1:22" x14ac:dyDescent="0.3">
      <c r="A6580" s="1"/>
      <c r="C6580" s="6"/>
      <c r="H6580" s="8"/>
      <c r="I6580" s="4"/>
      <c r="V6580" s="27"/>
    </row>
    <row r="6581" spans="1:22" x14ac:dyDescent="0.3">
      <c r="A6581" s="1"/>
      <c r="C6581" s="6"/>
      <c r="H6581" s="8"/>
      <c r="I6581" s="4"/>
      <c r="V6581" s="27"/>
    </row>
    <row r="6582" spans="1:22" x14ac:dyDescent="0.3">
      <c r="A6582" s="1"/>
      <c r="C6582" s="6"/>
      <c r="H6582" s="8"/>
      <c r="I6582" s="4"/>
      <c r="V6582" s="27"/>
    </row>
    <row r="6583" spans="1:22" x14ac:dyDescent="0.3">
      <c r="A6583" s="1"/>
      <c r="C6583" s="6"/>
      <c r="H6583" s="8"/>
      <c r="I6583" s="4"/>
      <c r="V6583" s="27"/>
    </row>
    <row r="6584" spans="1:22" x14ac:dyDescent="0.3">
      <c r="A6584" s="1"/>
      <c r="C6584" s="6"/>
      <c r="H6584" s="8"/>
      <c r="I6584" s="4"/>
      <c r="V6584" s="27"/>
    </row>
    <row r="6585" spans="1:22" x14ac:dyDescent="0.3">
      <c r="A6585" s="1"/>
      <c r="C6585" s="6"/>
      <c r="H6585" s="8"/>
      <c r="I6585" s="4"/>
      <c r="V6585" s="27"/>
    </row>
    <row r="6586" spans="1:22" x14ac:dyDescent="0.3">
      <c r="A6586" s="1"/>
      <c r="C6586" s="6"/>
      <c r="H6586" s="8"/>
      <c r="I6586" s="4"/>
      <c r="V6586" s="27"/>
    </row>
    <row r="6587" spans="1:22" x14ac:dyDescent="0.3">
      <c r="A6587" s="1"/>
      <c r="C6587" s="6"/>
      <c r="H6587" s="8"/>
      <c r="I6587" s="4"/>
      <c r="V6587" s="27"/>
    </row>
    <row r="6588" spans="1:22" x14ac:dyDescent="0.3">
      <c r="A6588" s="1"/>
      <c r="C6588" s="6"/>
      <c r="H6588" s="8"/>
      <c r="I6588" s="4"/>
      <c r="V6588" s="27"/>
    </row>
    <row r="6589" spans="1:22" x14ac:dyDescent="0.3">
      <c r="A6589" s="1"/>
      <c r="C6589" s="6"/>
      <c r="H6589" s="8"/>
      <c r="I6589" s="4"/>
      <c r="V6589" s="27"/>
    </row>
    <row r="6590" spans="1:22" x14ac:dyDescent="0.3">
      <c r="A6590" s="1"/>
      <c r="C6590" s="6"/>
      <c r="H6590" s="8"/>
      <c r="I6590" s="4"/>
      <c r="V6590" s="27"/>
    </row>
    <row r="6591" spans="1:22" x14ac:dyDescent="0.3">
      <c r="A6591" s="1"/>
      <c r="C6591" s="6"/>
      <c r="H6591" s="8"/>
      <c r="I6591" s="4"/>
      <c r="V6591" s="27"/>
    </row>
    <row r="6592" spans="1:22" x14ac:dyDescent="0.3">
      <c r="A6592" s="1"/>
      <c r="C6592" s="6"/>
      <c r="H6592" s="8"/>
      <c r="I6592" s="4"/>
      <c r="V6592" s="27"/>
    </row>
    <row r="6593" spans="1:22" x14ac:dyDescent="0.3">
      <c r="A6593" s="1"/>
      <c r="C6593" s="6"/>
      <c r="H6593" s="8"/>
      <c r="I6593" s="4"/>
      <c r="V6593" s="27"/>
    </row>
    <row r="6594" spans="1:22" x14ac:dyDescent="0.3">
      <c r="A6594" s="1"/>
      <c r="C6594" s="6"/>
      <c r="H6594" s="8"/>
      <c r="I6594" s="4"/>
      <c r="V6594" s="27"/>
    </row>
    <row r="6595" spans="1:22" x14ac:dyDescent="0.3">
      <c r="A6595" s="1"/>
      <c r="C6595" s="6"/>
      <c r="H6595" s="8"/>
      <c r="I6595" s="4"/>
      <c r="V6595" s="27"/>
    </row>
    <row r="6596" spans="1:22" x14ac:dyDescent="0.3">
      <c r="A6596" s="1"/>
      <c r="C6596" s="6"/>
      <c r="H6596" s="8"/>
      <c r="I6596" s="4"/>
      <c r="V6596" s="27"/>
    </row>
    <row r="6597" spans="1:22" x14ac:dyDescent="0.3">
      <c r="A6597" s="1"/>
      <c r="C6597" s="6"/>
      <c r="H6597" s="8"/>
      <c r="I6597" s="4"/>
      <c r="V6597" s="27"/>
    </row>
    <row r="6598" spans="1:22" x14ac:dyDescent="0.3">
      <c r="A6598" s="1"/>
      <c r="C6598" s="6"/>
      <c r="H6598" s="8"/>
      <c r="I6598" s="4"/>
      <c r="V6598" s="27"/>
    </row>
    <row r="6599" spans="1:22" x14ac:dyDescent="0.3">
      <c r="A6599" s="1"/>
      <c r="C6599" s="6"/>
      <c r="H6599" s="8"/>
      <c r="I6599" s="4"/>
      <c r="V6599" s="27"/>
    </row>
    <row r="6600" spans="1:22" x14ac:dyDescent="0.3">
      <c r="A6600" s="1"/>
      <c r="C6600" s="6"/>
      <c r="H6600" s="8"/>
      <c r="I6600" s="4"/>
      <c r="V6600" s="27"/>
    </row>
    <row r="6601" spans="1:22" x14ac:dyDescent="0.3">
      <c r="A6601" s="1"/>
      <c r="C6601" s="6"/>
      <c r="H6601" s="8"/>
      <c r="I6601" s="4"/>
      <c r="V6601" s="27"/>
    </row>
    <row r="6602" spans="1:22" x14ac:dyDescent="0.3">
      <c r="A6602" s="1"/>
      <c r="C6602" s="6"/>
      <c r="H6602" s="8"/>
      <c r="I6602" s="4"/>
      <c r="V6602" s="27"/>
    </row>
    <row r="6603" spans="1:22" x14ac:dyDescent="0.3">
      <c r="A6603" s="1"/>
      <c r="C6603" s="6"/>
      <c r="H6603" s="8"/>
      <c r="I6603" s="4"/>
      <c r="V6603" s="27"/>
    </row>
    <row r="6604" spans="1:22" x14ac:dyDescent="0.3">
      <c r="A6604" s="1"/>
      <c r="C6604" s="6"/>
      <c r="H6604" s="8"/>
      <c r="I6604" s="4"/>
      <c r="V6604" s="27"/>
    </row>
    <row r="6605" spans="1:22" x14ac:dyDescent="0.3">
      <c r="A6605" s="1"/>
      <c r="C6605" s="6"/>
      <c r="H6605" s="8"/>
      <c r="I6605" s="4"/>
      <c r="V6605" s="27"/>
    </row>
    <row r="6606" spans="1:22" x14ac:dyDescent="0.3">
      <c r="A6606" s="1"/>
      <c r="C6606" s="6"/>
      <c r="H6606" s="8"/>
      <c r="I6606" s="4"/>
      <c r="V6606" s="27"/>
    </row>
    <row r="6607" spans="1:22" x14ac:dyDescent="0.3">
      <c r="A6607" s="1"/>
      <c r="C6607" s="6"/>
      <c r="H6607" s="8"/>
      <c r="I6607" s="4"/>
      <c r="V6607" s="27"/>
    </row>
    <row r="6608" spans="1:22" x14ac:dyDescent="0.3">
      <c r="A6608" s="1"/>
      <c r="C6608" s="6"/>
      <c r="H6608" s="8"/>
      <c r="I6608" s="4"/>
      <c r="V6608" s="27"/>
    </row>
    <row r="6609" spans="1:22" x14ac:dyDescent="0.3">
      <c r="A6609" s="1"/>
      <c r="C6609" s="6"/>
      <c r="H6609" s="8"/>
      <c r="I6609" s="4"/>
      <c r="V6609" s="27"/>
    </row>
    <row r="6610" spans="1:22" x14ac:dyDescent="0.3">
      <c r="A6610" s="1"/>
      <c r="C6610" s="6"/>
      <c r="H6610" s="8"/>
      <c r="I6610" s="4"/>
      <c r="V6610" s="27"/>
    </row>
    <row r="6611" spans="1:22" x14ac:dyDescent="0.3">
      <c r="A6611" s="1"/>
      <c r="C6611" s="6"/>
      <c r="H6611" s="8"/>
      <c r="I6611" s="4"/>
      <c r="V6611" s="27"/>
    </row>
    <row r="6612" spans="1:22" x14ac:dyDescent="0.3">
      <c r="A6612" s="1"/>
      <c r="C6612" s="6"/>
      <c r="H6612" s="8"/>
      <c r="I6612" s="4"/>
      <c r="V6612" s="27"/>
    </row>
    <row r="6613" spans="1:22" x14ac:dyDescent="0.3">
      <c r="A6613" s="1"/>
      <c r="C6613" s="6"/>
      <c r="H6613" s="8"/>
      <c r="I6613" s="4"/>
      <c r="V6613" s="27"/>
    </row>
    <row r="6614" spans="1:22" x14ac:dyDescent="0.3">
      <c r="A6614" s="1"/>
      <c r="C6614" s="6"/>
      <c r="H6614" s="8"/>
      <c r="I6614" s="4"/>
      <c r="V6614" s="27"/>
    </row>
    <row r="6615" spans="1:22" x14ac:dyDescent="0.3">
      <c r="A6615" s="1"/>
      <c r="C6615" s="6"/>
      <c r="H6615" s="8"/>
      <c r="I6615" s="4"/>
      <c r="V6615" s="27"/>
    </row>
    <row r="6616" spans="1:22" x14ac:dyDescent="0.3">
      <c r="A6616" s="1"/>
      <c r="C6616" s="6"/>
      <c r="H6616" s="8"/>
      <c r="I6616" s="4"/>
      <c r="V6616" s="27"/>
    </row>
    <row r="6617" spans="1:22" x14ac:dyDescent="0.3">
      <c r="A6617" s="1"/>
      <c r="C6617" s="6"/>
      <c r="H6617" s="8"/>
      <c r="I6617" s="4"/>
      <c r="V6617" s="27"/>
    </row>
    <row r="6618" spans="1:22" x14ac:dyDescent="0.3">
      <c r="A6618" s="1"/>
      <c r="C6618" s="6"/>
      <c r="H6618" s="8"/>
      <c r="I6618" s="4"/>
      <c r="V6618" s="27"/>
    </row>
    <row r="6619" spans="1:22" x14ac:dyDescent="0.3">
      <c r="A6619" s="1"/>
      <c r="C6619" s="6"/>
      <c r="H6619" s="8"/>
      <c r="I6619" s="4"/>
      <c r="V6619" s="27"/>
    </row>
    <row r="6620" spans="1:22" x14ac:dyDescent="0.3">
      <c r="A6620" s="1"/>
      <c r="C6620" s="6"/>
      <c r="H6620" s="8"/>
      <c r="I6620" s="4"/>
      <c r="V6620" s="27"/>
    </row>
    <row r="6621" spans="1:22" x14ac:dyDescent="0.3">
      <c r="A6621" s="1"/>
      <c r="C6621" s="6"/>
      <c r="H6621" s="8"/>
      <c r="I6621" s="4"/>
      <c r="V6621" s="27"/>
    </row>
    <row r="6622" spans="1:22" x14ac:dyDescent="0.3">
      <c r="A6622" s="1"/>
      <c r="C6622" s="6"/>
      <c r="H6622" s="8"/>
      <c r="I6622" s="4"/>
      <c r="V6622" s="27"/>
    </row>
    <row r="6623" spans="1:22" x14ac:dyDescent="0.3">
      <c r="A6623" s="1"/>
      <c r="C6623" s="6"/>
      <c r="H6623" s="8"/>
      <c r="I6623" s="4"/>
      <c r="V6623" s="27"/>
    </row>
    <row r="6624" spans="1:22" x14ac:dyDescent="0.3">
      <c r="A6624" s="1"/>
      <c r="C6624" s="6"/>
      <c r="H6624" s="8"/>
      <c r="I6624" s="4"/>
      <c r="V6624" s="27"/>
    </row>
    <row r="6625" spans="1:22" x14ac:dyDescent="0.3">
      <c r="A6625" s="1"/>
      <c r="C6625" s="6"/>
      <c r="H6625" s="8"/>
      <c r="I6625" s="4"/>
      <c r="V6625" s="27"/>
    </row>
    <row r="6626" spans="1:22" x14ac:dyDescent="0.3">
      <c r="A6626" s="1"/>
      <c r="C6626" s="6"/>
      <c r="H6626" s="8"/>
      <c r="I6626" s="4"/>
      <c r="V6626" s="27"/>
    </row>
    <row r="6627" spans="1:22" x14ac:dyDescent="0.3">
      <c r="A6627" s="1"/>
      <c r="C6627" s="6"/>
      <c r="H6627" s="8"/>
      <c r="I6627" s="4"/>
      <c r="V6627" s="27"/>
    </row>
    <row r="6628" spans="1:22" x14ac:dyDescent="0.3">
      <c r="A6628" s="1"/>
      <c r="C6628" s="6"/>
      <c r="H6628" s="8"/>
      <c r="I6628" s="4"/>
      <c r="V6628" s="27"/>
    </row>
    <row r="6629" spans="1:22" x14ac:dyDescent="0.3">
      <c r="A6629" s="1"/>
      <c r="C6629" s="6"/>
      <c r="H6629" s="8"/>
      <c r="I6629" s="4"/>
      <c r="V6629" s="27"/>
    </row>
    <row r="6630" spans="1:22" x14ac:dyDescent="0.3">
      <c r="A6630" s="1"/>
      <c r="C6630" s="6"/>
      <c r="H6630" s="8"/>
      <c r="I6630" s="4"/>
      <c r="V6630" s="27"/>
    </row>
    <row r="6631" spans="1:22" x14ac:dyDescent="0.3">
      <c r="A6631" s="1"/>
      <c r="C6631" s="6"/>
      <c r="H6631" s="8"/>
      <c r="I6631" s="4"/>
      <c r="V6631" s="27"/>
    </row>
    <row r="6632" spans="1:22" x14ac:dyDescent="0.3">
      <c r="A6632" s="1"/>
      <c r="C6632" s="6"/>
      <c r="H6632" s="8"/>
      <c r="I6632" s="4"/>
      <c r="V6632" s="27"/>
    </row>
    <row r="6633" spans="1:22" x14ac:dyDescent="0.3">
      <c r="A6633" s="1"/>
      <c r="C6633" s="6"/>
      <c r="H6633" s="8"/>
      <c r="I6633" s="4"/>
      <c r="V6633" s="27"/>
    </row>
    <row r="6634" spans="1:22" x14ac:dyDescent="0.3">
      <c r="A6634" s="1"/>
      <c r="C6634" s="6"/>
      <c r="H6634" s="8"/>
      <c r="I6634" s="4"/>
      <c r="V6634" s="27"/>
    </row>
    <row r="6635" spans="1:22" x14ac:dyDescent="0.3">
      <c r="A6635" s="1"/>
      <c r="C6635" s="6"/>
      <c r="H6635" s="8"/>
      <c r="I6635" s="4"/>
      <c r="V6635" s="27"/>
    </row>
    <row r="6636" spans="1:22" x14ac:dyDescent="0.3">
      <c r="A6636" s="1"/>
      <c r="C6636" s="6"/>
      <c r="H6636" s="8"/>
      <c r="I6636" s="4"/>
      <c r="V6636" s="27"/>
    </row>
    <row r="6637" spans="1:22" x14ac:dyDescent="0.3">
      <c r="A6637" s="1"/>
      <c r="C6637" s="6"/>
      <c r="H6637" s="8"/>
      <c r="I6637" s="4"/>
      <c r="V6637" s="27"/>
    </row>
    <row r="6638" spans="1:22" x14ac:dyDescent="0.3">
      <c r="A6638" s="1"/>
      <c r="C6638" s="6"/>
      <c r="H6638" s="8"/>
      <c r="I6638" s="4"/>
      <c r="V6638" s="27"/>
    </row>
    <row r="6639" spans="1:22" x14ac:dyDescent="0.3">
      <c r="A6639" s="1"/>
      <c r="C6639" s="6"/>
      <c r="H6639" s="8"/>
      <c r="I6639" s="4"/>
      <c r="V6639" s="27"/>
    </row>
    <row r="6640" spans="1:22" x14ac:dyDescent="0.3">
      <c r="A6640" s="1"/>
      <c r="C6640" s="6"/>
      <c r="H6640" s="8"/>
      <c r="I6640" s="4"/>
      <c r="V6640" s="27"/>
    </row>
    <row r="6641" spans="1:22" x14ac:dyDescent="0.3">
      <c r="A6641" s="1"/>
      <c r="C6641" s="6"/>
      <c r="H6641" s="8"/>
      <c r="I6641" s="4"/>
      <c r="V6641" s="27"/>
    </row>
    <row r="6642" spans="1:22" x14ac:dyDescent="0.3">
      <c r="A6642" s="1"/>
      <c r="C6642" s="6"/>
      <c r="H6642" s="8"/>
      <c r="I6642" s="4"/>
      <c r="V6642" s="27"/>
    </row>
    <row r="6643" spans="1:22" x14ac:dyDescent="0.3">
      <c r="A6643" s="1"/>
      <c r="C6643" s="6"/>
      <c r="H6643" s="8"/>
      <c r="I6643" s="4"/>
      <c r="V6643" s="27"/>
    </row>
    <row r="6644" spans="1:22" x14ac:dyDescent="0.3">
      <c r="A6644" s="1"/>
      <c r="C6644" s="6"/>
      <c r="H6644" s="8"/>
      <c r="I6644" s="4"/>
      <c r="V6644" s="27"/>
    </row>
    <row r="6645" spans="1:22" x14ac:dyDescent="0.3">
      <c r="A6645" s="1"/>
      <c r="C6645" s="6"/>
      <c r="H6645" s="8"/>
      <c r="I6645" s="4"/>
      <c r="V6645" s="27"/>
    </row>
    <row r="6646" spans="1:22" x14ac:dyDescent="0.3">
      <c r="A6646" s="1"/>
      <c r="C6646" s="6"/>
      <c r="H6646" s="8"/>
      <c r="I6646" s="4"/>
      <c r="V6646" s="27"/>
    </row>
    <row r="6647" spans="1:22" x14ac:dyDescent="0.3">
      <c r="A6647" s="1"/>
      <c r="C6647" s="6"/>
      <c r="H6647" s="8"/>
      <c r="I6647" s="4"/>
      <c r="V6647" s="27"/>
    </row>
    <row r="6648" spans="1:22" x14ac:dyDescent="0.3">
      <c r="A6648" s="1"/>
      <c r="C6648" s="6"/>
      <c r="H6648" s="8"/>
      <c r="I6648" s="4"/>
      <c r="V6648" s="27"/>
    </row>
    <row r="6649" spans="1:22" x14ac:dyDescent="0.3">
      <c r="A6649" s="1"/>
      <c r="C6649" s="6"/>
      <c r="H6649" s="8"/>
      <c r="I6649" s="4"/>
      <c r="V6649" s="27"/>
    </row>
    <row r="6650" spans="1:22" x14ac:dyDescent="0.3">
      <c r="A6650" s="1"/>
      <c r="C6650" s="6"/>
      <c r="H6650" s="8"/>
      <c r="I6650" s="4"/>
      <c r="V6650" s="27"/>
    </row>
    <row r="6651" spans="1:22" x14ac:dyDescent="0.3">
      <c r="A6651" s="1"/>
      <c r="C6651" s="6"/>
      <c r="H6651" s="8"/>
      <c r="I6651" s="4"/>
      <c r="V6651" s="27"/>
    </row>
    <row r="6652" spans="1:22" x14ac:dyDescent="0.3">
      <c r="A6652" s="1"/>
      <c r="C6652" s="6"/>
      <c r="H6652" s="8"/>
      <c r="I6652" s="4"/>
      <c r="V6652" s="27"/>
    </row>
    <row r="6653" spans="1:22" x14ac:dyDescent="0.3">
      <c r="A6653" s="1"/>
      <c r="C6653" s="6"/>
      <c r="H6653" s="8"/>
      <c r="I6653" s="4"/>
      <c r="V6653" s="27"/>
    </row>
    <row r="6654" spans="1:22" x14ac:dyDescent="0.3">
      <c r="A6654" s="1"/>
      <c r="C6654" s="6"/>
      <c r="H6654" s="8"/>
      <c r="I6654" s="4"/>
      <c r="V6654" s="27"/>
    </row>
    <row r="6655" spans="1:22" x14ac:dyDescent="0.3">
      <c r="A6655" s="1"/>
      <c r="C6655" s="6"/>
      <c r="H6655" s="8"/>
      <c r="I6655" s="4"/>
      <c r="V6655" s="27"/>
    </row>
    <row r="6656" spans="1:22" x14ac:dyDescent="0.3">
      <c r="A6656" s="1"/>
      <c r="C6656" s="6"/>
      <c r="H6656" s="8"/>
      <c r="I6656" s="4"/>
      <c r="V6656" s="27"/>
    </row>
    <row r="6657" spans="1:22" x14ac:dyDescent="0.3">
      <c r="A6657" s="1"/>
      <c r="C6657" s="6"/>
      <c r="H6657" s="8"/>
      <c r="I6657" s="4"/>
      <c r="V6657" s="27"/>
    </row>
    <row r="6658" spans="1:22" x14ac:dyDescent="0.3">
      <c r="A6658" s="1"/>
      <c r="C6658" s="6"/>
      <c r="H6658" s="8"/>
      <c r="I6658" s="4"/>
      <c r="V6658" s="27"/>
    </row>
    <row r="6659" spans="1:22" x14ac:dyDescent="0.3">
      <c r="A6659" s="1"/>
      <c r="C6659" s="6"/>
      <c r="H6659" s="8"/>
      <c r="I6659" s="4"/>
      <c r="V6659" s="27"/>
    </row>
    <row r="6660" spans="1:22" x14ac:dyDescent="0.3">
      <c r="A6660" s="1"/>
      <c r="C6660" s="6"/>
      <c r="H6660" s="8"/>
      <c r="I6660" s="4"/>
      <c r="V6660" s="27"/>
    </row>
    <row r="6661" spans="1:22" x14ac:dyDescent="0.3">
      <c r="A6661" s="1"/>
      <c r="C6661" s="6"/>
      <c r="H6661" s="8"/>
      <c r="I6661" s="4"/>
      <c r="V6661" s="27"/>
    </row>
    <row r="6662" spans="1:22" x14ac:dyDescent="0.3">
      <c r="A6662" s="1"/>
      <c r="C6662" s="6"/>
      <c r="H6662" s="8"/>
      <c r="I6662" s="4"/>
      <c r="V6662" s="27"/>
    </row>
    <row r="6663" spans="1:22" x14ac:dyDescent="0.3">
      <c r="A6663" s="1"/>
      <c r="C6663" s="6"/>
      <c r="H6663" s="8"/>
      <c r="I6663" s="4"/>
      <c r="V6663" s="27"/>
    </row>
    <row r="6664" spans="1:22" x14ac:dyDescent="0.3">
      <c r="A6664" s="1"/>
      <c r="C6664" s="6"/>
      <c r="H6664" s="8"/>
      <c r="I6664" s="4"/>
      <c r="V6664" s="27"/>
    </row>
    <row r="6665" spans="1:22" x14ac:dyDescent="0.3">
      <c r="A6665" s="1"/>
      <c r="C6665" s="6"/>
      <c r="H6665" s="8"/>
      <c r="I6665" s="4"/>
      <c r="V6665" s="27"/>
    </row>
    <row r="6666" spans="1:22" x14ac:dyDescent="0.3">
      <c r="A6666" s="1"/>
      <c r="C6666" s="6"/>
      <c r="H6666" s="8"/>
      <c r="I6666" s="4"/>
      <c r="V6666" s="27"/>
    </row>
    <row r="6667" spans="1:22" x14ac:dyDescent="0.3">
      <c r="A6667" s="1"/>
      <c r="C6667" s="6"/>
      <c r="H6667" s="8"/>
      <c r="I6667" s="4"/>
      <c r="V6667" s="27"/>
    </row>
    <row r="6668" spans="1:22" x14ac:dyDescent="0.3">
      <c r="A6668" s="1"/>
      <c r="C6668" s="6"/>
      <c r="H6668" s="8"/>
      <c r="I6668" s="4"/>
      <c r="V6668" s="27"/>
    </row>
    <row r="6669" spans="1:22" x14ac:dyDescent="0.3">
      <c r="A6669" s="1"/>
      <c r="C6669" s="6"/>
      <c r="H6669" s="8"/>
      <c r="I6669" s="4"/>
      <c r="V6669" s="27"/>
    </row>
    <row r="6670" spans="1:22" x14ac:dyDescent="0.3">
      <c r="A6670" s="1"/>
      <c r="C6670" s="6"/>
      <c r="H6670" s="8"/>
      <c r="I6670" s="4"/>
      <c r="V6670" s="27"/>
    </row>
    <row r="6671" spans="1:22" x14ac:dyDescent="0.3">
      <c r="A6671" s="1"/>
      <c r="C6671" s="6"/>
      <c r="H6671" s="8"/>
      <c r="I6671" s="4"/>
      <c r="V6671" s="27"/>
    </row>
    <row r="6672" spans="1:22" x14ac:dyDescent="0.3">
      <c r="A6672" s="1"/>
      <c r="C6672" s="6"/>
      <c r="H6672" s="8"/>
      <c r="I6672" s="4"/>
      <c r="V6672" s="27"/>
    </row>
    <row r="6673" spans="1:22" x14ac:dyDescent="0.3">
      <c r="A6673" s="1"/>
      <c r="C6673" s="6"/>
      <c r="H6673" s="8"/>
      <c r="I6673" s="4"/>
      <c r="V6673" s="27"/>
    </row>
    <row r="6674" spans="1:22" x14ac:dyDescent="0.3">
      <c r="A6674" s="1"/>
      <c r="C6674" s="6"/>
      <c r="H6674" s="8"/>
      <c r="I6674" s="4"/>
      <c r="V6674" s="27"/>
    </row>
    <row r="6675" spans="1:22" x14ac:dyDescent="0.3">
      <c r="A6675" s="1"/>
      <c r="C6675" s="6"/>
      <c r="H6675" s="8"/>
      <c r="I6675" s="4"/>
      <c r="V6675" s="27"/>
    </row>
    <row r="6676" spans="1:22" x14ac:dyDescent="0.3">
      <c r="A6676" s="1"/>
      <c r="C6676" s="6"/>
      <c r="H6676" s="8"/>
      <c r="I6676" s="4"/>
      <c r="V6676" s="27"/>
    </row>
    <row r="6677" spans="1:22" x14ac:dyDescent="0.3">
      <c r="A6677" s="1"/>
      <c r="C6677" s="6"/>
      <c r="H6677" s="8"/>
      <c r="I6677" s="4"/>
      <c r="V6677" s="27"/>
    </row>
    <row r="6678" spans="1:22" x14ac:dyDescent="0.3">
      <c r="A6678" s="1"/>
      <c r="C6678" s="6"/>
      <c r="H6678" s="8"/>
      <c r="I6678" s="4"/>
      <c r="V6678" s="27"/>
    </row>
    <row r="6679" spans="1:22" x14ac:dyDescent="0.3">
      <c r="A6679" s="1"/>
      <c r="C6679" s="6"/>
      <c r="H6679" s="8"/>
      <c r="I6679" s="4"/>
      <c r="V6679" s="27"/>
    </row>
    <row r="6680" spans="1:22" x14ac:dyDescent="0.3">
      <c r="A6680" s="1"/>
      <c r="C6680" s="6"/>
      <c r="H6680" s="8"/>
      <c r="I6680" s="4"/>
      <c r="V6680" s="27"/>
    </row>
    <row r="6681" spans="1:22" x14ac:dyDescent="0.3">
      <c r="A6681" s="1"/>
      <c r="C6681" s="6"/>
      <c r="H6681" s="8"/>
      <c r="I6681" s="4"/>
      <c r="V6681" s="27"/>
    </row>
    <row r="6682" spans="1:22" x14ac:dyDescent="0.3">
      <c r="A6682" s="1"/>
      <c r="C6682" s="6"/>
      <c r="H6682" s="8"/>
      <c r="I6682" s="4"/>
      <c r="V6682" s="27"/>
    </row>
    <row r="6683" spans="1:22" x14ac:dyDescent="0.3">
      <c r="A6683" s="1"/>
      <c r="C6683" s="6"/>
      <c r="H6683" s="8"/>
      <c r="I6683" s="4"/>
      <c r="V6683" s="27"/>
    </row>
    <row r="6684" spans="1:22" x14ac:dyDescent="0.3">
      <c r="A6684" s="1"/>
      <c r="C6684" s="6"/>
      <c r="H6684" s="8"/>
      <c r="I6684" s="4"/>
      <c r="V6684" s="27"/>
    </row>
    <row r="6685" spans="1:22" x14ac:dyDescent="0.3">
      <c r="A6685" s="1"/>
      <c r="C6685" s="6"/>
      <c r="H6685" s="8"/>
      <c r="I6685" s="4"/>
      <c r="V6685" s="27"/>
    </row>
    <row r="6686" spans="1:22" x14ac:dyDescent="0.3">
      <c r="A6686" s="1"/>
      <c r="C6686" s="6"/>
      <c r="H6686" s="8"/>
      <c r="I6686" s="4"/>
      <c r="V6686" s="27"/>
    </row>
    <row r="6687" spans="1:22" x14ac:dyDescent="0.3">
      <c r="A6687" s="1"/>
      <c r="C6687" s="6"/>
      <c r="H6687" s="8"/>
      <c r="I6687" s="4"/>
      <c r="V6687" s="27"/>
    </row>
    <row r="6688" spans="1:22" x14ac:dyDescent="0.3">
      <c r="A6688" s="1"/>
      <c r="C6688" s="6"/>
      <c r="H6688" s="8"/>
      <c r="I6688" s="4"/>
      <c r="V6688" s="27"/>
    </row>
    <row r="6689" spans="1:22" x14ac:dyDescent="0.3">
      <c r="A6689" s="1"/>
      <c r="C6689" s="6"/>
      <c r="H6689" s="8"/>
      <c r="I6689" s="4"/>
      <c r="V6689" s="27"/>
    </row>
    <row r="6690" spans="1:22" x14ac:dyDescent="0.3">
      <c r="A6690" s="1"/>
      <c r="C6690" s="6"/>
      <c r="H6690" s="8"/>
      <c r="I6690" s="4"/>
      <c r="V6690" s="27"/>
    </row>
    <row r="6691" spans="1:22" x14ac:dyDescent="0.3">
      <c r="A6691" s="1"/>
      <c r="C6691" s="6"/>
      <c r="H6691" s="8"/>
      <c r="I6691" s="4"/>
      <c r="V6691" s="27"/>
    </row>
    <row r="6692" spans="1:22" x14ac:dyDescent="0.3">
      <c r="A6692" s="1"/>
      <c r="C6692" s="6"/>
      <c r="H6692" s="8"/>
      <c r="I6692" s="4"/>
      <c r="V6692" s="27"/>
    </row>
    <row r="6693" spans="1:22" x14ac:dyDescent="0.3">
      <c r="A6693" s="1"/>
      <c r="C6693" s="6"/>
      <c r="H6693" s="8"/>
      <c r="I6693" s="4"/>
      <c r="V6693" s="27"/>
    </row>
    <row r="6694" spans="1:22" x14ac:dyDescent="0.3">
      <c r="A6694" s="1"/>
      <c r="C6694" s="6"/>
      <c r="H6694" s="8"/>
      <c r="I6694" s="4"/>
      <c r="V6694" s="27"/>
    </row>
    <row r="6695" spans="1:22" x14ac:dyDescent="0.3">
      <c r="A6695" s="1"/>
      <c r="C6695" s="6"/>
      <c r="H6695" s="8"/>
      <c r="I6695" s="4"/>
      <c r="V6695" s="27"/>
    </row>
    <row r="6696" spans="1:22" x14ac:dyDescent="0.3">
      <c r="A6696" s="1"/>
      <c r="C6696" s="6"/>
      <c r="H6696" s="8"/>
      <c r="I6696" s="4"/>
      <c r="V6696" s="27"/>
    </row>
    <row r="6697" spans="1:22" x14ac:dyDescent="0.3">
      <c r="A6697" s="1"/>
      <c r="C6697" s="6"/>
      <c r="H6697" s="8"/>
      <c r="I6697" s="4"/>
      <c r="V6697" s="27"/>
    </row>
    <row r="6698" spans="1:22" x14ac:dyDescent="0.3">
      <c r="A6698" s="1"/>
      <c r="C6698" s="6"/>
      <c r="H6698" s="8"/>
      <c r="I6698" s="4"/>
      <c r="V6698" s="27"/>
    </row>
    <row r="6699" spans="1:22" x14ac:dyDescent="0.3">
      <c r="A6699" s="1"/>
      <c r="C6699" s="6"/>
      <c r="H6699" s="8"/>
      <c r="I6699" s="4"/>
      <c r="V6699" s="27"/>
    </row>
    <row r="6700" spans="1:22" x14ac:dyDescent="0.3">
      <c r="A6700" s="1"/>
      <c r="C6700" s="6"/>
      <c r="H6700" s="8"/>
      <c r="I6700" s="4"/>
      <c r="V6700" s="27"/>
    </row>
    <row r="6701" spans="1:22" x14ac:dyDescent="0.3">
      <c r="A6701" s="1"/>
      <c r="C6701" s="6"/>
      <c r="H6701" s="8"/>
      <c r="I6701" s="4"/>
      <c r="V6701" s="27"/>
    </row>
    <row r="6702" spans="1:22" x14ac:dyDescent="0.3">
      <c r="A6702" s="1"/>
      <c r="C6702" s="6"/>
      <c r="H6702" s="8"/>
      <c r="I6702" s="4"/>
      <c r="V6702" s="27"/>
    </row>
    <row r="6703" spans="1:22" x14ac:dyDescent="0.3">
      <c r="A6703" s="1"/>
      <c r="C6703" s="6"/>
      <c r="H6703" s="8"/>
      <c r="I6703" s="4"/>
      <c r="V6703" s="27"/>
    </row>
    <row r="6704" spans="1:22" x14ac:dyDescent="0.3">
      <c r="A6704" s="1"/>
      <c r="C6704" s="6"/>
      <c r="H6704" s="8"/>
      <c r="I6704" s="4"/>
      <c r="V6704" s="27"/>
    </row>
    <row r="6705" spans="1:22" x14ac:dyDescent="0.3">
      <c r="A6705" s="1"/>
      <c r="C6705" s="6"/>
      <c r="H6705" s="8"/>
      <c r="I6705" s="4"/>
      <c r="V6705" s="27"/>
    </row>
    <row r="6706" spans="1:22" x14ac:dyDescent="0.3">
      <c r="A6706" s="1"/>
      <c r="C6706" s="6"/>
      <c r="H6706" s="8"/>
      <c r="I6706" s="4"/>
      <c r="V6706" s="27"/>
    </row>
    <row r="6707" spans="1:22" x14ac:dyDescent="0.3">
      <c r="A6707" s="1"/>
      <c r="C6707" s="6"/>
      <c r="H6707" s="8"/>
      <c r="I6707" s="4"/>
      <c r="V6707" s="27"/>
    </row>
    <row r="6708" spans="1:22" x14ac:dyDescent="0.3">
      <c r="A6708" s="1"/>
      <c r="C6708" s="6"/>
      <c r="H6708" s="8"/>
      <c r="I6708" s="4"/>
      <c r="V6708" s="27"/>
    </row>
    <row r="6709" spans="1:22" x14ac:dyDescent="0.3">
      <c r="A6709" s="1"/>
      <c r="C6709" s="6"/>
      <c r="H6709" s="8"/>
      <c r="I6709" s="4"/>
      <c r="V6709" s="27"/>
    </row>
    <row r="6710" spans="1:22" x14ac:dyDescent="0.3">
      <c r="A6710" s="1"/>
      <c r="C6710" s="6"/>
      <c r="H6710" s="8"/>
      <c r="I6710" s="4"/>
      <c r="V6710" s="27"/>
    </row>
    <row r="6711" spans="1:22" x14ac:dyDescent="0.3">
      <c r="A6711" s="1"/>
      <c r="C6711" s="6"/>
      <c r="H6711" s="8"/>
      <c r="I6711" s="4"/>
      <c r="V6711" s="27"/>
    </row>
    <row r="6712" spans="1:22" x14ac:dyDescent="0.3">
      <c r="A6712" s="1"/>
      <c r="C6712" s="6"/>
      <c r="H6712" s="8"/>
      <c r="I6712" s="4"/>
      <c r="V6712" s="27"/>
    </row>
    <row r="6713" spans="1:22" x14ac:dyDescent="0.3">
      <c r="A6713" s="1"/>
      <c r="C6713" s="6"/>
      <c r="H6713" s="8"/>
      <c r="I6713" s="4"/>
      <c r="V6713" s="27"/>
    </row>
    <row r="6714" spans="1:22" x14ac:dyDescent="0.3">
      <c r="A6714" s="1"/>
      <c r="C6714" s="6"/>
      <c r="H6714" s="8"/>
      <c r="I6714" s="4"/>
      <c r="V6714" s="27"/>
    </row>
    <row r="6715" spans="1:22" x14ac:dyDescent="0.3">
      <c r="A6715" s="1"/>
      <c r="C6715" s="6"/>
      <c r="H6715" s="8"/>
      <c r="I6715" s="4"/>
      <c r="V6715" s="27"/>
    </row>
    <row r="6716" spans="1:22" x14ac:dyDescent="0.3">
      <c r="A6716" s="1"/>
      <c r="C6716" s="6"/>
      <c r="H6716" s="8"/>
      <c r="I6716" s="4"/>
      <c r="V6716" s="27"/>
    </row>
    <row r="6717" spans="1:22" x14ac:dyDescent="0.3">
      <c r="A6717" s="1"/>
      <c r="C6717" s="6"/>
      <c r="H6717" s="8"/>
      <c r="I6717" s="4"/>
      <c r="V6717" s="27"/>
    </row>
    <row r="6718" spans="1:22" x14ac:dyDescent="0.3">
      <c r="A6718" s="1"/>
      <c r="C6718" s="6"/>
      <c r="H6718" s="8"/>
      <c r="I6718" s="4"/>
      <c r="V6718" s="27"/>
    </row>
    <row r="6719" spans="1:22" x14ac:dyDescent="0.3">
      <c r="A6719" s="1"/>
      <c r="C6719" s="6"/>
      <c r="H6719" s="8"/>
      <c r="I6719" s="4"/>
      <c r="V6719" s="27"/>
    </row>
    <row r="6720" spans="1:22" x14ac:dyDescent="0.3">
      <c r="A6720" s="1"/>
      <c r="C6720" s="6"/>
      <c r="H6720" s="8"/>
      <c r="I6720" s="4"/>
      <c r="V6720" s="27"/>
    </row>
    <row r="6721" spans="1:22" x14ac:dyDescent="0.3">
      <c r="A6721" s="1"/>
      <c r="C6721" s="6"/>
      <c r="H6721" s="8"/>
      <c r="I6721" s="4"/>
      <c r="V6721" s="27"/>
    </row>
    <row r="6722" spans="1:22" x14ac:dyDescent="0.3">
      <c r="A6722" s="1"/>
      <c r="C6722" s="6"/>
      <c r="H6722" s="8"/>
      <c r="I6722" s="4"/>
      <c r="V6722" s="27"/>
    </row>
    <row r="6723" spans="1:22" x14ac:dyDescent="0.3">
      <c r="A6723" s="1"/>
      <c r="C6723" s="6"/>
      <c r="H6723" s="8"/>
      <c r="I6723" s="4"/>
      <c r="V6723" s="27"/>
    </row>
    <row r="6724" spans="1:22" x14ac:dyDescent="0.3">
      <c r="A6724" s="1"/>
      <c r="C6724" s="6"/>
      <c r="H6724" s="8"/>
      <c r="I6724" s="4"/>
      <c r="V6724" s="27"/>
    </row>
    <row r="6725" spans="1:22" x14ac:dyDescent="0.3">
      <c r="A6725" s="1"/>
      <c r="C6725" s="6"/>
      <c r="H6725" s="8"/>
      <c r="I6725" s="4"/>
      <c r="V6725" s="27"/>
    </row>
    <row r="6726" spans="1:22" x14ac:dyDescent="0.3">
      <c r="A6726" s="1"/>
      <c r="C6726" s="6"/>
      <c r="H6726" s="8"/>
      <c r="I6726" s="4"/>
      <c r="V6726" s="27"/>
    </row>
    <row r="6727" spans="1:22" x14ac:dyDescent="0.3">
      <c r="A6727" s="1"/>
      <c r="C6727" s="6"/>
      <c r="H6727" s="8"/>
      <c r="I6727" s="4"/>
      <c r="V6727" s="27"/>
    </row>
    <row r="6728" spans="1:22" x14ac:dyDescent="0.3">
      <c r="A6728" s="1"/>
      <c r="C6728" s="6"/>
      <c r="H6728" s="8"/>
      <c r="I6728" s="4"/>
      <c r="V6728" s="27"/>
    </row>
    <row r="6729" spans="1:22" x14ac:dyDescent="0.3">
      <c r="A6729" s="1"/>
      <c r="C6729" s="6"/>
      <c r="H6729" s="8"/>
      <c r="I6729" s="4"/>
      <c r="V6729" s="27"/>
    </row>
    <row r="6730" spans="1:22" x14ac:dyDescent="0.3">
      <c r="A6730" s="1"/>
      <c r="C6730" s="6"/>
      <c r="H6730" s="8"/>
      <c r="I6730" s="4"/>
      <c r="V6730" s="27"/>
    </row>
    <row r="6731" spans="1:22" x14ac:dyDescent="0.3">
      <c r="A6731" s="1"/>
      <c r="C6731" s="6"/>
      <c r="H6731" s="8"/>
      <c r="I6731" s="4"/>
      <c r="V6731" s="27"/>
    </row>
    <row r="6732" spans="1:22" x14ac:dyDescent="0.3">
      <c r="A6732" s="1"/>
      <c r="C6732" s="6"/>
      <c r="H6732" s="8"/>
      <c r="I6732" s="4"/>
      <c r="V6732" s="27"/>
    </row>
    <row r="6733" spans="1:22" x14ac:dyDescent="0.3">
      <c r="A6733" s="1"/>
      <c r="C6733" s="6"/>
      <c r="H6733" s="8"/>
      <c r="I6733" s="4"/>
      <c r="V6733" s="27"/>
    </row>
    <row r="6734" spans="1:22" x14ac:dyDescent="0.3">
      <c r="A6734" s="1"/>
      <c r="C6734" s="6"/>
      <c r="H6734" s="8"/>
      <c r="I6734" s="4"/>
      <c r="V6734" s="27"/>
    </row>
    <row r="6735" spans="1:22" x14ac:dyDescent="0.3">
      <c r="A6735" s="1"/>
      <c r="C6735" s="6"/>
      <c r="H6735" s="8"/>
      <c r="I6735" s="4"/>
      <c r="V6735" s="27"/>
    </row>
    <row r="6736" spans="1:22" x14ac:dyDescent="0.3">
      <c r="A6736" s="1"/>
      <c r="C6736" s="6"/>
      <c r="H6736" s="8"/>
      <c r="I6736" s="4"/>
      <c r="V6736" s="27"/>
    </row>
    <row r="6737" spans="1:22" x14ac:dyDescent="0.3">
      <c r="A6737" s="1"/>
      <c r="C6737" s="6"/>
      <c r="H6737" s="8"/>
      <c r="I6737" s="4"/>
      <c r="V6737" s="27"/>
    </row>
    <row r="6738" spans="1:22" x14ac:dyDescent="0.3">
      <c r="A6738" s="1"/>
      <c r="C6738" s="6"/>
      <c r="H6738" s="8"/>
      <c r="I6738" s="4"/>
      <c r="V6738" s="27"/>
    </row>
    <row r="6739" spans="1:22" x14ac:dyDescent="0.3">
      <c r="A6739" s="1"/>
      <c r="C6739" s="6"/>
      <c r="H6739" s="8"/>
      <c r="I6739" s="4"/>
      <c r="V6739" s="27"/>
    </row>
    <row r="6740" spans="1:22" x14ac:dyDescent="0.3">
      <c r="A6740" s="1"/>
      <c r="C6740" s="6"/>
      <c r="H6740" s="8"/>
      <c r="I6740" s="4"/>
      <c r="V6740" s="27"/>
    </row>
    <row r="6741" spans="1:22" x14ac:dyDescent="0.3">
      <c r="A6741" s="1"/>
      <c r="C6741" s="6"/>
      <c r="H6741" s="8"/>
      <c r="I6741" s="4"/>
      <c r="V6741" s="27"/>
    </row>
    <row r="6742" spans="1:22" x14ac:dyDescent="0.3">
      <c r="A6742" s="1"/>
      <c r="C6742" s="6"/>
      <c r="H6742" s="8"/>
      <c r="I6742" s="4"/>
      <c r="V6742" s="27"/>
    </row>
    <row r="6743" spans="1:22" x14ac:dyDescent="0.3">
      <c r="A6743" s="1"/>
      <c r="C6743" s="6"/>
      <c r="H6743" s="8"/>
      <c r="I6743" s="4"/>
      <c r="V6743" s="27"/>
    </row>
    <row r="6744" spans="1:22" x14ac:dyDescent="0.3">
      <c r="A6744" s="1"/>
      <c r="C6744" s="6"/>
      <c r="H6744" s="8"/>
      <c r="I6744" s="4"/>
      <c r="V6744" s="27"/>
    </row>
    <row r="6745" spans="1:22" x14ac:dyDescent="0.3">
      <c r="A6745" s="1"/>
      <c r="C6745" s="6"/>
      <c r="H6745" s="8"/>
      <c r="I6745" s="4"/>
      <c r="V6745" s="27"/>
    </row>
    <row r="6746" spans="1:22" x14ac:dyDescent="0.3">
      <c r="A6746" s="1"/>
      <c r="C6746" s="6"/>
      <c r="H6746" s="8"/>
      <c r="I6746" s="4"/>
      <c r="V6746" s="27"/>
    </row>
    <row r="6747" spans="1:22" x14ac:dyDescent="0.3">
      <c r="A6747" s="1"/>
      <c r="C6747" s="6"/>
      <c r="H6747" s="8"/>
      <c r="I6747" s="4"/>
      <c r="V6747" s="27"/>
    </row>
    <row r="6748" spans="1:22" x14ac:dyDescent="0.3">
      <c r="A6748" s="1"/>
      <c r="C6748" s="6"/>
      <c r="H6748" s="8"/>
      <c r="I6748" s="4"/>
      <c r="V6748" s="27"/>
    </row>
    <row r="6749" spans="1:22" x14ac:dyDescent="0.3">
      <c r="A6749" s="1"/>
      <c r="C6749" s="6"/>
      <c r="H6749" s="8"/>
      <c r="I6749" s="4"/>
      <c r="V6749" s="27"/>
    </row>
    <row r="6750" spans="1:22" x14ac:dyDescent="0.3">
      <c r="A6750" s="1"/>
      <c r="C6750" s="6"/>
      <c r="H6750" s="8"/>
      <c r="I6750" s="4"/>
      <c r="V6750" s="27"/>
    </row>
    <row r="6751" spans="1:22" x14ac:dyDescent="0.3">
      <c r="A6751" s="1"/>
      <c r="C6751" s="6"/>
      <c r="H6751" s="8"/>
      <c r="I6751" s="4"/>
      <c r="V6751" s="27"/>
    </row>
    <row r="6752" spans="1:22" x14ac:dyDescent="0.3">
      <c r="A6752" s="1"/>
      <c r="C6752" s="6"/>
      <c r="H6752" s="8"/>
      <c r="I6752" s="4"/>
      <c r="V6752" s="27"/>
    </row>
    <row r="6753" spans="1:22" x14ac:dyDescent="0.3">
      <c r="A6753" s="1"/>
      <c r="C6753" s="6"/>
      <c r="H6753" s="8"/>
      <c r="I6753" s="4"/>
      <c r="V6753" s="27"/>
    </row>
    <row r="6754" spans="1:22" x14ac:dyDescent="0.3">
      <c r="A6754" s="1"/>
      <c r="C6754" s="6"/>
      <c r="H6754" s="8"/>
      <c r="I6754" s="4"/>
      <c r="V6754" s="27"/>
    </row>
    <row r="6755" spans="1:22" x14ac:dyDescent="0.3">
      <c r="A6755" s="1"/>
      <c r="C6755" s="6"/>
      <c r="H6755" s="8"/>
      <c r="I6755" s="4"/>
      <c r="V6755" s="27"/>
    </row>
    <row r="6756" spans="1:22" x14ac:dyDescent="0.3">
      <c r="A6756" s="1"/>
      <c r="C6756" s="6"/>
      <c r="H6756" s="8"/>
      <c r="I6756" s="4"/>
      <c r="V6756" s="27"/>
    </row>
    <row r="6757" spans="1:22" x14ac:dyDescent="0.3">
      <c r="A6757" s="1"/>
      <c r="C6757" s="6"/>
      <c r="H6757" s="8"/>
      <c r="I6757" s="4"/>
      <c r="V6757" s="27"/>
    </row>
    <row r="6758" spans="1:22" x14ac:dyDescent="0.3">
      <c r="A6758" s="1"/>
      <c r="C6758" s="6"/>
      <c r="H6758" s="8"/>
      <c r="I6758" s="4"/>
      <c r="V6758" s="27"/>
    </row>
    <row r="6759" spans="1:22" x14ac:dyDescent="0.3">
      <c r="A6759" s="1"/>
      <c r="C6759" s="6"/>
      <c r="H6759" s="8"/>
      <c r="I6759" s="4"/>
      <c r="V6759" s="27"/>
    </row>
    <row r="6760" spans="1:22" x14ac:dyDescent="0.3">
      <c r="A6760" s="1"/>
      <c r="C6760" s="6"/>
      <c r="H6760" s="8"/>
      <c r="I6760" s="4"/>
      <c r="V6760" s="27"/>
    </row>
    <row r="6761" spans="1:22" x14ac:dyDescent="0.3">
      <c r="A6761" s="1"/>
      <c r="C6761" s="6"/>
      <c r="H6761" s="8"/>
      <c r="I6761" s="4"/>
      <c r="V6761" s="27"/>
    </row>
    <row r="6762" spans="1:22" x14ac:dyDescent="0.3">
      <c r="A6762" s="1"/>
      <c r="C6762" s="6"/>
      <c r="H6762" s="8"/>
      <c r="I6762" s="4"/>
      <c r="V6762" s="27"/>
    </row>
    <row r="6763" spans="1:22" x14ac:dyDescent="0.3">
      <c r="A6763" s="1"/>
      <c r="C6763" s="6"/>
      <c r="H6763" s="8"/>
      <c r="I6763" s="4"/>
      <c r="V6763" s="27"/>
    </row>
    <row r="6764" spans="1:22" x14ac:dyDescent="0.3">
      <c r="A6764" s="1"/>
      <c r="C6764" s="6"/>
      <c r="H6764" s="8"/>
      <c r="I6764" s="4"/>
      <c r="V6764" s="27"/>
    </row>
    <row r="6765" spans="1:22" x14ac:dyDescent="0.3">
      <c r="A6765" s="1"/>
      <c r="C6765" s="6"/>
      <c r="H6765" s="8"/>
      <c r="I6765" s="4"/>
      <c r="V6765" s="27"/>
    </row>
    <row r="6766" spans="1:22" x14ac:dyDescent="0.3">
      <c r="A6766" s="1"/>
      <c r="C6766" s="6"/>
      <c r="H6766" s="8"/>
      <c r="I6766" s="4"/>
      <c r="V6766" s="27"/>
    </row>
    <row r="6767" spans="1:22" x14ac:dyDescent="0.3">
      <c r="A6767" s="1"/>
      <c r="C6767" s="6"/>
      <c r="H6767" s="8"/>
      <c r="I6767" s="4"/>
      <c r="V6767" s="27"/>
    </row>
    <row r="6768" spans="1:22" x14ac:dyDescent="0.3">
      <c r="A6768" s="1"/>
      <c r="C6768" s="6"/>
      <c r="H6768" s="8"/>
      <c r="I6768" s="4"/>
      <c r="V6768" s="27"/>
    </row>
    <row r="6769" spans="1:22" x14ac:dyDescent="0.3">
      <c r="A6769" s="1"/>
      <c r="C6769" s="6"/>
      <c r="H6769" s="8"/>
      <c r="I6769" s="4"/>
      <c r="V6769" s="27"/>
    </row>
    <row r="6770" spans="1:22" x14ac:dyDescent="0.3">
      <c r="A6770" s="1"/>
      <c r="C6770" s="6"/>
      <c r="H6770" s="8"/>
      <c r="I6770" s="4"/>
      <c r="V6770" s="27"/>
    </row>
    <row r="6771" spans="1:22" x14ac:dyDescent="0.3">
      <c r="A6771" s="1"/>
      <c r="C6771" s="6"/>
      <c r="H6771" s="8"/>
      <c r="I6771" s="4"/>
      <c r="V6771" s="27"/>
    </row>
    <row r="6772" spans="1:22" x14ac:dyDescent="0.3">
      <c r="A6772" s="1"/>
      <c r="C6772" s="6"/>
      <c r="H6772" s="8"/>
      <c r="I6772" s="4"/>
      <c r="V6772" s="27"/>
    </row>
    <row r="6773" spans="1:22" x14ac:dyDescent="0.3">
      <c r="A6773" s="1"/>
      <c r="C6773" s="6"/>
      <c r="H6773" s="8"/>
      <c r="I6773" s="4"/>
      <c r="V6773" s="27"/>
    </row>
    <row r="6774" spans="1:22" x14ac:dyDescent="0.3">
      <c r="A6774" s="1"/>
      <c r="C6774" s="6"/>
      <c r="H6774" s="8"/>
      <c r="I6774" s="4"/>
      <c r="V6774" s="27"/>
    </row>
    <row r="6775" spans="1:22" x14ac:dyDescent="0.3">
      <c r="A6775" s="1"/>
      <c r="C6775" s="6"/>
      <c r="H6775" s="8"/>
      <c r="I6775" s="4"/>
      <c r="V6775" s="27"/>
    </row>
    <row r="6776" spans="1:22" x14ac:dyDescent="0.3">
      <c r="A6776" s="1"/>
      <c r="C6776" s="6"/>
      <c r="H6776" s="8"/>
      <c r="I6776" s="4"/>
      <c r="V6776" s="27"/>
    </row>
    <row r="6777" spans="1:22" x14ac:dyDescent="0.3">
      <c r="A6777" s="1"/>
      <c r="C6777" s="6"/>
      <c r="H6777" s="8"/>
      <c r="I6777" s="4"/>
      <c r="V6777" s="27"/>
    </row>
    <row r="6778" spans="1:22" x14ac:dyDescent="0.3">
      <c r="A6778" s="1"/>
      <c r="C6778" s="6"/>
      <c r="H6778" s="8"/>
      <c r="I6778" s="4"/>
      <c r="V6778" s="27"/>
    </row>
    <row r="6779" spans="1:22" x14ac:dyDescent="0.3">
      <c r="A6779" s="1"/>
      <c r="C6779" s="6"/>
      <c r="H6779" s="8"/>
      <c r="I6779" s="4"/>
      <c r="V6779" s="27"/>
    </row>
    <row r="6780" spans="1:22" x14ac:dyDescent="0.3">
      <c r="A6780" s="1"/>
      <c r="C6780" s="6"/>
      <c r="H6780" s="8"/>
      <c r="I6780" s="4"/>
      <c r="V6780" s="27"/>
    </row>
    <row r="6781" spans="1:22" x14ac:dyDescent="0.3">
      <c r="A6781" s="1"/>
      <c r="C6781" s="6"/>
      <c r="H6781" s="8"/>
      <c r="I6781" s="4"/>
      <c r="V6781" s="27"/>
    </row>
    <row r="6782" spans="1:22" x14ac:dyDescent="0.3">
      <c r="A6782" s="1"/>
      <c r="C6782" s="6"/>
      <c r="H6782" s="8"/>
      <c r="I6782" s="4"/>
      <c r="V6782" s="27"/>
    </row>
    <row r="6783" spans="1:22" x14ac:dyDescent="0.3">
      <c r="A6783" s="1"/>
      <c r="C6783" s="6"/>
      <c r="H6783" s="8"/>
      <c r="I6783" s="4"/>
      <c r="V6783" s="27"/>
    </row>
    <row r="6784" spans="1:22" x14ac:dyDescent="0.3">
      <c r="A6784" s="1"/>
      <c r="C6784" s="6"/>
      <c r="H6784" s="8"/>
      <c r="I6784" s="4"/>
      <c r="V6784" s="27"/>
    </row>
    <row r="6785" spans="1:22" x14ac:dyDescent="0.3">
      <c r="A6785" s="1"/>
      <c r="C6785" s="6"/>
      <c r="H6785" s="8"/>
      <c r="I6785" s="4"/>
      <c r="V6785" s="27"/>
    </row>
    <row r="6786" spans="1:22" x14ac:dyDescent="0.3">
      <c r="A6786" s="1"/>
      <c r="C6786" s="6"/>
      <c r="H6786" s="8"/>
      <c r="I6786" s="4"/>
      <c r="V6786" s="27"/>
    </row>
    <row r="6787" spans="1:22" x14ac:dyDescent="0.3">
      <c r="A6787" s="1"/>
      <c r="C6787" s="6"/>
      <c r="H6787" s="8"/>
      <c r="I6787" s="4"/>
      <c r="V6787" s="27"/>
    </row>
    <row r="6788" spans="1:22" x14ac:dyDescent="0.3">
      <c r="A6788" s="1"/>
      <c r="C6788" s="6"/>
      <c r="H6788" s="8"/>
      <c r="I6788" s="4"/>
      <c r="V6788" s="27"/>
    </row>
    <row r="6789" spans="1:22" x14ac:dyDescent="0.3">
      <c r="A6789" s="1"/>
      <c r="C6789" s="6"/>
      <c r="H6789" s="8"/>
      <c r="I6789" s="4"/>
      <c r="V6789" s="27"/>
    </row>
    <row r="6790" spans="1:22" x14ac:dyDescent="0.3">
      <c r="A6790" s="1"/>
      <c r="C6790" s="6"/>
      <c r="H6790" s="8"/>
      <c r="I6790" s="4"/>
      <c r="V6790" s="27"/>
    </row>
    <row r="6791" spans="1:22" x14ac:dyDescent="0.3">
      <c r="A6791" s="1"/>
      <c r="C6791" s="6"/>
      <c r="H6791" s="8"/>
      <c r="I6791" s="4"/>
      <c r="V6791" s="27"/>
    </row>
    <row r="6792" spans="1:22" x14ac:dyDescent="0.3">
      <c r="A6792" s="1"/>
      <c r="C6792" s="6"/>
      <c r="H6792" s="8"/>
      <c r="I6792" s="4"/>
      <c r="V6792" s="27"/>
    </row>
    <row r="6793" spans="1:22" x14ac:dyDescent="0.3">
      <c r="A6793" s="1"/>
      <c r="C6793" s="6"/>
      <c r="H6793" s="8"/>
      <c r="I6793" s="4"/>
      <c r="V6793" s="27"/>
    </row>
    <row r="6794" spans="1:22" x14ac:dyDescent="0.3">
      <c r="A6794" s="1"/>
      <c r="C6794" s="6"/>
      <c r="H6794" s="8"/>
      <c r="I6794" s="4"/>
      <c r="V6794" s="27"/>
    </row>
    <row r="6795" spans="1:22" x14ac:dyDescent="0.3">
      <c r="A6795" s="1"/>
      <c r="C6795" s="6"/>
      <c r="H6795" s="8"/>
      <c r="I6795" s="4"/>
      <c r="V6795" s="27"/>
    </row>
    <row r="6796" spans="1:22" x14ac:dyDescent="0.3">
      <c r="A6796" s="1"/>
      <c r="C6796" s="6"/>
      <c r="H6796" s="8"/>
      <c r="I6796" s="4"/>
      <c r="V6796" s="27"/>
    </row>
    <row r="6797" spans="1:22" x14ac:dyDescent="0.3">
      <c r="A6797" s="1"/>
      <c r="C6797" s="6"/>
      <c r="H6797" s="8"/>
      <c r="I6797" s="4"/>
      <c r="V6797" s="27"/>
    </row>
    <row r="6798" spans="1:22" x14ac:dyDescent="0.3">
      <c r="A6798" s="1"/>
      <c r="C6798" s="6"/>
      <c r="H6798" s="8"/>
      <c r="I6798" s="4"/>
      <c r="V6798" s="27"/>
    </row>
    <row r="6799" spans="1:22" x14ac:dyDescent="0.3">
      <c r="A6799" s="1"/>
      <c r="C6799" s="6"/>
      <c r="H6799" s="8"/>
      <c r="I6799" s="4"/>
      <c r="V6799" s="27"/>
    </row>
    <row r="6800" spans="1:22" x14ac:dyDescent="0.3">
      <c r="A6800" s="1"/>
      <c r="C6800" s="6"/>
      <c r="H6800" s="8"/>
      <c r="I6800" s="4"/>
      <c r="V6800" s="27"/>
    </row>
    <row r="6801" spans="1:22" x14ac:dyDescent="0.3">
      <c r="A6801" s="1"/>
      <c r="C6801" s="6"/>
      <c r="H6801" s="8"/>
      <c r="I6801" s="4"/>
      <c r="V6801" s="27"/>
    </row>
    <row r="6802" spans="1:22" x14ac:dyDescent="0.3">
      <c r="A6802" s="1"/>
      <c r="C6802" s="6"/>
      <c r="H6802" s="8"/>
      <c r="I6802" s="4"/>
      <c r="V6802" s="27"/>
    </row>
    <row r="6803" spans="1:22" x14ac:dyDescent="0.3">
      <c r="A6803" s="1"/>
      <c r="C6803" s="6"/>
      <c r="H6803" s="8"/>
      <c r="I6803" s="4"/>
      <c r="V6803" s="27"/>
    </row>
    <row r="6804" spans="1:22" x14ac:dyDescent="0.3">
      <c r="A6804" s="1"/>
      <c r="C6804" s="6"/>
      <c r="H6804" s="8"/>
      <c r="I6804" s="4"/>
      <c r="V6804" s="27"/>
    </row>
    <row r="6805" spans="1:22" x14ac:dyDescent="0.3">
      <c r="A6805" s="1"/>
      <c r="C6805" s="6"/>
      <c r="H6805" s="8"/>
      <c r="I6805" s="4"/>
      <c r="V6805" s="27"/>
    </row>
    <row r="6806" spans="1:22" x14ac:dyDescent="0.3">
      <c r="A6806" s="1"/>
      <c r="C6806" s="6"/>
      <c r="H6806" s="8"/>
      <c r="I6806" s="4"/>
      <c r="V6806" s="27"/>
    </row>
    <row r="6807" spans="1:22" x14ac:dyDescent="0.3">
      <c r="A6807" s="1"/>
      <c r="C6807" s="6"/>
      <c r="H6807" s="8"/>
      <c r="I6807" s="4"/>
      <c r="V6807" s="27"/>
    </row>
    <row r="6808" spans="1:22" x14ac:dyDescent="0.3">
      <c r="A6808" s="1"/>
      <c r="C6808" s="6"/>
      <c r="H6808" s="8"/>
      <c r="I6808" s="4"/>
      <c r="V6808" s="27"/>
    </row>
    <row r="6809" spans="1:22" x14ac:dyDescent="0.3">
      <c r="A6809" s="1"/>
      <c r="C6809" s="6"/>
      <c r="H6809" s="8"/>
      <c r="I6809" s="4"/>
      <c r="V6809" s="27"/>
    </row>
    <row r="6810" spans="1:22" x14ac:dyDescent="0.3">
      <c r="A6810" s="1"/>
      <c r="C6810" s="6"/>
      <c r="H6810" s="8"/>
      <c r="I6810" s="4"/>
      <c r="V6810" s="27"/>
    </row>
    <row r="6811" spans="1:22" x14ac:dyDescent="0.3">
      <c r="A6811" s="1"/>
      <c r="C6811" s="6"/>
      <c r="H6811" s="8"/>
      <c r="I6811" s="4"/>
      <c r="V6811" s="27"/>
    </row>
    <row r="6812" spans="1:22" x14ac:dyDescent="0.3">
      <c r="A6812" s="1"/>
      <c r="C6812" s="6"/>
      <c r="H6812" s="8"/>
      <c r="I6812" s="4"/>
      <c r="V6812" s="27"/>
    </row>
    <row r="6813" spans="1:22" x14ac:dyDescent="0.3">
      <c r="A6813" s="1"/>
      <c r="C6813" s="6"/>
      <c r="H6813" s="8"/>
      <c r="I6813" s="4"/>
      <c r="V6813" s="27"/>
    </row>
    <row r="6814" spans="1:22" x14ac:dyDescent="0.3">
      <c r="A6814" s="1"/>
      <c r="C6814" s="6"/>
      <c r="H6814" s="8"/>
      <c r="I6814" s="4"/>
      <c r="V6814" s="27"/>
    </row>
    <row r="6815" spans="1:22" x14ac:dyDescent="0.3">
      <c r="A6815" s="1"/>
      <c r="C6815" s="6"/>
      <c r="H6815" s="8"/>
      <c r="I6815" s="4"/>
      <c r="V6815" s="27"/>
    </row>
    <row r="6816" spans="1:22" x14ac:dyDescent="0.3">
      <c r="A6816" s="1"/>
      <c r="C6816" s="6"/>
      <c r="H6816" s="8"/>
      <c r="I6816" s="4"/>
      <c r="V6816" s="27"/>
    </row>
    <row r="6817" spans="1:22" x14ac:dyDescent="0.3">
      <c r="A6817" s="1"/>
      <c r="C6817" s="6"/>
      <c r="H6817" s="8"/>
      <c r="I6817" s="4"/>
      <c r="V6817" s="27"/>
    </row>
    <row r="6818" spans="1:22" x14ac:dyDescent="0.3">
      <c r="A6818" s="1"/>
      <c r="C6818" s="6"/>
      <c r="H6818" s="8"/>
      <c r="I6818" s="4"/>
      <c r="V6818" s="27"/>
    </row>
    <row r="6819" spans="1:22" x14ac:dyDescent="0.3">
      <c r="A6819" s="1"/>
      <c r="C6819" s="6"/>
      <c r="H6819" s="8"/>
      <c r="I6819" s="4"/>
      <c r="V6819" s="27"/>
    </row>
    <row r="6820" spans="1:22" x14ac:dyDescent="0.3">
      <c r="A6820" s="1"/>
      <c r="C6820" s="6"/>
      <c r="H6820" s="8"/>
      <c r="I6820" s="4"/>
      <c r="V6820" s="27"/>
    </row>
    <row r="6821" spans="1:22" x14ac:dyDescent="0.3">
      <c r="A6821" s="1"/>
      <c r="C6821" s="6"/>
      <c r="H6821" s="8"/>
      <c r="I6821" s="4"/>
      <c r="V6821" s="27"/>
    </row>
    <row r="6822" spans="1:22" x14ac:dyDescent="0.3">
      <c r="A6822" s="1"/>
      <c r="C6822" s="6"/>
      <c r="H6822" s="8"/>
      <c r="I6822" s="4"/>
      <c r="V6822" s="27"/>
    </row>
    <row r="6823" spans="1:22" x14ac:dyDescent="0.3">
      <c r="A6823" s="1"/>
      <c r="C6823" s="6"/>
      <c r="H6823" s="8"/>
      <c r="I6823" s="4"/>
      <c r="V6823" s="27"/>
    </row>
    <row r="6824" spans="1:22" x14ac:dyDescent="0.3">
      <c r="A6824" s="1"/>
      <c r="C6824" s="6"/>
      <c r="H6824" s="8"/>
      <c r="I6824" s="4"/>
      <c r="V6824" s="27"/>
    </row>
    <row r="6825" spans="1:22" x14ac:dyDescent="0.3">
      <c r="A6825" s="1"/>
      <c r="C6825" s="6"/>
      <c r="H6825" s="8"/>
      <c r="I6825" s="4"/>
      <c r="V6825" s="27"/>
    </row>
    <row r="6826" spans="1:22" x14ac:dyDescent="0.3">
      <c r="A6826" s="1"/>
      <c r="C6826" s="6"/>
      <c r="H6826" s="8"/>
      <c r="I6826" s="4"/>
      <c r="V6826" s="27"/>
    </row>
    <row r="6827" spans="1:22" x14ac:dyDescent="0.3">
      <c r="A6827" s="1"/>
      <c r="C6827" s="6"/>
      <c r="H6827" s="8"/>
      <c r="I6827" s="4"/>
      <c r="V6827" s="27"/>
    </row>
    <row r="6828" spans="1:22" x14ac:dyDescent="0.3">
      <c r="A6828" s="1"/>
      <c r="C6828" s="6"/>
      <c r="H6828" s="8"/>
      <c r="I6828" s="4"/>
      <c r="V6828" s="27"/>
    </row>
    <row r="6829" spans="1:22" x14ac:dyDescent="0.3">
      <c r="A6829" s="1"/>
      <c r="C6829" s="6"/>
      <c r="H6829" s="8"/>
      <c r="I6829" s="4"/>
      <c r="V6829" s="27"/>
    </row>
    <row r="6830" spans="1:22" x14ac:dyDescent="0.3">
      <c r="A6830" s="1"/>
      <c r="C6830" s="6"/>
      <c r="H6830" s="8"/>
      <c r="I6830" s="4"/>
      <c r="V6830" s="27"/>
    </row>
    <row r="6831" spans="1:22" x14ac:dyDescent="0.3">
      <c r="A6831" s="1"/>
      <c r="C6831" s="6"/>
      <c r="H6831" s="8"/>
      <c r="I6831" s="4"/>
      <c r="V6831" s="27"/>
    </row>
    <row r="6832" spans="1:22" x14ac:dyDescent="0.3">
      <c r="A6832" s="1"/>
      <c r="C6832" s="6"/>
      <c r="H6832" s="8"/>
      <c r="I6832" s="4"/>
      <c r="V6832" s="27"/>
    </row>
    <row r="6833" spans="1:22" x14ac:dyDescent="0.3">
      <c r="A6833" s="1"/>
      <c r="C6833" s="6"/>
      <c r="H6833" s="8"/>
      <c r="I6833" s="4"/>
      <c r="V6833" s="27"/>
    </row>
    <row r="6834" spans="1:22" x14ac:dyDescent="0.3">
      <c r="A6834" s="1"/>
      <c r="C6834" s="6"/>
      <c r="H6834" s="8"/>
      <c r="I6834" s="4"/>
      <c r="V6834" s="27"/>
    </row>
    <row r="6835" spans="1:22" x14ac:dyDescent="0.3">
      <c r="A6835" s="1"/>
      <c r="C6835" s="6"/>
      <c r="H6835" s="8"/>
      <c r="I6835" s="4"/>
      <c r="V6835" s="27"/>
    </row>
    <row r="6836" spans="1:22" x14ac:dyDescent="0.3">
      <c r="A6836" s="1"/>
      <c r="C6836" s="6"/>
      <c r="H6836" s="8"/>
      <c r="I6836" s="4"/>
      <c r="V6836" s="27"/>
    </row>
    <row r="6837" spans="1:22" x14ac:dyDescent="0.3">
      <c r="A6837" s="1"/>
      <c r="C6837" s="6"/>
      <c r="H6837" s="8"/>
      <c r="I6837" s="4"/>
      <c r="V6837" s="27"/>
    </row>
    <row r="6838" spans="1:22" x14ac:dyDescent="0.3">
      <c r="A6838" s="1"/>
      <c r="C6838" s="6"/>
      <c r="H6838" s="8"/>
      <c r="I6838" s="4"/>
      <c r="V6838" s="27"/>
    </row>
    <row r="6839" spans="1:22" x14ac:dyDescent="0.3">
      <c r="A6839" s="1"/>
      <c r="C6839" s="6"/>
      <c r="H6839" s="8"/>
      <c r="I6839" s="4"/>
      <c r="V6839" s="27"/>
    </row>
    <row r="6840" spans="1:22" x14ac:dyDescent="0.3">
      <c r="A6840" s="1"/>
      <c r="C6840" s="6"/>
      <c r="H6840" s="8"/>
      <c r="I6840" s="4"/>
      <c r="V6840" s="27"/>
    </row>
    <row r="6841" spans="1:22" x14ac:dyDescent="0.3">
      <c r="A6841" s="1"/>
      <c r="C6841" s="6"/>
      <c r="H6841" s="8"/>
      <c r="I6841" s="4"/>
      <c r="V6841" s="27"/>
    </row>
    <row r="6842" spans="1:22" x14ac:dyDescent="0.3">
      <c r="A6842" s="1"/>
      <c r="C6842" s="6"/>
      <c r="H6842" s="8"/>
      <c r="I6842" s="4"/>
      <c r="V6842" s="27"/>
    </row>
    <row r="6843" spans="1:22" x14ac:dyDescent="0.3">
      <c r="A6843" s="1"/>
      <c r="C6843" s="6"/>
      <c r="H6843" s="8"/>
      <c r="I6843" s="4"/>
      <c r="V6843" s="27"/>
    </row>
    <row r="6844" spans="1:22" x14ac:dyDescent="0.3">
      <c r="A6844" s="1"/>
      <c r="C6844" s="6"/>
      <c r="H6844" s="8"/>
      <c r="I6844" s="4"/>
      <c r="V6844" s="27"/>
    </row>
    <row r="6845" spans="1:22" x14ac:dyDescent="0.3">
      <c r="A6845" s="1"/>
      <c r="C6845" s="6"/>
      <c r="H6845" s="8"/>
      <c r="I6845" s="4"/>
      <c r="V6845" s="27"/>
    </row>
    <row r="6846" spans="1:22" x14ac:dyDescent="0.3">
      <c r="A6846" s="1"/>
      <c r="C6846" s="6"/>
      <c r="H6846" s="8"/>
      <c r="I6846" s="4"/>
      <c r="V6846" s="27"/>
    </row>
    <row r="6847" spans="1:22" x14ac:dyDescent="0.3">
      <c r="A6847" s="1"/>
      <c r="C6847" s="6"/>
      <c r="H6847" s="8"/>
      <c r="I6847" s="4"/>
      <c r="V6847" s="27"/>
    </row>
    <row r="6848" spans="1:22" x14ac:dyDescent="0.3">
      <c r="A6848" s="1"/>
      <c r="C6848" s="6"/>
      <c r="H6848" s="8"/>
      <c r="I6848" s="4"/>
      <c r="V6848" s="27"/>
    </row>
    <row r="6849" spans="1:22" x14ac:dyDescent="0.3">
      <c r="A6849" s="1"/>
      <c r="C6849" s="6"/>
      <c r="H6849" s="8"/>
      <c r="I6849" s="4"/>
      <c r="V6849" s="27"/>
    </row>
    <row r="6850" spans="1:22" x14ac:dyDescent="0.3">
      <c r="A6850" s="1"/>
      <c r="C6850" s="6"/>
      <c r="H6850" s="8"/>
      <c r="I6850" s="4"/>
      <c r="V6850" s="27"/>
    </row>
    <row r="6851" spans="1:22" x14ac:dyDescent="0.3">
      <c r="A6851" s="1"/>
      <c r="C6851" s="6"/>
      <c r="H6851" s="8"/>
      <c r="I6851" s="4"/>
      <c r="V6851" s="27"/>
    </row>
    <row r="6852" spans="1:22" x14ac:dyDescent="0.3">
      <c r="A6852" s="1"/>
      <c r="C6852" s="6"/>
      <c r="H6852" s="8"/>
      <c r="I6852" s="4"/>
      <c r="V6852" s="27"/>
    </row>
    <row r="6853" spans="1:22" x14ac:dyDescent="0.3">
      <c r="A6853" s="1"/>
      <c r="C6853" s="6"/>
      <c r="H6853" s="8"/>
      <c r="I6853" s="4"/>
      <c r="V6853" s="27"/>
    </row>
    <row r="6854" spans="1:22" x14ac:dyDescent="0.3">
      <c r="A6854" s="1"/>
      <c r="C6854" s="6"/>
      <c r="H6854" s="8"/>
      <c r="I6854" s="4"/>
      <c r="V6854" s="27"/>
    </row>
    <row r="6855" spans="1:22" x14ac:dyDescent="0.3">
      <c r="A6855" s="1"/>
      <c r="C6855" s="6"/>
      <c r="H6855" s="8"/>
      <c r="I6855" s="4"/>
      <c r="V6855" s="27"/>
    </row>
    <row r="6856" spans="1:22" x14ac:dyDescent="0.3">
      <c r="A6856" s="1"/>
      <c r="C6856" s="6"/>
      <c r="H6856" s="8"/>
      <c r="I6856" s="4"/>
      <c r="V6856" s="27"/>
    </row>
    <row r="6857" spans="1:22" x14ac:dyDescent="0.3">
      <c r="A6857" s="1"/>
      <c r="C6857" s="6"/>
      <c r="H6857" s="8"/>
      <c r="I6857" s="4"/>
      <c r="V6857" s="27"/>
    </row>
    <row r="6858" spans="1:22" x14ac:dyDescent="0.3">
      <c r="A6858" s="1"/>
      <c r="C6858" s="6"/>
      <c r="H6858" s="8"/>
      <c r="I6858" s="4"/>
      <c r="V6858" s="27"/>
    </row>
    <row r="6859" spans="1:22" x14ac:dyDescent="0.3">
      <c r="A6859" s="1"/>
      <c r="C6859" s="6"/>
      <c r="H6859" s="8"/>
      <c r="I6859" s="4"/>
      <c r="V6859" s="27"/>
    </row>
    <row r="6860" spans="1:22" x14ac:dyDescent="0.3">
      <c r="A6860" s="1"/>
      <c r="C6860" s="6"/>
      <c r="H6860" s="8"/>
      <c r="I6860" s="4"/>
      <c r="V6860" s="27"/>
    </row>
    <row r="6861" spans="1:22" x14ac:dyDescent="0.3">
      <c r="A6861" s="1"/>
      <c r="C6861" s="6"/>
      <c r="H6861" s="8"/>
      <c r="I6861" s="4"/>
      <c r="V6861" s="27"/>
    </row>
    <row r="6862" spans="1:22" x14ac:dyDescent="0.3">
      <c r="A6862" s="1"/>
      <c r="C6862" s="6"/>
      <c r="H6862" s="8"/>
      <c r="I6862" s="4"/>
      <c r="V6862" s="27"/>
    </row>
    <row r="6863" spans="1:22" x14ac:dyDescent="0.3">
      <c r="A6863" s="1"/>
      <c r="C6863" s="6"/>
      <c r="H6863" s="8"/>
      <c r="I6863" s="4"/>
      <c r="V6863" s="27"/>
    </row>
    <row r="6864" spans="1:22" x14ac:dyDescent="0.3">
      <c r="A6864" s="1"/>
      <c r="C6864" s="6"/>
      <c r="H6864" s="8"/>
      <c r="I6864" s="4"/>
      <c r="V6864" s="27"/>
    </row>
    <row r="6865" spans="1:22" x14ac:dyDescent="0.3">
      <c r="A6865" s="1"/>
      <c r="C6865" s="6"/>
      <c r="H6865" s="8"/>
      <c r="I6865" s="4"/>
      <c r="V6865" s="27"/>
    </row>
    <row r="6866" spans="1:22" x14ac:dyDescent="0.3">
      <c r="A6866" s="1"/>
      <c r="C6866" s="6"/>
      <c r="H6866" s="8"/>
      <c r="I6866" s="4"/>
      <c r="V6866" s="27"/>
    </row>
    <row r="6867" spans="1:22" x14ac:dyDescent="0.3">
      <c r="A6867" s="1"/>
      <c r="C6867" s="6"/>
      <c r="H6867" s="8"/>
      <c r="I6867" s="4"/>
      <c r="V6867" s="27"/>
    </row>
    <row r="6868" spans="1:22" x14ac:dyDescent="0.3">
      <c r="A6868" s="1"/>
      <c r="C6868" s="6"/>
      <c r="H6868" s="8"/>
      <c r="I6868" s="4"/>
      <c r="V6868" s="27"/>
    </row>
    <row r="6869" spans="1:22" x14ac:dyDescent="0.3">
      <c r="A6869" s="1"/>
      <c r="C6869" s="6"/>
      <c r="H6869" s="8"/>
      <c r="I6869" s="4"/>
      <c r="V6869" s="27"/>
    </row>
    <row r="6870" spans="1:22" x14ac:dyDescent="0.3">
      <c r="A6870" s="1"/>
      <c r="C6870" s="6"/>
      <c r="H6870" s="8"/>
      <c r="I6870" s="4"/>
      <c r="V6870" s="27"/>
    </row>
    <row r="6871" spans="1:22" x14ac:dyDescent="0.3">
      <c r="A6871" s="1"/>
      <c r="C6871" s="6"/>
      <c r="H6871" s="8"/>
      <c r="I6871" s="4"/>
      <c r="V6871" s="27"/>
    </row>
    <row r="6872" spans="1:22" x14ac:dyDescent="0.3">
      <c r="A6872" s="1"/>
      <c r="C6872" s="6"/>
      <c r="H6872" s="8"/>
      <c r="I6872" s="4"/>
      <c r="V6872" s="27"/>
    </row>
    <row r="6873" spans="1:22" x14ac:dyDescent="0.3">
      <c r="A6873" s="1"/>
      <c r="C6873" s="6"/>
      <c r="H6873" s="8"/>
      <c r="I6873" s="4"/>
      <c r="V6873" s="27"/>
    </row>
    <row r="6874" spans="1:22" x14ac:dyDescent="0.3">
      <c r="A6874" s="1"/>
      <c r="C6874" s="6"/>
      <c r="H6874" s="8"/>
      <c r="I6874" s="4"/>
      <c r="V6874" s="27"/>
    </row>
    <row r="6875" spans="1:22" x14ac:dyDescent="0.3">
      <c r="A6875" s="1"/>
      <c r="C6875" s="6"/>
      <c r="H6875" s="8"/>
      <c r="I6875" s="4"/>
      <c r="V6875" s="27"/>
    </row>
    <row r="6876" spans="1:22" x14ac:dyDescent="0.3">
      <c r="A6876" s="1"/>
      <c r="C6876" s="6"/>
      <c r="H6876" s="8"/>
      <c r="I6876" s="4"/>
      <c r="V6876" s="27"/>
    </row>
    <row r="6877" spans="1:22" x14ac:dyDescent="0.3">
      <c r="A6877" s="1"/>
      <c r="C6877" s="6"/>
      <c r="H6877" s="8"/>
      <c r="I6877" s="4"/>
      <c r="V6877" s="27"/>
    </row>
    <row r="6878" spans="1:22" x14ac:dyDescent="0.3">
      <c r="A6878" s="1"/>
      <c r="C6878" s="6"/>
      <c r="H6878" s="8"/>
      <c r="I6878" s="4"/>
      <c r="V6878" s="27"/>
    </row>
    <row r="6879" spans="1:22" x14ac:dyDescent="0.3">
      <c r="A6879" s="1"/>
      <c r="C6879" s="6"/>
      <c r="H6879" s="8"/>
      <c r="I6879" s="4"/>
      <c r="V6879" s="27"/>
    </row>
    <row r="6880" spans="1:22" x14ac:dyDescent="0.3">
      <c r="A6880" s="1"/>
      <c r="C6880" s="6"/>
      <c r="H6880" s="8"/>
      <c r="I6880" s="4"/>
      <c r="V6880" s="27"/>
    </row>
    <row r="6881" spans="1:22" x14ac:dyDescent="0.3">
      <c r="A6881" s="1"/>
      <c r="C6881" s="6"/>
      <c r="H6881" s="8"/>
      <c r="I6881" s="4"/>
      <c r="V6881" s="27"/>
    </row>
    <row r="6882" spans="1:22" x14ac:dyDescent="0.3">
      <c r="A6882" s="1"/>
      <c r="C6882" s="6"/>
      <c r="H6882" s="8"/>
      <c r="I6882" s="4"/>
      <c r="V6882" s="27"/>
    </row>
    <row r="6883" spans="1:22" x14ac:dyDescent="0.3">
      <c r="A6883" s="1"/>
      <c r="C6883" s="6"/>
      <c r="H6883" s="8"/>
      <c r="I6883" s="4"/>
      <c r="V6883" s="27"/>
    </row>
    <row r="6884" spans="1:22" x14ac:dyDescent="0.3">
      <c r="A6884" s="1"/>
      <c r="C6884" s="6"/>
      <c r="H6884" s="8"/>
      <c r="I6884" s="4"/>
      <c r="V6884" s="27"/>
    </row>
    <row r="6885" spans="1:22" x14ac:dyDescent="0.3">
      <c r="A6885" s="1"/>
      <c r="C6885" s="6"/>
      <c r="H6885" s="8"/>
      <c r="I6885" s="4"/>
      <c r="V6885" s="27"/>
    </row>
    <row r="6886" spans="1:22" x14ac:dyDescent="0.3">
      <c r="A6886" s="1"/>
      <c r="C6886" s="6"/>
      <c r="H6886" s="8"/>
      <c r="I6886" s="4"/>
      <c r="V6886" s="27"/>
    </row>
    <row r="6887" spans="1:22" x14ac:dyDescent="0.3">
      <c r="A6887" s="1"/>
      <c r="C6887" s="6"/>
      <c r="H6887" s="8"/>
      <c r="I6887" s="4"/>
      <c r="V6887" s="27"/>
    </row>
    <row r="6888" spans="1:22" x14ac:dyDescent="0.3">
      <c r="A6888" s="1"/>
      <c r="C6888" s="6"/>
      <c r="H6888" s="8"/>
      <c r="I6888" s="4"/>
      <c r="V6888" s="27"/>
    </row>
    <row r="6889" spans="1:22" x14ac:dyDescent="0.3">
      <c r="A6889" s="1"/>
      <c r="C6889" s="6"/>
      <c r="H6889" s="8"/>
      <c r="I6889" s="4"/>
      <c r="V6889" s="27"/>
    </row>
    <row r="6890" spans="1:22" x14ac:dyDescent="0.3">
      <c r="A6890" s="1"/>
      <c r="C6890" s="6"/>
      <c r="H6890" s="8"/>
      <c r="I6890" s="4"/>
      <c r="V6890" s="27"/>
    </row>
    <row r="6891" spans="1:22" x14ac:dyDescent="0.3">
      <c r="A6891" s="1"/>
      <c r="C6891" s="6"/>
      <c r="H6891" s="8"/>
      <c r="I6891" s="4"/>
      <c r="V6891" s="27"/>
    </row>
    <row r="6892" spans="1:22" x14ac:dyDescent="0.3">
      <c r="A6892" s="1"/>
      <c r="C6892" s="6"/>
      <c r="H6892" s="8"/>
      <c r="I6892" s="4"/>
      <c r="V6892" s="27"/>
    </row>
    <row r="6893" spans="1:22" x14ac:dyDescent="0.3">
      <c r="A6893" s="1"/>
      <c r="C6893" s="6"/>
      <c r="H6893" s="8"/>
      <c r="I6893" s="4"/>
      <c r="V6893" s="27"/>
    </row>
    <row r="6894" spans="1:22" x14ac:dyDescent="0.3">
      <c r="A6894" s="1"/>
      <c r="C6894" s="6"/>
      <c r="H6894" s="8"/>
      <c r="I6894" s="4"/>
      <c r="V6894" s="27"/>
    </row>
    <row r="6895" spans="1:22" x14ac:dyDescent="0.3">
      <c r="A6895" s="1"/>
      <c r="C6895" s="6"/>
      <c r="H6895" s="8"/>
      <c r="I6895" s="4"/>
      <c r="V6895" s="27"/>
    </row>
    <row r="6896" spans="1:22" x14ac:dyDescent="0.3">
      <c r="A6896" s="1"/>
      <c r="C6896" s="6"/>
      <c r="H6896" s="8"/>
      <c r="I6896" s="4"/>
      <c r="V6896" s="27"/>
    </row>
    <row r="6897" spans="1:22" x14ac:dyDescent="0.3">
      <c r="A6897" s="1"/>
      <c r="C6897" s="6"/>
      <c r="H6897" s="8"/>
      <c r="I6897" s="4"/>
      <c r="V6897" s="27"/>
    </row>
    <row r="6898" spans="1:22" x14ac:dyDescent="0.3">
      <c r="A6898" s="1"/>
      <c r="C6898" s="6"/>
      <c r="H6898" s="8"/>
      <c r="I6898" s="4"/>
      <c r="V6898" s="27"/>
    </row>
    <row r="6899" spans="1:22" x14ac:dyDescent="0.3">
      <c r="A6899" s="1"/>
      <c r="C6899" s="6"/>
      <c r="H6899" s="8"/>
      <c r="I6899" s="4"/>
      <c r="V6899" s="27"/>
    </row>
    <row r="6900" spans="1:22" x14ac:dyDescent="0.3">
      <c r="A6900" s="1"/>
      <c r="C6900" s="6"/>
      <c r="H6900" s="8"/>
      <c r="I6900" s="4"/>
      <c r="V6900" s="27"/>
    </row>
    <row r="6901" spans="1:22" x14ac:dyDescent="0.3">
      <c r="A6901" s="1"/>
      <c r="C6901" s="6"/>
      <c r="H6901" s="8"/>
      <c r="I6901" s="4"/>
      <c r="V6901" s="27"/>
    </row>
    <row r="6902" spans="1:22" x14ac:dyDescent="0.3">
      <c r="A6902" s="1"/>
      <c r="C6902" s="6"/>
      <c r="H6902" s="8"/>
      <c r="I6902" s="4"/>
      <c r="V6902" s="27"/>
    </row>
    <row r="6903" spans="1:22" x14ac:dyDescent="0.3">
      <c r="A6903" s="1"/>
      <c r="C6903" s="6"/>
      <c r="H6903" s="8"/>
      <c r="I6903" s="4"/>
      <c r="V6903" s="27"/>
    </row>
    <row r="6904" spans="1:22" x14ac:dyDescent="0.3">
      <c r="A6904" s="1"/>
      <c r="C6904" s="6"/>
      <c r="H6904" s="8"/>
      <c r="I6904" s="4"/>
      <c r="V6904" s="27"/>
    </row>
    <row r="6905" spans="1:22" x14ac:dyDescent="0.3">
      <c r="A6905" s="1"/>
      <c r="C6905" s="6"/>
      <c r="H6905" s="8"/>
      <c r="I6905" s="4"/>
      <c r="V6905" s="27"/>
    </row>
    <row r="6906" spans="1:22" x14ac:dyDescent="0.3">
      <c r="A6906" s="1"/>
      <c r="C6906" s="6"/>
      <c r="H6906" s="8"/>
      <c r="I6906" s="4"/>
      <c r="V6906" s="27"/>
    </row>
    <row r="6907" spans="1:22" x14ac:dyDescent="0.3">
      <c r="A6907" s="1"/>
      <c r="C6907" s="6"/>
      <c r="H6907" s="8"/>
      <c r="I6907" s="4"/>
      <c r="V6907" s="27"/>
    </row>
    <row r="6908" spans="1:22" x14ac:dyDescent="0.3">
      <c r="A6908" s="1"/>
      <c r="C6908" s="6"/>
      <c r="H6908" s="8"/>
      <c r="I6908" s="4"/>
      <c r="V6908" s="27"/>
    </row>
    <row r="6909" spans="1:22" x14ac:dyDescent="0.3">
      <c r="A6909" s="1"/>
      <c r="C6909" s="6"/>
      <c r="H6909" s="8"/>
      <c r="I6909" s="4"/>
      <c r="V6909" s="27"/>
    </row>
    <row r="6910" spans="1:22" x14ac:dyDescent="0.3">
      <c r="A6910" s="1"/>
      <c r="C6910" s="6"/>
      <c r="H6910" s="8"/>
      <c r="I6910" s="4"/>
      <c r="V6910" s="27"/>
    </row>
    <row r="6911" spans="1:22" x14ac:dyDescent="0.3">
      <c r="A6911" s="1"/>
      <c r="C6911" s="6"/>
      <c r="H6911" s="8"/>
      <c r="I6911" s="4"/>
      <c r="V6911" s="27"/>
    </row>
    <row r="6912" spans="1:22" x14ac:dyDescent="0.3">
      <c r="A6912" s="1"/>
      <c r="C6912" s="6"/>
      <c r="H6912" s="8"/>
      <c r="I6912" s="4"/>
      <c r="V6912" s="27"/>
    </row>
    <row r="6913" spans="1:22" x14ac:dyDescent="0.3">
      <c r="A6913" s="1"/>
      <c r="C6913" s="6"/>
      <c r="H6913" s="8"/>
      <c r="I6913" s="4"/>
      <c r="V6913" s="27"/>
    </row>
    <row r="6914" spans="1:22" x14ac:dyDescent="0.3">
      <c r="A6914" s="1"/>
      <c r="C6914" s="6"/>
      <c r="H6914" s="8"/>
      <c r="I6914" s="4"/>
      <c r="V6914" s="27"/>
    </row>
    <row r="6915" spans="1:22" x14ac:dyDescent="0.3">
      <c r="A6915" s="1"/>
      <c r="C6915" s="6"/>
      <c r="H6915" s="8"/>
      <c r="I6915" s="4"/>
      <c r="V6915" s="27"/>
    </row>
    <row r="6916" spans="1:22" x14ac:dyDescent="0.3">
      <c r="A6916" s="1"/>
      <c r="C6916" s="6"/>
      <c r="H6916" s="8"/>
      <c r="I6916" s="4"/>
      <c r="V6916" s="27"/>
    </row>
    <row r="6917" spans="1:22" x14ac:dyDescent="0.3">
      <c r="A6917" s="1"/>
      <c r="C6917" s="6"/>
      <c r="H6917" s="8"/>
      <c r="I6917" s="4"/>
      <c r="V6917" s="27"/>
    </row>
    <row r="6918" spans="1:22" x14ac:dyDescent="0.3">
      <c r="A6918" s="1"/>
      <c r="C6918" s="6"/>
      <c r="H6918" s="8"/>
      <c r="I6918" s="4"/>
      <c r="V6918" s="27"/>
    </row>
    <row r="6919" spans="1:22" x14ac:dyDescent="0.3">
      <c r="A6919" s="1"/>
      <c r="C6919" s="6"/>
      <c r="H6919" s="8"/>
      <c r="I6919" s="4"/>
      <c r="V6919" s="27"/>
    </row>
    <row r="6920" spans="1:22" x14ac:dyDescent="0.3">
      <c r="A6920" s="1"/>
      <c r="C6920" s="6"/>
      <c r="H6920" s="8"/>
      <c r="I6920" s="4"/>
      <c r="V6920" s="27"/>
    </row>
    <row r="6921" spans="1:22" x14ac:dyDescent="0.3">
      <c r="A6921" s="1"/>
      <c r="C6921" s="6"/>
      <c r="H6921" s="8"/>
      <c r="I6921" s="4"/>
      <c r="V6921" s="27"/>
    </row>
    <row r="6922" spans="1:22" x14ac:dyDescent="0.3">
      <c r="A6922" s="1"/>
      <c r="C6922" s="6"/>
      <c r="H6922" s="8"/>
      <c r="I6922" s="4"/>
      <c r="V6922" s="27"/>
    </row>
    <row r="6923" spans="1:22" x14ac:dyDescent="0.3">
      <c r="A6923" s="1"/>
      <c r="C6923" s="6"/>
      <c r="H6923" s="8"/>
      <c r="I6923" s="4"/>
      <c r="V6923" s="27"/>
    </row>
    <row r="6924" spans="1:22" x14ac:dyDescent="0.3">
      <c r="A6924" s="1"/>
      <c r="C6924" s="6"/>
      <c r="H6924" s="8"/>
      <c r="I6924" s="4"/>
      <c r="V6924" s="27"/>
    </row>
    <row r="6925" spans="1:22" x14ac:dyDescent="0.3">
      <c r="A6925" s="1"/>
      <c r="C6925" s="6"/>
      <c r="H6925" s="8"/>
      <c r="I6925" s="4"/>
      <c r="V6925" s="27"/>
    </row>
    <row r="6926" spans="1:22" x14ac:dyDescent="0.3">
      <c r="A6926" s="1"/>
      <c r="C6926" s="6"/>
      <c r="H6926" s="8"/>
      <c r="I6926" s="4"/>
      <c r="V6926" s="27"/>
    </row>
    <row r="6927" spans="1:22" x14ac:dyDescent="0.3">
      <c r="A6927" s="1"/>
      <c r="C6927" s="6"/>
      <c r="H6927" s="8"/>
      <c r="I6927" s="4"/>
      <c r="V6927" s="27"/>
    </row>
    <row r="6928" spans="1:22" x14ac:dyDescent="0.3">
      <c r="A6928" s="1"/>
      <c r="C6928" s="6"/>
      <c r="H6928" s="8"/>
      <c r="I6928" s="4"/>
      <c r="V6928" s="27"/>
    </row>
    <row r="6929" spans="1:22" x14ac:dyDescent="0.3">
      <c r="A6929" s="1"/>
      <c r="C6929" s="6"/>
      <c r="H6929" s="8"/>
      <c r="I6929" s="4"/>
      <c r="V6929" s="27"/>
    </row>
    <row r="6930" spans="1:22" x14ac:dyDescent="0.3">
      <c r="A6930" s="1"/>
      <c r="C6930" s="6"/>
      <c r="H6930" s="8"/>
      <c r="I6930" s="4"/>
      <c r="V6930" s="27"/>
    </row>
    <row r="6931" spans="1:22" x14ac:dyDescent="0.3">
      <c r="A6931" s="1"/>
      <c r="C6931" s="6"/>
      <c r="H6931" s="8"/>
      <c r="I6931" s="4"/>
      <c r="V6931" s="27"/>
    </row>
    <row r="6932" spans="1:22" x14ac:dyDescent="0.3">
      <c r="A6932" s="1"/>
      <c r="C6932" s="6"/>
      <c r="H6932" s="8"/>
      <c r="I6932" s="4"/>
      <c r="V6932" s="27"/>
    </row>
    <row r="6933" spans="1:22" x14ac:dyDescent="0.3">
      <c r="A6933" s="1"/>
      <c r="C6933" s="6"/>
      <c r="H6933" s="8"/>
      <c r="I6933" s="4"/>
      <c r="V6933" s="27"/>
    </row>
    <row r="6934" spans="1:22" x14ac:dyDescent="0.3">
      <c r="A6934" s="1"/>
      <c r="C6934" s="6"/>
      <c r="H6934" s="8"/>
      <c r="I6934" s="4"/>
      <c r="V6934" s="27"/>
    </row>
    <row r="6935" spans="1:22" x14ac:dyDescent="0.3">
      <c r="A6935" s="1"/>
      <c r="C6935" s="6"/>
      <c r="H6935" s="8"/>
      <c r="I6935" s="4"/>
      <c r="V6935" s="27"/>
    </row>
    <row r="6936" spans="1:22" x14ac:dyDescent="0.3">
      <c r="A6936" s="1"/>
      <c r="C6936" s="6"/>
      <c r="H6936" s="8"/>
      <c r="I6936" s="4"/>
      <c r="V6936" s="27"/>
    </row>
    <row r="6937" spans="1:22" x14ac:dyDescent="0.3">
      <c r="A6937" s="1"/>
      <c r="C6937" s="6"/>
      <c r="H6937" s="8"/>
      <c r="I6937" s="4"/>
      <c r="V6937" s="27"/>
    </row>
    <row r="6938" spans="1:22" x14ac:dyDescent="0.3">
      <c r="A6938" s="1"/>
      <c r="C6938" s="6"/>
      <c r="H6938" s="8"/>
      <c r="I6938" s="4"/>
      <c r="V6938" s="27"/>
    </row>
    <row r="6939" spans="1:22" x14ac:dyDescent="0.3">
      <c r="A6939" s="1"/>
      <c r="C6939" s="6"/>
      <c r="H6939" s="8"/>
      <c r="I6939" s="4"/>
      <c r="V6939" s="27"/>
    </row>
    <row r="6940" spans="1:22" x14ac:dyDescent="0.3">
      <c r="A6940" s="1"/>
      <c r="C6940" s="6"/>
      <c r="H6940" s="8"/>
      <c r="I6940" s="4"/>
      <c r="V6940" s="27"/>
    </row>
    <row r="6941" spans="1:22" x14ac:dyDescent="0.3">
      <c r="A6941" s="1"/>
      <c r="C6941" s="6"/>
      <c r="H6941" s="8"/>
      <c r="I6941" s="4"/>
      <c r="V6941" s="27"/>
    </row>
    <row r="6942" spans="1:22" x14ac:dyDescent="0.3">
      <c r="A6942" s="1"/>
      <c r="C6942" s="6"/>
      <c r="H6942" s="8"/>
      <c r="I6942" s="4"/>
      <c r="V6942" s="27"/>
    </row>
    <row r="6943" spans="1:22" x14ac:dyDescent="0.3">
      <c r="A6943" s="1"/>
      <c r="C6943" s="6"/>
      <c r="H6943" s="8"/>
      <c r="I6943" s="4"/>
      <c r="V6943" s="27"/>
    </row>
    <row r="6944" spans="1:22" x14ac:dyDescent="0.3">
      <c r="A6944" s="1"/>
      <c r="C6944" s="6"/>
      <c r="H6944" s="8"/>
      <c r="I6944" s="4"/>
      <c r="V6944" s="27"/>
    </row>
    <row r="6945" spans="1:22" x14ac:dyDescent="0.3">
      <c r="A6945" s="1"/>
      <c r="C6945" s="6"/>
      <c r="H6945" s="8"/>
      <c r="I6945" s="4"/>
      <c r="V6945" s="27"/>
    </row>
    <row r="6946" spans="1:22" x14ac:dyDescent="0.3">
      <c r="A6946" s="1"/>
      <c r="C6946" s="6"/>
      <c r="H6946" s="8"/>
      <c r="I6946" s="4"/>
      <c r="V6946" s="27"/>
    </row>
    <row r="6947" spans="1:22" x14ac:dyDescent="0.3">
      <c r="A6947" s="1"/>
      <c r="C6947" s="6"/>
      <c r="H6947" s="8"/>
      <c r="I6947" s="4"/>
      <c r="V6947" s="27"/>
    </row>
    <row r="6948" spans="1:22" x14ac:dyDescent="0.3">
      <c r="A6948" s="1"/>
      <c r="C6948" s="6"/>
      <c r="H6948" s="8"/>
      <c r="I6948" s="4"/>
      <c r="V6948" s="27"/>
    </row>
    <row r="6949" spans="1:22" x14ac:dyDescent="0.3">
      <c r="A6949" s="1"/>
      <c r="C6949" s="6"/>
      <c r="H6949" s="8"/>
      <c r="I6949" s="4"/>
      <c r="V6949" s="27"/>
    </row>
    <row r="6950" spans="1:22" x14ac:dyDescent="0.3">
      <c r="A6950" s="1"/>
      <c r="C6950" s="6"/>
      <c r="H6950" s="8"/>
      <c r="I6950" s="4"/>
      <c r="V6950" s="27"/>
    </row>
    <row r="6951" spans="1:22" x14ac:dyDescent="0.3">
      <c r="A6951" s="1"/>
      <c r="C6951" s="6"/>
      <c r="H6951" s="8"/>
      <c r="I6951" s="4"/>
      <c r="V6951" s="27"/>
    </row>
    <row r="6952" spans="1:22" x14ac:dyDescent="0.3">
      <c r="A6952" s="1"/>
      <c r="C6952" s="6"/>
      <c r="H6952" s="8"/>
      <c r="I6952" s="4"/>
      <c r="V6952" s="27"/>
    </row>
    <row r="6953" spans="1:22" x14ac:dyDescent="0.3">
      <c r="A6953" s="1"/>
      <c r="C6953" s="6"/>
      <c r="H6953" s="8"/>
      <c r="I6953" s="4"/>
      <c r="V6953" s="27"/>
    </row>
    <row r="6954" spans="1:22" x14ac:dyDescent="0.3">
      <c r="A6954" s="1"/>
      <c r="C6954" s="6"/>
      <c r="H6954" s="8"/>
      <c r="I6954" s="4"/>
      <c r="V6954" s="27"/>
    </row>
    <row r="6955" spans="1:22" x14ac:dyDescent="0.3">
      <c r="A6955" s="1"/>
      <c r="C6955" s="6"/>
      <c r="H6955" s="8"/>
      <c r="I6955" s="4"/>
      <c r="V6955" s="27"/>
    </row>
    <row r="6956" spans="1:22" x14ac:dyDescent="0.3">
      <c r="A6956" s="1"/>
      <c r="C6956" s="6"/>
      <c r="H6956" s="8"/>
      <c r="I6956" s="4"/>
      <c r="V6956" s="27"/>
    </row>
    <row r="6957" spans="1:22" x14ac:dyDescent="0.3">
      <c r="A6957" s="1"/>
      <c r="C6957" s="6"/>
      <c r="H6957" s="8"/>
      <c r="I6957" s="4"/>
      <c r="V6957" s="27"/>
    </row>
    <row r="6958" spans="1:22" x14ac:dyDescent="0.3">
      <c r="A6958" s="1"/>
      <c r="C6958" s="6"/>
      <c r="H6958" s="8"/>
      <c r="I6958" s="4"/>
      <c r="V6958" s="27"/>
    </row>
    <row r="6959" spans="1:22" x14ac:dyDescent="0.3">
      <c r="A6959" s="1"/>
      <c r="C6959" s="6"/>
      <c r="H6959" s="8"/>
      <c r="I6959" s="4"/>
      <c r="V6959" s="27"/>
    </row>
    <row r="6960" spans="1:22" x14ac:dyDescent="0.3">
      <c r="A6960" s="1"/>
      <c r="C6960" s="6"/>
      <c r="H6960" s="8"/>
      <c r="I6960" s="4"/>
      <c r="V6960" s="27"/>
    </row>
    <row r="6961" spans="1:22" x14ac:dyDescent="0.3">
      <c r="A6961" s="1"/>
      <c r="C6961" s="6"/>
      <c r="H6961" s="8"/>
      <c r="I6961" s="4"/>
      <c r="V6961" s="27"/>
    </row>
    <row r="6962" spans="1:22" x14ac:dyDescent="0.3">
      <c r="A6962" s="1"/>
      <c r="C6962" s="6"/>
      <c r="H6962" s="8"/>
      <c r="I6962" s="4"/>
      <c r="V6962" s="27"/>
    </row>
    <row r="6963" spans="1:22" x14ac:dyDescent="0.3">
      <c r="A6963" s="1"/>
      <c r="C6963" s="6"/>
      <c r="H6963" s="8"/>
      <c r="I6963" s="4"/>
      <c r="V6963" s="27"/>
    </row>
    <row r="6964" spans="1:22" x14ac:dyDescent="0.3">
      <c r="A6964" s="1"/>
      <c r="C6964" s="6"/>
      <c r="H6964" s="8"/>
      <c r="I6964" s="4"/>
      <c r="V6964" s="27"/>
    </row>
    <row r="6965" spans="1:22" x14ac:dyDescent="0.3">
      <c r="A6965" s="1"/>
      <c r="C6965" s="6"/>
      <c r="H6965" s="8"/>
      <c r="I6965" s="4"/>
      <c r="V6965" s="27"/>
    </row>
    <row r="6966" spans="1:22" x14ac:dyDescent="0.3">
      <c r="A6966" s="1"/>
      <c r="C6966" s="6"/>
      <c r="H6966" s="8"/>
      <c r="I6966" s="4"/>
      <c r="V6966" s="27"/>
    </row>
    <row r="6967" spans="1:22" x14ac:dyDescent="0.3">
      <c r="A6967" s="1"/>
      <c r="C6967" s="6"/>
      <c r="H6967" s="8"/>
      <c r="I6967" s="4"/>
      <c r="V6967" s="27"/>
    </row>
    <row r="6968" spans="1:22" x14ac:dyDescent="0.3">
      <c r="A6968" s="1"/>
      <c r="C6968" s="6"/>
      <c r="H6968" s="8"/>
      <c r="I6968" s="4"/>
      <c r="V6968" s="27"/>
    </row>
    <row r="6969" spans="1:22" x14ac:dyDescent="0.3">
      <c r="A6969" s="1"/>
      <c r="C6969" s="6"/>
      <c r="H6969" s="8"/>
      <c r="I6969" s="4"/>
      <c r="V6969" s="27"/>
    </row>
    <row r="6970" spans="1:22" x14ac:dyDescent="0.3">
      <c r="A6970" s="1"/>
      <c r="C6970" s="6"/>
      <c r="H6970" s="8"/>
      <c r="I6970" s="4"/>
      <c r="V6970" s="27"/>
    </row>
    <row r="6971" spans="1:22" x14ac:dyDescent="0.3">
      <c r="A6971" s="1"/>
      <c r="C6971" s="6"/>
      <c r="H6971" s="8"/>
      <c r="I6971" s="4"/>
      <c r="V6971" s="27"/>
    </row>
    <row r="6972" spans="1:22" x14ac:dyDescent="0.3">
      <c r="A6972" s="1"/>
      <c r="C6972" s="6"/>
      <c r="H6972" s="8"/>
      <c r="I6972" s="4"/>
      <c r="V6972" s="27"/>
    </row>
    <row r="6973" spans="1:22" x14ac:dyDescent="0.3">
      <c r="A6973" s="1"/>
      <c r="C6973" s="6"/>
      <c r="H6973" s="8"/>
      <c r="I6973" s="4"/>
      <c r="V6973" s="27"/>
    </row>
    <row r="6974" spans="1:22" x14ac:dyDescent="0.3">
      <c r="A6974" s="1"/>
      <c r="C6974" s="6"/>
      <c r="H6974" s="8"/>
      <c r="I6974" s="4"/>
      <c r="V6974" s="27"/>
    </row>
    <row r="6975" spans="1:22" x14ac:dyDescent="0.3">
      <c r="A6975" s="1"/>
      <c r="C6975" s="6"/>
      <c r="H6975" s="8"/>
      <c r="I6975" s="4"/>
      <c r="V6975" s="27"/>
    </row>
    <row r="6976" spans="1:22" x14ac:dyDescent="0.3">
      <c r="A6976" s="1"/>
      <c r="C6976" s="6"/>
      <c r="H6976" s="8"/>
      <c r="I6976" s="4"/>
      <c r="V6976" s="27"/>
    </row>
    <row r="6977" spans="1:22" x14ac:dyDescent="0.3">
      <c r="A6977" s="1"/>
      <c r="C6977" s="6"/>
      <c r="H6977" s="8"/>
      <c r="I6977" s="4"/>
      <c r="V6977" s="27"/>
    </row>
    <row r="6978" spans="1:22" x14ac:dyDescent="0.3">
      <c r="A6978" s="1"/>
      <c r="C6978" s="6"/>
      <c r="H6978" s="8"/>
      <c r="I6978" s="4"/>
      <c r="V6978" s="27"/>
    </row>
    <row r="6979" spans="1:22" x14ac:dyDescent="0.3">
      <c r="A6979" s="1"/>
      <c r="C6979" s="6"/>
      <c r="H6979" s="8"/>
      <c r="I6979" s="4"/>
      <c r="V6979" s="27"/>
    </row>
    <row r="6980" spans="1:22" x14ac:dyDescent="0.3">
      <c r="A6980" s="1"/>
      <c r="C6980" s="6"/>
      <c r="H6980" s="8"/>
      <c r="I6980" s="4"/>
      <c r="V6980" s="27"/>
    </row>
    <row r="6981" spans="1:22" x14ac:dyDescent="0.3">
      <c r="A6981" s="1"/>
      <c r="C6981" s="6"/>
      <c r="H6981" s="8"/>
      <c r="I6981" s="4"/>
      <c r="V6981" s="27"/>
    </row>
    <row r="6982" spans="1:22" x14ac:dyDescent="0.3">
      <c r="A6982" s="1"/>
      <c r="C6982" s="6"/>
      <c r="H6982" s="8"/>
      <c r="I6982" s="4"/>
      <c r="V6982" s="27"/>
    </row>
    <row r="6983" spans="1:22" x14ac:dyDescent="0.3">
      <c r="A6983" s="1"/>
      <c r="C6983" s="6"/>
      <c r="H6983" s="8"/>
      <c r="I6983" s="4"/>
      <c r="V6983" s="27"/>
    </row>
    <row r="6984" spans="1:22" x14ac:dyDescent="0.3">
      <c r="A6984" s="1"/>
      <c r="C6984" s="6"/>
      <c r="H6984" s="8"/>
      <c r="I6984" s="4"/>
      <c r="V6984" s="27"/>
    </row>
    <row r="6985" spans="1:22" x14ac:dyDescent="0.3">
      <c r="A6985" s="1"/>
      <c r="C6985" s="6"/>
      <c r="H6985" s="8"/>
      <c r="I6985" s="4"/>
      <c r="V6985" s="27"/>
    </row>
    <row r="6986" spans="1:22" x14ac:dyDescent="0.3">
      <c r="A6986" s="1"/>
      <c r="C6986" s="6"/>
      <c r="H6986" s="8"/>
      <c r="I6986" s="4"/>
      <c r="V6986" s="27"/>
    </row>
    <row r="6987" spans="1:22" x14ac:dyDescent="0.3">
      <c r="A6987" s="1"/>
      <c r="C6987" s="6"/>
      <c r="H6987" s="8"/>
      <c r="I6987" s="4"/>
      <c r="V6987" s="27"/>
    </row>
    <row r="6988" spans="1:22" x14ac:dyDescent="0.3">
      <c r="A6988" s="1"/>
      <c r="C6988" s="6"/>
      <c r="H6988" s="8"/>
      <c r="I6988" s="4"/>
      <c r="V6988" s="27"/>
    </row>
    <row r="6989" spans="1:22" x14ac:dyDescent="0.3">
      <c r="A6989" s="1"/>
      <c r="C6989" s="6"/>
      <c r="H6989" s="8"/>
      <c r="I6989" s="4"/>
      <c r="V6989" s="27"/>
    </row>
    <row r="6990" spans="1:22" x14ac:dyDescent="0.3">
      <c r="A6990" s="1"/>
      <c r="C6990" s="6"/>
      <c r="H6990" s="8"/>
      <c r="I6990" s="4"/>
      <c r="V6990" s="27"/>
    </row>
    <row r="6991" spans="1:22" x14ac:dyDescent="0.3">
      <c r="A6991" s="1"/>
      <c r="C6991" s="6"/>
      <c r="H6991" s="8"/>
      <c r="I6991" s="4"/>
      <c r="V6991" s="27"/>
    </row>
    <row r="6992" spans="1:22" x14ac:dyDescent="0.3">
      <c r="A6992" s="1"/>
      <c r="C6992" s="6"/>
      <c r="H6992" s="8"/>
      <c r="I6992" s="4"/>
      <c r="V6992" s="27"/>
    </row>
    <row r="6993" spans="1:22" x14ac:dyDescent="0.3">
      <c r="A6993" s="1"/>
      <c r="C6993" s="6"/>
      <c r="H6993" s="8"/>
      <c r="I6993" s="4"/>
      <c r="V6993" s="27"/>
    </row>
    <row r="6994" spans="1:22" x14ac:dyDescent="0.3">
      <c r="A6994" s="1"/>
      <c r="C6994" s="6"/>
      <c r="H6994" s="8"/>
      <c r="I6994" s="4"/>
      <c r="V6994" s="27"/>
    </row>
    <row r="6995" spans="1:22" x14ac:dyDescent="0.3">
      <c r="A6995" s="1"/>
      <c r="C6995" s="6"/>
      <c r="H6995" s="8"/>
      <c r="I6995" s="4"/>
      <c r="V6995" s="27"/>
    </row>
    <row r="6996" spans="1:22" x14ac:dyDescent="0.3">
      <c r="A6996" s="1"/>
      <c r="C6996" s="6"/>
      <c r="H6996" s="8"/>
      <c r="I6996" s="4"/>
      <c r="V6996" s="27"/>
    </row>
    <row r="6997" spans="1:22" x14ac:dyDescent="0.3">
      <c r="A6997" s="1"/>
      <c r="C6997" s="6"/>
      <c r="H6997" s="8"/>
      <c r="I6997" s="4"/>
      <c r="V6997" s="27"/>
    </row>
    <row r="6998" spans="1:22" x14ac:dyDescent="0.3">
      <c r="A6998" s="1"/>
      <c r="C6998" s="6"/>
      <c r="H6998" s="8"/>
      <c r="I6998" s="4"/>
      <c r="V6998" s="27"/>
    </row>
    <row r="6999" spans="1:22" x14ac:dyDescent="0.3">
      <c r="A6999" s="1"/>
      <c r="C6999" s="6"/>
      <c r="H6999" s="8"/>
      <c r="I6999" s="4"/>
      <c r="V6999" s="27"/>
    </row>
    <row r="7000" spans="1:22" x14ac:dyDescent="0.3">
      <c r="A7000" s="1"/>
      <c r="C7000" s="6"/>
      <c r="H7000" s="8"/>
      <c r="I7000" s="4"/>
      <c r="V7000" s="27"/>
    </row>
    <row r="7001" spans="1:22" x14ac:dyDescent="0.3">
      <c r="A7001" s="1"/>
      <c r="C7001" s="6"/>
      <c r="H7001" s="8"/>
      <c r="I7001" s="4"/>
      <c r="V7001" s="27"/>
    </row>
    <row r="7002" spans="1:22" x14ac:dyDescent="0.3">
      <c r="A7002" s="1"/>
      <c r="C7002" s="6"/>
      <c r="H7002" s="8"/>
      <c r="I7002" s="4"/>
      <c r="V7002" s="27"/>
    </row>
    <row r="7003" spans="1:22" x14ac:dyDescent="0.3">
      <c r="A7003" s="1"/>
      <c r="C7003" s="6"/>
      <c r="H7003" s="8"/>
      <c r="I7003" s="4"/>
      <c r="V7003" s="27"/>
    </row>
    <row r="7004" spans="1:22" x14ac:dyDescent="0.3">
      <c r="A7004" s="1"/>
      <c r="C7004" s="6"/>
      <c r="H7004" s="8"/>
      <c r="I7004" s="4"/>
      <c r="V7004" s="27"/>
    </row>
    <row r="7005" spans="1:22" x14ac:dyDescent="0.3">
      <c r="A7005" s="1"/>
      <c r="C7005" s="6"/>
      <c r="H7005" s="8"/>
      <c r="I7005" s="4"/>
      <c r="V7005" s="27"/>
    </row>
    <row r="7006" spans="1:22" x14ac:dyDescent="0.3">
      <c r="A7006" s="1"/>
      <c r="C7006" s="6"/>
      <c r="H7006" s="8"/>
      <c r="I7006" s="4"/>
      <c r="V7006" s="27"/>
    </row>
    <row r="7007" spans="1:22" x14ac:dyDescent="0.3">
      <c r="A7007" s="1"/>
      <c r="C7007" s="6"/>
      <c r="H7007" s="8"/>
      <c r="I7007" s="4"/>
      <c r="V7007" s="27"/>
    </row>
    <row r="7008" spans="1:22" x14ac:dyDescent="0.3">
      <c r="A7008" s="1"/>
      <c r="C7008" s="6"/>
      <c r="H7008" s="8"/>
      <c r="I7008" s="4"/>
      <c r="V7008" s="27"/>
    </row>
    <row r="7009" spans="1:22" x14ac:dyDescent="0.3">
      <c r="A7009" s="1"/>
      <c r="C7009" s="6"/>
      <c r="H7009" s="8"/>
      <c r="I7009" s="4"/>
      <c r="V7009" s="27"/>
    </row>
    <row r="7010" spans="1:22" x14ac:dyDescent="0.3">
      <c r="A7010" s="1"/>
      <c r="C7010" s="6"/>
      <c r="H7010" s="8"/>
      <c r="I7010" s="4"/>
      <c r="V7010" s="27"/>
    </row>
    <row r="7011" spans="1:22" x14ac:dyDescent="0.3">
      <c r="A7011" s="1"/>
      <c r="C7011" s="6"/>
      <c r="H7011" s="8"/>
      <c r="I7011" s="4"/>
      <c r="V7011" s="27"/>
    </row>
    <row r="7012" spans="1:22" x14ac:dyDescent="0.3">
      <c r="A7012" s="1"/>
      <c r="C7012" s="6"/>
      <c r="H7012" s="8"/>
      <c r="I7012" s="4"/>
      <c r="V7012" s="27"/>
    </row>
    <row r="7013" spans="1:22" x14ac:dyDescent="0.3">
      <c r="A7013" s="1"/>
      <c r="C7013" s="6"/>
      <c r="H7013" s="8"/>
      <c r="I7013" s="4"/>
      <c r="V7013" s="27"/>
    </row>
    <row r="7014" spans="1:22" x14ac:dyDescent="0.3">
      <c r="A7014" s="1"/>
      <c r="C7014" s="6"/>
      <c r="H7014" s="8"/>
      <c r="I7014" s="4"/>
      <c r="V7014" s="27"/>
    </row>
    <row r="7015" spans="1:22" x14ac:dyDescent="0.3">
      <c r="A7015" s="1"/>
      <c r="C7015" s="6"/>
      <c r="H7015" s="8"/>
      <c r="I7015" s="4"/>
      <c r="V7015" s="27"/>
    </row>
    <row r="7016" spans="1:22" x14ac:dyDescent="0.3">
      <c r="A7016" s="1"/>
      <c r="C7016" s="6"/>
      <c r="H7016" s="8"/>
      <c r="I7016" s="4"/>
      <c r="V7016" s="27"/>
    </row>
    <row r="7017" spans="1:22" x14ac:dyDescent="0.3">
      <c r="A7017" s="1"/>
      <c r="C7017" s="6"/>
      <c r="H7017" s="8"/>
      <c r="I7017" s="4"/>
      <c r="V7017" s="27"/>
    </row>
    <row r="7018" spans="1:22" x14ac:dyDescent="0.3">
      <c r="A7018" s="1"/>
      <c r="C7018" s="6"/>
      <c r="H7018" s="8"/>
      <c r="I7018" s="4"/>
      <c r="V7018" s="27"/>
    </row>
    <row r="7019" spans="1:22" x14ac:dyDescent="0.3">
      <c r="A7019" s="1"/>
      <c r="C7019" s="6"/>
      <c r="H7019" s="8"/>
      <c r="I7019" s="4"/>
      <c r="V7019" s="27"/>
    </row>
    <row r="7020" spans="1:22" x14ac:dyDescent="0.3">
      <c r="A7020" s="1"/>
      <c r="C7020" s="6"/>
      <c r="H7020" s="8"/>
      <c r="I7020" s="4"/>
      <c r="V7020" s="27"/>
    </row>
    <row r="7021" spans="1:22" x14ac:dyDescent="0.3">
      <c r="A7021" s="1"/>
      <c r="C7021" s="6"/>
      <c r="H7021" s="8"/>
      <c r="I7021" s="4"/>
      <c r="V7021" s="27"/>
    </row>
    <row r="7022" spans="1:22" x14ac:dyDescent="0.3">
      <c r="A7022" s="1"/>
      <c r="C7022" s="6"/>
      <c r="H7022" s="8"/>
      <c r="I7022" s="4"/>
      <c r="V7022" s="27"/>
    </row>
    <row r="7023" spans="1:22" x14ac:dyDescent="0.3">
      <c r="A7023" s="1"/>
      <c r="C7023" s="6"/>
      <c r="H7023" s="8"/>
      <c r="I7023" s="4"/>
      <c r="V7023" s="27"/>
    </row>
    <row r="7024" spans="1:22" x14ac:dyDescent="0.3">
      <c r="A7024" s="1"/>
      <c r="C7024" s="6"/>
      <c r="H7024" s="8"/>
      <c r="I7024" s="4"/>
      <c r="V7024" s="27"/>
    </row>
    <row r="7025" spans="1:22" x14ac:dyDescent="0.3">
      <c r="A7025" s="1"/>
      <c r="C7025" s="6"/>
      <c r="H7025" s="8"/>
      <c r="I7025" s="4"/>
      <c r="V7025" s="27"/>
    </row>
    <row r="7026" spans="1:22" x14ac:dyDescent="0.3">
      <c r="A7026" s="1"/>
      <c r="C7026" s="6"/>
      <c r="H7026" s="8"/>
      <c r="I7026" s="4"/>
      <c r="V7026" s="27"/>
    </row>
    <row r="7027" spans="1:22" x14ac:dyDescent="0.3">
      <c r="A7027" s="1"/>
      <c r="C7027" s="6"/>
      <c r="H7027" s="8"/>
      <c r="I7027" s="4"/>
      <c r="V7027" s="27"/>
    </row>
    <row r="7028" spans="1:22" x14ac:dyDescent="0.3">
      <c r="A7028" s="1"/>
      <c r="C7028" s="6"/>
      <c r="H7028" s="8"/>
      <c r="I7028" s="4"/>
      <c r="V7028" s="27"/>
    </row>
    <row r="7029" spans="1:22" x14ac:dyDescent="0.3">
      <c r="A7029" s="1"/>
      <c r="C7029" s="6"/>
      <c r="H7029" s="8"/>
      <c r="I7029" s="4"/>
      <c r="V7029" s="27"/>
    </row>
    <row r="7030" spans="1:22" x14ac:dyDescent="0.3">
      <c r="A7030" s="1"/>
      <c r="C7030" s="6"/>
      <c r="H7030" s="8"/>
      <c r="I7030" s="4"/>
      <c r="V7030" s="27"/>
    </row>
    <row r="7031" spans="1:22" x14ac:dyDescent="0.3">
      <c r="A7031" s="1"/>
      <c r="C7031" s="6"/>
      <c r="H7031" s="8"/>
      <c r="I7031" s="4"/>
      <c r="V7031" s="27"/>
    </row>
    <row r="7032" spans="1:22" x14ac:dyDescent="0.3">
      <c r="A7032" s="1"/>
      <c r="C7032" s="6"/>
      <c r="H7032" s="8"/>
      <c r="I7032" s="4"/>
      <c r="V7032" s="27"/>
    </row>
    <row r="7033" spans="1:22" x14ac:dyDescent="0.3">
      <c r="A7033" s="1"/>
      <c r="C7033" s="6"/>
      <c r="H7033" s="8"/>
      <c r="I7033" s="4"/>
      <c r="V7033" s="27"/>
    </row>
    <row r="7034" spans="1:22" x14ac:dyDescent="0.3">
      <c r="A7034" s="1"/>
      <c r="C7034" s="6"/>
      <c r="H7034" s="8"/>
      <c r="I7034" s="4"/>
      <c r="V7034" s="27"/>
    </row>
    <row r="7035" spans="1:22" x14ac:dyDescent="0.3">
      <c r="A7035" s="1"/>
      <c r="C7035" s="6"/>
      <c r="H7035" s="8"/>
      <c r="I7035" s="4"/>
      <c r="V7035" s="27"/>
    </row>
    <row r="7036" spans="1:22" x14ac:dyDescent="0.3">
      <c r="A7036" s="1"/>
      <c r="C7036" s="6"/>
      <c r="H7036" s="8"/>
      <c r="I7036" s="4"/>
      <c r="V7036" s="27"/>
    </row>
    <row r="7037" spans="1:22" x14ac:dyDescent="0.3">
      <c r="A7037" s="1"/>
      <c r="C7037" s="6"/>
      <c r="H7037" s="8"/>
      <c r="I7037" s="4"/>
      <c r="V7037" s="27"/>
    </row>
    <row r="7038" spans="1:22" x14ac:dyDescent="0.3">
      <c r="A7038" s="1"/>
      <c r="C7038" s="6"/>
      <c r="H7038" s="8"/>
      <c r="I7038" s="4"/>
      <c r="V7038" s="27"/>
    </row>
    <row r="7039" spans="1:22" x14ac:dyDescent="0.3">
      <c r="A7039" s="1"/>
      <c r="C7039" s="6"/>
      <c r="H7039" s="8"/>
      <c r="I7039" s="4"/>
      <c r="V7039" s="27"/>
    </row>
    <row r="7040" spans="1:22" x14ac:dyDescent="0.3">
      <c r="A7040" s="1"/>
      <c r="C7040" s="6"/>
      <c r="H7040" s="8"/>
      <c r="I7040" s="4"/>
      <c r="V7040" s="27"/>
    </row>
    <row r="7041" spans="1:22" x14ac:dyDescent="0.3">
      <c r="A7041" s="1"/>
      <c r="C7041" s="6"/>
      <c r="H7041" s="8"/>
      <c r="I7041" s="4"/>
      <c r="V7041" s="27"/>
    </row>
    <row r="7042" spans="1:22" x14ac:dyDescent="0.3">
      <c r="A7042" s="1"/>
      <c r="C7042" s="6"/>
      <c r="H7042" s="8"/>
      <c r="I7042" s="4"/>
      <c r="V7042" s="27"/>
    </row>
    <row r="7043" spans="1:22" x14ac:dyDescent="0.3">
      <c r="A7043" s="1"/>
      <c r="C7043" s="6"/>
      <c r="H7043" s="8"/>
      <c r="I7043" s="4"/>
      <c r="V7043" s="27"/>
    </row>
    <row r="7044" spans="1:22" x14ac:dyDescent="0.3">
      <c r="A7044" s="1"/>
      <c r="C7044" s="6"/>
      <c r="H7044" s="8"/>
      <c r="I7044" s="4"/>
      <c r="V7044" s="27"/>
    </row>
    <row r="7045" spans="1:22" x14ac:dyDescent="0.3">
      <c r="A7045" s="1"/>
      <c r="C7045" s="6"/>
      <c r="H7045" s="8"/>
      <c r="I7045" s="4"/>
      <c r="V7045" s="27"/>
    </row>
    <row r="7046" spans="1:22" x14ac:dyDescent="0.3">
      <c r="A7046" s="1"/>
      <c r="C7046" s="6"/>
      <c r="H7046" s="8"/>
      <c r="I7046" s="4"/>
      <c r="V7046" s="27"/>
    </row>
    <row r="7047" spans="1:22" x14ac:dyDescent="0.3">
      <c r="A7047" s="1"/>
      <c r="C7047" s="6"/>
      <c r="H7047" s="8"/>
      <c r="I7047" s="4"/>
      <c r="V7047" s="27"/>
    </row>
    <row r="7048" spans="1:22" x14ac:dyDescent="0.3">
      <c r="A7048" s="1"/>
      <c r="C7048" s="6"/>
      <c r="H7048" s="8"/>
      <c r="I7048" s="4"/>
      <c r="V7048" s="27"/>
    </row>
    <row r="7049" spans="1:22" x14ac:dyDescent="0.3">
      <c r="A7049" s="1"/>
      <c r="C7049" s="6"/>
      <c r="H7049" s="8"/>
      <c r="I7049" s="4"/>
      <c r="V7049" s="27"/>
    </row>
    <row r="7050" spans="1:22" x14ac:dyDescent="0.3">
      <c r="A7050" s="1"/>
      <c r="C7050" s="6"/>
      <c r="H7050" s="8"/>
      <c r="I7050" s="4"/>
      <c r="V7050" s="27"/>
    </row>
    <row r="7051" spans="1:22" x14ac:dyDescent="0.3">
      <c r="A7051" s="1"/>
      <c r="C7051" s="6"/>
      <c r="H7051" s="8"/>
      <c r="I7051" s="4"/>
      <c r="V7051" s="27"/>
    </row>
    <row r="7052" spans="1:22" x14ac:dyDescent="0.3">
      <c r="A7052" s="1"/>
      <c r="C7052" s="6"/>
      <c r="H7052" s="8"/>
      <c r="I7052" s="4"/>
      <c r="V7052" s="27"/>
    </row>
    <row r="7053" spans="1:22" x14ac:dyDescent="0.3">
      <c r="A7053" s="1"/>
      <c r="C7053" s="6"/>
      <c r="H7053" s="8"/>
      <c r="I7053" s="4"/>
      <c r="V7053" s="27"/>
    </row>
    <row r="7054" spans="1:22" x14ac:dyDescent="0.3">
      <c r="A7054" s="1"/>
      <c r="C7054" s="6"/>
      <c r="H7054" s="8"/>
      <c r="I7054" s="4"/>
      <c r="V7054" s="27"/>
    </row>
    <row r="7055" spans="1:22" x14ac:dyDescent="0.3">
      <c r="A7055" s="1"/>
      <c r="C7055" s="6"/>
      <c r="H7055" s="8"/>
      <c r="I7055" s="4"/>
      <c r="V7055" s="27"/>
    </row>
    <row r="7056" spans="1:22" x14ac:dyDescent="0.3">
      <c r="A7056" s="1"/>
      <c r="C7056" s="6"/>
      <c r="H7056" s="8"/>
      <c r="I7056" s="4"/>
      <c r="V7056" s="27"/>
    </row>
    <row r="7057" spans="1:22" x14ac:dyDescent="0.3">
      <c r="A7057" s="1"/>
      <c r="C7057" s="6"/>
      <c r="H7057" s="8"/>
      <c r="I7057" s="4"/>
      <c r="V7057" s="27"/>
    </row>
    <row r="7058" spans="1:22" x14ac:dyDescent="0.3">
      <c r="A7058" s="1"/>
      <c r="C7058" s="6"/>
      <c r="H7058" s="8"/>
      <c r="I7058" s="4"/>
      <c r="V7058" s="27"/>
    </row>
    <row r="7059" spans="1:22" x14ac:dyDescent="0.3">
      <c r="A7059" s="1"/>
      <c r="C7059" s="6"/>
      <c r="H7059" s="8"/>
      <c r="I7059" s="4"/>
      <c r="V7059" s="27"/>
    </row>
    <row r="7060" spans="1:22" x14ac:dyDescent="0.3">
      <c r="A7060" s="1"/>
      <c r="C7060" s="6"/>
      <c r="H7060" s="8"/>
      <c r="I7060" s="4"/>
      <c r="V7060" s="27"/>
    </row>
    <row r="7061" spans="1:22" x14ac:dyDescent="0.3">
      <c r="A7061" s="1"/>
      <c r="C7061" s="6"/>
      <c r="H7061" s="8"/>
      <c r="I7061" s="4"/>
      <c r="V7061" s="27"/>
    </row>
    <row r="7062" spans="1:22" x14ac:dyDescent="0.3">
      <c r="A7062" s="1"/>
      <c r="C7062" s="6"/>
      <c r="H7062" s="8"/>
      <c r="I7062" s="4"/>
      <c r="V7062" s="27"/>
    </row>
    <row r="7063" spans="1:22" x14ac:dyDescent="0.3">
      <c r="A7063" s="1"/>
      <c r="C7063" s="6"/>
      <c r="H7063" s="8"/>
      <c r="I7063" s="4"/>
      <c r="V7063" s="27"/>
    </row>
    <row r="7064" spans="1:22" x14ac:dyDescent="0.3">
      <c r="A7064" s="1"/>
      <c r="C7064" s="6"/>
      <c r="H7064" s="8"/>
      <c r="I7064" s="4"/>
      <c r="V7064" s="27"/>
    </row>
    <row r="7065" spans="1:22" x14ac:dyDescent="0.3">
      <c r="A7065" s="1"/>
      <c r="C7065" s="6"/>
      <c r="H7065" s="8"/>
      <c r="I7065" s="4"/>
      <c r="V7065" s="27"/>
    </row>
    <row r="7066" spans="1:22" x14ac:dyDescent="0.3">
      <c r="A7066" s="1"/>
      <c r="C7066" s="6"/>
      <c r="H7066" s="8"/>
      <c r="I7066" s="4"/>
      <c r="V7066" s="27"/>
    </row>
    <row r="7067" spans="1:22" x14ac:dyDescent="0.3">
      <c r="A7067" s="1"/>
      <c r="C7067" s="6"/>
      <c r="H7067" s="8"/>
      <c r="I7067" s="4"/>
      <c r="V7067" s="27"/>
    </row>
    <row r="7068" spans="1:22" x14ac:dyDescent="0.3">
      <c r="A7068" s="1"/>
      <c r="C7068" s="6"/>
      <c r="H7068" s="8"/>
      <c r="I7068" s="4"/>
      <c r="V7068" s="27"/>
    </row>
    <row r="7069" spans="1:22" x14ac:dyDescent="0.3">
      <c r="A7069" s="1"/>
      <c r="C7069" s="6"/>
      <c r="H7069" s="8"/>
      <c r="I7069" s="4"/>
      <c r="V7069" s="27"/>
    </row>
    <row r="7070" spans="1:22" x14ac:dyDescent="0.3">
      <c r="A7070" s="1"/>
      <c r="C7070" s="6"/>
      <c r="H7070" s="8"/>
      <c r="I7070" s="4"/>
      <c r="V7070" s="27"/>
    </row>
    <row r="7071" spans="1:22" x14ac:dyDescent="0.3">
      <c r="A7071" s="1"/>
      <c r="C7071" s="6"/>
      <c r="H7071" s="8"/>
      <c r="I7071" s="4"/>
      <c r="V7071" s="27"/>
    </row>
    <row r="7072" spans="1:22" x14ac:dyDescent="0.3">
      <c r="A7072" s="1"/>
      <c r="C7072" s="6"/>
      <c r="H7072" s="8"/>
      <c r="I7072" s="4"/>
      <c r="V7072" s="27"/>
    </row>
    <row r="7073" spans="1:22" x14ac:dyDescent="0.3">
      <c r="A7073" s="1"/>
      <c r="C7073" s="6"/>
      <c r="H7073" s="8"/>
      <c r="I7073" s="4"/>
      <c r="V7073" s="27"/>
    </row>
    <row r="7074" spans="1:22" x14ac:dyDescent="0.3">
      <c r="A7074" s="1"/>
      <c r="C7074" s="6"/>
      <c r="H7074" s="8"/>
      <c r="I7074" s="4"/>
      <c r="V7074" s="27"/>
    </row>
    <row r="7075" spans="1:22" x14ac:dyDescent="0.3">
      <c r="A7075" s="1"/>
      <c r="C7075" s="6"/>
      <c r="H7075" s="8"/>
      <c r="I7075" s="4"/>
      <c r="V7075" s="27"/>
    </row>
    <row r="7076" spans="1:22" x14ac:dyDescent="0.3">
      <c r="A7076" s="1"/>
      <c r="C7076" s="6"/>
      <c r="H7076" s="8"/>
      <c r="I7076" s="4"/>
      <c r="V7076" s="27"/>
    </row>
    <row r="7077" spans="1:22" x14ac:dyDescent="0.3">
      <c r="A7077" s="1"/>
      <c r="C7077" s="6"/>
      <c r="H7077" s="8"/>
      <c r="I7077" s="4"/>
      <c r="V7077" s="27"/>
    </row>
    <row r="7078" spans="1:22" x14ac:dyDescent="0.3">
      <c r="A7078" s="1"/>
      <c r="C7078" s="6"/>
      <c r="H7078" s="8"/>
      <c r="I7078" s="4"/>
      <c r="V7078" s="27"/>
    </row>
    <row r="7079" spans="1:22" x14ac:dyDescent="0.3">
      <c r="A7079" s="1"/>
      <c r="C7079" s="6"/>
      <c r="H7079" s="8"/>
      <c r="I7079" s="4"/>
      <c r="V7079" s="27"/>
    </row>
    <row r="7080" spans="1:22" x14ac:dyDescent="0.3">
      <c r="A7080" s="1"/>
      <c r="C7080" s="6"/>
      <c r="H7080" s="8"/>
      <c r="I7080" s="4"/>
      <c r="V7080" s="27"/>
    </row>
    <row r="7081" spans="1:22" x14ac:dyDescent="0.3">
      <c r="A7081" s="1"/>
      <c r="C7081" s="6"/>
      <c r="H7081" s="8"/>
      <c r="I7081" s="4"/>
      <c r="V7081" s="27"/>
    </row>
    <row r="7082" spans="1:22" x14ac:dyDescent="0.3">
      <c r="A7082" s="1"/>
      <c r="C7082" s="6"/>
      <c r="H7082" s="8"/>
      <c r="I7082" s="4"/>
      <c r="V7082" s="27"/>
    </row>
    <row r="7083" spans="1:22" x14ac:dyDescent="0.3">
      <c r="A7083" s="1"/>
      <c r="C7083" s="6"/>
      <c r="H7083" s="8"/>
      <c r="I7083" s="4"/>
      <c r="V7083" s="27"/>
    </row>
    <row r="7084" spans="1:22" x14ac:dyDescent="0.3">
      <c r="A7084" s="1"/>
      <c r="C7084" s="6"/>
      <c r="H7084" s="8"/>
      <c r="I7084" s="4"/>
      <c r="V7084" s="27"/>
    </row>
    <row r="7085" spans="1:22" x14ac:dyDescent="0.3">
      <c r="A7085" s="1"/>
      <c r="C7085" s="6"/>
      <c r="H7085" s="8"/>
      <c r="I7085" s="4"/>
      <c r="V7085" s="27"/>
    </row>
    <row r="7086" spans="1:22" x14ac:dyDescent="0.3">
      <c r="A7086" s="1"/>
      <c r="C7086" s="6"/>
      <c r="H7086" s="8"/>
      <c r="I7086" s="4"/>
      <c r="V7086" s="27"/>
    </row>
    <row r="7087" spans="1:22" x14ac:dyDescent="0.3">
      <c r="A7087" s="1"/>
      <c r="C7087" s="6"/>
      <c r="H7087" s="8"/>
      <c r="I7087" s="4"/>
      <c r="V7087" s="27"/>
    </row>
    <row r="7088" spans="1:22" x14ac:dyDescent="0.3">
      <c r="A7088" s="1"/>
      <c r="C7088" s="6"/>
      <c r="H7088" s="8"/>
      <c r="I7088" s="4"/>
      <c r="V7088" s="27"/>
    </row>
    <row r="7089" spans="1:22" x14ac:dyDescent="0.3">
      <c r="A7089" s="1"/>
      <c r="C7089" s="6"/>
      <c r="H7089" s="8"/>
      <c r="I7089" s="4"/>
      <c r="V7089" s="27"/>
    </row>
    <row r="7090" spans="1:22" x14ac:dyDescent="0.3">
      <c r="A7090" s="1"/>
      <c r="C7090" s="6"/>
      <c r="H7090" s="8"/>
      <c r="I7090" s="4"/>
      <c r="V7090" s="27"/>
    </row>
    <row r="7091" spans="1:22" x14ac:dyDescent="0.3">
      <c r="A7091" s="1"/>
      <c r="C7091" s="6"/>
      <c r="H7091" s="8"/>
      <c r="I7091" s="4"/>
      <c r="V7091" s="27"/>
    </row>
    <row r="7092" spans="1:22" x14ac:dyDescent="0.3">
      <c r="A7092" s="1"/>
      <c r="C7092" s="6"/>
      <c r="H7092" s="8"/>
      <c r="I7092" s="4"/>
      <c r="V7092" s="27"/>
    </row>
    <row r="7093" spans="1:22" x14ac:dyDescent="0.3">
      <c r="A7093" s="1"/>
      <c r="C7093" s="6"/>
      <c r="H7093" s="8"/>
      <c r="I7093" s="4"/>
      <c r="V7093" s="27"/>
    </row>
    <row r="7094" spans="1:22" x14ac:dyDescent="0.3">
      <c r="A7094" s="1"/>
      <c r="C7094" s="6"/>
      <c r="H7094" s="8"/>
      <c r="I7094" s="4"/>
      <c r="V7094" s="27"/>
    </row>
    <row r="7095" spans="1:22" x14ac:dyDescent="0.3">
      <c r="A7095" s="1"/>
      <c r="C7095" s="6"/>
      <c r="H7095" s="8"/>
      <c r="I7095" s="4"/>
      <c r="V7095" s="27"/>
    </row>
    <row r="7096" spans="1:22" x14ac:dyDescent="0.3">
      <c r="A7096" s="1"/>
      <c r="C7096" s="6"/>
      <c r="H7096" s="8"/>
      <c r="I7096" s="4"/>
      <c r="V7096" s="27"/>
    </row>
    <row r="7097" spans="1:22" x14ac:dyDescent="0.3">
      <c r="A7097" s="1"/>
      <c r="C7097" s="6"/>
      <c r="H7097" s="8"/>
      <c r="I7097" s="4"/>
      <c r="V7097" s="27"/>
    </row>
    <row r="7098" spans="1:22" x14ac:dyDescent="0.3">
      <c r="A7098" s="1"/>
      <c r="C7098" s="6"/>
      <c r="H7098" s="8"/>
      <c r="I7098" s="4"/>
      <c r="V7098" s="27"/>
    </row>
    <row r="7099" spans="1:22" x14ac:dyDescent="0.3">
      <c r="A7099" s="1"/>
      <c r="C7099" s="6"/>
      <c r="H7099" s="8"/>
      <c r="I7099" s="4"/>
      <c r="V7099" s="27"/>
    </row>
    <row r="7100" spans="1:22" x14ac:dyDescent="0.3">
      <c r="A7100" s="1"/>
      <c r="C7100" s="6"/>
      <c r="H7100" s="8"/>
      <c r="I7100" s="4"/>
      <c r="V7100" s="27"/>
    </row>
    <row r="7101" spans="1:22" x14ac:dyDescent="0.3">
      <c r="A7101" s="1"/>
      <c r="C7101" s="6"/>
      <c r="H7101" s="8"/>
      <c r="I7101" s="4"/>
      <c r="V7101" s="27"/>
    </row>
    <row r="7102" spans="1:22" x14ac:dyDescent="0.3">
      <c r="A7102" s="1"/>
      <c r="C7102" s="6"/>
      <c r="H7102" s="8"/>
      <c r="I7102" s="4"/>
      <c r="V7102" s="27"/>
    </row>
    <row r="7103" spans="1:22" x14ac:dyDescent="0.3">
      <c r="A7103" s="1"/>
      <c r="C7103" s="6"/>
      <c r="H7103" s="8"/>
      <c r="I7103" s="4"/>
      <c r="V7103" s="27"/>
    </row>
    <row r="7104" spans="1:22" x14ac:dyDescent="0.3">
      <c r="A7104" s="1"/>
      <c r="C7104" s="6"/>
      <c r="H7104" s="8"/>
      <c r="I7104" s="4"/>
      <c r="V7104" s="27"/>
    </row>
    <row r="7105" spans="1:22" x14ac:dyDescent="0.3">
      <c r="A7105" s="1"/>
      <c r="C7105" s="6"/>
      <c r="H7105" s="8"/>
      <c r="I7105" s="4"/>
      <c r="V7105" s="27"/>
    </row>
    <row r="7106" spans="1:22" x14ac:dyDescent="0.3">
      <c r="A7106" s="1"/>
      <c r="C7106" s="6"/>
      <c r="H7106" s="8"/>
      <c r="I7106" s="4"/>
      <c r="V7106" s="27"/>
    </row>
    <row r="7107" spans="1:22" x14ac:dyDescent="0.3">
      <c r="A7107" s="1"/>
      <c r="C7107" s="6"/>
      <c r="H7107" s="8"/>
      <c r="I7107" s="4"/>
      <c r="V7107" s="27"/>
    </row>
    <row r="7108" spans="1:22" x14ac:dyDescent="0.3">
      <c r="A7108" s="1"/>
      <c r="C7108" s="6"/>
      <c r="H7108" s="8"/>
      <c r="I7108" s="4"/>
      <c r="V7108" s="27"/>
    </row>
    <row r="7109" spans="1:22" x14ac:dyDescent="0.3">
      <c r="A7109" s="1"/>
      <c r="C7109" s="6"/>
      <c r="H7109" s="8"/>
      <c r="I7109" s="4"/>
      <c r="V7109" s="27"/>
    </row>
    <row r="7110" spans="1:22" x14ac:dyDescent="0.3">
      <c r="A7110" s="1"/>
      <c r="C7110" s="6"/>
      <c r="H7110" s="8"/>
      <c r="I7110" s="4"/>
      <c r="V7110" s="27"/>
    </row>
    <row r="7111" spans="1:22" x14ac:dyDescent="0.3">
      <c r="A7111" s="1"/>
      <c r="C7111" s="6"/>
      <c r="H7111" s="8"/>
      <c r="I7111" s="4"/>
      <c r="V7111" s="27"/>
    </row>
    <row r="7112" spans="1:22" x14ac:dyDescent="0.3">
      <c r="A7112" s="1"/>
      <c r="C7112" s="6"/>
      <c r="H7112" s="8"/>
      <c r="I7112" s="4"/>
      <c r="V7112" s="27"/>
    </row>
    <row r="7113" spans="1:22" x14ac:dyDescent="0.3">
      <c r="A7113" s="1"/>
      <c r="C7113" s="6"/>
      <c r="H7113" s="8"/>
      <c r="I7113" s="4"/>
      <c r="V7113" s="27"/>
    </row>
    <row r="7114" spans="1:22" x14ac:dyDescent="0.3">
      <c r="A7114" s="1"/>
      <c r="C7114" s="6"/>
      <c r="H7114" s="8"/>
      <c r="I7114" s="4"/>
      <c r="V7114" s="27"/>
    </row>
    <row r="7115" spans="1:22" x14ac:dyDescent="0.3">
      <c r="A7115" s="1"/>
      <c r="C7115" s="6"/>
      <c r="H7115" s="8"/>
      <c r="I7115" s="4"/>
      <c r="V7115" s="27"/>
    </row>
    <row r="7116" spans="1:22" x14ac:dyDescent="0.3">
      <c r="A7116" s="1"/>
      <c r="C7116" s="6"/>
      <c r="H7116" s="8"/>
      <c r="I7116" s="4"/>
      <c r="V7116" s="27"/>
    </row>
    <row r="7117" spans="1:22" x14ac:dyDescent="0.3">
      <c r="A7117" s="1"/>
      <c r="C7117" s="6"/>
      <c r="H7117" s="8"/>
      <c r="I7117" s="4"/>
      <c r="V7117" s="27"/>
    </row>
    <row r="7118" spans="1:22" x14ac:dyDescent="0.3">
      <c r="A7118" s="1"/>
      <c r="C7118" s="6"/>
      <c r="H7118" s="8"/>
      <c r="I7118" s="4"/>
      <c r="V7118" s="27"/>
    </row>
    <row r="7119" spans="1:22" x14ac:dyDescent="0.3">
      <c r="A7119" s="1"/>
      <c r="C7119" s="6"/>
      <c r="H7119" s="8"/>
      <c r="I7119" s="4"/>
      <c r="V7119" s="27"/>
    </row>
    <row r="7120" spans="1:22" x14ac:dyDescent="0.3">
      <c r="A7120" s="1"/>
      <c r="C7120" s="6"/>
      <c r="H7120" s="8"/>
      <c r="I7120" s="4"/>
      <c r="V7120" s="27"/>
    </row>
    <row r="7121" spans="1:22" x14ac:dyDescent="0.3">
      <c r="A7121" s="1"/>
      <c r="C7121" s="6"/>
      <c r="H7121" s="8"/>
      <c r="I7121" s="4"/>
      <c r="V7121" s="27"/>
    </row>
    <row r="7122" spans="1:22" x14ac:dyDescent="0.3">
      <c r="A7122" s="1"/>
      <c r="C7122" s="6"/>
      <c r="H7122" s="8"/>
      <c r="I7122" s="4"/>
      <c r="V7122" s="27"/>
    </row>
    <row r="7123" spans="1:22" x14ac:dyDescent="0.3">
      <c r="A7123" s="1"/>
      <c r="C7123" s="6"/>
      <c r="H7123" s="8"/>
      <c r="I7123" s="4"/>
      <c r="V7123" s="27"/>
    </row>
    <row r="7124" spans="1:22" x14ac:dyDescent="0.3">
      <c r="A7124" s="1"/>
      <c r="C7124" s="6"/>
      <c r="H7124" s="8"/>
      <c r="I7124" s="4"/>
      <c r="V7124" s="27"/>
    </row>
    <row r="7125" spans="1:22" x14ac:dyDescent="0.3">
      <c r="A7125" s="1"/>
      <c r="C7125" s="6"/>
      <c r="H7125" s="8"/>
      <c r="I7125" s="4"/>
      <c r="V7125" s="27"/>
    </row>
    <row r="7126" spans="1:22" x14ac:dyDescent="0.3">
      <c r="A7126" s="1"/>
      <c r="C7126" s="6"/>
      <c r="H7126" s="8"/>
      <c r="I7126" s="4"/>
      <c r="V7126" s="27"/>
    </row>
    <row r="7127" spans="1:22" x14ac:dyDescent="0.3">
      <c r="A7127" s="1"/>
      <c r="C7127" s="6"/>
      <c r="H7127" s="8"/>
      <c r="I7127" s="4"/>
      <c r="V7127" s="27"/>
    </row>
    <row r="7128" spans="1:22" x14ac:dyDescent="0.3">
      <c r="A7128" s="1"/>
      <c r="C7128" s="6"/>
      <c r="H7128" s="8"/>
      <c r="I7128" s="4"/>
      <c r="V7128" s="27"/>
    </row>
    <row r="7129" spans="1:22" x14ac:dyDescent="0.3">
      <c r="A7129" s="1"/>
      <c r="C7129" s="6"/>
      <c r="H7129" s="8"/>
      <c r="I7129" s="4"/>
      <c r="V7129" s="27"/>
    </row>
    <row r="7130" spans="1:22" x14ac:dyDescent="0.3">
      <c r="A7130" s="1"/>
      <c r="C7130" s="6"/>
      <c r="H7130" s="8"/>
      <c r="I7130" s="4"/>
      <c r="V7130" s="27"/>
    </row>
    <row r="7131" spans="1:22" x14ac:dyDescent="0.3">
      <c r="A7131" s="1"/>
      <c r="C7131" s="6"/>
      <c r="H7131" s="8"/>
      <c r="I7131" s="4"/>
      <c r="V7131" s="27"/>
    </row>
    <row r="7132" spans="1:22" x14ac:dyDescent="0.3">
      <c r="A7132" s="1"/>
      <c r="C7132" s="6"/>
      <c r="H7132" s="8"/>
      <c r="I7132" s="4"/>
      <c r="V7132" s="27"/>
    </row>
    <row r="7133" spans="1:22" x14ac:dyDescent="0.3">
      <c r="A7133" s="1"/>
      <c r="C7133" s="6"/>
      <c r="H7133" s="8"/>
      <c r="I7133" s="4"/>
      <c r="V7133" s="27"/>
    </row>
    <row r="7134" spans="1:22" x14ac:dyDescent="0.3">
      <c r="A7134" s="1"/>
      <c r="C7134" s="6"/>
      <c r="H7134" s="8"/>
      <c r="I7134" s="4"/>
      <c r="V7134" s="27"/>
    </row>
    <row r="7135" spans="1:22" x14ac:dyDescent="0.3">
      <c r="A7135" s="1"/>
      <c r="C7135" s="6"/>
      <c r="H7135" s="8"/>
      <c r="I7135" s="4"/>
      <c r="V7135" s="27"/>
    </row>
    <row r="7136" spans="1:22" x14ac:dyDescent="0.3">
      <c r="A7136" s="1"/>
      <c r="C7136" s="6"/>
      <c r="H7136" s="8"/>
      <c r="I7136" s="4"/>
      <c r="V7136" s="27"/>
    </row>
    <row r="7137" spans="1:22" x14ac:dyDescent="0.3">
      <c r="A7137" s="1"/>
      <c r="C7137" s="6"/>
      <c r="H7137" s="8"/>
      <c r="I7137" s="4"/>
      <c r="V7137" s="27"/>
    </row>
    <row r="7138" spans="1:22" x14ac:dyDescent="0.3">
      <c r="A7138" s="1"/>
      <c r="C7138" s="6"/>
      <c r="H7138" s="8"/>
      <c r="I7138" s="4"/>
      <c r="V7138" s="27"/>
    </row>
    <row r="7139" spans="1:22" x14ac:dyDescent="0.3">
      <c r="A7139" s="1"/>
      <c r="C7139" s="6"/>
      <c r="H7139" s="8"/>
      <c r="I7139" s="4"/>
      <c r="V7139" s="27"/>
    </row>
    <row r="7140" spans="1:22" x14ac:dyDescent="0.3">
      <c r="A7140" s="1"/>
      <c r="C7140" s="6"/>
      <c r="H7140" s="8"/>
      <c r="I7140" s="4"/>
      <c r="V7140" s="27"/>
    </row>
    <row r="7141" spans="1:22" x14ac:dyDescent="0.3">
      <c r="A7141" s="1"/>
      <c r="C7141" s="6"/>
      <c r="H7141" s="8"/>
      <c r="I7141" s="4"/>
      <c r="V7141" s="27"/>
    </row>
    <row r="7142" spans="1:22" x14ac:dyDescent="0.3">
      <c r="A7142" s="1"/>
      <c r="C7142" s="6"/>
      <c r="H7142" s="8"/>
      <c r="I7142" s="4"/>
      <c r="V7142" s="27"/>
    </row>
    <row r="7143" spans="1:22" x14ac:dyDescent="0.3">
      <c r="A7143" s="1"/>
      <c r="C7143" s="6"/>
      <c r="H7143" s="8"/>
      <c r="I7143" s="4"/>
      <c r="V7143" s="27"/>
    </row>
    <row r="7144" spans="1:22" x14ac:dyDescent="0.3">
      <c r="A7144" s="1"/>
      <c r="C7144" s="6"/>
      <c r="H7144" s="8"/>
      <c r="I7144" s="4"/>
      <c r="V7144" s="27"/>
    </row>
    <row r="7145" spans="1:22" x14ac:dyDescent="0.3">
      <c r="A7145" s="1"/>
      <c r="C7145" s="6"/>
      <c r="H7145" s="8"/>
      <c r="I7145" s="4"/>
      <c r="V7145" s="27"/>
    </row>
    <row r="7146" spans="1:22" x14ac:dyDescent="0.3">
      <c r="A7146" s="1"/>
      <c r="C7146" s="6"/>
      <c r="H7146" s="8"/>
      <c r="I7146" s="4"/>
      <c r="V7146" s="27"/>
    </row>
    <row r="7147" spans="1:22" x14ac:dyDescent="0.3">
      <c r="A7147" s="1"/>
      <c r="C7147" s="6"/>
      <c r="H7147" s="8"/>
      <c r="I7147" s="4"/>
      <c r="V7147" s="27"/>
    </row>
    <row r="7148" spans="1:22" x14ac:dyDescent="0.3">
      <c r="A7148" s="1"/>
      <c r="C7148" s="6"/>
      <c r="H7148" s="8"/>
      <c r="I7148" s="4"/>
      <c r="V7148" s="27"/>
    </row>
    <row r="7149" spans="1:22" x14ac:dyDescent="0.3">
      <c r="A7149" s="1"/>
      <c r="C7149" s="6"/>
      <c r="H7149" s="8"/>
      <c r="I7149" s="4"/>
      <c r="V7149" s="27"/>
    </row>
    <row r="7150" spans="1:22" x14ac:dyDescent="0.3">
      <c r="A7150" s="1"/>
      <c r="C7150" s="6"/>
      <c r="H7150" s="8"/>
      <c r="I7150" s="4"/>
      <c r="V7150" s="27"/>
    </row>
    <row r="7151" spans="1:22" x14ac:dyDescent="0.3">
      <c r="A7151" s="1"/>
      <c r="C7151" s="6"/>
      <c r="H7151" s="8"/>
      <c r="I7151" s="4"/>
      <c r="V7151" s="27"/>
    </row>
    <row r="7152" spans="1:22" x14ac:dyDescent="0.3">
      <c r="A7152" s="1"/>
      <c r="C7152" s="6"/>
      <c r="H7152" s="8"/>
      <c r="I7152" s="4"/>
      <c r="V7152" s="27"/>
    </row>
    <row r="7153" spans="1:22" x14ac:dyDescent="0.3">
      <c r="A7153" s="1"/>
      <c r="C7153" s="6"/>
      <c r="H7153" s="8"/>
      <c r="I7153" s="4"/>
      <c r="V7153" s="27"/>
    </row>
    <row r="7154" spans="1:22" x14ac:dyDescent="0.3">
      <c r="A7154" s="1"/>
      <c r="C7154" s="6"/>
      <c r="H7154" s="8"/>
      <c r="I7154" s="4"/>
      <c r="V7154" s="27"/>
    </row>
    <row r="7155" spans="1:22" x14ac:dyDescent="0.3">
      <c r="A7155" s="1"/>
      <c r="C7155" s="6"/>
      <c r="H7155" s="8"/>
      <c r="I7155" s="4"/>
      <c r="V7155" s="27"/>
    </row>
    <row r="7156" spans="1:22" x14ac:dyDescent="0.3">
      <c r="A7156" s="1"/>
      <c r="C7156" s="6"/>
      <c r="H7156" s="8"/>
      <c r="I7156" s="4"/>
      <c r="V7156" s="27"/>
    </row>
    <row r="7157" spans="1:22" x14ac:dyDescent="0.3">
      <c r="A7157" s="1"/>
      <c r="C7157" s="6"/>
      <c r="H7157" s="8"/>
      <c r="I7157" s="4"/>
      <c r="V7157" s="27"/>
    </row>
    <row r="7158" spans="1:22" x14ac:dyDescent="0.3">
      <c r="A7158" s="1"/>
      <c r="C7158" s="6"/>
      <c r="H7158" s="8"/>
      <c r="I7158" s="4"/>
      <c r="V7158" s="27"/>
    </row>
    <row r="7159" spans="1:22" x14ac:dyDescent="0.3">
      <c r="A7159" s="1"/>
      <c r="C7159" s="6"/>
      <c r="H7159" s="8"/>
      <c r="I7159" s="4"/>
      <c r="V7159" s="27"/>
    </row>
    <row r="7160" spans="1:22" x14ac:dyDescent="0.3">
      <c r="A7160" s="1"/>
      <c r="C7160" s="6"/>
      <c r="H7160" s="8"/>
      <c r="I7160" s="4"/>
      <c r="V7160" s="27"/>
    </row>
    <row r="7161" spans="1:22" x14ac:dyDescent="0.3">
      <c r="A7161" s="1"/>
      <c r="C7161" s="6"/>
      <c r="H7161" s="8"/>
      <c r="I7161" s="4"/>
      <c r="V7161" s="27"/>
    </row>
    <row r="7162" spans="1:22" x14ac:dyDescent="0.3">
      <c r="A7162" s="1"/>
      <c r="C7162" s="6"/>
      <c r="H7162" s="8"/>
      <c r="I7162" s="4"/>
      <c r="V7162" s="27"/>
    </row>
    <row r="7163" spans="1:22" x14ac:dyDescent="0.3">
      <c r="A7163" s="1"/>
      <c r="C7163" s="6"/>
      <c r="H7163" s="8"/>
      <c r="I7163" s="4"/>
      <c r="V7163" s="27"/>
    </row>
    <row r="7164" spans="1:22" x14ac:dyDescent="0.3">
      <c r="A7164" s="1"/>
      <c r="C7164" s="6"/>
      <c r="H7164" s="8"/>
      <c r="I7164" s="4"/>
      <c r="V7164" s="27"/>
    </row>
    <row r="7165" spans="1:22" x14ac:dyDescent="0.3">
      <c r="A7165" s="1"/>
      <c r="C7165" s="6"/>
      <c r="H7165" s="8"/>
      <c r="I7165" s="4"/>
      <c r="V7165" s="27"/>
    </row>
    <row r="7166" spans="1:22" x14ac:dyDescent="0.3">
      <c r="A7166" s="1"/>
      <c r="C7166" s="6"/>
      <c r="H7166" s="8"/>
      <c r="I7166" s="4"/>
      <c r="V7166" s="27"/>
    </row>
    <row r="7167" spans="1:22" x14ac:dyDescent="0.3">
      <c r="A7167" s="1"/>
      <c r="C7167" s="6"/>
      <c r="H7167" s="8"/>
      <c r="I7167" s="4"/>
      <c r="V7167" s="27"/>
    </row>
    <row r="7168" spans="1:22" x14ac:dyDescent="0.3">
      <c r="A7168" s="1"/>
      <c r="C7168" s="6"/>
      <c r="H7168" s="8"/>
      <c r="I7168" s="4"/>
      <c r="V7168" s="27"/>
    </row>
    <row r="7169" spans="1:22" x14ac:dyDescent="0.3">
      <c r="A7169" s="1"/>
      <c r="C7169" s="6"/>
      <c r="H7169" s="8"/>
      <c r="I7169" s="4"/>
      <c r="V7169" s="27"/>
    </row>
    <row r="7170" spans="1:22" x14ac:dyDescent="0.3">
      <c r="A7170" s="1"/>
      <c r="C7170" s="6"/>
      <c r="H7170" s="8"/>
      <c r="I7170" s="4"/>
      <c r="V7170" s="27"/>
    </row>
    <row r="7171" spans="1:22" x14ac:dyDescent="0.3">
      <c r="A7171" s="1"/>
      <c r="C7171" s="6"/>
      <c r="H7171" s="8"/>
      <c r="I7171" s="4"/>
      <c r="V7171" s="27"/>
    </row>
    <row r="7172" spans="1:22" x14ac:dyDescent="0.3">
      <c r="A7172" s="1"/>
      <c r="C7172" s="6"/>
      <c r="H7172" s="8"/>
      <c r="I7172" s="4"/>
      <c r="V7172" s="27"/>
    </row>
    <row r="7173" spans="1:22" x14ac:dyDescent="0.3">
      <c r="A7173" s="1"/>
      <c r="C7173" s="6"/>
      <c r="H7173" s="8"/>
      <c r="I7173" s="4"/>
      <c r="V7173" s="27"/>
    </row>
    <row r="7174" spans="1:22" x14ac:dyDescent="0.3">
      <c r="A7174" s="1"/>
      <c r="C7174" s="6"/>
      <c r="H7174" s="8"/>
      <c r="I7174" s="4"/>
      <c r="V7174" s="27"/>
    </row>
    <row r="7175" spans="1:22" x14ac:dyDescent="0.3">
      <c r="A7175" s="1"/>
      <c r="C7175" s="6"/>
      <c r="H7175" s="8"/>
      <c r="I7175" s="4"/>
      <c r="V7175" s="27"/>
    </row>
    <row r="7176" spans="1:22" x14ac:dyDescent="0.3">
      <c r="A7176" s="1"/>
      <c r="C7176" s="6"/>
      <c r="H7176" s="8"/>
      <c r="I7176" s="4"/>
      <c r="V7176" s="27"/>
    </row>
    <row r="7177" spans="1:22" x14ac:dyDescent="0.3">
      <c r="A7177" s="1"/>
      <c r="C7177" s="6"/>
      <c r="H7177" s="8"/>
      <c r="I7177" s="4"/>
      <c r="V7177" s="27"/>
    </row>
    <row r="7178" spans="1:22" x14ac:dyDescent="0.3">
      <c r="A7178" s="1"/>
      <c r="C7178" s="6"/>
      <c r="H7178" s="8"/>
      <c r="I7178" s="4"/>
      <c r="V7178" s="27"/>
    </row>
    <row r="7179" spans="1:22" x14ac:dyDescent="0.3">
      <c r="A7179" s="1"/>
      <c r="C7179" s="6"/>
      <c r="H7179" s="8"/>
      <c r="I7179" s="4"/>
      <c r="V7179" s="27"/>
    </row>
    <row r="7180" spans="1:22" x14ac:dyDescent="0.3">
      <c r="A7180" s="1"/>
      <c r="C7180" s="6"/>
      <c r="H7180" s="8"/>
      <c r="I7180" s="4"/>
      <c r="V7180" s="27"/>
    </row>
    <row r="7181" spans="1:22" x14ac:dyDescent="0.3">
      <c r="A7181" s="1"/>
      <c r="C7181" s="6"/>
      <c r="H7181" s="8"/>
      <c r="I7181" s="4"/>
      <c r="V7181" s="27"/>
    </row>
    <row r="7182" spans="1:22" x14ac:dyDescent="0.3">
      <c r="A7182" s="1"/>
      <c r="C7182" s="6"/>
      <c r="H7182" s="8"/>
      <c r="I7182" s="4"/>
      <c r="V7182" s="27"/>
    </row>
    <row r="7183" spans="1:22" x14ac:dyDescent="0.3">
      <c r="A7183" s="1"/>
      <c r="C7183" s="6"/>
      <c r="H7183" s="8"/>
      <c r="I7183" s="4"/>
      <c r="V7183" s="27"/>
    </row>
    <row r="7184" spans="1:22" x14ac:dyDescent="0.3">
      <c r="A7184" s="1"/>
      <c r="C7184" s="6"/>
      <c r="H7184" s="8"/>
      <c r="I7184" s="4"/>
      <c r="V7184" s="27"/>
    </row>
    <row r="7185" spans="1:22" x14ac:dyDescent="0.3">
      <c r="A7185" s="1"/>
      <c r="C7185" s="6"/>
      <c r="H7185" s="8"/>
      <c r="I7185" s="4"/>
      <c r="V7185" s="27"/>
    </row>
    <row r="7186" spans="1:22" x14ac:dyDescent="0.3">
      <c r="A7186" s="1"/>
      <c r="C7186" s="6"/>
      <c r="H7186" s="8"/>
      <c r="I7186" s="4"/>
      <c r="V7186" s="27"/>
    </row>
    <row r="7187" spans="1:22" x14ac:dyDescent="0.3">
      <c r="A7187" s="1"/>
      <c r="C7187" s="6"/>
      <c r="H7187" s="8"/>
      <c r="I7187" s="4"/>
      <c r="V7187" s="27"/>
    </row>
    <row r="7188" spans="1:22" x14ac:dyDescent="0.3">
      <c r="A7188" s="1"/>
      <c r="C7188" s="6"/>
      <c r="H7188" s="8"/>
      <c r="I7188" s="4"/>
      <c r="V7188" s="27"/>
    </row>
    <row r="7189" spans="1:22" x14ac:dyDescent="0.3">
      <c r="A7189" s="1"/>
      <c r="C7189" s="6"/>
      <c r="H7189" s="8"/>
      <c r="I7189" s="4"/>
      <c r="V7189" s="27"/>
    </row>
    <row r="7190" spans="1:22" x14ac:dyDescent="0.3">
      <c r="A7190" s="1"/>
      <c r="C7190" s="6"/>
      <c r="H7190" s="8"/>
      <c r="I7190" s="4"/>
      <c r="V7190" s="27"/>
    </row>
    <row r="7191" spans="1:22" x14ac:dyDescent="0.3">
      <c r="A7191" s="1"/>
      <c r="C7191" s="6"/>
      <c r="H7191" s="8"/>
      <c r="I7191" s="4"/>
      <c r="V7191" s="27"/>
    </row>
    <row r="7192" spans="1:22" x14ac:dyDescent="0.3">
      <c r="A7192" s="1"/>
      <c r="C7192" s="6"/>
      <c r="H7192" s="8"/>
      <c r="I7192" s="4"/>
      <c r="V7192" s="27"/>
    </row>
    <row r="7193" spans="1:22" x14ac:dyDescent="0.3">
      <c r="A7193" s="1"/>
      <c r="C7193" s="6"/>
      <c r="H7193" s="8"/>
      <c r="I7193" s="4"/>
      <c r="V7193" s="27"/>
    </row>
    <row r="7194" spans="1:22" x14ac:dyDescent="0.3">
      <c r="A7194" s="1"/>
      <c r="C7194" s="6"/>
      <c r="H7194" s="8"/>
      <c r="I7194" s="4"/>
      <c r="V7194" s="27"/>
    </row>
    <row r="7195" spans="1:22" x14ac:dyDescent="0.3">
      <c r="A7195" s="1"/>
      <c r="C7195" s="6"/>
      <c r="H7195" s="8"/>
      <c r="I7195" s="4"/>
      <c r="V7195" s="27"/>
    </row>
    <row r="7196" spans="1:22" x14ac:dyDescent="0.3">
      <c r="A7196" s="1"/>
      <c r="C7196" s="6"/>
      <c r="H7196" s="8"/>
      <c r="I7196" s="4"/>
      <c r="V7196" s="27"/>
    </row>
    <row r="7197" spans="1:22" x14ac:dyDescent="0.3">
      <c r="A7197" s="1"/>
      <c r="C7197" s="6"/>
      <c r="H7197" s="8"/>
      <c r="I7197" s="4"/>
      <c r="V7197" s="27"/>
    </row>
    <row r="7198" spans="1:22" x14ac:dyDescent="0.3">
      <c r="A7198" s="1"/>
      <c r="C7198" s="6"/>
      <c r="H7198" s="8"/>
      <c r="I7198" s="4"/>
      <c r="V7198" s="27"/>
    </row>
    <row r="7199" spans="1:22" x14ac:dyDescent="0.3">
      <c r="A7199" s="1"/>
      <c r="C7199" s="6"/>
      <c r="H7199" s="8"/>
      <c r="I7199" s="4"/>
      <c r="V7199" s="27"/>
    </row>
    <row r="7200" spans="1:22" x14ac:dyDescent="0.3">
      <c r="A7200" s="1"/>
      <c r="C7200" s="6"/>
      <c r="H7200" s="8"/>
      <c r="I7200" s="4"/>
      <c r="V7200" s="27"/>
    </row>
    <row r="7201" spans="1:22" x14ac:dyDescent="0.3">
      <c r="A7201" s="1"/>
      <c r="C7201" s="6"/>
      <c r="H7201" s="8"/>
      <c r="I7201" s="4"/>
      <c r="V7201" s="27"/>
    </row>
    <row r="7202" spans="1:22" x14ac:dyDescent="0.3">
      <c r="A7202" s="1"/>
      <c r="C7202" s="6"/>
      <c r="H7202" s="8"/>
      <c r="I7202" s="4"/>
      <c r="V7202" s="27"/>
    </row>
    <row r="7203" spans="1:22" x14ac:dyDescent="0.3">
      <c r="A7203" s="1"/>
      <c r="C7203" s="6"/>
      <c r="H7203" s="8"/>
      <c r="I7203" s="4"/>
      <c r="V7203" s="27"/>
    </row>
    <row r="7204" spans="1:22" x14ac:dyDescent="0.3">
      <c r="A7204" s="1"/>
      <c r="C7204" s="6"/>
      <c r="H7204" s="8"/>
      <c r="I7204" s="4"/>
      <c r="V7204" s="27"/>
    </row>
    <row r="7205" spans="1:22" x14ac:dyDescent="0.3">
      <c r="A7205" s="1"/>
      <c r="C7205" s="6"/>
      <c r="H7205" s="8"/>
      <c r="I7205" s="4"/>
      <c r="V7205" s="27"/>
    </row>
    <row r="7206" spans="1:22" x14ac:dyDescent="0.3">
      <c r="A7206" s="1"/>
      <c r="C7206" s="6"/>
      <c r="H7206" s="8"/>
      <c r="I7206" s="4"/>
      <c r="V7206" s="27"/>
    </row>
    <row r="7207" spans="1:22" x14ac:dyDescent="0.3">
      <c r="A7207" s="1"/>
      <c r="C7207" s="6"/>
      <c r="H7207" s="8"/>
      <c r="I7207" s="4"/>
      <c r="V7207" s="27"/>
    </row>
    <row r="7208" spans="1:22" x14ac:dyDescent="0.3">
      <c r="A7208" s="1"/>
      <c r="C7208" s="6"/>
      <c r="H7208" s="8"/>
      <c r="I7208" s="4"/>
      <c r="V7208" s="27"/>
    </row>
    <row r="7209" spans="1:22" x14ac:dyDescent="0.3">
      <c r="A7209" s="1"/>
      <c r="C7209" s="6"/>
      <c r="H7209" s="8"/>
      <c r="I7209" s="4"/>
      <c r="V7209" s="27"/>
    </row>
    <row r="7210" spans="1:22" x14ac:dyDescent="0.3">
      <c r="A7210" s="1"/>
      <c r="C7210" s="6"/>
      <c r="H7210" s="8"/>
      <c r="I7210" s="4"/>
      <c r="V7210" s="27"/>
    </row>
    <row r="7211" spans="1:22" x14ac:dyDescent="0.3">
      <c r="A7211" s="1"/>
      <c r="C7211" s="6"/>
      <c r="H7211" s="8"/>
      <c r="I7211" s="4"/>
      <c r="V7211" s="27"/>
    </row>
    <row r="7212" spans="1:22" x14ac:dyDescent="0.3">
      <c r="A7212" s="1"/>
      <c r="C7212" s="6"/>
      <c r="H7212" s="8"/>
      <c r="I7212" s="4"/>
      <c r="V7212" s="27"/>
    </row>
    <row r="7213" spans="1:22" x14ac:dyDescent="0.3">
      <c r="A7213" s="1"/>
      <c r="C7213" s="6"/>
      <c r="H7213" s="8"/>
      <c r="I7213" s="4"/>
      <c r="V7213" s="27"/>
    </row>
    <row r="7214" spans="1:22" x14ac:dyDescent="0.3">
      <c r="A7214" s="1"/>
      <c r="C7214" s="6"/>
      <c r="H7214" s="8"/>
      <c r="I7214" s="4"/>
      <c r="V7214" s="27"/>
    </row>
    <row r="7215" spans="1:22" x14ac:dyDescent="0.3">
      <c r="A7215" s="1"/>
      <c r="C7215" s="6"/>
      <c r="H7215" s="8"/>
      <c r="I7215" s="4"/>
      <c r="V7215" s="27"/>
    </row>
    <row r="7216" spans="1:22" x14ac:dyDescent="0.3">
      <c r="A7216" s="1"/>
      <c r="C7216" s="6"/>
      <c r="H7216" s="8"/>
      <c r="I7216" s="4"/>
      <c r="V7216" s="27"/>
    </row>
    <row r="7217" spans="1:22" x14ac:dyDescent="0.3">
      <c r="A7217" s="1"/>
      <c r="C7217" s="6"/>
      <c r="H7217" s="8"/>
      <c r="I7217" s="4"/>
      <c r="V7217" s="27"/>
    </row>
    <row r="7218" spans="1:22" x14ac:dyDescent="0.3">
      <c r="A7218" s="1"/>
      <c r="C7218" s="6"/>
      <c r="H7218" s="8"/>
      <c r="I7218" s="4"/>
      <c r="V7218" s="27"/>
    </row>
    <row r="7219" spans="1:22" x14ac:dyDescent="0.3">
      <c r="A7219" s="1"/>
      <c r="C7219" s="6"/>
      <c r="H7219" s="8"/>
      <c r="I7219" s="4"/>
      <c r="V7219" s="27"/>
    </row>
    <row r="7220" spans="1:22" x14ac:dyDescent="0.3">
      <c r="A7220" s="1"/>
      <c r="C7220" s="6"/>
      <c r="H7220" s="8"/>
      <c r="I7220" s="4"/>
      <c r="V7220" s="27"/>
    </row>
    <row r="7221" spans="1:22" x14ac:dyDescent="0.3">
      <c r="A7221" s="1"/>
      <c r="C7221" s="6"/>
      <c r="H7221" s="8"/>
      <c r="I7221" s="4"/>
      <c r="V7221" s="27"/>
    </row>
    <row r="7222" spans="1:22" x14ac:dyDescent="0.3">
      <c r="A7222" s="1"/>
      <c r="C7222" s="6"/>
      <c r="H7222" s="8"/>
      <c r="I7222" s="4"/>
      <c r="V7222" s="27"/>
    </row>
    <row r="7223" spans="1:22" x14ac:dyDescent="0.3">
      <c r="A7223" s="1"/>
      <c r="C7223" s="6"/>
      <c r="H7223" s="8"/>
      <c r="I7223" s="4"/>
      <c r="V7223" s="27"/>
    </row>
    <row r="7224" spans="1:22" x14ac:dyDescent="0.3">
      <c r="A7224" s="1"/>
      <c r="C7224" s="6"/>
      <c r="H7224" s="8"/>
      <c r="I7224" s="4"/>
      <c r="V7224" s="27"/>
    </row>
    <row r="7225" spans="1:22" x14ac:dyDescent="0.3">
      <c r="A7225" s="1"/>
      <c r="C7225" s="6"/>
      <c r="H7225" s="8"/>
      <c r="I7225" s="4"/>
      <c r="V7225" s="27"/>
    </row>
    <row r="7226" spans="1:22" x14ac:dyDescent="0.3">
      <c r="A7226" s="1"/>
      <c r="C7226" s="6"/>
      <c r="H7226" s="8"/>
      <c r="I7226" s="4"/>
      <c r="V7226" s="27"/>
    </row>
    <row r="7227" spans="1:22" x14ac:dyDescent="0.3">
      <c r="A7227" s="1"/>
      <c r="C7227" s="6"/>
      <c r="H7227" s="8"/>
      <c r="I7227" s="4"/>
      <c r="V7227" s="27"/>
    </row>
    <row r="7228" spans="1:22" x14ac:dyDescent="0.3">
      <c r="A7228" s="1"/>
      <c r="C7228" s="6"/>
      <c r="H7228" s="8"/>
      <c r="I7228" s="4"/>
      <c r="V7228" s="27"/>
    </row>
    <row r="7229" spans="1:22" x14ac:dyDescent="0.3">
      <c r="A7229" s="1"/>
      <c r="C7229" s="6"/>
      <c r="H7229" s="8"/>
      <c r="I7229" s="4"/>
      <c r="V7229" s="27"/>
    </row>
    <row r="7230" spans="1:22" x14ac:dyDescent="0.3">
      <c r="A7230" s="1"/>
      <c r="C7230" s="6"/>
      <c r="H7230" s="8"/>
      <c r="I7230" s="4"/>
      <c r="V7230" s="27"/>
    </row>
    <row r="7231" spans="1:22" x14ac:dyDescent="0.3">
      <c r="A7231" s="1"/>
      <c r="C7231" s="6"/>
      <c r="H7231" s="8"/>
      <c r="I7231" s="4"/>
      <c r="V7231" s="27"/>
    </row>
    <row r="7232" spans="1:22" x14ac:dyDescent="0.3">
      <c r="A7232" s="1"/>
      <c r="C7232" s="6"/>
      <c r="H7232" s="8"/>
      <c r="I7232" s="4"/>
      <c r="V7232" s="27"/>
    </row>
    <row r="7233" spans="1:22" x14ac:dyDescent="0.3">
      <c r="A7233" s="1"/>
      <c r="C7233" s="6"/>
      <c r="H7233" s="8"/>
      <c r="I7233" s="4"/>
      <c r="V7233" s="27"/>
    </row>
    <row r="7234" spans="1:22" x14ac:dyDescent="0.3">
      <c r="A7234" s="1"/>
      <c r="C7234" s="6"/>
      <c r="H7234" s="8"/>
      <c r="I7234" s="4"/>
      <c r="V7234" s="27"/>
    </row>
    <row r="7235" spans="1:22" x14ac:dyDescent="0.3">
      <c r="A7235" s="1"/>
      <c r="C7235" s="6"/>
      <c r="H7235" s="8"/>
      <c r="I7235" s="4"/>
      <c r="V7235" s="27"/>
    </row>
    <row r="7236" spans="1:22" x14ac:dyDescent="0.3">
      <c r="A7236" s="1"/>
      <c r="C7236" s="6"/>
      <c r="H7236" s="8"/>
      <c r="I7236" s="4"/>
      <c r="V7236" s="27"/>
    </row>
    <row r="7237" spans="1:22" x14ac:dyDescent="0.3">
      <c r="A7237" s="1"/>
      <c r="C7237" s="6"/>
      <c r="H7237" s="8"/>
      <c r="I7237" s="4"/>
      <c r="V7237" s="27"/>
    </row>
    <row r="7238" spans="1:22" x14ac:dyDescent="0.3">
      <c r="A7238" s="1"/>
      <c r="C7238" s="6"/>
      <c r="H7238" s="8"/>
      <c r="I7238" s="4"/>
      <c r="V7238" s="27"/>
    </row>
    <row r="7239" spans="1:22" x14ac:dyDescent="0.3">
      <c r="A7239" s="1"/>
      <c r="C7239" s="6"/>
      <c r="H7239" s="8"/>
      <c r="I7239" s="4"/>
      <c r="V7239" s="27"/>
    </row>
    <row r="7240" spans="1:22" x14ac:dyDescent="0.3">
      <c r="A7240" s="1"/>
      <c r="C7240" s="6"/>
      <c r="H7240" s="8"/>
      <c r="I7240" s="4"/>
      <c r="V7240" s="27"/>
    </row>
    <row r="7241" spans="1:22" x14ac:dyDescent="0.3">
      <c r="A7241" s="1"/>
      <c r="C7241" s="6"/>
      <c r="H7241" s="8"/>
      <c r="I7241" s="4"/>
      <c r="V7241" s="27"/>
    </row>
    <row r="7242" spans="1:22" x14ac:dyDescent="0.3">
      <c r="A7242" s="1"/>
      <c r="C7242" s="6"/>
      <c r="H7242" s="8"/>
      <c r="I7242" s="4"/>
      <c r="V7242" s="27"/>
    </row>
    <row r="7243" spans="1:22" x14ac:dyDescent="0.3">
      <c r="A7243" s="1"/>
      <c r="C7243" s="6"/>
      <c r="H7243" s="8"/>
      <c r="I7243" s="4"/>
      <c r="V7243" s="27"/>
    </row>
    <row r="7244" spans="1:22" x14ac:dyDescent="0.3">
      <c r="A7244" s="1"/>
      <c r="C7244" s="6"/>
      <c r="H7244" s="8"/>
      <c r="I7244" s="4"/>
      <c r="V7244" s="27"/>
    </row>
    <row r="7245" spans="1:22" x14ac:dyDescent="0.3">
      <c r="A7245" s="1"/>
      <c r="C7245" s="6"/>
      <c r="H7245" s="8"/>
      <c r="I7245" s="4"/>
      <c r="V7245" s="27"/>
    </row>
    <row r="7246" spans="1:22" x14ac:dyDescent="0.3">
      <c r="A7246" s="1"/>
      <c r="C7246" s="6"/>
      <c r="H7246" s="8"/>
      <c r="I7246" s="4"/>
      <c r="V7246" s="27"/>
    </row>
    <row r="7247" spans="1:22" x14ac:dyDescent="0.3">
      <c r="A7247" s="1"/>
      <c r="C7247" s="6"/>
      <c r="H7247" s="8"/>
      <c r="I7247" s="4"/>
      <c r="V7247" s="27"/>
    </row>
    <row r="7248" spans="1:22" x14ac:dyDescent="0.3">
      <c r="A7248" s="1"/>
      <c r="C7248" s="6"/>
      <c r="H7248" s="8"/>
      <c r="I7248" s="4"/>
      <c r="V7248" s="27"/>
    </row>
    <row r="7249" spans="1:22" x14ac:dyDescent="0.3">
      <c r="A7249" s="1"/>
      <c r="C7249" s="6"/>
      <c r="H7249" s="8"/>
      <c r="I7249" s="4"/>
      <c r="V7249" s="27"/>
    </row>
    <row r="7250" spans="1:22" x14ac:dyDescent="0.3">
      <c r="A7250" s="1"/>
      <c r="C7250" s="6"/>
      <c r="H7250" s="8"/>
      <c r="I7250" s="4"/>
      <c r="V7250" s="27"/>
    </row>
    <row r="7251" spans="1:22" x14ac:dyDescent="0.3">
      <c r="A7251" s="1"/>
      <c r="C7251" s="6"/>
      <c r="H7251" s="8"/>
      <c r="I7251" s="4"/>
      <c r="V7251" s="27"/>
    </row>
    <row r="7252" spans="1:22" x14ac:dyDescent="0.3">
      <c r="A7252" s="1"/>
      <c r="C7252" s="6"/>
      <c r="H7252" s="8"/>
      <c r="I7252" s="4"/>
      <c r="V7252" s="27"/>
    </row>
    <row r="7253" spans="1:22" x14ac:dyDescent="0.3">
      <c r="A7253" s="1"/>
      <c r="C7253" s="6"/>
      <c r="H7253" s="8"/>
      <c r="I7253" s="4"/>
      <c r="V7253" s="27"/>
    </row>
    <row r="7254" spans="1:22" x14ac:dyDescent="0.3">
      <c r="A7254" s="1"/>
      <c r="C7254" s="6"/>
      <c r="H7254" s="8"/>
      <c r="I7254" s="4"/>
      <c r="V7254" s="27"/>
    </row>
    <row r="7255" spans="1:22" x14ac:dyDescent="0.3">
      <c r="A7255" s="1"/>
      <c r="C7255" s="6"/>
      <c r="H7255" s="8"/>
      <c r="I7255" s="4"/>
      <c r="V7255" s="27"/>
    </row>
    <row r="7256" spans="1:22" x14ac:dyDescent="0.3">
      <c r="A7256" s="1"/>
      <c r="C7256" s="6"/>
      <c r="H7256" s="8"/>
      <c r="I7256" s="4"/>
      <c r="V7256" s="27"/>
    </row>
    <row r="7257" spans="1:22" x14ac:dyDescent="0.3">
      <c r="A7257" s="1"/>
      <c r="C7257" s="6"/>
      <c r="H7257" s="8"/>
      <c r="I7257" s="4"/>
      <c r="V7257" s="27"/>
    </row>
    <row r="7258" spans="1:22" x14ac:dyDescent="0.3">
      <c r="A7258" s="1"/>
      <c r="C7258" s="6"/>
      <c r="H7258" s="8"/>
      <c r="I7258" s="4"/>
      <c r="V7258" s="27"/>
    </row>
    <row r="7259" spans="1:22" x14ac:dyDescent="0.3">
      <c r="A7259" s="1"/>
      <c r="C7259" s="6"/>
      <c r="H7259" s="8"/>
      <c r="I7259" s="4"/>
      <c r="V7259" s="27"/>
    </row>
    <row r="7260" spans="1:22" x14ac:dyDescent="0.3">
      <c r="A7260" s="1"/>
      <c r="C7260" s="6"/>
      <c r="H7260" s="8"/>
      <c r="I7260" s="4"/>
      <c r="V7260" s="27"/>
    </row>
    <row r="7261" spans="1:22" x14ac:dyDescent="0.3">
      <c r="A7261" s="1"/>
      <c r="C7261" s="6"/>
      <c r="H7261" s="8"/>
      <c r="I7261" s="4"/>
      <c r="V7261" s="27"/>
    </row>
    <row r="7262" spans="1:22" x14ac:dyDescent="0.3">
      <c r="A7262" s="1"/>
      <c r="C7262" s="6"/>
      <c r="H7262" s="8"/>
      <c r="I7262" s="4"/>
      <c r="V7262" s="27"/>
    </row>
    <row r="7263" spans="1:22" x14ac:dyDescent="0.3">
      <c r="A7263" s="1"/>
      <c r="C7263" s="6"/>
      <c r="H7263" s="8"/>
      <c r="I7263" s="4"/>
      <c r="V7263" s="27"/>
    </row>
    <row r="7264" spans="1:22" x14ac:dyDescent="0.3">
      <c r="A7264" s="1"/>
      <c r="C7264" s="6"/>
      <c r="H7264" s="8"/>
      <c r="I7264" s="4"/>
      <c r="V7264" s="27"/>
    </row>
    <row r="7265" spans="1:22" x14ac:dyDescent="0.3">
      <c r="A7265" s="1"/>
      <c r="C7265" s="6"/>
      <c r="H7265" s="8"/>
      <c r="I7265" s="4"/>
      <c r="V7265" s="27"/>
    </row>
    <row r="7266" spans="1:22" x14ac:dyDescent="0.3">
      <c r="A7266" s="1"/>
      <c r="C7266" s="6"/>
      <c r="H7266" s="8"/>
      <c r="I7266" s="4"/>
      <c r="V7266" s="27"/>
    </row>
    <row r="7267" spans="1:22" x14ac:dyDescent="0.3">
      <c r="A7267" s="1"/>
      <c r="C7267" s="6"/>
      <c r="H7267" s="8"/>
      <c r="I7267" s="4"/>
      <c r="V7267" s="27"/>
    </row>
    <row r="7268" spans="1:22" x14ac:dyDescent="0.3">
      <c r="A7268" s="1"/>
      <c r="C7268" s="6"/>
      <c r="H7268" s="8"/>
      <c r="I7268" s="4"/>
      <c r="V7268" s="27"/>
    </row>
    <row r="7269" spans="1:22" x14ac:dyDescent="0.3">
      <c r="A7269" s="1"/>
      <c r="C7269" s="6"/>
      <c r="H7269" s="8"/>
      <c r="I7269" s="4"/>
      <c r="V7269" s="27"/>
    </row>
    <row r="7270" spans="1:22" x14ac:dyDescent="0.3">
      <c r="A7270" s="1"/>
      <c r="C7270" s="6"/>
      <c r="H7270" s="8"/>
      <c r="I7270" s="4"/>
      <c r="V7270" s="27"/>
    </row>
    <row r="7271" spans="1:22" x14ac:dyDescent="0.3">
      <c r="A7271" s="1"/>
      <c r="C7271" s="6"/>
      <c r="H7271" s="8"/>
      <c r="I7271" s="4"/>
      <c r="V7271" s="27"/>
    </row>
    <row r="7272" spans="1:22" x14ac:dyDescent="0.3">
      <c r="A7272" s="1"/>
      <c r="C7272" s="6"/>
      <c r="H7272" s="8"/>
      <c r="I7272" s="4"/>
      <c r="V7272" s="27"/>
    </row>
    <row r="7273" spans="1:22" x14ac:dyDescent="0.3">
      <c r="A7273" s="1"/>
      <c r="C7273" s="6"/>
      <c r="H7273" s="8"/>
      <c r="I7273" s="4"/>
      <c r="V7273" s="27"/>
    </row>
    <row r="7274" spans="1:22" x14ac:dyDescent="0.3">
      <c r="A7274" s="1"/>
      <c r="C7274" s="6"/>
      <c r="H7274" s="8"/>
      <c r="I7274" s="4"/>
      <c r="V7274" s="27"/>
    </row>
    <row r="7275" spans="1:22" x14ac:dyDescent="0.3">
      <c r="A7275" s="1"/>
      <c r="C7275" s="6"/>
      <c r="H7275" s="8"/>
      <c r="I7275" s="4"/>
      <c r="V7275" s="27"/>
    </row>
    <row r="7276" spans="1:22" x14ac:dyDescent="0.3">
      <c r="A7276" s="1"/>
      <c r="C7276" s="6"/>
      <c r="H7276" s="8"/>
      <c r="I7276" s="4"/>
      <c r="V7276" s="27"/>
    </row>
    <row r="7277" spans="1:22" x14ac:dyDescent="0.3">
      <c r="A7277" s="1"/>
      <c r="C7277" s="6"/>
      <c r="H7277" s="8"/>
      <c r="I7277" s="4"/>
      <c r="V7277" s="27"/>
    </row>
    <row r="7278" spans="1:22" x14ac:dyDescent="0.3">
      <c r="A7278" s="1"/>
      <c r="C7278" s="6"/>
      <c r="H7278" s="8"/>
      <c r="I7278" s="4"/>
      <c r="V7278" s="27"/>
    </row>
    <row r="7279" spans="1:22" x14ac:dyDescent="0.3">
      <c r="A7279" s="1"/>
      <c r="C7279" s="6"/>
      <c r="H7279" s="8"/>
      <c r="I7279" s="4"/>
      <c r="V7279" s="27"/>
    </row>
    <row r="7280" spans="1:22" x14ac:dyDescent="0.3">
      <c r="A7280" s="1"/>
      <c r="C7280" s="6"/>
      <c r="H7280" s="8"/>
      <c r="I7280" s="4"/>
      <c r="V7280" s="27"/>
    </row>
    <row r="7281" spans="1:22" x14ac:dyDescent="0.3">
      <c r="A7281" s="1"/>
      <c r="C7281" s="6"/>
      <c r="H7281" s="8"/>
      <c r="I7281" s="4"/>
      <c r="V7281" s="27"/>
    </row>
    <row r="7282" spans="1:22" x14ac:dyDescent="0.3">
      <c r="A7282" s="1"/>
      <c r="C7282" s="6"/>
      <c r="H7282" s="8"/>
      <c r="I7282" s="4"/>
      <c r="V7282" s="27"/>
    </row>
    <row r="7283" spans="1:22" x14ac:dyDescent="0.3">
      <c r="A7283" s="1"/>
      <c r="C7283" s="6"/>
      <c r="H7283" s="8"/>
      <c r="I7283" s="4"/>
      <c r="V7283" s="27"/>
    </row>
    <row r="7284" spans="1:22" x14ac:dyDescent="0.3">
      <c r="A7284" s="1"/>
      <c r="C7284" s="6"/>
      <c r="H7284" s="8"/>
      <c r="I7284" s="4"/>
      <c r="V7284" s="27"/>
    </row>
    <row r="7285" spans="1:22" x14ac:dyDescent="0.3">
      <c r="A7285" s="1"/>
      <c r="C7285" s="6"/>
      <c r="H7285" s="8"/>
      <c r="I7285" s="4"/>
      <c r="V7285" s="27"/>
    </row>
    <row r="7286" spans="1:22" x14ac:dyDescent="0.3">
      <c r="A7286" s="1"/>
      <c r="C7286" s="6"/>
      <c r="H7286" s="8"/>
      <c r="I7286" s="4"/>
      <c r="V7286" s="27"/>
    </row>
    <row r="7287" spans="1:22" x14ac:dyDescent="0.3">
      <c r="A7287" s="1"/>
      <c r="C7287" s="6"/>
      <c r="H7287" s="8"/>
      <c r="I7287" s="4"/>
      <c r="V7287" s="27"/>
    </row>
    <row r="7288" spans="1:22" x14ac:dyDescent="0.3">
      <c r="A7288" s="1"/>
      <c r="C7288" s="6"/>
      <c r="H7288" s="8"/>
      <c r="I7288" s="4"/>
      <c r="V7288" s="27"/>
    </row>
    <row r="7289" spans="1:22" x14ac:dyDescent="0.3">
      <c r="A7289" s="1"/>
      <c r="C7289" s="6"/>
      <c r="H7289" s="8"/>
      <c r="I7289" s="4"/>
      <c r="V7289" s="27"/>
    </row>
    <row r="7290" spans="1:22" x14ac:dyDescent="0.3">
      <c r="A7290" s="1"/>
      <c r="C7290" s="6"/>
      <c r="H7290" s="8"/>
      <c r="I7290" s="4"/>
      <c r="V7290" s="27"/>
    </row>
    <row r="7291" spans="1:22" x14ac:dyDescent="0.3">
      <c r="A7291" s="1"/>
      <c r="C7291" s="6"/>
      <c r="H7291" s="8"/>
      <c r="I7291" s="4"/>
      <c r="V7291" s="27"/>
    </row>
    <row r="7292" spans="1:22" x14ac:dyDescent="0.3">
      <c r="A7292" s="1"/>
      <c r="C7292" s="6"/>
      <c r="H7292" s="8"/>
      <c r="I7292" s="4"/>
      <c r="V7292" s="27"/>
    </row>
    <row r="7293" spans="1:22" x14ac:dyDescent="0.3">
      <c r="A7293" s="1"/>
      <c r="C7293" s="6"/>
      <c r="H7293" s="8"/>
      <c r="I7293" s="4"/>
      <c r="V7293" s="27"/>
    </row>
    <row r="7294" spans="1:22" x14ac:dyDescent="0.3">
      <c r="A7294" s="1"/>
      <c r="C7294" s="6"/>
      <c r="H7294" s="8"/>
      <c r="I7294" s="4"/>
      <c r="V7294" s="27"/>
    </row>
    <row r="7295" spans="1:22" x14ac:dyDescent="0.3">
      <c r="A7295" s="1"/>
      <c r="C7295" s="6"/>
      <c r="H7295" s="8"/>
      <c r="I7295" s="4"/>
      <c r="V7295" s="27"/>
    </row>
    <row r="7296" spans="1:22" x14ac:dyDescent="0.3">
      <c r="A7296" s="1"/>
      <c r="C7296" s="6"/>
      <c r="H7296" s="8"/>
      <c r="I7296" s="4"/>
      <c r="V7296" s="27"/>
    </row>
    <row r="7297" spans="1:22" x14ac:dyDescent="0.3">
      <c r="A7297" s="1"/>
      <c r="C7297" s="6"/>
      <c r="H7297" s="8"/>
      <c r="I7297" s="4"/>
      <c r="V7297" s="27"/>
    </row>
    <row r="7298" spans="1:22" x14ac:dyDescent="0.3">
      <c r="A7298" s="1"/>
      <c r="C7298" s="6"/>
      <c r="H7298" s="8"/>
      <c r="I7298" s="4"/>
      <c r="V7298" s="27"/>
    </row>
    <row r="7299" spans="1:22" x14ac:dyDescent="0.3">
      <c r="A7299" s="1"/>
      <c r="C7299" s="6"/>
      <c r="H7299" s="8"/>
      <c r="I7299" s="4"/>
      <c r="V7299" s="27"/>
    </row>
    <row r="7300" spans="1:22" x14ac:dyDescent="0.3">
      <c r="A7300" s="1"/>
      <c r="C7300" s="6"/>
      <c r="H7300" s="8"/>
      <c r="I7300" s="4"/>
      <c r="V7300" s="27"/>
    </row>
    <row r="7301" spans="1:22" x14ac:dyDescent="0.3">
      <c r="A7301" s="1"/>
      <c r="C7301" s="6"/>
      <c r="H7301" s="8"/>
      <c r="I7301" s="4"/>
      <c r="V7301" s="27"/>
    </row>
    <row r="7302" spans="1:22" x14ac:dyDescent="0.3">
      <c r="A7302" s="1"/>
      <c r="C7302" s="6"/>
      <c r="H7302" s="8"/>
      <c r="I7302" s="4"/>
      <c r="V7302" s="27"/>
    </row>
    <row r="7303" spans="1:22" x14ac:dyDescent="0.3">
      <c r="A7303" s="1"/>
      <c r="C7303" s="6"/>
      <c r="H7303" s="8"/>
      <c r="I7303" s="4"/>
      <c r="V7303" s="27"/>
    </row>
    <row r="7304" spans="1:22" x14ac:dyDescent="0.3">
      <c r="A7304" s="1"/>
      <c r="C7304" s="6"/>
      <c r="H7304" s="8"/>
      <c r="I7304" s="4"/>
      <c r="V7304" s="27"/>
    </row>
    <row r="7305" spans="1:22" x14ac:dyDescent="0.3">
      <c r="A7305" s="1"/>
      <c r="C7305" s="6"/>
      <c r="H7305" s="8"/>
      <c r="I7305" s="4"/>
      <c r="V7305" s="27"/>
    </row>
    <row r="7306" spans="1:22" x14ac:dyDescent="0.3">
      <c r="A7306" s="1"/>
      <c r="C7306" s="6"/>
      <c r="H7306" s="8"/>
      <c r="I7306" s="4"/>
      <c r="V7306" s="27"/>
    </row>
    <row r="7307" spans="1:22" x14ac:dyDescent="0.3">
      <c r="A7307" s="1"/>
      <c r="C7307" s="6"/>
      <c r="H7307" s="8"/>
      <c r="I7307" s="4"/>
      <c r="V7307" s="27"/>
    </row>
    <row r="7308" spans="1:22" x14ac:dyDescent="0.3">
      <c r="A7308" s="1"/>
      <c r="C7308" s="6"/>
      <c r="H7308" s="8"/>
      <c r="I7308" s="4"/>
      <c r="V7308" s="27"/>
    </row>
    <row r="7309" spans="1:22" x14ac:dyDescent="0.3">
      <c r="A7309" s="1"/>
      <c r="C7309" s="6"/>
      <c r="H7309" s="8"/>
      <c r="I7309" s="4"/>
      <c r="V7309" s="27"/>
    </row>
    <row r="7310" spans="1:22" x14ac:dyDescent="0.3">
      <c r="A7310" s="1"/>
      <c r="C7310" s="6"/>
      <c r="H7310" s="8"/>
      <c r="I7310" s="4"/>
      <c r="V7310" s="27"/>
    </row>
    <row r="7311" spans="1:22" x14ac:dyDescent="0.3">
      <c r="A7311" s="1"/>
      <c r="C7311" s="6"/>
      <c r="H7311" s="8"/>
      <c r="I7311" s="4"/>
      <c r="V7311" s="27"/>
    </row>
    <row r="7312" spans="1:22" x14ac:dyDescent="0.3">
      <c r="A7312" s="1"/>
      <c r="C7312" s="6"/>
      <c r="H7312" s="8"/>
      <c r="I7312" s="4"/>
      <c r="V7312" s="27"/>
    </row>
    <row r="7313" spans="1:22" x14ac:dyDescent="0.3">
      <c r="A7313" s="1"/>
      <c r="C7313" s="6"/>
      <c r="H7313" s="8"/>
      <c r="I7313" s="4"/>
      <c r="V7313" s="27"/>
    </row>
    <row r="7314" spans="1:22" x14ac:dyDescent="0.3">
      <c r="A7314" s="1"/>
      <c r="C7314" s="6"/>
      <c r="H7314" s="8"/>
      <c r="I7314" s="4"/>
      <c r="V7314" s="27"/>
    </row>
    <row r="7315" spans="1:22" x14ac:dyDescent="0.3">
      <c r="A7315" s="1"/>
      <c r="C7315" s="6"/>
      <c r="H7315" s="8"/>
      <c r="I7315" s="4"/>
      <c r="V7315" s="27"/>
    </row>
    <row r="7316" spans="1:22" x14ac:dyDescent="0.3">
      <c r="A7316" s="1"/>
      <c r="C7316" s="6"/>
      <c r="H7316" s="8"/>
      <c r="I7316" s="4"/>
      <c r="V7316" s="27"/>
    </row>
    <row r="7317" spans="1:22" x14ac:dyDescent="0.3">
      <c r="A7317" s="1"/>
      <c r="C7317" s="6"/>
      <c r="H7317" s="8"/>
      <c r="I7317" s="4"/>
      <c r="V7317" s="27"/>
    </row>
    <row r="7318" spans="1:22" x14ac:dyDescent="0.3">
      <c r="A7318" s="1"/>
      <c r="C7318" s="6"/>
      <c r="H7318" s="8"/>
      <c r="I7318" s="4"/>
      <c r="V7318" s="27"/>
    </row>
    <row r="7319" spans="1:22" x14ac:dyDescent="0.3">
      <c r="A7319" s="1"/>
      <c r="C7319" s="6"/>
      <c r="H7319" s="8"/>
      <c r="I7319" s="4"/>
      <c r="V7319" s="27"/>
    </row>
    <row r="7320" spans="1:22" x14ac:dyDescent="0.3">
      <c r="A7320" s="1"/>
      <c r="C7320" s="6"/>
      <c r="H7320" s="8"/>
      <c r="I7320" s="4"/>
      <c r="V7320" s="27"/>
    </row>
    <row r="7321" spans="1:22" x14ac:dyDescent="0.3">
      <c r="A7321" s="1"/>
      <c r="C7321" s="6"/>
      <c r="H7321" s="8"/>
      <c r="I7321" s="4"/>
      <c r="V7321" s="27"/>
    </row>
    <row r="7322" spans="1:22" x14ac:dyDescent="0.3">
      <c r="A7322" s="1"/>
      <c r="C7322" s="6"/>
      <c r="H7322" s="8"/>
      <c r="I7322" s="4"/>
      <c r="V7322" s="27"/>
    </row>
    <row r="7323" spans="1:22" x14ac:dyDescent="0.3">
      <c r="A7323" s="1"/>
      <c r="C7323" s="6"/>
      <c r="H7323" s="8"/>
      <c r="I7323" s="4"/>
      <c r="V7323" s="27"/>
    </row>
    <row r="7324" spans="1:22" x14ac:dyDescent="0.3">
      <c r="A7324" s="1"/>
      <c r="C7324" s="6"/>
      <c r="H7324" s="8"/>
      <c r="I7324" s="4"/>
      <c r="V7324" s="27"/>
    </row>
    <row r="7325" spans="1:22" x14ac:dyDescent="0.3">
      <c r="A7325" s="1"/>
      <c r="C7325" s="6"/>
      <c r="H7325" s="8"/>
      <c r="I7325" s="4"/>
      <c r="V7325" s="27"/>
    </row>
    <row r="7326" spans="1:22" x14ac:dyDescent="0.3">
      <c r="A7326" s="1"/>
      <c r="C7326" s="6"/>
      <c r="H7326" s="8"/>
      <c r="I7326" s="4"/>
      <c r="V7326" s="27"/>
    </row>
    <row r="7327" spans="1:22" x14ac:dyDescent="0.3">
      <c r="A7327" s="1"/>
      <c r="C7327" s="6"/>
      <c r="H7327" s="8"/>
      <c r="I7327" s="4"/>
      <c r="V7327" s="27"/>
    </row>
    <row r="7328" spans="1:22" x14ac:dyDescent="0.3">
      <c r="A7328" s="1"/>
      <c r="C7328" s="6"/>
      <c r="H7328" s="8"/>
      <c r="I7328" s="4"/>
      <c r="V7328" s="27"/>
    </row>
    <row r="7329" spans="1:22" x14ac:dyDescent="0.3">
      <c r="A7329" s="1"/>
      <c r="C7329" s="6"/>
      <c r="H7329" s="8"/>
      <c r="I7329" s="4"/>
      <c r="V7329" s="27"/>
    </row>
    <row r="7330" spans="1:22" x14ac:dyDescent="0.3">
      <c r="A7330" s="1"/>
      <c r="C7330" s="6"/>
      <c r="H7330" s="8"/>
      <c r="I7330" s="4"/>
      <c r="V7330" s="27"/>
    </row>
    <row r="7331" spans="1:22" x14ac:dyDescent="0.3">
      <c r="A7331" s="1"/>
      <c r="C7331" s="6"/>
      <c r="H7331" s="8"/>
      <c r="I7331" s="4"/>
      <c r="V7331" s="27"/>
    </row>
    <row r="7332" spans="1:22" x14ac:dyDescent="0.3">
      <c r="A7332" s="1"/>
      <c r="C7332" s="6"/>
      <c r="H7332" s="8"/>
      <c r="I7332" s="4"/>
      <c r="V7332" s="27"/>
    </row>
    <row r="7333" spans="1:22" x14ac:dyDescent="0.3">
      <c r="A7333" s="1"/>
      <c r="C7333" s="6"/>
      <c r="H7333" s="8"/>
      <c r="I7333" s="4"/>
      <c r="V7333" s="27"/>
    </row>
    <row r="7334" spans="1:22" x14ac:dyDescent="0.3">
      <c r="A7334" s="1"/>
      <c r="C7334" s="6"/>
      <c r="H7334" s="8"/>
      <c r="I7334" s="4"/>
      <c r="V7334" s="27"/>
    </row>
    <row r="7335" spans="1:22" x14ac:dyDescent="0.3">
      <c r="A7335" s="1"/>
      <c r="C7335" s="6"/>
      <c r="H7335" s="8"/>
      <c r="I7335" s="4"/>
      <c r="V7335" s="27"/>
    </row>
    <row r="7336" spans="1:22" x14ac:dyDescent="0.3">
      <c r="A7336" s="1"/>
      <c r="C7336" s="6"/>
      <c r="H7336" s="8"/>
      <c r="I7336" s="4"/>
      <c r="V7336" s="27"/>
    </row>
    <row r="7337" spans="1:22" x14ac:dyDescent="0.3">
      <c r="A7337" s="1"/>
      <c r="C7337" s="6"/>
      <c r="H7337" s="8"/>
      <c r="I7337" s="4"/>
      <c r="V7337" s="27"/>
    </row>
    <row r="7338" spans="1:22" x14ac:dyDescent="0.3">
      <c r="A7338" s="1"/>
      <c r="C7338" s="6"/>
      <c r="H7338" s="8"/>
      <c r="I7338" s="4"/>
      <c r="V7338" s="27"/>
    </row>
    <row r="7339" spans="1:22" x14ac:dyDescent="0.3">
      <c r="A7339" s="1"/>
      <c r="C7339" s="6"/>
      <c r="H7339" s="8"/>
      <c r="I7339" s="4"/>
      <c r="V7339" s="27"/>
    </row>
    <row r="7340" spans="1:22" x14ac:dyDescent="0.3">
      <c r="A7340" s="1"/>
      <c r="C7340" s="6"/>
      <c r="H7340" s="8"/>
      <c r="I7340" s="4"/>
      <c r="V7340" s="27"/>
    </row>
    <row r="7341" spans="1:22" x14ac:dyDescent="0.3">
      <c r="A7341" s="1"/>
      <c r="C7341" s="6"/>
      <c r="H7341" s="8"/>
      <c r="I7341" s="4"/>
      <c r="V7341" s="27"/>
    </row>
    <row r="7342" spans="1:22" x14ac:dyDescent="0.3">
      <c r="A7342" s="1"/>
      <c r="C7342" s="6"/>
      <c r="H7342" s="8"/>
      <c r="I7342" s="4"/>
      <c r="V7342" s="27"/>
    </row>
    <row r="7343" spans="1:22" x14ac:dyDescent="0.3">
      <c r="A7343" s="1"/>
      <c r="C7343" s="6"/>
      <c r="H7343" s="8"/>
      <c r="I7343" s="4"/>
      <c r="V7343" s="27"/>
    </row>
    <row r="7344" spans="1:22" x14ac:dyDescent="0.3">
      <c r="A7344" s="1"/>
      <c r="C7344" s="6"/>
      <c r="H7344" s="8"/>
      <c r="I7344" s="4"/>
      <c r="V7344" s="27"/>
    </row>
    <row r="7345" spans="1:22" x14ac:dyDescent="0.3">
      <c r="A7345" s="1"/>
      <c r="C7345" s="6"/>
      <c r="H7345" s="8"/>
      <c r="I7345" s="4"/>
      <c r="V7345" s="27"/>
    </row>
    <row r="7346" spans="1:22" x14ac:dyDescent="0.3">
      <c r="A7346" s="1"/>
      <c r="C7346" s="6"/>
      <c r="H7346" s="8"/>
      <c r="I7346" s="4"/>
      <c r="V7346" s="27"/>
    </row>
    <row r="7347" spans="1:22" x14ac:dyDescent="0.3">
      <c r="A7347" s="1"/>
      <c r="C7347" s="6"/>
      <c r="H7347" s="8"/>
      <c r="I7347" s="4"/>
      <c r="V7347" s="27"/>
    </row>
    <row r="7348" spans="1:22" x14ac:dyDescent="0.3">
      <c r="A7348" s="1"/>
      <c r="C7348" s="6"/>
      <c r="H7348" s="8"/>
      <c r="I7348" s="4"/>
      <c r="V7348" s="27"/>
    </row>
    <row r="7349" spans="1:22" x14ac:dyDescent="0.3">
      <c r="A7349" s="1"/>
      <c r="C7349" s="6"/>
      <c r="H7349" s="8"/>
      <c r="I7349" s="4"/>
      <c r="V7349" s="27"/>
    </row>
    <row r="7350" spans="1:22" x14ac:dyDescent="0.3">
      <c r="A7350" s="1"/>
      <c r="C7350" s="6"/>
      <c r="H7350" s="8"/>
      <c r="I7350" s="4"/>
      <c r="V7350" s="27"/>
    </row>
    <row r="7351" spans="1:22" x14ac:dyDescent="0.3">
      <c r="A7351" s="1"/>
      <c r="C7351" s="6"/>
      <c r="H7351" s="8"/>
      <c r="I7351" s="4"/>
      <c r="V7351" s="27"/>
    </row>
    <row r="7352" spans="1:22" x14ac:dyDescent="0.3">
      <c r="A7352" s="1"/>
      <c r="C7352" s="6"/>
      <c r="H7352" s="8"/>
      <c r="I7352" s="4"/>
      <c r="V7352" s="27"/>
    </row>
    <row r="7353" spans="1:22" x14ac:dyDescent="0.3">
      <c r="A7353" s="1"/>
      <c r="C7353" s="6"/>
      <c r="H7353" s="8"/>
      <c r="I7353" s="4"/>
      <c r="V7353" s="27"/>
    </row>
    <row r="7354" spans="1:22" x14ac:dyDescent="0.3">
      <c r="A7354" s="1"/>
      <c r="C7354" s="6"/>
      <c r="H7354" s="8"/>
      <c r="I7354" s="4"/>
      <c r="V7354" s="27"/>
    </row>
    <row r="7355" spans="1:22" x14ac:dyDescent="0.3">
      <c r="A7355" s="1"/>
      <c r="C7355" s="6"/>
      <c r="H7355" s="8"/>
      <c r="I7355" s="4"/>
      <c r="V7355" s="27"/>
    </row>
    <row r="7356" spans="1:22" x14ac:dyDescent="0.3">
      <c r="A7356" s="1"/>
      <c r="C7356" s="6"/>
      <c r="H7356" s="8"/>
      <c r="I7356" s="4"/>
      <c r="V7356" s="27"/>
    </row>
    <row r="7357" spans="1:22" x14ac:dyDescent="0.3">
      <c r="A7357" s="1"/>
      <c r="C7357" s="6"/>
      <c r="H7357" s="8"/>
      <c r="I7357" s="4"/>
      <c r="V7357" s="27"/>
    </row>
    <row r="7358" spans="1:22" x14ac:dyDescent="0.3">
      <c r="A7358" s="1"/>
      <c r="C7358" s="6"/>
      <c r="H7358" s="8"/>
      <c r="I7358" s="4"/>
      <c r="V7358" s="27"/>
    </row>
    <row r="7359" spans="1:22" x14ac:dyDescent="0.3">
      <c r="A7359" s="1"/>
      <c r="C7359" s="6"/>
      <c r="H7359" s="8"/>
      <c r="I7359" s="4"/>
      <c r="V7359" s="27"/>
    </row>
    <row r="7360" spans="1:22" x14ac:dyDescent="0.3">
      <c r="A7360" s="1"/>
      <c r="C7360" s="6"/>
      <c r="H7360" s="8"/>
      <c r="I7360" s="4"/>
      <c r="V7360" s="27"/>
    </row>
    <row r="7361" spans="1:22" x14ac:dyDescent="0.3">
      <c r="A7361" s="1"/>
      <c r="C7361" s="6"/>
      <c r="H7361" s="8"/>
      <c r="I7361" s="4"/>
      <c r="V7361" s="27"/>
    </row>
    <row r="7362" spans="1:22" x14ac:dyDescent="0.3">
      <c r="A7362" s="1"/>
      <c r="C7362" s="6"/>
      <c r="H7362" s="8"/>
      <c r="I7362" s="4"/>
      <c r="V7362" s="27"/>
    </row>
    <row r="7363" spans="1:22" x14ac:dyDescent="0.3">
      <c r="A7363" s="1"/>
      <c r="C7363" s="6"/>
      <c r="H7363" s="8"/>
      <c r="I7363" s="4"/>
      <c r="V7363" s="27"/>
    </row>
    <row r="7364" spans="1:22" x14ac:dyDescent="0.3">
      <c r="A7364" s="1"/>
      <c r="C7364" s="6"/>
      <c r="H7364" s="8"/>
      <c r="I7364" s="4"/>
      <c r="V7364" s="27"/>
    </row>
    <row r="7365" spans="1:22" x14ac:dyDescent="0.3">
      <c r="A7365" s="1"/>
      <c r="C7365" s="6"/>
      <c r="H7365" s="8"/>
      <c r="I7365" s="4"/>
      <c r="V7365" s="27"/>
    </row>
    <row r="7366" spans="1:22" x14ac:dyDescent="0.3">
      <c r="A7366" s="1"/>
      <c r="C7366" s="6"/>
      <c r="H7366" s="8"/>
      <c r="I7366" s="4"/>
      <c r="V7366" s="27"/>
    </row>
    <row r="7367" spans="1:22" x14ac:dyDescent="0.3">
      <c r="A7367" s="1"/>
      <c r="C7367" s="6"/>
      <c r="H7367" s="8"/>
      <c r="I7367" s="4"/>
      <c r="V7367" s="27"/>
    </row>
    <row r="7368" spans="1:22" x14ac:dyDescent="0.3">
      <c r="A7368" s="1"/>
      <c r="C7368" s="6"/>
      <c r="H7368" s="8"/>
      <c r="I7368" s="4"/>
      <c r="V7368" s="27"/>
    </row>
    <row r="7369" spans="1:22" x14ac:dyDescent="0.3">
      <c r="A7369" s="1"/>
      <c r="C7369" s="6"/>
      <c r="H7369" s="8"/>
      <c r="I7369" s="4"/>
      <c r="V7369" s="27"/>
    </row>
    <row r="7370" spans="1:22" x14ac:dyDescent="0.3">
      <c r="A7370" s="1"/>
      <c r="C7370" s="6"/>
      <c r="H7370" s="8"/>
      <c r="I7370" s="4"/>
      <c r="V7370" s="27"/>
    </row>
    <row r="7371" spans="1:22" x14ac:dyDescent="0.3">
      <c r="A7371" s="1"/>
      <c r="C7371" s="6"/>
      <c r="H7371" s="8"/>
      <c r="I7371" s="4"/>
      <c r="V7371" s="27"/>
    </row>
    <row r="7372" spans="1:22" x14ac:dyDescent="0.3">
      <c r="A7372" s="1"/>
      <c r="C7372" s="6"/>
      <c r="H7372" s="8"/>
      <c r="I7372" s="4"/>
      <c r="V7372" s="27"/>
    </row>
    <row r="7373" spans="1:22" x14ac:dyDescent="0.3">
      <c r="A7373" s="1"/>
      <c r="C7373" s="6"/>
      <c r="H7373" s="8"/>
      <c r="I7373" s="4"/>
      <c r="V7373" s="27"/>
    </row>
    <row r="7374" spans="1:22" x14ac:dyDescent="0.3">
      <c r="A7374" s="1"/>
      <c r="C7374" s="6"/>
      <c r="H7374" s="8"/>
      <c r="I7374" s="4"/>
      <c r="V7374" s="27"/>
    </row>
    <row r="7375" spans="1:22" x14ac:dyDescent="0.3">
      <c r="A7375" s="1"/>
      <c r="C7375" s="6"/>
      <c r="H7375" s="8"/>
      <c r="I7375" s="4"/>
      <c r="V7375" s="27"/>
    </row>
    <row r="7376" spans="1:22" x14ac:dyDescent="0.3">
      <c r="A7376" s="1"/>
      <c r="C7376" s="6"/>
      <c r="H7376" s="8"/>
      <c r="I7376" s="4"/>
      <c r="V7376" s="27"/>
    </row>
    <row r="7377" spans="1:22" x14ac:dyDescent="0.3">
      <c r="A7377" s="1"/>
      <c r="C7377" s="6"/>
      <c r="H7377" s="8"/>
      <c r="I7377" s="4"/>
      <c r="V7377" s="27"/>
    </row>
    <row r="7378" spans="1:22" x14ac:dyDescent="0.3">
      <c r="A7378" s="1"/>
      <c r="C7378" s="6"/>
      <c r="H7378" s="8"/>
      <c r="I7378" s="4"/>
      <c r="V7378" s="27"/>
    </row>
    <row r="7379" spans="1:22" x14ac:dyDescent="0.3">
      <c r="A7379" s="1"/>
      <c r="C7379" s="6"/>
      <c r="H7379" s="8"/>
      <c r="I7379" s="4"/>
      <c r="V7379" s="27"/>
    </row>
    <row r="7380" spans="1:22" x14ac:dyDescent="0.3">
      <c r="A7380" s="1"/>
      <c r="C7380" s="6"/>
      <c r="H7380" s="8"/>
      <c r="I7380" s="4"/>
      <c r="V7380" s="27"/>
    </row>
    <row r="7381" spans="1:22" x14ac:dyDescent="0.3">
      <c r="A7381" s="1"/>
      <c r="C7381" s="6"/>
      <c r="H7381" s="8"/>
      <c r="I7381" s="4"/>
      <c r="V7381" s="27"/>
    </row>
    <row r="7382" spans="1:22" x14ac:dyDescent="0.3">
      <c r="A7382" s="1"/>
      <c r="C7382" s="6"/>
      <c r="H7382" s="8"/>
      <c r="I7382" s="4"/>
      <c r="V7382" s="27"/>
    </row>
    <row r="7383" spans="1:22" x14ac:dyDescent="0.3">
      <c r="A7383" s="1"/>
      <c r="C7383" s="6"/>
      <c r="H7383" s="8"/>
      <c r="I7383" s="4"/>
      <c r="V7383" s="27"/>
    </row>
    <row r="7384" spans="1:22" x14ac:dyDescent="0.3">
      <c r="A7384" s="1"/>
      <c r="C7384" s="6"/>
      <c r="H7384" s="8"/>
      <c r="I7384" s="4"/>
      <c r="V7384" s="27"/>
    </row>
    <row r="7385" spans="1:22" x14ac:dyDescent="0.3">
      <c r="A7385" s="1"/>
      <c r="C7385" s="6"/>
      <c r="H7385" s="8"/>
      <c r="I7385" s="4"/>
      <c r="V7385" s="27"/>
    </row>
    <row r="7386" spans="1:22" x14ac:dyDescent="0.3">
      <c r="A7386" s="1"/>
      <c r="C7386" s="6"/>
      <c r="H7386" s="8"/>
      <c r="I7386" s="4"/>
      <c r="V7386" s="27"/>
    </row>
    <row r="7387" spans="1:22" x14ac:dyDescent="0.3">
      <c r="A7387" s="1"/>
      <c r="C7387" s="6"/>
      <c r="H7387" s="8"/>
      <c r="I7387" s="4"/>
      <c r="V7387" s="27"/>
    </row>
    <row r="7388" spans="1:22" x14ac:dyDescent="0.3">
      <c r="A7388" s="1"/>
      <c r="C7388" s="6"/>
      <c r="H7388" s="8"/>
      <c r="I7388" s="4"/>
      <c r="V7388" s="27"/>
    </row>
    <row r="7389" spans="1:22" x14ac:dyDescent="0.3">
      <c r="A7389" s="1"/>
      <c r="C7389" s="6"/>
      <c r="H7389" s="8"/>
      <c r="I7389" s="4"/>
      <c r="V7389" s="27"/>
    </row>
    <row r="7390" spans="1:22" x14ac:dyDescent="0.3">
      <c r="A7390" s="1"/>
      <c r="C7390" s="6"/>
      <c r="H7390" s="8"/>
      <c r="I7390" s="4"/>
      <c r="V7390" s="27"/>
    </row>
    <row r="7391" spans="1:22" x14ac:dyDescent="0.3">
      <c r="A7391" s="1"/>
      <c r="C7391" s="6"/>
      <c r="H7391" s="8"/>
      <c r="I7391" s="4"/>
      <c r="V7391" s="27"/>
    </row>
    <row r="7392" spans="1:22" x14ac:dyDescent="0.3">
      <c r="A7392" s="1"/>
      <c r="C7392" s="6"/>
      <c r="H7392" s="8"/>
      <c r="I7392" s="4"/>
      <c r="V7392" s="27"/>
    </row>
    <row r="7393" spans="1:22" x14ac:dyDescent="0.3">
      <c r="A7393" s="1"/>
      <c r="C7393" s="6"/>
      <c r="H7393" s="8"/>
      <c r="I7393" s="4"/>
      <c r="V7393" s="27"/>
    </row>
    <row r="7394" spans="1:22" x14ac:dyDescent="0.3">
      <c r="A7394" s="1"/>
      <c r="C7394" s="6"/>
      <c r="H7394" s="8"/>
      <c r="I7394" s="4"/>
      <c r="V7394" s="27"/>
    </row>
    <row r="7395" spans="1:22" x14ac:dyDescent="0.3">
      <c r="A7395" s="1"/>
      <c r="C7395" s="6"/>
      <c r="H7395" s="8"/>
      <c r="I7395" s="4"/>
      <c r="V7395" s="27"/>
    </row>
    <row r="7396" spans="1:22" x14ac:dyDescent="0.3">
      <c r="A7396" s="1"/>
      <c r="C7396" s="6"/>
      <c r="H7396" s="8"/>
      <c r="I7396" s="4"/>
      <c r="V7396" s="27"/>
    </row>
    <row r="7397" spans="1:22" x14ac:dyDescent="0.3">
      <c r="A7397" s="1"/>
      <c r="C7397" s="6"/>
      <c r="H7397" s="8"/>
      <c r="I7397" s="4"/>
      <c r="V7397" s="27"/>
    </row>
    <row r="7398" spans="1:22" x14ac:dyDescent="0.3">
      <c r="A7398" s="1"/>
      <c r="C7398" s="6"/>
      <c r="H7398" s="8"/>
      <c r="I7398" s="4"/>
      <c r="V7398" s="27"/>
    </row>
    <row r="7399" spans="1:22" x14ac:dyDescent="0.3">
      <c r="A7399" s="1"/>
      <c r="C7399" s="6"/>
      <c r="H7399" s="8"/>
      <c r="I7399" s="4"/>
      <c r="V7399" s="27"/>
    </row>
    <row r="7400" spans="1:22" x14ac:dyDescent="0.3">
      <c r="A7400" s="1"/>
      <c r="C7400" s="6"/>
      <c r="H7400" s="8"/>
      <c r="I7400" s="4"/>
      <c r="V7400" s="27"/>
    </row>
    <row r="7401" spans="1:22" x14ac:dyDescent="0.3">
      <c r="A7401" s="1"/>
      <c r="C7401" s="6"/>
      <c r="H7401" s="8"/>
      <c r="I7401" s="4"/>
      <c r="V7401" s="27"/>
    </row>
    <row r="7402" spans="1:22" x14ac:dyDescent="0.3">
      <c r="A7402" s="1"/>
      <c r="C7402" s="6"/>
      <c r="H7402" s="8"/>
      <c r="I7402" s="4"/>
      <c r="V7402" s="27"/>
    </row>
    <row r="7403" spans="1:22" x14ac:dyDescent="0.3">
      <c r="A7403" s="1"/>
      <c r="C7403" s="6"/>
      <c r="H7403" s="8"/>
      <c r="I7403" s="4"/>
      <c r="V7403" s="27"/>
    </row>
    <row r="7404" spans="1:22" x14ac:dyDescent="0.3">
      <c r="A7404" s="1"/>
      <c r="C7404" s="6"/>
      <c r="H7404" s="8"/>
      <c r="I7404" s="4"/>
      <c r="V7404" s="27"/>
    </row>
    <row r="7405" spans="1:22" x14ac:dyDescent="0.3">
      <c r="A7405" s="1"/>
      <c r="C7405" s="6"/>
      <c r="H7405" s="8"/>
      <c r="I7405" s="4"/>
      <c r="V7405" s="27"/>
    </row>
    <row r="7406" spans="1:22" x14ac:dyDescent="0.3">
      <c r="A7406" s="1"/>
      <c r="C7406" s="6"/>
      <c r="H7406" s="8"/>
      <c r="I7406" s="4"/>
      <c r="V7406" s="27"/>
    </row>
    <row r="7407" spans="1:22" x14ac:dyDescent="0.3">
      <c r="A7407" s="1"/>
      <c r="C7407" s="6"/>
      <c r="H7407" s="8"/>
      <c r="I7407" s="4"/>
      <c r="V7407" s="27"/>
    </row>
    <row r="7408" spans="1:22" x14ac:dyDescent="0.3">
      <c r="A7408" s="1"/>
      <c r="C7408" s="6"/>
      <c r="H7408" s="8"/>
      <c r="I7408" s="4"/>
      <c r="V7408" s="27"/>
    </row>
    <row r="7409" spans="1:22" x14ac:dyDescent="0.3">
      <c r="A7409" s="1"/>
      <c r="C7409" s="6"/>
      <c r="H7409" s="8"/>
      <c r="I7409" s="4"/>
      <c r="V7409" s="27"/>
    </row>
    <row r="7410" spans="1:22" x14ac:dyDescent="0.3">
      <c r="A7410" s="1"/>
      <c r="C7410" s="6"/>
      <c r="H7410" s="8"/>
      <c r="I7410" s="4"/>
      <c r="V7410" s="27"/>
    </row>
    <row r="7411" spans="1:22" x14ac:dyDescent="0.3">
      <c r="A7411" s="1"/>
      <c r="C7411" s="6"/>
      <c r="H7411" s="8"/>
      <c r="I7411" s="4"/>
      <c r="V7411" s="27"/>
    </row>
    <row r="7412" spans="1:22" x14ac:dyDescent="0.3">
      <c r="A7412" s="1"/>
      <c r="C7412" s="6"/>
      <c r="H7412" s="8"/>
      <c r="I7412" s="4"/>
      <c r="V7412" s="27"/>
    </row>
    <row r="7413" spans="1:22" x14ac:dyDescent="0.3">
      <c r="A7413" s="1"/>
      <c r="C7413" s="6"/>
      <c r="H7413" s="8"/>
      <c r="I7413" s="4"/>
      <c r="V7413" s="27"/>
    </row>
    <row r="7414" spans="1:22" x14ac:dyDescent="0.3">
      <c r="A7414" s="1"/>
      <c r="C7414" s="6"/>
      <c r="H7414" s="8"/>
      <c r="I7414" s="4"/>
      <c r="V7414" s="27"/>
    </row>
    <row r="7415" spans="1:22" x14ac:dyDescent="0.3">
      <c r="A7415" s="1"/>
      <c r="C7415" s="6"/>
      <c r="H7415" s="8"/>
      <c r="I7415" s="4"/>
      <c r="V7415" s="27"/>
    </row>
    <row r="7416" spans="1:22" x14ac:dyDescent="0.3">
      <c r="A7416" s="1"/>
      <c r="C7416" s="6"/>
      <c r="H7416" s="8"/>
      <c r="I7416" s="4"/>
      <c r="V7416" s="27"/>
    </row>
    <row r="7417" spans="1:22" x14ac:dyDescent="0.3">
      <c r="A7417" s="1"/>
      <c r="C7417" s="6"/>
      <c r="H7417" s="8"/>
      <c r="I7417" s="4"/>
      <c r="V7417" s="27"/>
    </row>
    <row r="7418" spans="1:22" x14ac:dyDescent="0.3">
      <c r="A7418" s="1"/>
      <c r="C7418" s="6"/>
      <c r="H7418" s="8"/>
      <c r="I7418" s="4"/>
      <c r="V7418" s="27"/>
    </row>
    <row r="7419" spans="1:22" x14ac:dyDescent="0.3">
      <c r="A7419" s="1"/>
      <c r="C7419" s="6"/>
      <c r="H7419" s="8"/>
      <c r="I7419" s="4"/>
      <c r="V7419" s="27"/>
    </row>
    <row r="7420" spans="1:22" x14ac:dyDescent="0.3">
      <c r="A7420" s="1"/>
      <c r="C7420" s="6"/>
      <c r="H7420" s="8"/>
      <c r="I7420" s="4"/>
      <c r="V7420" s="27"/>
    </row>
    <row r="7421" spans="1:22" x14ac:dyDescent="0.3">
      <c r="A7421" s="1"/>
      <c r="C7421" s="6"/>
      <c r="H7421" s="8"/>
      <c r="I7421" s="4"/>
      <c r="V7421" s="27"/>
    </row>
    <row r="7422" spans="1:22" x14ac:dyDescent="0.3">
      <c r="A7422" s="1"/>
      <c r="C7422" s="6"/>
      <c r="H7422" s="8"/>
      <c r="I7422" s="4"/>
      <c r="V7422" s="27"/>
    </row>
    <row r="7423" spans="1:22" x14ac:dyDescent="0.3">
      <c r="A7423" s="1"/>
      <c r="C7423" s="6"/>
      <c r="H7423" s="8"/>
      <c r="I7423" s="4"/>
      <c r="V7423" s="27"/>
    </row>
    <row r="7424" spans="1:22" x14ac:dyDescent="0.3">
      <c r="A7424" s="1"/>
      <c r="C7424" s="6"/>
      <c r="H7424" s="8"/>
      <c r="I7424" s="4"/>
      <c r="V7424" s="27"/>
    </row>
    <row r="7425" spans="1:22" x14ac:dyDescent="0.3">
      <c r="A7425" s="1"/>
      <c r="C7425" s="6"/>
      <c r="H7425" s="8"/>
      <c r="I7425" s="4"/>
      <c r="V7425" s="27"/>
    </row>
    <row r="7426" spans="1:22" x14ac:dyDescent="0.3">
      <c r="A7426" s="1"/>
      <c r="C7426" s="6"/>
      <c r="H7426" s="8"/>
      <c r="I7426" s="4"/>
      <c r="V7426" s="27"/>
    </row>
    <row r="7427" spans="1:22" x14ac:dyDescent="0.3">
      <c r="A7427" s="1"/>
      <c r="C7427" s="6"/>
      <c r="H7427" s="8"/>
      <c r="I7427" s="4"/>
      <c r="V7427" s="27"/>
    </row>
    <row r="7428" spans="1:22" x14ac:dyDescent="0.3">
      <c r="A7428" s="1"/>
      <c r="C7428" s="6"/>
      <c r="H7428" s="8"/>
      <c r="I7428" s="4"/>
      <c r="V7428" s="27"/>
    </row>
    <row r="7429" spans="1:22" x14ac:dyDescent="0.3">
      <c r="A7429" s="1"/>
      <c r="C7429" s="6"/>
      <c r="H7429" s="8"/>
      <c r="I7429" s="4"/>
      <c r="V7429" s="27"/>
    </row>
    <row r="7430" spans="1:22" x14ac:dyDescent="0.3">
      <c r="A7430" s="1"/>
      <c r="C7430" s="6"/>
      <c r="H7430" s="8"/>
      <c r="I7430" s="4"/>
      <c r="V7430" s="27"/>
    </row>
    <row r="7431" spans="1:22" x14ac:dyDescent="0.3">
      <c r="A7431" s="1"/>
      <c r="C7431" s="6"/>
      <c r="H7431" s="8"/>
      <c r="I7431" s="4"/>
      <c r="V7431" s="27"/>
    </row>
    <row r="7432" spans="1:22" x14ac:dyDescent="0.3">
      <c r="A7432" s="1"/>
      <c r="C7432" s="6"/>
      <c r="H7432" s="8"/>
      <c r="I7432" s="4"/>
      <c r="V7432" s="27"/>
    </row>
    <row r="7433" spans="1:22" x14ac:dyDescent="0.3">
      <c r="A7433" s="1"/>
      <c r="C7433" s="6"/>
      <c r="H7433" s="8"/>
      <c r="I7433" s="4"/>
      <c r="V7433" s="27"/>
    </row>
    <row r="7434" spans="1:22" x14ac:dyDescent="0.3">
      <c r="A7434" s="1"/>
      <c r="C7434" s="6"/>
      <c r="H7434" s="8"/>
      <c r="I7434" s="4"/>
      <c r="V7434" s="27"/>
    </row>
    <row r="7435" spans="1:22" x14ac:dyDescent="0.3">
      <c r="A7435" s="1"/>
      <c r="C7435" s="6"/>
      <c r="H7435" s="8"/>
      <c r="I7435" s="4"/>
      <c r="V7435" s="27"/>
    </row>
    <row r="7436" spans="1:22" x14ac:dyDescent="0.3">
      <c r="A7436" s="1"/>
      <c r="C7436" s="6"/>
      <c r="H7436" s="8"/>
      <c r="I7436" s="4"/>
      <c r="V7436" s="27"/>
    </row>
    <row r="7437" spans="1:22" x14ac:dyDescent="0.3">
      <c r="A7437" s="1"/>
      <c r="C7437" s="6"/>
      <c r="H7437" s="8"/>
      <c r="I7437" s="4"/>
      <c r="V7437" s="27"/>
    </row>
    <row r="7438" spans="1:22" x14ac:dyDescent="0.3">
      <c r="A7438" s="1"/>
      <c r="C7438" s="6"/>
      <c r="H7438" s="8"/>
      <c r="I7438" s="4"/>
      <c r="V7438" s="27"/>
    </row>
    <row r="7439" spans="1:22" x14ac:dyDescent="0.3">
      <c r="A7439" s="1"/>
      <c r="C7439" s="6"/>
      <c r="H7439" s="8"/>
      <c r="I7439" s="4"/>
      <c r="V7439" s="27"/>
    </row>
    <row r="7440" spans="1:22" x14ac:dyDescent="0.3">
      <c r="A7440" s="1"/>
      <c r="C7440" s="6"/>
      <c r="H7440" s="8"/>
      <c r="I7440" s="4"/>
      <c r="V7440" s="27"/>
    </row>
    <row r="7441" spans="1:22" x14ac:dyDescent="0.3">
      <c r="A7441" s="1"/>
      <c r="C7441" s="6"/>
      <c r="H7441" s="8"/>
      <c r="I7441" s="4"/>
      <c r="V7441" s="27"/>
    </row>
    <row r="7442" spans="1:22" x14ac:dyDescent="0.3">
      <c r="A7442" s="1"/>
      <c r="C7442" s="6"/>
      <c r="H7442" s="8"/>
      <c r="I7442" s="4"/>
      <c r="V7442" s="27"/>
    </row>
    <row r="7443" spans="1:22" x14ac:dyDescent="0.3">
      <c r="A7443" s="1"/>
      <c r="C7443" s="6"/>
      <c r="H7443" s="8"/>
      <c r="I7443" s="4"/>
      <c r="V7443" s="27"/>
    </row>
    <row r="7444" spans="1:22" x14ac:dyDescent="0.3">
      <c r="A7444" s="1"/>
      <c r="C7444" s="6"/>
      <c r="H7444" s="8"/>
      <c r="I7444" s="4"/>
      <c r="V7444" s="27"/>
    </row>
    <row r="7445" spans="1:22" x14ac:dyDescent="0.3">
      <c r="A7445" s="1"/>
      <c r="C7445" s="6"/>
      <c r="H7445" s="8"/>
      <c r="I7445" s="4"/>
      <c r="V7445" s="27"/>
    </row>
    <row r="7446" spans="1:22" x14ac:dyDescent="0.3">
      <c r="A7446" s="1"/>
      <c r="C7446" s="6"/>
      <c r="H7446" s="8"/>
      <c r="I7446" s="4"/>
      <c r="V7446" s="27"/>
    </row>
    <row r="7447" spans="1:22" x14ac:dyDescent="0.3">
      <c r="A7447" s="1"/>
      <c r="C7447" s="6"/>
      <c r="H7447" s="8"/>
      <c r="I7447" s="4"/>
      <c r="V7447" s="27"/>
    </row>
    <row r="7448" spans="1:22" x14ac:dyDescent="0.3">
      <c r="A7448" s="1"/>
      <c r="C7448" s="6"/>
      <c r="H7448" s="8"/>
      <c r="I7448" s="4"/>
      <c r="V7448" s="27"/>
    </row>
    <row r="7449" spans="1:22" x14ac:dyDescent="0.3">
      <c r="A7449" s="1"/>
      <c r="C7449" s="6"/>
      <c r="H7449" s="8"/>
      <c r="I7449" s="4"/>
      <c r="V7449" s="27"/>
    </row>
    <row r="7450" spans="1:22" x14ac:dyDescent="0.3">
      <c r="A7450" s="1"/>
      <c r="C7450" s="6"/>
      <c r="H7450" s="8"/>
      <c r="I7450" s="4"/>
      <c r="V7450" s="27"/>
    </row>
    <row r="7451" spans="1:22" x14ac:dyDescent="0.3">
      <c r="A7451" s="1"/>
      <c r="C7451" s="6"/>
      <c r="H7451" s="8"/>
      <c r="I7451" s="4"/>
      <c r="V7451" s="27"/>
    </row>
    <row r="7452" spans="1:22" x14ac:dyDescent="0.3">
      <c r="A7452" s="1"/>
      <c r="C7452" s="6"/>
      <c r="H7452" s="8"/>
      <c r="I7452" s="4"/>
      <c r="V7452" s="27"/>
    </row>
    <row r="7453" spans="1:22" x14ac:dyDescent="0.3">
      <c r="A7453" s="1"/>
      <c r="C7453" s="6"/>
      <c r="H7453" s="8"/>
      <c r="I7453" s="4"/>
      <c r="V7453" s="27"/>
    </row>
    <row r="7454" spans="1:22" x14ac:dyDescent="0.3">
      <c r="A7454" s="1"/>
      <c r="C7454" s="6"/>
      <c r="H7454" s="8"/>
      <c r="I7454" s="4"/>
      <c r="V7454" s="27"/>
    </row>
    <row r="7455" spans="1:22" x14ac:dyDescent="0.3">
      <c r="A7455" s="1"/>
      <c r="C7455" s="6"/>
      <c r="H7455" s="8"/>
      <c r="I7455" s="4"/>
      <c r="V7455" s="27"/>
    </row>
    <row r="7456" spans="1:22" x14ac:dyDescent="0.3">
      <c r="A7456" s="1"/>
      <c r="C7456" s="6"/>
      <c r="H7456" s="8"/>
      <c r="I7456" s="4"/>
      <c r="V7456" s="27"/>
    </row>
    <row r="7457" spans="1:22" x14ac:dyDescent="0.3">
      <c r="A7457" s="1"/>
      <c r="C7457" s="6"/>
      <c r="H7457" s="8"/>
      <c r="I7457" s="4"/>
      <c r="V7457" s="27"/>
    </row>
    <row r="7458" spans="1:22" x14ac:dyDescent="0.3">
      <c r="A7458" s="1"/>
      <c r="C7458" s="6"/>
      <c r="H7458" s="8"/>
      <c r="I7458" s="4"/>
      <c r="V7458" s="27"/>
    </row>
    <row r="7459" spans="1:22" x14ac:dyDescent="0.3">
      <c r="A7459" s="1"/>
      <c r="C7459" s="6"/>
      <c r="H7459" s="8"/>
      <c r="I7459" s="4"/>
      <c r="V7459" s="27"/>
    </row>
    <row r="7460" spans="1:22" x14ac:dyDescent="0.3">
      <c r="A7460" s="1"/>
      <c r="C7460" s="6"/>
      <c r="H7460" s="8"/>
      <c r="I7460" s="4"/>
      <c r="V7460" s="27"/>
    </row>
    <row r="7461" spans="1:22" x14ac:dyDescent="0.3">
      <c r="A7461" s="1"/>
      <c r="C7461" s="6"/>
      <c r="H7461" s="8"/>
      <c r="I7461" s="4"/>
      <c r="V7461" s="27"/>
    </row>
    <row r="7462" spans="1:22" x14ac:dyDescent="0.3">
      <c r="A7462" s="1"/>
      <c r="C7462" s="6"/>
      <c r="H7462" s="8"/>
      <c r="I7462" s="4"/>
      <c r="V7462" s="27"/>
    </row>
    <row r="7463" spans="1:22" x14ac:dyDescent="0.3">
      <c r="A7463" s="1"/>
      <c r="C7463" s="6"/>
      <c r="H7463" s="8"/>
      <c r="I7463" s="4"/>
      <c r="V7463" s="27"/>
    </row>
    <row r="7464" spans="1:22" x14ac:dyDescent="0.3">
      <c r="A7464" s="1"/>
      <c r="C7464" s="6"/>
      <c r="H7464" s="8"/>
      <c r="I7464" s="4"/>
      <c r="V7464" s="27"/>
    </row>
    <row r="7465" spans="1:22" x14ac:dyDescent="0.3">
      <c r="A7465" s="1"/>
      <c r="C7465" s="6"/>
      <c r="H7465" s="8"/>
      <c r="I7465" s="4"/>
      <c r="V7465" s="27"/>
    </row>
    <row r="7466" spans="1:22" x14ac:dyDescent="0.3">
      <c r="A7466" s="1"/>
      <c r="C7466" s="6"/>
      <c r="H7466" s="8"/>
      <c r="I7466" s="4"/>
      <c r="V7466" s="27"/>
    </row>
    <row r="7467" spans="1:22" x14ac:dyDescent="0.3">
      <c r="A7467" s="1"/>
      <c r="C7467" s="6"/>
      <c r="H7467" s="8"/>
      <c r="I7467" s="4"/>
      <c r="V7467" s="27"/>
    </row>
    <row r="7468" spans="1:22" x14ac:dyDescent="0.3">
      <c r="A7468" s="1"/>
      <c r="C7468" s="6"/>
      <c r="H7468" s="8"/>
      <c r="I7468" s="4"/>
      <c r="V7468" s="27"/>
    </row>
    <row r="7469" spans="1:22" x14ac:dyDescent="0.3">
      <c r="A7469" s="1"/>
      <c r="C7469" s="6"/>
      <c r="H7469" s="8"/>
      <c r="I7469" s="4"/>
      <c r="V7469" s="27"/>
    </row>
    <row r="7470" spans="1:22" x14ac:dyDescent="0.3">
      <c r="A7470" s="1"/>
      <c r="C7470" s="6"/>
      <c r="H7470" s="8"/>
      <c r="I7470" s="4"/>
      <c r="V7470" s="27"/>
    </row>
    <row r="7471" spans="1:22" x14ac:dyDescent="0.3">
      <c r="A7471" s="1"/>
      <c r="C7471" s="6"/>
      <c r="H7471" s="8"/>
      <c r="I7471" s="4"/>
      <c r="V7471" s="27"/>
    </row>
    <row r="7472" spans="1:22" x14ac:dyDescent="0.3">
      <c r="A7472" s="1"/>
      <c r="C7472" s="6"/>
      <c r="H7472" s="8"/>
      <c r="I7472" s="4"/>
      <c r="V7472" s="27"/>
    </row>
    <row r="7473" spans="1:22" x14ac:dyDescent="0.3">
      <c r="A7473" s="1"/>
      <c r="C7473" s="6"/>
      <c r="H7473" s="8"/>
      <c r="I7473" s="4"/>
      <c r="V7473" s="27"/>
    </row>
    <row r="7474" spans="1:22" x14ac:dyDescent="0.3">
      <c r="A7474" s="1"/>
      <c r="C7474" s="6"/>
      <c r="H7474" s="8"/>
      <c r="I7474" s="4"/>
      <c r="V7474" s="27"/>
    </row>
    <row r="7475" spans="1:22" x14ac:dyDescent="0.3">
      <c r="A7475" s="1"/>
      <c r="C7475" s="6"/>
      <c r="H7475" s="8"/>
      <c r="I7475" s="4"/>
      <c r="V7475" s="27"/>
    </row>
    <row r="7476" spans="1:22" x14ac:dyDescent="0.3">
      <c r="A7476" s="1"/>
      <c r="C7476" s="6"/>
      <c r="H7476" s="8"/>
      <c r="I7476" s="4"/>
      <c r="V7476" s="27"/>
    </row>
    <row r="7477" spans="1:22" x14ac:dyDescent="0.3">
      <c r="A7477" s="1"/>
      <c r="C7477" s="6"/>
      <c r="H7477" s="8"/>
      <c r="I7477" s="4"/>
      <c r="V7477" s="27"/>
    </row>
    <row r="7478" spans="1:22" x14ac:dyDescent="0.3">
      <c r="A7478" s="1"/>
      <c r="C7478" s="6"/>
      <c r="H7478" s="8"/>
      <c r="I7478" s="4"/>
      <c r="V7478" s="27"/>
    </row>
    <row r="7479" spans="1:22" x14ac:dyDescent="0.3">
      <c r="A7479" s="1"/>
      <c r="C7479" s="6"/>
      <c r="H7479" s="8"/>
      <c r="I7479" s="4"/>
      <c r="V7479" s="27"/>
    </row>
    <row r="7480" spans="1:22" x14ac:dyDescent="0.3">
      <c r="A7480" s="1"/>
      <c r="C7480" s="6"/>
      <c r="H7480" s="8"/>
      <c r="I7480" s="4"/>
      <c r="V7480" s="27"/>
    </row>
    <row r="7481" spans="1:22" x14ac:dyDescent="0.3">
      <c r="A7481" s="1"/>
      <c r="C7481" s="6"/>
      <c r="H7481" s="8"/>
      <c r="I7481" s="4"/>
      <c r="V7481" s="27"/>
    </row>
    <row r="7482" spans="1:22" x14ac:dyDescent="0.3">
      <c r="A7482" s="1"/>
      <c r="C7482" s="6"/>
      <c r="H7482" s="8"/>
      <c r="I7482" s="4"/>
      <c r="V7482" s="27"/>
    </row>
    <row r="7483" spans="1:22" x14ac:dyDescent="0.3">
      <c r="A7483" s="1"/>
      <c r="C7483" s="6"/>
      <c r="H7483" s="8"/>
      <c r="I7483" s="4"/>
      <c r="V7483" s="27"/>
    </row>
    <row r="7484" spans="1:22" x14ac:dyDescent="0.3">
      <c r="A7484" s="1"/>
      <c r="C7484" s="6"/>
      <c r="H7484" s="8"/>
      <c r="I7484" s="4"/>
      <c r="V7484" s="27"/>
    </row>
    <row r="7485" spans="1:22" x14ac:dyDescent="0.3">
      <c r="A7485" s="1"/>
      <c r="C7485" s="6"/>
      <c r="H7485" s="8"/>
      <c r="I7485" s="4"/>
      <c r="V7485" s="27"/>
    </row>
    <row r="7486" spans="1:22" x14ac:dyDescent="0.3">
      <c r="A7486" s="1"/>
      <c r="C7486" s="6"/>
      <c r="H7486" s="8"/>
      <c r="I7486" s="4"/>
      <c r="V7486" s="27"/>
    </row>
    <row r="7487" spans="1:22" x14ac:dyDescent="0.3">
      <c r="A7487" s="1"/>
      <c r="C7487" s="6"/>
      <c r="H7487" s="8"/>
      <c r="I7487" s="4"/>
      <c r="V7487" s="27"/>
    </row>
    <row r="7488" spans="1:22" x14ac:dyDescent="0.3">
      <c r="A7488" s="1"/>
      <c r="C7488" s="6"/>
      <c r="H7488" s="8"/>
      <c r="I7488" s="4"/>
      <c r="V7488" s="27"/>
    </row>
    <row r="7489" spans="1:22" x14ac:dyDescent="0.3">
      <c r="A7489" s="1"/>
      <c r="C7489" s="6"/>
      <c r="H7489" s="8"/>
      <c r="I7489" s="4"/>
      <c r="V7489" s="27"/>
    </row>
    <row r="7490" spans="1:22" x14ac:dyDescent="0.3">
      <c r="A7490" s="1"/>
      <c r="C7490" s="6"/>
      <c r="H7490" s="8"/>
      <c r="I7490" s="4"/>
      <c r="V7490" s="27"/>
    </row>
    <row r="7491" spans="1:22" x14ac:dyDescent="0.3">
      <c r="A7491" s="1"/>
      <c r="C7491" s="6"/>
      <c r="H7491" s="8"/>
      <c r="I7491" s="4"/>
      <c r="V7491" s="27"/>
    </row>
    <row r="7492" spans="1:22" x14ac:dyDescent="0.3">
      <c r="A7492" s="1"/>
      <c r="C7492" s="6"/>
      <c r="H7492" s="8"/>
      <c r="I7492" s="4"/>
      <c r="V7492" s="27"/>
    </row>
    <row r="7493" spans="1:22" x14ac:dyDescent="0.3">
      <c r="A7493" s="1"/>
      <c r="C7493" s="6"/>
      <c r="H7493" s="8"/>
      <c r="I7493" s="4"/>
      <c r="V7493" s="27"/>
    </row>
    <row r="7494" spans="1:22" x14ac:dyDescent="0.3">
      <c r="A7494" s="1"/>
      <c r="C7494" s="6"/>
      <c r="H7494" s="8"/>
      <c r="I7494" s="4"/>
      <c r="V7494" s="27"/>
    </row>
    <row r="7495" spans="1:22" x14ac:dyDescent="0.3">
      <c r="A7495" s="1"/>
      <c r="C7495" s="6"/>
      <c r="H7495" s="8"/>
      <c r="I7495" s="4"/>
      <c r="V7495" s="27"/>
    </row>
    <row r="7496" spans="1:22" x14ac:dyDescent="0.3">
      <c r="A7496" s="1"/>
      <c r="C7496" s="6"/>
      <c r="H7496" s="8"/>
      <c r="I7496" s="4"/>
      <c r="V7496" s="27"/>
    </row>
    <row r="7497" spans="1:22" x14ac:dyDescent="0.3">
      <c r="A7497" s="1"/>
      <c r="C7497" s="6"/>
      <c r="H7497" s="8"/>
      <c r="I7497" s="4"/>
      <c r="V7497" s="27"/>
    </row>
    <row r="7498" spans="1:22" x14ac:dyDescent="0.3">
      <c r="A7498" s="1"/>
      <c r="C7498" s="6"/>
      <c r="H7498" s="8"/>
      <c r="I7498" s="4"/>
      <c r="V7498" s="27"/>
    </row>
    <row r="7499" spans="1:22" x14ac:dyDescent="0.3">
      <c r="A7499" s="1"/>
      <c r="C7499" s="6"/>
      <c r="H7499" s="8"/>
      <c r="I7499" s="4"/>
      <c r="V7499" s="27"/>
    </row>
    <row r="7500" spans="1:22" x14ac:dyDescent="0.3">
      <c r="A7500" s="1"/>
      <c r="C7500" s="6"/>
      <c r="H7500" s="8"/>
      <c r="I7500" s="4"/>
      <c r="V7500" s="27"/>
    </row>
    <row r="7501" spans="1:22" x14ac:dyDescent="0.3">
      <c r="A7501" s="1"/>
      <c r="C7501" s="6"/>
      <c r="H7501" s="8"/>
      <c r="I7501" s="4"/>
      <c r="V7501" s="27"/>
    </row>
    <row r="7502" spans="1:22" x14ac:dyDescent="0.3">
      <c r="A7502" s="1"/>
      <c r="C7502" s="6"/>
      <c r="H7502" s="8"/>
      <c r="I7502" s="4"/>
      <c r="V7502" s="27"/>
    </row>
    <row r="7503" spans="1:22" x14ac:dyDescent="0.3">
      <c r="A7503" s="1"/>
      <c r="C7503" s="6"/>
      <c r="H7503" s="8"/>
      <c r="I7503" s="4"/>
      <c r="V7503" s="27"/>
    </row>
    <row r="7504" spans="1:22" x14ac:dyDescent="0.3">
      <c r="A7504" s="1"/>
      <c r="C7504" s="6"/>
      <c r="H7504" s="8"/>
      <c r="I7504" s="4"/>
      <c r="V7504" s="27"/>
    </row>
    <row r="7505" spans="1:22" x14ac:dyDescent="0.3">
      <c r="A7505" s="1"/>
      <c r="C7505" s="6"/>
      <c r="H7505" s="8"/>
      <c r="I7505" s="4"/>
      <c r="V7505" s="27"/>
    </row>
    <row r="7506" spans="1:22" x14ac:dyDescent="0.3">
      <c r="A7506" s="1"/>
      <c r="C7506" s="6"/>
      <c r="H7506" s="8"/>
      <c r="I7506" s="4"/>
      <c r="V7506" s="27"/>
    </row>
    <row r="7507" spans="1:22" x14ac:dyDescent="0.3">
      <c r="A7507" s="1"/>
      <c r="C7507" s="6"/>
      <c r="H7507" s="8"/>
      <c r="I7507" s="4"/>
      <c r="V7507" s="27"/>
    </row>
    <row r="7508" spans="1:22" x14ac:dyDescent="0.3">
      <c r="A7508" s="1"/>
      <c r="C7508" s="6"/>
      <c r="H7508" s="8"/>
      <c r="I7508" s="4"/>
      <c r="V7508" s="27"/>
    </row>
    <row r="7509" spans="1:22" x14ac:dyDescent="0.3">
      <c r="A7509" s="1"/>
      <c r="C7509" s="6"/>
      <c r="H7509" s="8"/>
      <c r="I7509" s="4"/>
      <c r="V7509" s="27"/>
    </row>
    <row r="7510" spans="1:22" x14ac:dyDescent="0.3">
      <c r="A7510" s="1"/>
      <c r="C7510" s="6"/>
      <c r="H7510" s="8"/>
      <c r="I7510" s="4"/>
      <c r="V7510" s="27"/>
    </row>
    <row r="7511" spans="1:22" x14ac:dyDescent="0.3">
      <c r="A7511" s="1"/>
      <c r="C7511" s="6"/>
      <c r="H7511" s="8"/>
      <c r="I7511" s="4"/>
      <c r="V7511" s="27"/>
    </row>
    <row r="7512" spans="1:22" x14ac:dyDescent="0.3">
      <c r="A7512" s="1"/>
      <c r="C7512" s="6"/>
      <c r="H7512" s="8"/>
      <c r="I7512" s="4"/>
      <c r="V7512" s="27"/>
    </row>
    <row r="7513" spans="1:22" x14ac:dyDescent="0.3">
      <c r="A7513" s="1"/>
      <c r="C7513" s="6"/>
      <c r="H7513" s="8"/>
      <c r="I7513" s="4"/>
      <c r="V7513" s="27"/>
    </row>
    <row r="7514" spans="1:22" x14ac:dyDescent="0.3">
      <c r="A7514" s="1"/>
      <c r="C7514" s="6"/>
      <c r="H7514" s="8"/>
      <c r="I7514" s="4"/>
      <c r="V7514" s="27"/>
    </row>
    <row r="7515" spans="1:22" x14ac:dyDescent="0.3">
      <c r="A7515" s="1"/>
      <c r="C7515" s="6"/>
      <c r="H7515" s="8"/>
      <c r="I7515" s="4"/>
      <c r="V7515" s="27"/>
    </row>
    <row r="7516" spans="1:22" x14ac:dyDescent="0.3">
      <c r="A7516" s="1"/>
      <c r="C7516" s="6"/>
      <c r="H7516" s="8"/>
      <c r="I7516" s="4"/>
      <c r="V7516" s="27"/>
    </row>
    <row r="7517" spans="1:22" x14ac:dyDescent="0.3">
      <c r="A7517" s="1"/>
      <c r="C7517" s="6"/>
      <c r="H7517" s="8"/>
      <c r="I7517" s="4"/>
      <c r="V7517" s="27"/>
    </row>
    <row r="7518" spans="1:22" x14ac:dyDescent="0.3">
      <c r="A7518" s="1"/>
      <c r="C7518" s="6"/>
      <c r="H7518" s="8"/>
      <c r="I7518" s="4"/>
      <c r="V7518" s="27"/>
    </row>
    <row r="7519" spans="1:22" x14ac:dyDescent="0.3">
      <c r="A7519" s="1"/>
      <c r="C7519" s="6"/>
      <c r="H7519" s="8"/>
      <c r="I7519" s="4"/>
      <c r="V7519" s="27"/>
    </row>
    <row r="7520" spans="1:22" x14ac:dyDescent="0.3">
      <c r="A7520" s="1"/>
      <c r="C7520" s="6"/>
      <c r="H7520" s="8"/>
      <c r="I7520" s="4"/>
      <c r="V7520" s="27"/>
    </row>
    <row r="7521" spans="1:22" x14ac:dyDescent="0.3">
      <c r="A7521" s="1"/>
      <c r="C7521" s="6"/>
      <c r="H7521" s="8"/>
      <c r="I7521" s="4"/>
      <c r="V7521" s="27"/>
    </row>
    <row r="7522" spans="1:22" x14ac:dyDescent="0.3">
      <c r="A7522" s="1"/>
      <c r="C7522" s="6"/>
      <c r="H7522" s="8"/>
      <c r="I7522" s="4"/>
      <c r="V7522" s="27"/>
    </row>
    <row r="7523" spans="1:22" x14ac:dyDescent="0.3">
      <c r="A7523" s="1"/>
      <c r="C7523" s="6"/>
      <c r="H7523" s="8"/>
      <c r="I7523" s="4"/>
      <c r="V7523" s="27"/>
    </row>
    <row r="7524" spans="1:22" x14ac:dyDescent="0.3">
      <c r="A7524" s="1"/>
      <c r="C7524" s="6"/>
      <c r="H7524" s="8"/>
      <c r="I7524" s="4"/>
      <c r="V7524" s="27"/>
    </row>
    <row r="7525" spans="1:22" x14ac:dyDescent="0.3">
      <c r="A7525" s="1"/>
      <c r="C7525" s="6"/>
      <c r="H7525" s="8"/>
      <c r="I7525" s="4"/>
      <c r="V7525" s="27"/>
    </row>
    <row r="7526" spans="1:22" x14ac:dyDescent="0.3">
      <c r="A7526" s="1"/>
      <c r="C7526" s="6"/>
      <c r="H7526" s="8"/>
      <c r="I7526" s="4"/>
      <c r="V7526" s="27"/>
    </row>
    <row r="7527" spans="1:22" x14ac:dyDescent="0.3">
      <c r="A7527" s="1"/>
      <c r="C7527" s="6"/>
      <c r="H7527" s="8"/>
      <c r="I7527" s="4"/>
      <c r="V7527" s="27"/>
    </row>
    <row r="7528" spans="1:22" x14ac:dyDescent="0.3">
      <c r="A7528" s="1"/>
      <c r="C7528" s="6"/>
      <c r="H7528" s="8"/>
      <c r="I7528" s="4"/>
      <c r="V7528" s="27"/>
    </row>
    <row r="7529" spans="1:22" x14ac:dyDescent="0.3">
      <c r="A7529" s="1"/>
      <c r="C7529" s="6"/>
      <c r="H7529" s="8"/>
      <c r="I7529" s="4"/>
      <c r="V7529" s="27"/>
    </row>
    <row r="7530" spans="1:22" x14ac:dyDescent="0.3">
      <c r="A7530" s="1"/>
      <c r="C7530" s="6"/>
      <c r="H7530" s="8"/>
      <c r="I7530" s="4"/>
      <c r="V7530" s="27"/>
    </row>
    <row r="7531" spans="1:22" x14ac:dyDescent="0.3">
      <c r="A7531" s="1"/>
      <c r="C7531" s="6"/>
      <c r="H7531" s="8"/>
      <c r="I7531" s="4"/>
      <c r="V7531" s="27"/>
    </row>
    <row r="7532" spans="1:22" x14ac:dyDescent="0.3">
      <c r="A7532" s="1"/>
      <c r="C7532" s="6"/>
      <c r="H7532" s="8"/>
      <c r="I7532" s="4"/>
      <c r="V7532" s="27"/>
    </row>
    <row r="7533" spans="1:22" x14ac:dyDescent="0.3">
      <c r="A7533" s="1"/>
      <c r="C7533" s="6"/>
      <c r="H7533" s="8"/>
      <c r="I7533" s="4"/>
      <c r="V7533" s="27"/>
    </row>
    <row r="7534" spans="1:22" x14ac:dyDescent="0.3">
      <c r="A7534" s="1"/>
      <c r="C7534" s="6"/>
      <c r="H7534" s="8"/>
      <c r="I7534" s="4"/>
      <c r="V7534" s="27"/>
    </row>
    <row r="7535" spans="1:22" x14ac:dyDescent="0.3">
      <c r="A7535" s="1"/>
      <c r="C7535" s="6"/>
      <c r="H7535" s="8"/>
      <c r="I7535" s="4"/>
      <c r="V7535" s="27"/>
    </row>
    <row r="7536" spans="1:22" x14ac:dyDescent="0.3">
      <c r="A7536" s="1"/>
      <c r="C7536" s="6"/>
      <c r="H7536" s="8"/>
      <c r="I7536" s="4"/>
      <c r="V7536" s="27"/>
    </row>
    <row r="7537" spans="1:22" x14ac:dyDescent="0.3">
      <c r="A7537" s="1"/>
      <c r="C7537" s="6"/>
      <c r="H7537" s="8"/>
      <c r="I7537" s="4"/>
      <c r="V7537" s="27"/>
    </row>
    <row r="7538" spans="1:22" x14ac:dyDescent="0.3">
      <c r="A7538" s="1"/>
      <c r="C7538" s="6"/>
      <c r="H7538" s="8"/>
      <c r="I7538" s="4"/>
      <c r="V7538" s="27"/>
    </row>
    <row r="7539" spans="1:22" x14ac:dyDescent="0.3">
      <c r="A7539" s="1"/>
      <c r="C7539" s="6"/>
      <c r="H7539" s="8"/>
      <c r="I7539" s="4"/>
      <c r="V7539" s="27"/>
    </row>
    <row r="7540" spans="1:22" x14ac:dyDescent="0.3">
      <c r="A7540" s="1"/>
      <c r="C7540" s="6"/>
      <c r="H7540" s="8"/>
      <c r="I7540" s="4"/>
      <c r="V7540" s="27"/>
    </row>
    <row r="7541" spans="1:22" x14ac:dyDescent="0.3">
      <c r="A7541" s="1"/>
      <c r="C7541" s="6"/>
      <c r="H7541" s="8"/>
      <c r="I7541" s="4"/>
      <c r="V7541" s="27"/>
    </row>
    <row r="7542" spans="1:22" x14ac:dyDescent="0.3">
      <c r="A7542" s="1"/>
      <c r="C7542" s="6"/>
      <c r="H7542" s="8"/>
      <c r="I7542" s="4"/>
      <c r="V7542" s="27"/>
    </row>
    <row r="7543" spans="1:22" x14ac:dyDescent="0.3">
      <c r="A7543" s="1"/>
      <c r="C7543" s="6"/>
      <c r="H7543" s="8"/>
      <c r="I7543" s="4"/>
      <c r="V7543" s="27"/>
    </row>
    <row r="7544" spans="1:22" x14ac:dyDescent="0.3">
      <c r="A7544" s="1"/>
      <c r="C7544" s="6"/>
      <c r="H7544" s="8"/>
      <c r="I7544" s="4"/>
      <c r="V7544" s="27"/>
    </row>
    <row r="7545" spans="1:22" x14ac:dyDescent="0.3">
      <c r="A7545" s="1"/>
      <c r="C7545" s="6"/>
      <c r="H7545" s="8"/>
      <c r="I7545" s="4"/>
      <c r="V7545" s="27"/>
    </row>
    <row r="7546" spans="1:22" x14ac:dyDescent="0.3">
      <c r="A7546" s="1"/>
      <c r="C7546" s="6"/>
      <c r="H7546" s="8"/>
      <c r="I7546" s="4"/>
      <c r="V7546" s="27"/>
    </row>
    <row r="7547" spans="1:22" x14ac:dyDescent="0.3">
      <c r="A7547" s="1"/>
      <c r="C7547" s="6"/>
      <c r="H7547" s="8"/>
      <c r="I7547" s="4"/>
      <c r="V7547" s="27"/>
    </row>
    <row r="7548" spans="1:22" x14ac:dyDescent="0.3">
      <c r="A7548" s="1"/>
      <c r="C7548" s="6"/>
      <c r="H7548" s="8"/>
      <c r="I7548" s="4"/>
      <c r="V7548" s="27"/>
    </row>
    <row r="7549" spans="1:22" x14ac:dyDescent="0.3">
      <c r="A7549" s="1"/>
      <c r="C7549" s="6"/>
      <c r="H7549" s="8"/>
      <c r="I7549" s="4"/>
      <c r="V7549" s="27"/>
    </row>
    <row r="7550" spans="1:22" x14ac:dyDescent="0.3">
      <c r="A7550" s="1"/>
      <c r="C7550" s="6"/>
      <c r="H7550" s="8"/>
      <c r="I7550" s="4"/>
      <c r="V7550" s="27"/>
    </row>
    <row r="7551" spans="1:22" x14ac:dyDescent="0.3">
      <c r="A7551" s="1"/>
      <c r="C7551" s="6"/>
      <c r="H7551" s="8"/>
      <c r="I7551" s="4"/>
      <c r="V7551" s="27"/>
    </row>
    <row r="7552" spans="1:22" x14ac:dyDescent="0.3">
      <c r="A7552" s="1"/>
      <c r="C7552" s="6"/>
      <c r="H7552" s="8"/>
      <c r="I7552" s="4"/>
      <c r="V7552" s="27"/>
    </row>
    <row r="7553" spans="1:22" x14ac:dyDescent="0.3">
      <c r="A7553" s="1"/>
      <c r="C7553" s="6"/>
      <c r="H7553" s="8"/>
      <c r="I7553" s="4"/>
      <c r="V7553" s="27"/>
    </row>
    <row r="7554" spans="1:22" x14ac:dyDescent="0.3">
      <c r="A7554" s="1"/>
      <c r="C7554" s="6"/>
      <c r="H7554" s="8"/>
      <c r="I7554" s="4"/>
      <c r="V7554" s="27"/>
    </row>
    <row r="7555" spans="1:22" x14ac:dyDescent="0.3">
      <c r="A7555" s="1"/>
      <c r="C7555" s="6"/>
      <c r="H7555" s="8"/>
      <c r="I7555" s="4"/>
      <c r="V7555" s="27"/>
    </row>
    <row r="7556" spans="1:22" x14ac:dyDescent="0.3">
      <c r="A7556" s="1"/>
      <c r="C7556" s="6"/>
      <c r="H7556" s="8"/>
      <c r="I7556" s="4"/>
      <c r="V7556" s="27"/>
    </row>
    <row r="7557" spans="1:22" x14ac:dyDescent="0.3">
      <c r="A7557" s="1"/>
      <c r="C7557" s="6"/>
      <c r="H7557" s="8"/>
      <c r="I7557" s="4"/>
      <c r="V7557" s="27"/>
    </row>
    <row r="7558" spans="1:22" x14ac:dyDescent="0.3">
      <c r="A7558" s="1"/>
      <c r="C7558" s="6"/>
      <c r="H7558" s="8"/>
      <c r="I7558" s="4"/>
      <c r="V7558" s="27"/>
    </row>
    <row r="7559" spans="1:22" x14ac:dyDescent="0.3">
      <c r="A7559" s="1"/>
      <c r="C7559" s="6"/>
      <c r="H7559" s="8"/>
      <c r="I7559" s="4"/>
      <c r="V7559" s="27"/>
    </row>
    <row r="7560" spans="1:22" x14ac:dyDescent="0.3">
      <c r="A7560" s="1"/>
      <c r="C7560" s="6"/>
      <c r="H7560" s="8"/>
      <c r="I7560" s="4"/>
      <c r="V7560" s="27"/>
    </row>
    <row r="7561" spans="1:22" x14ac:dyDescent="0.3">
      <c r="A7561" s="1"/>
      <c r="C7561" s="6"/>
      <c r="H7561" s="8"/>
      <c r="I7561" s="4"/>
      <c r="V7561" s="27"/>
    </row>
    <row r="7562" spans="1:22" x14ac:dyDescent="0.3">
      <c r="A7562" s="1"/>
      <c r="C7562" s="6"/>
      <c r="H7562" s="8"/>
      <c r="I7562" s="4"/>
      <c r="V7562" s="27"/>
    </row>
    <row r="7563" spans="1:22" x14ac:dyDescent="0.3">
      <c r="A7563" s="1"/>
      <c r="C7563" s="6"/>
      <c r="H7563" s="8"/>
      <c r="I7563" s="4"/>
      <c r="V7563" s="27"/>
    </row>
    <row r="7564" spans="1:22" x14ac:dyDescent="0.3">
      <c r="A7564" s="1"/>
      <c r="C7564" s="6"/>
      <c r="H7564" s="8"/>
      <c r="I7564" s="4"/>
      <c r="V7564" s="27"/>
    </row>
    <row r="7565" spans="1:22" x14ac:dyDescent="0.3">
      <c r="A7565" s="1"/>
      <c r="C7565" s="6"/>
      <c r="H7565" s="8"/>
      <c r="I7565" s="4"/>
      <c r="V7565" s="27"/>
    </row>
    <row r="7566" spans="1:22" x14ac:dyDescent="0.3">
      <c r="A7566" s="1"/>
      <c r="C7566" s="6"/>
      <c r="H7566" s="8"/>
      <c r="I7566" s="4"/>
      <c r="V7566" s="27"/>
    </row>
    <row r="7567" spans="1:22" x14ac:dyDescent="0.3">
      <c r="A7567" s="1"/>
      <c r="C7567" s="6"/>
      <c r="H7567" s="8"/>
      <c r="I7567" s="4"/>
      <c r="V7567" s="27"/>
    </row>
    <row r="7568" spans="1:22" x14ac:dyDescent="0.3">
      <c r="A7568" s="1"/>
      <c r="C7568" s="6"/>
      <c r="H7568" s="8"/>
      <c r="I7568" s="4"/>
      <c r="V7568" s="27"/>
    </row>
    <row r="7569" spans="1:22" x14ac:dyDescent="0.3">
      <c r="A7569" s="1"/>
      <c r="C7569" s="6"/>
      <c r="H7569" s="8"/>
      <c r="I7569" s="4"/>
      <c r="V7569" s="27"/>
    </row>
    <row r="7570" spans="1:22" x14ac:dyDescent="0.3">
      <c r="A7570" s="1"/>
      <c r="C7570" s="6"/>
      <c r="H7570" s="8"/>
      <c r="I7570" s="4"/>
      <c r="V7570" s="27"/>
    </row>
    <row r="7571" spans="1:22" x14ac:dyDescent="0.3">
      <c r="A7571" s="1"/>
      <c r="C7571" s="6"/>
      <c r="H7571" s="8"/>
      <c r="I7571" s="4"/>
      <c r="V7571" s="27"/>
    </row>
    <row r="7572" spans="1:22" x14ac:dyDescent="0.3">
      <c r="A7572" s="1"/>
      <c r="C7572" s="6"/>
      <c r="H7572" s="8"/>
      <c r="I7572" s="4"/>
      <c r="V7572" s="27"/>
    </row>
    <row r="7573" spans="1:22" x14ac:dyDescent="0.3">
      <c r="A7573" s="1"/>
      <c r="C7573" s="6"/>
      <c r="H7573" s="8"/>
      <c r="I7573" s="4"/>
      <c r="V7573" s="27"/>
    </row>
    <row r="7574" spans="1:22" x14ac:dyDescent="0.3">
      <c r="A7574" s="1"/>
      <c r="C7574" s="6"/>
      <c r="H7574" s="8"/>
      <c r="I7574" s="4"/>
      <c r="V7574" s="27"/>
    </row>
    <row r="7575" spans="1:22" x14ac:dyDescent="0.3">
      <c r="A7575" s="1"/>
      <c r="C7575" s="6"/>
      <c r="H7575" s="8"/>
      <c r="I7575" s="4"/>
      <c r="V7575" s="27"/>
    </row>
    <row r="7576" spans="1:22" x14ac:dyDescent="0.3">
      <c r="A7576" s="1"/>
      <c r="C7576" s="6"/>
      <c r="H7576" s="8"/>
      <c r="I7576" s="4"/>
      <c r="V7576" s="27"/>
    </row>
    <row r="7577" spans="1:22" x14ac:dyDescent="0.3">
      <c r="A7577" s="1"/>
      <c r="C7577" s="6"/>
      <c r="H7577" s="8"/>
      <c r="I7577" s="4"/>
      <c r="V7577" s="27"/>
    </row>
    <row r="7578" spans="1:22" x14ac:dyDescent="0.3">
      <c r="A7578" s="1"/>
      <c r="C7578" s="6"/>
      <c r="H7578" s="8"/>
      <c r="I7578" s="4"/>
      <c r="V7578" s="27"/>
    </row>
    <row r="7579" spans="1:22" x14ac:dyDescent="0.3">
      <c r="A7579" s="1"/>
      <c r="C7579" s="6"/>
      <c r="H7579" s="8"/>
      <c r="I7579" s="4"/>
      <c r="V7579" s="27"/>
    </row>
    <row r="7580" spans="1:22" x14ac:dyDescent="0.3">
      <c r="A7580" s="1"/>
      <c r="C7580" s="6"/>
      <c r="H7580" s="8"/>
      <c r="I7580" s="4"/>
      <c r="V7580" s="27"/>
    </row>
    <row r="7581" spans="1:22" x14ac:dyDescent="0.3">
      <c r="A7581" s="1"/>
      <c r="C7581" s="6"/>
      <c r="H7581" s="8"/>
      <c r="I7581" s="4"/>
      <c r="V7581" s="27"/>
    </row>
    <row r="7582" spans="1:22" x14ac:dyDescent="0.3">
      <c r="A7582" s="1"/>
      <c r="C7582" s="6"/>
      <c r="H7582" s="8"/>
      <c r="I7582" s="4"/>
      <c r="V7582" s="27"/>
    </row>
    <row r="7583" spans="1:22" x14ac:dyDescent="0.3">
      <c r="A7583" s="1"/>
      <c r="C7583" s="6"/>
      <c r="H7583" s="8"/>
      <c r="I7583" s="4"/>
      <c r="V7583" s="27"/>
    </row>
    <row r="7584" spans="1:22" x14ac:dyDescent="0.3">
      <c r="A7584" s="1"/>
      <c r="C7584" s="6"/>
      <c r="H7584" s="8"/>
      <c r="I7584" s="4"/>
      <c r="V7584" s="27"/>
    </row>
    <row r="7585" spans="1:22" x14ac:dyDescent="0.3">
      <c r="A7585" s="1"/>
      <c r="C7585" s="6"/>
      <c r="H7585" s="8"/>
      <c r="I7585" s="4"/>
      <c r="V7585" s="27"/>
    </row>
    <row r="7586" spans="1:22" x14ac:dyDescent="0.3">
      <c r="A7586" s="1"/>
      <c r="C7586" s="6"/>
      <c r="H7586" s="8"/>
      <c r="I7586" s="4"/>
      <c r="V7586" s="27"/>
    </row>
    <row r="7587" spans="1:22" x14ac:dyDescent="0.3">
      <c r="A7587" s="1"/>
      <c r="C7587" s="6"/>
      <c r="H7587" s="8"/>
      <c r="I7587" s="4"/>
      <c r="V7587" s="27"/>
    </row>
    <row r="7588" spans="1:22" x14ac:dyDescent="0.3">
      <c r="A7588" s="1"/>
      <c r="C7588" s="6"/>
      <c r="H7588" s="8"/>
      <c r="I7588" s="4"/>
      <c r="V7588" s="27"/>
    </row>
    <row r="7589" spans="1:22" x14ac:dyDescent="0.3">
      <c r="A7589" s="1"/>
      <c r="C7589" s="6"/>
      <c r="H7589" s="8"/>
      <c r="I7589" s="4"/>
      <c r="V7589" s="27"/>
    </row>
    <row r="7590" spans="1:22" x14ac:dyDescent="0.3">
      <c r="A7590" s="1"/>
      <c r="C7590" s="6"/>
      <c r="H7590" s="8"/>
      <c r="I7590" s="4"/>
      <c r="V7590" s="27"/>
    </row>
    <row r="7591" spans="1:22" x14ac:dyDescent="0.3">
      <c r="A7591" s="1"/>
      <c r="C7591" s="6"/>
      <c r="H7591" s="8"/>
      <c r="I7591" s="4"/>
      <c r="V7591" s="27"/>
    </row>
    <row r="7592" spans="1:22" x14ac:dyDescent="0.3">
      <c r="A7592" s="1"/>
      <c r="C7592" s="6"/>
      <c r="H7592" s="8"/>
      <c r="I7592" s="4"/>
      <c r="V7592" s="27"/>
    </row>
    <row r="7593" spans="1:22" x14ac:dyDescent="0.3">
      <c r="A7593" s="1"/>
      <c r="C7593" s="6"/>
      <c r="H7593" s="8"/>
      <c r="I7593" s="4"/>
      <c r="V7593" s="27"/>
    </row>
    <row r="7594" spans="1:22" x14ac:dyDescent="0.3">
      <c r="A7594" s="1"/>
      <c r="C7594" s="6"/>
      <c r="H7594" s="8"/>
      <c r="I7594" s="4"/>
      <c r="V7594" s="27"/>
    </row>
    <row r="7595" spans="1:22" x14ac:dyDescent="0.3">
      <c r="A7595" s="1"/>
      <c r="C7595" s="6"/>
      <c r="H7595" s="8"/>
      <c r="I7595" s="4"/>
      <c r="V7595" s="27"/>
    </row>
    <row r="7596" spans="1:22" x14ac:dyDescent="0.3">
      <c r="A7596" s="1"/>
      <c r="C7596" s="6"/>
      <c r="H7596" s="8"/>
      <c r="I7596" s="4"/>
      <c r="V7596" s="27"/>
    </row>
    <row r="7597" spans="1:22" x14ac:dyDescent="0.3">
      <c r="A7597" s="1"/>
      <c r="C7597" s="6"/>
      <c r="H7597" s="8"/>
      <c r="I7597" s="4"/>
      <c r="V7597" s="27"/>
    </row>
    <row r="7598" spans="1:22" x14ac:dyDescent="0.3">
      <c r="A7598" s="1"/>
      <c r="C7598" s="6"/>
      <c r="H7598" s="8"/>
      <c r="I7598" s="4"/>
      <c r="V7598" s="27"/>
    </row>
    <row r="7599" spans="1:22" x14ac:dyDescent="0.3">
      <c r="A7599" s="1"/>
      <c r="C7599" s="6"/>
      <c r="H7599" s="8"/>
      <c r="I7599" s="4"/>
      <c r="V7599" s="27"/>
    </row>
    <row r="7600" spans="1:22" x14ac:dyDescent="0.3">
      <c r="A7600" s="1"/>
      <c r="C7600" s="6"/>
      <c r="H7600" s="8"/>
      <c r="I7600" s="4"/>
      <c r="V7600" s="27"/>
    </row>
    <row r="7601" spans="1:22" x14ac:dyDescent="0.3">
      <c r="A7601" s="1"/>
      <c r="C7601" s="6"/>
      <c r="H7601" s="8"/>
      <c r="I7601" s="4"/>
      <c r="V7601" s="27"/>
    </row>
    <row r="7602" spans="1:22" x14ac:dyDescent="0.3">
      <c r="A7602" s="1"/>
      <c r="C7602" s="6"/>
      <c r="H7602" s="8"/>
      <c r="I7602" s="4"/>
      <c r="V7602" s="27"/>
    </row>
    <row r="7603" spans="1:22" x14ac:dyDescent="0.3">
      <c r="A7603" s="1"/>
      <c r="C7603" s="6"/>
      <c r="H7603" s="8"/>
      <c r="I7603" s="4"/>
      <c r="V7603" s="27"/>
    </row>
    <row r="7604" spans="1:22" x14ac:dyDescent="0.3">
      <c r="A7604" s="1"/>
      <c r="C7604" s="6"/>
      <c r="H7604" s="8"/>
      <c r="I7604" s="4"/>
      <c r="V7604" s="27"/>
    </row>
    <row r="7605" spans="1:22" x14ac:dyDescent="0.3">
      <c r="A7605" s="1"/>
      <c r="C7605" s="6"/>
      <c r="H7605" s="8"/>
      <c r="I7605" s="4"/>
      <c r="V7605" s="27"/>
    </row>
    <row r="7606" spans="1:22" x14ac:dyDescent="0.3">
      <c r="A7606" s="1"/>
      <c r="C7606" s="6"/>
      <c r="H7606" s="8"/>
      <c r="I7606" s="4"/>
      <c r="V7606" s="27"/>
    </row>
    <row r="7607" spans="1:22" x14ac:dyDescent="0.3">
      <c r="A7607" s="1"/>
      <c r="C7607" s="6"/>
      <c r="H7607" s="8"/>
      <c r="I7607" s="4"/>
      <c r="V7607" s="27"/>
    </row>
    <row r="7608" spans="1:22" x14ac:dyDescent="0.3">
      <c r="A7608" s="1"/>
      <c r="C7608" s="6"/>
      <c r="H7608" s="8"/>
      <c r="I7608" s="4"/>
      <c r="V7608" s="27"/>
    </row>
    <row r="7609" spans="1:22" x14ac:dyDescent="0.3">
      <c r="A7609" s="1"/>
      <c r="C7609" s="6"/>
      <c r="H7609" s="8"/>
      <c r="I7609" s="4"/>
      <c r="V7609" s="27"/>
    </row>
    <row r="7610" spans="1:22" x14ac:dyDescent="0.3">
      <c r="A7610" s="1"/>
      <c r="C7610" s="6"/>
      <c r="H7610" s="8"/>
      <c r="I7610" s="4"/>
      <c r="V7610" s="27"/>
    </row>
    <row r="7611" spans="1:22" x14ac:dyDescent="0.3">
      <c r="A7611" s="1"/>
      <c r="C7611" s="6"/>
      <c r="H7611" s="8"/>
      <c r="I7611" s="4"/>
      <c r="V7611" s="27"/>
    </row>
    <row r="7612" spans="1:22" x14ac:dyDescent="0.3">
      <c r="A7612" s="1"/>
      <c r="C7612" s="6"/>
      <c r="H7612" s="8"/>
      <c r="I7612" s="4"/>
      <c r="V7612" s="27"/>
    </row>
    <row r="7613" spans="1:22" x14ac:dyDescent="0.3">
      <c r="A7613" s="1"/>
      <c r="C7613" s="6"/>
      <c r="H7613" s="8"/>
      <c r="I7613" s="4"/>
      <c r="V7613" s="27"/>
    </row>
    <row r="7614" spans="1:22" x14ac:dyDescent="0.3">
      <c r="A7614" s="1"/>
      <c r="C7614" s="6"/>
      <c r="H7614" s="8"/>
      <c r="I7614" s="4"/>
      <c r="V7614" s="27"/>
    </row>
    <row r="7615" spans="1:22" x14ac:dyDescent="0.3">
      <c r="A7615" s="1"/>
      <c r="C7615" s="6"/>
      <c r="H7615" s="8"/>
      <c r="I7615" s="4"/>
      <c r="V7615" s="27"/>
    </row>
    <row r="7616" spans="1:22" x14ac:dyDescent="0.3">
      <c r="A7616" s="1"/>
      <c r="C7616" s="6"/>
      <c r="H7616" s="8"/>
      <c r="I7616" s="4"/>
      <c r="V7616" s="27"/>
    </row>
    <row r="7617" spans="1:22" x14ac:dyDescent="0.3">
      <c r="A7617" s="1"/>
      <c r="C7617" s="6"/>
      <c r="H7617" s="8"/>
      <c r="I7617" s="4"/>
      <c r="V7617" s="27"/>
    </row>
    <row r="7618" spans="1:22" x14ac:dyDescent="0.3">
      <c r="A7618" s="1"/>
      <c r="C7618" s="6"/>
      <c r="H7618" s="8"/>
      <c r="I7618" s="4"/>
      <c r="V7618" s="27"/>
    </row>
    <row r="7619" spans="1:22" x14ac:dyDescent="0.3">
      <c r="A7619" s="1"/>
      <c r="C7619" s="6"/>
      <c r="H7619" s="8"/>
      <c r="I7619" s="4"/>
      <c r="V7619" s="27"/>
    </row>
    <row r="7620" spans="1:22" x14ac:dyDescent="0.3">
      <c r="A7620" s="1"/>
      <c r="C7620" s="6"/>
      <c r="H7620" s="8"/>
      <c r="I7620" s="4"/>
      <c r="V7620" s="27"/>
    </row>
    <row r="7621" spans="1:22" x14ac:dyDescent="0.3">
      <c r="A7621" s="1"/>
      <c r="C7621" s="6"/>
      <c r="H7621" s="8"/>
      <c r="I7621" s="4"/>
      <c r="V7621" s="27"/>
    </row>
    <row r="7622" spans="1:22" x14ac:dyDescent="0.3">
      <c r="A7622" s="1"/>
      <c r="C7622" s="6"/>
      <c r="H7622" s="8"/>
      <c r="I7622" s="4"/>
      <c r="V7622" s="27"/>
    </row>
    <row r="7623" spans="1:22" x14ac:dyDescent="0.3">
      <c r="A7623" s="1"/>
      <c r="C7623" s="6"/>
      <c r="H7623" s="8"/>
      <c r="I7623" s="4"/>
      <c r="V7623" s="27"/>
    </row>
    <row r="7624" spans="1:22" x14ac:dyDescent="0.3">
      <c r="A7624" s="1"/>
      <c r="C7624" s="6"/>
      <c r="H7624" s="8"/>
      <c r="I7624" s="4"/>
      <c r="V7624" s="27"/>
    </row>
    <row r="7625" spans="1:22" x14ac:dyDescent="0.3">
      <c r="A7625" s="1"/>
      <c r="C7625" s="6"/>
      <c r="H7625" s="8"/>
      <c r="I7625" s="4"/>
      <c r="V7625" s="27"/>
    </row>
    <row r="7626" spans="1:22" x14ac:dyDescent="0.3">
      <c r="A7626" s="1"/>
      <c r="C7626" s="6"/>
      <c r="H7626" s="8"/>
      <c r="I7626" s="4"/>
      <c r="V7626" s="27"/>
    </row>
    <row r="7627" spans="1:22" x14ac:dyDescent="0.3">
      <c r="A7627" s="1"/>
      <c r="C7627" s="6"/>
      <c r="H7627" s="8"/>
      <c r="I7627" s="4"/>
      <c r="V7627" s="27"/>
    </row>
    <row r="7628" spans="1:22" x14ac:dyDescent="0.3">
      <c r="A7628" s="1"/>
      <c r="C7628" s="6"/>
      <c r="H7628" s="8"/>
      <c r="I7628" s="4"/>
      <c r="V7628" s="27"/>
    </row>
    <row r="7629" spans="1:22" x14ac:dyDescent="0.3">
      <c r="A7629" s="1"/>
      <c r="C7629" s="6"/>
      <c r="H7629" s="8"/>
      <c r="I7629" s="4"/>
      <c r="V7629" s="27"/>
    </row>
    <row r="7630" spans="1:22" x14ac:dyDescent="0.3">
      <c r="A7630" s="1"/>
      <c r="C7630" s="6"/>
      <c r="H7630" s="8"/>
      <c r="I7630" s="4"/>
      <c r="V7630" s="27"/>
    </row>
    <row r="7631" spans="1:22" x14ac:dyDescent="0.3">
      <c r="A7631" s="1"/>
      <c r="C7631" s="6"/>
      <c r="H7631" s="8"/>
      <c r="I7631" s="4"/>
      <c r="V7631" s="27"/>
    </row>
    <row r="7632" spans="1:22" x14ac:dyDescent="0.3">
      <c r="A7632" s="1"/>
      <c r="C7632" s="6"/>
      <c r="H7632" s="8"/>
      <c r="I7632" s="4"/>
      <c r="V7632" s="27"/>
    </row>
    <row r="7633" spans="1:22" x14ac:dyDescent="0.3">
      <c r="A7633" s="1"/>
      <c r="C7633" s="6"/>
      <c r="H7633" s="8"/>
      <c r="I7633" s="4"/>
      <c r="V7633" s="27"/>
    </row>
    <row r="7634" spans="1:22" x14ac:dyDescent="0.3">
      <c r="A7634" s="1"/>
      <c r="C7634" s="6"/>
      <c r="H7634" s="8"/>
      <c r="I7634" s="4"/>
      <c r="V7634" s="27"/>
    </row>
    <row r="7635" spans="1:22" x14ac:dyDescent="0.3">
      <c r="A7635" s="1"/>
      <c r="C7635" s="6"/>
      <c r="H7635" s="8"/>
      <c r="I7635" s="4"/>
      <c r="V7635" s="27"/>
    </row>
    <row r="7636" spans="1:22" x14ac:dyDescent="0.3">
      <c r="A7636" s="1"/>
      <c r="C7636" s="6"/>
      <c r="H7636" s="8"/>
      <c r="I7636" s="4"/>
      <c r="V7636" s="27"/>
    </row>
    <row r="7637" spans="1:22" x14ac:dyDescent="0.3">
      <c r="A7637" s="1"/>
      <c r="C7637" s="6"/>
      <c r="H7637" s="8"/>
      <c r="I7637" s="4"/>
      <c r="V7637" s="27"/>
    </row>
    <row r="7638" spans="1:22" x14ac:dyDescent="0.3">
      <c r="A7638" s="1"/>
      <c r="C7638" s="6"/>
      <c r="H7638" s="8"/>
      <c r="I7638" s="4"/>
      <c r="V7638" s="27"/>
    </row>
    <row r="7639" spans="1:22" x14ac:dyDescent="0.3">
      <c r="A7639" s="1"/>
      <c r="C7639" s="6"/>
      <c r="H7639" s="8"/>
      <c r="I7639" s="4"/>
      <c r="V7639" s="27"/>
    </row>
    <row r="7640" spans="1:22" x14ac:dyDescent="0.3">
      <c r="A7640" s="1"/>
      <c r="C7640" s="6"/>
      <c r="H7640" s="8"/>
      <c r="I7640" s="4"/>
      <c r="V7640" s="27"/>
    </row>
    <row r="7641" spans="1:22" x14ac:dyDescent="0.3">
      <c r="A7641" s="1"/>
      <c r="C7641" s="6"/>
      <c r="H7641" s="8"/>
      <c r="I7641" s="4"/>
      <c r="V7641" s="27"/>
    </row>
    <row r="7642" spans="1:22" x14ac:dyDescent="0.3">
      <c r="A7642" s="1"/>
      <c r="C7642" s="6"/>
      <c r="H7642" s="8"/>
      <c r="I7642" s="4"/>
      <c r="V7642" s="27"/>
    </row>
    <row r="7643" spans="1:22" x14ac:dyDescent="0.3">
      <c r="A7643" s="1"/>
      <c r="C7643" s="6"/>
      <c r="H7643" s="8"/>
      <c r="I7643" s="4"/>
      <c r="V7643" s="27"/>
    </row>
    <row r="7644" spans="1:22" x14ac:dyDescent="0.3">
      <c r="A7644" s="1"/>
      <c r="C7644" s="6"/>
      <c r="H7644" s="8"/>
      <c r="I7644" s="4"/>
      <c r="V7644" s="27"/>
    </row>
    <row r="7645" spans="1:22" x14ac:dyDescent="0.3">
      <c r="A7645" s="1"/>
      <c r="C7645" s="6"/>
      <c r="H7645" s="8"/>
      <c r="I7645" s="4"/>
      <c r="V7645" s="27"/>
    </row>
    <row r="7646" spans="1:22" x14ac:dyDescent="0.3">
      <c r="A7646" s="1"/>
      <c r="C7646" s="6"/>
      <c r="H7646" s="8"/>
      <c r="I7646" s="4"/>
      <c r="V7646" s="27"/>
    </row>
    <row r="7647" spans="1:22" x14ac:dyDescent="0.3">
      <c r="A7647" s="1"/>
      <c r="C7647" s="6"/>
      <c r="H7647" s="8"/>
      <c r="I7647" s="4"/>
      <c r="V7647" s="27"/>
    </row>
    <row r="7648" spans="1:22" x14ac:dyDescent="0.3">
      <c r="A7648" s="1"/>
      <c r="C7648" s="6"/>
      <c r="H7648" s="8"/>
      <c r="I7648" s="4"/>
      <c r="V7648" s="27"/>
    </row>
    <row r="7649" spans="1:22" x14ac:dyDescent="0.3">
      <c r="A7649" s="1"/>
      <c r="C7649" s="6"/>
      <c r="H7649" s="8"/>
      <c r="I7649" s="4"/>
      <c r="V7649" s="27"/>
    </row>
    <row r="7650" spans="1:22" x14ac:dyDescent="0.3">
      <c r="A7650" s="1"/>
      <c r="C7650" s="6"/>
      <c r="H7650" s="8"/>
      <c r="I7650" s="4"/>
      <c r="V7650" s="27"/>
    </row>
    <row r="7651" spans="1:22" x14ac:dyDescent="0.3">
      <c r="A7651" s="1"/>
      <c r="C7651" s="6"/>
      <c r="H7651" s="8"/>
      <c r="I7651" s="4"/>
      <c r="V7651" s="27"/>
    </row>
    <row r="7652" spans="1:22" x14ac:dyDescent="0.3">
      <c r="A7652" s="1"/>
      <c r="C7652" s="6"/>
      <c r="H7652" s="8"/>
      <c r="I7652" s="4"/>
      <c r="V7652" s="27"/>
    </row>
    <row r="7653" spans="1:22" x14ac:dyDescent="0.3">
      <c r="A7653" s="1"/>
      <c r="C7653" s="6"/>
      <c r="H7653" s="8"/>
      <c r="I7653" s="4"/>
      <c r="V7653" s="27"/>
    </row>
    <row r="7654" spans="1:22" x14ac:dyDescent="0.3">
      <c r="A7654" s="1"/>
      <c r="C7654" s="6"/>
      <c r="H7654" s="8"/>
      <c r="I7654" s="4"/>
      <c r="V7654" s="27"/>
    </row>
    <row r="7655" spans="1:22" x14ac:dyDescent="0.3">
      <c r="A7655" s="1"/>
      <c r="C7655" s="6"/>
      <c r="H7655" s="8"/>
      <c r="I7655" s="4"/>
      <c r="V7655" s="27"/>
    </row>
    <row r="7656" spans="1:22" x14ac:dyDescent="0.3">
      <c r="A7656" s="1"/>
      <c r="C7656" s="6"/>
      <c r="H7656" s="8"/>
      <c r="I7656" s="4"/>
      <c r="V7656" s="27"/>
    </row>
    <row r="7657" spans="1:22" x14ac:dyDescent="0.3">
      <c r="A7657" s="1"/>
      <c r="C7657" s="6"/>
      <c r="H7657" s="8"/>
      <c r="I7657" s="4"/>
      <c r="V7657" s="27"/>
    </row>
    <row r="7658" spans="1:22" x14ac:dyDescent="0.3">
      <c r="A7658" s="1"/>
      <c r="C7658" s="6"/>
      <c r="H7658" s="8"/>
      <c r="I7658" s="4"/>
      <c r="V7658" s="27"/>
    </row>
    <row r="7659" spans="1:22" x14ac:dyDescent="0.3">
      <c r="A7659" s="1"/>
      <c r="C7659" s="6"/>
      <c r="H7659" s="8"/>
      <c r="I7659" s="4"/>
      <c r="V7659" s="27"/>
    </row>
    <row r="7660" spans="1:22" x14ac:dyDescent="0.3">
      <c r="A7660" s="1"/>
      <c r="C7660" s="6"/>
      <c r="H7660" s="8"/>
      <c r="I7660" s="4"/>
      <c r="V7660" s="27"/>
    </row>
    <row r="7661" spans="1:22" x14ac:dyDescent="0.3">
      <c r="A7661" s="1"/>
      <c r="C7661" s="6"/>
      <c r="H7661" s="8"/>
      <c r="I7661" s="4"/>
      <c r="V7661" s="27"/>
    </row>
    <row r="7662" spans="1:22" x14ac:dyDescent="0.3">
      <c r="A7662" s="1"/>
      <c r="C7662" s="6"/>
      <c r="H7662" s="8"/>
      <c r="I7662" s="4"/>
      <c r="V7662" s="27"/>
    </row>
    <row r="7663" spans="1:22" x14ac:dyDescent="0.3">
      <c r="A7663" s="1"/>
      <c r="C7663" s="6"/>
      <c r="H7663" s="8"/>
      <c r="I7663" s="4"/>
      <c r="V7663" s="27"/>
    </row>
    <row r="7664" spans="1:22" x14ac:dyDescent="0.3">
      <c r="A7664" s="1"/>
      <c r="C7664" s="6"/>
      <c r="H7664" s="8"/>
      <c r="I7664" s="4"/>
      <c r="V7664" s="27"/>
    </row>
    <row r="7665" spans="1:22" x14ac:dyDescent="0.3">
      <c r="A7665" s="1"/>
      <c r="C7665" s="6"/>
      <c r="H7665" s="8"/>
      <c r="I7665" s="4"/>
      <c r="V7665" s="27"/>
    </row>
    <row r="7666" spans="1:22" x14ac:dyDescent="0.3">
      <c r="A7666" s="1"/>
      <c r="C7666" s="6"/>
      <c r="H7666" s="8"/>
      <c r="I7666" s="4"/>
      <c r="V7666" s="27"/>
    </row>
    <row r="7667" spans="1:22" x14ac:dyDescent="0.3">
      <c r="A7667" s="1"/>
      <c r="C7667" s="6"/>
      <c r="H7667" s="8"/>
      <c r="I7667" s="4"/>
      <c r="V7667" s="27"/>
    </row>
    <row r="7668" spans="1:22" x14ac:dyDescent="0.3">
      <c r="A7668" s="1"/>
      <c r="C7668" s="6"/>
      <c r="H7668" s="8"/>
      <c r="I7668" s="4"/>
      <c r="V7668" s="27"/>
    </row>
    <row r="7669" spans="1:22" x14ac:dyDescent="0.3">
      <c r="A7669" s="1"/>
      <c r="C7669" s="6"/>
      <c r="H7669" s="8"/>
      <c r="I7669" s="4"/>
      <c r="V7669" s="27"/>
    </row>
    <row r="7670" spans="1:22" x14ac:dyDescent="0.3">
      <c r="A7670" s="1"/>
      <c r="C7670" s="6"/>
      <c r="H7670" s="8"/>
      <c r="I7670" s="4"/>
      <c r="V7670" s="27"/>
    </row>
    <row r="7671" spans="1:22" x14ac:dyDescent="0.3">
      <c r="A7671" s="1"/>
      <c r="C7671" s="6"/>
      <c r="H7671" s="8"/>
      <c r="I7671" s="4"/>
      <c r="V7671" s="27"/>
    </row>
    <row r="7672" spans="1:22" x14ac:dyDescent="0.3">
      <c r="A7672" s="1"/>
      <c r="C7672" s="6"/>
      <c r="H7672" s="8"/>
      <c r="I7672" s="4"/>
      <c r="V7672" s="27"/>
    </row>
    <row r="7673" spans="1:22" x14ac:dyDescent="0.3">
      <c r="A7673" s="1"/>
      <c r="C7673" s="6"/>
      <c r="H7673" s="8"/>
      <c r="I7673" s="4"/>
      <c r="V7673" s="27"/>
    </row>
    <row r="7674" spans="1:22" x14ac:dyDescent="0.3">
      <c r="A7674" s="1"/>
      <c r="C7674" s="6"/>
      <c r="H7674" s="8"/>
      <c r="I7674" s="4"/>
      <c r="V7674" s="27"/>
    </row>
    <row r="7675" spans="1:22" x14ac:dyDescent="0.3">
      <c r="A7675" s="1"/>
      <c r="C7675" s="6"/>
      <c r="H7675" s="8"/>
      <c r="I7675" s="4"/>
      <c r="V7675" s="27"/>
    </row>
    <row r="7676" spans="1:22" x14ac:dyDescent="0.3">
      <c r="A7676" s="1"/>
      <c r="C7676" s="6"/>
      <c r="H7676" s="8"/>
      <c r="I7676" s="4"/>
      <c r="V7676" s="27"/>
    </row>
    <row r="7677" spans="1:22" x14ac:dyDescent="0.3">
      <c r="A7677" s="1"/>
      <c r="C7677" s="6"/>
      <c r="H7677" s="8"/>
      <c r="I7677" s="4"/>
      <c r="V7677" s="27"/>
    </row>
    <row r="7678" spans="1:22" x14ac:dyDescent="0.3">
      <c r="A7678" s="1"/>
      <c r="C7678" s="6"/>
      <c r="H7678" s="8"/>
      <c r="I7678" s="4"/>
      <c r="V7678" s="27"/>
    </row>
    <row r="7679" spans="1:22" x14ac:dyDescent="0.3">
      <c r="A7679" s="1"/>
      <c r="C7679" s="6"/>
      <c r="H7679" s="8"/>
      <c r="I7679" s="4"/>
      <c r="V7679" s="27"/>
    </row>
    <row r="7680" spans="1:22" x14ac:dyDescent="0.3">
      <c r="A7680" s="1"/>
      <c r="C7680" s="6"/>
      <c r="H7680" s="8"/>
      <c r="I7680" s="4"/>
      <c r="V7680" s="27"/>
    </row>
    <row r="7681" spans="1:22" x14ac:dyDescent="0.3">
      <c r="A7681" s="1"/>
      <c r="C7681" s="6"/>
      <c r="H7681" s="8"/>
      <c r="I7681" s="4"/>
      <c r="V7681" s="27"/>
    </row>
    <row r="7682" spans="1:22" x14ac:dyDescent="0.3">
      <c r="A7682" s="1"/>
      <c r="C7682" s="6"/>
      <c r="H7682" s="8"/>
      <c r="I7682" s="4"/>
      <c r="V7682" s="27"/>
    </row>
    <row r="7683" spans="1:22" x14ac:dyDescent="0.3">
      <c r="A7683" s="1"/>
      <c r="C7683" s="6"/>
      <c r="H7683" s="8"/>
      <c r="I7683" s="4"/>
      <c r="V7683" s="27"/>
    </row>
    <row r="7684" spans="1:22" x14ac:dyDescent="0.3">
      <c r="A7684" s="1"/>
      <c r="C7684" s="6"/>
      <c r="H7684" s="8"/>
      <c r="I7684" s="4"/>
      <c r="V7684" s="27"/>
    </row>
    <row r="7685" spans="1:22" x14ac:dyDescent="0.3">
      <c r="A7685" s="1"/>
      <c r="C7685" s="6"/>
      <c r="H7685" s="8"/>
      <c r="I7685" s="4"/>
      <c r="V7685" s="27"/>
    </row>
    <row r="7686" spans="1:22" x14ac:dyDescent="0.3">
      <c r="A7686" s="1"/>
      <c r="C7686" s="6"/>
      <c r="H7686" s="8"/>
      <c r="I7686" s="4"/>
      <c r="V7686" s="27"/>
    </row>
    <row r="7687" spans="1:22" x14ac:dyDescent="0.3">
      <c r="A7687" s="1"/>
      <c r="C7687" s="6"/>
      <c r="H7687" s="8"/>
      <c r="I7687" s="4"/>
      <c r="V7687" s="27"/>
    </row>
    <row r="7688" spans="1:22" x14ac:dyDescent="0.3">
      <c r="A7688" s="1"/>
      <c r="C7688" s="6"/>
      <c r="H7688" s="8"/>
      <c r="I7688" s="4"/>
      <c r="V7688" s="27"/>
    </row>
    <row r="7689" spans="1:22" x14ac:dyDescent="0.3">
      <c r="A7689" s="1"/>
      <c r="C7689" s="6"/>
      <c r="H7689" s="8"/>
      <c r="I7689" s="4"/>
      <c r="V7689" s="27"/>
    </row>
    <row r="7690" spans="1:22" x14ac:dyDescent="0.3">
      <c r="A7690" s="1"/>
      <c r="C7690" s="6"/>
      <c r="H7690" s="8"/>
      <c r="I7690" s="4"/>
      <c r="V7690" s="27"/>
    </row>
    <row r="7691" spans="1:22" x14ac:dyDescent="0.3">
      <c r="A7691" s="1"/>
      <c r="C7691" s="6"/>
      <c r="H7691" s="8"/>
      <c r="I7691" s="4"/>
      <c r="V7691" s="27"/>
    </row>
    <row r="7692" spans="1:22" x14ac:dyDescent="0.3">
      <c r="A7692" s="1"/>
      <c r="C7692" s="6"/>
      <c r="H7692" s="8"/>
      <c r="I7692" s="4"/>
      <c r="V7692" s="27"/>
    </row>
    <row r="7693" spans="1:22" x14ac:dyDescent="0.3">
      <c r="A7693" s="1"/>
      <c r="C7693" s="6"/>
      <c r="H7693" s="8"/>
      <c r="I7693" s="4"/>
      <c r="V7693" s="27"/>
    </row>
    <row r="7694" spans="1:22" x14ac:dyDescent="0.3">
      <c r="A7694" s="1"/>
      <c r="C7694" s="6"/>
      <c r="H7694" s="8"/>
      <c r="I7694" s="4"/>
      <c r="V7694" s="27"/>
    </row>
    <row r="7695" spans="1:22" x14ac:dyDescent="0.3">
      <c r="A7695" s="1"/>
      <c r="C7695" s="6"/>
      <c r="H7695" s="8"/>
      <c r="I7695" s="4"/>
      <c r="V7695" s="27"/>
    </row>
    <row r="7696" spans="1:22" x14ac:dyDescent="0.3">
      <c r="A7696" s="1"/>
      <c r="C7696" s="6"/>
      <c r="H7696" s="8"/>
      <c r="I7696" s="4"/>
      <c r="V7696" s="27"/>
    </row>
    <row r="7697" spans="1:22" x14ac:dyDescent="0.3">
      <c r="A7697" s="1"/>
      <c r="C7697" s="6"/>
      <c r="H7697" s="8"/>
      <c r="I7697" s="4"/>
      <c r="V7697" s="27"/>
    </row>
    <row r="7698" spans="1:22" x14ac:dyDescent="0.3">
      <c r="A7698" s="1"/>
      <c r="C7698" s="6"/>
      <c r="H7698" s="8"/>
      <c r="I7698" s="4"/>
      <c r="V7698" s="27"/>
    </row>
    <row r="7699" spans="1:22" x14ac:dyDescent="0.3">
      <c r="A7699" s="1"/>
      <c r="C7699" s="6"/>
      <c r="H7699" s="8"/>
      <c r="I7699" s="4"/>
      <c r="V7699" s="27"/>
    </row>
    <row r="7700" spans="1:22" x14ac:dyDescent="0.3">
      <c r="A7700" s="1"/>
      <c r="C7700" s="6"/>
      <c r="H7700" s="8"/>
      <c r="I7700" s="4"/>
      <c r="V7700" s="27"/>
    </row>
    <row r="7701" spans="1:22" x14ac:dyDescent="0.3">
      <c r="A7701" s="1"/>
      <c r="C7701" s="6"/>
      <c r="H7701" s="8"/>
      <c r="I7701" s="4"/>
      <c r="V7701" s="27"/>
    </row>
    <row r="7702" spans="1:22" x14ac:dyDescent="0.3">
      <c r="A7702" s="1"/>
      <c r="C7702" s="6"/>
      <c r="H7702" s="8"/>
      <c r="I7702" s="4"/>
      <c r="V7702" s="27"/>
    </row>
    <row r="7703" spans="1:22" x14ac:dyDescent="0.3">
      <c r="A7703" s="1"/>
      <c r="C7703" s="6"/>
      <c r="H7703" s="8"/>
      <c r="I7703" s="4"/>
      <c r="V7703" s="27"/>
    </row>
    <row r="7704" spans="1:22" x14ac:dyDescent="0.3">
      <c r="A7704" s="1"/>
      <c r="C7704" s="6"/>
      <c r="H7704" s="8"/>
      <c r="I7704" s="4"/>
      <c r="V7704" s="27"/>
    </row>
    <row r="7705" spans="1:22" x14ac:dyDescent="0.3">
      <c r="A7705" s="1"/>
      <c r="C7705" s="6"/>
      <c r="H7705" s="8"/>
      <c r="I7705" s="4"/>
      <c r="V7705" s="27"/>
    </row>
    <row r="7706" spans="1:22" x14ac:dyDescent="0.3">
      <c r="A7706" s="1"/>
      <c r="C7706" s="6"/>
      <c r="H7706" s="8"/>
      <c r="I7706" s="4"/>
      <c r="V7706" s="27"/>
    </row>
    <row r="7707" spans="1:22" x14ac:dyDescent="0.3">
      <c r="A7707" s="1"/>
      <c r="C7707" s="6"/>
      <c r="H7707" s="8"/>
      <c r="I7707" s="4"/>
      <c r="V7707" s="27"/>
    </row>
    <row r="7708" spans="1:22" x14ac:dyDescent="0.3">
      <c r="A7708" s="1"/>
      <c r="C7708" s="6"/>
      <c r="H7708" s="8"/>
      <c r="I7708" s="4"/>
      <c r="V7708" s="27"/>
    </row>
    <row r="7709" spans="1:22" x14ac:dyDescent="0.3">
      <c r="A7709" s="1"/>
      <c r="C7709" s="6"/>
      <c r="H7709" s="8"/>
      <c r="I7709" s="4"/>
      <c r="V7709" s="27"/>
    </row>
    <row r="7710" spans="1:22" x14ac:dyDescent="0.3">
      <c r="A7710" s="1"/>
      <c r="C7710" s="6"/>
      <c r="H7710" s="8"/>
      <c r="I7710" s="4"/>
      <c r="V7710" s="27"/>
    </row>
    <row r="7711" spans="1:22" x14ac:dyDescent="0.3">
      <c r="A7711" s="1"/>
      <c r="C7711" s="6"/>
      <c r="H7711" s="8"/>
      <c r="I7711" s="4"/>
      <c r="V7711" s="27"/>
    </row>
    <row r="7712" spans="1:22" x14ac:dyDescent="0.3">
      <c r="A7712" s="1"/>
      <c r="C7712" s="6"/>
      <c r="H7712" s="8"/>
      <c r="I7712" s="4"/>
      <c r="V7712" s="27"/>
    </row>
    <row r="7713" spans="1:22" x14ac:dyDescent="0.3">
      <c r="A7713" s="1"/>
      <c r="C7713" s="6"/>
      <c r="H7713" s="8"/>
      <c r="I7713" s="4"/>
      <c r="V7713" s="27"/>
    </row>
    <row r="7714" spans="1:22" x14ac:dyDescent="0.3">
      <c r="A7714" s="1"/>
      <c r="C7714" s="6"/>
      <c r="H7714" s="8"/>
      <c r="I7714" s="4"/>
      <c r="V7714" s="27"/>
    </row>
    <row r="7715" spans="1:22" x14ac:dyDescent="0.3">
      <c r="A7715" s="1"/>
      <c r="C7715" s="6"/>
      <c r="H7715" s="8"/>
      <c r="I7715" s="4"/>
      <c r="V7715" s="27"/>
    </row>
    <row r="7716" spans="1:22" x14ac:dyDescent="0.3">
      <c r="A7716" s="1"/>
      <c r="C7716" s="6"/>
      <c r="H7716" s="8"/>
      <c r="I7716" s="4"/>
      <c r="V7716" s="27"/>
    </row>
    <row r="7717" spans="1:22" x14ac:dyDescent="0.3">
      <c r="A7717" s="1"/>
      <c r="C7717" s="6"/>
      <c r="H7717" s="8"/>
      <c r="I7717" s="4"/>
      <c r="V7717" s="27"/>
    </row>
    <row r="7718" spans="1:22" x14ac:dyDescent="0.3">
      <c r="A7718" s="1"/>
      <c r="C7718" s="6"/>
      <c r="H7718" s="8"/>
      <c r="I7718" s="4"/>
      <c r="V7718" s="27"/>
    </row>
    <row r="7719" spans="1:22" x14ac:dyDescent="0.3">
      <c r="A7719" s="1"/>
      <c r="C7719" s="6"/>
      <c r="H7719" s="8"/>
      <c r="I7719" s="4"/>
      <c r="V7719" s="27"/>
    </row>
    <row r="7720" spans="1:22" x14ac:dyDescent="0.3">
      <c r="A7720" s="1"/>
      <c r="C7720" s="6"/>
      <c r="H7720" s="8"/>
      <c r="I7720" s="4"/>
      <c r="V7720" s="27"/>
    </row>
    <row r="7721" spans="1:22" x14ac:dyDescent="0.3">
      <c r="A7721" s="1"/>
      <c r="C7721" s="6"/>
      <c r="H7721" s="8"/>
      <c r="I7721" s="4"/>
      <c r="V7721" s="27"/>
    </row>
    <row r="7722" spans="1:22" x14ac:dyDescent="0.3">
      <c r="A7722" s="1"/>
      <c r="C7722" s="6"/>
      <c r="H7722" s="8"/>
      <c r="I7722" s="4"/>
      <c r="V7722" s="27"/>
    </row>
    <row r="7723" spans="1:22" x14ac:dyDescent="0.3">
      <c r="A7723" s="1"/>
      <c r="C7723" s="6"/>
      <c r="H7723" s="8"/>
      <c r="I7723" s="4"/>
      <c r="V7723" s="27"/>
    </row>
    <row r="7724" spans="1:22" x14ac:dyDescent="0.3">
      <c r="A7724" s="1"/>
      <c r="C7724" s="6"/>
      <c r="H7724" s="8"/>
      <c r="I7724" s="4"/>
      <c r="V7724" s="27"/>
    </row>
    <row r="7725" spans="1:22" x14ac:dyDescent="0.3">
      <c r="A7725" s="1"/>
      <c r="C7725" s="6"/>
      <c r="H7725" s="8"/>
      <c r="I7725" s="4"/>
      <c r="V7725" s="27"/>
    </row>
    <row r="7726" spans="1:22" x14ac:dyDescent="0.3">
      <c r="A7726" s="1"/>
      <c r="C7726" s="6"/>
      <c r="H7726" s="8"/>
      <c r="I7726" s="4"/>
      <c r="V7726" s="27"/>
    </row>
    <row r="7727" spans="1:22" x14ac:dyDescent="0.3">
      <c r="A7727" s="1"/>
      <c r="C7727" s="6"/>
      <c r="H7727" s="8"/>
      <c r="I7727" s="4"/>
      <c r="V7727" s="27"/>
    </row>
    <row r="7728" spans="1:22" x14ac:dyDescent="0.3">
      <c r="A7728" s="1"/>
      <c r="C7728" s="6"/>
      <c r="H7728" s="8"/>
      <c r="I7728" s="4"/>
      <c r="V7728" s="27"/>
    </row>
    <row r="7729" spans="1:22" x14ac:dyDescent="0.3">
      <c r="A7729" s="1"/>
      <c r="C7729" s="6"/>
      <c r="H7729" s="8"/>
      <c r="I7729" s="4"/>
      <c r="V7729" s="27"/>
    </row>
    <row r="7730" spans="1:22" x14ac:dyDescent="0.3">
      <c r="A7730" s="1"/>
      <c r="C7730" s="6"/>
      <c r="H7730" s="8"/>
      <c r="I7730" s="4"/>
      <c r="V7730" s="27"/>
    </row>
    <row r="7731" spans="1:22" x14ac:dyDescent="0.3">
      <c r="A7731" s="1"/>
      <c r="C7731" s="6"/>
      <c r="H7731" s="8"/>
      <c r="I7731" s="4"/>
      <c r="V7731" s="27"/>
    </row>
    <row r="7732" spans="1:22" x14ac:dyDescent="0.3">
      <c r="A7732" s="1"/>
      <c r="C7732" s="6"/>
      <c r="H7732" s="8"/>
      <c r="I7732" s="4"/>
      <c r="V7732" s="27"/>
    </row>
    <row r="7733" spans="1:22" x14ac:dyDescent="0.3">
      <c r="A7733" s="1"/>
      <c r="C7733" s="6"/>
      <c r="H7733" s="8"/>
      <c r="I7733" s="4"/>
      <c r="V7733" s="27"/>
    </row>
    <row r="7734" spans="1:22" x14ac:dyDescent="0.3">
      <c r="A7734" s="1"/>
      <c r="C7734" s="6"/>
      <c r="H7734" s="8"/>
      <c r="I7734" s="4"/>
      <c r="V7734" s="27"/>
    </row>
    <row r="7735" spans="1:22" x14ac:dyDescent="0.3">
      <c r="A7735" s="1"/>
      <c r="C7735" s="6"/>
      <c r="H7735" s="8"/>
      <c r="I7735" s="4"/>
      <c r="V7735" s="27"/>
    </row>
    <row r="7736" spans="1:22" x14ac:dyDescent="0.3">
      <c r="A7736" s="1"/>
      <c r="C7736" s="6"/>
      <c r="H7736" s="8"/>
      <c r="I7736" s="4"/>
      <c r="V7736" s="27"/>
    </row>
    <row r="7737" spans="1:22" x14ac:dyDescent="0.3">
      <c r="A7737" s="1"/>
      <c r="C7737" s="6"/>
      <c r="H7737" s="8"/>
      <c r="I7737" s="4"/>
      <c r="V7737" s="27"/>
    </row>
    <row r="7738" spans="1:22" x14ac:dyDescent="0.3">
      <c r="A7738" s="1"/>
      <c r="C7738" s="6"/>
      <c r="H7738" s="8"/>
      <c r="I7738" s="4"/>
      <c r="V7738" s="27"/>
    </row>
    <row r="7739" spans="1:22" x14ac:dyDescent="0.3">
      <c r="A7739" s="1"/>
      <c r="C7739" s="6"/>
      <c r="H7739" s="8"/>
      <c r="I7739" s="4"/>
      <c r="V7739" s="27"/>
    </row>
    <row r="7740" spans="1:22" x14ac:dyDescent="0.3">
      <c r="A7740" s="1"/>
      <c r="C7740" s="6"/>
      <c r="H7740" s="8"/>
      <c r="I7740" s="4"/>
      <c r="V7740" s="27"/>
    </row>
    <row r="7741" spans="1:22" x14ac:dyDescent="0.3">
      <c r="A7741" s="1"/>
      <c r="C7741" s="6"/>
      <c r="H7741" s="8"/>
      <c r="I7741" s="4"/>
      <c r="V7741" s="27"/>
    </row>
    <row r="7742" spans="1:22" x14ac:dyDescent="0.3">
      <c r="A7742" s="1"/>
      <c r="C7742" s="6"/>
      <c r="H7742" s="8"/>
      <c r="I7742" s="4"/>
      <c r="V7742" s="27"/>
    </row>
    <row r="7743" spans="1:22" x14ac:dyDescent="0.3">
      <c r="A7743" s="1"/>
      <c r="C7743" s="6"/>
      <c r="H7743" s="8"/>
      <c r="I7743" s="4"/>
      <c r="V7743" s="27"/>
    </row>
    <row r="7744" spans="1:22" x14ac:dyDescent="0.3">
      <c r="A7744" s="1"/>
      <c r="C7744" s="6"/>
      <c r="H7744" s="8"/>
      <c r="I7744" s="4"/>
      <c r="V7744" s="27"/>
    </row>
    <row r="7745" spans="1:22" x14ac:dyDescent="0.3">
      <c r="A7745" s="1"/>
      <c r="C7745" s="6"/>
      <c r="H7745" s="8"/>
      <c r="I7745" s="4"/>
      <c r="V7745" s="27"/>
    </row>
    <row r="7746" spans="1:22" x14ac:dyDescent="0.3">
      <c r="A7746" s="1"/>
      <c r="C7746" s="6"/>
      <c r="H7746" s="8"/>
      <c r="I7746" s="4"/>
      <c r="V7746" s="27"/>
    </row>
    <row r="7747" spans="1:22" x14ac:dyDescent="0.3">
      <c r="A7747" s="1"/>
      <c r="C7747" s="6"/>
      <c r="H7747" s="8"/>
      <c r="I7747" s="4"/>
      <c r="V7747" s="27"/>
    </row>
    <row r="7748" spans="1:22" x14ac:dyDescent="0.3">
      <c r="A7748" s="1"/>
      <c r="C7748" s="6"/>
      <c r="H7748" s="8"/>
      <c r="I7748" s="4"/>
      <c r="V7748" s="27"/>
    </row>
    <row r="7749" spans="1:22" x14ac:dyDescent="0.3">
      <c r="A7749" s="1"/>
      <c r="C7749" s="6"/>
      <c r="H7749" s="8"/>
      <c r="I7749" s="4"/>
      <c r="V7749" s="27"/>
    </row>
    <row r="7750" spans="1:22" x14ac:dyDescent="0.3">
      <c r="A7750" s="1"/>
      <c r="C7750" s="6"/>
      <c r="H7750" s="8"/>
      <c r="I7750" s="4"/>
      <c r="V7750" s="27"/>
    </row>
    <row r="7751" spans="1:22" x14ac:dyDescent="0.3">
      <c r="A7751" s="1"/>
      <c r="C7751" s="6"/>
      <c r="H7751" s="8"/>
      <c r="I7751" s="4"/>
      <c r="V7751" s="27"/>
    </row>
    <row r="7752" spans="1:22" x14ac:dyDescent="0.3">
      <c r="A7752" s="1"/>
      <c r="C7752" s="6"/>
      <c r="H7752" s="8"/>
      <c r="I7752" s="4"/>
      <c r="V7752" s="27"/>
    </row>
    <row r="7753" spans="1:22" x14ac:dyDescent="0.3">
      <c r="A7753" s="1"/>
      <c r="C7753" s="6"/>
      <c r="H7753" s="8"/>
      <c r="I7753" s="4"/>
      <c r="V7753" s="27"/>
    </row>
    <row r="7754" spans="1:22" x14ac:dyDescent="0.3">
      <c r="A7754" s="1"/>
      <c r="C7754" s="6"/>
      <c r="H7754" s="8"/>
      <c r="I7754" s="4"/>
      <c r="V7754" s="27"/>
    </row>
    <row r="7755" spans="1:22" x14ac:dyDescent="0.3">
      <c r="A7755" s="1"/>
      <c r="C7755" s="6"/>
      <c r="H7755" s="8"/>
      <c r="I7755" s="4"/>
      <c r="V7755" s="27"/>
    </row>
    <row r="7756" spans="1:22" x14ac:dyDescent="0.3">
      <c r="A7756" s="1"/>
      <c r="C7756" s="6"/>
      <c r="H7756" s="8"/>
      <c r="I7756" s="4"/>
      <c r="V7756" s="27"/>
    </row>
    <row r="7757" spans="1:22" x14ac:dyDescent="0.3">
      <c r="A7757" s="1"/>
      <c r="C7757" s="6"/>
      <c r="H7757" s="8"/>
      <c r="I7757" s="4"/>
      <c r="V7757" s="27"/>
    </row>
    <row r="7758" spans="1:22" x14ac:dyDescent="0.3">
      <c r="A7758" s="1"/>
      <c r="C7758" s="6"/>
      <c r="H7758" s="8"/>
      <c r="I7758" s="4"/>
      <c r="V7758" s="27"/>
    </row>
    <row r="7759" spans="1:22" x14ac:dyDescent="0.3">
      <c r="A7759" s="1"/>
      <c r="C7759" s="6"/>
      <c r="H7759" s="8"/>
      <c r="I7759" s="4"/>
      <c r="V7759" s="27"/>
    </row>
    <row r="7760" spans="1:22" x14ac:dyDescent="0.3">
      <c r="A7760" s="1"/>
      <c r="C7760" s="6"/>
      <c r="H7760" s="8"/>
      <c r="I7760" s="4"/>
      <c r="V7760" s="27"/>
    </row>
    <row r="7761" spans="1:22" x14ac:dyDescent="0.3">
      <c r="A7761" s="1"/>
      <c r="C7761" s="6"/>
      <c r="H7761" s="8"/>
      <c r="I7761" s="4"/>
      <c r="V7761" s="27"/>
    </row>
    <row r="7762" spans="1:22" x14ac:dyDescent="0.3">
      <c r="A7762" s="1"/>
      <c r="C7762" s="6"/>
      <c r="H7762" s="8"/>
      <c r="I7762" s="4"/>
      <c r="V7762" s="27"/>
    </row>
    <row r="7763" spans="1:22" x14ac:dyDescent="0.3">
      <c r="A7763" s="1"/>
      <c r="C7763" s="6"/>
      <c r="H7763" s="8"/>
      <c r="I7763" s="4"/>
      <c r="V7763" s="27"/>
    </row>
    <row r="7764" spans="1:22" x14ac:dyDescent="0.3">
      <c r="A7764" s="1"/>
      <c r="C7764" s="6"/>
      <c r="H7764" s="8"/>
      <c r="I7764" s="4"/>
      <c r="V7764" s="27"/>
    </row>
    <row r="7765" spans="1:22" x14ac:dyDescent="0.3">
      <c r="A7765" s="1"/>
      <c r="C7765" s="6"/>
      <c r="H7765" s="8"/>
      <c r="I7765" s="4"/>
      <c r="V7765" s="27"/>
    </row>
    <row r="7766" spans="1:22" x14ac:dyDescent="0.3">
      <c r="A7766" s="1"/>
      <c r="C7766" s="6"/>
      <c r="H7766" s="8"/>
      <c r="I7766" s="4"/>
      <c r="V7766" s="27"/>
    </row>
    <row r="7767" spans="1:22" x14ac:dyDescent="0.3">
      <c r="A7767" s="1"/>
      <c r="C7767" s="6"/>
      <c r="H7767" s="8"/>
      <c r="I7767" s="4"/>
      <c r="V7767" s="27"/>
    </row>
    <row r="7768" spans="1:22" x14ac:dyDescent="0.3">
      <c r="A7768" s="1"/>
      <c r="C7768" s="6"/>
      <c r="H7768" s="8"/>
      <c r="I7768" s="4"/>
      <c r="V7768" s="27"/>
    </row>
    <row r="7769" spans="1:22" x14ac:dyDescent="0.3">
      <c r="A7769" s="1"/>
      <c r="C7769" s="6"/>
      <c r="H7769" s="8"/>
      <c r="I7769" s="4"/>
      <c r="V7769" s="27"/>
    </row>
    <row r="7770" spans="1:22" x14ac:dyDescent="0.3">
      <c r="A7770" s="1"/>
      <c r="C7770" s="6"/>
      <c r="H7770" s="8"/>
      <c r="I7770" s="4"/>
      <c r="V7770" s="27"/>
    </row>
    <row r="7771" spans="1:22" x14ac:dyDescent="0.3">
      <c r="A7771" s="1"/>
      <c r="C7771" s="6"/>
      <c r="H7771" s="8"/>
      <c r="I7771" s="4"/>
      <c r="V7771" s="27"/>
    </row>
    <row r="7772" spans="1:22" x14ac:dyDescent="0.3">
      <c r="A7772" s="1"/>
      <c r="C7772" s="6"/>
      <c r="H7772" s="8"/>
      <c r="I7772" s="4"/>
      <c r="V7772" s="27"/>
    </row>
    <row r="7773" spans="1:22" x14ac:dyDescent="0.3">
      <c r="A7773" s="1"/>
      <c r="C7773" s="6"/>
      <c r="H7773" s="8"/>
      <c r="I7773" s="4"/>
      <c r="V7773" s="27"/>
    </row>
    <row r="7774" spans="1:22" x14ac:dyDescent="0.3">
      <c r="A7774" s="1"/>
      <c r="C7774" s="6"/>
      <c r="H7774" s="8"/>
      <c r="I7774" s="4"/>
      <c r="V7774" s="27"/>
    </row>
    <row r="7775" spans="1:22" x14ac:dyDescent="0.3">
      <c r="A7775" s="1"/>
      <c r="C7775" s="6"/>
      <c r="H7775" s="8"/>
      <c r="I7775" s="4"/>
      <c r="V7775" s="27"/>
    </row>
    <row r="7776" spans="1:22" x14ac:dyDescent="0.3">
      <c r="A7776" s="1"/>
      <c r="C7776" s="6"/>
      <c r="H7776" s="8"/>
      <c r="I7776" s="4"/>
      <c r="V7776" s="27"/>
    </row>
    <row r="7777" spans="1:22" x14ac:dyDescent="0.3">
      <c r="A7777" s="1"/>
      <c r="C7777" s="6"/>
      <c r="H7777" s="8"/>
      <c r="I7777" s="4"/>
      <c r="V7777" s="27"/>
    </row>
    <row r="7778" spans="1:22" x14ac:dyDescent="0.3">
      <c r="A7778" s="1"/>
      <c r="C7778" s="6"/>
      <c r="H7778" s="8"/>
      <c r="I7778" s="4"/>
      <c r="V7778" s="27"/>
    </row>
    <row r="7779" spans="1:22" x14ac:dyDescent="0.3">
      <c r="A7779" s="1"/>
      <c r="C7779" s="6"/>
      <c r="H7779" s="8"/>
      <c r="I7779" s="4"/>
      <c r="V7779" s="27"/>
    </row>
    <row r="7780" spans="1:22" x14ac:dyDescent="0.3">
      <c r="A7780" s="1"/>
      <c r="C7780" s="6"/>
      <c r="H7780" s="8"/>
      <c r="I7780" s="4"/>
      <c r="V7780" s="27"/>
    </row>
    <row r="7781" spans="1:22" x14ac:dyDescent="0.3">
      <c r="A7781" s="1"/>
      <c r="C7781" s="6"/>
      <c r="H7781" s="8"/>
      <c r="I7781" s="4"/>
      <c r="V7781" s="27"/>
    </row>
    <row r="7782" spans="1:22" x14ac:dyDescent="0.3">
      <c r="A7782" s="1"/>
      <c r="C7782" s="6"/>
      <c r="H7782" s="8"/>
      <c r="I7782" s="4"/>
      <c r="V7782" s="27"/>
    </row>
    <row r="7783" spans="1:22" x14ac:dyDescent="0.3">
      <c r="A7783" s="1"/>
      <c r="C7783" s="6"/>
      <c r="H7783" s="8"/>
      <c r="I7783" s="4"/>
      <c r="V7783" s="27"/>
    </row>
    <row r="7784" spans="1:22" x14ac:dyDescent="0.3">
      <c r="A7784" s="1"/>
      <c r="C7784" s="6"/>
      <c r="H7784" s="8"/>
      <c r="I7784" s="4"/>
      <c r="V7784" s="27"/>
    </row>
    <row r="7785" spans="1:22" x14ac:dyDescent="0.3">
      <c r="A7785" s="1"/>
      <c r="C7785" s="6"/>
      <c r="H7785" s="8"/>
      <c r="I7785" s="4"/>
      <c r="V7785" s="27"/>
    </row>
    <row r="7786" spans="1:22" x14ac:dyDescent="0.3">
      <c r="A7786" s="1"/>
      <c r="C7786" s="6"/>
      <c r="H7786" s="8"/>
      <c r="I7786" s="4"/>
      <c r="V7786" s="27"/>
    </row>
    <row r="7787" spans="1:22" x14ac:dyDescent="0.3">
      <c r="A7787" s="1"/>
      <c r="C7787" s="6"/>
      <c r="H7787" s="8"/>
      <c r="I7787" s="4"/>
      <c r="V7787" s="27"/>
    </row>
    <row r="7788" spans="1:22" x14ac:dyDescent="0.3">
      <c r="A7788" s="1"/>
      <c r="C7788" s="6"/>
      <c r="H7788" s="8"/>
      <c r="I7788" s="4"/>
      <c r="V7788" s="27"/>
    </row>
    <row r="7789" spans="1:22" x14ac:dyDescent="0.3">
      <c r="A7789" s="1"/>
      <c r="C7789" s="6"/>
      <c r="H7789" s="8"/>
      <c r="I7789" s="4"/>
      <c r="V7789" s="27"/>
    </row>
    <row r="7790" spans="1:22" x14ac:dyDescent="0.3">
      <c r="A7790" s="1"/>
      <c r="C7790" s="6"/>
      <c r="H7790" s="8"/>
      <c r="I7790" s="4"/>
      <c r="V7790" s="27"/>
    </row>
    <row r="7791" spans="1:22" x14ac:dyDescent="0.3">
      <c r="A7791" s="1"/>
      <c r="C7791" s="6"/>
      <c r="H7791" s="8"/>
      <c r="I7791" s="4"/>
      <c r="V7791" s="27"/>
    </row>
    <row r="7792" spans="1:22" x14ac:dyDescent="0.3">
      <c r="A7792" s="1"/>
      <c r="C7792" s="6"/>
      <c r="H7792" s="8"/>
      <c r="I7792" s="4"/>
      <c r="V7792" s="27"/>
    </row>
    <row r="7793" spans="1:22" x14ac:dyDescent="0.3">
      <c r="A7793" s="1"/>
      <c r="C7793" s="6"/>
      <c r="H7793" s="8"/>
      <c r="I7793" s="4"/>
      <c r="V7793" s="27"/>
    </row>
    <row r="7794" spans="1:22" x14ac:dyDescent="0.3">
      <c r="A7794" s="1"/>
      <c r="C7794" s="6"/>
      <c r="H7794" s="8"/>
      <c r="I7794" s="4"/>
      <c r="V7794" s="27"/>
    </row>
    <row r="7795" spans="1:22" x14ac:dyDescent="0.3">
      <c r="A7795" s="1"/>
      <c r="C7795" s="6"/>
      <c r="H7795" s="8"/>
      <c r="I7795" s="4"/>
      <c r="V7795" s="27"/>
    </row>
    <row r="7796" spans="1:22" x14ac:dyDescent="0.3">
      <c r="A7796" s="1"/>
      <c r="C7796" s="6"/>
      <c r="H7796" s="8"/>
      <c r="I7796" s="4"/>
      <c r="V7796" s="27"/>
    </row>
    <row r="7797" spans="1:22" x14ac:dyDescent="0.3">
      <c r="A7797" s="1"/>
      <c r="C7797" s="6"/>
      <c r="H7797" s="8"/>
      <c r="I7797" s="4"/>
      <c r="V7797" s="27"/>
    </row>
    <row r="7798" spans="1:22" x14ac:dyDescent="0.3">
      <c r="A7798" s="1"/>
      <c r="C7798" s="6"/>
      <c r="H7798" s="8"/>
      <c r="I7798" s="4"/>
      <c r="V7798" s="27"/>
    </row>
    <row r="7799" spans="1:22" x14ac:dyDescent="0.3">
      <c r="A7799" s="1"/>
      <c r="C7799" s="6"/>
      <c r="H7799" s="8"/>
      <c r="I7799" s="4"/>
      <c r="V7799" s="27"/>
    </row>
    <row r="7800" spans="1:22" x14ac:dyDescent="0.3">
      <c r="A7800" s="1"/>
      <c r="C7800" s="6"/>
      <c r="H7800" s="8"/>
      <c r="I7800" s="4"/>
      <c r="V7800" s="27"/>
    </row>
    <row r="7801" spans="1:22" x14ac:dyDescent="0.3">
      <c r="A7801" s="1"/>
      <c r="C7801" s="6"/>
      <c r="H7801" s="8"/>
      <c r="I7801" s="4"/>
      <c r="V7801" s="27"/>
    </row>
    <row r="7802" spans="1:22" x14ac:dyDescent="0.3">
      <c r="A7802" s="1"/>
      <c r="C7802" s="6"/>
      <c r="H7802" s="8"/>
      <c r="I7802" s="4"/>
      <c r="V7802" s="27"/>
    </row>
    <row r="7803" spans="1:22" x14ac:dyDescent="0.3">
      <c r="A7803" s="1"/>
      <c r="C7803" s="6"/>
      <c r="H7803" s="8"/>
      <c r="I7803" s="4"/>
      <c r="V7803" s="27"/>
    </row>
    <row r="7804" spans="1:22" x14ac:dyDescent="0.3">
      <c r="A7804" s="1"/>
      <c r="C7804" s="6"/>
      <c r="H7804" s="8"/>
      <c r="I7804" s="4"/>
      <c r="V7804" s="27"/>
    </row>
    <row r="7805" spans="1:22" x14ac:dyDescent="0.3">
      <c r="A7805" s="1"/>
      <c r="C7805" s="6"/>
      <c r="H7805" s="8"/>
      <c r="I7805" s="4"/>
      <c r="V7805" s="27"/>
    </row>
    <row r="7806" spans="1:22" x14ac:dyDescent="0.3">
      <c r="A7806" s="1"/>
      <c r="C7806" s="6"/>
      <c r="H7806" s="8"/>
      <c r="I7806" s="4"/>
      <c r="V7806" s="27"/>
    </row>
    <row r="7807" spans="1:22" x14ac:dyDescent="0.3">
      <c r="A7807" s="1"/>
      <c r="C7807" s="6"/>
      <c r="H7807" s="8"/>
      <c r="I7807" s="4"/>
      <c r="V7807" s="27"/>
    </row>
    <row r="7808" spans="1:22" x14ac:dyDescent="0.3">
      <c r="A7808" s="1"/>
      <c r="C7808" s="6"/>
      <c r="H7808" s="8"/>
      <c r="I7808" s="4"/>
      <c r="V7808" s="27"/>
    </row>
    <row r="7809" spans="1:22" x14ac:dyDescent="0.3">
      <c r="A7809" s="1"/>
      <c r="C7809" s="6"/>
      <c r="H7809" s="8"/>
      <c r="I7809" s="4"/>
      <c r="V7809" s="27"/>
    </row>
    <row r="7810" spans="1:22" x14ac:dyDescent="0.3">
      <c r="A7810" s="1"/>
      <c r="C7810" s="6"/>
      <c r="H7810" s="8"/>
      <c r="I7810" s="4"/>
      <c r="V7810" s="27"/>
    </row>
    <row r="7811" spans="1:22" x14ac:dyDescent="0.3">
      <c r="A7811" s="1"/>
      <c r="C7811" s="6"/>
      <c r="H7811" s="8"/>
      <c r="I7811" s="4"/>
      <c r="V7811" s="27"/>
    </row>
    <row r="7812" spans="1:22" x14ac:dyDescent="0.3">
      <c r="A7812" s="1"/>
      <c r="C7812" s="6"/>
      <c r="H7812" s="8"/>
      <c r="I7812" s="4"/>
      <c r="V7812" s="27"/>
    </row>
    <row r="7813" spans="1:22" x14ac:dyDescent="0.3">
      <c r="A7813" s="1"/>
      <c r="C7813" s="6"/>
      <c r="H7813" s="8"/>
      <c r="I7813" s="4"/>
      <c r="V7813" s="27"/>
    </row>
    <row r="7814" spans="1:22" x14ac:dyDescent="0.3">
      <c r="A7814" s="1"/>
      <c r="C7814" s="6"/>
      <c r="H7814" s="8"/>
      <c r="I7814" s="4"/>
      <c r="V7814" s="27"/>
    </row>
    <row r="7815" spans="1:22" x14ac:dyDescent="0.3">
      <c r="A7815" s="1"/>
      <c r="C7815" s="6"/>
      <c r="H7815" s="8"/>
      <c r="I7815" s="4"/>
      <c r="V7815" s="27"/>
    </row>
    <row r="7816" spans="1:22" x14ac:dyDescent="0.3">
      <c r="A7816" s="1"/>
      <c r="C7816" s="6"/>
      <c r="H7816" s="8"/>
      <c r="I7816" s="4"/>
      <c r="V7816" s="27"/>
    </row>
    <row r="7817" spans="1:22" x14ac:dyDescent="0.3">
      <c r="A7817" s="1"/>
      <c r="C7817" s="6"/>
      <c r="H7817" s="8"/>
      <c r="I7817" s="4"/>
      <c r="V7817" s="27"/>
    </row>
    <row r="7818" spans="1:22" x14ac:dyDescent="0.3">
      <c r="A7818" s="1"/>
      <c r="C7818" s="6"/>
      <c r="H7818" s="8"/>
      <c r="I7818" s="4"/>
      <c r="V7818" s="27"/>
    </row>
    <row r="7819" spans="1:22" x14ac:dyDescent="0.3">
      <c r="A7819" s="1"/>
      <c r="C7819" s="6"/>
      <c r="H7819" s="8"/>
      <c r="I7819" s="4"/>
      <c r="V7819" s="27"/>
    </row>
    <row r="7820" spans="1:22" x14ac:dyDescent="0.3">
      <c r="A7820" s="1"/>
      <c r="C7820" s="6"/>
      <c r="H7820" s="8"/>
      <c r="I7820" s="4"/>
      <c r="V7820" s="27"/>
    </row>
    <row r="7821" spans="1:22" x14ac:dyDescent="0.3">
      <c r="A7821" s="1"/>
      <c r="C7821" s="6"/>
      <c r="H7821" s="8"/>
      <c r="I7821" s="4"/>
      <c r="V7821" s="27"/>
    </row>
    <row r="7822" spans="1:22" x14ac:dyDescent="0.3">
      <c r="A7822" s="1"/>
      <c r="C7822" s="6"/>
      <c r="H7822" s="8"/>
      <c r="I7822" s="4"/>
      <c r="V7822" s="27"/>
    </row>
    <row r="7823" spans="1:22" x14ac:dyDescent="0.3">
      <c r="A7823" s="1"/>
      <c r="C7823" s="6"/>
      <c r="H7823" s="8"/>
      <c r="I7823" s="4"/>
      <c r="V7823" s="27"/>
    </row>
    <row r="7824" spans="1:22" x14ac:dyDescent="0.3">
      <c r="A7824" s="1"/>
      <c r="C7824" s="6"/>
      <c r="H7824" s="8"/>
      <c r="I7824" s="4"/>
      <c r="V7824" s="27"/>
    </row>
    <row r="7825" spans="1:22" x14ac:dyDescent="0.3">
      <c r="A7825" s="1"/>
      <c r="C7825" s="6"/>
      <c r="H7825" s="8"/>
      <c r="I7825" s="4"/>
      <c r="V7825" s="27"/>
    </row>
    <row r="7826" spans="1:22" x14ac:dyDescent="0.3">
      <c r="A7826" s="1"/>
      <c r="C7826" s="6"/>
      <c r="H7826" s="8"/>
      <c r="I7826" s="4"/>
      <c r="V7826" s="27"/>
    </row>
    <row r="7827" spans="1:22" x14ac:dyDescent="0.3">
      <c r="A7827" s="1"/>
      <c r="C7827" s="6"/>
      <c r="H7827" s="8"/>
      <c r="I7827" s="4"/>
      <c r="V7827" s="27"/>
    </row>
    <row r="7828" spans="1:22" x14ac:dyDescent="0.3">
      <c r="A7828" s="1"/>
      <c r="C7828" s="6"/>
      <c r="H7828" s="8"/>
      <c r="I7828" s="4"/>
      <c r="V7828" s="27"/>
    </row>
    <row r="7829" spans="1:22" x14ac:dyDescent="0.3">
      <c r="A7829" s="1"/>
      <c r="C7829" s="6"/>
      <c r="H7829" s="8"/>
      <c r="I7829" s="4"/>
      <c r="V7829" s="27"/>
    </row>
    <row r="7830" spans="1:22" x14ac:dyDescent="0.3">
      <c r="A7830" s="1"/>
      <c r="C7830" s="6"/>
      <c r="H7830" s="8"/>
      <c r="I7830" s="4"/>
      <c r="V7830" s="27"/>
    </row>
    <row r="7831" spans="1:22" x14ac:dyDescent="0.3">
      <c r="A7831" s="1"/>
      <c r="C7831" s="6"/>
      <c r="H7831" s="8"/>
      <c r="I7831" s="4"/>
      <c r="V7831" s="27"/>
    </row>
    <row r="7832" spans="1:22" x14ac:dyDescent="0.3">
      <c r="A7832" s="1"/>
      <c r="C7832" s="6"/>
      <c r="H7832" s="8"/>
      <c r="I7832" s="4"/>
      <c r="V7832" s="27"/>
    </row>
    <row r="7833" spans="1:22" x14ac:dyDescent="0.3">
      <c r="A7833" s="1"/>
      <c r="C7833" s="6"/>
      <c r="H7833" s="8"/>
      <c r="I7833" s="4"/>
      <c r="V7833" s="27"/>
    </row>
    <row r="7834" spans="1:22" x14ac:dyDescent="0.3">
      <c r="A7834" s="1"/>
      <c r="C7834" s="6"/>
      <c r="H7834" s="8"/>
      <c r="I7834" s="4"/>
      <c r="V7834" s="27"/>
    </row>
    <row r="7835" spans="1:22" x14ac:dyDescent="0.3">
      <c r="A7835" s="1"/>
      <c r="C7835" s="6"/>
      <c r="H7835" s="8"/>
      <c r="I7835" s="4"/>
      <c r="V7835" s="27"/>
    </row>
    <row r="7836" spans="1:22" x14ac:dyDescent="0.3">
      <c r="A7836" s="1"/>
      <c r="C7836" s="6"/>
      <c r="H7836" s="8"/>
      <c r="I7836" s="4"/>
      <c r="V7836" s="27"/>
    </row>
    <row r="7837" spans="1:22" x14ac:dyDescent="0.3">
      <c r="A7837" s="1"/>
      <c r="C7837" s="6"/>
      <c r="H7837" s="8"/>
      <c r="I7837" s="4"/>
      <c r="V7837" s="27"/>
    </row>
    <row r="7838" spans="1:22" x14ac:dyDescent="0.3">
      <c r="A7838" s="1"/>
      <c r="C7838" s="6"/>
      <c r="H7838" s="8"/>
      <c r="I7838" s="4"/>
      <c r="V7838" s="27"/>
    </row>
    <row r="7839" spans="1:22" x14ac:dyDescent="0.3">
      <c r="A7839" s="1"/>
      <c r="C7839" s="6"/>
      <c r="H7839" s="8"/>
      <c r="I7839" s="4"/>
      <c r="V7839" s="27"/>
    </row>
    <row r="7840" spans="1:22" x14ac:dyDescent="0.3">
      <c r="A7840" s="1"/>
      <c r="C7840" s="6"/>
      <c r="H7840" s="8"/>
      <c r="I7840" s="4"/>
      <c r="V7840" s="27"/>
    </row>
    <row r="7841" spans="1:22" x14ac:dyDescent="0.3">
      <c r="A7841" s="1"/>
      <c r="C7841" s="6"/>
      <c r="H7841" s="8"/>
      <c r="I7841" s="4"/>
      <c r="V7841" s="27"/>
    </row>
    <row r="7842" spans="1:22" x14ac:dyDescent="0.3">
      <c r="A7842" s="1"/>
      <c r="C7842" s="6"/>
      <c r="H7842" s="8"/>
      <c r="I7842" s="4"/>
      <c r="V7842" s="27"/>
    </row>
    <row r="7843" spans="1:22" x14ac:dyDescent="0.3">
      <c r="A7843" s="1"/>
      <c r="C7843" s="6"/>
      <c r="H7843" s="8"/>
      <c r="I7843" s="4"/>
      <c r="V7843" s="27"/>
    </row>
    <row r="7844" spans="1:22" x14ac:dyDescent="0.3">
      <c r="A7844" s="1"/>
      <c r="C7844" s="6"/>
      <c r="H7844" s="8"/>
      <c r="I7844" s="4"/>
      <c r="V7844" s="27"/>
    </row>
    <row r="7845" spans="1:22" x14ac:dyDescent="0.3">
      <c r="A7845" s="1"/>
      <c r="C7845" s="6"/>
      <c r="H7845" s="8"/>
      <c r="I7845" s="4"/>
      <c r="V7845" s="27"/>
    </row>
    <row r="7846" spans="1:22" x14ac:dyDescent="0.3">
      <c r="A7846" s="1"/>
      <c r="C7846" s="6"/>
      <c r="H7846" s="8"/>
      <c r="I7846" s="4"/>
      <c r="V7846" s="27"/>
    </row>
    <row r="7847" spans="1:22" x14ac:dyDescent="0.3">
      <c r="A7847" s="1"/>
      <c r="C7847" s="6"/>
      <c r="H7847" s="8"/>
      <c r="I7847" s="4"/>
      <c r="V7847" s="27"/>
    </row>
    <row r="7848" spans="1:22" x14ac:dyDescent="0.3">
      <c r="A7848" s="1"/>
      <c r="C7848" s="6"/>
      <c r="H7848" s="8"/>
      <c r="I7848" s="4"/>
      <c r="V7848" s="27"/>
    </row>
    <row r="7849" spans="1:22" x14ac:dyDescent="0.3">
      <c r="A7849" s="1"/>
      <c r="C7849" s="6"/>
      <c r="H7849" s="8"/>
      <c r="I7849" s="4"/>
      <c r="V7849" s="27"/>
    </row>
    <row r="7850" spans="1:22" x14ac:dyDescent="0.3">
      <c r="A7850" s="1"/>
      <c r="C7850" s="6"/>
      <c r="H7850" s="8"/>
      <c r="I7850" s="4"/>
      <c r="V7850" s="27"/>
    </row>
    <row r="7851" spans="1:22" x14ac:dyDescent="0.3">
      <c r="A7851" s="1"/>
      <c r="C7851" s="6"/>
      <c r="H7851" s="8"/>
      <c r="I7851" s="4"/>
      <c r="V7851" s="27"/>
    </row>
    <row r="7852" spans="1:22" x14ac:dyDescent="0.3">
      <c r="A7852" s="1"/>
      <c r="C7852" s="6"/>
      <c r="H7852" s="8"/>
      <c r="I7852" s="4"/>
      <c r="V7852" s="27"/>
    </row>
    <row r="7853" spans="1:22" x14ac:dyDescent="0.3">
      <c r="A7853" s="1"/>
      <c r="C7853" s="6"/>
      <c r="H7853" s="8"/>
      <c r="I7853" s="4"/>
      <c r="V7853" s="27"/>
    </row>
    <row r="7854" spans="1:22" x14ac:dyDescent="0.3">
      <c r="A7854" s="1"/>
      <c r="C7854" s="6"/>
      <c r="H7854" s="8"/>
      <c r="I7854" s="4"/>
      <c r="V7854" s="27"/>
    </row>
    <row r="7855" spans="1:22" x14ac:dyDescent="0.3">
      <c r="A7855" s="1"/>
      <c r="C7855" s="6"/>
      <c r="H7855" s="8"/>
      <c r="I7855" s="4"/>
      <c r="V7855" s="27"/>
    </row>
    <row r="7856" spans="1:22" x14ac:dyDescent="0.3">
      <c r="A7856" s="1"/>
      <c r="C7856" s="6"/>
      <c r="H7856" s="8"/>
      <c r="I7856" s="4"/>
      <c r="V7856" s="27"/>
    </row>
    <row r="7857" spans="1:22" x14ac:dyDescent="0.3">
      <c r="A7857" s="1"/>
      <c r="C7857" s="6"/>
      <c r="H7857" s="8"/>
      <c r="I7857" s="4"/>
      <c r="V7857" s="27"/>
    </row>
    <row r="7858" spans="1:22" x14ac:dyDescent="0.3">
      <c r="A7858" s="1"/>
      <c r="C7858" s="6"/>
      <c r="H7858" s="8"/>
      <c r="I7858" s="4"/>
      <c r="V7858" s="27"/>
    </row>
    <row r="7859" spans="1:22" x14ac:dyDescent="0.3">
      <c r="A7859" s="1"/>
      <c r="C7859" s="6"/>
      <c r="H7859" s="8"/>
      <c r="I7859" s="4"/>
      <c r="V7859" s="27"/>
    </row>
    <row r="7860" spans="1:22" x14ac:dyDescent="0.3">
      <c r="A7860" s="1"/>
      <c r="C7860" s="6"/>
      <c r="H7860" s="8"/>
      <c r="I7860" s="4"/>
      <c r="V7860" s="27"/>
    </row>
    <row r="7861" spans="1:22" x14ac:dyDescent="0.3">
      <c r="A7861" s="1"/>
      <c r="C7861" s="6"/>
      <c r="H7861" s="8"/>
      <c r="I7861" s="4"/>
      <c r="V7861" s="27"/>
    </row>
    <row r="7862" spans="1:22" x14ac:dyDescent="0.3">
      <c r="A7862" s="1"/>
      <c r="C7862" s="6"/>
      <c r="H7862" s="8"/>
      <c r="I7862" s="4"/>
      <c r="V7862" s="27"/>
    </row>
    <row r="7863" spans="1:22" x14ac:dyDescent="0.3">
      <c r="A7863" s="1"/>
      <c r="C7863" s="6"/>
      <c r="H7863" s="8"/>
      <c r="I7863" s="4"/>
      <c r="V7863" s="27"/>
    </row>
    <row r="7864" spans="1:22" x14ac:dyDescent="0.3">
      <c r="A7864" s="1"/>
      <c r="C7864" s="6"/>
      <c r="H7864" s="8"/>
      <c r="I7864" s="4"/>
      <c r="V7864" s="27"/>
    </row>
    <row r="7865" spans="1:22" x14ac:dyDescent="0.3">
      <c r="A7865" s="1"/>
      <c r="C7865" s="6"/>
      <c r="H7865" s="8"/>
      <c r="I7865" s="4"/>
      <c r="V7865" s="27"/>
    </row>
    <row r="7866" spans="1:22" x14ac:dyDescent="0.3">
      <c r="A7866" s="1"/>
      <c r="C7866" s="6"/>
      <c r="H7866" s="8"/>
      <c r="I7866" s="4"/>
      <c r="V7866" s="27"/>
    </row>
    <row r="7867" spans="1:22" x14ac:dyDescent="0.3">
      <c r="A7867" s="1"/>
      <c r="C7867" s="6"/>
      <c r="H7867" s="8"/>
      <c r="I7867" s="4"/>
      <c r="V7867" s="27"/>
    </row>
    <row r="7868" spans="1:22" x14ac:dyDescent="0.3">
      <c r="A7868" s="1"/>
      <c r="C7868" s="6"/>
      <c r="H7868" s="8"/>
      <c r="I7868" s="4"/>
      <c r="V7868" s="27"/>
    </row>
    <row r="7869" spans="1:22" x14ac:dyDescent="0.3">
      <c r="A7869" s="1"/>
      <c r="C7869" s="6"/>
      <c r="H7869" s="8"/>
      <c r="I7869" s="4"/>
      <c r="V7869" s="27"/>
    </row>
    <row r="7870" spans="1:22" x14ac:dyDescent="0.3">
      <c r="A7870" s="1"/>
      <c r="C7870" s="6"/>
      <c r="H7870" s="8"/>
      <c r="I7870" s="4"/>
      <c r="V7870" s="27"/>
    </row>
    <row r="7871" spans="1:22" x14ac:dyDescent="0.3">
      <c r="A7871" s="1"/>
      <c r="C7871" s="6"/>
      <c r="H7871" s="8"/>
      <c r="I7871" s="4"/>
      <c r="V7871" s="27"/>
    </row>
    <row r="7872" spans="1:22" x14ac:dyDescent="0.3">
      <c r="A7872" s="1"/>
      <c r="C7872" s="6"/>
      <c r="H7872" s="8"/>
      <c r="I7872" s="4"/>
      <c r="V7872" s="27"/>
    </row>
    <row r="7873" spans="1:22" x14ac:dyDescent="0.3">
      <c r="A7873" s="1"/>
      <c r="C7873" s="6"/>
      <c r="H7873" s="8"/>
      <c r="I7873" s="4"/>
      <c r="V7873" s="27"/>
    </row>
    <row r="7874" spans="1:22" x14ac:dyDescent="0.3">
      <c r="A7874" s="1"/>
      <c r="C7874" s="6"/>
      <c r="H7874" s="8"/>
      <c r="I7874" s="4"/>
      <c r="V7874" s="27"/>
    </row>
    <row r="7875" spans="1:22" x14ac:dyDescent="0.3">
      <c r="A7875" s="1"/>
      <c r="C7875" s="6"/>
      <c r="H7875" s="8"/>
      <c r="I7875" s="4"/>
      <c r="V7875" s="27"/>
    </row>
    <row r="7876" spans="1:22" x14ac:dyDescent="0.3">
      <c r="A7876" s="1"/>
      <c r="C7876" s="6"/>
      <c r="H7876" s="8"/>
      <c r="I7876" s="4"/>
      <c r="V7876" s="27"/>
    </row>
    <row r="7877" spans="1:22" x14ac:dyDescent="0.3">
      <c r="A7877" s="1"/>
      <c r="C7877" s="6"/>
      <c r="H7877" s="8"/>
      <c r="I7877" s="4"/>
      <c r="V7877" s="27"/>
    </row>
    <row r="7878" spans="1:22" x14ac:dyDescent="0.3">
      <c r="A7878" s="1"/>
      <c r="C7878" s="6"/>
      <c r="H7878" s="8"/>
      <c r="I7878" s="4"/>
      <c r="V7878" s="27"/>
    </row>
    <row r="7879" spans="1:22" x14ac:dyDescent="0.3">
      <c r="A7879" s="1"/>
      <c r="C7879" s="6"/>
      <c r="H7879" s="8"/>
      <c r="I7879" s="4"/>
      <c r="V7879" s="27"/>
    </row>
    <row r="7880" spans="1:22" x14ac:dyDescent="0.3">
      <c r="A7880" s="1"/>
      <c r="C7880" s="6"/>
      <c r="H7880" s="8"/>
      <c r="I7880" s="4"/>
      <c r="V7880" s="27"/>
    </row>
    <row r="7881" spans="1:22" x14ac:dyDescent="0.3">
      <c r="A7881" s="1"/>
      <c r="C7881" s="6"/>
      <c r="H7881" s="8"/>
      <c r="I7881" s="4"/>
      <c r="V7881" s="27"/>
    </row>
    <row r="7882" spans="1:22" x14ac:dyDescent="0.3">
      <c r="A7882" s="1"/>
      <c r="C7882" s="6"/>
      <c r="H7882" s="8"/>
      <c r="I7882" s="4"/>
      <c r="V7882" s="27"/>
    </row>
    <row r="7883" spans="1:22" x14ac:dyDescent="0.3">
      <c r="A7883" s="1"/>
      <c r="C7883" s="6"/>
      <c r="H7883" s="8"/>
      <c r="I7883" s="4"/>
      <c r="V7883" s="27"/>
    </row>
    <row r="7884" spans="1:22" x14ac:dyDescent="0.3">
      <c r="A7884" s="1"/>
      <c r="C7884" s="6"/>
      <c r="H7884" s="8"/>
      <c r="I7884" s="4"/>
      <c r="V7884" s="27"/>
    </row>
    <row r="7885" spans="1:22" x14ac:dyDescent="0.3">
      <c r="A7885" s="1"/>
      <c r="C7885" s="6"/>
      <c r="H7885" s="8"/>
      <c r="I7885" s="4"/>
      <c r="V7885" s="27"/>
    </row>
    <row r="7886" spans="1:22" x14ac:dyDescent="0.3">
      <c r="A7886" s="1"/>
      <c r="C7886" s="6"/>
      <c r="H7886" s="8"/>
      <c r="I7886" s="4"/>
      <c r="V7886" s="27"/>
    </row>
    <row r="7887" spans="1:22" x14ac:dyDescent="0.3">
      <c r="A7887" s="1"/>
      <c r="C7887" s="6"/>
      <c r="H7887" s="8"/>
      <c r="I7887" s="4"/>
      <c r="V7887" s="27"/>
    </row>
    <row r="7888" spans="1:22" x14ac:dyDescent="0.3">
      <c r="A7888" s="1"/>
      <c r="C7888" s="6"/>
      <c r="H7888" s="8"/>
      <c r="I7888" s="4"/>
      <c r="V7888" s="27"/>
    </row>
    <row r="7889" spans="1:22" x14ac:dyDescent="0.3">
      <c r="A7889" s="1"/>
      <c r="C7889" s="6"/>
      <c r="H7889" s="8"/>
      <c r="I7889" s="4"/>
      <c r="V7889" s="27"/>
    </row>
    <row r="7890" spans="1:22" x14ac:dyDescent="0.3">
      <c r="A7890" s="1"/>
      <c r="C7890" s="6"/>
      <c r="H7890" s="8"/>
      <c r="I7890" s="4"/>
      <c r="V7890" s="27"/>
    </row>
    <row r="7891" spans="1:22" x14ac:dyDescent="0.3">
      <c r="A7891" s="1"/>
      <c r="C7891" s="6"/>
      <c r="H7891" s="8"/>
      <c r="I7891" s="4"/>
      <c r="V7891" s="27"/>
    </row>
    <row r="7892" spans="1:22" x14ac:dyDescent="0.3">
      <c r="A7892" s="1"/>
      <c r="C7892" s="6"/>
      <c r="H7892" s="8"/>
      <c r="I7892" s="4"/>
      <c r="V7892" s="27"/>
    </row>
    <row r="7893" spans="1:22" x14ac:dyDescent="0.3">
      <c r="A7893" s="1"/>
      <c r="C7893" s="6"/>
      <c r="H7893" s="8"/>
      <c r="I7893" s="4"/>
      <c r="V7893" s="27"/>
    </row>
    <row r="7894" spans="1:22" x14ac:dyDescent="0.3">
      <c r="A7894" s="1"/>
      <c r="C7894" s="6"/>
      <c r="H7894" s="8"/>
      <c r="I7894" s="4"/>
      <c r="V7894" s="27"/>
    </row>
    <row r="7895" spans="1:22" x14ac:dyDescent="0.3">
      <c r="A7895" s="1"/>
      <c r="C7895" s="6"/>
      <c r="H7895" s="8"/>
      <c r="I7895" s="4"/>
      <c r="V7895" s="27"/>
    </row>
    <row r="7896" spans="1:22" x14ac:dyDescent="0.3">
      <c r="A7896" s="1"/>
      <c r="C7896" s="6"/>
      <c r="H7896" s="8"/>
      <c r="I7896" s="4"/>
      <c r="V7896" s="27"/>
    </row>
    <row r="7897" spans="1:22" x14ac:dyDescent="0.3">
      <c r="A7897" s="1"/>
      <c r="C7897" s="6"/>
      <c r="H7897" s="8"/>
      <c r="I7897" s="4"/>
      <c r="V7897" s="27"/>
    </row>
    <row r="7898" spans="1:22" x14ac:dyDescent="0.3">
      <c r="A7898" s="1"/>
      <c r="C7898" s="6"/>
      <c r="H7898" s="8"/>
      <c r="I7898" s="4"/>
      <c r="V7898" s="27"/>
    </row>
    <row r="7899" spans="1:22" x14ac:dyDescent="0.3">
      <c r="A7899" s="1"/>
      <c r="C7899" s="6"/>
      <c r="H7899" s="8"/>
      <c r="I7899" s="4"/>
      <c r="V7899" s="27"/>
    </row>
    <row r="7900" spans="1:22" x14ac:dyDescent="0.3">
      <c r="A7900" s="1"/>
      <c r="C7900" s="6"/>
      <c r="H7900" s="8"/>
      <c r="I7900" s="4"/>
      <c r="V7900" s="27"/>
    </row>
    <row r="7901" spans="1:22" x14ac:dyDescent="0.3">
      <c r="A7901" s="1"/>
      <c r="C7901" s="6"/>
      <c r="H7901" s="8"/>
      <c r="I7901" s="4"/>
      <c r="V7901" s="27"/>
    </row>
    <row r="7902" spans="1:22" x14ac:dyDescent="0.3">
      <c r="A7902" s="1"/>
      <c r="C7902" s="6"/>
      <c r="H7902" s="8"/>
      <c r="I7902" s="4"/>
      <c r="V7902" s="27"/>
    </row>
    <row r="7903" spans="1:22" x14ac:dyDescent="0.3">
      <c r="A7903" s="1"/>
      <c r="C7903" s="6"/>
      <c r="H7903" s="8"/>
      <c r="I7903" s="4"/>
      <c r="V7903" s="27"/>
    </row>
    <row r="7904" spans="1:22" x14ac:dyDescent="0.3">
      <c r="A7904" s="1"/>
      <c r="C7904" s="6"/>
      <c r="H7904" s="8"/>
      <c r="I7904" s="4"/>
      <c r="V7904" s="27"/>
    </row>
    <row r="7905" spans="1:22" x14ac:dyDescent="0.3">
      <c r="A7905" s="1"/>
      <c r="C7905" s="6"/>
      <c r="H7905" s="8"/>
      <c r="I7905" s="4"/>
      <c r="V7905" s="27"/>
    </row>
    <row r="7906" spans="1:22" x14ac:dyDescent="0.3">
      <c r="A7906" s="1"/>
      <c r="C7906" s="6"/>
      <c r="H7906" s="8"/>
      <c r="I7906" s="4"/>
      <c r="V7906" s="27"/>
    </row>
    <row r="7907" spans="1:22" x14ac:dyDescent="0.3">
      <c r="A7907" s="1"/>
      <c r="C7907" s="6"/>
      <c r="H7907" s="8"/>
      <c r="I7907" s="4"/>
      <c r="V7907" s="27"/>
    </row>
    <row r="7908" spans="1:22" x14ac:dyDescent="0.3">
      <c r="A7908" s="1"/>
      <c r="C7908" s="6"/>
      <c r="H7908" s="8"/>
      <c r="I7908" s="4"/>
      <c r="V7908" s="27"/>
    </row>
    <row r="7909" spans="1:22" x14ac:dyDescent="0.3">
      <c r="A7909" s="1"/>
      <c r="C7909" s="6"/>
      <c r="H7909" s="8"/>
      <c r="I7909" s="4"/>
      <c r="V7909" s="27"/>
    </row>
    <row r="7910" spans="1:22" x14ac:dyDescent="0.3">
      <c r="A7910" s="1"/>
      <c r="C7910" s="6"/>
      <c r="H7910" s="8"/>
      <c r="I7910" s="4"/>
      <c r="V7910" s="27"/>
    </row>
    <row r="7911" spans="1:22" x14ac:dyDescent="0.3">
      <c r="A7911" s="1"/>
      <c r="C7911" s="6"/>
      <c r="H7911" s="8"/>
      <c r="I7911" s="4"/>
      <c r="V7911" s="27"/>
    </row>
    <row r="7912" spans="1:22" x14ac:dyDescent="0.3">
      <c r="A7912" s="1"/>
      <c r="C7912" s="6"/>
      <c r="H7912" s="8"/>
      <c r="I7912" s="4"/>
      <c r="V7912" s="27"/>
    </row>
    <row r="7913" spans="1:22" x14ac:dyDescent="0.3">
      <c r="A7913" s="1"/>
      <c r="C7913" s="6"/>
      <c r="H7913" s="8"/>
      <c r="I7913" s="4"/>
      <c r="V7913" s="27"/>
    </row>
    <row r="7914" spans="1:22" x14ac:dyDescent="0.3">
      <c r="A7914" s="1"/>
      <c r="C7914" s="6"/>
      <c r="H7914" s="8"/>
      <c r="I7914" s="4"/>
      <c r="V7914" s="27"/>
    </row>
    <row r="7915" spans="1:22" x14ac:dyDescent="0.3">
      <c r="A7915" s="1"/>
      <c r="C7915" s="6"/>
      <c r="H7915" s="8"/>
      <c r="I7915" s="4"/>
      <c r="V7915" s="27"/>
    </row>
    <row r="7916" spans="1:22" x14ac:dyDescent="0.3">
      <c r="A7916" s="1"/>
      <c r="C7916" s="6"/>
      <c r="H7916" s="8"/>
      <c r="I7916" s="4"/>
      <c r="V7916" s="27"/>
    </row>
    <row r="7917" spans="1:22" x14ac:dyDescent="0.3">
      <c r="A7917" s="1"/>
      <c r="C7917" s="6"/>
      <c r="H7917" s="8"/>
      <c r="I7917" s="4"/>
      <c r="V7917" s="27"/>
    </row>
    <row r="7918" spans="1:22" x14ac:dyDescent="0.3">
      <c r="A7918" s="1"/>
      <c r="C7918" s="6"/>
      <c r="H7918" s="8"/>
      <c r="I7918" s="4"/>
      <c r="V7918" s="27"/>
    </row>
    <row r="7919" spans="1:22" x14ac:dyDescent="0.3">
      <c r="A7919" s="1"/>
      <c r="C7919" s="6"/>
      <c r="H7919" s="8"/>
      <c r="I7919" s="4"/>
      <c r="V7919" s="27"/>
    </row>
    <row r="7920" spans="1:22" x14ac:dyDescent="0.3">
      <c r="A7920" s="1"/>
      <c r="C7920" s="6"/>
      <c r="H7920" s="8"/>
      <c r="I7920" s="4"/>
      <c r="V7920" s="27"/>
    </row>
    <row r="7921" spans="1:22" x14ac:dyDescent="0.3">
      <c r="A7921" s="1"/>
      <c r="C7921" s="6"/>
      <c r="H7921" s="8"/>
      <c r="I7921" s="4"/>
      <c r="V7921" s="27"/>
    </row>
    <row r="7922" spans="1:22" x14ac:dyDescent="0.3">
      <c r="A7922" s="1"/>
      <c r="C7922" s="6"/>
      <c r="H7922" s="8"/>
      <c r="I7922" s="4"/>
      <c r="V7922" s="27"/>
    </row>
    <row r="7923" spans="1:22" x14ac:dyDescent="0.3">
      <c r="A7923" s="1"/>
      <c r="C7923" s="6"/>
      <c r="H7923" s="8"/>
      <c r="I7923" s="4"/>
      <c r="V7923" s="27"/>
    </row>
    <row r="7924" spans="1:22" x14ac:dyDescent="0.3">
      <c r="A7924" s="1"/>
      <c r="C7924" s="6"/>
      <c r="H7924" s="8"/>
      <c r="I7924" s="4"/>
      <c r="V7924" s="27"/>
    </row>
    <row r="7925" spans="1:22" x14ac:dyDescent="0.3">
      <c r="A7925" s="1"/>
      <c r="C7925" s="6"/>
      <c r="H7925" s="8"/>
      <c r="I7925" s="4"/>
      <c r="V7925" s="27"/>
    </row>
    <row r="7926" spans="1:22" x14ac:dyDescent="0.3">
      <c r="A7926" s="1"/>
      <c r="C7926" s="6"/>
      <c r="H7926" s="8"/>
      <c r="I7926" s="4"/>
      <c r="V7926" s="27"/>
    </row>
    <row r="7927" spans="1:22" x14ac:dyDescent="0.3">
      <c r="A7927" s="1"/>
      <c r="C7927" s="6"/>
      <c r="H7927" s="8"/>
      <c r="I7927" s="4"/>
      <c r="V7927" s="27"/>
    </row>
    <row r="7928" spans="1:22" x14ac:dyDescent="0.3">
      <c r="A7928" s="1"/>
      <c r="C7928" s="6"/>
      <c r="H7928" s="8"/>
      <c r="I7928" s="4"/>
      <c r="V7928" s="27"/>
    </row>
    <row r="7929" spans="1:22" x14ac:dyDescent="0.3">
      <c r="A7929" s="1"/>
      <c r="C7929" s="6"/>
      <c r="H7929" s="8"/>
      <c r="I7929" s="4"/>
      <c r="V7929" s="27"/>
    </row>
    <row r="7930" spans="1:22" x14ac:dyDescent="0.3">
      <c r="A7930" s="1"/>
      <c r="C7930" s="6"/>
      <c r="H7930" s="8"/>
      <c r="I7930" s="4"/>
      <c r="V7930" s="27"/>
    </row>
    <row r="7931" spans="1:22" x14ac:dyDescent="0.3">
      <c r="A7931" s="1"/>
      <c r="C7931" s="6"/>
      <c r="H7931" s="8"/>
      <c r="I7931" s="4"/>
      <c r="V7931" s="27"/>
    </row>
    <row r="7932" spans="1:22" x14ac:dyDescent="0.3">
      <c r="A7932" s="1"/>
      <c r="C7932" s="6"/>
      <c r="H7932" s="8"/>
      <c r="I7932" s="4"/>
      <c r="V7932" s="27"/>
    </row>
    <row r="7933" spans="1:22" x14ac:dyDescent="0.3">
      <c r="A7933" s="1"/>
      <c r="C7933" s="6"/>
      <c r="H7933" s="8"/>
      <c r="I7933" s="4"/>
      <c r="V7933" s="27"/>
    </row>
    <row r="7934" spans="1:22" x14ac:dyDescent="0.3">
      <c r="A7934" s="1"/>
      <c r="C7934" s="6"/>
      <c r="H7934" s="8"/>
      <c r="I7934" s="4"/>
      <c r="V7934" s="27"/>
    </row>
    <row r="7935" spans="1:22" x14ac:dyDescent="0.3">
      <c r="A7935" s="1"/>
      <c r="C7935" s="6"/>
      <c r="H7935" s="8"/>
      <c r="I7935" s="4"/>
      <c r="V7935" s="27"/>
    </row>
    <row r="7936" spans="1:22" x14ac:dyDescent="0.3">
      <c r="A7936" s="1"/>
      <c r="C7936" s="6"/>
      <c r="H7936" s="8"/>
      <c r="I7936" s="4"/>
      <c r="V7936" s="27"/>
    </row>
    <row r="7937" spans="1:22" x14ac:dyDescent="0.3">
      <c r="A7937" s="1"/>
      <c r="C7937" s="6"/>
      <c r="H7937" s="8"/>
      <c r="I7937" s="4"/>
      <c r="V7937" s="27"/>
    </row>
    <row r="7938" spans="1:22" x14ac:dyDescent="0.3">
      <c r="A7938" s="1"/>
      <c r="C7938" s="6"/>
      <c r="H7938" s="8"/>
      <c r="I7938" s="4"/>
      <c r="V7938" s="27"/>
    </row>
    <row r="7939" spans="1:22" x14ac:dyDescent="0.3">
      <c r="A7939" s="1"/>
      <c r="C7939" s="6"/>
      <c r="H7939" s="8"/>
      <c r="I7939" s="4"/>
      <c r="V7939" s="27"/>
    </row>
    <row r="7940" spans="1:22" x14ac:dyDescent="0.3">
      <c r="A7940" s="1"/>
      <c r="C7940" s="6"/>
      <c r="H7940" s="8"/>
      <c r="I7940" s="4"/>
      <c r="V7940" s="27"/>
    </row>
    <row r="7941" spans="1:22" x14ac:dyDescent="0.3">
      <c r="A7941" s="1"/>
      <c r="C7941" s="6"/>
      <c r="H7941" s="8"/>
      <c r="I7941" s="4"/>
      <c r="V7941" s="27"/>
    </row>
    <row r="7942" spans="1:22" x14ac:dyDescent="0.3">
      <c r="A7942" s="1"/>
      <c r="C7942" s="6"/>
      <c r="H7942" s="8"/>
      <c r="I7942" s="4"/>
      <c r="V7942" s="27"/>
    </row>
    <row r="7943" spans="1:22" x14ac:dyDescent="0.3">
      <c r="A7943" s="1"/>
      <c r="C7943" s="6"/>
      <c r="H7943" s="8"/>
      <c r="I7943" s="4"/>
      <c r="V7943" s="27"/>
    </row>
    <row r="7944" spans="1:22" x14ac:dyDescent="0.3">
      <c r="A7944" s="1"/>
      <c r="C7944" s="6"/>
      <c r="H7944" s="8"/>
      <c r="I7944" s="4"/>
      <c r="V7944" s="27"/>
    </row>
    <row r="7945" spans="1:22" x14ac:dyDescent="0.3">
      <c r="A7945" s="1"/>
      <c r="C7945" s="6"/>
      <c r="H7945" s="8"/>
      <c r="I7945" s="4"/>
      <c r="V7945" s="27"/>
    </row>
    <row r="7946" spans="1:22" x14ac:dyDescent="0.3">
      <c r="A7946" s="1"/>
      <c r="C7946" s="6"/>
      <c r="H7946" s="8"/>
      <c r="I7946" s="4"/>
      <c r="V7946" s="27"/>
    </row>
    <row r="7947" spans="1:22" x14ac:dyDescent="0.3">
      <c r="A7947" s="1"/>
      <c r="C7947" s="6"/>
      <c r="H7947" s="8"/>
      <c r="I7947" s="4"/>
      <c r="V7947" s="27"/>
    </row>
    <row r="7948" spans="1:22" x14ac:dyDescent="0.3">
      <c r="A7948" s="1"/>
      <c r="C7948" s="6"/>
      <c r="H7948" s="8"/>
      <c r="I7948" s="4"/>
      <c r="V7948" s="27"/>
    </row>
    <row r="7949" spans="1:22" x14ac:dyDescent="0.3">
      <c r="A7949" s="1"/>
      <c r="C7949" s="6"/>
      <c r="H7949" s="8"/>
      <c r="I7949" s="4"/>
      <c r="V7949" s="27"/>
    </row>
    <row r="7950" spans="1:22" x14ac:dyDescent="0.3">
      <c r="A7950" s="1"/>
      <c r="C7950" s="6"/>
      <c r="H7950" s="8"/>
      <c r="I7950" s="4"/>
      <c r="V7950" s="27"/>
    </row>
    <row r="7951" spans="1:22" x14ac:dyDescent="0.3">
      <c r="A7951" s="1"/>
      <c r="C7951" s="6"/>
      <c r="H7951" s="8"/>
      <c r="I7951" s="4"/>
      <c r="V7951" s="27"/>
    </row>
    <row r="7952" spans="1:22" x14ac:dyDescent="0.3">
      <c r="A7952" s="1"/>
      <c r="C7952" s="6"/>
      <c r="H7952" s="8"/>
      <c r="I7952" s="4"/>
      <c r="V7952" s="27"/>
    </row>
    <row r="7953" spans="1:22" x14ac:dyDescent="0.3">
      <c r="A7953" s="1"/>
      <c r="C7953" s="6"/>
      <c r="H7953" s="8"/>
      <c r="I7953" s="4"/>
      <c r="V7953" s="27"/>
    </row>
    <row r="7954" spans="1:22" x14ac:dyDescent="0.3">
      <c r="A7954" s="1"/>
      <c r="C7954" s="6"/>
      <c r="H7954" s="8"/>
      <c r="I7954" s="4"/>
      <c r="V7954" s="27"/>
    </row>
    <row r="7955" spans="1:22" x14ac:dyDescent="0.3">
      <c r="A7955" s="1"/>
      <c r="C7955" s="6"/>
      <c r="H7955" s="8"/>
      <c r="I7955" s="4"/>
      <c r="V7955" s="27"/>
    </row>
    <row r="7956" spans="1:22" x14ac:dyDescent="0.3">
      <c r="A7956" s="1"/>
      <c r="C7956" s="6"/>
      <c r="H7956" s="8"/>
      <c r="I7956" s="4"/>
      <c r="V7956" s="27"/>
    </row>
    <row r="7957" spans="1:22" x14ac:dyDescent="0.3">
      <c r="A7957" s="1"/>
      <c r="C7957" s="6"/>
      <c r="H7957" s="8"/>
      <c r="I7957" s="4"/>
      <c r="V7957" s="27"/>
    </row>
    <row r="7958" spans="1:22" x14ac:dyDescent="0.3">
      <c r="A7958" s="1"/>
      <c r="C7958" s="6"/>
      <c r="H7958" s="8"/>
      <c r="I7958" s="4"/>
      <c r="V7958" s="27"/>
    </row>
    <row r="7959" spans="1:22" x14ac:dyDescent="0.3">
      <c r="A7959" s="1"/>
      <c r="C7959" s="6"/>
      <c r="H7959" s="8"/>
      <c r="I7959" s="4"/>
      <c r="V7959" s="27"/>
    </row>
    <row r="7960" spans="1:22" x14ac:dyDescent="0.3">
      <c r="A7960" s="1"/>
      <c r="C7960" s="6"/>
      <c r="H7960" s="8"/>
      <c r="I7960" s="4"/>
      <c r="V7960" s="27"/>
    </row>
    <row r="7961" spans="1:22" x14ac:dyDescent="0.3">
      <c r="A7961" s="1"/>
      <c r="C7961" s="6"/>
      <c r="H7961" s="8"/>
      <c r="I7961" s="4"/>
      <c r="V7961" s="27"/>
    </row>
    <row r="7962" spans="1:22" x14ac:dyDescent="0.3">
      <c r="A7962" s="1"/>
      <c r="C7962" s="6"/>
      <c r="H7962" s="8"/>
      <c r="I7962" s="4"/>
      <c r="V7962" s="27"/>
    </row>
    <row r="7963" spans="1:22" x14ac:dyDescent="0.3">
      <c r="A7963" s="1"/>
      <c r="C7963" s="6"/>
      <c r="H7963" s="8"/>
      <c r="I7963" s="4"/>
      <c r="V7963" s="27"/>
    </row>
    <row r="7964" spans="1:22" x14ac:dyDescent="0.3">
      <c r="A7964" s="1"/>
      <c r="C7964" s="6"/>
      <c r="H7964" s="8"/>
      <c r="I7964" s="4"/>
      <c r="V7964" s="27"/>
    </row>
    <row r="7965" spans="1:22" x14ac:dyDescent="0.3">
      <c r="A7965" s="1"/>
      <c r="C7965" s="6"/>
      <c r="H7965" s="8"/>
      <c r="I7965" s="4"/>
      <c r="V7965" s="27"/>
    </row>
    <row r="7966" spans="1:22" x14ac:dyDescent="0.3">
      <c r="A7966" s="1"/>
      <c r="C7966" s="6"/>
      <c r="H7966" s="8"/>
      <c r="I7966" s="4"/>
      <c r="V7966" s="27"/>
    </row>
    <row r="7967" spans="1:22" x14ac:dyDescent="0.3">
      <c r="A7967" s="1"/>
      <c r="C7967" s="6"/>
      <c r="H7967" s="8"/>
      <c r="I7967" s="4"/>
      <c r="V7967" s="27"/>
    </row>
    <row r="7968" spans="1:22" x14ac:dyDescent="0.3">
      <c r="A7968" s="1"/>
      <c r="C7968" s="6"/>
      <c r="H7968" s="8"/>
      <c r="I7968" s="4"/>
      <c r="V7968" s="27"/>
    </row>
    <row r="7969" spans="1:22" x14ac:dyDescent="0.3">
      <c r="A7969" s="1"/>
      <c r="C7969" s="6"/>
      <c r="H7969" s="8"/>
      <c r="I7969" s="4"/>
      <c r="V7969" s="27"/>
    </row>
    <row r="7970" spans="1:22" x14ac:dyDescent="0.3">
      <c r="A7970" s="1"/>
      <c r="C7970" s="6"/>
      <c r="H7970" s="8"/>
      <c r="I7970" s="4"/>
      <c r="V7970" s="27"/>
    </row>
    <row r="7971" spans="1:22" x14ac:dyDescent="0.3">
      <c r="A7971" s="1"/>
      <c r="C7971" s="6"/>
      <c r="H7971" s="8"/>
      <c r="I7971" s="4"/>
      <c r="V7971" s="27"/>
    </row>
    <row r="7972" spans="1:22" x14ac:dyDescent="0.3">
      <c r="A7972" s="1"/>
      <c r="C7972" s="6"/>
      <c r="H7972" s="8"/>
      <c r="I7972" s="4"/>
      <c r="V7972" s="27"/>
    </row>
    <row r="7973" spans="1:22" x14ac:dyDescent="0.3">
      <c r="A7973" s="1"/>
      <c r="C7973" s="6"/>
      <c r="H7973" s="8"/>
      <c r="I7973" s="4"/>
      <c r="V7973" s="27"/>
    </row>
    <row r="7974" spans="1:22" x14ac:dyDescent="0.3">
      <c r="A7974" s="1"/>
      <c r="C7974" s="6"/>
      <c r="H7974" s="8"/>
      <c r="I7974" s="4"/>
      <c r="V7974" s="27"/>
    </row>
    <row r="7975" spans="1:22" x14ac:dyDescent="0.3">
      <c r="A7975" s="1"/>
      <c r="C7975" s="6"/>
      <c r="H7975" s="8"/>
      <c r="I7975" s="4"/>
      <c r="V7975" s="27"/>
    </row>
    <row r="7976" spans="1:22" x14ac:dyDescent="0.3">
      <c r="A7976" s="1"/>
      <c r="C7976" s="6"/>
      <c r="H7976" s="8"/>
      <c r="I7976" s="4"/>
      <c r="V7976" s="27"/>
    </row>
    <row r="7977" spans="1:22" x14ac:dyDescent="0.3">
      <c r="A7977" s="1"/>
      <c r="C7977" s="6"/>
      <c r="H7977" s="8"/>
      <c r="I7977" s="4"/>
      <c r="V7977" s="27"/>
    </row>
    <row r="7978" spans="1:22" x14ac:dyDescent="0.3">
      <c r="A7978" s="1"/>
      <c r="C7978" s="6"/>
      <c r="H7978" s="8"/>
      <c r="I7978" s="4"/>
      <c r="V7978" s="27"/>
    </row>
    <row r="7979" spans="1:22" x14ac:dyDescent="0.3">
      <c r="A7979" s="1"/>
      <c r="C7979" s="6"/>
      <c r="H7979" s="8"/>
      <c r="I7979" s="4"/>
      <c r="V7979" s="27"/>
    </row>
    <row r="7980" spans="1:22" x14ac:dyDescent="0.3">
      <c r="A7980" s="1"/>
      <c r="C7980" s="6"/>
      <c r="H7980" s="8"/>
      <c r="I7980" s="4"/>
      <c r="V7980" s="27"/>
    </row>
    <row r="7981" spans="1:22" x14ac:dyDescent="0.3">
      <c r="A7981" s="1"/>
      <c r="C7981" s="6"/>
      <c r="H7981" s="8"/>
      <c r="I7981" s="4"/>
      <c r="V7981" s="27"/>
    </row>
    <row r="7982" spans="1:22" x14ac:dyDescent="0.3">
      <c r="A7982" s="1"/>
      <c r="C7982" s="6"/>
      <c r="H7982" s="8"/>
      <c r="I7982" s="4"/>
      <c r="V7982" s="27"/>
    </row>
    <row r="7983" spans="1:22" x14ac:dyDescent="0.3">
      <c r="A7983" s="1"/>
      <c r="C7983" s="6"/>
      <c r="H7983" s="8"/>
      <c r="I7983" s="4"/>
      <c r="V7983" s="27"/>
    </row>
    <row r="7984" spans="1:22" x14ac:dyDescent="0.3">
      <c r="A7984" s="1"/>
      <c r="C7984" s="6"/>
      <c r="H7984" s="8"/>
      <c r="I7984" s="4"/>
      <c r="V7984" s="27"/>
    </row>
    <row r="7985" spans="1:22" x14ac:dyDescent="0.3">
      <c r="A7985" s="1"/>
      <c r="C7985" s="6"/>
      <c r="H7985" s="8"/>
      <c r="I7985" s="4"/>
      <c r="V7985" s="27"/>
    </row>
    <row r="7986" spans="1:22" x14ac:dyDescent="0.3">
      <c r="A7986" s="1"/>
      <c r="C7986" s="6"/>
      <c r="H7986" s="8"/>
      <c r="I7986" s="4"/>
      <c r="V7986" s="27"/>
    </row>
    <row r="7987" spans="1:22" x14ac:dyDescent="0.3">
      <c r="A7987" s="1"/>
      <c r="C7987" s="6"/>
      <c r="H7987" s="8"/>
      <c r="I7987" s="4"/>
      <c r="V7987" s="27"/>
    </row>
    <row r="7988" spans="1:22" x14ac:dyDescent="0.3">
      <c r="A7988" s="1"/>
      <c r="C7988" s="6"/>
      <c r="H7988" s="8"/>
      <c r="I7988" s="4"/>
      <c r="V7988" s="27"/>
    </row>
    <row r="7989" spans="1:22" x14ac:dyDescent="0.3">
      <c r="A7989" s="1"/>
      <c r="C7989" s="6"/>
      <c r="H7989" s="8"/>
      <c r="I7989" s="4"/>
      <c r="V7989" s="27"/>
    </row>
    <row r="7990" spans="1:22" x14ac:dyDescent="0.3">
      <c r="A7990" s="1"/>
      <c r="C7990" s="6"/>
      <c r="H7990" s="8"/>
      <c r="I7990" s="4"/>
      <c r="V7990" s="27"/>
    </row>
    <row r="7991" spans="1:22" x14ac:dyDescent="0.3">
      <c r="A7991" s="1"/>
      <c r="C7991" s="6"/>
      <c r="H7991" s="8"/>
      <c r="I7991" s="4"/>
      <c r="V7991" s="27"/>
    </row>
    <row r="7992" spans="1:22" x14ac:dyDescent="0.3">
      <c r="A7992" s="1"/>
      <c r="C7992" s="6"/>
      <c r="H7992" s="8"/>
      <c r="I7992" s="4"/>
      <c r="V7992" s="27"/>
    </row>
    <row r="7993" spans="1:22" x14ac:dyDescent="0.3">
      <c r="A7993" s="1"/>
      <c r="C7993" s="6"/>
      <c r="H7993" s="8"/>
      <c r="I7993" s="4"/>
      <c r="V7993" s="27"/>
    </row>
    <row r="7994" spans="1:22" x14ac:dyDescent="0.3">
      <c r="A7994" s="1"/>
      <c r="C7994" s="6"/>
      <c r="H7994" s="8"/>
      <c r="I7994" s="4"/>
      <c r="V7994" s="27"/>
    </row>
    <row r="7995" spans="1:22" x14ac:dyDescent="0.3">
      <c r="A7995" s="1"/>
      <c r="C7995" s="6"/>
      <c r="H7995" s="8"/>
      <c r="I7995" s="4"/>
      <c r="V7995" s="27"/>
    </row>
    <row r="7996" spans="1:22" x14ac:dyDescent="0.3">
      <c r="A7996" s="1"/>
      <c r="C7996" s="6"/>
      <c r="H7996" s="8"/>
      <c r="I7996" s="4"/>
      <c r="V7996" s="27"/>
    </row>
    <row r="7997" spans="1:22" x14ac:dyDescent="0.3">
      <c r="A7997" s="1"/>
      <c r="C7997" s="6"/>
      <c r="H7997" s="8"/>
      <c r="I7997" s="4"/>
      <c r="V7997" s="27"/>
    </row>
    <row r="7998" spans="1:22" x14ac:dyDescent="0.3">
      <c r="A7998" s="1"/>
      <c r="C7998" s="6"/>
      <c r="H7998" s="8"/>
      <c r="I7998" s="4"/>
      <c r="V7998" s="27"/>
    </row>
    <row r="7999" spans="1:22" x14ac:dyDescent="0.3">
      <c r="A7999" s="1"/>
      <c r="C7999" s="6"/>
      <c r="H7999" s="8"/>
      <c r="I7999" s="4"/>
      <c r="V7999" s="27"/>
    </row>
    <row r="8000" spans="1:22" x14ac:dyDescent="0.3">
      <c r="A8000" s="1"/>
      <c r="C8000" s="6"/>
      <c r="H8000" s="8"/>
      <c r="I8000" s="4"/>
      <c r="V8000" s="27"/>
    </row>
    <row r="8001" spans="1:22" x14ac:dyDescent="0.3">
      <c r="A8001" s="1"/>
      <c r="C8001" s="6"/>
      <c r="H8001" s="8"/>
      <c r="I8001" s="4"/>
      <c r="V8001" s="27"/>
    </row>
    <row r="8002" spans="1:22" x14ac:dyDescent="0.3">
      <c r="A8002" s="1"/>
      <c r="C8002" s="6"/>
      <c r="H8002" s="8"/>
      <c r="I8002" s="4"/>
      <c r="V8002" s="27"/>
    </row>
    <row r="8003" spans="1:22" x14ac:dyDescent="0.3">
      <c r="A8003" s="1"/>
      <c r="C8003" s="6"/>
      <c r="H8003" s="8"/>
      <c r="I8003" s="4"/>
      <c r="V8003" s="27"/>
    </row>
    <row r="8004" spans="1:22" x14ac:dyDescent="0.3">
      <c r="A8004" s="1"/>
      <c r="C8004" s="6"/>
      <c r="H8004" s="8"/>
      <c r="I8004" s="4"/>
      <c r="V8004" s="27"/>
    </row>
    <row r="8005" spans="1:22" x14ac:dyDescent="0.3">
      <c r="A8005" s="1"/>
      <c r="C8005" s="6"/>
      <c r="H8005" s="8"/>
      <c r="I8005" s="4"/>
      <c r="V8005" s="27"/>
    </row>
    <row r="8006" spans="1:22" x14ac:dyDescent="0.3">
      <c r="A8006" s="1"/>
      <c r="C8006" s="6"/>
      <c r="H8006" s="8"/>
      <c r="I8006" s="4"/>
      <c r="V8006" s="27"/>
    </row>
    <row r="8007" spans="1:22" x14ac:dyDescent="0.3">
      <c r="A8007" s="1"/>
      <c r="C8007" s="6"/>
      <c r="H8007" s="8"/>
      <c r="I8007" s="4"/>
      <c r="V8007" s="27"/>
    </row>
    <row r="8008" spans="1:22" x14ac:dyDescent="0.3">
      <c r="A8008" s="1"/>
      <c r="C8008" s="6"/>
      <c r="H8008" s="8"/>
      <c r="I8008" s="4"/>
      <c r="V8008" s="27"/>
    </row>
    <row r="8009" spans="1:22" x14ac:dyDescent="0.3">
      <c r="A8009" s="1"/>
      <c r="C8009" s="6"/>
      <c r="H8009" s="8"/>
      <c r="I8009" s="4"/>
      <c r="V8009" s="27"/>
    </row>
    <row r="8010" spans="1:22" x14ac:dyDescent="0.3">
      <c r="A8010" s="1"/>
      <c r="C8010" s="6"/>
      <c r="H8010" s="8"/>
      <c r="I8010" s="4"/>
      <c r="V8010" s="27"/>
    </row>
    <row r="8011" spans="1:22" x14ac:dyDescent="0.3">
      <c r="A8011" s="1"/>
      <c r="C8011" s="6"/>
      <c r="H8011" s="8"/>
      <c r="I8011" s="4"/>
      <c r="V8011" s="27"/>
    </row>
    <row r="8012" spans="1:22" x14ac:dyDescent="0.3">
      <c r="A8012" s="1"/>
      <c r="C8012" s="6"/>
      <c r="H8012" s="8"/>
      <c r="I8012" s="4"/>
      <c r="V8012" s="27"/>
    </row>
    <row r="8013" spans="1:22" x14ac:dyDescent="0.3">
      <c r="A8013" s="1"/>
      <c r="C8013" s="6"/>
      <c r="H8013" s="8"/>
      <c r="I8013" s="4"/>
      <c r="V8013" s="27"/>
    </row>
    <row r="8014" spans="1:22" x14ac:dyDescent="0.3">
      <c r="A8014" s="1"/>
      <c r="C8014" s="6"/>
      <c r="H8014" s="8"/>
      <c r="I8014" s="4"/>
      <c r="V8014" s="27"/>
    </row>
    <row r="8015" spans="1:22" x14ac:dyDescent="0.3">
      <c r="A8015" s="1"/>
      <c r="C8015" s="6"/>
      <c r="H8015" s="8"/>
      <c r="I8015" s="4"/>
      <c r="V8015" s="27"/>
    </row>
    <row r="8016" spans="1:22" x14ac:dyDescent="0.3">
      <c r="A8016" s="1"/>
      <c r="C8016" s="6"/>
      <c r="H8016" s="8"/>
      <c r="I8016" s="4"/>
      <c r="V8016" s="27"/>
    </row>
    <row r="8017" spans="1:22" x14ac:dyDescent="0.3">
      <c r="A8017" s="1"/>
      <c r="C8017" s="6"/>
      <c r="H8017" s="8"/>
      <c r="I8017" s="4"/>
      <c r="V8017" s="27"/>
    </row>
    <row r="8018" spans="1:22" x14ac:dyDescent="0.3">
      <c r="A8018" s="1"/>
      <c r="C8018" s="6"/>
      <c r="H8018" s="8"/>
      <c r="I8018" s="4"/>
      <c r="V8018" s="27"/>
    </row>
    <row r="8019" spans="1:22" x14ac:dyDescent="0.3">
      <c r="A8019" s="1"/>
      <c r="C8019" s="6"/>
      <c r="H8019" s="8"/>
      <c r="I8019" s="4"/>
      <c r="V8019" s="27"/>
    </row>
    <row r="8020" spans="1:22" x14ac:dyDescent="0.3">
      <c r="A8020" s="1"/>
      <c r="C8020" s="6"/>
      <c r="H8020" s="8"/>
      <c r="I8020" s="4"/>
      <c r="V8020" s="27"/>
    </row>
    <row r="8021" spans="1:22" x14ac:dyDescent="0.3">
      <c r="A8021" s="1"/>
      <c r="C8021" s="6"/>
      <c r="H8021" s="8"/>
      <c r="I8021" s="4"/>
      <c r="V8021" s="27"/>
    </row>
    <row r="8022" spans="1:22" x14ac:dyDescent="0.3">
      <c r="A8022" s="1"/>
      <c r="C8022" s="6"/>
      <c r="H8022" s="8"/>
      <c r="I8022" s="4"/>
      <c r="V8022" s="27"/>
    </row>
    <row r="8023" spans="1:22" x14ac:dyDescent="0.3">
      <c r="A8023" s="1"/>
      <c r="C8023" s="6"/>
      <c r="H8023" s="8"/>
      <c r="I8023" s="4"/>
      <c r="V8023" s="27"/>
    </row>
    <row r="8024" spans="1:22" x14ac:dyDescent="0.3">
      <c r="A8024" s="1"/>
      <c r="C8024" s="6"/>
      <c r="H8024" s="8"/>
      <c r="I8024" s="4"/>
      <c r="V8024" s="27"/>
    </row>
    <row r="8025" spans="1:22" x14ac:dyDescent="0.3">
      <c r="A8025" s="1"/>
      <c r="C8025" s="6"/>
      <c r="H8025" s="8"/>
      <c r="I8025" s="4"/>
      <c r="V8025" s="27"/>
    </row>
    <row r="8026" spans="1:22" x14ac:dyDescent="0.3">
      <c r="A8026" s="1"/>
      <c r="C8026" s="6"/>
      <c r="H8026" s="8"/>
      <c r="I8026" s="4"/>
      <c r="V8026" s="27"/>
    </row>
    <row r="8027" spans="1:22" x14ac:dyDescent="0.3">
      <c r="A8027" s="1"/>
      <c r="C8027" s="6"/>
      <c r="H8027" s="8"/>
      <c r="I8027" s="4"/>
      <c r="V8027" s="27"/>
    </row>
    <row r="8028" spans="1:22" x14ac:dyDescent="0.3">
      <c r="A8028" s="1"/>
      <c r="C8028" s="6"/>
      <c r="H8028" s="8"/>
      <c r="I8028" s="4"/>
      <c r="V8028" s="27"/>
    </row>
    <row r="8029" spans="1:22" x14ac:dyDescent="0.3">
      <c r="A8029" s="1"/>
      <c r="C8029" s="6"/>
      <c r="H8029" s="8"/>
      <c r="I8029" s="4"/>
      <c r="V8029" s="27"/>
    </row>
    <row r="8030" spans="1:22" x14ac:dyDescent="0.3">
      <c r="A8030" s="1"/>
      <c r="C8030" s="6"/>
      <c r="H8030" s="8"/>
      <c r="I8030" s="4"/>
      <c r="V8030" s="27"/>
    </row>
    <row r="8031" spans="1:22" x14ac:dyDescent="0.3">
      <c r="A8031" s="1"/>
      <c r="C8031" s="6"/>
      <c r="H8031" s="8"/>
      <c r="I8031" s="4"/>
      <c r="V8031" s="27"/>
    </row>
    <row r="8032" spans="1:22" x14ac:dyDescent="0.3">
      <c r="A8032" s="1"/>
      <c r="C8032" s="6"/>
      <c r="H8032" s="8"/>
      <c r="I8032" s="4"/>
      <c r="V8032" s="27"/>
    </row>
    <row r="8033" spans="1:22" x14ac:dyDescent="0.3">
      <c r="A8033" s="1"/>
      <c r="C8033" s="6"/>
      <c r="H8033" s="8"/>
      <c r="I8033" s="4"/>
      <c r="V8033" s="27"/>
    </row>
    <row r="8034" spans="1:22" x14ac:dyDescent="0.3">
      <c r="A8034" s="1"/>
      <c r="C8034" s="6"/>
      <c r="H8034" s="8"/>
      <c r="I8034" s="4"/>
      <c r="V8034" s="27"/>
    </row>
    <row r="8035" spans="1:22" x14ac:dyDescent="0.3">
      <c r="A8035" s="1"/>
      <c r="C8035" s="6"/>
      <c r="H8035" s="8"/>
      <c r="I8035" s="4"/>
      <c r="V8035" s="27"/>
    </row>
    <row r="8036" spans="1:22" x14ac:dyDescent="0.3">
      <c r="A8036" s="1"/>
      <c r="C8036" s="6"/>
      <c r="H8036" s="8"/>
      <c r="I8036" s="4"/>
      <c r="V8036" s="27"/>
    </row>
    <row r="8037" spans="1:22" x14ac:dyDescent="0.3">
      <c r="A8037" s="1"/>
      <c r="C8037" s="6"/>
      <c r="H8037" s="8"/>
      <c r="I8037" s="4"/>
      <c r="V8037" s="27"/>
    </row>
    <row r="8038" spans="1:22" x14ac:dyDescent="0.3">
      <c r="A8038" s="1"/>
      <c r="C8038" s="6"/>
      <c r="H8038" s="8"/>
      <c r="I8038" s="4"/>
      <c r="V8038" s="27"/>
    </row>
    <row r="8039" spans="1:22" x14ac:dyDescent="0.3">
      <c r="A8039" s="1"/>
      <c r="C8039" s="6"/>
      <c r="H8039" s="8"/>
      <c r="I8039" s="4"/>
      <c r="V8039" s="27"/>
    </row>
    <row r="8040" spans="1:22" x14ac:dyDescent="0.3">
      <c r="A8040" s="1"/>
      <c r="C8040" s="6"/>
      <c r="H8040" s="8"/>
      <c r="I8040" s="4"/>
      <c r="V8040" s="27"/>
    </row>
    <row r="8041" spans="1:22" x14ac:dyDescent="0.3">
      <c r="A8041" s="1"/>
      <c r="C8041" s="6"/>
      <c r="H8041" s="8"/>
      <c r="I8041" s="4"/>
      <c r="V8041" s="27"/>
    </row>
    <row r="8042" spans="1:22" x14ac:dyDescent="0.3">
      <c r="A8042" s="1"/>
      <c r="C8042" s="6"/>
      <c r="H8042" s="8"/>
      <c r="I8042" s="4"/>
      <c r="V8042" s="27"/>
    </row>
    <row r="8043" spans="1:22" x14ac:dyDescent="0.3">
      <c r="A8043" s="1"/>
      <c r="C8043" s="6"/>
      <c r="H8043" s="8"/>
      <c r="I8043" s="4"/>
      <c r="V8043" s="27"/>
    </row>
    <row r="8044" spans="1:22" x14ac:dyDescent="0.3">
      <c r="A8044" s="1"/>
      <c r="C8044" s="6"/>
      <c r="H8044" s="8"/>
      <c r="I8044" s="4"/>
      <c r="V8044" s="27"/>
    </row>
    <row r="8045" spans="1:22" x14ac:dyDescent="0.3">
      <c r="A8045" s="1"/>
      <c r="C8045" s="6"/>
      <c r="H8045" s="8"/>
      <c r="I8045" s="4"/>
      <c r="V8045" s="27"/>
    </row>
    <row r="8046" spans="1:22" x14ac:dyDescent="0.3">
      <c r="A8046" s="1"/>
      <c r="C8046" s="6"/>
      <c r="H8046" s="8"/>
      <c r="I8046" s="4"/>
      <c r="V8046" s="27"/>
    </row>
    <row r="8047" spans="1:22" x14ac:dyDescent="0.3">
      <c r="A8047" s="1"/>
      <c r="C8047" s="6"/>
      <c r="H8047" s="8"/>
      <c r="I8047" s="4"/>
      <c r="V8047" s="27"/>
    </row>
    <row r="8048" spans="1:22" x14ac:dyDescent="0.3">
      <c r="A8048" s="1"/>
      <c r="C8048" s="6"/>
      <c r="H8048" s="8"/>
      <c r="I8048" s="4"/>
      <c r="V8048" s="27"/>
    </row>
    <row r="8049" spans="1:22" x14ac:dyDescent="0.3">
      <c r="A8049" s="1"/>
      <c r="C8049" s="6"/>
      <c r="H8049" s="8"/>
      <c r="I8049" s="4"/>
      <c r="V8049" s="27"/>
    </row>
    <row r="8050" spans="1:22" x14ac:dyDescent="0.3">
      <c r="A8050" s="1"/>
      <c r="C8050" s="6"/>
      <c r="H8050" s="8"/>
      <c r="I8050" s="4"/>
      <c r="V8050" s="27"/>
    </row>
    <row r="8051" spans="1:22" x14ac:dyDescent="0.3">
      <c r="A8051" s="1"/>
      <c r="C8051" s="6"/>
      <c r="H8051" s="8"/>
      <c r="I8051" s="4"/>
      <c r="V8051" s="27"/>
    </row>
    <row r="8052" spans="1:22" x14ac:dyDescent="0.3">
      <c r="A8052" s="1"/>
      <c r="C8052" s="6"/>
      <c r="H8052" s="8"/>
      <c r="I8052" s="4"/>
      <c r="V8052" s="27"/>
    </row>
    <row r="8053" spans="1:22" x14ac:dyDescent="0.3">
      <c r="A8053" s="1"/>
      <c r="C8053" s="6"/>
      <c r="H8053" s="8"/>
      <c r="I8053" s="4"/>
      <c r="V8053" s="27"/>
    </row>
    <row r="8054" spans="1:22" x14ac:dyDescent="0.3">
      <c r="A8054" s="1"/>
      <c r="C8054" s="6"/>
      <c r="H8054" s="8"/>
      <c r="I8054" s="4"/>
      <c r="V8054" s="27"/>
    </row>
    <row r="8055" spans="1:22" x14ac:dyDescent="0.3">
      <c r="A8055" s="1"/>
      <c r="C8055" s="6"/>
      <c r="H8055" s="8"/>
      <c r="I8055" s="4"/>
      <c r="V8055" s="27"/>
    </row>
    <row r="8056" spans="1:22" x14ac:dyDescent="0.3">
      <c r="A8056" s="1"/>
      <c r="C8056" s="6"/>
      <c r="H8056" s="8"/>
      <c r="I8056" s="4"/>
      <c r="V8056" s="27"/>
    </row>
    <row r="8057" spans="1:22" x14ac:dyDescent="0.3">
      <c r="A8057" s="1"/>
      <c r="C8057" s="6"/>
      <c r="H8057" s="8"/>
      <c r="I8057" s="4"/>
      <c r="V8057" s="27"/>
    </row>
    <row r="8058" spans="1:22" x14ac:dyDescent="0.3">
      <c r="A8058" s="1"/>
      <c r="C8058" s="6"/>
      <c r="H8058" s="8"/>
      <c r="I8058" s="4"/>
      <c r="V8058" s="27"/>
    </row>
    <row r="8059" spans="1:22" x14ac:dyDescent="0.3">
      <c r="A8059" s="1"/>
      <c r="C8059" s="6"/>
      <c r="H8059" s="8"/>
      <c r="I8059" s="4"/>
      <c r="V8059" s="27"/>
    </row>
    <row r="8060" spans="1:22" x14ac:dyDescent="0.3">
      <c r="A8060" s="1"/>
      <c r="C8060" s="6"/>
      <c r="H8060" s="8"/>
      <c r="I8060" s="4"/>
      <c r="V8060" s="27"/>
    </row>
    <row r="8061" spans="1:22" x14ac:dyDescent="0.3">
      <c r="A8061" s="1"/>
      <c r="C8061" s="6"/>
      <c r="H8061" s="8"/>
      <c r="I8061" s="4"/>
      <c r="V8061" s="27"/>
    </row>
    <row r="8062" spans="1:22" x14ac:dyDescent="0.3">
      <c r="A8062" s="1"/>
      <c r="C8062" s="6"/>
      <c r="H8062" s="8"/>
      <c r="I8062" s="4"/>
      <c r="V8062" s="27"/>
    </row>
    <row r="8063" spans="1:22" x14ac:dyDescent="0.3">
      <c r="A8063" s="1"/>
      <c r="C8063" s="6"/>
      <c r="H8063" s="8"/>
      <c r="I8063" s="4"/>
      <c r="V8063" s="27"/>
    </row>
    <row r="8064" spans="1:22" x14ac:dyDescent="0.3">
      <c r="A8064" s="1"/>
      <c r="C8064" s="6"/>
      <c r="H8064" s="8"/>
      <c r="I8064" s="4"/>
      <c r="V8064" s="27"/>
    </row>
    <row r="8065" spans="1:22" x14ac:dyDescent="0.3">
      <c r="A8065" s="1"/>
      <c r="C8065" s="6"/>
      <c r="H8065" s="8"/>
      <c r="I8065" s="4"/>
      <c r="V8065" s="27"/>
    </row>
    <row r="8066" spans="1:22" x14ac:dyDescent="0.3">
      <c r="A8066" s="1"/>
      <c r="C8066" s="6"/>
      <c r="H8066" s="8"/>
      <c r="I8066" s="4"/>
      <c r="V8066" s="27"/>
    </row>
    <row r="8067" spans="1:22" x14ac:dyDescent="0.3">
      <c r="A8067" s="1"/>
      <c r="C8067" s="6"/>
      <c r="H8067" s="8"/>
      <c r="I8067" s="4"/>
      <c r="V8067" s="27"/>
    </row>
    <row r="8068" spans="1:22" x14ac:dyDescent="0.3">
      <c r="A8068" s="1"/>
      <c r="C8068" s="6"/>
      <c r="H8068" s="8"/>
      <c r="I8068" s="4"/>
      <c r="V8068" s="27"/>
    </row>
    <row r="8069" spans="1:22" x14ac:dyDescent="0.3">
      <c r="A8069" s="1"/>
      <c r="C8069" s="6"/>
      <c r="H8069" s="8"/>
      <c r="I8069" s="4"/>
      <c r="V8069" s="27"/>
    </row>
    <row r="8070" spans="1:22" x14ac:dyDescent="0.3">
      <c r="A8070" s="1"/>
      <c r="C8070" s="6"/>
      <c r="H8070" s="8"/>
      <c r="I8070" s="4"/>
      <c r="V8070" s="27"/>
    </row>
    <row r="8071" spans="1:22" x14ac:dyDescent="0.3">
      <c r="A8071" s="1"/>
      <c r="C8071" s="6"/>
      <c r="H8071" s="8"/>
      <c r="I8071" s="4"/>
      <c r="V8071" s="27"/>
    </row>
    <row r="8072" spans="1:22" x14ac:dyDescent="0.3">
      <c r="A8072" s="1"/>
      <c r="C8072" s="6"/>
      <c r="H8072" s="8"/>
      <c r="I8072" s="4"/>
      <c r="V8072" s="27"/>
    </row>
    <row r="8073" spans="1:22" x14ac:dyDescent="0.3">
      <c r="A8073" s="1"/>
      <c r="C8073" s="6"/>
      <c r="H8073" s="8"/>
      <c r="I8073" s="4"/>
      <c r="V8073" s="27"/>
    </row>
    <row r="8074" spans="1:22" x14ac:dyDescent="0.3">
      <c r="A8074" s="1"/>
      <c r="C8074" s="6"/>
      <c r="H8074" s="8"/>
      <c r="I8074" s="4"/>
      <c r="V8074" s="27"/>
    </row>
    <row r="8075" spans="1:22" x14ac:dyDescent="0.3">
      <c r="A8075" s="1"/>
      <c r="C8075" s="6"/>
      <c r="H8075" s="8"/>
      <c r="I8075" s="4"/>
      <c r="V8075" s="27"/>
    </row>
    <row r="8076" spans="1:22" x14ac:dyDescent="0.3">
      <c r="A8076" s="1"/>
      <c r="C8076" s="6"/>
      <c r="H8076" s="8"/>
      <c r="I8076" s="4"/>
      <c r="V8076" s="27"/>
    </row>
    <row r="8077" spans="1:22" x14ac:dyDescent="0.3">
      <c r="A8077" s="1"/>
      <c r="C8077" s="6"/>
      <c r="H8077" s="8"/>
      <c r="I8077" s="4"/>
      <c r="V8077" s="27"/>
    </row>
    <row r="8078" spans="1:22" x14ac:dyDescent="0.3">
      <c r="A8078" s="1"/>
      <c r="C8078" s="6"/>
      <c r="H8078" s="8"/>
      <c r="I8078" s="4"/>
      <c r="V8078" s="27"/>
    </row>
    <row r="8079" spans="1:22" x14ac:dyDescent="0.3">
      <c r="A8079" s="1"/>
      <c r="C8079" s="6"/>
      <c r="H8079" s="8"/>
      <c r="I8079" s="4"/>
      <c r="V8079" s="27"/>
    </row>
    <row r="8080" spans="1:22" x14ac:dyDescent="0.3">
      <c r="A8080" s="1"/>
      <c r="C8080" s="6"/>
      <c r="H8080" s="8"/>
      <c r="I8080" s="4"/>
      <c r="V8080" s="27"/>
    </row>
    <row r="8081" spans="1:22" x14ac:dyDescent="0.3">
      <c r="A8081" s="1"/>
      <c r="C8081" s="6"/>
      <c r="H8081" s="8"/>
      <c r="I8081" s="4"/>
      <c r="V8081" s="27"/>
    </row>
    <row r="8082" spans="1:22" x14ac:dyDescent="0.3">
      <c r="A8082" s="1"/>
      <c r="C8082" s="6"/>
      <c r="H8082" s="8"/>
      <c r="I8082" s="4"/>
      <c r="V8082" s="27"/>
    </row>
    <row r="8083" spans="1:22" x14ac:dyDescent="0.3">
      <c r="A8083" s="1"/>
      <c r="C8083" s="6"/>
      <c r="H8083" s="8"/>
      <c r="I8083" s="4"/>
      <c r="V8083" s="27"/>
    </row>
    <row r="8084" spans="1:22" x14ac:dyDescent="0.3">
      <c r="A8084" s="1"/>
      <c r="C8084" s="6"/>
      <c r="H8084" s="8"/>
      <c r="I8084" s="4"/>
      <c r="V8084" s="27"/>
    </row>
    <row r="8085" spans="1:22" x14ac:dyDescent="0.3">
      <c r="A8085" s="1"/>
      <c r="C8085" s="6"/>
      <c r="H8085" s="8"/>
      <c r="I8085" s="4"/>
      <c r="V8085" s="27"/>
    </row>
    <row r="8086" spans="1:22" x14ac:dyDescent="0.3">
      <c r="A8086" s="1"/>
      <c r="C8086" s="6"/>
      <c r="H8086" s="8"/>
      <c r="I8086" s="4"/>
      <c r="V8086" s="27"/>
    </row>
    <row r="8087" spans="1:22" x14ac:dyDescent="0.3">
      <c r="A8087" s="1"/>
      <c r="C8087" s="6"/>
      <c r="H8087" s="8"/>
      <c r="I8087" s="4"/>
      <c r="V8087" s="27"/>
    </row>
    <row r="8088" spans="1:22" x14ac:dyDescent="0.3">
      <c r="A8088" s="1"/>
      <c r="C8088" s="6"/>
      <c r="H8088" s="8"/>
      <c r="I8088" s="4"/>
      <c r="V8088" s="27"/>
    </row>
    <row r="8089" spans="1:22" x14ac:dyDescent="0.3">
      <c r="A8089" s="1"/>
      <c r="C8089" s="6"/>
      <c r="H8089" s="8"/>
      <c r="I8089" s="4"/>
      <c r="V8089" s="27"/>
    </row>
    <row r="8090" spans="1:22" x14ac:dyDescent="0.3">
      <c r="A8090" s="1"/>
      <c r="C8090" s="6"/>
      <c r="H8090" s="8"/>
      <c r="I8090" s="4"/>
      <c r="V8090" s="27"/>
    </row>
    <row r="8091" spans="1:22" x14ac:dyDescent="0.3">
      <c r="A8091" s="1"/>
      <c r="C8091" s="6"/>
      <c r="H8091" s="8"/>
      <c r="I8091" s="4"/>
      <c r="V8091" s="27"/>
    </row>
    <row r="8092" spans="1:22" x14ac:dyDescent="0.3">
      <c r="A8092" s="1"/>
      <c r="C8092" s="6"/>
      <c r="H8092" s="8"/>
      <c r="I8092" s="4"/>
      <c r="V8092" s="27"/>
    </row>
    <row r="8093" spans="1:22" x14ac:dyDescent="0.3">
      <c r="A8093" s="1"/>
      <c r="C8093" s="6"/>
      <c r="H8093" s="8"/>
      <c r="I8093" s="4"/>
      <c r="V8093" s="27"/>
    </row>
    <row r="8094" spans="1:22" x14ac:dyDescent="0.3">
      <c r="A8094" s="1"/>
      <c r="C8094" s="6"/>
      <c r="H8094" s="8"/>
      <c r="I8094" s="4"/>
      <c r="V8094" s="27"/>
    </row>
    <row r="8095" spans="1:22" x14ac:dyDescent="0.3">
      <c r="A8095" s="1"/>
      <c r="C8095" s="6"/>
      <c r="H8095" s="8"/>
      <c r="I8095" s="4"/>
      <c r="V8095" s="27"/>
    </row>
    <row r="8096" spans="1:22" x14ac:dyDescent="0.3">
      <c r="A8096" s="1"/>
      <c r="C8096" s="6"/>
      <c r="H8096" s="8"/>
      <c r="I8096" s="4"/>
      <c r="V8096" s="27"/>
    </row>
    <row r="8097" spans="1:22" x14ac:dyDescent="0.3">
      <c r="A8097" s="1"/>
      <c r="C8097" s="6"/>
      <c r="H8097" s="8"/>
      <c r="I8097" s="4"/>
      <c r="V8097" s="27"/>
    </row>
    <row r="8098" spans="1:22" x14ac:dyDescent="0.3">
      <c r="A8098" s="1"/>
      <c r="C8098" s="6"/>
      <c r="H8098" s="8"/>
      <c r="I8098" s="4"/>
      <c r="V8098" s="27"/>
    </row>
    <row r="8099" spans="1:22" x14ac:dyDescent="0.3">
      <c r="A8099" s="1"/>
      <c r="C8099" s="6"/>
      <c r="H8099" s="8"/>
      <c r="I8099" s="4"/>
      <c r="V8099" s="27"/>
    </row>
    <row r="8100" spans="1:22" x14ac:dyDescent="0.3">
      <c r="A8100" s="1"/>
      <c r="C8100" s="6"/>
      <c r="H8100" s="8"/>
      <c r="I8100" s="4"/>
      <c r="V8100" s="27"/>
    </row>
    <row r="8101" spans="1:22" x14ac:dyDescent="0.3">
      <c r="A8101" s="1"/>
      <c r="C8101" s="6"/>
      <c r="H8101" s="8"/>
      <c r="I8101" s="4"/>
      <c r="V8101" s="27"/>
    </row>
    <row r="8102" spans="1:22" x14ac:dyDescent="0.3">
      <c r="A8102" s="1"/>
      <c r="C8102" s="6"/>
      <c r="H8102" s="8"/>
      <c r="I8102" s="4"/>
      <c r="V8102" s="27"/>
    </row>
    <row r="8103" spans="1:22" x14ac:dyDescent="0.3">
      <c r="A8103" s="1"/>
      <c r="C8103" s="6"/>
      <c r="H8103" s="8"/>
      <c r="I8103" s="4"/>
      <c r="V8103" s="27"/>
    </row>
    <row r="8104" spans="1:22" x14ac:dyDescent="0.3">
      <c r="A8104" s="1"/>
      <c r="C8104" s="6"/>
      <c r="H8104" s="8"/>
      <c r="I8104" s="4"/>
      <c r="V8104" s="27"/>
    </row>
    <row r="8105" spans="1:22" x14ac:dyDescent="0.3">
      <c r="A8105" s="1"/>
      <c r="C8105" s="6"/>
      <c r="H8105" s="8"/>
      <c r="I8105" s="4"/>
      <c r="V8105" s="27"/>
    </row>
    <row r="8106" spans="1:22" x14ac:dyDescent="0.3">
      <c r="A8106" s="1"/>
      <c r="C8106" s="6"/>
      <c r="H8106" s="8"/>
      <c r="I8106" s="4"/>
      <c r="V8106" s="27"/>
    </row>
    <row r="8107" spans="1:22" x14ac:dyDescent="0.3">
      <c r="A8107" s="1"/>
      <c r="C8107" s="6"/>
      <c r="H8107" s="8"/>
      <c r="I8107" s="4"/>
      <c r="V8107" s="27"/>
    </row>
    <row r="8108" spans="1:22" x14ac:dyDescent="0.3">
      <c r="A8108" s="1"/>
      <c r="C8108" s="6"/>
      <c r="H8108" s="8"/>
      <c r="I8108" s="4"/>
      <c r="V8108" s="27"/>
    </row>
    <row r="8109" spans="1:22" x14ac:dyDescent="0.3">
      <c r="A8109" s="1"/>
      <c r="C8109" s="6"/>
      <c r="H8109" s="8"/>
      <c r="I8109" s="4"/>
      <c r="V8109" s="27"/>
    </row>
    <row r="8110" spans="1:22" x14ac:dyDescent="0.3">
      <c r="A8110" s="1"/>
      <c r="C8110" s="6"/>
      <c r="H8110" s="8"/>
      <c r="I8110" s="4"/>
      <c r="V8110" s="27"/>
    </row>
    <row r="8111" spans="1:22" x14ac:dyDescent="0.3">
      <c r="A8111" s="1"/>
      <c r="C8111" s="6"/>
      <c r="H8111" s="8"/>
      <c r="I8111" s="4"/>
      <c r="V8111" s="27"/>
    </row>
    <row r="8112" spans="1:22" x14ac:dyDescent="0.3">
      <c r="A8112" s="1"/>
      <c r="C8112" s="6"/>
      <c r="H8112" s="8"/>
      <c r="I8112" s="4"/>
      <c r="V8112" s="27"/>
    </row>
    <row r="8113" spans="1:22" x14ac:dyDescent="0.3">
      <c r="A8113" s="1"/>
      <c r="C8113" s="6"/>
      <c r="H8113" s="8"/>
      <c r="I8113" s="4"/>
      <c r="V8113" s="27"/>
    </row>
    <row r="8114" spans="1:22" x14ac:dyDescent="0.3">
      <c r="A8114" s="1"/>
      <c r="C8114" s="6"/>
      <c r="H8114" s="8"/>
      <c r="I8114" s="4"/>
      <c r="V8114" s="27"/>
    </row>
    <row r="8115" spans="1:22" x14ac:dyDescent="0.3">
      <c r="A8115" s="1"/>
      <c r="C8115" s="6"/>
      <c r="H8115" s="8"/>
      <c r="I8115" s="4"/>
      <c r="V8115" s="27"/>
    </row>
    <row r="8116" spans="1:22" x14ac:dyDescent="0.3">
      <c r="A8116" s="1"/>
      <c r="C8116" s="6"/>
      <c r="H8116" s="8"/>
      <c r="I8116" s="4"/>
      <c r="V8116" s="27"/>
    </row>
    <row r="8117" spans="1:22" x14ac:dyDescent="0.3">
      <c r="A8117" s="1"/>
      <c r="C8117" s="6"/>
      <c r="H8117" s="8"/>
      <c r="I8117" s="4"/>
      <c r="V8117" s="27"/>
    </row>
    <row r="8118" spans="1:22" x14ac:dyDescent="0.3">
      <c r="A8118" s="1"/>
      <c r="C8118" s="6"/>
      <c r="H8118" s="8"/>
      <c r="I8118" s="4"/>
      <c r="V8118" s="27"/>
    </row>
    <row r="8119" spans="1:22" x14ac:dyDescent="0.3">
      <c r="A8119" s="1"/>
      <c r="C8119" s="6"/>
      <c r="H8119" s="8"/>
      <c r="I8119" s="4"/>
      <c r="V8119" s="27"/>
    </row>
    <row r="8120" spans="1:22" x14ac:dyDescent="0.3">
      <c r="A8120" s="1"/>
      <c r="C8120" s="6"/>
      <c r="H8120" s="8"/>
      <c r="I8120" s="4"/>
      <c r="V8120" s="27"/>
    </row>
    <row r="8121" spans="1:22" x14ac:dyDescent="0.3">
      <c r="A8121" s="1"/>
      <c r="C8121" s="6"/>
      <c r="H8121" s="8"/>
      <c r="I8121" s="4"/>
      <c r="V8121" s="27"/>
    </row>
    <row r="8122" spans="1:22" x14ac:dyDescent="0.3">
      <c r="A8122" s="1"/>
      <c r="C8122" s="6"/>
      <c r="H8122" s="8"/>
      <c r="I8122" s="4"/>
      <c r="V8122" s="27"/>
    </row>
    <row r="8123" spans="1:22" x14ac:dyDescent="0.3">
      <c r="A8123" s="1"/>
      <c r="C8123" s="6"/>
      <c r="H8123" s="8"/>
      <c r="I8123" s="4"/>
      <c r="V8123" s="27"/>
    </row>
    <row r="8124" spans="1:22" x14ac:dyDescent="0.3">
      <c r="A8124" s="1"/>
      <c r="C8124" s="6"/>
      <c r="H8124" s="8"/>
      <c r="I8124" s="4"/>
      <c r="V8124" s="27"/>
    </row>
    <row r="8125" spans="1:22" x14ac:dyDescent="0.3">
      <c r="A8125" s="1"/>
      <c r="C8125" s="6"/>
      <c r="H8125" s="8"/>
      <c r="I8125" s="4"/>
      <c r="V8125" s="27"/>
    </row>
    <row r="8126" spans="1:22" x14ac:dyDescent="0.3">
      <c r="A8126" s="1"/>
      <c r="C8126" s="6"/>
      <c r="H8126" s="8"/>
      <c r="I8126" s="4"/>
      <c r="V8126" s="27"/>
    </row>
    <row r="8127" spans="1:22" x14ac:dyDescent="0.3">
      <c r="A8127" s="1"/>
      <c r="C8127" s="6"/>
      <c r="H8127" s="8"/>
      <c r="I8127" s="4"/>
      <c r="V8127" s="27"/>
    </row>
    <row r="8128" spans="1:22" x14ac:dyDescent="0.3">
      <c r="A8128" s="1"/>
      <c r="C8128" s="6"/>
      <c r="H8128" s="8"/>
      <c r="I8128" s="4"/>
      <c r="V8128" s="27"/>
    </row>
    <row r="8129" spans="1:22" x14ac:dyDescent="0.3">
      <c r="A8129" s="1"/>
      <c r="C8129" s="6"/>
      <c r="H8129" s="8"/>
      <c r="I8129" s="4"/>
      <c r="V8129" s="27"/>
    </row>
    <row r="8130" spans="1:22" x14ac:dyDescent="0.3">
      <c r="A8130" s="1"/>
      <c r="C8130" s="6"/>
      <c r="H8130" s="8"/>
      <c r="I8130" s="4"/>
      <c r="V8130" s="27"/>
    </row>
    <row r="8131" spans="1:22" x14ac:dyDescent="0.3">
      <c r="A8131" s="1"/>
      <c r="C8131" s="6"/>
      <c r="H8131" s="8"/>
      <c r="I8131" s="4"/>
      <c r="V8131" s="27"/>
    </row>
    <row r="8132" spans="1:22" x14ac:dyDescent="0.3">
      <c r="A8132" s="1"/>
      <c r="C8132" s="6"/>
      <c r="H8132" s="8"/>
      <c r="I8132" s="4"/>
      <c r="V8132" s="27"/>
    </row>
    <row r="8133" spans="1:22" x14ac:dyDescent="0.3">
      <c r="A8133" s="1"/>
      <c r="C8133" s="6"/>
      <c r="H8133" s="8"/>
      <c r="I8133" s="4"/>
      <c r="V8133" s="27"/>
    </row>
    <row r="8134" spans="1:22" x14ac:dyDescent="0.3">
      <c r="A8134" s="1"/>
      <c r="C8134" s="6"/>
      <c r="H8134" s="8"/>
      <c r="I8134" s="4"/>
      <c r="V8134" s="27"/>
    </row>
    <row r="8135" spans="1:22" x14ac:dyDescent="0.3">
      <c r="A8135" s="1"/>
      <c r="C8135" s="6"/>
      <c r="H8135" s="8"/>
      <c r="I8135" s="4"/>
      <c r="V8135" s="27"/>
    </row>
    <row r="8136" spans="1:22" x14ac:dyDescent="0.3">
      <c r="A8136" s="1"/>
      <c r="C8136" s="6"/>
      <c r="H8136" s="8"/>
      <c r="I8136" s="4"/>
      <c r="V8136" s="27"/>
    </row>
    <row r="8137" spans="1:22" x14ac:dyDescent="0.3">
      <c r="A8137" s="1"/>
      <c r="C8137" s="6"/>
      <c r="H8137" s="8"/>
      <c r="I8137" s="4"/>
      <c r="V8137" s="27"/>
    </row>
    <row r="8138" spans="1:22" x14ac:dyDescent="0.3">
      <c r="A8138" s="1"/>
      <c r="C8138" s="6"/>
      <c r="H8138" s="8"/>
      <c r="I8138" s="4"/>
      <c r="V8138" s="27"/>
    </row>
    <row r="8139" spans="1:22" x14ac:dyDescent="0.3">
      <c r="A8139" s="1"/>
      <c r="C8139" s="6"/>
      <c r="H8139" s="8"/>
      <c r="I8139" s="4"/>
      <c r="V8139" s="27"/>
    </row>
    <row r="8140" spans="1:22" x14ac:dyDescent="0.3">
      <c r="A8140" s="1"/>
      <c r="C8140" s="6"/>
      <c r="H8140" s="8"/>
      <c r="I8140" s="4"/>
      <c r="V8140" s="27"/>
    </row>
    <row r="8141" spans="1:22" x14ac:dyDescent="0.3">
      <c r="A8141" s="1"/>
      <c r="C8141" s="6"/>
      <c r="H8141" s="8"/>
      <c r="I8141" s="4"/>
      <c r="V8141" s="27"/>
    </row>
    <row r="8142" spans="1:22" x14ac:dyDescent="0.3">
      <c r="A8142" s="1"/>
      <c r="C8142" s="6"/>
      <c r="H8142" s="8"/>
      <c r="I8142" s="4"/>
      <c r="V8142" s="27"/>
    </row>
    <row r="8143" spans="1:22" x14ac:dyDescent="0.3">
      <c r="A8143" s="1"/>
      <c r="C8143" s="6"/>
      <c r="H8143" s="8"/>
      <c r="I8143" s="4"/>
      <c r="V8143" s="27"/>
    </row>
    <row r="8144" spans="1:22" x14ac:dyDescent="0.3">
      <c r="A8144" s="1"/>
      <c r="C8144" s="6"/>
      <c r="H8144" s="8"/>
      <c r="I8144" s="4"/>
      <c r="V8144" s="27"/>
    </row>
    <row r="8145" spans="1:22" x14ac:dyDescent="0.3">
      <c r="A8145" s="1"/>
      <c r="C8145" s="6"/>
      <c r="H8145" s="8"/>
      <c r="I8145" s="4"/>
      <c r="V8145" s="27"/>
    </row>
    <row r="8146" spans="1:22" x14ac:dyDescent="0.3">
      <c r="A8146" s="1"/>
      <c r="C8146" s="6"/>
      <c r="H8146" s="8"/>
      <c r="I8146" s="4"/>
      <c r="V8146" s="27"/>
    </row>
    <row r="8147" spans="1:22" x14ac:dyDescent="0.3">
      <c r="A8147" s="1"/>
      <c r="C8147" s="6"/>
      <c r="H8147" s="8"/>
      <c r="I8147" s="4"/>
      <c r="V8147" s="27"/>
    </row>
    <row r="8148" spans="1:22" x14ac:dyDescent="0.3">
      <c r="A8148" s="1"/>
      <c r="C8148" s="6"/>
      <c r="H8148" s="8"/>
      <c r="I8148" s="4"/>
      <c r="V8148" s="27"/>
    </row>
    <row r="8149" spans="1:22" x14ac:dyDescent="0.3">
      <c r="A8149" s="1"/>
      <c r="C8149" s="6"/>
      <c r="H8149" s="8"/>
      <c r="I8149" s="4"/>
      <c r="V8149" s="27"/>
    </row>
    <row r="8150" spans="1:22" x14ac:dyDescent="0.3">
      <c r="A8150" s="1"/>
      <c r="C8150" s="6"/>
      <c r="H8150" s="8"/>
      <c r="I8150" s="4"/>
      <c r="V8150" s="27"/>
    </row>
    <row r="8151" spans="1:22" x14ac:dyDescent="0.3">
      <c r="A8151" s="1"/>
      <c r="C8151" s="6"/>
      <c r="H8151" s="8"/>
      <c r="I8151" s="4"/>
      <c r="V8151" s="27"/>
    </row>
    <row r="8152" spans="1:22" x14ac:dyDescent="0.3">
      <c r="A8152" s="1"/>
      <c r="C8152" s="6"/>
      <c r="H8152" s="8"/>
      <c r="I8152" s="4"/>
      <c r="V8152" s="27"/>
    </row>
    <row r="8153" spans="1:22" x14ac:dyDescent="0.3">
      <c r="A8153" s="1"/>
      <c r="C8153" s="6"/>
      <c r="H8153" s="8"/>
      <c r="I8153" s="4"/>
      <c r="V8153" s="27"/>
    </row>
    <row r="8154" spans="1:22" x14ac:dyDescent="0.3">
      <c r="A8154" s="1"/>
      <c r="C8154" s="6"/>
      <c r="H8154" s="8"/>
      <c r="I8154" s="4"/>
      <c r="V8154" s="27"/>
    </row>
    <row r="8155" spans="1:22" x14ac:dyDescent="0.3">
      <c r="A8155" s="1"/>
      <c r="C8155" s="6"/>
      <c r="H8155" s="8"/>
      <c r="I8155" s="4"/>
      <c r="V8155" s="27"/>
    </row>
    <row r="8156" spans="1:22" x14ac:dyDescent="0.3">
      <c r="A8156" s="1"/>
      <c r="C8156" s="6"/>
      <c r="H8156" s="8"/>
      <c r="I8156" s="4"/>
      <c r="V8156" s="27"/>
    </row>
    <row r="8157" spans="1:22" x14ac:dyDescent="0.3">
      <c r="A8157" s="1"/>
      <c r="C8157" s="6"/>
      <c r="H8157" s="8"/>
      <c r="I8157" s="4"/>
      <c r="V8157" s="27"/>
    </row>
    <row r="8158" spans="1:22" x14ac:dyDescent="0.3">
      <c r="A8158" s="1"/>
      <c r="C8158" s="6"/>
      <c r="H8158" s="8"/>
      <c r="I8158" s="4"/>
      <c r="V8158" s="27"/>
    </row>
    <row r="8159" spans="1:22" x14ac:dyDescent="0.3">
      <c r="A8159" s="1"/>
      <c r="C8159" s="6"/>
      <c r="H8159" s="8"/>
      <c r="I8159" s="4"/>
      <c r="V8159" s="27"/>
    </row>
    <row r="8160" spans="1:22" x14ac:dyDescent="0.3">
      <c r="A8160" s="1"/>
      <c r="C8160" s="6"/>
      <c r="H8160" s="8"/>
      <c r="I8160" s="4"/>
      <c r="V8160" s="27"/>
    </row>
    <row r="8161" spans="1:22" x14ac:dyDescent="0.3">
      <c r="A8161" s="1"/>
      <c r="C8161" s="6"/>
      <c r="H8161" s="8"/>
      <c r="I8161" s="4"/>
      <c r="V8161" s="27"/>
    </row>
    <row r="8162" spans="1:22" x14ac:dyDescent="0.3">
      <c r="A8162" s="1"/>
      <c r="C8162" s="6"/>
      <c r="H8162" s="8"/>
      <c r="I8162" s="4"/>
      <c r="V8162" s="27"/>
    </row>
    <row r="8163" spans="1:22" x14ac:dyDescent="0.3">
      <c r="A8163" s="1"/>
      <c r="C8163" s="6"/>
      <c r="H8163" s="8"/>
      <c r="I8163" s="4"/>
      <c r="V8163" s="27"/>
    </row>
    <row r="8164" spans="1:22" x14ac:dyDescent="0.3">
      <c r="A8164" s="1"/>
      <c r="C8164" s="6"/>
      <c r="H8164" s="8"/>
      <c r="I8164" s="4"/>
      <c r="V8164" s="27"/>
    </row>
    <row r="8165" spans="1:22" x14ac:dyDescent="0.3">
      <c r="A8165" s="1"/>
      <c r="C8165" s="6"/>
      <c r="H8165" s="8"/>
      <c r="I8165" s="4"/>
      <c r="V8165" s="27"/>
    </row>
    <row r="8166" spans="1:22" x14ac:dyDescent="0.3">
      <c r="A8166" s="1"/>
      <c r="C8166" s="6"/>
      <c r="H8166" s="8"/>
      <c r="I8166" s="4"/>
      <c r="V8166" s="27"/>
    </row>
    <row r="8167" spans="1:22" x14ac:dyDescent="0.3">
      <c r="A8167" s="1"/>
      <c r="C8167" s="6"/>
      <c r="H8167" s="8"/>
      <c r="I8167" s="4"/>
      <c r="V8167" s="27"/>
    </row>
    <row r="8168" spans="1:22" x14ac:dyDescent="0.3">
      <c r="A8168" s="1"/>
      <c r="C8168" s="6"/>
      <c r="H8168" s="8"/>
      <c r="I8168" s="4"/>
      <c r="V8168" s="27"/>
    </row>
    <row r="8169" spans="1:22" x14ac:dyDescent="0.3">
      <c r="A8169" s="1"/>
      <c r="C8169" s="6"/>
      <c r="H8169" s="8"/>
      <c r="I8169" s="4"/>
      <c r="V8169" s="27"/>
    </row>
    <row r="8170" spans="1:22" x14ac:dyDescent="0.3">
      <c r="A8170" s="1"/>
      <c r="C8170" s="6"/>
      <c r="H8170" s="8"/>
      <c r="I8170" s="4"/>
      <c r="V8170" s="27"/>
    </row>
    <row r="8171" spans="1:22" x14ac:dyDescent="0.3">
      <c r="A8171" s="1"/>
      <c r="C8171" s="6"/>
      <c r="H8171" s="8"/>
      <c r="I8171" s="4"/>
      <c r="V8171" s="27"/>
    </row>
    <row r="8172" spans="1:22" x14ac:dyDescent="0.3">
      <c r="A8172" s="1"/>
      <c r="C8172" s="6"/>
      <c r="H8172" s="8"/>
      <c r="I8172" s="4"/>
      <c r="V8172" s="27"/>
    </row>
    <row r="8173" spans="1:22" x14ac:dyDescent="0.3">
      <c r="A8173" s="1"/>
      <c r="C8173" s="6"/>
      <c r="H8173" s="8"/>
      <c r="I8173" s="4"/>
      <c r="V8173" s="27"/>
    </row>
    <row r="8174" spans="1:22" x14ac:dyDescent="0.3">
      <c r="A8174" s="1"/>
      <c r="C8174" s="6"/>
      <c r="H8174" s="8"/>
      <c r="I8174" s="4"/>
      <c r="V8174" s="27"/>
    </row>
    <row r="8175" spans="1:22" x14ac:dyDescent="0.3">
      <c r="A8175" s="1"/>
      <c r="C8175" s="6"/>
      <c r="H8175" s="8"/>
      <c r="I8175" s="4"/>
      <c r="V8175" s="27"/>
    </row>
    <row r="8176" spans="1:22" x14ac:dyDescent="0.3">
      <c r="A8176" s="1"/>
      <c r="C8176" s="6"/>
      <c r="H8176" s="8"/>
      <c r="I8176" s="4"/>
      <c r="V8176" s="27"/>
    </row>
    <row r="8177" spans="1:22" x14ac:dyDescent="0.3">
      <c r="A8177" s="1"/>
      <c r="C8177" s="6"/>
      <c r="H8177" s="8"/>
      <c r="I8177" s="4"/>
      <c r="V8177" s="27"/>
    </row>
    <row r="8178" spans="1:22" x14ac:dyDescent="0.3">
      <c r="A8178" s="1"/>
      <c r="C8178" s="6"/>
      <c r="H8178" s="8"/>
      <c r="I8178" s="4"/>
      <c r="V8178" s="27"/>
    </row>
    <row r="8179" spans="1:22" x14ac:dyDescent="0.3">
      <c r="A8179" s="1"/>
      <c r="C8179" s="6"/>
      <c r="H8179" s="8"/>
      <c r="I8179" s="4"/>
      <c r="V8179" s="27"/>
    </row>
    <row r="8180" spans="1:22" x14ac:dyDescent="0.3">
      <c r="A8180" s="1"/>
      <c r="C8180" s="6"/>
      <c r="H8180" s="8"/>
      <c r="I8180" s="4"/>
      <c r="V8180" s="27"/>
    </row>
    <row r="8181" spans="1:22" x14ac:dyDescent="0.3">
      <c r="A8181" s="1"/>
      <c r="C8181" s="6"/>
      <c r="H8181" s="8"/>
      <c r="I8181" s="4"/>
      <c r="V8181" s="27"/>
    </row>
    <row r="8182" spans="1:22" x14ac:dyDescent="0.3">
      <c r="A8182" s="1"/>
      <c r="C8182" s="6"/>
      <c r="H8182" s="8"/>
      <c r="I8182" s="4"/>
      <c r="V8182" s="27"/>
    </row>
    <row r="8183" spans="1:22" x14ac:dyDescent="0.3">
      <c r="A8183" s="1"/>
      <c r="C8183" s="6"/>
      <c r="H8183" s="8"/>
      <c r="I8183" s="4"/>
      <c r="V8183" s="27"/>
    </row>
    <row r="8184" spans="1:22" x14ac:dyDescent="0.3">
      <c r="A8184" s="1"/>
      <c r="C8184" s="6"/>
      <c r="H8184" s="8"/>
      <c r="I8184" s="4"/>
      <c r="V8184" s="27"/>
    </row>
    <row r="8185" spans="1:22" x14ac:dyDescent="0.3">
      <c r="A8185" s="1"/>
      <c r="C8185" s="6"/>
      <c r="H8185" s="8"/>
      <c r="I8185" s="4"/>
      <c r="V8185" s="27"/>
    </row>
    <row r="8186" spans="1:22" x14ac:dyDescent="0.3">
      <c r="A8186" s="1"/>
      <c r="C8186" s="6"/>
      <c r="H8186" s="8"/>
      <c r="I8186" s="4"/>
      <c r="V8186" s="27"/>
    </row>
    <row r="8187" spans="1:22" x14ac:dyDescent="0.3">
      <c r="A8187" s="1"/>
      <c r="C8187" s="6"/>
      <c r="H8187" s="8"/>
      <c r="I8187" s="4"/>
      <c r="V8187" s="27"/>
    </row>
    <row r="8188" spans="1:22" x14ac:dyDescent="0.3">
      <c r="A8188" s="1"/>
      <c r="C8188" s="6"/>
      <c r="H8188" s="8"/>
      <c r="I8188" s="4"/>
      <c r="V8188" s="27"/>
    </row>
    <row r="8189" spans="1:22" x14ac:dyDescent="0.3">
      <c r="A8189" s="1"/>
      <c r="C8189" s="6"/>
      <c r="H8189" s="8"/>
      <c r="I8189" s="4"/>
      <c r="V8189" s="27"/>
    </row>
    <row r="8190" spans="1:22" x14ac:dyDescent="0.3">
      <c r="A8190" s="1"/>
      <c r="C8190" s="6"/>
      <c r="H8190" s="8"/>
      <c r="I8190" s="4"/>
      <c r="V8190" s="27"/>
    </row>
    <row r="8191" spans="1:22" x14ac:dyDescent="0.3">
      <c r="A8191" s="1"/>
      <c r="C8191" s="6"/>
      <c r="H8191" s="8"/>
      <c r="I8191" s="4"/>
      <c r="V8191" s="27"/>
    </row>
    <row r="8192" spans="1:22" x14ac:dyDescent="0.3">
      <c r="A8192" s="1"/>
      <c r="C8192" s="6"/>
      <c r="H8192" s="8"/>
      <c r="I8192" s="4"/>
      <c r="V8192" s="27"/>
    </row>
    <row r="8193" spans="1:22" x14ac:dyDescent="0.3">
      <c r="A8193" s="1"/>
      <c r="C8193" s="6"/>
      <c r="H8193" s="8"/>
      <c r="I8193" s="4"/>
      <c r="V8193" s="27"/>
    </row>
    <row r="8194" spans="1:22" x14ac:dyDescent="0.3">
      <c r="A8194" s="1"/>
      <c r="C8194" s="6"/>
      <c r="H8194" s="8"/>
      <c r="I8194" s="4"/>
      <c r="V8194" s="27"/>
    </row>
    <row r="8195" spans="1:22" x14ac:dyDescent="0.3">
      <c r="A8195" s="1"/>
      <c r="C8195" s="6"/>
      <c r="H8195" s="8"/>
      <c r="I8195" s="4"/>
      <c r="V8195" s="27"/>
    </row>
    <row r="8196" spans="1:22" x14ac:dyDescent="0.3">
      <c r="A8196" s="1"/>
      <c r="C8196" s="6"/>
      <c r="H8196" s="8"/>
      <c r="I8196" s="4"/>
      <c r="V8196" s="27"/>
    </row>
    <row r="8197" spans="1:22" x14ac:dyDescent="0.3">
      <c r="A8197" s="1"/>
      <c r="C8197" s="6"/>
      <c r="H8197" s="8"/>
      <c r="I8197" s="4"/>
      <c r="V8197" s="27"/>
    </row>
    <row r="8198" spans="1:22" x14ac:dyDescent="0.3">
      <c r="A8198" s="1"/>
      <c r="C8198" s="6"/>
      <c r="H8198" s="8"/>
      <c r="I8198" s="4"/>
      <c r="V8198" s="27"/>
    </row>
    <row r="8199" spans="1:22" x14ac:dyDescent="0.3">
      <c r="A8199" s="1"/>
      <c r="C8199" s="6"/>
      <c r="H8199" s="8"/>
      <c r="I8199" s="4"/>
      <c r="V8199" s="27"/>
    </row>
    <row r="8200" spans="1:22" x14ac:dyDescent="0.3">
      <c r="A8200" s="1"/>
      <c r="C8200" s="6"/>
      <c r="H8200" s="8"/>
      <c r="I8200" s="4"/>
      <c r="V8200" s="27"/>
    </row>
    <row r="8201" spans="1:22" x14ac:dyDescent="0.3">
      <c r="A8201" s="1"/>
      <c r="C8201" s="6"/>
      <c r="H8201" s="8"/>
      <c r="I8201" s="4"/>
      <c r="V8201" s="27"/>
    </row>
    <row r="8202" spans="1:22" x14ac:dyDescent="0.3">
      <c r="A8202" s="1"/>
      <c r="C8202" s="6"/>
      <c r="H8202" s="8"/>
      <c r="I8202" s="4"/>
      <c r="V8202" s="27"/>
    </row>
    <row r="8203" spans="1:22" x14ac:dyDescent="0.3">
      <c r="A8203" s="1"/>
      <c r="C8203" s="6"/>
      <c r="H8203" s="8"/>
      <c r="I8203" s="4"/>
      <c r="V8203" s="27"/>
    </row>
    <row r="8204" spans="1:22" x14ac:dyDescent="0.3">
      <c r="A8204" s="1"/>
      <c r="C8204" s="6"/>
      <c r="H8204" s="8"/>
      <c r="I8204" s="4"/>
      <c r="V8204" s="27"/>
    </row>
    <row r="8205" spans="1:22" x14ac:dyDescent="0.3">
      <c r="A8205" s="1"/>
      <c r="C8205" s="6"/>
      <c r="H8205" s="8"/>
      <c r="I8205" s="4"/>
      <c r="V8205" s="27"/>
    </row>
    <row r="8206" spans="1:22" x14ac:dyDescent="0.3">
      <c r="A8206" s="1"/>
      <c r="C8206" s="6"/>
      <c r="H8206" s="8"/>
      <c r="I8206" s="4"/>
      <c r="V8206" s="27"/>
    </row>
    <row r="8207" spans="1:22" x14ac:dyDescent="0.3">
      <c r="A8207" s="1"/>
      <c r="C8207" s="6"/>
      <c r="H8207" s="8"/>
      <c r="I8207" s="4"/>
      <c r="V8207" s="27"/>
    </row>
    <row r="8208" spans="1:22" x14ac:dyDescent="0.3">
      <c r="A8208" s="1"/>
      <c r="C8208" s="6"/>
      <c r="H8208" s="8"/>
      <c r="I8208" s="4"/>
      <c r="V8208" s="27"/>
    </row>
    <row r="8209" spans="1:22" x14ac:dyDescent="0.3">
      <c r="A8209" s="1"/>
      <c r="C8209" s="6"/>
      <c r="H8209" s="8"/>
      <c r="I8209" s="4"/>
      <c r="V8209" s="27"/>
    </row>
    <row r="8210" spans="1:22" x14ac:dyDescent="0.3">
      <c r="A8210" s="1"/>
      <c r="C8210" s="6"/>
      <c r="H8210" s="8"/>
      <c r="I8210" s="4"/>
      <c r="V8210" s="27"/>
    </row>
    <row r="8211" spans="1:22" x14ac:dyDescent="0.3">
      <c r="A8211" s="1"/>
      <c r="C8211" s="6"/>
      <c r="H8211" s="8"/>
      <c r="I8211" s="4"/>
      <c r="V8211" s="27"/>
    </row>
    <row r="8212" spans="1:22" x14ac:dyDescent="0.3">
      <c r="A8212" s="1"/>
      <c r="C8212" s="6"/>
      <c r="H8212" s="8"/>
      <c r="I8212" s="4"/>
      <c r="V8212" s="27"/>
    </row>
    <row r="8213" spans="1:22" x14ac:dyDescent="0.3">
      <c r="A8213" s="1"/>
      <c r="C8213" s="6"/>
      <c r="H8213" s="8"/>
      <c r="I8213" s="4"/>
      <c r="V8213" s="27"/>
    </row>
    <row r="8214" spans="1:22" x14ac:dyDescent="0.3">
      <c r="A8214" s="1"/>
      <c r="C8214" s="6"/>
      <c r="H8214" s="8"/>
      <c r="I8214" s="4"/>
      <c r="V8214" s="27"/>
    </row>
    <row r="8215" spans="1:22" x14ac:dyDescent="0.3">
      <c r="A8215" s="1"/>
      <c r="C8215" s="6"/>
      <c r="H8215" s="8"/>
      <c r="I8215" s="4"/>
      <c r="V8215" s="27"/>
    </row>
    <row r="8216" spans="1:22" x14ac:dyDescent="0.3">
      <c r="A8216" s="1"/>
      <c r="C8216" s="6"/>
      <c r="H8216" s="8"/>
      <c r="I8216" s="4"/>
      <c r="V8216" s="27"/>
    </row>
    <row r="8217" spans="1:22" x14ac:dyDescent="0.3">
      <c r="A8217" s="1"/>
      <c r="C8217" s="6"/>
      <c r="H8217" s="8"/>
      <c r="I8217" s="4"/>
      <c r="V8217" s="27"/>
    </row>
    <row r="8218" spans="1:22" x14ac:dyDescent="0.3">
      <c r="A8218" s="1"/>
      <c r="C8218" s="6"/>
      <c r="H8218" s="8"/>
      <c r="I8218" s="4"/>
      <c r="V8218" s="27"/>
    </row>
    <row r="8219" spans="1:22" x14ac:dyDescent="0.3">
      <c r="A8219" s="1"/>
      <c r="C8219" s="6"/>
      <c r="H8219" s="8"/>
      <c r="I8219" s="4"/>
      <c r="V8219" s="27"/>
    </row>
    <row r="8220" spans="1:22" x14ac:dyDescent="0.3">
      <c r="A8220" s="1"/>
      <c r="C8220" s="6"/>
      <c r="H8220" s="8"/>
      <c r="I8220" s="4"/>
      <c r="V8220" s="27"/>
    </row>
    <row r="8221" spans="1:22" x14ac:dyDescent="0.3">
      <c r="A8221" s="1"/>
      <c r="C8221" s="6"/>
      <c r="H8221" s="8"/>
      <c r="I8221" s="4"/>
      <c r="V8221" s="27"/>
    </row>
    <row r="8222" spans="1:22" x14ac:dyDescent="0.3">
      <c r="A8222" s="1"/>
      <c r="C8222" s="6"/>
      <c r="H8222" s="8"/>
      <c r="I8222" s="4"/>
      <c r="V8222" s="27"/>
    </row>
    <row r="8223" spans="1:22" x14ac:dyDescent="0.3">
      <c r="A8223" s="1"/>
      <c r="C8223" s="6"/>
      <c r="H8223" s="8"/>
      <c r="I8223" s="4"/>
      <c r="V8223" s="27"/>
    </row>
    <row r="8224" spans="1:22" x14ac:dyDescent="0.3">
      <c r="A8224" s="1"/>
      <c r="C8224" s="6"/>
      <c r="H8224" s="8"/>
      <c r="I8224" s="4"/>
      <c r="V8224" s="27"/>
    </row>
    <row r="8225" spans="1:22" x14ac:dyDescent="0.3">
      <c r="A8225" s="1"/>
      <c r="C8225" s="6"/>
      <c r="H8225" s="8"/>
      <c r="I8225" s="4"/>
      <c r="V8225" s="27"/>
    </row>
    <row r="8226" spans="1:22" x14ac:dyDescent="0.3">
      <c r="A8226" s="1"/>
      <c r="C8226" s="6"/>
      <c r="H8226" s="8"/>
      <c r="I8226" s="4"/>
      <c r="V8226" s="27"/>
    </row>
    <row r="8227" spans="1:22" x14ac:dyDescent="0.3">
      <c r="A8227" s="1"/>
      <c r="C8227" s="6"/>
      <c r="H8227" s="8"/>
      <c r="I8227" s="4"/>
      <c r="V8227" s="27"/>
    </row>
    <row r="8228" spans="1:22" x14ac:dyDescent="0.3">
      <c r="A8228" s="1"/>
      <c r="C8228" s="6"/>
      <c r="H8228" s="8"/>
      <c r="I8228" s="4"/>
      <c r="V8228" s="27"/>
    </row>
    <row r="8229" spans="1:22" x14ac:dyDescent="0.3">
      <c r="A8229" s="1"/>
      <c r="C8229" s="6"/>
      <c r="H8229" s="8"/>
      <c r="I8229" s="4"/>
      <c r="V8229" s="27"/>
    </row>
    <row r="8230" spans="1:22" x14ac:dyDescent="0.3">
      <c r="A8230" s="1"/>
      <c r="C8230" s="6"/>
      <c r="H8230" s="8"/>
      <c r="I8230" s="4"/>
      <c r="V8230" s="27"/>
    </row>
    <row r="8231" spans="1:22" x14ac:dyDescent="0.3">
      <c r="A8231" s="1"/>
      <c r="C8231" s="6"/>
      <c r="H8231" s="8"/>
      <c r="I8231" s="4"/>
      <c r="V8231" s="27"/>
    </row>
    <row r="8232" spans="1:22" x14ac:dyDescent="0.3">
      <c r="A8232" s="1"/>
      <c r="C8232" s="6"/>
      <c r="H8232" s="8"/>
      <c r="I8232" s="4"/>
      <c r="V8232" s="27"/>
    </row>
    <row r="8233" spans="1:22" x14ac:dyDescent="0.3">
      <c r="A8233" s="1"/>
      <c r="C8233" s="6"/>
      <c r="H8233" s="8"/>
      <c r="I8233" s="4"/>
      <c r="V8233" s="27"/>
    </row>
    <row r="8234" spans="1:22" x14ac:dyDescent="0.3">
      <c r="A8234" s="1"/>
      <c r="C8234" s="6"/>
      <c r="H8234" s="8"/>
      <c r="I8234" s="4"/>
      <c r="V8234" s="27"/>
    </row>
    <row r="8235" spans="1:22" x14ac:dyDescent="0.3">
      <c r="A8235" s="1"/>
      <c r="C8235" s="6"/>
      <c r="H8235" s="8"/>
      <c r="I8235" s="4"/>
      <c r="V8235" s="27"/>
    </row>
    <row r="8236" spans="1:22" x14ac:dyDescent="0.3">
      <c r="A8236" s="1"/>
      <c r="C8236" s="6"/>
      <c r="H8236" s="8"/>
      <c r="I8236" s="4"/>
      <c r="V8236" s="27"/>
    </row>
    <row r="8237" spans="1:22" x14ac:dyDescent="0.3">
      <c r="A8237" s="1"/>
      <c r="C8237" s="6"/>
      <c r="H8237" s="8"/>
      <c r="I8237" s="4"/>
      <c r="V8237" s="27"/>
    </row>
    <row r="8238" spans="1:22" x14ac:dyDescent="0.3">
      <c r="A8238" s="1"/>
      <c r="C8238" s="6"/>
      <c r="H8238" s="8"/>
      <c r="I8238" s="4"/>
      <c r="V8238" s="27"/>
    </row>
    <row r="8239" spans="1:22" x14ac:dyDescent="0.3">
      <c r="A8239" s="1"/>
      <c r="C8239" s="6"/>
      <c r="H8239" s="8"/>
      <c r="I8239" s="4"/>
      <c r="V8239" s="27"/>
    </row>
    <row r="8240" spans="1:22" x14ac:dyDescent="0.3">
      <c r="A8240" s="1"/>
      <c r="C8240" s="6"/>
      <c r="H8240" s="8"/>
      <c r="I8240" s="4"/>
      <c r="V8240" s="27"/>
    </row>
    <row r="8241" spans="1:22" x14ac:dyDescent="0.3">
      <c r="A8241" s="1"/>
      <c r="C8241" s="6"/>
      <c r="H8241" s="8"/>
      <c r="I8241" s="4"/>
      <c r="V8241" s="27"/>
    </row>
    <row r="8242" spans="1:22" x14ac:dyDescent="0.3">
      <c r="A8242" s="1"/>
      <c r="C8242" s="6"/>
      <c r="H8242" s="8"/>
      <c r="I8242" s="4"/>
      <c r="V8242" s="27"/>
    </row>
    <row r="8243" spans="1:22" x14ac:dyDescent="0.3">
      <c r="A8243" s="1"/>
      <c r="C8243" s="6"/>
      <c r="H8243" s="8"/>
      <c r="I8243" s="4"/>
      <c r="V8243" s="27"/>
    </row>
    <row r="8244" spans="1:22" x14ac:dyDescent="0.3">
      <c r="A8244" s="1"/>
      <c r="C8244" s="6"/>
      <c r="H8244" s="8"/>
      <c r="I8244" s="4"/>
      <c r="V8244" s="27"/>
    </row>
    <row r="8245" spans="1:22" x14ac:dyDescent="0.3">
      <c r="A8245" s="1"/>
      <c r="C8245" s="6"/>
      <c r="H8245" s="8"/>
      <c r="I8245" s="4"/>
      <c r="V8245" s="27"/>
    </row>
    <row r="8246" spans="1:22" x14ac:dyDescent="0.3">
      <c r="A8246" s="1"/>
      <c r="C8246" s="6"/>
      <c r="H8246" s="8"/>
      <c r="I8246" s="4"/>
      <c r="V8246" s="27"/>
    </row>
    <row r="8247" spans="1:22" x14ac:dyDescent="0.3">
      <c r="A8247" s="1"/>
      <c r="C8247" s="6"/>
      <c r="H8247" s="8"/>
      <c r="I8247" s="4"/>
      <c r="V8247" s="27"/>
    </row>
    <row r="8248" spans="1:22" x14ac:dyDescent="0.3">
      <c r="A8248" s="1"/>
      <c r="C8248" s="6"/>
      <c r="H8248" s="8"/>
      <c r="I8248" s="4"/>
      <c r="V8248" s="27"/>
    </row>
    <row r="8249" spans="1:22" x14ac:dyDescent="0.3">
      <c r="A8249" s="1"/>
      <c r="C8249" s="6"/>
      <c r="H8249" s="8"/>
      <c r="I8249" s="4"/>
      <c r="V8249" s="27"/>
    </row>
    <row r="8250" spans="1:22" x14ac:dyDescent="0.3">
      <c r="A8250" s="1"/>
      <c r="C8250" s="6"/>
      <c r="H8250" s="8"/>
      <c r="I8250" s="4"/>
      <c r="V8250" s="27"/>
    </row>
    <row r="8251" spans="1:22" x14ac:dyDescent="0.3">
      <c r="A8251" s="1"/>
      <c r="C8251" s="6"/>
      <c r="H8251" s="8"/>
      <c r="I8251" s="4"/>
      <c r="V8251" s="27"/>
    </row>
    <row r="8252" spans="1:22" x14ac:dyDescent="0.3">
      <c r="A8252" s="1"/>
      <c r="C8252" s="6"/>
      <c r="H8252" s="8"/>
      <c r="I8252" s="4"/>
      <c r="V8252" s="27"/>
    </row>
    <row r="8253" spans="1:22" x14ac:dyDescent="0.3">
      <c r="A8253" s="1"/>
      <c r="C8253" s="6"/>
      <c r="H8253" s="8"/>
      <c r="I8253" s="4"/>
      <c r="V8253" s="27"/>
    </row>
    <row r="8254" spans="1:22" x14ac:dyDescent="0.3">
      <c r="A8254" s="1"/>
      <c r="C8254" s="6"/>
      <c r="H8254" s="8"/>
      <c r="I8254" s="4"/>
      <c r="V8254" s="27"/>
    </row>
    <row r="8255" spans="1:22" x14ac:dyDescent="0.3">
      <c r="A8255" s="1"/>
      <c r="C8255" s="6"/>
      <c r="H8255" s="8"/>
      <c r="I8255" s="4"/>
      <c r="V8255" s="27"/>
    </row>
    <row r="8256" spans="1:22" x14ac:dyDescent="0.3">
      <c r="A8256" s="1"/>
      <c r="C8256" s="6"/>
      <c r="H8256" s="8"/>
      <c r="I8256" s="4"/>
      <c r="V8256" s="27"/>
    </row>
    <row r="8257" spans="1:22" x14ac:dyDescent="0.3">
      <c r="A8257" s="1"/>
      <c r="C8257" s="6"/>
      <c r="H8257" s="8"/>
      <c r="I8257" s="4"/>
      <c r="V8257" s="27"/>
    </row>
    <row r="8258" spans="1:22" x14ac:dyDescent="0.3">
      <c r="A8258" s="1"/>
      <c r="C8258" s="6"/>
      <c r="H8258" s="8"/>
      <c r="I8258" s="4"/>
      <c r="V8258" s="27"/>
    </row>
    <row r="8259" spans="1:22" x14ac:dyDescent="0.3">
      <c r="A8259" s="1"/>
      <c r="C8259" s="6"/>
      <c r="H8259" s="8"/>
      <c r="I8259" s="4"/>
      <c r="V8259" s="27"/>
    </row>
    <row r="8260" spans="1:22" x14ac:dyDescent="0.3">
      <c r="A8260" s="1"/>
      <c r="C8260" s="6"/>
      <c r="H8260" s="8"/>
      <c r="I8260" s="4"/>
      <c r="V8260" s="27"/>
    </row>
    <row r="8261" spans="1:22" x14ac:dyDescent="0.3">
      <c r="A8261" s="1"/>
      <c r="C8261" s="6"/>
      <c r="H8261" s="8"/>
      <c r="I8261" s="4"/>
      <c r="V8261" s="27"/>
    </row>
    <row r="8262" spans="1:22" x14ac:dyDescent="0.3">
      <c r="A8262" s="1"/>
      <c r="C8262" s="6"/>
      <c r="H8262" s="8"/>
      <c r="I8262" s="4"/>
      <c r="V8262" s="27"/>
    </row>
    <row r="8263" spans="1:22" x14ac:dyDescent="0.3">
      <c r="A8263" s="1"/>
      <c r="C8263" s="6"/>
      <c r="H8263" s="8"/>
      <c r="I8263" s="4"/>
      <c r="V8263" s="27"/>
    </row>
    <row r="8264" spans="1:22" x14ac:dyDescent="0.3">
      <c r="A8264" s="1"/>
      <c r="C8264" s="6"/>
      <c r="H8264" s="8"/>
      <c r="I8264" s="4"/>
      <c r="V8264" s="27"/>
    </row>
    <row r="8265" spans="1:22" x14ac:dyDescent="0.3">
      <c r="A8265" s="1"/>
      <c r="C8265" s="6"/>
      <c r="H8265" s="8"/>
      <c r="I8265" s="4"/>
      <c r="V8265" s="27"/>
    </row>
    <row r="8266" spans="1:22" x14ac:dyDescent="0.3">
      <c r="A8266" s="1"/>
      <c r="C8266" s="6"/>
      <c r="H8266" s="8"/>
      <c r="I8266" s="4"/>
      <c r="V8266" s="27"/>
    </row>
    <row r="8267" spans="1:22" x14ac:dyDescent="0.3">
      <c r="A8267" s="1"/>
      <c r="C8267" s="6"/>
      <c r="H8267" s="8"/>
      <c r="I8267" s="4"/>
      <c r="V8267" s="27"/>
    </row>
    <row r="8268" spans="1:22" x14ac:dyDescent="0.3">
      <c r="A8268" s="1"/>
      <c r="C8268" s="6"/>
      <c r="H8268" s="8"/>
      <c r="I8268" s="4"/>
      <c r="V8268" s="27"/>
    </row>
    <row r="8269" spans="1:22" x14ac:dyDescent="0.3">
      <c r="A8269" s="1"/>
      <c r="C8269" s="6"/>
      <c r="H8269" s="8"/>
      <c r="I8269" s="4"/>
      <c r="V8269" s="27"/>
    </row>
    <row r="8270" spans="1:22" x14ac:dyDescent="0.3">
      <c r="A8270" s="1"/>
      <c r="C8270" s="6"/>
      <c r="H8270" s="8"/>
      <c r="I8270" s="4"/>
      <c r="V8270" s="27"/>
    </row>
    <row r="8271" spans="1:22" x14ac:dyDescent="0.3">
      <c r="A8271" s="1"/>
      <c r="C8271" s="6"/>
      <c r="H8271" s="8"/>
      <c r="I8271" s="4"/>
      <c r="V8271" s="27"/>
    </row>
    <row r="8272" spans="1:22" x14ac:dyDescent="0.3">
      <c r="A8272" s="1"/>
      <c r="C8272" s="6"/>
      <c r="H8272" s="8"/>
      <c r="I8272" s="4"/>
      <c r="V8272" s="27"/>
    </row>
    <row r="8273" spans="1:22" x14ac:dyDescent="0.3">
      <c r="A8273" s="1"/>
      <c r="C8273" s="6"/>
      <c r="H8273" s="8"/>
      <c r="I8273" s="4"/>
      <c r="V8273" s="27"/>
    </row>
    <row r="8274" spans="1:22" x14ac:dyDescent="0.3">
      <c r="A8274" s="1"/>
      <c r="C8274" s="6"/>
      <c r="H8274" s="8"/>
      <c r="I8274" s="4"/>
      <c r="V8274" s="27"/>
    </row>
    <row r="8275" spans="1:22" x14ac:dyDescent="0.3">
      <c r="A8275" s="1"/>
      <c r="C8275" s="6"/>
      <c r="H8275" s="8"/>
      <c r="I8275" s="4"/>
      <c r="V8275" s="27"/>
    </row>
    <row r="8276" spans="1:22" x14ac:dyDescent="0.3">
      <c r="A8276" s="1"/>
      <c r="C8276" s="6"/>
      <c r="H8276" s="8"/>
      <c r="I8276" s="4"/>
      <c r="V8276" s="27"/>
    </row>
    <row r="8277" spans="1:22" x14ac:dyDescent="0.3">
      <c r="A8277" s="1"/>
      <c r="C8277" s="6"/>
      <c r="H8277" s="8"/>
      <c r="I8277" s="4"/>
      <c r="V8277" s="27"/>
    </row>
    <row r="8278" spans="1:22" x14ac:dyDescent="0.3">
      <c r="A8278" s="1"/>
      <c r="C8278" s="6"/>
      <c r="H8278" s="8"/>
      <c r="I8278" s="4"/>
      <c r="V8278" s="27"/>
    </row>
    <row r="8279" spans="1:22" x14ac:dyDescent="0.3">
      <c r="A8279" s="1"/>
      <c r="C8279" s="6"/>
      <c r="H8279" s="8"/>
      <c r="I8279" s="4"/>
      <c r="V8279" s="27"/>
    </row>
    <row r="8280" spans="1:22" x14ac:dyDescent="0.3">
      <c r="A8280" s="1"/>
      <c r="C8280" s="6"/>
      <c r="H8280" s="8"/>
      <c r="I8280" s="4"/>
      <c r="V8280" s="27"/>
    </row>
    <row r="8281" spans="1:22" x14ac:dyDescent="0.3">
      <c r="A8281" s="1"/>
      <c r="C8281" s="6"/>
      <c r="H8281" s="8"/>
      <c r="I8281" s="4"/>
      <c r="V8281" s="27"/>
    </row>
    <row r="8282" spans="1:22" x14ac:dyDescent="0.3">
      <c r="A8282" s="1"/>
      <c r="C8282" s="6"/>
      <c r="H8282" s="8"/>
      <c r="I8282" s="4"/>
      <c r="V8282" s="27"/>
    </row>
    <row r="8283" spans="1:22" x14ac:dyDescent="0.3">
      <c r="A8283" s="1"/>
      <c r="C8283" s="6"/>
      <c r="H8283" s="8"/>
      <c r="I8283" s="4"/>
      <c r="V8283" s="27"/>
    </row>
    <row r="8284" spans="1:22" x14ac:dyDescent="0.3">
      <c r="A8284" s="1"/>
      <c r="C8284" s="6"/>
      <c r="H8284" s="8"/>
      <c r="I8284" s="4"/>
      <c r="V8284" s="27"/>
    </row>
    <row r="8285" spans="1:22" x14ac:dyDescent="0.3">
      <c r="A8285" s="1"/>
      <c r="C8285" s="6"/>
      <c r="H8285" s="8"/>
      <c r="I8285" s="4"/>
      <c r="V8285" s="27"/>
    </row>
    <row r="8286" spans="1:22" x14ac:dyDescent="0.3">
      <c r="A8286" s="1"/>
      <c r="C8286" s="6"/>
      <c r="H8286" s="8"/>
      <c r="I8286" s="4"/>
      <c r="V8286" s="27"/>
    </row>
    <row r="8287" spans="1:22" x14ac:dyDescent="0.3">
      <c r="A8287" s="1"/>
      <c r="C8287" s="6"/>
      <c r="H8287" s="8"/>
      <c r="I8287" s="4"/>
      <c r="V8287" s="27"/>
    </row>
    <row r="8288" spans="1:22" x14ac:dyDescent="0.3">
      <c r="A8288" s="1"/>
      <c r="C8288" s="6"/>
      <c r="H8288" s="8"/>
      <c r="I8288" s="4"/>
      <c r="V8288" s="27"/>
    </row>
    <row r="8289" spans="1:22" x14ac:dyDescent="0.3">
      <c r="A8289" s="1"/>
      <c r="C8289" s="6"/>
      <c r="H8289" s="8"/>
      <c r="I8289" s="4"/>
      <c r="V8289" s="27"/>
    </row>
    <row r="8290" spans="1:22" x14ac:dyDescent="0.3">
      <c r="A8290" s="1"/>
      <c r="C8290" s="6"/>
      <c r="H8290" s="8"/>
      <c r="I8290" s="4"/>
      <c r="V8290" s="27"/>
    </row>
    <row r="8291" spans="1:22" x14ac:dyDescent="0.3">
      <c r="A8291" s="1"/>
      <c r="C8291" s="6"/>
      <c r="H8291" s="8"/>
      <c r="I8291" s="4"/>
      <c r="V8291" s="27"/>
    </row>
    <row r="8292" spans="1:22" x14ac:dyDescent="0.3">
      <c r="A8292" s="1"/>
      <c r="C8292" s="6"/>
      <c r="H8292" s="8"/>
      <c r="I8292" s="4"/>
      <c r="V8292" s="27"/>
    </row>
    <row r="8293" spans="1:22" x14ac:dyDescent="0.3">
      <c r="A8293" s="1"/>
      <c r="C8293" s="6"/>
      <c r="H8293" s="8"/>
      <c r="I8293" s="4"/>
      <c r="V8293" s="27"/>
    </row>
    <row r="8294" spans="1:22" x14ac:dyDescent="0.3">
      <c r="A8294" s="1"/>
      <c r="C8294" s="6"/>
      <c r="H8294" s="8"/>
      <c r="I8294" s="4"/>
      <c r="V8294" s="27"/>
    </row>
    <row r="8295" spans="1:22" x14ac:dyDescent="0.3">
      <c r="A8295" s="1"/>
      <c r="C8295" s="6"/>
      <c r="H8295" s="8"/>
      <c r="I8295" s="4"/>
      <c r="V8295" s="27"/>
    </row>
    <row r="8296" spans="1:22" x14ac:dyDescent="0.3">
      <c r="A8296" s="1"/>
      <c r="C8296" s="6"/>
      <c r="H8296" s="8"/>
      <c r="I8296" s="4"/>
      <c r="V8296" s="27"/>
    </row>
    <row r="8297" spans="1:22" x14ac:dyDescent="0.3">
      <c r="A8297" s="1"/>
      <c r="C8297" s="6"/>
      <c r="H8297" s="8"/>
      <c r="I8297" s="4"/>
      <c r="V8297" s="27"/>
    </row>
    <row r="8298" spans="1:22" x14ac:dyDescent="0.3">
      <c r="A8298" s="1"/>
      <c r="C8298" s="6"/>
      <c r="H8298" s="8"/>
      <c r="I8298" s="4"/>
      <c r="V8298" s="27"/>
    </row>
    <row r="8299" spans="1:22" x14ac:dyDescent="0.3">
      <c r="A8299" s="1"/>
      <c r="C8299" s="6"/>
      <c r="H8299" s="8"/>
      <c r="I8299" s="4"/>
      <c r="V8299" s="27"/>
    </row>
    <row r="8300" spans="1:22" x14ac:dyDescent="0.3">
      <c r="A8300" s="1"/>
      <c r="C8300" s="6"/>
      <c r="H8300" s="8"/>
      <c r="I8300" s="4"/>
      <c r="V8300" s="27"/>
    </row>
    <row r="8301" spans="1:22" x14ac:dyDescent="0.3">
      <c r="A8301" s="1"/>
      <c r="C8301" s="6"/>
      <c r="H8301" s="8"/>
      <c r="I8301" s="4"/>
      <c r="V8301" s="27"/>
    </row>
    <row r="8302" spans="1:22" x14ac:dyDescent="0.3">
      <c r="A8302" s="1"/>
      <c r="C8302" s="6"/>
      <c r="H8302" s="8"/>
      <c r="I8302" s="4"/>
      <c r="V8302" s="27"/>
    </row>
    <row r="8303" spans="1:22" x14ac:dyDescent="0.3">
      <c r="A8303" s="1"/>
      <c r="C8303" s="6"/>
      <c r="H8303" s="8"/>
      <c r="I8303" s="4"/>
      <c r="V8303" s="27"/>
    </row>
    <row r="8304" spans="1:22" x14ac:dyDescent="0.3">
      <c r="A8304" s="1"/>
      <c r="C8304" s="6"/>
      <c r="H8304" s="8"/>
      <c r="I8304" s="4"/>
      <c r="V8304" s="27"/>
    </row>
    <row r="8305" spans="1:22" x14ac:dyDescent="0.3">
      <c r="A8305" s="1"/>
      <c r="C8305" s="6"/>
      <c r="H8305" s="8"/>
      <c r="I8305" s="4"/>
      <c r="V8305" s="27"/>
    </row>
    <row r="8306" spans="1:22" x14ac:dyDescent="0.3">
      <c r="A8306" s="1"/>
      <c r="C8306" s="6"/>
      <c r="H8306" s="8"/>
      <c r="I8306" s="4"/>
      <c r="V8306" s="27"/>
    </row>
    <row r="8307" spans="1:22" x14ac:dyDescent="0.3">
      <c r="A8307" s="1"/>
      <c r="C8307" s="6"/>
      <c r="H8307" s="8"/>
      <c r="I8307" s="4"/>
      <c r="V8307" s="27"/>
    </row>
    <row r="8308" spans="1:22" x14ac:dyDescent="0.3">
      <c r="A8308" s="1"/>
      <c r="C8308" s="6"/>
      <c r="H8308" s="8"/>
      <c r="I8308" s="4"/>
      <c r="V8308" s="27"/>
    </row>
    <row r="8309" spans="1:22" x14ac:dyDescent="0.3">
      <c r="A8309" s="1"/>
      <c r="C8309" s="6"/>
      <c r="H8309" s="8"/>
      <c r="I8309" s="4"/>
      <c r="V8309" s="27"/>
    </row>
    <row r="8310" spans="1:22" x14ac:dyDescent="0.3">
      <c r="A8310" s="1"/>
      <c r="C8310" s="6"/>
      <c r="H8310" s="8"/>
      <c r="I8310" s="4"/>
      <c r="V8310" s="27"/>
    </row>
    <row r="8311" spans="1:22" x14ac:dyDescent="0.3">
      <c r="A8311" s="1"/>
      <c r="C8311" s="6"/>
      <c r="H8311" s="8"/>
      <c r="I8311" s="4"/>
      <c r="V8311" s="27"/>
    </row>
    <row r="8312" spans="1:22" x14ac:dyDescent="0.3">
      <c r="A8312" s="1"/>
      <c r="C8312" s="6"/>
      <c r="H8312" s="8"/>
      <c r="I8312" s="4"/>
      <c r="V8312" s="27"/>
    </row>
    <row r="8313" spans="1:22" x14ac:dyDescent="0.3">
      <c r="A8313" s="1"/>
      <c r="C8313" s="6"/>
      <c r="H8313" s="8"/>
      <c r="I8313" s="4"/>
      <c r="V8313" s="27"/>
    </row>
    <row r="8314" spans="1:22" x14ac:dyDescent="0.3">
      <c r="A8314" s="1"/>
      <c r="C8314" s="6"/>
      <c r="H8314" s="8"/>
      <c r="I8314" s="4"/>
      <c r="V8314" s="27"/>
    </row>
    <row r="8315" spans="1:22" x14ac:dyDescent="0.3">
      <c r="A8315" s="1"/>
      <c r="C8315" s="6"/>
      <c r="H8315" s="8"/>
      <c r="I8315" s="4"/>
      <c r="V8315" s="27"/>
    </row>
    <row r="8316" spans="1:22" x14ac:dyDescent="0.3">
      <c r="A8316" s="1"/>
      <c r="C8316" s="6"/>
      <c r="H8316" s="8"/>
      <c r="I8316" s="4"/>
      <c r="V8316" s="27"/>
    </row>
    <row r="8317" spans="1:22" x14ac:dyDescent="0.3">
      <c r="A8317" s="1"/>
      <c r="C8317" s="6"/>
      <c r="H8317" s="8"/>
      <c r="I8317" s="4"/>
      <c r="V8317" s="27"/>
    </row>
    <row r="8318" spans="1:22" x14ac:dyDescent="0.3">
      <c r="A8318" s="1"/>
      <c r="C8318" s="6"/>
      <c r="H8318" s="8"/>
      <c r="I8318" s="4"/>
      <c r="V8318" s="27"/>
    </row>
    <row r="8319" spans="1:22" x14ac:dyDescent="0.3">
      <c r="A8319" s="1"/>
      <c r="C8319" s="6"/>
      <c r="H8319" s="8"/>
      <c r="I8319" s="4"/>
      <c r="V8319" s="27"/>
    </row>
    <row r="8320" spans="1:22" x14ac:dyDescent="0.3">
      <c r="A8320" s="1"/>
      <c r="C8320" s="6"/>
      <c r="H8320" s="8"/>
      <c r="I8320" s="4"/>
      <c r="V8320" s="27"/>
    </row>
    <row r="8321" spans="1:22" x14ac:dyDescent="0.3">
      <c r="A8321" s="1"/>
      <c r="C8321" s="6"/>
      <c r="H8321" s="8"/>
      <c r="I8321" s="4"/>
      <c r="V8321" s="27"/>
    </row>
    <row r="8322" spans="1:22" x14ac:dyDescent="0.3">
      <c r="A8322" s="1"/>
      <c r="C8322" s="6"/>
      <c r="H8322" s="8"/>
      <c r="I8322" s="4"/>
      <c r="V8322" s="27"/>
    </row>
    <row r="8323" spans="1:22" x14ac:dyDescent="0.3">
      <c r="A8323" s="1"/>
      <c r="C8323" s="6"/>
      <c r="H8323" s="8"/>
      <c r="I8323" s="4"/>
      <c r="V8323" s="27"/>
    </row>
    <row r="8324" spans="1:22" x14ac:dyDescent="0.3">
      <c r="A8324" s="1"/>
      <c r="C8324" s="6"/>
      <c r="H8324" s="8"/>
      <c r="I8324" s="4"/>
      <c r="V8324" s="27"/>
    </row>
    <row r="8325" spans="1:22" x14ac:dyDescent="0.3">
      <c r="A8325" s="1"/>
      <c r="C8325" s="6"/>
      <c r="H8325" s="8"/>
      <c r="I8325" s="4"/>
      <c r="V8325" s="27"/>
    </row>
    <row r="8326" spans="1:22" x14ac:dyDescent="0.3">
      <c r="A8326" s="1"/>
      <c r="C8326" s="6"/>
      <c r="H8326" s="8"/>
      <c r="I8326" s="4"/>
      <c r="V8326" s="27"/>
    </row>
    <row r="8327" spans="1:22" x14ac:dyDescent="0.3">
      <c r="A8327" s="1"/>
      <c r="C8327" s="6"/>
      <c r="H8327" s="8"/>
      <c r="I8327" s="4"/>
      <c r="V8327" s="27"/>
    </row>
    <row r="8328" spans="1:22" x14ac:dyDescent="0.3">
      <c r="A8328" s="1"/>
      <c r="C8328" s="6"/>
      <c r="H8328" s="8"/>
      <c r="I8328" s="4"/>
      <c r="V8328" s="27"/>
    </row>
    <row r="8329" spans="1:22" x14ac:dyDescent="0.3">
      <c r="A8329" s="1"/>
      <c r="C8329" s="6"/>
      <c r="H8329" s="8"/>
      <c r="I8329" s="4"/>
      <c r="V8329" s="27"/>
    </row>
    <row r="8330" spans="1:22" x14ac:dyDescent="0.3">
      <c r="A8330" s="1"/>
      <c r="C8330" s="6"/>
      <c r="H8330" s="8"/>
      <c r="I8330" s="4"/>
      <c r="V8330" s="27"/>
    </row>
    <row r="8331" spans="1:22" x14ac:dyDescent="0.3">
      <c r="A8331" s="1"/>
      <c r="C8331" s="6"/>
      <c r="H8331" s="8"/>
      <c r="I8331" s="4"/>
      <c r="V8331" s="27"/>
    </row>
    <row r="8332" spans="1:22" x14ac:dyDescent="0.3">
      <c r="A8332" s="1"/>
      <c r="C8332" s="6"/>
      <c r="H8332" s="8"/>
      <c r="I8332" s="4"/>
      <c r="V8332" s="27"/>
    </row>
    <row r="8333" spans="1:22" x14ac:dyDescent="0.3">
      <c r="A8333" s="1"/>
      <c r="C8333" s="6"/>
      <c r="H8333" s="8"/>
      <c r="I8333" s="4"/>
      <c r="V8333" s="27"/>
    </row>
    <row r="8334" spans="1:22" x14ac:dyDescent="0.3">
      <c r="A8334" s="1"/>
      <c r="C8334" s="6"/>
      <c r="H8334" s="8"/>
      <c r="I8334" s="4"/>
      <c r="V8334" s="27"/>
    </row>
    <row r="8335" spans="1:22" x14ac:dyDescent="0.3">
      <c r="A8335" s="1"/>
      <c r="C8335" s="6"/>
      <c r="H8335" s="8"/>
      <c r="I8335" s="4"/>
      <c r="V8335" s="27"/>
    </row>
    <row r="8336" spans="1:22" x14ac:dyDescent="0.3">
      <c r="A8336" s="1"/>
      <c r="C8336" s="6"/>
      <c r="H8336" s="8"/>
      <c r="I8336" s="4"/>
      <c r="V8336" s="27"/>
    </row>
    <row r="8337" spans="1:22" x14ac:dyDescent="0.3">
      <c r="A8337" s="1"/>
      <c r="C8337" s="6"/>
      <c r="H8337" s="8"/>
      <c r="I8337" s="4"/>
      <c r="V8337" s="27"/>
    </row>
    <row r="8338" spans="1:22" x14ac:dyDescent="0.3">
      <c r="A8338" s="1"/>
      <c r="C8338" s="6"/>
      <c r="H8338" s="8"/>
      <c r="I8338" s="4"/>
      <c r="V8338" s="27"/>
    </row>
    <row r="8339" spans="1:22" x14ac:dyDescent="0.3">
      <c r="A8339" s="1"/>
      <c r="C8339" s="6"/>
      <c r="H8339" s="8"/>
      <c r="I8339" s="4"/>
      <c r="V8339" s="27"/>
    </row>
    <row r="8340" spans="1:22" x14ac:dyDescent="0.3">
      <c r="A8340" s="1"/>
      <c r="C8340" s="6"/>
      <c r="H8340" s="8"/>
      <c r="I8340" s="4"/>
      <c r="V8340" s="27"/>
    </row>
    <row r="8341" spans="1:22" x14ac:dyDescent="0.3">
      <c r="A8341" s="1"/>
      <c r="C8341" s="6"/>
      <c r="H8341" s="8"/>
      <c r="I8341" s="4"/>
      <c r="V8341" s="27"/>
    </row>
    <row r="8342" spans="1:22" x14ac:dyDescent="0.3">
      <c r="A8342" s="1"/>
      <c r="C8342" s="6"/>
      <c r="H8342" s="8"/>
      <c r="I8342" s="4"/>
      <c r="V8342" s="27"/>
    </row>
    <row r="8343" spans="1:22" x14ac:dyDescent="0.3">
      <c r="A8343" s="1"/>
      <c r="C8343" s="6"/>
      <c r="H8343" s="8"/>
      <c r="I8343" s="4"/>
      <c r="V8343" s="27"/>
    </row>
    <row r="8344" spans="1:22" x14ac:dyDescent="0.3">
      <c r="A8344" s="1"/>
      <c r="C8344" s="6"/>
      <c r="H8344" s="8"/>
      <c r="I8344" s="4"/>
      <c r="V8344" s="27"/>
    </row>
    <row r="8345" spans="1:22" x14ac:dyDescent="0.3">
      <c r="A8345" s="1"/>
      <c r="C8345" s="6"/>
      <c r="H8345" s="8"/>
      <c r="I8345" s="4"/>
      <c r="V8345" s="27"/>
    </row>
    <row r="8346" spans="1:22" x14ac:dyDescent="0.3">
      <c r="A8346" s="1"/>
      <c r="C8346" s="6"/>
      <c r="H8346" s="8"/>
      <c r="I8346" s="4"/>
      <c r="V8346" s="27"/>
    </row>
    <row r="8347" spans="1:22" x14ac:dyDescent="0.3">
      <c r="A8347" s="1"/>
      <c r="C8347" s="6"/>
      <c r="H8347" s="8"/>
      <c r="I8347" s="4"/>
      <c r="V8347" s="27"/>
    </row>
    <row r="8348" spans="1:22" x14ac:dyDescent="0.3">
      <c r="A8348" s="1"/>
      <c r="C8348" s="6"/>
      <c r="H8348" s="8"/>
      <c r="I8348" s="4"/>
      <c r="V8348" s="27"/>
    </row>
    <row r="8349" spans="1:22" x14ac:dyDescent="0.3">
      <c r="A8349" s="1"/>
      <c r="C8349" s="6"/>
      <c r="H8349" s="8"/>
      <c r="I8349" s="4"/>
      <c r="V8349" s="27"/>
    </row>
    <row r="8350" spans="1:22" x14ac:dyDescent="0.3">
      <c r="A8350" s="1"/>
      <c r="C8350" s="6"/>
      <c r="H8350" s="8"/>
      <c r="I8350" s="4"/>
      <c r="V8350" s="27"/>
    </row>
    <row r="8351" spans="1:22" x14ac:dyDescent="0.3">
      <c r="A8351" s="1"/>
      <c r="C8351" s="6"/>
      <c r="H8351" s="8"/>
      <c r="I8351" s="4"/>
      <c r="V8351" s="27"/>
    </row>
    <row r="8352" spans="1:22" x14ac:dyDescent="0.3">
      <c r="A8352" s="1"/>
      <c r="C8352" s="6"/>
      <c r="H8352" s="8"/>
      <c r="I8352" s="4"/>
      <c r="V8352" s="27"/>
    </row>
    <row r="8353" spans="1:22" x14ac:dyDescent="0.3">
      <c r="A8353" s="1"/>
      <c r="C8353" s="6"/>
      <c r="H8353" s="8"/>
      <c r="I8353" s="4"/>
      <c r="V8353" s="27"/>
    </row>
    <row r="8354" spans="1:22" x14ac:dyDescent="0.3">
      <c r="A8354" s="1"/>
      <c r="C8354" s="6"/>
      <c r="H8354" s="8"/>
      <c r="I8354" s="4"/>
      <c r="V8354" s="27"/>
    </row>
    <row r="8355" spans="1:22" x14ac:dyDescent="0.3">
      <c r="A8355" s="1"/>
      <c r="C8355" s="6"/>
      <c r="H8355" s="8"/>
      <c r="I8355" s="4"/>
      <c r="V8355" s="27"/>
    </row>
    <row r="8356" spans="1:22" x14ac:dyDescent="0.3">
      <c r="A8356" s="1"/>
      <c r="C8356" s="6"/>
      <c r="H8356" s="8"/>
      <c r="I8356" s="4"/>
      <c r="V8356" s="27"/>
    </row>
    <row r="8357" spans="1:22" x14ac:dyDescent="0.3">
      <c r="A8357" s="1"/>
      <c r="C8357" s="6"/>
      <c r="H8357" s="8"/>
      <c r="I8357" s="4"/>
      <c r="V8357" s="27"/>
    </row>
    <row r="8358" spans="1:22" x14ac:dyDescent="0.3">
      <c r="A8358" s="1"/>
      <c r="C8358" s="6"/>
      <c r="H8358" s="8"/>
      <c r="I8358" s="4"/>
      <c r="V8358" s="27"/>
    </row>
    <row r="8359" spans="1:22" x14ac:dyDescent="0.3">
      <c r="A8359" s="1"/>
      <c r="C8359" s="6"/>
      <c r="H8359" s="8"/>
      <c r="I8359" s="4"/>
      <c r="V8359" s="27"/>
    </row>
    <row r="8360" spans="1:22" x14ac:dyDescent="0.3">
      <c r="A8360" s="1"/>
      <c r="C8360" s="6"/>
      <c r="H8360" s="8"/>
      <c r="I8360" s="4"/>
      <c r="V8360" s="27"/>
    </row>
    <row r="8361" spans="1:22" x14ac:dyDescent="0.3">
      <c r="A8361" s="1"/>
      <c r="C8361" s="6"/>
      <c r="H8361" s="8"/>
      <c r="I8361" s="4"/>
      <c r="V8361" s="27"/>
    </row>
    <row r="8362" spans="1:22" x14ac:dyDescent="0.3">
      <c r="A8362" s="1"/>
      <c r="C8362" s="6"/>
      <c r="H8362" s="8"/>
      <c r="I8362" s="4"/>
      <c r="V8362" s="27"/>
    </row>
    <row r="8363" spans="1:22" x14ac:dyDescent="0.3">
      <c r="A8363" s="1"/>
      <c r="C8363" s="6"/>
      <c r="H8363" s="8"/>
      <c r="I8363" s="4"/>
      <c r="V8363" s="27"/>
    </row>
    <row r="8364" spans="1:22" x14ac:dyDescent="0.3">
      <c r="A8364" s="1"/>
      <c r="C8364" s="6"/>
      <c r="H8364" s="8"/>
      <c r="I8364" s="4"/>
      <c r="V8364" s="27"/>
    </row>
    <row r="8365" spans="1:22" x14ac:dyDescent="0.3">
      <c r="A8365" s="1"/>
      <c r="C8365" s="6"/>
      <c r="H8365" s="8"/>
      <c r="I8365" s="4"/>
      <c r="V8365" s="27"/>
    </row>
    <row r="8366" spans="1:22" x14ac:dyDescent="0.3">
      <c r="A8366" s="1"/>
      <c r="C8366" s="6"/>
      <c r="H8366" s="8"/>
      <c r="I8366" s="4"/>
      <c r="V8366" s="27"/>
    </row>
    <row r="8367" spans="1:22" x14ac:dyDescent="0.3">
      <c r="A8367" s="1"/>
      <c r="C8367" s="6"/>
      <c r="H8367" s="8"/>
      <c r="I8367" s="4"/>
      <c r="V8367" s="27"/>
    </row>
    <row r="8368" spans="1:22" x14ac:dyDescent="0.3">
      <c r="A8368" s="1"/>
      <c r="C8368" s="6"/>
      <c r="H8368" s="8"/>
      <c r="I8368" s="4"/>
      <c r="V8368" s="27"/>
    </row>
    <row r="8369" spans="1:22" x14ac:dyDescent="0.3">
      <c r="A8369" s="1"/>
      <c r="C8369" s="6"/>
      <c r="H8369" s="8"/>
      <c r="I8369" s="4"/>
      <c r="V8369" s="27"/>
    </row>
    <row r="8370" spans="1:22" x14ac:dyDescent="0.3">
      <c r="A8370" s="1"/>
      <c r="C8370" s="6"/>
      <c r="H8370" s="8"/>
      <c r="I8370" s="4"/>
      <c r="V8370" s="27"/>
    </row>
    <row r="8371" spans="1:22" x14ac:dyDescent="0.3">
      <c r="A8371" s="1"/>
      <c r="C8371" s="6"/>
      <c r="H8371" s="8"/>
      <c r="I8371" s="4"/>
      <c r="V8371" s="27"/>
    </row>
    <row r="8372" spans="1:22" x14ac:dyDescent="0.3">
      <c r="A8372" s="1"/>
      <c r="C8372" s="6"/>
      <c r="H8372" s="8"/>
      <c r="I8372" s="4"/>
      <c r="V8372" s="27"/>
    </row>
    <row r="8373" spans="1:22" x14ac:dyDescent="0.3">
      <c r="A8373" s="1"/>
      <c r="C8373" s="6"/>
      <c r="H8373" s="8"/>
      <c r="I8373" s="4"/>
      <c r="V8373" s="27"/>
    </row>
    <row r="8374" spans="1:22" x14ac:dyDescent="0.3">
      <c r="A8374" s="1"/>
      <c r="C8374" s="6"/>
      <c r="H8374" s="8"/>
      <c r="I8374" s="4"/>
      <c r="V8374" s="27"/>
    </row>
    <row r="8375" spans="1:22" x14ac:dyDescent="0.3">
      <c r="A8375" s="1"/>
      <c r="C8375" s="6"/>
      <c r="H8375" s="8"/>
      <c r="I8375" s="4"/>
      <c r="V8375" s="27"/>
    </row>
    <row r="8376" spans="1:22" x14ac:dyDescent="0.3">
      <c r="A8376" s="1"/>
      <c r="C8376" s="6"/>
      <c r="H8376" s="8"/>
      <c r="I8376" s="4"/>
      <c r="V8376" s="27"/>
    </row>
    <row r="8377" spans="1:22" x14ac:dyDescent="0.3">
      <c r="A8377" s="1"/>
      <c r="C8377" s="6"/>
      <c r="H8377" s="8"/>
      <c r="I8377" s="4"/>
      <c r="V8377" s="27"/>
    </row>
    <row r="8378" spans="1:22" x14ac:dyDescent="0.3">
      <c r="A8378" s="1"/>
      <c r="C8378" s="6"/>
      <c r="H8378" s="8"/>
      <c r="I8378" s="4"/>
      <c r="V8378" s="27"/>
    </row>
    <row r="8379" spans="1:22" x14ac:dyDescent="0.3">
      <c r="A8379" s="1"/>
      <c r="C8379" s="6"/>
      <c r="H8379" s="8"/>
      <c r="I8379" s="4"/>
      <c r="V8379" s="27"/>
    </row>
    <row r="8380" spans="1:22" x14ac:dyDescent="0.3">
      <c r="A8380" s="1"/>
      <c r="C8380" s="6"/>
      <c r="H8380" s="8"/>
      <c r="I8380" s="4"/>
      <c r="V8380" s="27"/>
    </row>
    <row r="8381" spans="1:22" x14ac:dyDescent="0.3">
      <c r="A8381" s="1"/>
      <c r="C8381" s="6"/>
      <c r="H8381" s="8"/>
      <c r="I8381" s="4"/>
      <c r="V8381" s="27"/>
    </row>
    <row r="8382" spans="1:22" x14ac:dyDescent="0.3">
      <c r="A8382" s="1"/>
      <c r="C8382" s="6"/>
      <c r="H8382" s="8"/>
      <c r="I8382" s="4"/>
      <c r="V8382" s="27"/>
    </row>
    <row r="8383" spans="1:22" x14ac:dyDescent="0.3">
      <c r="A8383" s="1"/>
      <c r="C8383" s="6"/>
      <c r="H8383" s="8"/>
      <c r="I8383" s="4"/>
      <c r="V8383" s="27"/>
    </row>
    <row r="8384" spans="1:22" x14ac:dyDescent="0.3">
      <c r="A8384" s="1"/>
      <c r="C8384" s="6"/>
      <c r="H8384" s="8"/>
      <c r="I8384" s="4"/>
      <c r="V8384" s="27"/>
    </row>
    <row r="8385" spans="1:22" x14ac:dyDescent="0.3">
      <c r="A8385" s="1"/>
      <c r="C8385" s="6"/>
      <c r="H8385" s="8"/>
      <c r="I8385" s="4"/>
      <c r="V8385" s="27"/>
    </row>
    <row r="8386" spans="1:22" x14ac:dyDescent="0.3">
      <c r="A8386" s="1"/>
      <c r="C8386" s="6"/>
      <c r="H8386" s="8"/>
      <c r="I8386" s="4"/>
      <c r="V8386" s="27"/>
    </row>
    <row r="8387" spans="1:22" x14ac:dyDescent="0.3">
      <c r="A8387" s="1"/>
      <c r="C8387" s="6"/>
      <c r="H8387" s="8"/>
      <c r="I8387" s="4"/>
      <c r="V8387" s="27"/>
    </row>
    <row r="8388" spans="1:22" x14ac:dyDescent="0.3">
      <c r="A8388" s="1"/>
      <c r="C8388" s="6"/>
      <c r="H8388" s="8"/>
      <c r="I8388" s="4"/>
      <c r="V8388" s="27"/>
    </row>
    <row r="8389" spans="1:22" x14ac:dyDescent="0.3">
      <c r="A8389" s="1"/>
      <c r="C8389" s="6"/>
      <c r="H8389" s="8"/>
      <c r="I8389" s="4"/>
      <c r="V8389" s="27"/>
    </row>
    <row r="8390" spans="1:22" x14ac:dyDescent="0.3">
      <c r="A8390" s="1"/>
      <c r="C8390" s="6"/>
      <c r="H8390" s="8"/>
      <c r="I8390" s="4"/>
      <c r="V8390" s="27"/>
    </row>
    <row r="8391" spans="1:22" x14ac:dyDescent="0.3">
      <c r="A8391" s="1"/>
      <c r="C8391" s="6"/>
      <c r="H8391" s="8"/>
      <c r="I8391" s="4"/>
      <c r="V8391" s="27"/>
    </row>
    <row r="8392" spans="1:22" x14ac:dyDescent="0.3">
      <c r="A8392" s="1"/>
      <c r="C8392" s="6"/>
      <c r="H8392" s="8"/>
      <c r="I8392" s="4"/>
      <c r="V8392" s="27"/>
    </row>
    <row r="8393" spans="1:22" x14ac:dyDescent="0.3">
      <c r="A8393" s="1"/>
      <c r="C8393" s="6"/>
      <c r="H8393" s="8"/>
      <c r="I8393" s="4"/>
      <c r="V8393" s="27"/>
    </row>
    <row r="8394" spans="1:22" x14ac:dyDescent="0.3">
      <c r="A8394" s="1"/>
      <c r="C8394" s="6"/>
      <c r="H8394" s="8"/>
      <c r="I8394" s="4"/>
      <c r="V8394" s="27"/>
    </row>
    <row r="8395" spans="1:22" x14ac:dyDescent="0.3">
      <c r="A8395" s="1"/>
      <c r="C8395" s="6"/>
      <c r="H8395" s="8"/>
      <c r="I8395" s="4"/>
      <c r="V8395" s="27"/>
    </row>
    <row r="8396" spans="1:22" x14ac:dyDescent="0.3">
      <c r="A8396" s="1"/>
      <c r="C8396" s="6"/>
      <c r="H8396" s="8"/>
      <c r="I8396" s="4"/>
      <c r="V8396" s="27"/>
    </row>
    <row r="8397" spans="1:22" x14ac:dyDescent="0.3">
      <c r="A8397" s="1"/>
      <c r="C8397" s="6"/>
      <c r="H8397" s="8"/>
      <c r="I8397" s="4"/>
      <c r="V8397" s="27"/>
    </row>
    <row r="8398" spans="1:22" x14ac:dyDescent="0.3">
      <c r="A8398" s="1"/>
      <c r="C8398" s="6"/>
      <c r="H8398" s="8"/>
      <c r="I8398" s="4"/>
      <c r="V8398" s="27"/>
    </row>
    <row r="8399" spans="1:22" x14ac:dyDescent="0.3">
      <c r="A8399" s="1"/>
      <c r="C8399" s="6"/>
      <c r="H8399" s="8"/>
      <c r="I8399" s="4"/>
      <c r="V8399" s="27"/>
    </row>
    <row r="8400" spans="1:22" x14ac:dyDescent="0.3">
      <c r="A8400" s="1"/>
      <c r="C8400" s="6"/>
      <c r="H8400" s="8"/>
      <c r="I8400" s="4"/>
      <c r="V8400" s="27"/>
    </row>
    <row r="8401" spans="1:22" x14ac:dyDescent="0.3">
      <c r="A8401" s="1"/>
      <c r="C8401" s="6"/>
      <c r="H8401" s="8"/>
      <c r="I8401" s="4"/>
      <c r="V8401" s="27"/>
    </row>
    <row r="8402" spans="1:22" x14ac:dyDescent="0.3">
      <c r="A8402" s="1"/>
      <c r="C8402" s="6"/>
      <c r="H8402" s="8"/>
      <c r="I8402" s="4"/>
      <c r="V8402" s="27"/>
    </row>
    <row r="8403" spans="1:22" x14ac:dyDescent="0.3">
      <c r="A8403" s="1"/>
      <c r="C8403" s="6"/>
      <c r="H8403" s="8"/>
      <c r="I8403" s="4"/>
      <c r="V8403" s="27"/>
    </row>
    <row r="8404" spans="1:22" x14ac:dyDescent="0.3">
      <c r="A8404" s="1"/>
      <c r="C8404" s="6"/>
      <c r="H8404" s="8"/>
      <c r="I8404" s="4"/>
      <c r="V8404" s="27"/>
    </row>
    <row r="8405" spans="1:22" x14ac:dyDescent="0.3">
      <c r="A8405" s="1"/>
      <c r="C8405" s="6"/>
      <c r="H8405" s="8"/>
      <c r="I8405" s="4"/>
      <c r="V8405" s="27"/>
    </row>
    <row r="8406" spans="1:22" x14ac:dyDescent="0.3">
      <c r="A8406" s="1"/>
      <c r="C8406" s="6"/>
      <c r="H8406" s="8"/>
      <c r="I8406" s="4"/>
      <c r="V8406" s="27"/>
    </row>
    <row r="8407" spans="1:22" x14ac:dyDescent="0.3">
      <c r="A8407" s="1"/>
      <c r="C8407" s="6"/>
      <c r="H8407" s="8"/>
      <c r="I8407" s="4"/>
      <c r="V8407" s="27"/>
    </row>
    <row r="8408" spans="1:22" x14ac:dyDescent="0.3">
      <c r="A8408" s="1"/>
      <c r="C8408" s="6"/>
      <c r="H8408" s="8"/>
      <c r="I8408" s="4"/>
      <c r="V8408" s="27"/>
    </row>
    <row r="8409" spans="1:22" x14ac:dyDescent="0.3">
      <c r="A8409" s="1"/>
      <c r="C8409" s="6"/>
      <c r="H8409" s="8"/>
      <c r="I8409" s="4"/>
      <c r="V8409" s="27"/>
    </row>
    <row r="8410" spans="1:22" x14ac:dyDescent="0.3">
      <c r="A8410" s="1"/>
      <c r="C8410" s="6"/>
      <c r="H8410" s="8"/>
      <c r="I8410" s="4"/>
      <c r="V8410" s="27"/>
    </row>
    <row r="8411" spans="1:22" x14ac:dyDescent="0.3">
      <c r="A8411" s="1"/>
      <c r="C8411" s="6"/>
      <c r="H8411" s="8"/>
      <c r="I8411" s="4"/>
      <c r="V8411" s="27"/>
    </row>
    <row r="8412" spans="1:22" x14ac:dyDescent="0.3">
      <c r="A8412" s="1"/>
      <c r="C8412" s="6"/>
      <c r="H8412" s="8"/>
      <c r="I8412" s="4"/>
      <c r="V8412" s="27"/>
    </row>
    <row r="8413" spans="1:22" x14ac:dyDescent="0.3">
      <c r="A8413" s="1"/>
      <c r="C8413" s="6"/>
      <c r="H8413" s="8"/>
      <c r="I8413" s="4"/>
      <c r="V8413" s="27"/>
    </row>
    <row r="8414" spans="1:22" x14ac:dyDescent="0.3">
      <c r="A8414" s="1"/>
      <c r="C8414" s="6"/>
      <c r="H8414" s="8"/>
      <c r="I8414" s="4"/>
      <c r="V8414" s="27"/>
    </row>
    <row r="8415" spans="1:22" x14ac:dyDescent="0.3">
      <c r="A8415" s="1"/>
      <c r="C8415" s="6"/>
      <c r="H8415" s="8"/>
      <c r="I8415" s="4"/>
      <c r="V8415" s="27"/>
    </row>
    <row r="8416" spans="1:22" x14ac:dyDescent="0.3">
      <c r="A8416" s="1"/>
      <c r="C8416" s="6"/>
      <c r="H8416" s="8"/>
      <c r="I8416" s="4"/>
      <c r="V8416" s="27"/>
    </row>
    <row r="8417" spans="1:22" x14ac:dyDescent="0.3">
      <c r="A8417" s="1"/>
      <c r="C8417" s="6"/>
      <c r="H8417" s="8"/>
      <c r="I8417" s="4"/>
      <c r="V8417" s="27"/>
    </row>
    <row r="8418" spans="1:22" x14ac:dyDescent="0.3">
      <c r="A8418" s="1"/>
      <c r="C8418" s="6"/>
      <c r="H8418" s="8"/>
      <c r="I8418" s="4"/>
      <c r="V8418" s="27"/>
    </row>
    <row r="8419" spans="1:22" x14ac:dyDescent="0.3">
      <c r="A8419" s="1"/>
      <c r="C8419" s="6"/>
      <c r="H8419" s="8"/>
      <c r="I8419" s="4"/>
      <c r="V8419" s="27"/>
    </row>
    <row r="8420" spans="1:22" x14ac:dyDescent="0.3">
      <c r="A8420" s="1"/>
      <c r="C8420" s="6"/>
      <c r="H8420" s="8"/>
      <c r="I8420" s="4"/>
      <c r="V8420" s="27"/>
    </row>
    <row r="8421" spans="1:22" x14ac:dyDescent="0.3">
      <c r="A8421" s="1"/>
      <c r="C8421" s="6"/>
      <c r="H8421" s="8"/>
      <c r="I8421" s="4"/>
      <c r="V8421" s="27"/>
    </row>
    <row r="8422" spans="1:22" x14ac:dyDescent="0.3">
      <c r="A8422" s="1"/>
      <c r="C8422" s="6"/>
      <c r="H8422" s="8"/>
      <c r="I8422" s="4"/>
      <c r="V8422" s="27"/>
    </row>
    <row r="8423" spans="1:22" x14ac:dyDescent="0.3">
      <c r="A8423" s="1"/>
      <c r="C8423" s="6"/>
      <c r="H8423" s="8"/>
      <c r="I8423" s="4"/>
      <c r="V8423" s="27"/>
    </row>
    <row r="8424" spans="1:22" x14ac:dyDescent="0.3">
      <c r="A8424" s="1"/>
      <c r="C8424" s="6"/>
      <c r="H8424" s="8"/>
      <c r="I8424" s="4"/>
      <c r="V8424" s="27"/>
    </row>
    <row r="8425" spans="1:22" x14ac:dyDescent="0.3">
      <c r="A8425" s="1"/>
      <c r="C8425" s="6"/>
      <c r="H8425" s="8"/>
      <c r="I8425" s="4"/>
      <c r="V8425" s="27"/>
    </row>
    <row r="8426" spans="1:22" x14ac:dyDescent="0.3">
      <c r="A8426" s="1"/>
      <c r="C8426" s="6"/>
      <c r="H8426" s="8"/>
      <c r="I8426" s="4"/>
      <c r="V8426" s="27"/>
    </row>
    <row r="8427" spans="1:22" x14ac:dyDescent="0.3">
      <c r="A8427" s="1"/>
      <c r="C8427" s="6"/>
      <c r="H8427" s="8"/>
      <c r="I8427" s="4"/>
      <c r="V8427" s="27"/>
    </row>
    <row r="8428" spans="1:22" x14ac:dyDescent="0.3">
      <c r="A8428" s="1"/>
      <c r="C8428" s="6"/>
      <c r="H8428" s="8"/>
      <c r="I8428" s="4"/>
      <c r="V8428" s="27"/>
    </row>
    <row r="8429" spans="1:22" x14ac:dyDescent="0.3">
      <c r="A8429" s="1"/>
      <c r="C8429" s="6"/>
      <c r="H8429" s="8"/>
      <c r="I8429" s="4"/>
      <c r="V8429" s="27"/>
    </row>
    <row r="8430" spans="1:22" x14ac:dyDescent="0.3">
      <c r="A8430" s="1"/>
      <c r="C8430" s="6"/>
      <c r="H8430" s="8"/>
      <c r="I8430" s="4"/>
      <c r="V8430" s="27"/>
    </row>
    <row r="8431" spans="1:22" x14ac:dyDescent="0.3">
      <c r="A8431" s="1"/>
      <c r="C8431" s="6"/>
      <c r="H8431" s="8"/>
      <c r="I8431" s="4"/>
      <c r="V8431" s="27"/>
    </row>
    <row r="8432" spans="1:22" x14ac:dyDescent="0.3">
      <c r="A8432" s="1"/>
      <c r="C8432" s="6"/>
      <c r="H8432" s="8"/>
      <c r="I8432" s="4"/>
      <c r="V8432" s="27"/>
    </row>
    <row r="8433" spans="1:22" x14ac:dyDescent="0.3">
      <c r="A8433" s="1"/>
      <c r="C8433" s="6"/>
      <c r="H8433" s="8"/>
      <c r="I8433" s="4"/>
      <c r="V8433" s="27"/>
    </row>
    <row r="8434" spans="1:22" x14ac:dyDescent="0.3">
      <c r="A8434" s="1"/>
      <c r="C8434" s="6"/>
      <c r="H8434" s="8"/>
      <c r="I8434" s="4"/>
      <c r="V8434" s="27"/>
    </row>
    <row r="8435" spans="1:22" x14ac:dyDescent="0.3">
      <c r="A8435" s="1"/>
      <c r="C8435" s="6"/>
      <c r="H8435" s="8"/>
      <c r="I8435" s="4"/>
      <c r="V8435" s="27"/>
    </row>
    <row r="8436" spans="1:22" x14ac:dyDescent="0.3">
      <c r="A8436" s="1"/>
      <c r="C8436" s="6"/>
      <c r="H8436" s="8"/>
      <c r="I8436" s="4"/>
      <c r="V8436" s="27"/>
    </row>
    <row r="8437" spans="1:22" x14ac:dyDescent="0.3">
      <c r="A8437" s="1"/>
      <c r="C8437" s="6"/>
      <c r="H8437" s="8"/>
      <c r="I8437" s="4"/>
      <c r="V8437" s="27"/>
    </row>
    <row r="8438" spans="1:22" x14ac:dyDescent="0.3">
      <c r="A8438" s="1"/>
      <c r="C8438" s="6"/>
      <c r="H8438" s="8"/>
      <c r="I8438" s="4"/>
      <c r="V8438" s="27"/>
    </row>
    <row r="8439" spans="1:22" x14ac:dyDescent="0.3">
      <c r="A8439" s="1"/>
      <c r="C8439" s="6"/>
      <c r="H8439" s="8"/>
      <c r="I8439" s="4"/>
      <c r="V8439" s="27"/>
    </row>
    <row r="8440" spans="1:22" x14ac:dyDescent="0.3">
      <c r="A8440" s="1"/>
      <c r="C8440" s="6"/>
      <c r="H8440" s="8"/>
      <c r="I8440" s="4"/>
      <c r="V8440" s="27"/>
    </row>
    <row r="8441" spans="1:22" x14ac:dyDescent="0.3">
      <c r="A8441" s="1"/>
      <c r="C8441" s="6"/>
      <c r="H8441" s="8"/>
      <c r="I8441" s="4"/>
      <c r="V8441" s="27"/>
    </row>
    <row r="8442" spans="1:22" x14ac:dyDescent="0.3">
      <c r="A8442" s="1"/>
      <c r="C8442" s="6"/>
      <c r="H8442" s="8"/>
      <c r="I8442" s="4"/>
      <c r="V8442" s="27"/>
    </row>
    <row r="8443" spans="1:22" x14ac:dyDescent="0.3">
      <c r="A8443" s="1"/>
      <c r="C8443" s="6"/>
      <c r="H8443" s="8"/>
      <c r="I8443" s="4"/>
      <c r="V8443" s="27"/>
    </row>
    <row r="8444" spans="1:22" x14ac:dyDescent="0.3">
      <c r="A8444" s="1"/>
      <c r="C8444" s="6"/>
      <c r="H8444" s="8"/>
      <c r="I8444" s="4"/>
      <c r="V8444" s="27"/>
    </row>
    <row r="8445" spans="1:22" x14ac:dyDescent="0.3">
      <c r="A8445" s="1"/>
      <c r="C8445" s="6"/>
      <c r="H8445" s="8"/>
      <c r="I8445" s="4"/>
      <c r="V8445" s="27"/>
    </row>
    <row r="8446" spans="1:22" x14ac:dyDescent="0.3">
      <c r="A8446" s="1"/>
      <c r="C8446" s="6"/>
      <c r="H8446" s="8"/>
      <c r="I8446" s="4"/>
      <c r="V8446" s="27"/>
    </row>
    <row r="8447" spans="1:22" x14ac:dyDescent="0.3">
      <c r="A8447" s="1"/>
      <c r="C8447" s="6"/>
      <c r="H8447" s="8"/>
      <c r="I8447" s="4"/>
      <c r="V8447" s="27"/>
    </row>
    <row r="8448" spans="1:22" x14ac:dyDescent="0.3">
      <c r="A8448" s="1"/>
      <c r="C8448" s="6"/>
      <c r="H8448" s="8"/>
      <c r="I8448" s="4"/>
      <c r="V8448" s="27"/>
    </row>
    <row r="8449" spans="1:22" x14ac:dyDescent="0.3">
      <c r="A8449" s="1"/>
      <c r="C8449" s="6"/>
      <c r="H8449" s="8"/>
      <c r="I8449" s="4"/>
      <c r="V8449" s="27"/>
    </row>
    <row r="8450" spans="1:22" x14ac:dyDescent="0.3">
      <c r="A8450" s="1"/>
      <c r="C8450" s="6"/>
      <c r="H8450" s="8"/>
      <c r="I8450" s="4"/>
      <c r="V8450" s="27"/>
    </row>
    <row r="8451" spans="1:22" x14ac:dyDescent="0.3">
      <c r="A8451" s="1"/>
      <c r="C8451" s="6"/>
      <c r="H8451" s="8"/>
      <c r="I8451" s="4"/>
      <c r="V8451" s="27"/>
    </row>
    <row r="8452" spans="1:22" x14ac:dyDescent="0.3">
      <c r="A8452" s="1"/>
      <c r="C8452" s="6"/>
      <c r="H8452" s="8"/>
      <c r="I8452" s="4"/>
      <c r="V8452" s="27"/>
    </row>
    <row r="8453" spans="1:22" x14ac:dyDescent="0.3">
      <c r="A8453" s="1"/>
      <c r="C8453" s="6"/>
      <c r="H8453" s="8"/>
      <c r="I8453" s="4"/>
      <c r="V8453" s="27"/>
    </row>
    <row r="8454" spans="1:22" x14ac:dyDescent="0.3">
      <c r="A8454" s="1"/>
      <c r="C8454" s="6"/>
      <c r="H8454" s="8"/>
      <c r="I8454" s="4"/>
      <c r="V8454" s="27"/>
    </row>
    <row r="8455" spans="1:22" x14ac:dyDescent="0.3">
      <c r="A8455" s="1"/>
      <c r="C8455" s="6"/>
      <c r="H8455" s="8"/>
      <c r="I8455" s="4"/>
      <c r="V8455" s="27"/>
    </row>
    <row r="8456" spans="1:22" x14ac:dyDescent="0.3">
      <c r="A8456" s="1"/>
      <c r="C8456" s="6"/>
      <c r="H8456" s="8"/>
      <c r="I8456" s="4"/>
      <c r="V8456" s="27"/>
    </row>
    <row r="8457" spans="1:22" x14ac:dyDescent="0.3">
      <c r="A8457" s="1"/>
      <c r="C8457" s="6"/>
      <c r="H8457" s="8"/>
      <c r="I8457" s="4"/>
      <c r="V8457" s="27"/>
    </row>
    <row r="8458" spans="1:22" x14ac:dyDescent="0.3">
      <c r="A8458" s="1"/>
      <c r="C8458" s="6"/>
      <c r="H8458" s="8"/>
      <c r="I8458" s="4"/>
      <c r="V8458" s="27"/>
    </row>
    <row r="8459" spans="1:22" x14ac:dyDescent="0.3">
      <c r="A8459" s="1"/>
      <c r="C8459" s="6"/>
      <c r="H8459" s="8"/>
      <c r="I8459" s="4"/>
      <c r="V8459" s="27"/>
    </row>
    <row r="8460" spans="1:22" x14ac:dyDescent="0.3">
      <c r="A8460" s="1"/>
      <c r="C8460" s="6"/>
      <c r="H8460" s="8"/>
      <c r="I8460" s="4"/>
      <c r="V8460" s="27"/>
    </row>
    <row r="8461" spans="1:22" x14ac:dyDescent="0.3">
      <c r="A8461" s="1"/>
      <c r="C8461" s="6"/>
      <c r="H8461" s="8"/>
      <c r="I8461" s="4"/>
      <c r="V8461" s="27"/>
    </row>
    <row r="8462" spans="1:22" x14ac:dyDescent="0.3">
      <c r="A8462" s="1"/>
      <c r="C8462" s="6"/>
      <c r="H8462" s="8"/>
      <c r="I8462" s="4"/>
      <c r="V8462" s="27"/>
    </row>
    <row r="8463" spans="1:22" x14ac:dyDescent="0.3">
      <c r="A8463" s="1"/>
      <c r="C8463" s="6"/>
      <c r="H8463" s="8"/>
      <c r="I8463" s="4"/>
      <c r="V8463" s="27"/>
    </row>
    <row r="8464" spans="1:22" x14ac:dyDescent="0.3">
      <c r="A8464" s="1"/>
      <c r="C8464" s="6"/>
      <c r="H8464" s="8"/>
      <c r="I8464" s="4"/>
      <c r="V8464" s="27"/>
    </row>
    <row r="8465" spans="1:22" x14ac:dyDescent="0.3">
      <c r="A8465" s="1"/>
      <c r="C8465" s="6"/>
      <c r="H8465" s="8"/>
      <c r="I8465" s="4"/>
      <c r="V8465" s="27"/>
    </row>
    <row r="8466" spans="1:22" x14ac:dyDescent="0.3">
      <c r="A8466" s="1"/>
      <c r="C8466" s="6"/>
      <c r="H8466" s="8"/>
      <c r="I8466" s="4"/>
      <c r="V8466" s="27"/>
    </row>
    <row r="8467" spans="1:22" x14ac:dyDescent="0.3">
      <c r="A8467" s="1"/>
      <c r="C8467" s="6"/>
      <c r="H8467" s="8"/>
      <c r="I8467" s="4"/>
      <c r="V8467" s="27"/>
    </row>
    <row r="8468" spans="1:22" x14ac:dyDescent="0.3">
      <c r="A8468" s="1"/>
      <c r="C8468" s="6"/>
      <c r="H8468" s="8"/>
      <c r="I8468" s="4"/>
      <c r="V8468" s="27"/>
    </row>
    <row r="8469" spans="1:22" x14ac:dyDescent="0.3">
      <c r="A8469" s="1"/>
      <c r="C8469" s="6"/>
      <c r="H8469" s="8"/>
      <c r="I8469" s="4"/>
      <c r="V8469" s="27"/>
    </row>
    <row r="8470" spans="1:22" x14ac:dyDescent="0.3">
      <c r="A8470" s="1"/>
      <c r="C8470" s="6"/>
      <c r="H8470" s="8"/>
      <c r="I8470" s="4"/>
      <c r="V8470" s="27"/>
    </row>
    <row r="8471" spans="1:22" x14ac:dyDescent="0.3">
      <c r="A8471" s="1"/>
      <c r="C8471" s="6"/>
      <c r="H8471" s="8"/>
      <c r="I8471" s="4"/>
      <c r="V8471" s="27"/>
    </row>
    <row r="8472" spans="1:22" x14ac:dyDescent="0.3">
      <c r="A8472" s="1"/>
      <c r="C8472" s="6"/>
      <c r="H8472" s="8"/>
      <c r="I8472" s="4"/>
      <c r="V8472" s="27"/>
    </row>
    <row r="8473" spans="1:22" x14ac:dyDescent="0.3">
      <c r="A8473" s="1"/>
      <c r="C8473" s="6"/>
      <c r="H8473" s="8"/>
      <c r="I8473" s="4"/>
      <c r="V8473" s="27"/>
    </row>
    <row r="8474" spans="1:22" x14ac:dyDescent="0.3">
      <c r="A8474" s="1"/>
      <c r="C8474" s="6"/>
      <c r="H8474" s="8"/>
      <c r="I8474" s="4"/>
      <c r="V8474" s="27"/>
    </row>
    <row r="8475" spans="1:22" x14ac:dyDescent="0.3">
      <c r="A8475" s="1"/>
      <c r="C8475" s="6"/>
      <c r="H8475" s="8"/>
      <c r="I8475" s="4"/>
      <c r="V8475" s="27"/>
    </row>
    <row r="8476" spans="1:22" x14ac:dyDescent="0.3">
      <c r="A8476" s="1"/>
      <c r="C8476" s="6"/>
      <c r="H8476" s="8"/>
      <c r="I8476" s="4"/>
      <c r="V8476" s="27"/>
    </row>
    <row r="8477" spans="1:22" x14ac:dyDescent="0.3">
      <c r="A8477" s="1"/>
      <c r="C8477" s="6"/>
      <c r="H8477" s="8"/>
      <c r="I8477" s="4"/>
      <c r="V8477" s="27"/>
    </row>
    <row r="8478" spans="1:22" x14ac:dyDescent="0.3">
      <c r="A8478" s="1"/>
      <c r="C8478" s="6"/>
      <c r="H8478" s="8"/>
      <c r="I8478" s="4"/>
      <c r="V8478" s="27"/>
    </row>
    <row r="8479" spans="1:22" x14ac:dyDescent="0.3">
      <c r="A8479" s="1"/>
      <c r="C8479" s="6"/>
      <c r="H8479" s="8"/>
      <c r="I8479" s="4"/>
      <c r="V8479" s="27"/>
    </row>
    <row r="8480" spans="1:22" x14ac:dyDescent="0.3">
      <c r="A8480" s="1"/>
      <c r="C8480" s="6"/>
      <c r="H8480" s="8"/>
      <c r="I8480" s="4"/>
      <c r="V8480" s="27"/>
    </row>
    <row r="8481" spans="1:22" x14ac:dyDescent="0.3">
      <c r="A8481" s="1"/>
      <c r="C8481" s="6"/>
      <c r="H8481" s="8"/>
      <c r="I8481" s="4"/>
      <c r="V8481" s="27"/>
    </row>
    <row r="8482" spans="1:22" x14ac:dyDescent="0.3">
      <c r="A8482" s="1"/>
      <c r="C8482" s="6"/>
      <c r="H8482" s="8"/>
      <c r="I8482" s="4"/>
      <c r="V8482" s="27"/>
    </row>
    <row r="8483" spans="1:22" x14ac:dyDescent="0.3">
      <c r="A8483" s="1"/>
      <c r="C8483" s="6"/>
      <c r="H8483" s="8"/>
      <c r="I8483" s="4"/>
      <c r="V8483" s="27"/>
    </row>
    <row r="8484" spans="1:22" x14ac:dyDescent="0.3">
      <c r="A8484" s="1"/>
      <c r="C8484" s="6"/>
      <c r="H8484" s="8"/>
      <c r="I8484" s="4"/>
      <c r="V8484" s="27"/>
    </row>
    <row r="8485" spans="1:22" x14ac:dyDescent="0.3">
      <c r="A8485" s="1"/>
      <c r="C8485" s="6"/>
      <c r="H8485" s="8"/>
      <c r="I8485" s="4"/>
      <c r="V8485" s="27"/>
    </row>
    <row r="8486" spans="1:22" x14ac:dyDescent="0.3">
      <c r="A8486" s="1"/>
      <c r="C8486" s="6"/>
      <c r="H8486" s="8"/>
      <c r="I8486" s="4"/>
      <c r="V8486" s="27"/>
    </row>
    <row r="8487" spans="1:22" x14ac:dyDescent="0.3">
      <c r="A8487" s="1"/>
      <c r="C8487" s="6"/>
      <c r="H8487" s="8"/>
      <c r="I8487" s="4"/>
      <c r="V8487" s="27"/>
    </row>
    <row r="8488" spans="1:22" x14ac:dyDescent="0.3">
      <c r="A8488" s="1"/>
      <c r="C8488" s="6"/>
      <c r="H8488" s="8"/>
      <c r="I8488" s="4"/>
      <c r="V8488" s="27"/>
    </row>
    <row r="8489" spans="1:22" x14ac:dyDescent="0.3">
      <c r="A8489" s="1"/>
      <c r="C8489" s="6"/>
      <c r="H8489" s="8"/>
      <c r="I8489" s="4"/>
      <c r="V8489" s="27"/>
    </row>
    <row r="8490" spans="1:22" x14ac:dyDescent="0.3">
      <c r="A8490" s="1"/>
      <c r="C8490" s="6"/>
      <c r="H8490" s="8"/>
      <c r="I8490" s="4"/>
      <c r="V8490" s="27"/>
    </row>
    <row r="8491" spans="1:22" x14ac:dyDescent="0.3">
      <c r="A8491" s="1"/>
      <c r="C8491" s="6"/>
      <c r="H8491" s="8"/>
      <c r="I8491" s="4"/>
      <c r="V8491" s="27"/>
    </row>
    <row r="8492" spans="1:22" x14ac:dyDescent="0.3">
      <c r="A8492" s="1"/>
      <c r="C8492" s="6"/>
      <c r="H8492" s="8"/>
      <c r="I8492" s="4"/>
      <c r="V8492" s="27"/>
    </row>
    <row r="8493" spans="1:22" x14ac:dyDescent="0.3">
      <c r="A8493" s="1"/>
      <c r="C8493" s="6"/>
      <c r="H8493" s="8"/>
      <c r="I8493" s="4"/>
      <c r="V8493" s="27"/>
    </row>
    <row r="8494" spans="1:22" x14ac:dyDescent="0.3">
      <c r="A8494" s="1"/>
      <c r="C8494" s="6"/>
      <c r="H8494" s="8"/>
      <c r="I8494" s="4"/>
      <c r="V8494" s="27"/>
    </row>
    <row r="8495" spans="1:22" x14ac:dyDescent="0.3">
      <c r="A8495" s="1"/>
      <c r="C8495" s="6"/>
      <c r="H8495" s="8"/>
      <c r="I8495" s="4"/>
      <c r="V8495" s="27"/>
    </row>
    <row r="8496" spans="1:22" x14ac:dyDescent="0.3">
      <c r="A8496" s="1"/>
      <c r="C8496" s="6"/>
      <c r="H8496" s="8"/>
      <c r="I8496" s="4"/>
      <c r="V8496" s="27"/>
    </row>
    <row r="8497" spans="1:22" x14ac:dyDescent="0.3">
      <c r="A8497" s="1"/>
      <c r="C8497" s="6"/>
      <c r="H8497" s="8"/>
      <c r="I8497" s="4"/>
      <c r="V8497" s="27"/>
    </row>
    <row r="8498" spans="1:22" x14ac:dyDescent="0.3">
      <c r="A8498" s="1"/>
      <c r="C8498" s="6"/>
      <c r="H8498" s="8"/>
      <c r="I8498" s="4"/>
      <c r="V8498" s="27"/>
    </row>
    <row r="8499" spans="1:22" x14ac:dyDescent="0.3">
      <c r="A8499" s="1"/>
      <c r="C8499" s="6"/>
      <c r="H8499" s="8"/>
      <c r="I8499" s="4"/>
      <c r="V8499" s="27"/>
    </row>
    <row r="8500" spans="1:22" x14ac:dyDescent="0.3">
      <c r="A8500" s="1"/>
      <c r="C8500" s="6"/>
      <c r="H8500" s="8"/>
      <c r="I8500" s="4"/>
      <c r="V8500" s="27"/>
    </row>
    <row r="8501" spans="1:22" x14ac:dyDescent="0.3">
      <c r="A8501" s="1"/>
      <c r="C8501" s="6"/>
      <c r="H8501" s="8"/>
      <c r="I8501" s="4"/>
      <c r="V8501" s="27"/>
    </row>
    <row r="8502" spans="1:22" x14ac:dyDescent="0.3">
      <c r="A8502" s="1"/>
      <c r="C8502" s="6"/>
      <c r="H8502" s="8"/>
      <c r="I8502" s="4"/>
      <c r="V8502" s="27"/>
    </row>
    <row r="8503" spans="1:22" x14ac:dyDescent="0.3">
      <c r="A8503" s="1"/>
      <c r="C8503" s="6"/>
      <c r="H8503" s="8"/>
      <c r="I8503" s="4"/>
      <c r="V8503" s="27"/>
    </row>
    <row r="8504" spans="1:22" x14ac:dyDescent="0.3">
      <c r="A8504" s="1"/>
      <c r="C8504" s="6"/>
      <c r="H8504" s="8"/>
      <c r="I8504" s="4"/>
      <c r="V8504" s="27"/>
    </row>
    <row r="8505" spans="1:22" x14ac:dyDescent="0.3">
      <c r="A8505" s="1"/>
      <c r="C8505" s="6"/>
      <c r="H8505" s="8"/>
      <c r="I8505" s="4"/>
      <c r="V8505" s="27"/>
    </row>
    <row r="8506" spans="1:22" x14ac:dyDescent="0.3">
      <c r="A8506" s="1"/>
      <c r="C8506" s="6"/>
      <c r="H8506" s="8"/>
      <c r="I8506" s="4"/>
      <c r="V8506" s="27"/>
    </row>
    <row r="8507" spans="1:22" x14ac:dyDescent="0.3">
      <c r="A8507" s="1"/>
      <c r="C8507" s="6"/>
      <c r="H8507" s="8"/>
      <c r="I8507" s="4"/>
      <c r="V8507" s="27"/>
    </row>
    <row r="8508" spans="1:22" x14ac:dyDescent="0.3">
      <c r="A8508" s="1"/>
      <c r="C8508" s="6"/>
      <c r="H8508" s="8"/>
      <c r="I8508" s="4"/>
      <c r="V8508" s="27"/>
    </row>
    <row r="8509" spans="1:22" x14ac:dyDescent="0.3">
      <c r="A8509" s="1"/>
      <c r="C8509" s="6"/>
      <c r="H8509" s="8"/>
      <c r="I8509" s="4"/>
      <c r="V8509" s="27"/>
    </row>
    <row r="8510" spans="1:22" x14ac:dyDescent="0.3">
      <c r="A8510" s="1"/>
      <c r="C8510" s="6"/>
      <c r="H8510" s="8"/>
      <c r="I8510" s="4"/>
      <c r="V8510" s="27"/>
    </row>
    <row r="8511" spans="1:22" x14ac:dyDescent="0.3">
      <c r="A8511" s="1"/>
      <c r="C8511" s="6"/>
      <c r="H8511" s="8"/>
      <c r="I8511" s="4"/>
      <c r="V8511" s="27"/>
    </row>
    <row r="8512" spans="1:22" x14ac:dyDescent="0.3">
      <c r="A8512" s="1"/>
      <c r="C8512" s="6"/>
      <c r="H8512" s="8"/>
      <c r="I8512" s="4"/>
      <c r="V8512" s="27"/>
    </row>
    <row r="8513" spans="1:22" x14ac:dyDescent="0.3">
      <c r="A8513" s="1"/>
      <c r="C8513" s="6"/>
      <c r="H8513" s="8"/>
      <c r="I8513" s="4"/>
      <c r="V8513" s="27"/>
    </row>
    <row r="8514" spans="1:22" x14ac:dyDescent="0.3">
      <c r="A8514" s="1"/>
      <c r="C8514" s="6"/>
      <c r="H8514" s="8"/>
      <c r="I8514" s="4"/>
      <c r="V8514" s="27"/>
    </row>
    <row r="8515" spans="1:22" x14ac:dyDescent="0.3">
      <c r="A8515" s="1"/>
      <c r="C8515" s="6"/>
      <c r="H8515" s="8"/>
      <c r="I8515" s="4"/>
      <c r="V8515" s="27"/>
    </row>
    <row r="8516" spans="1:22" x14ac:dyDescent="0.3">
      <c r="A8516" s="1"/>
      <c r="C8516" s="6"/>
      <c r="H8516" s="8"/>
      <c r="I8516" s="4"/>
      <c r="V8516" s="27"/>
    </row>
    <row r="8517" spans="1:22" x14ac:dyDescent="0.3">
      <c r="A8517" s="1"/>
      <c r="C8517" s="6"/>
      <c r="H8517" s="8"/>
      <c r="I8517" s="4"/>
      <c r="V8517" s="27"/>
    </row>
    <row r="8518" spans="1:22" x14ac:dyDescent="0.3">
      <c r="A8518" s="1"/>
      <c r="C8518" s="6"/>
      <c r="H8518" s="8"/>
      <c r="I8518" s="4"/>
      <c r="V8518" s="27"/>
    </row>
    <row r="8519" spans="1:22" x14ac:dyDescent="0.3">
      <c r="A8519" s="1"/>
      <c r="C8519" s="6"/>
      <c r="H8519" s="8"/>
      <c r="I8519" s="4"/>
      <c r="V8519" s="27"/>
    </row>
    <row r="8520" spans="1:22" x14ac:dyDescent="0.3">
      <c r="A8520" s="1"/>
      <c r="C8520" s="6"/>
      <c r="H8520" s="8"/>
      <c r="I8520" s="4"/>
      <c r="V8520" s="27"/>
    </row>
    <row r="8521" spans="1:22" x14ac:dyDescent="0.3">
      <c r="A8521" s="1"/>
      <c r="C8521" s="6"/>
      <c r="H8521" s="8"/>
      <c r="I8521" s="4"/>
      <c r="V8521" s="27"/>
    </row>
    <row r="8522" spans="1:22" x14ac:dyDescent="0.3">
      <c r="A8522" s="1"/>
      <c r="C8522" s="6"/>
      <c r="H8522" s="8"/>
      <c r="I8522" s="4"/>
      <c r="V8522" s="27"/>
    </row>
    <row r="8523" spans="1:22" x14ac:dyDescent="0.3">
      <c r="A8523" s="1"/>
      <c r="C8523" s="6"/>
      <c r="H8523" s="8"/>
      <c r="I8523" s="4"/>
      <c r="V8523" s="27"/>
    </row>
    <row r="8524" spans="1:22" x14ac:dyDescent="0.3">
      <c r="A8524" s="1"/>
      <c r="C8524" s="6"/>
      <c r="H8524" s="8"/>
      <c r="I8524" s="4"/>
      <c r="V8524" s="27"/>
    </row>
    <row r="8525" spans="1:22" x14ac:dyDescent="0.3">
      <c r="A8525" s="1"/>
      <c r="C8525" s="6"/>
      <c r="H8525" s="8"/>
      <c r="I8525" s="4"/>
      <c r="V8525" s="27"/>
    </row>
    <row r="8526" spans="1:22" x14ac:dyDescent="0.3">
      <c r="A8526" s="1"/>
      <c r="C8526" s="6"/>
      <c r="H8526" s="8"/>
      <c r="I8526" s="4"/>
      <c r="V8526" s="27"/>
    </row>
    <row r="8527" spans="1:22" x14ac:dyDescent="0.3">
      <c r="A8527" s="1"/>
      <c r="C8527" s="6"/>
      <c r="H8527" s="8"/>
      <c r="I8527" s="4"/>
      <c r="V8527" s="27"/>
    </row>
    <row r="8528" spans="1:22" x14ac:dyDescent="0.3">
      <c r="A8528" s="1"/>
      <c r="C8528" s="6"/>
      <c r="H8528" s="8"/>
      <c r="I8528" s="4"/>
      <c r="V8528" s="27"/>
    </row>
    <row r="8529" spans="1:22" x14ac:dyDescent="0.3">
      <c r="A8529" s="1"/>
      <c r="C8529" s="6"/>
      <c r="H8529" s="8"/>
      <c r="I8529" s="4"/>
      <c r="V8529" s="27"/>
    </row>
    <row r="8530" spans="1:22" x14ac:dyDescent="0.3">
      <c r="A8530" s="1"/>
      <c r="C8530" s="6"/>
      <c r="H8530" s="8"/>
      <c r="I8530" s="4"/>
      <c r="V8530" s="27"/>
    </row>
    <row r="8531" spans="1:22" x14ac:dyDescent="0.3">
      <c r="A8531" s="1"/>
      <c r="C8531" s="6"/>
      <c r="H8531" s="8"/>
      <c r="I8531" s="4"/>
      <c r="V8531" s="27"/>
    </row>
    <row r="8532" spans="1:22" x14ac:dyDescent="0.3">
      <c r="A8532" s="1"/>
      <c r="C8532" s="6"/>
      <c r="H8532" s="8"/>
      <c r="I8532" s="4"/>
      <c r="V8532" s="27"/>
    </row>
    <row r="8533" spans="1:22" x14ac:dyDescent="0.3">
      <c r="A8533" s="1"/>
      <c r="C8533" s="6"/>
      <c r="H8533" s="8"/>
      <c r="I8533" s="4"/>
      <c r="V8533" s="27"/>
    </row>
    <row r="8534" spans="1:22" x14ac:dyDescent="0.3">
      <c r="A8534" s="1"/>
      <c r="C8534" s="6"/>
      <c r="H8534" s="8"/>
      <c r="I8534" s="4"/>
      <c r="V8534" s="27"/>
    </row>
    <row r="8535" spans="1:22" x14ac:dyDescent="0.3">
      <c r="A8535" s="1"/>
      <c r="C8535" s="6"/>
      <c r="H8535" s="8"/>
      <c r="I8535" s="4"/>
      <c r="V8535" s="27"/>
    </row>
    <row r="8536" spans="1:22" x14ac:dyDescent="0.3">
      <c r="A8536" s="1"/>
      <c r="C8536" s="6"/>
      <c r="H8536" s="8"/>
      <c r="I8536" s="4"/>
      <c r="V8536" s="27"/>
    </row>
    <row r="8537" spans="1:22" x14ac:dyDescent="0.3">
      <c r="A8537" s="1"/>
      <c r="C8537" s="6"/>
      <c r="H8537" s="8"/>
      <c r="I8537" s="4"/>
      <c r="V8537" s="27"/>
    </row>
    <row r="8538" spans="1:22" x14ac:dyDescent="0.3">
      <c r="A8538" s="1"/>
      <c r="C8538" s="6"/>
      <c r="H8538" s="8"/>
      <c r="I8538" s="4"/>
      <c r="V8538" s="27"/>
    </row>
    <row r="8539" spans="1:22" x14ac:dyDescent="0.3">
      <c r="A8539" s="1"/>
      <c r="C8539" s="6"/>
      <c r="H8539" s="8"/>
      <c r="I8539" s="4"/>
      <c r="V8539" s="27"/>
    </row>
    <row r="8540" spans="1:22" x14ac:dyDescent="0.3">
      <c r="A8540" s="1"/>
      <c r="C8540" s="6"/>
      <c r="H8540" s="8"/>
      <c r="I8540" s="4"/>
      <c r="V8540" s="27"/>
    </row>
    <row r="8541" spans="1:22" x14ac:dyDescent="0.3">
      <c r="A8541" s="1"/>
      <c r="C8541" s="6"/>
      <c r="H8541" s="8"/>
      <c r="I8541" s="4"/>
      <c r="V8541" s="27"/>
    </row>
    <row r="8542" spans="1:22" x14ac:dyDescent="0.3">
      <c r="A8542" s="1"/>
      <c r="C8542" s="6"/>
      <c r="H8542" s="8"/>
      <c r="I8542" s="4"/>
      <c r="V8542" s="27"/>
    </row>
    <row r="8543" spans="1:22" x14ac:dyDescent="0.3">
      <c r="A8543" s="1"/>
      <c r="C8543" s="6"/>
      <c r="H8543" s="8"/>
      <c r="I8543" s="4"/>
      <c r="V8543" s="27"/>
    </row>
    <row r="8544" spans="1:22" x14ac:dyDescent="0.3">
      <c r="A8544" s="1"/>
      <c r="C8544" s="6"/>
      <c r="H8544" s="8"/>
      <c r="I8544" s="4"/>
      <c r="V8544" s="27"/>
    </row>
    <row r="8545" spans="1:22" x14ac:dyDescent="0.3">
      <c r="A8545" s="1"/>
      <c r="C8545" s="6"/>
      <c r="H8545" s="8"/>
      <c r="I8545" s="4"/>
      <c r="V8545" s="27"/>
    </row>
    <row r="8546" spans="1:22" x14ac:dyDescent="0.3">
      <c r="A8546" s="1"/>
      <c r="C8546" s="6"/>
      <c r="H8546" s="8"/>
      <c r="I8546" s="4"/>
      <c r="V8546" s="27"/>
    </row>
    <row r="8547" spans="1:22" x14ac:dyDescent="0.3">
      <c r="A8547" s="1"/>
      <c r="C8547" s="6"/>
      <c r="H8547" s="8"/>
      <c r="I8547" s="4"/>
      <c r="V8547" s="27"/>
    </row>
    <row r="8548" spans="1:22" x14ac:dyDescent="0.3">
      <c r="A8548" s="1"/>
      <c r="C8548" s="6"/>
      <c r="H8548" s="8"/>
      <c r="I8548" s="4"/>
      <c r="V8548" s="27"/>
    </row>
    <row r="8549" spans="1:22" x14ac:dyDescent="0.3">
      <c r="A8549" s="1"/>
      <c r="C8549" s="6"/>
      <c r="H8549" s="8"/>
      <c r="I8549" s="4"/>
      <c r="V8549" s="27"/>
    </row>
    <row r="8550" spans="1:22" x14ac:dyDescent="0.3">
      <c r="A8550" s="1"/>
      <c r="C8550" s="6"/>
      <c r="H8550" s="8"/>
      <c r="I8550" s="4"/>
      <c r="V8550" s="27"/>
    </row>
    <row r="8551" spans="1:22" x14ac:dyDescent="0.3">
      <c r="A8551" s="1"/>
      <c r="C8551" s="6"/>
      <c r="H8551" s="8"/>
      <c r="I8551" s="4"/>
      <c r="V8551" s="27"/>
    </row>
    <row r="8552" spans="1:22" x14ac:dyDescent="0.3">
      <c r="A8552" s="1"/>
      <c r="C8552" s="6"/>
      <c r="H8552" s="8"/>
      <c r="I8552" s="4"/>
      <c r="V8552" s="27"/>
    </row>
    <row r="8553" spans="1:22" x14ac:dyDescent="0.3">
      <c r="A8553" s="1"/>
      <c r="C8553" s="6"/>
      <c r="H8553" s="8"/>
      <c r="I8553" s="4"/>
      <c r="V8553" s="27"/>
    </row>
    <row r="8554" spans="1:22" x14ac:dyDescent="0.3">
      <c r="A8554" s="1"/>
      <c r="C8554" s="6"/>
      <c r="H8554" s="8"/>
      <c r="I8554" s="4"/>
      <c r="V8554" s="27"/>
    </row>
    <row r="8555" spans="1:22" x14ac:dyDescent="0.3">
      <c r="A8555" s="1"/>
      <c r="C8555" s="6"/>
      <c r="H8555" s="8"/>
      <c r="I8555" s="4"/>
      <c r="V8555" s="27"/>
    </row>
    <row r="8556" spans="1:22" x14ac:dyDescent="0.3">
      <c r="A8556" s="1"/>
      <c r="C8556" s="6"/>
      <c r="H8556" s="8"/>
      <c r="I8556" s="4"/>
      <c r="V8556" s="27"/>
    </row>
    <row r="8557" spans="1:22" x14ac:dyDescent="0.3">
      <c r="A8557" s="1"/>
      <c r="C8557" s="6"/>
      <c r="H8557" s="8"/>
      <c r="I8557" s="4"/>
      <c r="V8557" s="27"/>
    </row>
    <row r="8558" spans="1:22" x14ac:dyDescent="0.3">
      <c r="A8558" s="1"/>
      <c r="C8558" s="6"/>
      <c r="H8558" s="8"/>
      <c r="I8558" s="4"/>
      <c r="V8558" s="27"/>
    </row>
    <row r="8559" spans="1:22" x14ac:dyDescent="0.3">
      <c r="A8559" s="1"/>
      <c r="C8559" s="6"/>
      <c r="H8559" s="8"/>
      <c r="I8559" s="4"/>
      <c r="V8559" s="27"/>
    </row>
    <row r="8560" spans="1:22" x14ac:dyDescent="0.3">
      <c r="A8560" s="1"/>
      <c r="C8560" s="6"/>
      <c r="H8560" s="8"/>
      <c r="I8560" s="4"/>
      <c r="V8560" s="27"/>
    </row>
    <row r="8561" spans="1:22" x14ac:dyDescent="0.3">
      <c r="A8561" s="1"/>
      <c r="C8561" s="6"/>
      <c r="H8561" s="8"/>
      <c r="I8561" s="4"/>
      <c r="V8561" s="27"/>
    </row>
    <row r="8562" spans="1:22" x14ac:dyDescent="0.3">
      <c r="A8562" s="1"/>
      <c r="C8562" s="6"/>
      <c r="H8562" s="8"/>
      <c r="I8562" s="4"/>
      <c r="V8562" s="27"/>
    </row>
    <row r="8563" spans="1:22" x14ac:dyDescent="0.3">
      <c r="A8563" s="1"/>
      <c r="C8563" s="6"/>
      <c r="H8563" s="8"/>
      <c r="I8563" s="4"/>
      <c r="V8563" s="27"/>
    </row>
    <row r="8564" spans="1:22" x14ac:dyDescent="0.3">
      <c r="A8564" s="1"/>
      <c r="C8564" s="6"/>
      <c r="H8564" s="8"/>
      <c r="I8564" s="4"/>
      <c r="V8564" s="27"/>
    </row>
    <row r="8565" spans="1:22" x14ac:dyDescent="0.3">
      <c r="A8565" s="1"/>
      <c r="C8565" s="6"/>
      <c r="H8565" s="8"/>
      <c r="I8565" s="4"/>
      <c r="V8565" s="27"/>
    </row>
    <row r="8566" spans="1:22" x14ac:dyDescent="0.3">
      <c r="A8566" s="1"/>
      <c r="C8566" s="6"/>
      <c r="H8566" s="8"/>
      <c r="I8566" s="4"/>
      <c r="V8566" s="27"/>
    </row>
    <row r="8567" spans="1:22" x14ac:dyDescent="0.3">
      <c r="A8567" s="1"/>
      <c r="C8567" s="6"/>
      <c r="H8567" s="8"/>
      <c r="I8567" s="4"/>
      <c r="V8567" s="27"/>
    </row>
    <row r="8568" spans="1:22" x14ac:dyDescent="0.3">
      <c r="A8568" s="1"/>
      <c r="C8568" s="6"/>
      <c r="H8568" s="8"/>
      <c r="I8568" s="4"/>
      <c r="V8568" s="27"/>
    </row>
    <row r="8569" spans="1:22" x14ac:dyDescent="0.3">
      <c r="A8569" s="1"/>
      <c r="C8569" s="6"/>
      <c r="H8569" s="8"/>
      <c r="I8569" s="4"/>
      <c r="V8569" s="27"/>
    </row>
    <row r="8570" spans="1:22" x14ac:dyDescent="0.3">
      <c r="A8570" s="1"/>
      <c r="C8570" s="6"/>
      <c r="H8570" s="8"/>
      <c r="I8570" s="4"/>
      <c r="V8570" s="27"/>
    </row>
    <row r="8571" spans="1:22" x14ac:dyDescent="0.3">
      <c r="A8571" s="1"/>
      <c r="C8571" s="6"/>
      <c r="H8571" s="8"/>
      <c r="I8571" s="4"/>
      <c r="V8571" s="27"/>
    </row>
    <row r="8572" spans="1:22" x14ac:dyDescent="0.3">
      <c r="A8572" s="1"/>
      <c r="C8572" s="6"/>
      <c r="H8572" s="8"/>
      <c r="I8572" s="4"/>
      <c r="V8572" s="27"/>
    </row>
    <row r="8573" spans="1:22" x14ac:dyDescent="0.3">
      <c r="A8573" s="1"/>
      <c r="C8573" s="6"/>
      <c r="H8573" s="8"/>
      <c r="I8573" s="4"/>
      <c r="V8573" s="27"/>
    </row>
    <row r="8574" spans="1:22" x14ac:dyDescent="0.3">
      <c r="A8574" s="1"/>
      <c r="C8574" s="6"/>
      <c r="H8574" s="8"/>
      <c r="I8574" s="4"/>
      <c r="V8574" s="27"/>
    </row>
    <row r="8575" spans="1:22" x14ac:dyDescent="0.3">
      <c r="A8575" s="1"/>
      <c r="C8575" s="6"/>
      <c r="H8575" s="8"/>
      <c r="I8575" s="4"/>
      <c r="V8575" s="27"/>
    </row>
    <row r="8576" spans="1:22" x14ac:dyDescent="0.3">
      <c r="A8576" s="1"/>
      <c r="C8576" s="6"/>
      <c r="H8576" s="8"/>
      <c r="I8576" s="4"/>
      <c r="V8576" s="27"/>
    </row>
    <row r="8577" spans="1:22" x14ac:dyDescent="0.3">
      <c r="A8577" s="1"/>
      <c r="C8577" s="6"/>
      <c r="H8577" s="8"/>
      <c r="I8577" s="4"/>
      <c r="V8577" s="27"/>
    </row>
    <row r="8578" spans="1:22" x14ac:dyDescent="0.3">
      <c r="A8578" s="1"/>
      <c r="C8578" s="6"/>
      <c r="H8578" s="8"/>
      <c r="I8578" s="4"/>
      <c r="V8578" s="27"/>
    </row>
    <row r="8579" spans="1:22" x14ac:dyDescent="0.3">
      <c r="A8579" s="1"/>
      <c r="C8579" s="6"/>
      <c r="H8579" s="8"/>
      <c r="I8579" s="4"/>
      <c r="V8579" s="27"/>
    </row>
    <row r="8580" spans="1:22" x14ac:dyDescent="0.3">
      <c r="A8580" s="1"/>
      <c r="C8580" s="6"/>
      <c r="H8580" s="8"/>
      <c r="I8580" s="4"/>
      <c r="V8580" s="27"/>
    </row>
    <row r="8581" spans="1:22" x14ac:dyDescent="0.3">
      <c r="A8581" s="1"/>
      <c r="C8581" s="6"/>
      <c r="H8581" s="8"/>
      <c r="I8581" s="4"/>
      <c r="V8581" s="27"/>
    </row>
    <row r="8582" spans="1:22" x14ac:dyDescent="0.3">
      <c r="A8582" s="1"/>
      <c r="C8582" s="6"/>
      <c r="H8582" s="8"/>
      <c r="I8582" s="4"/>
      <c r="V8582" s="27"/>
    </row>
    <row r="8583" spans="1:22" x14ac:dyDescent="0.3">
      <c r="A8583" s="1"/>
      <c r="C8583" s="6"/>
      <c r="H8583" s="8"/>
      <c r="I8583" s="4"/>
      <c r="V8583" s="27"/>
    </row>
    <row r="8584" spans="1:22" x14ac:dyDescent="0.3">
      <c r="A8584" s="1"/>
      <c r="C8584" s="6"/>
      <c r="H8584" s="8"/>
      <c r="I8584" s="4"/>
      <c r="V8584" s="27"/>
    </row>
    <row r="8585" spans="1:22" x14ac:dyDescent="0.3">
      <c r="A8585" s="1"/>
      <c r="C8585" s="6"/>
      <c r="H8585" s="8"/>
      <c r="I8585" s="4"/>
      <c r="V8585" s="27"/>
    </row>
    <row r="8586" spans="1:22" x14ac:dyDescent="0.3">
      <c r="A8586" s="1"/>
      <c r="C8586" s="6"/>
      <c r="H8586" s="8"/>
      <c r="I8586" s="4"/>
      <c r="V8586" s="27"/>
    </row>
    <row r="8587" spans="1:22" x14ac:dyDescent="0.3">
      <c r="A8587" s="1"/>
      <c r="C8587" s="6"/>
      <c r="H8587" s="8"/>
      <c r="I8587" s="4"/>
      <c r="V8587" s="27"/>
    </row>
    <row r="8588" spans="1:22" x14ac:dyDescent="0.3">
      <c r="A8588" s="1"/>
      <c r="C8588" s="6"/>
      <c r="H8588" s="8"/>
      <c r="I8588" s="4"/>
      <c r="V8588" s="27"/>
    </row>
    <row r="8589" spans="1:22" x14ac:dyDescent="0.3">
      <c r="A8589" s="1"/>
      <c r="C8589" s="6"/>
      <c r="H8589" s="8"/>
      <c r="I8589" s="4"/>
      <c r="V8589" s="27"/>
    </row>
    <row r="8590" spans="1:22" x14ac:dyDescent="0.3">
      <c r="A8590" s="1"/>
      <c r="C8590" s="6"/>
      <c r="H8590" s="8"/>
      <c r="I8590" s="4"/>
      <c r="V8590" s="27"/>
    </row>
    <row r="8591" spans="1:22" x14ac:dyDescent="0.3">
      <c r="A8591" s="1"/>
      <c r="C8591" s="6"/>
      <c r="H8591" s="8"/>
      <c r="I8591" s="4"/>
      <c r="V8591" s="27"/>
    </row>
    <row r="8592" spans="1:22" x14ac:dyDescent="0.3">
      <c r="A8592" s="1"/>
      <c r="C8592" s="6"/>
      <c r="H8592" s="8"/>
      <c r="I8592" s="4"/>
      <c r="V8592" s="27"/>
    </row>
    <row r="8593" spans="1:22" x14ac:dyDescent="0.3">
      <c r="A8593" s="1"/>
      <c r="C8593" s="6"/>
      <c r="H8593" s="8"/>
      <c r="I8593" s="4"/>
      <c r="V8593" s="27"/>
    </row>
    <row r="8594" spans="1:22" x14ac:dyDescent="0.3">
      <c r="A8594" s="1"/>
      <c r="C8594" s="6"/>
      <c r="H8594" s="8"/>
      <c r="I8594" s="4"/>
      <c r="V8594" s="27"/>
    </row>
    <row r="8595" spans="1:22" x14ac:dyDescent="0.3">
      <c r="A8595" s="1"/>
      <c r="C8595" s="6"/>
      <c r="H8595" s="8"/>
      <c r="I8595" s="4"/>
      <c r="V8595" s="27"/>
    </row>
    <row r="8596" spans="1:22" x14ac:dyDescent="0.3">
      <c r="A8596" s="1"/>
      <c r="C8596" s="6"/>
      <c r="H8596" s="8"/>
      <c r="I8596" s="4"/>
      <c r="V8596" s="27"/>
    </row>
    <row r="8597" spans="1:22" x14ac:dyDescent="0.3">
      <c r="A8597" s="1"/>
      <c r="C8597" s="6"/>
      <c r="H8597" s="8"/>
      <c r="I8597" s="4"/>
      <c r="V8597" s="27"/>
    </row>
    <row r="8598" spans="1:22" x14ac:dyDescent="0.3">
      <c r="A8598" s="1"/>
      <c r="C8598" s="6"/>
      <c r="H8598" s="8"/>
      <c r="I8598" s="4"/>
      <c r="V8598" s="27"/>
    </row>
    <row r="8599" spans="1:22" x14ac:dyDescent="0.3">
      <c r="A8599" s="1"/>
      <c r="C8599" s="6"/>
      <c r="H8599" s="8"/>
      <c r="I8599" s="4"/>
      <c r="V8599" s="27"/>
    </row>
    <row r="8600" spans="1:22" x14ac:dyDescent="0.3">
      <c r="A8600" s="1"/>
      <c r="C8600" s="6"/>
      <c r="H8600" s="8"/>
      <c r="I8600" s="4"/>
      <c r="V8600" s="27"/>
    </row>
    <row r="8601" spans="1:22" x14ac:dyDescent="0.3">
      <c r="A8601" s="1"/>
      <c r="C8601" s="6"/>
      <c r="H8601" s="8"/>
      <c r="I8601" s="4"/>
      <c r="V8601" s="27"/>
    </row>
    <row r="8602" spans="1:22" x14ac:dyDescent="0.3">
      <c r="A8602" s="1"/>
      <c r="C8602" s="6"/>
      <c r="H8602" s="8"/>
      <c r="I8602" s="4"/>
      <c r="V8602" s="27"/>
    </row>
    <row r="8603" spans="1:22" x14ac:dyDescent="0.3">
      <c r="A8603" s="1"/>
      <c r="C8603" s="6"/>
      <c r="H8603" s="8"/>
      <c r="I8603" s="4"/>
      <c r="V8603" s="27"/>
    </row>
    <row r="8604" spans="1:22" x14ac:dyDescent="0.3">
      <c r="A8604" s="1"/>
      <c r="C8604" s="6"/>
      <c r="H8604" s="8"/>
      <c r="I8604" s="4"/>
      <c r="V8604" s="27"/>
    </row>
    <row r="8605" spans="1:22" x14ac:dyDescent="0.3">
      <c r="A8605" s="1"/>
      <c r="C8605" s="6"/>
      <c r="H8605" s="8"/>
      <c r="I8605" s="4"/>
      <c r="V8605" s="27"/>
    </row>
    <row r="8606" spans="1:22" x14ac:dyDescent="0.3">
      <c r="A8606" s="1"/>
      <c r="C8606" s="6"/>
      <c r="H8606" s="8"/>
      <c r="I8606" s="4"/>
      <c r="V8606" s="27"/>
    </row>
    <row r="8607" spans="1:22" x14ac:dyDescent="0.3">
      <c r="A8607" s="1"/>
      <c r="C8607" s="6"/>
      <c r="H8607" s="8"/>
      <c r="I8607" s="4"/>
      <c r="V8607" s="27"/>
    </row>
    <row r="8608" spans="1:22" x14ac:dyDescent="0.3">
      <c r="A8608" s="1"/>
      <c r="C8608" s="6"/>
      <c r="H8608" s="8"/>
      <c r="I8608" s="4"/>
      <c r="V8608" s="27"/>
    </row>
    <row r="8609" spans="1:22" x14ac:dyDescent="0.3">
      <c r="A8609" s="1"/>
      <c r="C8609" s="6"/>
      <c r="H8609" s="8"/>
      <c r="I8609" s="4"/>
      <c r="V8609" s="27"/>
    </row>
    <row r="8610" spans="1:22" x14ac:dyDescent="0.3">
      <c r="A8610" s="1"/>
      <c r="C8610" s="6"/>
      <c r="H8610" s="8"/>
      <c r="I8610" s="4"/>
      <c r="V8610" s="27"/>
    </row>
    <row r="8611" spans="1:22" x14ac:dyDescent="0.3">
      <c r="A8611" s="1"/>
      <c r="C8611" s="6"/>
      <c r="H8611" s="8"/>
      <c r="I8611" s="4"/>
      <c r="V8611" s="27"/>
    </row>
    <row r="8612" spans="1:22" x14ac:dyDescent="0.3">
      <c r="A8612" s="1"/>
      <c r="C8612" s="6"/>
      <c r="H8612" s="8"/>
      <c r="I8612" s="4"/>
      <c r="V8612" s="27"/>
    </row>
    <row r="8613" spans="1:22" x14ac:dyDescent="0.3">
      <c r="A8613" s="1"/>
      <c r="C8613" s="6"/>
      <c r="H8613" s="8"/>
      <c r="I8613" s="4"/>
      <c r="V8613" s="27"/>
    </row>
    <row r="8614" spans="1:22" x14ac:dyDescent="0.3">
      <c r="A8614" s="1"/>
      <c r="C8614" s="6"/>
      <c r="H8614" s="8"/>
      <c r="I8614" s="4"/>
      <c r="V8614" s="27"/>
    </row>
    <row r="8615" spans="1:22" x14ac:dyDescent="0.3">
      <c r="A8615" s="1"/>
      <c r="C8615" s="6"/>
      <c r="H8615" s="8"/>
      <c r="I8615" s="4"/>
      <c r="V8615" s="27"/>
    </row>
    <row r="8616" spans="1:22" x14ac:dyDescent="0.3">
      <c r="A8616" s="1"/>
      <c r="C8616" s="6"/>
      <c r="H8616" s="8"/>
      <c r="I8616" s="4"/>
      <c r="V8616" s="27"/>
    </row>
    <row r="8617" spans="1:22" x14ac:dyDescent="0.3">
      <c r="A8617" s="1"/>
      <c r="C8617" s="6"/>
      <c r="H8617" s="8"/>
      <c r="I8617" s="4"/>
      <c r="V8617" s="27"/>
    </row>
    <row r="8618" spans="1:22" x14ac:dyDescent="0.3">
      <c r="A8618" s="1"/>
      <c r="C8618" s="6"/>
      <c r="H8618" s="8"/>
      <c r="I8618" s="4"/>
      <c r="V8618" s="27"/>
    </row>
    <row r="8619" spans="1:22" x14ac:dyDescent="0.3">
      <c r="A8619" s="1"/>
      <c r="C8619" s="6"/>
      <c r="H8619" s="8"/>
      <c r="I8619" s="4"/>
      <c r="V8619" s="27"/>
    </row>
    <row r="8620" spans="1:22" x14ac:dyDescent="0.3">
      <c r="A8620" s="1"/>
      <c r="C8620" s="6"/>
      <c r="H8620" s="8"/>
      <c r="I8620" s="4"/>
      <c r="V8620" s="27"/>
    </row>
    <row r="8621" spans="1:22" x14ac:dyDescent="0.3">
      <c r="A8621" s="1"/>
      <c r="C8621" s="6"/>
      <c r="H8621" s="8"/>
      <c r="I8621" s="4"/>
      <c r="V8621" s="27"/>
    </row>
    <row r="8622" spans="1:22" x14ac:dyDescent="0.3">
      <c r="A8622" s="1"/>
      <c r="C8622" s="6"/>
      <c r="H8622" s="8"/>
      <c r="I8622" s="4"/>
      <c r="V8622" s="27"/>
    </row>
    <row r="8623" spans="1:22" x14ac:dyDescent="0.3">
      <c r="A8623" s="1"/>
      <c r="C8623" s="6"/>
      <c r="H8623" s="8"/>
      <c r="I8623" s="4"/>
      <c r="V8623" s="27"/>
    </row>
    <row r="8624" spans="1:22" x14ac:dyDescent="0.3">
      <c r="A8624" s="1"/>
      <c r="C8624" s="6"/>
      <c r="H8624" s="8"/>
      <c r="I8624" s="4"/>
      <c r="V8624" s="27"/>
    </row>
    <row r="8625" spans="1:22" x14ac:dyDescent="0.3">
      <c r="A8625" s="1"/>
      <c r="C8625" s="6"/>
      <c r="H8625" s="8"/>
      <c r="I8625" s="4"/>
      <c r="V8625" s="27"/>
    </row>
    <row r="8626" spans="1:22" x14ac:dyDescent="0.3">
      <c r="A8626" s="1"/>
      <c r="C8626" s="6"/>
      <c r="H8626" s="8"/>
      <c r="I8626" s="4"/>
      <c r="V8626" s="27"/>
    </row>
    <row r="8627" spans="1:22" x14ac:dyDescent="0.3">
      <c r="A8627" s="1"/>
      <c r="C8627" s="6"/>
      <c r="H8627" s="8"/>
      <c r="I8627" s="4"/>
      <c r="V8627" s="27"/>
    </row>
    <row r="8628" spans="1:22" x14ac:dyDescent="0.3">
      <c r="A8628" s="1"/>
      <c r="C8628" s="6"/>
      <c r="H8628" s="8"/>
      <c r="I8628" s="4"/>
      <c r="V8628" s="27"/>
    </row>
    <row r="8629" spans="1:22" x14ac:dyDescent="0.3">
      <c r="A8629" s="1"/>
      <c r="C8629" s="6"/>
      <c r="H8629" s="8"/>
      <c r="I8629" s="4"/>
      <c r="V8629" s="27"/>
    </row>
    <row r="8630" spans="1:22" x14ac:dyDescent="0.3">
      <c r="A8630" s="1"/>
      <c r="C8630" s="6"/>
      <c r="H8630" s="8"/>
      <c r="I8630" s="4"/>
      <c r="V8630" s="27"/>
    </row>
    <row r="8631" spans="1:22" x14ac:dyDescent="0.3">
      <c r="A8631" s="1"/>
      <c r="C8631" s="6"/>
      <c r="H8631" s="8"/>
      <c r="I8631" s="4"/>
      <c r="V8631" s="27"/>
    </row>
    <row r="8632" spans="1:22" x14ac:dyDescent="0.3">
      <c r="A8632" s="1"/>
      <c r="C8632" s="6"/>
      <c r="H8632" s="8"/>
      <c r="I8632" s="4"/>
      <c r="V8632" s="27"/>
    </row>
    <row r="8633" spans="1:22" x14ac:dyDescent="0.3">
      <c r="A8633" s="1"/>
      <c r="C8633" s="6"/>
      <c r="H8633" s="8"/>
      <c r="I8633" s="4"/>
      <c r="V8633" s="27"/>
    </row>
    <row r="8634" spans="1:22" x14ac:dyDescent="0.3">
      <c r="A8634" s="1"/>
      <c r="C8634" s="6"/>
      <c r="H8634" s="8"/>
      <c r="I8634" s="4"/>
      <c r="V8634" s="27"/>
    </row>
    <row r="8635" spans="1:22" x14ac:dyDescent="0.3">
      <c r="A8635" s="1"/>
      <c r="C8635" s="6"/>
      <c r="H8635" s="8"/>
      <c r="I8635" s="4"/>
      <c r="V8635" s="27"/>
    </row>
    <row r="8636" spans="1:22" x14ac:dyDescent="0.3">
      <c r="A8636" s="1"/>
      <c r="C8636" s="6"/>
      <c r="H8636" s="8"/>
      <c r="I8636" s="4"/>
      <c r="V8636" s="27"/>
    </row>
    <row r="8637" spans="1:22" x14ac:dyDescent="0.3">
      <c r="A8637" s="1"/>
      <c r="C8637" s="6"/>
      <c r="H8637" s="8"/>
      <c r="I8637" s="4"/>
      <c r="V8637" s="27"/>
    </row>
    <row r="8638" spans="1:22" x14ac:dyDescent="0.3">
      <c r="A8638" s="1"/>
      <c r="C8638" s="6"/>
      <c r="H8638" s="8"/>
      <c r="I8638" s="4"/>
      <c r="V8638" s="27"/>
    </row>
    <row r="8639" spans="1:22" x14ac:dyDescent="0.3">
      <c r="A8639" s="1"/>
      <c r="C8639" s="6"/>
      <c r="H8639" s="8"/>
      <c r="I8639" s="4"/>
      <c r="V8639" s="27"/>
    </row>
    <row r="8640" spans="1:22" x14ac:dyDescent="0.3">
      <c r="A8640" s="1"/>
      <c r="C8640" s="6"/>
      <c r="H8640" s="8"/>
      <c r="I8640" s="4"/>
      <c r="V8640" s="27"/>
    </row>
    <row r="8641" spans="1:22" x14ac:dyDescent="0.3">
      <c r="A8641" s="1"/>
      <c r="C8641" s="6"/>
      <c r="H8641" s="8"/>
      <c r="I8641" s="4"/>
      <c r="V8641" s="27"/>
    </row>
    <row r="8642" spans="1:22" x14ac:dyDescent="0.3">
      <c r="A8642" s="1"/>
      <c r="C8642" s="6"/>
      <c r="H8642" s="8"/>
      <c r="I8642" s="4"/>
      <c r="V8642" s="27"/>
    </row>
    <row r="8643" spans="1:22" x14ac:dyDescent="0.3">
      <c r="A8643" s="1"/>
      <c r="C8643" s="6"/>
      <c r="H8643" s="8"/>
      <c r="I8643" s="4"/>
      <c r="V8643" s="27"/>
    </row>
    <row r="8644" spans="1:22" x14ac:dyDescent="0.3">
      <c r="A8644" s="1"/>
      <c r="C8644" s="6"/>
      <c r="H8644" s="8"/>
      <c r="I8644" s="4"/>
      <c r="V8644" s="27"/>
    </row>
    <row r="8645" spans="1:22" x14ac:dyDescent="0.3">
      <c r="A8645" s="1"/>
      <c r="C8645" s="6"/>
      <c r="H8645" s="8"/>
      <c r="I8645" s="4"/>
      <c r="V8645" s="27"/>
    </row>
    <row r="8646" spans="1:22" x14ac:dyDescent="0.3">
      <c r="A8646" s="1"/>
      <c r="C8646" s="6"/>
      <c r="H8646" s="8"/>
      <c r="I8646" s="4"/>
      <c r="V8646" s="27"/>
    </row>
    <row r="8647" spans="1:22" x14ac:dyDescent="0.3">
      <c r="A8647" s="1"/>
      <c r="C8647" s="6"/>
      <c r="H8647" s="8"/>
      <c r="I8647" s="4"/>
      <c r="V8647" s="27"/>
    </row>
    <row r="8648" spans="1:22" x14ac:dyDescent="0.3">
      <c r="A8648" s="1"/>
      <c r="C8648" s="6"/>
      <c r="H8648" s="8"/>
      <c r="I8648" s="4"/>
      <c r="V8648" s="27"/>
    </row>
    <row r="8649" spans="1:22" x14ac:dyDescent="0.3">
      <c r="A8649" s="1"/>
      <c r="C8649" s="6"/>
      <c r="H8649" s="8"/>
      <c r="I8649" s="4"/>
      <c r="V8649" s="27"/>
    </row>
    <row r="8650" spans="1:22" x14ac:dyDescent="0.3">
      <c r="A8650" s="1"/>
      <c r="C8650" s="6"/>
      <c r="H8650" s="8"/>
      <c r="I8650" s="4"/>
      <c r="V8650" s="27"/>
    </row>
    <row r="8651" spans="1:22" x14ac:dyDescent="0.3">
      <c r="A8651" s="1"/>
      <c r="C8651" s="6"/>
      <c r="H8651" s="8"/>
      <c r="I8651" s="4"/>
      <c r="V8651" s="27"/>
    </row>
    <row r="8652" spans="1:22" x14ac:dyDescent="0.3">
      <c r="A8652" s="1"/>
      <c r="C8652" s="6"/>
      <c r="H8652" s="8"/>
      <c r="I8652" s="4"/>
      <c r="V8652" s="27"/>
    </row>
    <row r="8653" spans="1:22" x14ac:dyDescent="0.3">
      <c r="A8653" s="1"/>
      <c r="C8653" s="6"/>
      <c r="H8653" s="8"/>
      <c r="I8653" s="4"/>
      <c r="V8653" s="27"/>
    </row>
    <row r="8654" spans="1:22" x14ac:dyDescent="0.3">
      <c r="A8654" s="1"/>
      <c r="C8654" s="6"/>
      <c r="H8654" s="8"/>
      <c r="I8654" s="4"/>
      <c r="V8654" s="27"/>
    </row>
    <row r="8655" spans="1:22" x14ac:dyDescent="0.3">
      <c r="A8655" s="1"/>
      <c r="C8655" s="6"/>
      <c r="H8655" s="8"/>
      <c r="I8655" s="4"/>
      <c r="V8655" s="27"/>
    </row>
    <row r="8656" spans="1:22" x14ac:dyDescent="0.3">
      <c r="A8656" s="1"/>
      <c r="C8656" s="6"/>
      <c r="H8656" s="8"/>
      <c r="I8656" s="4"/>
      <c r="V8656" s="27"/>
    </row>
    <row r="8657" spans="1:22" x14ac:dyDescent="0.3">
      <c r="A8657" s="1"/>
      <c r="C8657" s="6"/>
      <c r="H8657" s="8"/>
      <c r="I8657" s="4"/>
      <c r="V8657" s="27"/>
    </row>
    <row r="8658" spans="1:22" x14ac:dyDescent="0.3">
      <c r="A8658" s="1"/>
      <c r="C8658" s="6"/>
      <c r="H8658" s="8"/>
      <c r="I8658" s="4"/>
      <c r="V8658" s="27"/>
    </row>
    <row r="8659" spans="1:22" x14ac:dyDescent="0.3">
      <c r="A8659" s="1"/>
      <c r="C8659" s="6"/>
      <c r="H8659" s="8"/>
      <c r="I8659" s="4"/>
      <c r="V8659" s="27"/>
    </row>
    <row r="8660" spans="1:22" x14ac:dyDescent="0.3">
      <c r="A8660" s="1"/>
      <c r="C8660" s="6"/>
      <c r="H8660" s="8"/>
      <c r="I8660" s="4"/>
      <c r="V8660" s="27"/>
    </row>
    <row r="8661" spans="1:22" x14ac:dyDescent="0.3">
      <c r="A8661" s="1"/>
      <c r="C8661" s="6"/>
      <c r="H8661" s="8"/>
      <c r="I8661" s="4"/>
      <c r="V8661" s="27"/>
    </row>
    <row r="8662" spans="1:22" x14ac:dyDescent="0.3">
      <c r="A8662" s="1"/>
      <c r="C8662" s="6"/>
      <c r="H8662" s="8"/>
      <c r="I8662" s="4"/>
      <c r="V8662" s="27"/>
    </row>
    <row r="8663" spans="1:22" x14ac:dyDescent="0.3">
      <c r="A8663" s="1"/>
      <c r="C8663" s="6"/>
      <c r="H8663" s="8"/>
      <c r="I8663" s="4"/>
      <c r="V8663" s="27"/>
    </row>
    <row r="8664" spans="1:22" x14ac:dyDescent="0.3">
      <c r="A8664" s="1"/>
      <c r="C8664" s="6"/>
      <c r="H8664" s="8"/>
      <c r="I8664" s="4"/>
      <c r="V8664" s="27"/>
    </row>
    <row r="8665" spans="1:22" x14ac:dyDescent="0.3">
      <c r="A8665" s="1"/>
      <c r="C8665" s="6"/>
      <c r="H8665" s="8"/>
      <c r="I8665" s="4"/>
      <c r="V8665" s="27"/>
    </row>
    <row r="8666" spans="1:22" x14ac:dyDescent="0.3">
      <c r="A8666" s="1"/>
      <c r="C8666" s="6"/>
      <c r="H8666" s="8"/>
      <c r="I8666" s="4"/>
      <c r="V8666" s="27"/>
    </row>
    <row r="8667" spans="1:22" x14ac:dyDescent="0.3">
      <c r="A8667" s="1"/>
      <c r="C8667" s="6"/>
      <c r="H8667" s="8"/>
      <c r="I8667" s="4"/>
      <c r="V8667" s="27"/>
    </row>
    <row r="8668" spans="1:22" x14ac:dyDescent="0.3">
      <c r="A8668" s="1"/>
      <c r="C8668" s="6"/>
      <c r="H8668" s="8"/>
      <c r="I8668" s="4"/>
      <c r="V8668" s="27"/>
    </row>
    <row r="8669" spans="1:22" x14ac:dyDescent="0.3">
      <c r="A8669" s="1"/>
      <c r="C8669" s="6"/>
      <c r="H8669" s="8"/>
      <c r="I8669" s="4"/>
      <c r="V8669" s="27"/>
    </row>
    <row r="8670" spans="1:22" x14ac:dyDescent="0.3">
      <c r="A8670" s="1"/>
      <c r="C8670" s="6"/>
      <c r="H8670" s="8"/>
      <c r="I8670" s="4"/>
      <c r="V8670" s="27"/>
    </row>
    <row r="8671" spans="1:22" x14ac:dyDescent="0.3">
      <c r="A8671" s="1"/>
      <c r="C8671" s="6"/>
      <c r="H8671" s="8"/>
      <c r="I8671" s="4"/>
      <c r="V8671" s="27"/>
    </row>
    <row r="8672" spans="1:22" x14ac:dyDescent="0.3">
      <c r="A8672" s="1"/>
      <c r="C8672" s="6"/>
      <c r="H8672" s="8"/>
      <c r="I8672" s="4"/>
      <c r="V8672" s="27"/>
    </row>
    <row r="8673" spans="1:22" x14ac:dyDescent="0.3">
      <c r="A8673" s="1"/>
      <c r="C8673" s="6"/>
      <c r="H8673" s="8"/>
      <c r="I8673" s="4"/>
      <c r="V8673" s="27"/>
    </row>
    <row r="8674" spans="1:22" x14ac:dyDescent="0.3">
      <c r="A8674" s="1"/>
      <c r="C8674" s="6"/>
      <c r="H8674" s="8"/>
      <c r="I8674" s="4"/>
      <c r="V8674" s="27"/>
    </row>
    <row r="8675" spans="1:22" x14ac:dyDescent="0.3">
      <c r="A8675" s="1"/>
      <c r="C8675" s="6"/>
      <c r="H8675" s="8"/>
      <c r="I8675" s="4"/>
      <c r="V8675" s="27"/>
    </row>
    <row r="8676" spans="1:22" x14ac:dyDescent="0.3">
      <c r="A8676" s="1"/>
      <c r="C8676" s="6"/>
      <c r="H8676" s="8"/>
      <c r="I8676" s="4"/>
      <c r="V8676" s="27"/>
    </row>
    <row r="8677" spans="1:22" x14ac:dyDescent="0.3">
      <c r="A8677" s="1"/>
      <c r="C8677" s="6"/>
      <c r="H8677" s="8"/>
      <c r="I8677" s="4"/>
      <c r="V8677" s="27"/>
    </row>
    <row r="8678" spans="1:22" x14ac:dyDescent="0.3">
      <c r="A8678" s="1"/>
      <c r="C8678" s="6"/>
      <c r="H8678" s="8"/>
      <c r="I8678" s="4"/>
      <c r="V8678" s="27"/>
    </row>
    <row r="8679" spans="1:22" x14ac:dyDescent="0.3">
      <c r="A8679" s="1"/>
      <c r="C8679" s="6"/>
      <c r="H8679" s="8"/>
      <c r="I8679" s="4"/>
      <c r="V8679" s="27"/>
    </row>
    <row r="8680" spans="1:22" x14ac:dyDescent="0.3">
      <c r="A8680" s="1"/>
      <c r="C8680" s="6"/>
      <c r="H8680" s="8"/>
      <c r="I8680" s="4"/>
      <c r="V8680" s="27"/>
    </row>
    <row r="8681" spans="1:22" x14ac:dyDescent="0.3">
      <c r="A8681" s="1"/>
      <c r="C8681" s="6"/>
      <c r="H8681" s="8"/>
      <c r="I8681" s="4"/>
      <c r="V8681" s="27"/>
    </row>
    <row r="8682" spans="1:22" x14ac:dyDescent="0.3">
      <c r="A8682" s="1"/>
      <c r="C8682" s="6"/>
      <c r="H8682" s="8"/>
      <c r="I8682" s="4"/>
      <c r="V8682" s="27"/>
    </row>
    <row r="8683" spans="1:22" x14ac:dyDescent="0.3">
      <c r="A8683" s="1"/>
      <c r="C8683" s="6"/>
      <c r="H8683" s="8"/>
      <c r="I8683" s="4"/>
      <c r="V8683" s="27"/>
    </row>
    <row r="8684" spans="1:22" x14ac:dyDescent="0.3">
      <c r="A8684" s="1"/>
      <c r="C8684" s="6"/>
      <c r="H8684" s="8"/>
      <c r="I8684" s="4"/>
      <c r="V8684" s="27"/>
    </row>
    <row r="8685" spans="1:22" x14ac:dyDescent="0.3">
      <c r="A8685" s="1"/>
      <c r="C8685" s="6"/>
      <c r="H8685" s="8"/>
      <c r="I8685" s="4"/>
      <c r="V8685" s="27"/>
    </row>
    <row r="8686" spans="1:22" x14ac:dyDescent="0.3">
      <c r="A8686" s="1"/>
      <c r="C8686" s="6"/>
      <c r="H8686" s="8"/>
      <c r="I8686" s="4"/>
      <c r="V8686" s="27"/>
    </row>
    <row r="8687" spans="1:22" x14ac:dyDescent="0.3">
      <c r="A8687" s="1"/>
      <c r="C8687" s="6"/>
      <c r="H8687" s="8"/>
      <c r="I8687" s="4"/>
      <c r="V8687" s="27"/>
    </row>
    <row r="8688" spans="1:22" x14ac:dyDescent="0.3">
      <c r="A8688" s="1"/>
      <c r="C8688" s="6"/>
      <c r="H8688" s="8"/>
      <c r="I8688" s="4"/>
      <c r="V8688" s="27"/>
    </row>
    <row r="8689" spans="1:22" x14ac:dyDescent="0.3">
      <c r="A8689" s="1"/>
      <c r="C8689" s="6"/>
      <c r="H8689" s="8"/>
      <c r="I8689" s="4"/>
      <c r="V8689" s="27"/>
    </row>
    <row r="8690" spans="1:22" x14ac:dyDescent="0.3">
      <c r="A8690" s="1"/>
      <c r="C8690" s="6"/>
      <c r="H8690" s="8"/>
      <c r="I8690" s="4"/>
      <c r="V8690" s="27"/>
    </row>
    <row r="8691" spans="1:22" x14ac:dyDescent="0.3">
      <c r="A8691" s="1"/>
      <c r="C8691" s="6"/>
      <c r="H8691" s="8"/>
      <c r="I8691" s="4"/>
      <c r="V8691" s="27"/>
    </row>
    <row r="8692" spans="1:22" x14ac:dyDescent="0.3">
      <c r="A8692" s="1"/>
      <c r="C8692" s="6"/>
      <c r="H8692" s="8"/>
      <c r="I8692" s="4"/>
      <c r="V8692" s="27"/>
    </row>
    <row r="8693" spans="1:22" x14ac:dyDescent="0.3">
      <c r="A8693" s="1"/>
      <c r="C8693" s="6"/>
      <c r="H8693" s="8"/>
      <c r="I8693" s="4"/>
      <c r="V8693" s="27"/>
    </row>
    <row r="8694" spans="1:22" x14ac:dyDescent="0.3">
      <c r="A8694" s="1"/>
      <c r="C8694" s="6"/>
      <c r="H8694" s="8"/>
      <c r="I8694" s="4"/>
      <c r="V8694" s="27"/>
    </row>
    <row r="8695" spans="1:22" x14ac:dyDescent="0.3">
      <c r="A8695" s="1"/>
      <c r="C8695" s="6"/>
      <c r="H8695" s="8"/>
      <c r="I8695" s="4"/>
      <c r="V8695" s="27"/>
    </row>
    <row r="8696" spans="1:22" x14ac:dyDescent="0.3">
      <c r="A8696" s="1"/>
      <c r="C8696" s="6"/>
      <c r="H8696" s="8"/>
      <c r="I8696" s="4"/>
      <c r="V8696" s="27"/>
    </row>
    <row r="8697" spans="1:22" x14ac:dyDescent="0.3">
      <c r="A8697" s="1"/>
      <c r="C8697" s="6"/>
      <c r="H8697" s="8"/>
      <c r="I8697" s="4"/>
      <c r="V8697" s="27"/>
    </row>
    <row r="8698" spans="1:22" x14ac:dyDescent="0.3">
      <c r="A8698" s="1"/>
      <c r="C8698" s="6"/>
      <c r="H8698" s="8"/>
      <c r="I8698" s="4"/>
      <c r="V8698" s="27"/>
    </row>
    <row r="8699" spans="1:22" x14ac:dyDescent="0.3">
      <c r="A8699" s="1"/>
      <c r="C8699" s="6"/>
      <c r="H8699" s="8"/>
      <c r="I8699" s="4"/>
      <c r="V8699" s="27"/>
    </row>
    <row r="8700" spans="1:22" x14ac:dyDescent="0.3">
      <c r="A8700" s="1"/>
      <c r="C8700" s="6"/>
      <c r="H8700" s="8"/>
      <c r="I8700" s="4"/>
      <c r="V8700" s="27"/>
    </row>
    <row r="8701" spans="1:22" x14ac:dyDescent="0.3">
      <c r="A8701" s="1"/>
      <c r="C8701" s="6"/>
      <c r="H8701" s="8"/>
      <c r="I8701" s="4"/>
      <c r="V8701" s="27"/>
    </row>
    <row r="8702" spans="1:22" x14ac:dyDescent="0.3">
      <c r="A8702" s="1"/>
      <c r="C8702" s="6"/>
      <c r="H8702" s="8"/>
      <c r="I8702" s="4"/>
      <c r="V8702" s="27"/>
    </row>
    <row r="8703" spans="1:22" x14ac:dyDescent="0.3">
      <c r="A8703" s="1"/>
      <c r="C8703" s="6"/>
      <c r="H8703" s="8"/>
      <c r="I8703" s="4"/>
      <c r="V8703" s="27"/>
    </row>
    <row r="8704" spans="1:22" x14ac:dyDescent="0.3">
      <c r="A8704" s="1"/>
      <c r="C8704" s="6"/>
      <c r="H8704" s="8"/>
      <c r="I8704" s="4"/>
      <c r="V8704" s="27"/>
    </row>
    <row r="8705" spans="1:22" x14ac:dyDescent="0.3">
      <c r="A8705" s="1"/>
      <c r="C8705" s="6"/>
      <c r="H8705" s="8"/>
      <c r="I8705" s="4"/>
      <c r="V8705" s="27"/>
    </row>
    <row r="8706" spans="1:22" x14ac:dyDescent="0.3">
      <c r="A8706" s="1"/>
      <c r="C8706" s="6"/>
      <c r="H8706" s="8"/>
      <c r="I8706" s="4"/>
      <c r="V8706" s="27"/>
    </row>
    <row r="8707" spans="1:22" x14ac:dyDescent="0.3">
      <c r="A8707" s="1"/>
      <c r="C8707" s="6"/>
      <c r="H8707" s="8"/>
      <c r="I8707" s="4"/>
      <c r="V8707" s="27"/>
    </row>
    <row r="8708" spans="1:22" x14ac:dyDescent="0.3">
      <c r="A8708" s="1"/>
      <c r="C8708" s="6"/>
      <c r="H8708" s="8"/>
      <c r="I8708" s="4"/>
      <c r="V8708" s="27"/>
    </row>
    <row r="8709" spans="1:22" x14ac:dyDescent="0.3">
      <c r="A8709" s="1"/>
      <c r="C8709" s="6"/>
      <c r="H8709" s="8"/>
      <c r="I8709" s="4"/>
      <c r="V8709" s="27"/>
    </row>
    <row r="8710" spans="1:22" x14ac:dyDescent="0.3">
      <c r="A8710" s="1"/>
      <c r="C8710" s="6"/>
      <c r="H8710" s="8"/>
      <c r="I8710" s="4"/>
      <c r="V8710" s="27"/>
    </row>
    <row r="8711" spans="1:22" x14ac:dyDescent="0.3">
      <c r="A8711" s="1"/>
      <c r="C8711" s="6"/>
      <c r="H8711" s="8"/>
      <c r="I8711" s="4"/>
      <c r="V8711" s="27"/>
    </row>
    <row r="8712" spans="1:22" x14ac:dyDescent="0.3">
      <c r="A8712" s="1"/>
      <c r="C8712" s="6"/>
      <c r="H8712" s="8"/>
      <c r="I8712" s="4"/>
      <c r="V8712" s="27"/>
    </row>
    <row r="8713" spans="1:22" x14ac:dyDescent="0.3">
      <c r="A8713" s="1"/>
      <c r="C8713" s="6"/>
      <c r="H8713" s="8"/>
      <c r="I8713" s="4"/>
      <c r="V8713" s="27"/>
    </row>
    <row r="8714" spans="1:22" x14ac:dyDescent="0.3">
      <c r="A8714" s="1"/>
      <c r="C8714" s="6"/>
      <c r="H8714" s="8"/>
      <c r="I8714" s="4"/>
      <c r="V8714" s="27"/>
    </row>
    <row r="8715" spans="1:22" x14ac:dyDescent="0.3">
      <c r="A8715" s="1"/>
      <c r="C8715" s="6"/>
      <c r="H8715" s="8"/>
      <c r="I8715" s="4"/>
      <c r="V8715" s="27"/>
    </row>
    <row r="8716" spans="1:22" x14ac:dyDescent="0.3">
      <c r="A8716" s="1"/>
      <c r="C8716" s="6"/>
      <c r="H8716" s="8"/>
      <c r="I8716" s="4"/>
      <c r="V8716" s="27"/>
    </row>
    <row r="8717" spans="1:22" x14ac:dyDescent="0.3">
      <c r="A8717" s="1"/>
      <c r="C8717" s="6"/>
      <c r="H8717" s="8"/>
      <c r="I8717" s="4"/>
      <c r="V8717" s="27"/>
    </row>
    <row r="8718" spans="1:22" x14ac:dyDescent="0.3">
      <c r="A8718" s="1"/>
      <c r="C8718" s="6"/>
      <c r="H8718" s="8"/>
      <c r="I8718" s="4"/>
      <c r="V8718" s="27"/>
    </row>
    <row r="8719" spans="1:22" x14ac:dyDescent="0.3">
      <c r="A8719" s="1"/>
      <c r="C8719" s="6"/>
      <c r="H8719" s="8"/>
      <c r="I8719" s="4"/>
      <c r="V8719" s="27"/>
    </row>
    <row r="8720" spans="1:22" x14ac:dyDescent="0.3">
      <c r="A8720" s="1"/>
      <c r="C8720" s="6"/>
      <c r="H8720" s="8"/>
      <c r="I8720" s="4"/>
      <c r="V8720" s="27"/>
    </row>
    <row r="8721" spans="1:22" x14ac:dyDescent="0.3">
      <c r="A8721" s="1"/>
      <c r="C8721" s="6"/>
      <c r="H8721" s="8"/>
      <c r="I8721" s="4"/>
      <c r="V8721" s="27"/>
    </row>
    <row r="8722" spans="1:22" x14ac:dyDescent="0.3">
      <c r="A8722" s="1"/>
      <c r="C8722" s="6"/>
      <c r="H8722" s="8"/>
      <c r="I8722" s="4"/>
      <c r="V8722" s="27"/>
    </row>
    <row r="8723" spans="1:22" x14ac:dyDescent="0.3">
      <c r="A8723" s="1"/>
      <c r="C8723" s="6"/>
      <c r="H8723" s="8"/>
      <c r="I8723" s="4"/>
      <c r="V8723" s="27"/>
    </row>
    <row r="8724" spans="1:22" x14ac:dyDescent="0.3">
      <c r="A8724" s="1"/>
      <c r="C8724" s="6"/>
      <c r="H8724" s="8"/>
      <c r="I8724" s="4"/>
      <c r="V8724" s="27"/>
    </row>
    <row r="8725" spans="1:22" x14ac:dyDescent="0.3">
      <c r="A8725" s="1"/>
      <c r="C8725" s="6"/>
      <c r="H8725" s="8"/>
      <c r="I8725" s="4"/>
      <c r="V8725" s="27"/>
    </row>
    <row r="8726" spans="1:22" x14ac:dyDescent="0.3">
      <c r="A8726" s="1"/>
      <c r="C8726" s="6"/>
      <c r="H8726" s="8"/>
      <c r="I8726" s="4"/>
      <c r="V8726" s="27"/>
    </row>
    <row r="8727" spans="1:22" x14ac:dyDescent="0.3">
      <c r="A8727" s="1"/>
      <c r="C8727" s="6"/>
      <c r="H8727" s="8"/>
      <c r="I8727" s="4"/>
      <c r="V8727" s="27"/>
    </row>
    <row r="8728" spans="1:22" x14ac:dyDescent="0.3">
      <c r="A8728" s="1"/>
      <c r="C8728" s="6"/>
      <c r="H8728" s="8"/>
      <c r="I8728" s="4"/>
      <c r="V8728" s="27"/>
    </row>
    <row r="8729" spans="1:22" x14ac:dyDescent="0.3">
      <c r="A8729" s="1"/>
      <c r="C8729" s="6"/>
      <c r="H8729" s="8"/>
      <c r="I8729" s="4"/>
      <c r="V8729" s="27"/>
    </row>
    <row r="8730" spans="1:22" x14ac:dyDescent="0.3">
      <c r="A8730" s="1"/>
      <c r="C8730" s="6"/>
      <c r="H8730" s="8"/>
      <c r="I8730" s="4"/>
      <c r="V8730" s="27"/>
    </row>
    <row r="8731" spans="1:22" x14ac:dyDescent="0.3">
      <c r="A8731" s="1"/>
      <c r="C8731" s="6"/>
      <c r="H8731" s="8"/>
      <c r="I8731" s="4"/>
      <c r="V8731" s="27"/>
    </row>
    <row r="8732" spans="1:22" x14ac:dyDescent="0.3">
      <c r="A8732" s="1"/>
      <c r="C8732" s="6"/>
      <c r="H8732" s="8"/>
      <c r="I8732" s="4"/>
      <c r="V8732" s="27"/>
    </row>
    <row r="8733" spans="1:22" x14ac:dyDescent="0.3">
      <c r="A8733" s="1"/>
      <c r="C8733" s="6"/>
      <c r="H8733" s="8"/>
      <c r="I8733" s="4"/>
      <c r="V8733" s="27"/>
    </row>
    <row r="8734" spans="1:22" x14ac:dyDescent="0.3">
      <c r="A8734" s="1"/>
      <c r="C8734" s="6"/>
      <c r="H8734" s="8"/>
      <c r="I8734" s="4"/>
      <c r="V8734" s="27"/>
    </row>
    <row r="8735" spans="1:22" x14ac:dyDescent="0.3">
      <c r="A8735" s="1"/>
      <c r="C8735" s="6"/>
      <c r="H8735" s="8"/>
      <c r="I8735" s="4"/>
      <c r="V8735" s="27"/>
    </row>
    <row r="8736" spans="1:22" x14ac:dyDescent="0.3">
      <c r="A8736" s="1"/>
      <c r="C8736" s="6"/>
      <c r="H8736" s="8"/>
      <c r="I8736" s="4"/>
      <c r="V8736" s="27"/>
    </row>
    <row r="8737" spans="1:22" x14ac:dyDescent="0.3">
      <c r="A8737" s="1"/>
      <c r="C8737" s="6"/>
      <c r="H8737" s="8"/>
      <c r="I8737" s="4"/>
      <c r="V8737" s="27"/>
    </row>
    <row r="8738" spans="1:22" x14ac:dyDescent="0.3">
      <c r="A8738" s="1"/>
      <c r="C8738" s="6"/>
      <c r="H8738" s="8"/>
      <c r="I8738" s="4"/>
      <c r="V8738" s="27"/>
    </row>
    <row r="8739" spans="1:22" x14ac:dyDescent="0.3">
      <c r="A8739" s="1"/>
      <c r="C8739" s="6"/>
      <c r="H8739" s="8"/>
      <c r="I8739" s="4"/>
      <c r="V8739" s="27"/>
    </row>
    <row r="8740" spans="1:22" x14ac:dyDescent="0.3">
      <c r="A8740" s="1"/>
      <c r="C8740" s="6"/>
      <c r="H8740" s="8"/>
      <c r="I8740" s="4"/>
      <c r="V8740" s="27"/>
    </row>
    <row r="8741" spans="1:22" x14ac:dyDescent="0.3">
      <c r="A8741" s="1"/>
      <c r="C8741" s="6"/>
      <c r="H8741" s="8"/>
      <c r="I8741" s="4"/>
      <c r="V8741" s="27"/>
    </row>
    <row r="8742" spans="1:22" x14ac:dyDescent="0.3">
      <c r="A8742" s="1"/>
      <c r="C8742" s="6"/>
      <c r="H8742" s="8"/>
      <c r="I8742" s="4"/>
      <c r="V8742" s="27"/>
    </row>
    <row r="8743" spans="1:22" x14ac:dyDescent="0.3">
      <c r="A8743" s="1"/>
      <c r="C8743" s="6"/>
      <c r="H8743" s="8"/>
      <c r="I8743" s="4"/>
      <c r="V8743" s="27"/>
    </row>
    <row r="8744" spans="1:22" x14ac:dyDescent="0.3">
      <c r="A8744" s="1"/>
      <c r="C8744" s="6"/>
      <c r="H8744" s="8"/>
      <c r="I8744" s="4"/>
      <c r="V8744" s="27"/>
    </row>
    <row r="8745" spans="1:22" x14ac:dyDescent="0.3">
      <c r="A8745" s="1"/>
      <c r="C8745" s="6"/>
      <c r="H8745" s="8"/>
      <c r="I8745" s="4"/>
      <c r="V8745" s="27"/>
    </row>
    <row r="8746" spans="1:22" x14ac:dyDescent="0.3">
      <c r="A8746" s="1"/>
      <c r="C8746" s="6"/>
      <c r="H8746" s="8"/>
      <c r="I8746" s="4"/>
      <c r="V8746" s="27"/>
    </row>
    <row r="8747" spans="1:22" x14ac:dyDescent="0.3">
      <c r="A8747" s="1"/>
      <c r="C8747" s="6"/>
      <c r="H8747" s="8"/>
      <c r="I8747" s="4"/>
      <c r="V8747" s="27"/>
    </row>
    <row r="8748" spans="1:22" x14ac:dyDescent="0.3">
      <c r="A8748" s="1"/>
      <c r="C8748" s="6"/>
      <c r="H8748" s="8"/>
      <c r="I8748" s="4"/>
      <c r="V8748" s="27"/>
    </row>
    <row r="8749" spans="1:22" x14ac:dyDescent="0.3">
      <c r="A8749" s="1"/>
      <c r="C8749" s="6"/>
      <c r="H8749" s="8"/>
      <c r="I8749" s="4"/>
      <c r="V8749" s="27"/>
    </row>
    <row r="8750" spans="1:22" x14ac:dyDescent="0.3">
      <c r="A8750" s="1"/>
      <c r="C8750" s="6"/>
      <c r="H8750" s="8"/>
      <c r="I8750" s="4"/>
      <c r="V8750" s="27"/>
    </row>
    <row r="8751" spans="1:22" x14ac:dyDescent="0.3">
      <c r="A8751" s="1"/>
      <c r="C8751" s="6"/>
      <c r="H8751" s="8"/>
      <c r="I8751" s="4"/>
      <c r="V8751" s="27"/>
    </row>
    <row r="8752" spans="1:22" x14ac:dyDescent="0.3">
      <c r="A8752" s="1"/>
      <c r="C8752" s="6"/>
      <c r="H8752" s="8"/>
      <c r="I8752" s="4"/>
      <c r="V8752" s="27"/>
    </row>
    <row r="8753" spans="1:22" x14ac:dyDescent="0.3">
      <c r="A8753" s="1"/>
      <c r="C8753" s="6"/>
      <c r="H8753" s="8"/>
      <c r="I8753" s="4"/>
      <c r="V8753" s="27"/>
    </row>
    <row r="8754" spans="1:22" x14ac:dyDescent="0.3">
      <c r="A8754" s="1"/>
      <c r="C8754" s="6"/>
      <c r="H8754" s="8"/>
      <c r="I8754" s="4"/>
      <c r="V8754" s="27"/>
    </row>
    <row r="8755" spans="1:22" x14ac:dyDescent="0.3">
      <c r="A8755" s="1"/>
      <c r="C8755" s="6"/>
      <c r="H8755" s="8"/>
      <c r="I8755" s="4"/>
      <c r="V8755" s="27"/>
    </row>
    <row r="8756" spans="1:22" x14ac:dyDescent="0.3">
      <c r="A8756" s="1"/>
      <c r="C8756" s="6"/>
      <c r="H8756" s="8"/>
      <c r="I8756" s="4"/>
      <c r="V8756" s="27"/>
    </row>
    <row r="8757" spans="1:22" x14ac:dyDescent="0.3">
      <c r="A8757" s="1"/>
      <c r="C8757" s="6"/>
      <c r="H8757" s="8"/>
      <c r="I8757" s="4"/>
      <c r="V8757" s="27"/>
    </row>
    <row r="8758" spans="1:22" x14ac:dyDescent="0.3">
      <c r="A8758" s="1"/>
      <c r="C8758" s="6"/>
      <c r="H8758" s="8"/>
      <c r="I8758" s="4"/>
      <c r="V8758" s="27"/>
    </row>
    <row r="8759" spans="1:22" x14ac:dyDescent="0.3">
      <c r="A8759" s="1"/>
      <c r="C8759" s="6"/>
      <c r="H8759" s="8"/>
      <c r="I8759" s="4"/>
      <c r="V8759" s="27"/>
    </row>
    <row r="8760" spans="1:22" x14ac:dyDescent="0.3">
      <c r="A8760" s="1"/>
      <c r="C8760" s="6"/>
      <c r="H8760" s="8"/>
      <c r="I8760" s="4"/>
      <c r="V8760" s="27"/>
    </row>
    <row r="8761" spans="1:22" x14ac:dyDescent="0.3">
      <c r="A8761" s="1"/>
      <c r="C8761" s="6"/>
      <c r="H8761" s="8"/>
      <c r="I8761" s="4"/>
      <c r="V8761" s="27"/>
    </row>
    <row r="8762" spans="1:22" x14ac:dyDescent="0.3">
      <c r="A8762" s="1"/>
      <c r="C8762" s="6"/>
      <c r="H8762" s="8"/>
      <c r="I8762" s="4"/>
      <c r="V8762" s="27"/>
    </row>
    <row r="8763" spans="1:22" x14ac:dyDescent="0.3">
      <c r="A8763" s="1"/>
      <c r="C8763" s="6"/>
      <c r="H8763" s="8"/>
      <c r="I8763" s="4"/>
      <c r="V8763" s="27"/>
    </row>
    <row r="8764" spans="1:22" x14ac:dyDescent="0.3">
      <c r="A8764" s="1"/>
      <c r="C8764" s="6"/>
      <c r="H8764" s="8"/>
      <c r="I8764" s="4"/>
      <c r="V8764" s="27"/>
    </row>
    <row r="8765" spans="1:22" x14ac:dyDescent="0.3">
      <c r="A8765" s="1"/>
      <c r="C8765" s="6"/>
      <c r="H8765" s="8"/>
      <c r="I8765" s="4"/>
      <c r="V8765" s="27"/>
    </row>
    <row r="8766" spans="1:22" x14ac:dyDescent="0.3">
      <c r="A8766" s="1"/>
      <c r="C8766" s="6"/>
      <c r="H8766" s="8"/>
      <c r="I8766" s="4"/>
      <c r="V8766" s="27"/>
    </row>
    <row r="8767" spans="1:22" x14ac:dyDescent="0.3">
      <c r="A8767" s="1"/>
      <c r="C8767" s="6"/>
      <c r="H8767" s="8"/>
      <c r="I8767" s="4"/>
      <c r="V8767" s="27"/>
    </row>
    <row r="8768" spans="1:22" x14ac:dyDescent="0.3">
      <c r="A8768" s="1"/>
      <c r="C8768" s="6"/>
      <c r="H8768" s="8"/>
      <c r="I8768" s="4"/>
      <c r="V8768" s="27"/>
    </row>
    <row r="8769" spans="1:22" x14ac:dyDescent="0.3">
      <c r="A8769" s="1"/>
      <c r="C8769" s="6"/>
      <c r="H8769" s="8"/>
      <c r="I8769" s="4"/>
      <c r="V8769" s="27"/>
    </row>
    <row r="8770" spans="1:22" x14ac:dyDescent="0.3">
      <c r="A8770" s="1"/>
      <c r="C8770" s="6"/>
      <c r="H8770" s="8"/>
      <c r="I8770" s="4"/>
      <c r="V8770" s="27"/>
    </row>
    <row r="8771" spans="1:22" x14ac:dyDescent="0.3">
      <c r="A8771" s="1"/>
      <c r="C8771" s="6"/>
      <c r="H8771" s="8"/>
      <c r="I8771" s="4"/>
      <c r="V8771" s="27"/>
    </row>
    <row r="8772" spans="1:22" x14ac:dyDescent="0.3">
      <c r="A8772" s="1"/>
      <c r="C8772" s="6"/>
      <c r="H8772" s="8"/>
      <c r="I8772" s="4"/>
      <c r="V8772" s="27"/>
    </row>
    <row r="8773" spans="1:22" x14ac:dyDescent="0.3">
      <c r="A8773" s="1"/>
      <c r="C8773" s="6"/>
      <c r="H8773" s="8"/>
      <c r="I8773" s="4"/>
      <c r="V8773" s="27"/>
    </row>
    <row r="8774" spans="1:22" x14ac:dyDescent="0.3">
      <c r="A8774" s="1"/>
      <c r="C8774" s="6"/>
      <c r="H8774" s="8"/>
      <c r="I8774" s="4"/>
      <c r="V8774" s="27"/>
    </row>
    <row r="8775" spans="1:22" x14ac:dyDescent="0.3">
      <c r="A8775" s="1"/>
      <c r="C8775" s="6"/>
      <c r="H8775" s="8"/>
      <c r="I8775" s="4"/>
      <c r="V8775" s="27"/>
    </row>
    <row r="8776" spans="1:22" x14ac:dyDescent="0.3">
      <c r="A8776" s="1"/>
      <c r="C8776" s="6"/>
      <c r="H8776" s="8"/>
      <c r="I8776" s="4"/>
      <c r="V8776" s="27"/>
    </row>
    <row r="8777" spans="1:22" x14ac:dyDescent="0.3">
      <c r="A8777" s="1"/>
      <c r="C8777" s="6"/>
      <c r="H8777" s="8"/>
      <c r="I8777" s="4"/>
      <c r="V8777" s="27"/>
    </row>
    <row r="8778" spans="1:22" x14ac:dyDescent="0.3">
      <c r="A8778" s="1"/>
      <c r="C8778" s="6"/>
      <c r="H8778" s="8"/>
      <c r="I8778" s="4"/>
      <c r="V8778" s="27"/>
    </row>
    <row r="8779" spans="1:22" x14ac:dyDescent="0.3">
      <c r="A8779" s="1"/>
      <c r="C8779" s="6"/>
      <c r="H8779" s="8"/>
      <c r="I8779" s="4"/>
      <c r="V8779" s="27"/>
    </row>
    <row r="8780" spans="1:22" x14ac:dyDescent="0.3">
      <c r="A8780" s="1"/>
      <c r="C8780" s="6"/>
      <c r="H8780" s="8"/>
      <c r="I8780" s="4"/>
      <c r="V8780" s="27"/>
    </row>
    <row r="8781" spans="1:22" x14ac:dyDescent="0.3">
      <c r="A8781" s="1"/>
      <c r="C8781" s="6"/>
      <c r="H8781" s="8"/>
      <c r="I8781" s="4"/>
      <c r="V8781" s="27"/>
    </row>
    <row r="8782" spans="1:22" x14ac:dyDescent="0.3">
      <c r="A8782" s="1"/>
      <c r="C8782" s="6"/>
      <c r="H8782" s="8"/>
      <c r="I8782" s="4"/>
      <c r="V8782" s="27"/>
    </row>
    <row r="8783" spans="1:22" x14ac:dyDescent="0.3">
      <c r="A8783" s="1"/>
      <c r="C8783" s="6"/>
      <c r="H8783" s="8"/>
      <c r="I8783" s="4"/>
      <c r="V8783" s="27"/>
    </row>
    <row r="8784" spans="1:22" x14ac:dyDescent="0.3">
      <c r="A8784" s="1"/>
      <c r="C8784" s="6"/>
      <c r="H8784" s="8"/>
      <c r="I8784" s="4"/>
      <c r="V8784" s="27"/>
    </row>
    <row r="8785" spans="1:22" x14ac:dyDescent="0.3">
      <c r="A8785" s="1"/>
      <c r="C8785" s="6"/>
      <c r="H8785" s="8"/>
      <c r="I8785" s="4"/>
      <c r="V8785" s="27"/>
    </row>
    <row r="8786" spans="1:22" x14ac:dyDescent="0.3">
      <c r="A8786" s="1"/>
      <c r="C8786" s="6"/>
      <c r="H8786" s="8"/>
      <c r="I8786" s="4"/>
      <c r="V8786" s="27"/>
    </row>
    <row r="8787" spans="1:22" x14ac:dyDescent="0.3">
      <c r="A8787" s="1"/>
      <c r="C8787" s="6"/>
      <c r="H8787" s="8"/>
      <c r="I8787" s="4"/>
      <c r="V8787" s="27"/>
    </row>
    <row r="8788" spans="1:22" x14ac:dyDescent="0.3">
      <c r="A8788" s="1"/>
      <c r="C8788" s="6"/>
      <c r="H8788" s="8"/>
      <c r="I8788" s="4"/>
      <c r="V8788" s="27"/>
    </row>
    <row r="8789" spans="1:22" x14ac:dyDescent="0.3">
      <c r="A8789" s="1"/>
      <c r="C8789" s="6"/>
      <c r="H8789" s="8"/>
      <c r="I8789" s="4"/>
      <c r="V8789" s="27"/>
    </row>
    <row r="8790" spans="1:22" x14ac:dyDescent="0.3">
      <c r="A8790" s="1"/>
      <c r="C8790" s="6"/>
      <c r="H8790" s="8"/>
      <c r="I8790" s="4"/>
      <c r="V8790" s="27"/>
    </row>
    <row r="8791" spans="1:22" x14ac:dyDescent="0.3">
      <c r="A8791" s="1"/>
      <c r="C8791" s="6"/>
      <c r="H8791" s="8"/>
      <c r="I8791" s="4"/>
      <c r="V8791" s="27"/>
    </row>
    <row r="8792" spans="1:22" x14ac:dyDescent="0.3">
      <c r="A8792" s="1"/>
      <c r="C8792" s="6"/>
      <c r="H8792" s="8"/>
      <c r="I8792" s="4"/>
      <c r="V8792" s="27"/>
    </row>
    <row r="8793" spans="1:22" x14ac:dyDescent="0.3">
      <c r="A8793" s="1"/>
      <c r="C8793" s="6"/>
      <c r="H8793" s="8"/>
      <c r="I8793" s="4"/>
      <c r="V8793" s="27"/>
    </row>
    <row r="8794" spans="1:22" x14ac:dyDescent="0.3">
      <c r="A8794" s="1"/>
      <c r="C8794" s="6"/>
      <c r="H8794" s="8"/>
      <c r="I8794" s="4"/>
      <c r="V8794" s="27"/>
    </row>
    <row r="8795" spans="1:22" x14ac:dyDescent="0.3">
      <c r="A8795" s="1"/>
      <c r="C8795" s="6"/>
      <c r="H8795" s="8"/>
      <c r="I8795" s="4"/>
      <c r="V8795" s="27"/>
    </row>
    <row r="8796" spans="1:22" x14ac:dyDescent="0.3">
      <c r="A8796" s="1"/>
      <c r="C8796" s="6"/>
      <c r="H8796" s="8"/>
      <c r="I8796" s="4"/>
      <c r="V8796" s="27"/>
    </row>
    <row r="8797" spans="1:22" x14ac:dyDescent="0.3">
      <c r="A8797" s="1"/>
      <c r="C8797" s="6"/>
      <c r="H8797" s="8"/>
      <c r="I8797" s="4"/>
      <c r="V8797" s="27"/>
    </row>
    <row r="8798" spans="1:22" x14ac:dyDescent="0.3">
      <c r="A8798" s="1"/>
      <c r="C8798" s="6"/>
      <c r="H8798" s="8"/>
      <c r="I8798" s="4"/>
      <c r="V8798" s="27"/>
    </row>
    <row r="8799" spans="1:22" x14ac:dyDescent="0.3">
      <c r="A8799" s="1"/>
      <c r="C8799" s="6"/>
      <c r="H8799" s="8"/>
      <c r="I8799" s="4"/>
      <c r="V8799" s="27"/>
    </row>
    <row r="8800" spans="1:22" x14ac:dyDescent="0.3">
      <c r="A8800" s="1"/>
      <c r="C8800" s="6"/>
      <c r="H8800" s="8"/>
      <c r="I8800" s="4"/>
      <c r="V8800" s="27"/>
    </row>
    <row r="8801" spans="1:22" x14ac:dyDescent="0.3">
      <c r="A8801" s="1"/>
      <c r="C8801" s="6"/>
      <c r="H8801" s="8"/>
      <c r="I8801" s="4"/>
      <c r="V8801" s="27"/>
    </row>
    <row r="8802" spans="1:22" x14ac:dyDescent="0.3">
      <c r="A8802" s="1"/>
      <c r="C8802" s="6"/>
      <c r="H8802" s="8"/>
      <c r="I8802" s="4"/>
      <c r="V8802" s="27"/>
    </row>
    <row r="8803" spans="1:22" x14ac:dyDescent="0.3">
      <c r="A8803" s="1"/>
      <c r="C8803" s="6"/>
      <c r="H8803" s="8"/>
      <c r="I8803" s="4"/>
      <c r="V8803" s="27"/>
    </row>
    <row r="8804" spans="1:22" x14ac:dyDescent="0.3">
      <c r="A8804" s="1"/>
      <c r="C8804" s="6"/>
      <c r="H8804" s="8"/>
      <c r="I8804" s="4"/>
      <c r="V8804" s="27"/>
    </row>
    <row r="8805" spans="1:22" x14ac:dyDescent="0.3">
      <c r="A8805" s="1"/>
      <c r="C8805" s="6"/>
      <c r="H8805" s="8"/>
      <c r="I8805" s="4"/>
      <c r="V8805" s="27"/>
    </row>
    <row r="8806" spans="1:22" x14ac:dyDescent="0.3">
      <c r="A8806" s="1"/>
      <c r="C8806" s="6"/>
      <c r="H8806" s="8"/>
      <c r="I8806" s="4"/>
      <c r="V8806" s="27"/>
    </row>
    <row r="8807" spans="1:22" x14ac:dyDescent="0.3">
      <c r="A8807" s="1"/>
      <c r="C8807" s="6"/>
      <c r="H8807" s="8"/>
      <c r="I8807" s="4"/>
      <c r="V8807" s="27"/>
    </row>
    <row r="8808" spans="1:22" x14ac:dyDescent="0.3">
      <c r="A8808" s="1"/>
      <c r="C8808" s="6"/>
      <c r="H8808" s="8"/>
      <c r="I8808" s="4"/>
      <c r="V8808" s="27"/>
    </row>
    <row r="8809" spans="1:22" x14ac:dyDescent="0.3">
      <c r="A8809" s="1"/>
      <c r="C8809" s="6"/>
      <c r="H8809" s="8"/>
      <c r="I8809" s="4"/>
      <c r="V8809" s="27"/>
    </row>
    <row r="8810" spans="1:22" x14ac:dyDescent="0.3">
      <c r="A8810" s="1"/>
      <c r="C8810" s="6"/>
      <c r="H8810" s="8"/>
      <c r="I8810" s="4"/>
      <c r="V8810" s="27"/>
    </row>
    <row r="8811" spans="1:22" x14ac:dyDescent="0.3">
      <c r="A8811" s="1"/>
      <c r="C8811" s="6"/>
      <c r="H8811" s="8"/>
      <c r="I8811" s="4"/>
      <c r="V8811" s="27"/>
    </row>
    <row r="8812" spans="1:22" x14ac:dyDescent="0.3">
      <c r="A8812" s="1"/>
      <c r="C8812" s="6"/>
      <c r="H8812" s="8"/>
      <c r="I8812" s="4"/>
      <c r="V8812" s="27"/>
    </row>
    <row r="8813" spans="1:22" x14ac:dyDescent="0.3">
      <c r="A8813" s="1"/>
      <c r="C8813" s="6"/>
      <c r="H8813" s="8"/>
      <c r="I8813" s="4"/>
      <c r="V8813" s="27"/>
    </row>
    <row r="8814" spans="1:22" x14ac:dyDescent="0.3">
      <c r="A8814" s="1"/>
      <c r="C8814" s="6"/>
      <c r="H8814" s="8"/>
      <c r="I8814" s="4"/>
      <c r="V8814" s="27"/>
    </row>
    <row r="8815" spans="1:22" x14ac:dyDescent="0.3">
      <c r="A8815" s="1"/>
      <c r="C8815" s="6"/>
      <c r="H8815" s="8"/>
      <c r="I8815" s="4"/>
      <c r="V8815" s="27"/>
    </row>
    <row r="8816" spans="1:22" x14ac:dyDescent="0.3">
      <c r="A8816" s="1"/>
      <c r="C8816" s="6"/>
      <c r="H8816" s="8"/>
      <c r="I8816" s="4"/>
      <c r="V8816" s="27"/>
    </row>
    <row r="8817" spans="1:22" x14ac:dyDescent="0.3">
      <c r="A8817" s="1"/>
      <c r="C8817" s="6"/>
      <c r="H8817" s="8"/>
      <c r="I8817" s="4"/>
      <c r="V8817" s="27"/>
    </row>
    <row r="8818" spans="1:22" x14ac:dyDescent="0.3">
      <c r="A8818" s="1"/>
      <c r="C8818" s="6"/>
      <c r="H8818" s="8"/>
      <c r="I8818" s="4"/>
      <c r="V8818" s="27"/>
    </row>
    <row r="8819" spans="1:22" x14ac:dyDescent="0.3">
      <c r="A8819" s="1"/>
      <c r="C8819" s="6"/>
      <c r="H8819" s="8"/>
      <c r="I8819" s="4"/>
      <c r="V8819" s="27"/>
    </row>
    <row r="8820" spans="1:22" x14ac:dyDescent="0.3">
      <c r="A8820" s="1"/>
      <c r="C8820" s="6"/>
      <c r="H8820" s="8"/>
      <c r="I8820" s="4"/>
      <c r="V8820" s="27"/>
    </row>
    <row r="8821" spans="1:22" x14ac:dyDescent="0.3">
      <c r="A8821" s="1"/>
      <c r="C8821" s="6"/>
      <c r="H8821" s="8"/>
      <c r="I8821" s="4"/>
      <c r="V8821" s="27"/>
    </row>
    <row r="8822" spans="1:22" x14ac:dyDescent="0.3">
      <c r="A8822" s="1"/>
      <c r="C8822" s="6"/>
      <c r="H8822" s="8"/>
      <c r="I8822" s="4"/>
      <c r="V8822" s="27"/>
    </row>
    <row r="8823" spans="1:22" x14ac:dyDescent="0.3">
      <c r="A8823" s="1"/>
      <c r="C8823" s="6"/>
      <c r="H8823" s="8"/>
      <c r="I8823" s="4"/>
      <c r="V8823" s="27"/>
    </row>
    <row r="8824" spans="1:22" x14ac:dyDescent="0.3">
      <c r="A8824" s="1"/>
      <c r="C8824" s="6"/>
      <c r="H8824" s="8"/>
      <c r="I8824" s="4"/>
      <c r="V8824" s="27"/>
    </row>
    <row r="8825" spans="1:22" x14ac:dyDescent="0.3">
      <c r="A8825" s="1"/>
      <c r="C8825" s="6"/>
      <c r="H8825" s="8"/>
      <c r="I8825" s="4"/>
      <c r="V8825" s="27"/>
    </row>
    <row r="8826" spans="1:22" x14ac:dyDescent="0.3">
      <c r="A8826" s="1"/>
      <c r="C8826" s="6"/>
      <c r="H8826" s="8"/>
      <c r="I8826" s="4"/>
      <c r="V8826" s="27"/>
    </row>
    <row r="8827" spans="1:22" x14ac:dyDescent="0.3">
      <c r="A8827" s="1"/>
      <c r="C8827" s="6"/>
      <c r="H8827" s="8"/>
      <c r="I8827" s="4"/>
      <c r="V8827" s="27"/>
    </row>
    <row r="8828" spans="1:22" x14ac:dyDescent="0.3">
      <c r="A8828" s="1"/>
      <c r="C8828" s="6"/>
      <c r="H8828" s="8"/>
      <c r="I8828" s="4"/>
      <c r="V8828" s="27"/>
    </row>
    <row r="8829" spans="1:22" x14ac:dyDescent="0.3">
      <c r="A8829" s="1"/>
      <c r="C8829" s="6"/>
      <c r="H8829" s="8"/>
      <c r="I8829" s="4"/>
      <c r="V8829" s="27"/>
    </row>
    <row r="8830" spans="1:22" x14ac:dyDescent="0.3">
      <c r="A8830" s="1"/>
      <c r="C8830" s="6"/>
      <c r="H8830" s="8"/>
      <c r="I8830" s="4"/>
      <c r="V8830" s="27"/>
    </row>
    <row r="8831" spans="1:22" x14ac:dyDescent="0.3">
      <c r="A8831" s="1"/>
      <c r="C8831" s="6"/>
      <c r="H8831" s="8"/>
      <c r="I8831" s="4"/>
      <c r="V8831" s="27"/>
    </row>
    <row r="8832" spans="1:22" x14ac:dyDescent="0.3">
      <c r="A8832" s="1"/>
      <c r="C8832" s="6"/>
      <c r="H8832" s="8"/>
      <c r="I8832" s="4"/>
      <c r="V8832" s="27"/>
    </row>
    <row r="8833" spans="1:22" x14ac:dyDescent="0.3">
      <c r="A8833" s="1"/>
      <c r="C8833" s="6"/>
      <c r="H8833" s="8"/>
      <c r="I8833" s="4"/>
      <c r="V8833" s="27"/>
    </row>
    <row r="8834" spans="1:22" x14ac:dyDescent="0.3">
      <c r="A8834" s="1"/>
      <c r="C8834" s="6"/>
      <c r="H8834" s="8"/>
      <c r="I8834" s="4"/>
      <c r="V8834" s="27"/>
    </row>
    <row r="8835" spans="1:22" x14ac:dyDescent="0.3">
      <c r="A8835" s="1"/>
      <c r="C8835" s="6"/>
      <c r="H8835" s="8"/>
      <c r="I8835" s="4"/>
      <c r="V8835" s="27"/>
    </row>
    <row r="8836" spans="1:22" x14ac:dyDescent="0.3">
      <c r="A8836" s="1"/>
      <c r="C8836" s="6"/>
      <c r="H8836" s="8"/>
      <c r="I8836" s="4"/>
      <c r="V8836" s="27"/>
    </row>
    <row r="8837" spans="1:22" x14ac:dyDescent="0.3">
      <c r="A8837" s="1"/>
      <c r="C8837" s="6"/>
      <c r="H8837" s="8"/>
      <c r="I8837" s="4"/>
      <c r="V8837" s="27"/>
    </row>
    <row r="8838" spans="1:22" x14ac:dyDescent="0.3">
      <c r="A8838" s="1"/>
      <c r="C8838" s="6"/>
      <c r="H8838" s="8"/>
      <c r="I8838" s="4"/>
      <c r="V8838" s="27"/>
    </row>
    <row r="8839" spans="1:22" x14ac:dyDescent="0.3">
      <c r="A8839" s="1"/>
      <c r="C8839" s="6"/>
      <c r="H8839" s="8"/>
      <c r="I8839" s="4"/>
      <c r="V8839" s="27"/>
    </row>
    <row r="8840" spans="1:22" x14ac:dyDescent="0.3">
      <c r="A8840" s="1"/>
      <c r="C8840" s="6"/>
      <c r="H8840" s="8"/>
      <c r="I8840" s="4"/>
      <c r="V8840" s="27"/>
    </row>
    <row r="8841" spans="1:22" x14ac:dyDescent="0.3">
      <c r="A8841" s="1"/>
      <c r="C8841" s="6"/>
      <c r="H8841" s="8"/>
      <c r="I8841" s="4"/>
      <c r="V8841" s="27"/>
    </row>
    <row r="8842" spans="1:22" x14ac:dyDescent="0.3">
      <c r="A8842" s="1"/>
      <c r="C8842" s="6"/>
      <c r="H8842" s="8"/>
      <c r="I8842" s="4"/>
      <c r="V8842" s="27"/>
    </row>
    <row r="8843" spans="1:22" x14ac:dyDescent="0.3">
      <c r="A8843" s="1"/>
      <c r="C8843" s="6"/>
      <c r="H8843" s="8"/>
      <c r="I8843" s="4"/>
      <c r="V8843" s="27"/>
    </row>
    <row r="8844" spans="1:22" x14ac:dyDescent="0.3">
      <c r="A8844" s="1"/>
      <c r="C8844" s="6"/>
      <c r="H8844" s="8"/>
      <c r="I8844" s="4"/>
      <c r="V8844" s="27"/>
    </row>
    <row r="8845" spans="1:22" x14ac:dyDescent="0.3">
      <c r="A8845" s="1"/>
      <c r="C8845" s="6"/>
      <c r="H8845" s="8"/>
      <c r="I8845" s="4"/>
      <c r="V8845" s="27"/>
    </row>
    <row r="8846" spans="1:22" x14ac:dyDescent="0.3">
      <c r="A8846" s="1"/>
      <c r="C8846" s="6"/>
      <c r="H8846" s="8"/>
      <c r="I8846" s="4"/>
      <c r="V8846" s="27"/>
    </row>
    <row r="8847" spans="1:22" x14ac:dyDescent="0.3">
      <c r="A8847" s="1"/>
      <c r="C8847" s="6"/>
      <c r="H8847" s="8"/>
      <c r="I8847" s="4"/>
      <c r="V8847" s="27"/>
    </row>
    <row r="8848" spans="1:22" x14ac:dyDescent="0.3">
      <c r="A8848" s="1"/>
      <c r="C8848" s="6"/>
      <c r="H8848" s="8"/>
      <c r="I8848" s="4"/>
      <c r="V8848" s="27"/>
    </row>
    <row r="8849" spans="1:22" x14ac:dyDescent="0.3">
      <c r="A8849" s="1"/>
      <c r="C8849" s="6"/>
      <c r="H8849" s="8"/>
      <c r="I8849" s="4"/>
      <c r="V8849" s="27"/>
    </row>
    <row r="8850" spans="1:22" x14ac:dyDescent="0.3">
      <c r="A8850" s="1"/>
      <c r="C8850" s="6"/>
      <c r="H8850" s="8"/>
      <c r="I8850" s="4"/>
      <c r="V8850" s="27"/>
    </row>
    <row r="8851" spans="1:22" x14ac:dyDescent="0.3">
      <c r="A8851" s="1"/>
      <c r="C8851" s="6"/>
      <c r="H8851" s="8"/>
      <c r="I8851" s="4"/>
      <c r="V8851" s="27"/>
    </row>
    <row r="8852" spans="1:22" x14ac:dyDescent="0.3">
      <c r="A8852" s="1"/>
      <c r="C8852" s="6"/>
      <c r="H8852" s="8"/>
      <c r="I8852" s="4"/>
      <c r="V8852" s="27"/>
    </row>
    <row r="8853" spans="1:22" x14ac:dyDescent="0.3">
      <c r="A8853" s="1"/>
      <c r="C8853" s="6"/>
      <c r="H8853" s="8"/>
      <c r="I8853" s="4"/>
      <c r="V8853" s="27"/>
    </row>
    <row r="8854" spans="1:22" x14ac:dyDescent="0.3">
      <c r="A8854" s="1"/>
      <c r="C8854" s="6"/>
      <c r="H8854" s="8"/>
      <c r="I8854" s="4"/>
      <c r="V8854" s="27"/>
    </row>
    <row r="8855" spans="1:22" x14ac:dyDescent="0.3">
      <c r="A8855" s="1"/>
      <c r="C8855" s="6"/>
      <c r="H8855" s="8"/>
      <c r="I8855" s="4"/>
      <c r="V8855" s="27"/>
    </row>
    <row r="8856" spans="1:22" x14ac:dyDescent="0.3">
      <c r="A8856" s="1"/>
      <c r="C8856" s="6"/>
      <c r="H8856" s="8"/>
      <c r="I8856" s="4"/>
      <c r="V8856" s="27"/>
    </row>
    <row r="8857" spans="1:22" x14ac:dyDescent="0.3">
      <c r="A8857" s="1"/>
      <c r="C8857" s="6"/>
      <c r="H8857" s="8"/>
      <c r="I8857" s="4"/>
      <c r="V8857" s="27"/>
    </row>
    <row r="8858" spans="1:22" x14ac:dyDescent="0.3">
      <c r="A8858" s="1"/>
      <c r="C8858" s="6"/>
      <c r="H8858" s="8"/>
      <c r="I8858" s="4"/>
      <c r="V8858" s="27"/>
    </row>
    <row r="8859" spans="1:22" x14ac:dyDescent="0.3">
      <c r="A8859" s="1"/>
      <c r="C8859" s="6"/>
      <c r="H8859" s="8"/>
      <c r="I8859" s="4"/>
      <c r="V8859" s="27"/>
    </row>
    <row r="8860" spans="1:22" x14ac:dyDescent="0.3">
      <c r="A8860" s="1"/>
      <c r="C8860" s="6"/>
      <c r="H8860" s="8"/>
      <c r="I8860" s="4"/>
      <c r="V8860" s="27"/>
    </row>
    <row r="8861" spans="1:22" x14ac:dyDescent="0.3">
      <c r="A8861" s="1"/>
      <c r="C8861" s="6"/>
      <c r="H8861" s="8"/>
      <c r="I8861" s="4"/>
      <c r="V8861" s="27"/>
    </row>
    <row r="8862" spans="1:22" x14ac:dyDescent="0.3">
      <c r="A8862" s="1"/>
      <c r="C8862" s="6"/>
      <c r="H8862" s="8"/>
      <c r="I8862" s="4"/>
      <c r="V8862" s="27"/>
    </row>
    <row r="8863" spans="1:22" x14ac:dyDescent="0.3">
      <c r="A8863" s="1"/>
      <c r="C8863" s="6"/>
      <c r="H8863" s="8"/>
      <c r="I8863" s="4"/>
      <c r="V8863" s="27"/>
    </row>
    <row r="8864" spans="1:22" x14ac:dyDescent="0.3">
      <c r="A8864" s="1"/>
      <c r="C8864" s="6"/>
      <c r="H8864" s="8"/>
      <c r="I8864" s="4"/>
      <c r="V8864" s="27"/>
    </row>
    <row r="8865" spans="1:22" x14ac:dyDescent="0.3">
      <c r="A8865" s="1"/>
      <c r="C8865" s="6"/>
      <c r="H8865" s="8"/>
      <c r="I8865" s="4"/>
      <c r="V8865" s="27"/>
    </row>
    <row r="8866" spans="1:22" x14ac:dyDescent="0.3">
      <c r="A8866" s="1"/>
      <c r="C8866" s="6"/>
      <c r="H8866" s="8"/>
      <c r="I8866" s="4"/>
      <c r="V8866" s="27"/>
    </row>
    <row r="8867" spans="1:22" x14ac:dyDescent="0.3">
      <c r="A8867" s="1"/>
      <c r="C8867" s="6"/>
      <c r="H8867" s="8"/>
      <c r="I8867" s="4"/>
      <c r="V8867" s="27"/>
    </row>
    <row r="8868" spans="1:22" x14ac:dyDescent="0.3">
      <c r="A8868" s="1"/>
      <c r="C8868" s="6"/>
      <c r="H8868" s="8"/>
      <c r="I8868" s="4"/>
      <c r="V8868" s="27"/>
    </row>
    <row r="8869" spans="1:22" x14ac:dyDescent="0.3">
      <c r="A8869" s="1"/>
      <c r="C8869" s="6"/>
      <c r="H8869" s="8"/>
      <c r="I8869" s="4"/>
      <c r="V8869" s="27"/>
    </row>
    <row r="8870" spans="1:22" x14ac:dyDescent="0.3">
      <c r="A8870" s="1"/>
      <c r="C8870" s="6"/>
      <c r="H8870" s="8"/>
      <c r="I8870" s="4"/>
      <c r="V8870" s="27"/>
    </row>
    <row r="8871" spans="1:22" x14ac:dyDescent="0.3">
      <c r="A8871" s="1"/>
      <c r="C8871" s="6"/>
      <c r="H8871" s="8"/>
      <c r="I8871" s="4"/>
      <c r="V8871" s="27"/>
    </row>
    <row r="8872" spans="1:22" x14ac:dyDescent="0.3">
      <c r="A8872" s="1"/>
      <c r="C8872" s="6"/>
      <c r="H8872" s="8"/>
      <c r="I8872" s="4"/>
      <c r="V8872" s="27"/>
    </row>
    <row r="8873" spans="1:22" x14ac:dyDescent="0.3">
      <c r="A8873" s="1"/>
      <c r="C8873" s="6"/>
      <c r="H8873" s="8"/>
      <c r="I8873" s="4"/>
      <c r="V8873" s="27"/>
    </row>
    <row r="8874" spans="1:22" x14ac:dyDescent="0.3">
      <c r="A8874" s="1"/>
      <c r="C8874" s="6"/>
      <c r="H8874" s="8"/>
      <c r="I8874" s="4"/>
      <c r="V8874" s="27"/>
    </row>
    <row r="8875" spans="1:22" x14ac:dyDescent="0.3">
      <c r="A8875" s="1"/>
      <c r="C8875" s="6"/>
      <c r="H8875" s="8"/>
      <c r="I8875" s="4"/>
      <c r="V8875" s="27"/>
    </row>
    <row r="8876" spans="1:22" x14ac:dyDescent="0.3">
      <c r="A8876" s="1"/>
      <c r="C8876" s="6"/>
      <c r="H8876" s="8"/>
      <c r="I8876" s="4"/>
      <c r="V8876" s="27"/>
    </row>
    <row r="8877" spans="1:22" x14ac:dyDescent="0.3">
      <c r="A8877" s="1"/>
      <c r="C8877" s="6"/>
      <c r="H8877" s="8"/>
      <c r="I8877" s="4"/>
      <c r="V8877" s="27"/>
    </row>
    <row r="8878" spans="1:22" x14ac:dyDescent="0.3">
      <c r="A8878" s="1"/>
      <c r="C8878" s="6"/>
      <c r="H8878" s="8"/>
      <c r="I8878" s="4"/>
      <c r="V8878" s="27"/>
    </row>
    <row r="8879" spans="1:22" x14ac:dyDescent="0.3">
      <c r="A8879" s="1"/>
      <c r="C8879" s="6"/>
      <c r="H8879" s="8"/>
      <c r="I8879" s="4"/>
      <c r="V8879" s="27"/>
    </row>
    <row r="8880" spans="1:22" x14ac:dyDescent="0.3">
      <c r="A8880" s="1"/>
      <c r="C8880" s="6"/>
      <c r="H8880" s="8"/>
      <c r="I8880" s="4"/>
      <c r="V8880" s="27"/>
    </row>
    <row r="8881" spans="1:22" x14ac:dyDescent="0.3">
      <c r="A8881" s="1"/>
      <c r="C8881" s="6"/>
      <c r="H8881" s="8"/>
      <c r="I8881" s="4"/>
      <c r="V8881" s="27"/>
    </row>
    <row r="8882" spans="1:22" x14ac:dyDescent="0.3">
      <c r="A8882" s="1"/>
      <c r="C8882" s="6"/>
      <c r="H8882" s="8"/>
      <c r="I8882" s="4"/>
      <c r="V8882" s="27"/>
    </row>
    <row r="8883" spans="1:22" x14ac:dyDescent="0.3">
      <c r="A8883" s="1"/>
      <c r="C8883" s="6"/>
      <c r="H8883" s="8"/>
      <c r="I8883" s="4"/>
      <c r="V8883" s="27"/>
    </row>
    <row r="8884" spans="1:22" x14ac:dyDescent="0.3">
      <c r="A8884" s="1"/>
      <c r="C8884" s="6"/>
      <c r="H8884" s="8"/>
      <c r="I8884" s="4"/>
      <c r="V8884" s="27"/>
    </row>
    <row r="8885" spans="1:22" x14ac:dyDescent="0.3">
      <c r="A8885" s="1"/>
      <c r="C8885" s="6"/>
      <c r="H8885" s="8"/>
      <c r="I8885" s="4"/>
      <c r="V8885" s="27"/>
    </row>
    <row r="8886" spans="1:22" x14ac:dyDescent="0.3">
      <c r="A8886" s="1"/>
      <c r="C8886" s="6"/>
      <c r="H8886" s="8"/>
      <c r="I8886" s="4"/>
      <c r="V8886" s="27"/>
    </row>
    <row r="8887" spans="1:22" x14ac:dyDescent="0.3">
      <c r="A8887" s="1"/>
      <c r="C8887" s="6"/>
      <c r="H8887" s="8"/>
      <c r="I8887" s="4"/>
      <c r="V8887" s="27"/>
    </row>
    <row r="8888" spans="1:22" x14ac:dyDescent="0.3">
      <c r="A8888" s="1"/>
      <c r="C8888" s="6"/>
      <c r="H8888" s="8"/>
      <c r="I8888" s="4"/>
      <c r="V8888" s="27"/>
    </row>
    <row r="8889" spans="1:22" x14ac:dyDescent="0.3">
      <c r="A8889" s="1"/>
      <c r="C8889" s="6"/>
      <c r="H8889" s="8"/>
      <c r="I8889" s="4"/>
      <c r="V8889" s="27"/>
    </row>
    <row r="8890" spans="1:22" x14ac:dyDescent="0.3">
      <c r="A8890" s="1"/>
      <c r="C8890" s="6"/>
      <c r="H8890" s="8"/>
      <c r="I8890" s="4"/>
      <c r="V8890" s="27"/>
    </row>
    <row r="8891" spans="1:22" x14ac:dyDescent="0.3">
      <c r="A8891" s="1"/>
      <c r="C8891" s="6"/>
      <c r="H8891" s="8"/>
      <c r="I8891" s="4"/>
      <c r="V8891" s="27"/>
    </row>
    <row r="8892" spans="1:22" x14ac:dyDescent="0.3">
      <c r="A8892" s="1"/>
      <c r="C8892" s="6"/>
      <c r="H8892" s="8"/>
      <c r="I8892" s="4"/>
      <c r="V8892" s="27"/>
    </row>
    <row r="8893" spans="1:22" x14ac:dyDescent="0.3">
      <c r="A8893" s="1"/>
      <c r="C8893" s="6"/>
      <c r="H8893" s="8"/>
      <c r="I8893" s="4"/>
      <c r="V8893" s="27"/>
    </row>
    <row r="8894" spans="1:22" x14ac:dyDescent="0.3">
      <c r="A8894" s="1"/>
      <c r="C8894" s="6"/>
      <c r="H8894" s="8"/>
      <c r="I8894" s="4"/>
      <c r="V8894" s="27"/>
    </row>
    <row r="8895" spans="1:22" x14ac:dyDescent="0.3">
      <c r="A8895" s="1"/>
      <c r="C8895" s="6"/>
      <c r="H8895" s="8"/>
      <c r="I8895" s="4"/>
      <c r="V8895" s="27"/>
    </row>
    <row r="8896" spans="1:22" x14ac:dyDescent="0.3">
      <c r="A8896" s="1"/>
      <c r="C8896" s="6"/>
      <c r="H8896" s="8"/>
      <c r="I8896" s="4"/>
      <c r="V8896" s="27"/>
    </row>
    <row r="8897" spans="1:22" x14ac:dyDescent="0.3">
      <c r="A8897" s="1"/>
      <c r="C8897" s="6"/>
      <c r="H8897" s="8"/>
      <c r="I8897" s="4"/>
      <c r="V8897" s="27"/>
    </row>
    <row r="8898" spans="1:22" x14ac:dyDescent="0.3">
      <c r="A8898" s="1"/>
      <c r="C8898" s="6"/>
      <c r="H8898" s="8"/>
      <c r="I8898" s="4"/>
      <c r="V8898" s="27"/>
    </row>
    <row r="8899" spans="1:22" x14ac:dyDescent="0.3">
      <c r="A8899" s="1"/>
      <c r="C8899" s="6"/>
      <c r="H8899" s="8"/>
      <c r="I8899" s="4"/>
      <c r="V8899" s="27"/>
    </row>
    <row r="8900" spans="1:22" x14ac:dyDescent="0.3">
      <c r="A8900" s="1"/>
      <c r="C8900" s="6"/>
      <c r="H8900" s="8"/>
      <c r="I8900" s="4"/>
      <c r="V8900" s="27"/>
    </row>
    <row r="8901" spans="1:22" x14ac:dyDescent="0.3">
      <c r="A8901" s="1"/>
      <c r="C8901" s="6"/>
      <c r="H8901" s="8"/>
      <c r="I8901" s="4"/>
      <c r="V8901" s="27"/>
    </row>
    <row r="8902" spans="1:22" x14ac:dyDescent="0.3">
      <c r="A8902" s="1"/>
      <c r="C8902" s="6"/>
      <c r="H8902" s="8"/>
      <c r="I8902" s="4"/>
      <c r="V8902" s="27"/>
    </row>
    <row r="8903" spans="1:22" x14ac:dyDescent="0.3">
      <c r="A8903" s="1"/>
      <c r="C8903" s="6"/>
      <c r="H8903" s="8"/>
      <c r="I8903" s="4"/>
      <c r="V8903" s="27"/>
    </row>
    <row r="8904" spans="1:22" x14ac:dyDescent="0.3">
      <c r="A8904" s="1"/>
      <c r="C8904" s="6"/>
      <c r="H8904" s="8"/>
      <c r="I8904" s="4"/>
      <c r="V8904" s="27"/>
    </row>
    <row r="8905" spans="1:22" x14ac:dyDescent="0.3">
      <c r="A8905" s="1"/>
      <c r="C8905" s="6"/>
      <c r="H8905" s="8"/>
      <c r="I8905" s="4"/>
      <c r="V8905" s="27"/>
    </row>
    <row r="8906" spans="1:22" x14ac:dyDescent="0.3">
      <c r="A8906" s="1"/>
      <c r="C8906" s="6"/>
      <c r="H8906" s="8"/>
      <c r="I8906" s="4"/>
      <c r="V8906" s="27"/>
    </row>
    <row r="8907" spans="1:22" x14ac:dyDescent="0.3">
      <c r="A8907" s="1"/>
      <c r="C8907" s="6"/>
      <c r="H8907" s="8"/>
      <c r="I8907" s="4"/>
      <c r="V8907" s="27"/>
    </row>
    <row r="8908" spans="1:22" x14ac:dyDescent="0.3">
      <c r="A8908" s="1"/>
      <c r="C8908" s="6"/>
      <c r="H8908" s="8"/>
      <c r="I8908" s="4"/>
      <c r="V8908" s="27"/>
    </row>
    <row r="8909" spans="1:22" x14ac:dyDescent="0.3">
      <c r="A8909" s="1"/>
      <c r="C8909" s="6"/>
      <c r="H8909" s="8"/>
      <c r="I8909" s="4"/>
      <c r="V8909" s="27"/>
    </row>
    <row r="8910" spans="1:22" x14ac:dyDescent="0.3">
      <c r="A8910" s="1"/>
      <c r="C8910" s="6"/>
      <c r="H8910" s="8"/>
      <c r="I8910" s="4"/>
      <c r="V8910" s="27"/>
    </row>
    <row r="8911" spans="1:22" x14ac:dyDescent="0.3">
      <c r="A8911" s="1"/>
      <c r="C8911" s="6"/>
      <c r="H8911" s="8"/>
      <c r="I8911" s="4"/>
      <c r="V8911" s="27"/>
    </row>
    <row r="8912" spans="1:22" x14ac:dyDescent="0.3">
      <c r="A8912" s="1"/>
      <c r="C8912" s="6"/>
      <c r="H8912" s="8"/>
      <c r="I8912" s="4"/>
      <c r="V8912" s="27"/>
    </row>
    <row r="8913" spans="1:22" x14ac:dyDescent="0.3">
      <c r="A8913" s="1"/>
      <c r="C8913" s="6"/>
      <c r="H8913" s="8"/>
      <c r="I8913" s="4"/>
      <c r="V8913" s="27"/>
    </row>
    <row r="8914" spans="1:22" x14ac:dyDescent="0.3">
      <c r="A8914" s="1"/>
      <c r="C8914" s="6"/>
      <c r="H8914" s="8"/>
      <c r="I8914" s="4"/>
      <c r="V8914" s="27"/>
    </row>
    <row r="8915" spans="1:22" x14ac:dyDescent="0.3">
      <c r="A8915" s="1"/>
      <c r="C8915" s="6"/>
      <c r="H8915" s="8"/>
      <c r="I8915" s="4"/>
      <c r="V8915" s="27"/>
    </row>
    <row r="8916" spans="1:22" x14ac:dyDescent="0.3">
      <c r="A8916" s="1"/>
      <c r="C8916" s="6"/>
      <c r="H8916" s="8"/>
      <c r="I8916" s="4"/>
      <c r="V8916" s="27"/>
    </row>
    <row r="8917" spans="1:22" x14ac:dyDescent="0.3">
      <c r="A8917" s="1"/>
      <c r="C8917" s="6"/>
      <c r="H8917" s="8"/>
      <c r="I8917" s="4"/>
      <c r="V8917" s="27"/>
    </row>
    <row r="8918" spans="1:22" x14ac:dyDescent="0.3">
      <c r="A8918" s="1"/>
      <c r="C8918" s="6"/>
      <c r="H8918" s="8"/>
      <c r="I8918" s="4"/>
      <c r="V8918" s="27"/>
    </row>
    <row r="8919" spans="1:22" x14ac:dyDescent="0.3">
      <c r="A8919" s="1"/>
      <c r="C8919" s="6"/>
      <c r="H8919" s="8"/>
      <c r="I8919" s="4"/>
      <c r="V8919" s="27"/>
    </row>
    <row r="8920" spans="1:22" x14ac:dyDescent="0.3">
      <c r="A8920" s="1"/>
      <c r="C8920" s="6"/>
      <c r="H8920" s="8"/>
      <c r="I8920" s="4"/>
      <c r="V8920" s="27"/>
    </row>
    <row r="8921" spans="1:22" x14ac:dyDescent="0.3">
      <c r="A8921" s="1"/>
      <c r="C8921" s="6"/>
      <c r="H8921" s="8"/>
      <c r="I8921" s="4"/>
      <c r="V8921" s="27"/>
    </row>
    <row r="8922" spans="1:22" x14ac:dyDescent="0.3">
      <c r="A8922" s="1"/>
      <c r="C8922" s="6"/>
      <c r="H8922" s="8"/>
      <c r="I8922" s="4"/>
      <c r="V8922" s="27"/>
    </row>
    <row r="8923" spans="1:22" x14ac:dyDescent="0.3">
      <c r="A8923" s="1"/>
      <c r="C8923" s="6"/>
      <c r="H8923" s="8"/>
      <c r="I8923" s="4"/>
      <c r="V8923" s="27"/>
    </row>
    <row r="8924" spans="1:22" x14ac:dyDescent="0.3">
      <c r="A8924" s="1"/>
      <c r="C8924" s="6"/>
      <c r="H8924" s="8"/>
      <c r="I8924" s="4"/>
      <c r="V8924" s="27"/>
    </row>
    <row r="8925" spans="1:22" x14ac:dyDescent="0.3">
      <c r="A8925" s="1"/>
      <c r="C8925" s="6"/>
      <c r="H8925" s="8"/>
      <c r="I8925" s="4"/>
      <c r="V8925" s="27"/>
    </row>
    <row r="8926" spans="1:22" x14ac:dyDescent="0.3">
      <c r="A8926" s="1"/>
      <c r="C8926" s="6"/>
      <c r="H8926" s="8"/>
      <c r="I8926" s="4"/>
      <c r="V8926" s="27"/>
    </row>
    <row r="8927" spans="1:22" x14ac:dyDescent="0.3">
      <c r="A8927" s="1"/>
      <c r="C8927" s="6"/>
      <c r="H8927" s="8"/>
      <c r="I8927" s="4"/>
      <c r="V8927" s="27"/>
    </row>
    <row r="8928" spans="1:22" x14ac:dyDescent="0.3">
      <c r="A8928" s="1"/>
      <c r="C8928" s="6"/>
      <c r="H8928" s="8"/>
      <c r="I8928" s="4"/>
      <c r="V8928" s="27"/>
    </row>
    <row r="8929" spans="1:22" x14ac:dyDescent="0.3">
      <c r="A8929" s="1"/>
      <c r="C8929" s="6"/>
      <c r="H8929" s="8"/>
      <c r="I8929" s="4"/>
      <c r="V8929" s="27"/>
    </row>
    <row r="8930" spans="1:22" x14ac:dyDescent="0.3">
      <c r="A8930" s="1"/>
      <c r="C8930" s="6"/>
      <c r="H8930" s="8"/>
      <c r="I8930" s="4"/>
      <c r="V8930" s="27"/>
    </row>
    <row r="8931" spans="1:22" x14ac:dyDescent="0.3">
      <c r="A8931" s="1"/>
      <c r="C8931" s="6"/>
      <c r="H8931" s="8"/>
      <c r="I8931" s="4"/>
      <c r="V8931" s="27"/>
    </row>
    <row r="8932" spans="1:22" x14ac:dyDescent="0.3">
      <c r="A8932" s="1"/>
      <c r="C8932" s="6"/>
      <c r="H8932" s="8"/>
      <c r="I8932" s="4"/>
      <c r="V8932" s="27"/>
    </row>
    <row r="8933" spans="1:22" x14ac:dyDescent="0.3">
      <c r="A8933" s="1"/>
      <c r="C8933" s="6"/>
      <c r="H8933" s="8"/>
      <c r="I8933" s="4"/>
      <c r="V8933" s="27"/>
    </row>
    <row r="8934" spans="1:22" x14ac:dyDescent="0.3">
      <c r="A8934" s="1"/>
      <c r="C8934" s="6"/>
      <c r="H8934" s="8"/>
      <c r="I8934" s="4"/>
      <c r="V8934" s="27"/>
    </row>
    <row r="8935" spans="1:22" x14ac:dyDescent="0.3">
      <c r="A8935" s="1"/>
      <c r="C8935" s="6"/>
      <c r="H8935" s="8"/>
      <c r="I8935" s="4"/>
      <c r="V8935" s="27"/>
    </row>
    <row r="8936" spans="1:22" x14ac:dyDescent="0.3">
      <c r="A8936" s="1"/>
      <c r="C8936" s="6"/>
      <c r="H8936" s="8"/>
      <c r="I8936" s="4"/>
      <c r="V8936" s="27"/>
    </row>
    <row r="8937" spans="1:22" x14ac:dyDescent="0.3">
      <c r="A8937" s="1"/>
      <c r="C8937" s="6"/>
      <c r="H8937" s="8"/>
      <c r="I8937" s="4"/>
      <c r="V8937" s="27"/>
    </row>
    <row r="8938" spans="1:22" x14ac:dyDescent="0.3">
      <c r="A8938" s="1"/>
      <c r="C8938" s="6"/>
      <c r="H8938" s="8"/>
      <c r="I8938" s="4"/>
      <c r="V8938" s="27"/>
    </row>
    <row r="8939" spans="1:22" x14ac:dyDescent="0.3">
      <c r="A8939" s="1"/>
      <c r="C8939" s="6"/>
      <c r="H8939" s="8"/>
      <c r="I8939" s="4"/>
      <c r="V8939" s="27"/>
    </row>
    <row r="8940" spans="1:22" x14ac:dyDescent="0.3">
      <c r="A8940" s="1"/>
      <c r="C8940" s="6"/>
      <c r="H8940" s="8"/>
      <c r="I8940" s="4"/>
      <c r="V8940" s="27"/>
    </row>
    <row r="8941" spans="1:22" x14ac:dyDescent="0.3">
      <c r="A8941" s="1"/>
      <c r="C8941" s="6"/>
      <c r="H8941" s="8"/>
      <c r="I8941" s="4"/>
      <c r="V8941" s="27"/>
    </row>
    <row r="8942" spans="1:22" x14ac:dyDescent="0.3">
      <c r="A8942" s="1"/>
      <c r="C8942" s="6"/>
      <c r="H8942" s="8"/>
      <c r="I8942" s="4"/>
      <c r="V8942" s="27"/>
    </row>
    <row r="8943" spans="1:22" x14ac:dyDescent="0.3">
      <c r="A8943" s="1"/>
      <c r="C8943" s="6"/>
      <c r="H8943" s="8"/>
      <c r="I8943" s="4"/>
      <c r="V8943" s="27"/>
    </row>
    <row r="8944" spans="1:22" x14ac:dyDescent="0.3">
      <c r="A8944" s="1"/>
      <c r="C8944" s="6"/>
      <c r="H8944" s="8"/>
      <c r="I8944" s="4"/>
      <c r="V8944" s="27"/>
    </row>
    <row r="8945" spans="1:22" x14ac:dyDescent="0.3">
      <c r="A8945" s="1"/>
      <c r="C8945" s="6"/>
      <c r="H8945" s="8"/>
      <c r="I8945" s="4"/>
      <c r="V8945" s="27"/>
    </row>
    <row r="8946" spans="1:22" x14ac:dyDescent="0.3">
      <c r="A8946" s="1"/>
      <c r="C8946" s="6"/>
      <c r="H8946" s="8"/>
      <c r="I8946" s="4"/>
      <c r="V8946" s="27"/>
    </row>
    <row r="8947" spans="1:22" x14ac:dyDescent="0.3">
      <c r="A8947" s="1"/>
      <c r="C8947" s="6"/>
      <c r="H8947" s="8"/>
      <c r="I8947" s="4"/>
      <c r="V8947" s="27"/>
    </row>
    <row r="8948" spans="1:22" x14ac:dyDescent="0.3">
      <c r="A8948" s="1"/>
      <c r="C8948" s="6"/>
      <c r="H8948" s="8"/>
      <c r="I8948" s="4"/>
      <c r="V8948" s="27"/>
    </row>
    <row r="8949" spans="1:22" x14ac:dyDescent="0.3">
      <c r="A8949" s="1"/>
      <c r="C8949" s="6"/>
      <c r="H8949" s="8"/>
      <c r="I8949" s="4"/>
      <c r="V8949" s="27"/>
    </row>
    <row r="8950" spans="1:22" x14ac:dyDescent="0.3">
      <c r="A8950" s="1"/>
      <c r="C8950" s="6"/>
      <c r="H8950" s="8"/>
      <c r="I8950" s="4"/>
      <c r="V8950" s="27"/>
    </row>
    <row r="8951" spans="1:22" x14ac:dyDescent="0.3">
      <c r="A8951" s="1"/>
      <c r="C8951" s="6"/>
      <c r="H8951" s="8"/>
      <c r="I8951" s="4"/>
      <c r="V8951" s="27"/>
    </row>
    <row r="8952" spans="1:22" x14ac:dyDescent="0.3">
      <c r="A8952" s="1"/>
      <c r="C8952" s="6"/>
      <c r="H8952" s="8"/>
      <c r="I8952" s="4"/>
      <c r="V8952" s="27"/>
    </row>
    <row r="8953" spans="1:22" x14ac:dyDescent="0.3">
      <c r="A8953" s="1"/>
      <c r="C8953" s="6"/>
      <c r="H8953" s="8"/>
      <c r="I8953" s="4"/>
      <c r="V8953" s="27"/>
    </row>
    <row r="8954" spans="1:22" x14ac:dyDescent="0.3">
      <c r="A8954" s="1"/>
      <c r="C8954" s="6"/>
      <c r="H8954" s="8"/>
      <c r="I8954" s="4"/>
      <c r="V8954" s="27"/>
    </row>
    <row r="8955" spans="1:22" x14ac:dyDescent="0.3">
      <c r="A8955" s="1"/>
      <c r="C8955" s="6"/>
      <c r="H8955" s="8"/>
      <c r="I8955" s="4"/>
      <c r="V8955" s="27"/>
    </row>
    <row r="8956" spans="1:22" x14ac:dyDescent="0.3">
      <c r="A8956" s="1"/>
      <c r="C8956" s="6"/>
      <c r="H8956" s="8"/>
      <c r="I8956" s="4"/>
      <c r="V8956" s="27"/>
    </row>
    <row r="8957" spans="1:22" x14ac:dyDescent="0.3">
      <c r="A8957" s="1"/>
      <c r="C8957" s="6"/>
      <c r="H8957" s="8"/>
      <c r="I8957" s="4"/>
      <c r="V8957" s="27"/>
    </row>
    <row r="8958" spans="1:22" x14ac:dyDescent="0.3">
      <c r="A8958" s="1"/>
      <c r="C8958" s="6"/>
      <c r="H8958" s="8"/>
      <c r="I8958" s="4"/>
      <c r="V8958" s="27"/>
    </row>
    <row r="8959" spans="1:22" x14ac:dyDescent="0.3">
      <c r="A8959" s="1"/>
      <c r="C8959" s="6"/>
      <c r="H8959" s="8"/>
      <c r="I8959" s="4"/>
      <c r="V8959" s="27"/>
    </row>
    <row r="8960" spans="1:22" x14ac:dyDescent="0.3">
      <c r="A8960" s="1"/>
      <c r="C8960" s="6"/>
      <c r="H8960" s="8"/>
      <c r="I8960" s="4"/>
      <c r="V8960" s="27"/>
    </row>
    <row r="8961" spans="1:22" x14ac:dyDescent="0.3">
      <c r="A8961" s="1"/>
      <c r="C8961" s="6"/>
      <c r="H8961" s="8"/>
      <c r="I8961" s="4"/>
      <c r="V8961" s="27"/>
    </row>
    <row r="8962" spans="1:22" x14ac:dyDescent="0.3">
      <c r="A8962" s="1"/>
      <c r="C8962" s="6"/>
      <c r="H8962" s="8"/>
      <c r="I8962" s="4"/>
      <c r="V8962" s="27"/>
    </row>
    <row r="8963" spans="1:22" x14ac:dyDescent="0.3">
      <c r="A8963" s="1"/>
      <c r="C8963" s="6"/>
      <c r="H8963" s="8"/>
      <c r="I8963" s="4"/>
      <c r="V8963" s="27"/>
    </row>
    <row r="8964" spans="1:22" x14ac:dyDescent="0.3">
      <c r="A8964" s="1"/>
      <c r="C8964" s="6"/>
      <c r="H8964" s="8"/>
      <c r="I8964" s="4"/>
      <c r="V8964" s="27"/>
    </row>
    <row r="8965" spans="1:22" x14ac:dyDescent="0.3">
      <c r="A8965" s="1"/>
      <c r="C8965" s="6"/>
      <c r="H8965" s="8"/>
      <c r="I8965" s="4"/>
      <c r="V8965" s="27"/>
    </row>
    <row r="8966" spans="1:22" x14ac:dyDescent="0.3">
      <c r="A8966" s="1"/>
      <c r="C8966" s="6"/>
      <c r="H8966" s="8"/>
      <c r="I8966" s="4"/>
      <c r="V8966" s="27"/>
    </row>
    <row r="8967" spans="1:22" x14ac:dyDescent="0.3">
      <c r="A8967" s="1"/>
      <c r="C8967" s="6"/>
      <c r="H8967" s="8"/>
      <c r="I8967" s="4"/>
      <c r="V8967" s="27"/>
    </row>
    <row r="8968" spans="1:22" x14ac:dyDescent="0.3">
      <c r="A8968" s="1"/>
      <c r="C8968" s="6"/>
      <c r="H8968" s="8"/>
      <c r="I8968" s="4"/>
      <c r="V8968" s="27"/>
    </row>
    <row r="8969" spans="1:22" x14ac:dyDescent="0.3">
      <c r="A8969" s="1"/>
      <c r="C8969" s="6"/>
      <c r="H8969" s="8"/>
      <c r="I8969" s="4"/>
      <c r="V8969" s="27"/>
    </row>
    <row r="8970" spans="1:22" x14ac:dyDescent="0.3">
      <c r="A8970" s="1"/>
      <c r="C8970" s="6"/>
      <c r="H8970" s="8"/>
      <c r="I8970" s="4"/>
      <c r="V8970" s="27"/>
    </row>
    <row r="8971" spans="1:22" x14ac:dyDescent="0.3">
      <c r="A8971" s="1"/>
      <c r="C8971" s="6"/>
      <c r="H8971" s="8"/>
      <c r="I8971" s="4"/>
      <c r="V8971" s="27"/>
    </row>
    <row r="8972" spans="1:22" x14ac:dyDescent="0.3">
      <c r="A8972" s="1"/>
      <c r="C8972" s="6"/>
      <c r="H8972" s="8"/>
      <c r="I8972" s="4"/>
      <c r="V8972" s="27"/>
    </row>
    <row r="8973" spans="1:22" x14ac:dyDescent="0.3">
      <c r="A8973" s="1"/>
      <c r="C8973" s="6"/>
      <c r="H8973" s="8"/>
      <c r="I8973" s="4"/>
      <c r="V8973" s="27"/>
    </row>
    <row r="8974" spans="1:22" x14ac:dyDescent="0.3">
      <c r="A8974" s="1"/>
      <c r="C8974" s="6"/>
      <c r="H8974" s="8"/>
      <c r="I8974" s="4"/>
      <c r="V8974" s="27"/>
    </row>
    <row r="8975" spans="1:22" x14ac:dyDescent="0.3">
      <c r="A8975" s="1"/>
      <c r="C8975" s="6"/>
      <c r="H8975" s="8"/>
      <c r="I8975" s="4"/>
      <c r="V8975" s="27"/>
    </row>
    <row r="8976" spans="1:22" x14ac:dyDescent="0.3">
      <c r="A8976" s="1"/>
      <c r="C8976" s="6"/>
      <c r="H8976" s="8"/>
      <c r="I8976" s="4"/>
      <c r="V8976" s="27"/>
    </row>
    <row r="8977" spans="1:22" x14ac:dyDescent="0.3">
      <c r="A8977" s="1"/>
      <c r="C8977" s="6"/>
      <c r="H8977" s="8"/>
      <c r="I8977" s="4"/>
      <c r="V8977" s="27"/>
    </row>
    <row r="8978" spans="1:22" x14ac:dyDescent="0.3">
      <c r="A8978" s="1"/>
      <c r="C8978" s="6"/>
      <c r="H8978" s="8"/>
      <c r="I8978" s="4"/>
      <c r="V8978" s="27"/>
    </row>
    <row r="8979" spans="1:22" x14ac:dyDescent="0.3">
      <c r="A8979" s="1"/>
      <c r="C8979" s="6"/>
      <c r="H8979" s="8"/>
      <c r="I8979" s="4"/>
      <c r="V8979" s="27"/>
    </row>
    <row r="8980" spans="1:22" x14ac:dyDescent="0.3">
      <c r="A8980" s="1"/>
      <c r="C8980" s="6"/>
      <c r="H8980" s="8"/>
      <c r="I8980" s="4"/>
      <c r="V8980" s="27"/>
    </row>
    <row r="8981" spans="1:22" x14ac:dyDescent="0.3">
      <c r="A8981" s="1"/>
      <c r="C8981" s="6"/>
      <c r="H8981" s="8"/>
      <c r="I8981" s="4"/>
      <c r="V8981" s="27"/>
    </row>
    <row r="8982" spans="1:22" x14ac:dyDescent="0.3">
      <c r="A8982" s="1"/>
      <c r="C8982" s="6"/>
      <c r="H8982" s="8"/>
      <c r="I8982" s="4"/>
      <c r="V8982" s="27"/>
    </row>
    <row r="8983" spans="1:22" x14ac:dyDescent="0.3">
      <c r="A8983" s="1"/>
      <c r="C8983" s="6"/>
      <c r="H8983" s="8"/>
      <c r="I8983" s="4"/>
      <c r="V8983" s="27"/>
    </row>
    <row r="8984" spans="1:22" x14ac:dyDescent="0.3">
      <c r="A8984" s="1"/>
      <c r="C8984" s="6"/>
      <c r="H8984" s="8"/>
      <c r="I8984" s="4"/>
      <c r="V8984" s="27"/>
    </row>
    <row r="8985" spans="1:22" x14ac:dyDescent="0.3">
      <c r="A8985" s="1"/>
      <c r="C8985" s="6"/>
      <c r="H8985" s="8"/>
      <c r="I8985" s="4"/>
      <c r="V8985" s="27"/>
    </row>
    <row r="8986" spans="1:22" x14ac:dyDescent="0.3">
      <c r="A8986" s="1"/>
      <c r="C8986" s="6"/>
      <c r="H8986" s="8"/>
      <c r="I8986" s="4"/>
      <c r="V8986" s="27"/>
    </row>
    <row r="8987" spans="1:22" x14ac:dyDescent="0.3">
      <c r="A8987" s="1"/>
      <c r="C8987" s="6"/>
      <c r="H8987" s="8"/>
      <c r="I8987" s="4"/>
      <c r="V8987" s="27"/>
    </row>
    <row r="8988" spans="1:22" x14ac:dyDescent="0.3">
      <c r="A8988" s="1"/>
      <c r="C8988" s="6"/>
      <c r="H8988" s="8"/>
      <c r="I8988" s="4"/>
      <c r="V8988" s="27"/>
    </row>
    <row r="8989" spans="1:22" x14ac:dyDescent="0.3">
      <c r="A8989" s="1"/>
      <c r="C8989" s="6"/>
      <c r="H8989" s="8"/>
      <c r="I8989" s="4"/>
      <c r="V8989" s="27"/>
    </row>
    <row r="8990" spans="1:22" x14ac:dyDescent="0.3">
      <c r="A8990" s="1"/>
      <c r="C8990" s="6"/>
      <c r="H8990" s="8"/>
      <c r="I8990" s="4"/>
      <c r="V8990" s="27"/>
    </row>
    <row r="8991" spans="1:22" x14ac:dyDescent="0.3">
      <c r="A8991" s="1"/>
      <c r="C8991" s="6"/>
      <c r="H8991" s="8"/>
      <c r="I8991" s="4"/>
      <c r="V8991" s="27"/>
    </row>
    <row r="8992" spans="1:22" x14ac:dyDescent="0.3">
      <c r="A8992" s="1"/>
      <c r="C8992" s="6"/>
      <c r="H8992" s="8"/>
      <c r="I8992" s="4"/>
      <c r="V8992" s="27"/>
    </row>
    <row r="8993" spans="1:22" x14ac:dyDescent="0.3">
      <c r="A8993" s="1"/>
      <c r="C8993" s="6"/>
      <c r="H8993" s="8"/>
      <c r="I8993" s="4"/>
      <c r="V8993" s="27"/>
    </row>
    <row r="8994" spans="1:22" x14ac:dyDescent="0.3">
      <c r="A8994" s="1"/>
      <c r="C8994" s="6"/>
      <c r="H8994" s="8"/>
      <c r="I8994" s="4"/>
      <c r="V8994" s="27"/>
    </row>
    <row r="8995" spans="1:22" x14ac:dyDescent="0.3">
      <c r="A8995" s="1"/>
      <c r="C8995" s="6"/>
      <c r="H8995" s="8"/>
      <c r="I8995" s="4"/>
      <c r="V8995" s="27"/>
    </row>
    <row r="8996" spans="1:22" x14ac:dyDescent="0.3">
      <c r="A8996" s="1"/>
      <c r="C8996" s="6"/>
      <c r="H8996" s="8"/>
      <c r="I8996" s="4"/>
      <c r="V8996" s="27"/>
    </row>
    <row r="8997" spans="1:22" x14ac:dyDescent="0.3">
      <c r="A8997" s="1"/>
      <c r="C8997" s="6"/>
      <c r="H8997" s="8"/>
      <c r="I8997" s="4"/>
      <c r="V8997" s="27"/>
    </row>
    <row r="8998" spans="1:22" x14ac:dyDescent="0.3">
      <c r="A8998" s="1"/>
      <c r="C8998" s="6"/>
      <c r="H8998" s="8"/>
      <c r="I8998" s="4"/>
      <c r="V8998" s="27"/>
    </row>
    <row r="8999" spans="1:22" x14ac:dyDescent="0.3">
      <c r="A8999" s="1"/>
      <c r="C8999" s="6"/>
      <c r="H8999" s="8"/>
      <c r="I8999" s="4"/>
      <c r="V8999" s="27"/>
    </row>
    <row r="9000" spans="1:22" x14ac:dyDescent="0.3">
      <c r="A9000" s="1"/>
      <c r="C9000" s="6"/>
      <c r="H9000" s="8"/>
      <c r="I9000" s="4"/>
      <c r="V9000" s="27"/>
    </row>
    <row r="9001" spans="1:22" x14ac:dyDescent="0.3">
      <c r="A9001" s="1"/>
      <c r="C9001" s="6"/>
      <c r="H9001" s="8"/>
      <c r="I9001" s="4"/>
      <c r="V9001" s="27"/>
    </row>
    <row r="9002" spans="1:22" x14ac:dyDescent="0.3">
      <c r="A9002" s="1"/>
      <c r="C9002" s="6"/>
      <c r="H9002" s="8"/>
      <c r="I9002" s="4"/>
      <c r="V9002" s="27"/>
    </row>
    <row r="9003" spans="1:22" x14ac:dyDescent="0.3">
      <c r="A9003" s="1"/>
      <c r="C9003" s="6"/>
      <c r="H9003" s="8"/>
      <c r="I9003" s="4"/>
      <c r="V9003" s="27"/>
    </row>
    <row r="9004" spans="1:22" x14ac:dyDescent="0.3">
      <c r="A9004" s="1"/>
      <c r="C9004" s="6"/>
      <c r="H9004" s="8"/>
      <c r="I9004" s="4"/>
      <c r="V9004" s="27"/>
    </row>
    <row r="9005" spans="1:22" x14ac:dyDescent="0.3">
      <c r="A9005" s="1"/>
      <c r="C9005" s="6"/>
      <c r="H9005" s="8"/>
      <c r="I9005" s="4"/>
      <c r="V9005" s="27"/>
    </row>
    <row r="9006" spans="1:22" x14ac:dyDescent="0.3">
      <c r="A9006" s="1"/>
      <c r="C9006" s="6"/>
      <c r="H9006" s="8"/>
      <c r="I9006" s="4"/>
      <c r="V9006" s="27"/>
    </row>
    <row r="9007" spans="1:22" x14ac:dyDescent="0.3">
      <c r="A9007" s="1"/>
      <c r="C9007" s="6"/>
      <c r="H9007" s="8"/>
      <c r="I9007" s="4"/>
      <c r="V9007" s="27"/>
    </row>
    <row r="9008" spans="1:22" x14ac:dyDescent="0.3">
      <c r="A9008" s="1"/>
      <c r="C9008" s="6"/>
      <c r="H9008" s="8"/>
      <c r="I9008" s="4"/>
      <c r="V9008" s="27"/>
    </row>
    <row r="9009" spans="1:22" x14ac:dyDescent="0.3">
      <c r="A9009" s="1"/>
      <c r="C9009" s="6"/>
      <c r="H9009" s="8"/>
      <c r="I9009" s="4"/>
      <c r="V9009" s="27"/>
    </row>
    <row r="9010" spans="1:22" x14ac:dyDescent="0.3">
      <c r="A9010" s="1"/>
      <c r="C9010" s="6"/>
      <c r="H9010" s="8"/>
      <c r="I9010" s="4"/>
      <c r="V9010" s="27"/>
    </row>
    <row r="9011" spans="1:22" x14ac:dyDescent="0.3">
      <c r="A9011" s="1"/>
      <c r="C9011" s="6"/>
      <c r="H9011" s="8"/>
      <c r="I9011" s="4"/>
      <c r="V9011" s="27"/>
    </row>
    <row r="9012" spans="1:22" x14ac:dyDescent="0.3">
      <c r="A9012" s="1"/>
      <c r="C9012" s="6"/>
      <c r="H9012" s="8"/>
      <c r="I9012" s="4"/>
      <c r="V9012" s="27"/>
    </row>
    <row r="9013" spans="1:22" x14ac:dyDescent="0.3">
      <c r="A9013" s="1"/>
      <c r="C9013" s="6"/>
      <c r="H9013" s="8"/>
      <c r="I9013" s="4"/>
      <c r="V9013" s="27"/>
    </row>
    <row r="9014" spans="1:22" x14ac:dyDescent="0.3">
      <c r="A9014" s="1"/>
      <c r="C9014" s="6"/>
      <c r="H9014" s="8"/>
      <c r="I9014" s="4"/>
      <c r="V9014" s="27"/>
    </row>
    <row r="9015" spans="1:22" x14ac:dyDescent="0.3">
      <c r="A9015" s="1"/>
      <c r="C9015" s="6"/>
      <c r="H9015" s="8"/>
      <c r="I9015" s="4"/>
      <c r="V9015" s="27"/>
    </row>
    <row r="9016" spans="1:22" x14ac:dyDescent="0.3">
      <c r="A9016" s="1"/>
      <c r="C9016" s="6"/>
      <c r="H9016" s="8"/>
      <c r="I9016" s="4"/>
      <c r="V9016" s="27"/>
    </row>
    <row r="9017" spans="1:22" x14ac:dyDescent="0.3">
      <c r="A9017" s="1"/>
      <c r="C9017" s="6"/>
      <c r="H9017" s="8"/>
      <c r="I9017" s="4"/>
      <c r="V9017" s="27"/>
    </row>
    <row r="9018" spans="1:22" x14ac:dyDescent="0.3">
      <c r="A9018" s="1"/>
      <c r="C9018" s="6"/>
      <c r="H9018" s="8"/>
      <c r="I9018" s="4"/>
      <c r="V9018" s="27"/>
    </row>
    <row r="9019" spans="1:22" x14ac:dyDescent="0.3">
      <c r="A9019" s="1"/>
      <c r="C9019" s="6"/>
      <c r="H9019" s="8"/>
      <c r="I9019" s="4"/>
      <c r="V9019" s="27"/>
    </row>
    <row r="9020" spans="1:22" x14ac:dyDescent="0.3">
      <c r="A9020" s="1"/>
      <c r="C9020" s="6"/>
      <c r="H9020" s="8"/>
      <c r="I9020" s="4"/>
      <c r="V9020" s="27"/>
    </row>
    <row r="9021" spans="1:22" x14ac:dyDescent="0.3">
      <c r="A9021" s="1"/>
      <c r="C9021" s="6"/>
      <c r="H9021" s="8"/>
      <c r="I9021" s="4"/>
      <c r="V9021" s="27"/>
    </row>
    <row r="9022" spans="1:22" x14ac:dyDescent="0.3">
      <c r="A9022" s="1"/>
      <c r="C9022" s="6"/>
      <c r="H9022" s="8"/>
      <c r="I9022" s="4"/>
      <c r="V9022" s="27"/>
    </row>
    <row r="9023" spans="1:22" x14ac:dyDescent="0.3">
      <c r="A9023" s="1"/>
      <c r="C9023" s="6"/>
      <c r="H9023" s="8"/>
      <c r="I9023" s="4"/>
      <c r="V9023" s="27"/>
    </row>
    <row r="9024" spans="1:22" x14ac:dyDescent="0.3">
      <c r="A9024" s="1"/>
      <c r="C9024" s="6"/>
      <c r="H9024" s="8"/>
      <c r="I9024" s="4"/>
      <c r="V9024" s="27"/>
    </row>
    <row r="9025" spans="1:22" x14ac:dyDescent="0.3">
      <c r="A9025" s="1"/>
      <c r="C9025" s="6"/>
      <c r="H9025" s="8"/>
      <c r="I9025" s="4"/>
      <c r="V9025" s="27"/>
    </row>
    <row r="9026" spans="1:22" x14ac:dyDescent="0.3">
      <c r="A9026" s="1"/>
      <c r="C9026" s="6"/>
      <c r="H9026" s="8"/>
      <c r="I9026" s="4"/>
      <c r="V9026" s="27"/>
    </row>
    <row r="9027" spans="1:22" x14ac:dyDescent="0.3">
      <c r="A9027" s="1"/>
      <c r="C9027" s="6"/>
      <c r="H9027" s="8"/>
      <c r="I9027" s="4"/>
      <c r="V9027" s="27"/>
    </row>
    <row r="9028" spans="1:22" x14ac:dyDescent="0.3">
      <c r="A9028" s="1"/>
      <c r="C9028" s="6"/>
      <c r="H9028" s="8"/>
      <c r="I9028" s="4"/>
      <c r="V9028" s="27"/>
    </row>
    <row r="9029" spans="1:22" x14ac:dyDescent="0.3">
      <c r="A9029" s="1"/>
      <c r="C9029" s="6"/>
      <c r="H9029" s="8"/>
      <c r="I9029" s="4"/>
      <c r="V9029" s="27"/>
    </row>
    <row r="9030" spans="1:22" x14ac:dyDescent="0.3">
      <c r="A9030" s="1"/>
      <c r="C9030" s="6"/>
      <c r="H9030" s="8"/>
      <c r="I9030" s="4"/>
      <c r="V9030" s="27"/>
    </row>
    <row r="9031" spans="1:22" x14ac:dyDescent="0.3">
      <c r="A9031" s="1"/>
      <c r="C9031" s="6"/>
      <c r="H9031" s="8"/>
      <c r="I9031" s="4"/>
      <c r="V9031" s="27"/>
    </row>
    <row r="9032" spans="1:22" x14ac:dyDescent="0.3">
      <c r="A9032" s="1"/>
      <c r="C9032" s="6"/>
      <c r="H9032" s="8"/>
      <c r="I9032" s="4"/>
      <c r="V9032" s="27"/>
    </row>
    <row r="9033" spans="1:22" x14ac:dyDescent="0.3">
      <c r="A9033" s="1"/>
      <c r="C9033" s="6"/>
      <c r="H9033" s="8"/>
      <c r="I9033" s="4"/>
      <c r="V9033" s="27"/>
    </row>
    <row r="9034" spans="1:22" x14ac:dyDescent="0.3">
      <c r="A9034" s="1"/>
      <c r="C9034" s="6"/>
      <c r="H9034" s="8"/>
      <c r="I9034" s="4"/>
      <c r="V9034" s="27"/>
    </row>
    <row r="9035" spans="1:22" x14ac:dyDescent="0.3">
      <c r="A9035" s="1"/>
      <c r="C9035" s="6"/>
      <c r="H9035" s="8"/>
      <c r="I9035" s="4"/>
      <c r="V9035" s="27"/>
    </row>
    <row r="9036" spans="1:22" x14ac:dyDescent="0.3">
      <c r="A9036" s="1"/>
      <c r="C9036" s="6"/>
      <c r="H9036" s="8"/>
      <c r="I9036" s="4"/>
      <c r="V9036" s="27"/>
    </row>
    <row r="9037" spans="1:22" x14ac:dyDescent="0.3">
      <c r="A9037" s="1"/>
      <c r="C9037" s="6"/>
      <c r="H9037" s="8"/>
      <c r="I9037" s="4"/>
      <c r="V9037" s="27"/>
    </row>
    <row r="9038" spans="1:22" x14ac:dyDescent="0.3">
      <c r="A9038" s="1"/>
      <c r="C9038" s="6"/>
      <c r="H9038" s="8"/>
      <c r="I9038" s="4"/>
      <c r="V9038" s="27"/>
    </row>
    <row r="9039" spans="1:22" x14ac:dyDescent="0.3">
      <c r="A9039" s="1"/>
      <c r="C9039" s="6"/>
      <c r="H9039" s="8"/>
      <c r="I9039" s="4"/>
      <c r="V9039" s="27"/>
    </row>
    <row r="9040" spans="1:22" x14ac:dyDescent="0.3">
      <c r="A9040" s="1"/>
      <c r="C9040" s="6"/>
      <c r="H9040" s="8"/>
      <c r="I9040" s="4"/>
      <c r="V9040" s="27"/>
    </row>
    <row r="9041" spans="1:22" x14ac:dyDescent="0.3">
      <c r="A9041" s="1"/>
      <c r="C9041" s="6"/>
      <c r="H9041" s="8"/>
      <c r="I9041" s="4"/>
      <c r="V9041" s="27"/>
    </row>
    <row r="9042" spans="1:22" x14ac:dyDescent="0.3">
      <c r="A9042" s="1"/>
      <c r="C9042" s="6"/>
      <c r="H9042" s="8"/>
      <c r="I9042" s="4"/>
      <c r="V9042" s="27"/>
    </row>
    <row r="9043" spans="1:22" x14ac:dyDescent="0.3">
      <c r="A9043" s="1"/>
      <c r="C9043" s="6"/>
      <c r="H9043" s="8"/>
      <c r="I9043" s="4"/>
      <c r="V9043" s="27"/>
    </row>
    <row r="9044" spans="1:22" x14ac:dyDescent="0.3">
      <c r="A9044" s="1"/>
      <c r="C9044" s="6"/>
      <c r="H9044" s="8"/>
      <c r="I9044" s="4"/>
      <c r="V9044" s="27"/>
    </row>
    <row r="9045" spans="1:22" x14ac:dyDescent="0.3">
      <c r="A9045" s="1"/>
      <c r="C9045" s="6"/>
      <c r="H9045" s="8"/>
      <c r="I9045" s="4"/>
      <c r="V9045" s="27"/>
    </row>
    <row r="9046" spans="1:22" x14ac:dyDescent="0.3">
      <c r="A9046" s="1"/>
      <c r="C9046" s="6"/>
      <c r="H9046" s="8"/>
      <c r="I9046" s="4"/>
      <c r="V9046" s="27"/>
    </row>
    <row r="9047" spans="1:22" x14ac:dyDescent="0.3">
      <c r="A9047" s="1"/>
      <c r="C9047" s="6"/>
      <c r="H9047" s="8"/>
      <c r="I9047" s="4"/>
      <c r="V9047" s="27"/>
    </row>
    <row r="9048" spans="1:22" x14ac:dyDescent="0.3">
      <c r="A9048" s="1"/>
      <c r="C9048" s="6"/>
      <c r="H9048" s="8"/>
      <c r="I9048" s="4"/>
      <c r="V9048" s="27"/>
    </row>
    <row r="9049" spans="1:22" x14ac:dyDescent="0.3">
      <c r="A9049" s="1"/>
      <c r="C9049" s="6"/>
      <c r="H9049" s="8"/>
      <c r="I9049" s="4"/>
      <c r="V9049" s="27"/>
    </row>
    <row r="9050" spans="1:22" x14ac:dyDescent="0.3">
      <c r="A9050" s="1"/>
      <c r="C9050" s="6"/>
      <c r="H9050" s="8"/>
      <c r="I9050" s="4"/>
      <c r="V9050" s="27"/>
    </row>
    <row r="9051" spans="1:22" x14ac:dyDescent="0.3">
      <c r="A9051" s="1"/>
      <c r="C9051" s="6"/>
      <c r="H9051" s="8"/>
      <c r="I9051" s="4"/>
      <c r="V9051" s="27"/>
    </row>
    <row r="9052" spans="1:22" x14ac:dyDescent="0.3">
      <c r="A9052" s="1"/>
      <c r="C9052" s="6"/>
      <c r="H9052" s="8"/>
      <c r="I9052" s="4"/>
      <c r="V9052" s="27"/>
    </row>
    <row r="9053" spans="1:22" x14ac:dyDescent="0.3">
      <c r="A9053" s="1"/>
      <c r="C9053" s="6"/>
      <c r="H9053" s="8"/>
      <c r="I9053" s="4"/>
      <c r="V9053" s="27"/>
    </row>
    <row r="9054" spans="1:22" x14ac:dyDescent="0.3">
      <c r="A9054" s="1"/>
      <c r="C9054" s="6"/>
      <c r="H9054" s="8"/>
      <c r="I9054" s="4"/>
      <c r="V9054" s="27"/>
    </row>
    <row r="9055" spans="1:22" x14ac:dyDescent="0.3">
      <c r="A9055" s="1"/>
      <c r="C9055" s="6"/>
      <c r="H9055" s="8"/>
      <c r="I9055" s="4"/>
      <c r="V9055" s="27"/>
    </row>
    <row r="9056" spans="1:22" x14ac:dyDescent="0.3">
      <c r="A9056" s="1"/>
      <c r="C9056" s="6"/>
      <c r="H9056" s="8"/>
      <c r="I9056" s="4"/>
      <c r="V9056" s="27"/>
    </row>
    <row r="9057" spans="1:22" x14ac:dyDescent="0.3">
      <c r="A9057" s="1"/>
      <c r="C9057" s="6"/>
      <c r="H9057" s="8"/>
      <c r="I9057" s="4"/>
      <c r="V9057" s="27"/>
    </row>
    <row r="9058" spans="1:22" x14ac:dyDescent="0.3">
      <c r="A9058" s="1"/>
      <c r="C9058" s="6"/>
      <c r="H9058" s="8"/>
      <c r="I9058" s="4"/>
      <c r="V9058" s="27"/>
    </row>
    <row r="9059" spans="1:22" x14ac:dyDescent="0.3">
      <c r="A9059" s="1"/>
      <c r="C9059" s="6"/>
      <c r="H9059" s="8"/>
      <c r="I9059" s="4"/>
      <c r="V9059" s="27"/>
    </row>
    <row r="9060" spans="1:22" x14ac:dyDescent="0.3">
      <c r="A9060" s="1"/>
      <c r="C9060" s="6"/>
      <c r="H9060" s="8"/>
      <c r="I9060" s="4"/>
      <c r="V9060" s="27"/>
    </row>
    <row r="9061" spans="1:22" x14ac:dyDescent="0.3">
      <c r="A9061" s="1"/>
      <c r="C9061" s="6"/>
      <c r="H9061" s="8"/>
      <c r="I9061" s="4"/>
      <c r="V9061" s="27"/>
    </row>
    <row r="9062" spans="1:22" x14ac:dyDescent="0.3">
      <c r="A9062" s="1"/>
      <c r="C9062" s="6"/>
      <c r="H9062" s="8"/>
      <c r="I9062" s="4"/>
      <c r="V9062" s="27"/>
    </row>
    <row r="9063" spans="1:22" x14ac:dyDescent="0.3">
      <c r="A9063" s="1"/>
      <c r="C9063" s="6"/>
      <c r="H9063" s="8"/>
      <c r="I9063" s="4"/>
      <c r="V9063" s="27"/>
    </row>
    <row r="9064" spans="1:22" x14ac:dyDescent="0.3">
      <c r="A9064" s="1"/>
      <c r="C9064" s="6"/>
      <c r="H9064" s="8"/>
      <c r="I9064" s="4"/>
      <c r="V9064" s="27"/>
    </row>
    <row r="9065" spans="1:22" x14ac:dyDescent="0.3">
      <c r="A9065" s="1"/>
      <c r="C9065" s="6"/>
      <c r="H9065" s="8"/>
      <c r="I9065" s="4"/>
      <c r="V9065" s="27"/>
    </row>
    <row r="9066" spans="1:22" x14ac:dyDescent="0.3">
      <c r="A9066" s="1"/>
      <c r="C9066" s="6"/>
      <c r="H9066" s="8"/>
      <c r="I9066" s="4"/>
      <c r="V9066" s="27"/>
    </row>
    <row r="9067" spans="1:22" x14ac:dyDescent="0.3">
      <c r="A9067" s="1"/>
      <c r="C9067" s="6"/>
      <c r="H9067" s="8"/>
      <c r="I9067" s="4"/>
      <c r="V9067" s="27"/>
    </row>
    <row r="9068" spans="1:22" x14ac:dyDescent="0.3">
      <c r="A9068" s="1"/>
      <c r="C9068" s="6"/>
      <c r="H9068" s="8"/>
      <c r="I9068" s="4"/>
      <c r="V9068" s="27"/>
    </row>
    <row r="9069" spans="1:22" x14ac:dyDescent="0.3">
      <c r="A9069" s="1"/>
      <c r="C9069" s="6"/>
      <c r="H9069" s="8"/>
      <c r="I9069" s="4"/>
      <c r="V9069" s="27"/>
    </row>
    <row r="9070" spans="1:22" x14ac:dyDescent="0.3">
      <c r="A9070" s="1"/>
      <c r="C9070" s="6"/>
      <c r="H9070" s="8"/>
      <c r="I9070" s="4"/>
      <c r="V9070" s="27"/>
    </row>
    <row r="9071" spans="1:22" x14ac:dyDescent="0.3">
      <c r="A9071" s="1"/>
      <c r="C9071" s="6"/>
      <c r="H9071" s="8"/>
      <c r="I9071" s="4"/>
      <c r="V9071" s="27"/>
    </row>
    <row r="9072" spans="1:22" x14ac:dyDescent="0.3">
      <c r="A9072" s="1"/>
      <c r="C9072" s="6"/>
      <c r="H9072" s="8"/>
      <c r="I9072" s="4"/>
      <c r="V9072" s="27"/>
    </row>
    <row r="9073" spans="1:22" x14ac:dyDescent="0.3">
      <c r="A9073" s="1"/>
      <c r="C9073" s="6"/>
      <c r="H9073" s="8"/>
      <c r="I9073" s="4"/>
      <c r="V9073" s="27"/>
    </row>
    <row r="9074" spans="1:22" x14ac:dyDescent="0.3">
      <c r="A9074" s="1"/>
      <c r="C9074" s="6"/>
      <c r="H9074" s="8"/>
      <c r="I9074" s="4"/>
      <c r="V9074" s="27"/>
    </row>
    <row r="9075" spans="1:22" x14ac:dyDescent="0.3">
      <c r="A9075" s="1"/>
      <c r="C9075" s="6"/>
      <c r="H9075" s="8"/>
      <c r="I9075" s="4"/>
      <c r="V9075" s="27"/>
    </row>
    <row r="9076" spans="1:22" x14ac:dyDescent="0.3">
      <c r="A9076" s="1"/>
      <c r="C9076" s="6"/>
      <c r="H9076" s="8"/>
      <c r="I9076" s="4"/>
      <c r="V9076" s="27"/>
    </row>
    <row r="9077" spans="1:22" x14ac:dyDescent="0.3">
      <c r="A9077" s="1"/>
      <c r="C9077" s="6"/>
      <c r="H9077" s="8"/>
      <c r="I9077" s="4"/>
      <c r="V9077" s="27"/>
    </row>
    <row r="9078" spans="1:22" x14ac:dyDescent="0.3">
      <c r="A9078" s="1"/>
      <c r="C9078" s="6"/>
      <c r="H9078" s="8"/>
      <c r="I9078" s="4"/>
      <c r="V9078" s="27"/>
    </row>
    <row r="9079" spans="1:22" x14ac:dyDescent="0.3">
      <c r="A9079" s="1"/>
      <c r="C9079" s="6"/>
      <c r="H9079" s="8"/>
      <c r="I9079" s="4"/>
      <c r="V9079" s="27"/>
    </row>
    <row r="9080" spans="1:22" x14ac:dyDescent="0.3">
      <c r="A9080" s="1"/>
      <c r="C9080" s="6"/>
      <c r="H9080" s="8"/>
      <c r="I9080" s="4"/>
      <c r="V9080" s="27"/>
    </row>
    <row r="9081" spans="1:22" x14ac:dyDescent="0.3">
      <c r="A9081" s="1"/>
      <c r="C9081" s="6"/>
      <c r="H9081" s="8"/>
      <c r="I9081" s="4"/>
      <c r="V9081" s="27"/>
    </row>
    <row r="9082" spans="1:22" x14ac:dyDescent="0.3">
      <c r="A9082" s="1"/>
      <c r="C9082" s="6"/>
      <c r="H9082" s="8"/>
      <c r="I9082" s="4"/>
      <c r="V9082" s="27"/>
    </row>
    <row r="9083" spans="1:22" x14ac:dyDescent="0.3">
      <c r="A9083" s="1"/>
      <c r="C9083" s="6"/>
      <c r="H9083" s="8"/>
      <c r="I9083" s="4"/>
      <c r="V9083" s="27"/>
    </row>
    <row r="9084" spans="1:22" x14ac:dyDescent="0.3">
      <c r="A9084" s="1"/>
      <c r="C9084" s="6"/>
      <c r="H9084" s="8"/>
      <c r="I9084" s="4"/>
      <c r="V9084" s="27"/>
    </row>
    <row r="9085" spans="1:22" x14ac:dyDescent="0.3">
      <c r="A9085" s="1"/>
      <c r="C9085" s="6"/>
      <c r="H9085" s="8"/>
      <c r="I9085" s="4"/>
      <c r="V9085" s="27"/>
    </row>
    <row r="9086" spans="1:22" x14ac:dyDescent="0.3">
      <c r="A9086" s="1"/>
      <c r="C9086" s="6"/>
      <c r="H9086" s="8"/>
      <c r="I9086" s="4"/>
      <c r="V9086" s="27"/>
    </row>
    <row r="9087" spans="1:22" x14ac:dyDescent="0.3">
      <c r="A9087" s="1"/>
      <c r="C9087" s="6"/>
      <c r="H9087" s="8"/>
      <c r="I9087" s="4"/>
      <c r="V9087" s="27"/>
    </row>
    <row r="9088" spans="1:22" x14ac:dyDescent="0.3">
      <c r="A9088" s="1"/>
      <c r="C9088" s="6"/>
      <c r="H9088" s="8"/>
      <c r="I9088" s="4"/>
      <c r="V9088" s="27"/>
    </row>
    <row r="9089" spans="1:22" x14ac:dyDescent="0.3">
      <c r="A9089" s="1"/>
      <c r="C9089" s="6"/>
      <c r="H9089" s="8"/>
      <c r="I9089" s="4"/>
      <c r="V9089" s="27"/>
    </row>
    <row r="9090" spans="1:22" x14ac:dyDescent="0.3">
      <c r="A9090" s="1"/>
      <c r="C9090" s="6"/>
      <c r="H9090" s="8"/>
      <c r="I9090" s="4"/>
      <c r="V9090" s="27"/>
    </row>
    <row r="9091" spans="1:22" x14ac:dyDescent="0.3">
      <c r="A9091" s="1"/>
      <c r="C9091" s="6"/>
      <c r="H9091" s="8"/>
      <c r="I9091" s="4"/>
      <c r="V9091" s="27"/>
    </row>
    <row r="9092" spans="1:22" x14ac:dyDescent="0.3">
      <c r="A9092" s="1"/>
      <c r="C9092" s="6"/>
      <c r="H9092" s="8"/>
      <c r="I9092" s="4"/>
      <c r="V9092" s="27"/>
    </row>
    <row r="9093" spans="1:22" x14ac:dyDescent="0.3">
      <c r="A9093" s="1"/>
      <c r="C9093" s="6"/>
      <c r="H9093" s="8"/>
      <c r="I9093" s="4"/>
      <c r="V9093" s="27"/>
    </row>
    <row r="9094" spans="1:22" x14ac:dyDescent="0.3">
      <c r="A9094" s="1"/>
      <c r="C9094" s="6"/>
      <c r="H9094" s="8"/>
      <c r="I9094" s="4"/>
      <c r="V9094" s="27"/>
    </row>
    <row r="9095" spans="1:22" x14ac:dyDescent="0.3">
      <c r="A9095" s="1"/>
      <c r="C9095" s="6"/>
      <c r="H9095" s="8"/>
      <c r="I9095" s="4"/>
      <c r="V9095" s="27"/>
    </row>
    <row r="9096" spans="1:22" x14ac:dyDescent="0.3">
      <c r="A9096" s="1"/>
      <c r="C9096" s="6"/>
      <c r="H9096" s="8"/>
      <c r="I9096" s="4"/>
      <c r="V9096" s="27"/>
    </row>
    <row r="9097" spans="1:22" x14ac:dyDescent="0.3">
      <c r="A9097" s="1"/>
      <c r="C9097" s="6"/>
      <c r="H9097" s="8"/>
      <c r="I9097" s="4"/>
      <c r="V9097" s="27"/>
    </row>
    <row r="9098" spans="1:22" x14ac:dyDescent="0.3">
      <c r="A9098" s="1"/>
      <c r="C9098" s="6"/>
      <c r="H9098" s="8"/>
      <c r="I9098" s="4"/>
      <c r="V9098" s="27"/>
    </row>
    <row r="9099" spans="1:22" x14ac:dyDescent="0.3">
      <c r="A9099" s="1"/>
      <c r="C9099" s="6"/>
      <c r="H9099" s="8"/>
      <c r="I9099" s="4"/>
      <c r="V9099" s="27"/>
    </row>
    <row r="9100" spans="1:22" x14ac:dyDescent="0.3">
      <c r="A9100" s="1"/>
      <c r="C9100" s="6"/>
      <c r="H9100" s="8"/>
      <c r="I9100" s="4"/>
      <c r="V9100" s="27"/>
    </row>
    <row r="9101" spans="1:22" x14ac:dyDescent="0.3">
      <c r="A9101" s="1"/>
      <c r="C9101" s="6"/>
      <c r="H9101" s="8"/>
      <c r="I9101" s="4"/>
      <c r="V9101" s="27"/>
    </row>
    <row r="9102" spans="1:22" x14ac:dyDescent="0.3">
      <c r="A9102" s="1"/>
      <c r="C9102" s="6"/>
      <c r="H9102" s="8"/>
      <c r="I9102" s="4"/>
      <c r="V9102" s="27"/>
    </row>
    <row r="9103" spans="1:22" x14ac:dyDescent="0.3">
      <c r="A9103" s="1"/>
      <c r="C9103" s="6"/>
      <c r="H9103" s="8"/>
      <c r="I9103" s="4"/>
      <c r="V9103" s="27"/>
    </row>
    <row r="9104" spans="1:22" x14ac:dyDescent="0.3">
      <c r="A9104" s="1"/>
      <c r="C9104" s="6"/>
      <c r="H9104" s="8"/>
      <c r="I9104" s="4"/>
      <c r="V9104" s="27"/>
    </row>
    <row r="9105" spans="1:22" x14ac:dyDescent="0.3">
      <c r="A9105" s="1"/>
      <c r="C9105" s="6"/>
      <c r="H9105" s="8"/>
      <c r="I9105" s="4"/>
      <c r="V9105" s="27"/>
    </row>
    <row r="9106" spans="1:22" x14ac:dyDescent="0.3">
      <c r="A9106" s="1"/>
      <c r="C9106" s="6"/>
      <c r="H9106" s="8"/>
      <c r="I9106" s="4"/>
      <c r="V9106" s="27"/>
    </row>
    <row r="9107" spans="1:22" x14ac:dyDescent="0.3">
      <c r="A9107" s="1"/>
      <c r="C9107" s="6"/>
      <c r="H9107" s="8"/>
      <c r="I9107" s="4"/>
      <c r="V9107" s="27"/>
    </row>
    <row r="9108" spans="1:22" x14ac:dyDescent="0.3">
      <c r="A9108" s="1"/>
      <c r="C9108" s="6"/>
      <c r="H9108" s="8"/>
      <c r="I9108" s="4"/>
      <c r="V9108" s="27"/>
    </row>
    <row r="9109" spans="1:22" x14ac:dyDescent="0.3">
      <c r="A9109" s="1"/>
      <c r="C9109" s="6"/>
      <c r="H9109" s="8"/>
      <c r="I9109" s="4"/>
      <c r="V9109" s="27"/>
    </row>
    <row r="9110" spans="1:22" x14ac:dyDescent="0.3">
      <c r="A9110" s="1"/>
      <c r="C9110" s="6"/>
      <c r="H9110" s="8"/>
      <c r="I9110" s="4"/>
      <c r="V9110" s="27"/>
    </row>
    <row r="9111" spans="1:22" x14ac:dyDescent="0.3">
      <c r="A9111" s="1"/>
      <c r="C9111" s="6"/>
      <c r="H9111" s="8"/>
      <c r="I9111" s="4"/>
      <c r="V9111" s="27"/>
    </row>
    <row r="9112" spans="1:22" x14ac:dyDescent="0.3">
      <c r="A9112" s="1"/>
      <c r="C9112" s="6"/>
      <c r="H9112" s="8"/>
      <c r="I9112" s="4"/>
      <c r="V9112" s="27"/>
    </row>
    <row r="9113" spans="1:22" x14ac:dyDescent="0.3">
      <c r="A9113" s="1"/>
      <c r="C9113" s="6"/>
      <c r="H9113" s="8"/>
      <c r="I9113" s="4"/>
      <c r="V9113" s="27"/>
    </row>
    <row r="9114" spans="1:22" x14ac:dyDescent="0.3">
      <c r="A9114" s="1"/>
      <c r="C9114" s="6"/>
      <c r="H9114" s="8"/>
      <c r="I9114" s="4"/>
      <c r="V9114" s="27"/>
    </row>
    <row r="9115" spans="1:22" x14ac:dyDescent="0.3">
      <c r="A9115" s="1"/>
      <c r="C9115" s="6"/>
      <c r="H9115" s="8"/>
      <c r="I9115" s="4"/>
      <c r="V9115" s="27"/>
    </row>
    <row r="9116" spans="1:22" x14ac:dyDescent="0.3">
      <c r="A9116" s="1"/>
      <c r="C9116" s="6"/>
      <c r="H9116" s="8"/>
      <c r="I9116" s="4"/>
      <c r="V9116" s="27"/>
    </row>
    <row r="9117" spans="1:22" x14ac:dyDescent="0.3">
      <c r="A9117" s="1"/>
      <c r="C9117" s="6"/>
      <c r="H9117" s="8"/>
      <c r="I9117" s="4"/>
      <c r="V9117" s="27"/>
    </row>
    <row r="9118" spans="1:22" x14ac:dyDescent="0.3">
      <c r="A9118" s="1"/>
      <c r="C9118" s="6"/>
      <c r="H9118" s="8"/>
      <c r="I9118" s="4"/>
      <c r="V9118" s="27"/>
    </row>
    <row r="9119" spans="1:22" x14ac:dyDescent="0.3">
      <c r="A9119" s="1"/>
      <c r="C9119" s="6"/>
      <c r="H9119" s="8"/>
      <c r="I9119" s="4"/>
      <c r="V9119" s="27"/>
    </row>
    <row r="9120" spans="1:22" x14ac:dyDescent="0.3">
      <c r="A9120" s="1"/>
      <c r="C9120" s="6"/>
      <c r="H9120" s="8"/>
      <c r="I9120" s="4"/>
      <c r="V9120" s="27"/>
    </row>
    <row r="9121" spans="1:22" x14ac:dyDescent="0.3">
      <c r="A9121" s="1"/>
      <c r="C9121" s="6"/>
      <c r="H9121" s="8"/>
      <c r="I9121" s="4"/>
      <c r="V9121" s="27"/>
    </row>
    <row r="9122" spans="1:22" x14ac:dyDescent="0.3">
      <c r="A9122" s="1"/>
      <c r="C9122" s="6"/>
      <c r="H9122" s="8"/>
      <c r="I9122" s="4"/>
      <c r="V9122" s="27"/>
    </row>
    <row r="9123" spans="1:22" x14ac:dyDescent="0.3">
      <c r="A9123" s="1"/>
      <c r="C9123" s="6"/>
      <c r="H9123" s="8"/>
      <c r="I9123" s="4"/>
      <c r="V9123" s="27"/>
    </row>
    <row r="9124" spans="1:22" x14ac:dyDescent="0.3">
      <c r="A9124" s="1"/>
      <c r="C9124" s="6"/>
      <c r="H9124" s="8"/>
      <c r="I9124" s="4"/>
      <c r="V9124" s="27"/>
    </row>
    <row r="9125" spans="1:22" x14ac:dyDescent="0.3">
      <c r="A9125" s="1"/>
      <c r="C9125" s="6"/>
      <c r="H9125" s="8"/>
      <c r="I9125" s="4"/>
      <c r="V9125" s="27"/>
    </row>
    <row r="9126" spans="1:22" x14ac:dyDescent="0.3">
      <c r="A9126" s="1"/>
      <c r="C9126" s="6"/>
      <c r="H9126" s="8"/>
      <c r="I9126" s="4"/>
      <c r="V9126" s="27"/>
    </row>
    <row r="9127" spans="1:22" x14ac:dyDescent="0.3">
      <c r="A9127" s="1"/>
      <c r="C9127" s="6"/>
      <c r="H9127" s="8"/>
      <c r="I9127" s="4"/>
      <c r="V9127" s="27"/>
    </row>
    <row r="9128" spans="1:22" x14ac:dyDescent="0.3">
      <c r="A9128" s="1"/>
      <c r="C9128" s="6"/>
      <c r="H9128" s="8"/>
      <c r="I9128" s="4"/>
      <c r="V9128" s="27"/>
    </row>
    <row r="9129" spans="1:22" x14ac:dyDescent="0.3">
      <c r="A9129" s="1"/>
      <c r="C9129" s="6"/>
      <c r="H9129" s="8"/>
      <c r="I9129" s="4"/>
      <c r="V9129" s="27"/>
    </row>
    <row r="9130" spans="1:22" x14ac:dyDescent="0.3">
      <c r="A9130" s="1"/>
      <c r="C9130" s="6"/>
      <c r="H9130" s="8"/>
      <c r="I9130" s="4"/>
      <c r="V9130" s="27"/>
    </row>
    <row r="9131" spans="1:22" x14ac:dyDescent="0.3">
      <c r="A9131" s="1"/>
      <c r="C9131" s="6"/>
      <c r="H9131" s="8"/>
      <c r="I9131" s="4"/>
      <c r="V9131" s="27"/>
    </row>
    <row r="9132" spans="1:22" x14ac:dyDescent="0.3">
      <c r="A9132" s="1"/>
      <c r="C9132" s="6"/>
      <c r="H9132" s="8"/>
      <c r="I9132" s="4"/>
      <c r="V9132" s="27"/>
    </row>
    <row r="9133" spans="1:22" x14ac:dyDescent="0.3">
      <c r="A9133" s="1"/>
      <c r="C9133" s="6"/>
      <c r="H9133" s="8"/>
      <c r="I9133" s="4"/>
      <c r="V9133" s="27"/>
    </row>
    <row r="9134" spans="1:22" x14ac:dyDescent="0.3">
      <c r="A9134" s="1"/>
      <c r="C9134" s="6"/>
      <c r="H9134" s="8"/>
      <c r="I9134" s="4"/>
      <c r="V9134" s="27"/>
    </row>
    <row r="9135" spans="1:22" x14ac:dyDescent="0.3">
      <c r="A9135" s="1"/>
      <c r="C9135" s="6"/>
      <c r="H9135" s="8"/>
      <c r="I9135" s="4"/>
      <c r="V9135" s="27"/>
    </row>
    <row r="9136" spans="1:22" x14ac:dyDescent="0.3">
      <c r="A9136" s="1"/>
      <c r="C9136" s="6"/>
      <c r="H9136" s="8"/>
      <c r="I9136" s="4"/>
      <c r="V9136" s="27"/>
    </row>
    <row r="9137" spans="1:22" x14ac:dyDescent="0.3">
      <c r="A9137" s="1"/>
      <c r="C9137" s="6"/>
      <c r="H9137" s="8"/>
      <c r="I9137" s="4"/>
      <c r="V9137" s="27"/>
    </row>
    <row r="9138" spans="1:22" x14ac:dyDescent="0.3">
      <c r="A9138" s="1"/>
      <c r="C9138" s="6"/>
      <c r="H9138" s="8"/>
      <c r="I9138" s="4"/>
      <c r="V9138" s="27"/>
    </row>
    <row r="9139" spans="1:22" x14ac:dyDescent="0.3">
      <c r="A9139" s="1"/>
      <c r="C9139" s="6"/>
      <c r="H9139" s="8"/>
      <c r="I9139" s="4"/>
      <c r="V9139" s="27"/>
    </row>
    <row r="9140" spans="1:22" x14ac:dyDescent="0.3">
      <c r="A9140" s="1"/>
      <c r="C9140" s="6"/>
      <c r="H9140" s="8"/>
      <c r="I9140" s="4"/>
      <c r="V9140" s="27"/>
    </row>
    <row r="9141" spans="1:22" x14ac:dyDescent="0.3">
      <c r="A9141" s="1"/>
      <c r="C9141" s="6"/>
      <c r="H9141" s="8"/>
      <c r="I9141" s="4"/>
      <c r="V9141" s="27"/>
    </row>
    <row r="9142" spans="1:22" x14ac:dyDescent="0.3">
      <c r="A9142" s="1"/>
      <c r="C9142" s="6"/>
      <c r="H9142" s="8"/>
      <c r="I9142" s="4"/>
      <c r="V9142" s="27"/>
    </row>
    <row r="9143" spans="1:22" x14ac:dyDescent="0.3">
      <c r="A9143" s="1"/>
      <c r="C9143" s="6"/>
      <c r="H9143" s="8"/>
      <c r="I9143" s="4"/>
      <c r="V9143" s="27"/>
    </row>
    <row r="9144" spans="1:22" x14ac:dyDescent="0.3">
      <c r="A9144" s="1"/>
      <c r="C9144" s="6"/>
      <c r="H9144" s="8"/>
      <c r="I9144" s="4"/>
      <c r="V9144" s="27"/>
    </row>
    <row r="9145" spans="1:22" x14ac:dyDescent="0.3">
      <c r="A9145" s="1"/>
      <c r="C9145" s="6"/>
      <c r="H9145" s="8"/>
      <c r="I9145" s="4"/>
      <c r="V9145" s="27"/>
    </row>
    <row r="9146" spans="1:22" x14ac:dyDescent="0.3">
      <c r="A9146" s="1"/>
      <c r="C9146" s="6"/>
      <c r="H9146" s="8"/>
      <c r="I9146" s="4"/>
      <c r="V9146" s="27"/>
    </row>
    <row r="9147" spans="1:22" x14ac:dyDescent="0.3">
      <c r="A9147" s="1"/>
      <c r="C9147" s="6"/>
      <c r="H9147" s="8"/>
      <c r="I9147" s="4"/>
      <c r="V9147" s="27"/>
    </row>
    <row r="9148" spans="1:22" x14ac:dyDescent="0.3">
      <c r="A9148" s="1"/>
      <c r="C9148" s="6"/>
      <c r="H9148" s="8"/>
      <c r="I9148" s="4"/>
      <c r="V9148" s="27"/>
    </row>
    <row r="9149" spans="1:22" x14ac:dyDescent="0.3">
      <c r="A9149" s="1"/>
      <c r="C9149" s="6"/>
      <c r="H9149" s="8"/>
      <c r="I9149" s="4"/>
      <c r="V9149" s="27"/>
    </row>
    <row r="9150" spans="1:22" x14ac:dyDescent="0.3">
      <c r="A9150" s="1"/>
      <c r="C9150" s="6"/>
      <c r="H9150" s="8"/>
      <c r="I9150" s="4"/>
      <c r="V9150" s="27"/>
    </row>
    <row r="9151" spans="1:22" x14ac:dyDescent="0.3">
      <c r="A9151" s="1"/>
      <c r="C9151" s="6"/>
      <c r="H9151" s="8"/>
      <c r="I9151" s="4"/>
      <c r="V9151" s="27"/>
    </row>
    <row r="9152" spans="1:22" x14ac:dyDescent="0.3">
      <c r="A9152" s="1"/>
      <c r="C9152" s="6"/>
      <c r="H9152" s="8"/>
      <c r="I9152" s="4"/>
      <c r="V9152" s="27"/>
    </row>
    <row r="9153" spans="1:22" x14ac:dyDescent="0.3">
      <c r="A9153" s="1"/>
      <c r="C9153" s="6"/>
      <c r="H9153" s="8"/>
      <c r="I9153" s="4"/>
      <c r="V9153" s="27"/>
    </row>
    <row r="9154" spans="1:22" x14ac:dyDescent="0.3">
      <c r="A9154" s="1"/>
      <c r="C9154" s="6"/>
      <c r="H9154" s="8"/>
      <c r="I9154" s="4"/>
      <c r="V9154" s="27"/>
    </row>
    <row r="9155" spans="1:22" x14ac:dyDescent="0.3">
      <c r="A9155" s="1"/>
      <c r="C9155" s="6"/>
      <c r="H9155" s="8"/>
      <c r="I9155" s="4"/>
      <c r="V9155" s="27"/>
    </row>
    <row r="9156" spans="1:22" x14ac:dyDescent="0.3">
      <c r="A9156" s="1"/>
      <c r="C9156" s="6"/>
      <c r="H9156" s="8"/>
      <c r="I9156" s="4"/>
      <c r="V9156" s="27"/>
    </row>
    <row r="9157" spans="1:22" x14ac:dyDescent="0.3">
      <c r="A9157" s="1"/>
      <c r="C9157" s="6"/>
      <c r="H9157" s="8"/>
      <c r="I9157" s="4"/>
      <c r="V9157" s="27"/>
    </row>
    <row r="9158" spans="1:22" x14ac:dyDescent="0.3">
      <c r="A9158" s="1"/>
      <c r="C9158" s="6"/>
      <c r="H9158" s="8"/>
      <c r="I9158" s="4"/>
      <c r="V9158" s="27"/>
    </row>
    <row r="9159" spans="1:22" x14ac:dyDescent="0.3">
      <c r="A9159" s="1"/>
      <c r="C9159" s="6"/>
      <c r="H9159" s="8"/>
      <c r="I9159" s="4"/>
      <c r="V9159" s="27"/>
    </row>
    <row r="9160" spans="1:22" x14ac:dyDescent="0.3">
      <c r="A9160" s="1"/>
      <c r="C9160" s="6"/>
      <c r="H9160" s="8"/>
      <c r="I9160" s="4"/>
      <c r="V9160" s="27"/>
    </row>
    <row r="9161" spans="1:22" x14ac:dyDescent="0.3">
      <c r="A9161" s="1"/>
      <c r="C9161" s="6"/>
      <c r="H9161" s="8"/>
      <c r="I9161" s="4"/>
      <c r="V9161" s="27"/>
    </row>
    <row r="9162" spans="1:22" x14ac:dyDescent="0.3">
      <c r="A9162" s="1"/>
      <c r="C9162" s="6"/>
      <c r="H9162" s="8"/>
      <c r="I9162" s="4"/>
      <c r="V9162" s="27"/>
    </row>
    <row r="9163" spans="1:22" x14ac:dyDescent="0.3">
      <c r="A9163" s="1"/>
      <c r="C9163" s="6"/>
      <c r="H9163" s="8"/>
      <c r="I9163" s="4"/>
      <c r="V9163" s="27"/>
    </row>
    <row r="9164" spans="1:22" x14ac:dyDescent="0.3">
      <c r="A9164" s="1"/>
      <c r="C9164" s="6"/>
      <c r="H9164" s="8"/>
      <c r="I9164" s="4"/>
      <c r="V9164" s="27"/>
    </row>
    <row r="9165" spans="1:22" x14ac:dyDescent="0.3">
      <c r="A9165" s="1"/>
      <c r="C9165" s="6"/>
      <c r="H9165" s="8"/>
      <c r="I9165" s="4"/>
      <c r="V9165" s="27"/>
    </row>
    <row r="9166" spans="1:22" x14ac:dyDescent="0.3">
      <c r="A9166" s="1"/>
      <c r="C9166" s="6"/>
      <c r="H9166" s="8"/>
      <c r="I9166" s="4"/>
      <c r="V9166" s="27"/>
    </row>
    <row r="9167" spans="1:22" x14ac:dyDescent="0.3">
      <c r="A9167" s="1"/>
      <c r="C9167" s="6"/>
      <c r="H9167" s="8"/>
      <c r="I9167" s="4"/>
      <c r="V9167" s="27"/>
    </row>
    <row r="9168" spans="1:22" x14ac:dyDescent="0.3">
      <c r="A9168" s="1"/>
      <c r="C9168" s="6"/>
      <c r="H9168" s="8"/>
      <c r="I9168" s="4"/>
      <c r="V9168" s="27"/>
    </row>
    <row r="9169" spans="1:22" x14ac:dyDescent="0.3">
      <c r="A9169" s="1"/>
      <c r="C9169" s="6"/>
      <c r="H9169" s="8"/>
      <c r="I9169" s="4"/>
      <c r="V9169" s="27"/>
    </row>
    <row r="9170" spans="1:22" x14ac:dyDescent="0.3">
      <c r="A9170" s="1"/>
      <c r="C9170" s="6"/>
      <c r="H9170" s="8"/>
      <c r="I9170" s="4"/>
      <c r="V9170" s="27"/>
    </row>
    <row r="9171" spans="1:22" x14ac:dyDescent="0.3">
      <c r="A9171" s="1"/>
      <c r="C9171" s="6"/>
      <c r="H9171" s="8"/>
      <c r="I9171" s="4"/>
      <c r="V9171" s="27"/>
    </row>
    <row r="9172" spans="1:22" x14ac:dyDescent="0.3">
      <c r="A9172" s="1"/>
      <c r="C9172" s="6"/>
      <c r="H9172" s="8"/>
      <c r="I9172" s="4"/>
      <c r="V9172" s="27"/>
    </row>
    <row r="9173" spans="1:22" x14ac:dyDescent="0.3">
      <c r="A9173" s="1"/>
      <c r="C9173" s="6"/>
      <c r="H9173" s="8"/>
      <c r="I9173" s="4"/>
      <c r="V9173" s="27"/>
    </row>
    <row r="9174" spans="1:22" x14ac:dyDescent="0.3">
      <c r="A9174" s="1"/>
      <c r="C9174" s="6"/>
      <c r="H9174" s="8"/>
      <c r="I9174" s="4"/>
      <c r="V9174" s="27"/>
    </row>
    <row r="9175" spans="1:22" x14ac:dyDescent="0.3">
      <c r="A9175" s="1"/>
      <c r="C9175" s="6"/>
      <c r="H9175" s="8"/>
      <c r="I9175" s="4"/>
      <c r="V9175" s="27"/>
    </row>
    <row r="9176" spans="1:22" x14ac:dyDescent="0.3">
      <c r="A9176" s="1"/>
      <c r="C9176" s="6"/>
      <c r="H9176" s="8"/>
      <c r="I9176" s="4"/>
      <c r="V9176" s="27"/>
    </row>
    <row r="9177" spans="1:22" x14ac:dyDescent="0.3">
      <c r="A9177" s="1"/>
      <c r="C9177" s="6"/>
      <c r="H9177" s="8"/>
      <c r="I9177" s="4"/>
      <c r="V9177" s="27"/>
    </row>
    <row r="9178" spans="1:22" x14ac:dyDescent="0.3">
      <c r="A9178" s="1"/>
      <c r="C9178" s="6"/>
      <c r="H9178" s="8"/>
      <c r="I9178" s="4"/>
      <c r="V9178" s="27"/>
    </row>
    <row r="9179" spans="1:22" x14ac:dyDescent="0.3">
      <c r="A9179" s="1"/>
      <c r="C9179" s="6"/>
      <c r="H9179" s="8"/>
      <c r="I9179" s="4"/>
      <c r="V9179" s="27"/>
    </row>
    <row r="9180" spans="1:22" x14ac:dyDescent="0.3">
      <c r="A9180" s="1"/>
      <c r="C9180" s="6"/>
      <c r="H9180" s="8"/>
      <c r="I9180" s="4"/>
      <c r="V9180" s="27"/>
    </row>
    <row r="9181" spans="1:22" x14ac:dyDescent="0.3">
      <c r="A9181" s="1"/>
      <c r="C9181" s="6"/>
      <c r="H9181" s="8"/>
      <c r="I9181" s="4"/>
      <c r="V9181" s="27"/>
    </row>
    <row r="9182" spans="1:22" x14ac:dyDescent="0.3">
      <c r="A9182" s="1"/>
      <c r="C9182" s="6"/>
      <c r="H9182" s="8"/>
      <c r="I9182" s="4"/>
      <c r="V9182" s="27"/>
    </row>
    <row r="9183" spans="1:22" x14ac:dyDescent="0.3">
      <c r="A9183" s="1"/>
      <c r="C9183" s="6"/>
      <c r="H9183" s="8"/>
      <c r="I9183" s="4"/>
      <c r="V9183" s="27"/>
    </row>
    <row r="9184" spans="1:22" x14ac:dyDescent="0.3">
      <c r="A9184" s="1"/>
      <c r="C9184" s="6"/>
      <c r="H9184" s="8"/>
      <c r="I9184" s="4"/>
      <c r="V9184" s="27"/>
    </row>
    <row r="9185" spans="1:22" x14ac:dyDescent="0.3">
      <c r="A9185" s="1"/>
      <c r="C9185" s="6"/>
      <c r="H9185" s="8"/>
      <c r="I9185" s="4"/>
      <c r="V9185" s="27"/>
    </row>
    <row r="9186" spans="1:22" x14ac:dyDescent="0.3">
      <c r="A9186" s="1"/>
      <c r="C9186" s="6"/>
      <c r="H9186" s="8"/>
      <c r="I9186" s="4"/>
      <c r="V9186" s="27"/>
    </row>
    <row r="9187" spans="1:22" x14ac:dyDescent="0.3">
      <c r="A9187" s="1"/>
      <c r="C9187" s="6"/>
      <c r="H9187" s="8"/>
      <c r="I9187" s="4"/>
      <c r="V9187" s="27"/>
    </row>
    <row r="9188" spans="1:22" x14ac:dyDescent="0.3">
      <c r="A9188" s="1"/>
      <c r="C9188" s="6"/>
      <c r="H9188" s="8"/>
      <c r="I9188" s="4"/>
      <c r="V9188" s="27"/>
    </row>
    <row r="9189" spans="1:22" x14ac:dyDescent="0.3">
      <c r="A9189" s="1"/>
      <c r="C9189" s="6"/>
      <c r="H9189" s="8"/>
      <c r="I9189" s="4"/>
      <c r="V9189" s="27"/>
    </row>
    <row r="9190" spans="1:22" x14ac:dyDescent="0.3">
      <c r="A9190" s="1"/>
      <c r="C9190" s="6"/>
      <c r="H9190" s="8"/>
      <c r="I9190" s="4"/>
      <c r="V9190" s="27"/>
    </row>
    <row r="9191" spans="1:22" x14ac:dyDescent="0.3">
      <c r="A9191" s="1"/>
      <c r="C9191" s="6"/>
      <c r="H9191" s="8"/>
      <c r="I9191" s="4"/>
      <c r="V9191" s="27"/>
    </row>
    <row r="9192" spans="1:22" x14ac:dyDescent="0.3">
      <c r="A9192" s="1"/>
      <c r="C9192" s="6"/>
      <c r="H9192" s="8"/>
      <c r="I9192" s="4"/>
      <c r="V9192" s="27"/>
    </row>
    <row r="9193" spans="1:22" x14ac:dyDescent="0.3">
      <c r="A9193" s="1"/>
      <c r="C9193" s="6"/>
      <c r="H9193" s="8"/>
      <c r="I9193" s="4"/>
      <c r="V9193" s="27"/>
    </row>
    <row r="9194" spans="1:22" x14ac:dyDescent="0.3">
      <c r="A9194" s="1"/>
      <c r="C9194" s="6"/>
      <c r="H9194" s="8"/>
      <c r="I9194" s="4"/>
      <c r="V9194" s="27"/>
    </row>
    <row r="9195" spans="1:22" x14ac:dyDescent="0.3">
      <c r="A9195" s="1"/>
      <c r="C9195" s="6"/>
      <c r="H9195" s="8"/>
      <c r="I9195" s="4"/>
      <c r="V9195" s="27"/>
    </row>
    <row r="9196" spans="1:22" x14ac:dyDescent="0.3">
      <c r="A9196" s="1"/>
      <c r="C9196" s="6"/>
      <c r="H9196" s="8"/>
      <c r="I9196" s="4"/>
      <c r="V9196" s="27"/>
    </row>
    <row r="9197" spans="1:22" x14ac:dyDescent="0.3">
      <c r="A9197" s="1"/>
      <c r="C9197" s="6"/>
      <c r="H9197" s="8"/>
      <c r="I9197" s="4"/>
      <c r="V9197" s="27"/>
    </row>
    <row r="9198" spans="1:22" x14ac:dyDescent="0.3">
      <c r="A9198" s="1"/>
      <c r="C9198" s="6"/>
      <c r="H9198" s="8"/>
      <c r="I9198" s="4"/>
      <c r="V9198" s="27"/>
    </row>
    <row r="9199" spans="1:22" x14ac:dyDescent="0.3">
      <c r="A9199" s="1"/>
      <c r="C9199" s="6"/>
      <c r="H9199" s="8"/>
      <c r="I9199" s="4"/>
      <c r="V9199" s="27"/>
    </row>
    <row r="9200" spans="1:22" x14ac:dyDescent="0.3">
      <c r="A9200" s="1"/>
      <c r="C9200" s="6"/>
      <c r="H9200" s="8"/>
      <c r="I9200" s="4"/>
      <c r="V9200" s="27"/>
    </row>
    <row r="9201" spans="1:22" x14ac:dyDescent="0.3">
      <c r="A9201" s="1"/>
      <c r="C9201" s="6"/>
      <c r="H9201" s="8"/>
      <c r="I9201" s="4"/>
      <c r="V9201" s="27"/>
    </row>
    <row r="9202" spans="1:22" x14ac:dyDescent="0.3">
      <c r="A9202" s="1"/>
      <c r="C9202" s="6"/>
      <c r="H9202" s="8"/>
      <c r="I9202" s="4"/>
      <c r="V9202" s="27"/>
    </row>
    <row r="9203" spans="1:22" x14ac:dyDescent="0.3">
      <c r="A9203" s="1"/>
      <c r="C9203" s="6"/>
      <c r="H9203" s="8"/>
      <c r="I9203" s="4"/>
      <c r="V9203" s="27"/>
    </row>
    <row r="9204" spans="1:22" x14ac:dyDescent="0.3">
      <c r="A9204" s="1"/>
      <c r="C9204" s="6"/>
      <c r="H9204" s="8"/>
      <c r="I9204" s="4"/>
      <c r="V9204" s="27"/>
    </row>
    <row r="9205" spans="1:22" x14ac:dyDescent="0.3">
      <c r="A9205" s="1"/>
      <c r="C9205" s="6"/>
      <c r="H9205" s="8"/>
      <c r="I9205" s="4"/>
      <c r="V9205" s="27"/>
    </row>
    <row r="9206" spans="1:22" x14ac:dyDescent="0.3">
      <c r="A9206" s="1"/>
      <c r="C9206" s="6"/>
      <c r="H9206" s="8"/>
      <c r="I9206" s="4"/>
      <c r="V9206" s="27"/>
    </row>
    <row r="9207" spans="1:22" x14ac:dyDescent="0.3">
      <c r="A9207" s="1"/>
      <c r="C9207" s="6"/>
      <c r="H9207" s="8"/>
      <c r="I9207" s="4"/>
      <c r="V9207" s="27"/>
    </row>
    <row r="9208" spans="1:22" x14ac:dyDescent="0.3">
      <c r="A9208" s="1"/>
      <c r="C9208" s="6"/>
      <c r="H9208" s="8"/>
      <c r="I9208" s="4"/>
      <c r="V9208" s="27"/>
    </row>
    <row r="9209" spans="1:22" x14ac:dyDescent="0.3">
      <c r="A9209" s="1"/>
      <c r="C9209" s="6"/>
      <c r="H9209" s="8"/>
      <c r="I9209" s="4"/>
      <c r="V9209" s="27"/>
    </row>
    <row r="9210" spans="1:22" x14ac:dyDescent="0.3">
      <c r="A9210" s="1"/>
      <c r="C9210" s="6"/>
      <c r="H9210" s="8"/>
      <c r="I9210" s="4"/>
      <c r="V9210" s="27"/>
    </row>
    <row r="9211" spans="1:22" x14ac:dyDescent="0.3">
      <c r="A9211" s="1"/>
      <c r="C9211" s="6"/>
      <c r="H9211" s="8"/>
      <c r="I9211" s="4"/>
      <c r="V9211" s="27"/>
    </row>
    <row r="9212" spans="1:22" x14ac:dyDescent="0.3">
      <c r="A9212" s="1"/>
      <c r="C9212" s="6"/>
      <c r="H9212" s="8"/>
      <c r="I9212" s="4"/>
      <c r="V9212" s="27"/>
    </row>
    <row r="9213" spans="1:22" x14ac:dyDescent="0.3">
      <c r="A9213" s="1"/>
      <c r="C9213" s="6"/>
      <c r="H9213" s="8"/>
      <c r="I9213" s="4"/>
      <c r="V9213" s="27"/>
    </row>
    <row r="9214" spans="1:22" x14ac:dyDescent="0.3">
      <c r="A9214" s="1"/>
      <c r="C9214" s="6"/>
      <c r="H9214" s="8"/>
      <c r="I9214" s="4"/>
      <c r="V9214" s="27"/>
    </row>
    <row r="9215" spans="1:22" x14ac:dyDescent="0.3">
      <c r="A9215" s="1"/>
      <c r="C9215" s="6"/>
      <c r="H9215" s="8"/>
      <c r="I9215" s="4"/>
      <c r="V9215" s="27"/>
    </row>
    <row r="9216" spans="1:22" x14ac:dyDescent="0.3">
      <c r="A9216" s="1"/>
      <c r="C9216" s="6"/>
      <c r="H9216" s="8"/>
      <c r="I9216" s="4"/>
      <c r="V9216" s="27"/>
    </row>
    <row r="9217" spans="1:22" x14ac:dyDescent="0.3">
      <c r="A9217" s="1"/>
      <c r="C9217" s="6"/>
      <c r="H9217" s="8"/>
      <c r="I9217" s="4"/>
      <c r="V9217" s="27"/>
    </row>
    <row r="9218" spans="1:22" x14ac:dyDescent="0.3">
      <c r="A9218" s="1"/>
      <c r="C9218" s="6"/>
      <c r="H9218" s="8"/>
      <c r="I9218" s="4"/>
      <c r="V9218" s="27"/>
    </row>
    <row r="9219" spans="1:22" x14ac:dyDescent="0.3">
      <c r="A9219" s="1"/>
      <c r="C9219" s="6"/>
      <c r="H9219" s="8"/>
      <c r="I9219" s="4"/>
      <c r="V9219" s="27"/>
    </row>
    <row r="9220" spans="1:22" x14ac:dyDescent="0.3">
      <c r="A9220" s="1"/>
      <c r="C9220" s="6"/>
      <c r="H9220" s="8"/>
      <c r="I9220" s="4"/>
      <c r="V9220" s="27"/>
    </row>
    <row r="9221" spans="1:22" x14ac:dyDescent="0.3">
      <c r="A9221" s="1"/>
      <c r="C9221" s="6"/>
      <c r="H9221" s="8"/>
      <c r="I9221" s="4"/>
      <c r="V9221" s="27"/>
    </row>
    <row r="9222" spans="1:22" x14ac:dyDescent="0.3">
      <c r="A9222" s="1"/>
      <c r="C9222" s="6"/>
      <c r="H9222" s="8"/>
      <c r="I9222" s="4"/>
      <c r="V9222" s="27"/>
    </row>
    <row r="9223" spans="1:22" x14ac:dyDescent="0.3">
      <c r="A9223" s="1"/>
      <c r="C9223" s="6"/>
      <c r="H9223" s="8"/>
      <c r="I9223" s="4"/>
      <c r="V9223" s="27"/>
    </row>
    <row r="9224" spans="1:22" x14ac:dyDescent="0.3">
      <c r="A9224" s="1"/>
      <c r="C9224" s="6"/>
      <c r="H9224" s="8"/>
      <c r="I9224" s="4"/>
      <c r="V9224" s="27"/>
    </row>
    <row r="9225" spans="1:22" x14ac:dyDescent="0.3">
      <c r="A9225" s="1"/>
      <c r="C9225" s="6"/>
      <c r="H9225" s="8"/>
      <c r="I9225" s="4"/>
      <c r="V9225" s="27"/>
    </row>
    <row r="9226" spans="1:22" x14ac:dyDescent="0.3">
      <c r="A9226" s="1"/>
      <c r="C9226" s="6"/>
      <c r="H9226" s="8"/>
      <c r="I9226" s="4"/>
      <c r="V9226" s="27"/>
    </row>
    <row r="9227" spans="1:22" x14ac:dyDescent="0.3">
      <c r="A9227" s="1"/>
      <c r="C9227" s="6"/>
      <c r="H9227" s="8"/>
      <c r="I9227" s="4"/>
      <c r="V9227" s="27"/>
    </row>
    <row r="9228" spans="1:22" x14ac:dyDescent="0.3">
      <c r="A9228" s="1"/>
      <c r="C9228" s="6"/>
      <c r="H9228" s="8"/>
      <c r="I9228" s="4"/>
      <c r="V9228" s="27"/>
    </row>
    <row r="9229" spans="1:22" x14ac:dyDescent="0.3">
      <c r="A9229" s="1"/>
      <c r="C9229" s="6"/>
      <c r="H9229" s="8"/>
      <c r="I9229" s="4"/>
      <c r="V9229" s="27"/>
    </row>
    <row r="9230" spans="1:22" x14ac:dyDescent="0.3">
      <c r="A9230" s="1"/>
      <c r="C9230" s="6"/>
      <c r="H9230" s="8"/>
      <c r="I9230" s="4"/>
      <c r="V9230" s="27"/>
    </row>
    <row r="9231" spans="1:22" x14ac:dyDescent="0.3">
      <c r="A9231" s="1"/>
      <c r="C9231" s="6"/>
      <c r="H9231" s="8"/>
      <c r="I9231" s="4"/>
      <c r="V9231" s="27"/>
    </row>
    <row r="9232" spans="1:22" x14ac:dyDescent="0.3">
      <c r="A9232" s="1"/>
      <c r="C9232" s="6"/>
      <c r="H9232" s="8"/>
      <c r="I9232" s="4"/>
      <c r="V9232" s="27"/>
    </row>
    <row r="9233" spans="1:22" x14ac:dyDescent="0.3">
      <c r="A9233" s="1"/>
      <c r="C9233" s="6"/>
      <c r="H9233" s="8"/>
      <c r="I9233" s="4"/>
      <c r="V9233" s="27"/>
    </row>
    <row r="9234" spans="1:22" x14ac:dyDescent="0.3">
      <c r="A9234" s="1"/>
      <c r="C9234" s="6"/>
      <c r="H9234" s="8"/>
      <c r="I9234" s="4"/>
      <c r="V9234" s="27"/>
    </row>
    <row r="9235" spans="1:22" x14ac:dyDescent="0.3">
      <c r="A9235" s="1"/>
      <c r="C9235" s="6"/>
      <c r="H9235" s="8"/>
      <c r="I9235" s="4"/>
      <c r="V9235" s="27"/>
    </row>
    <row r="9236" spans="1:22" x14ac:dyDescent="0.3">
      <c r="A9236" s="1"/>
      <c r="C9236" s="6"/>
      <c r="H9236" s="8"/>
      <c r="I9236" s="4"/>
      <c r="V9236" s="27"/>
    </row>
    <row r="9237" spans="1:22" x14ac:dyDescent="0.3">
      <c r="A9237" s="1"/>
      <c r="C9237" s="6"/>
      <c r="H9237" s="8"/>
      <c r="I9237" s="4"/>
      <c r="V9237" s="27"/>
    </row>
    <row r="9238" spans="1:22" x14ac:dyDescent="0.3">
      <c r="A9238" s="1"/>
      <c r="C9238" s="6"/>
      <c r="H9238" s="8"/>
      <c r="I9238" s="4"/>
      <c r="V9238" s="27"/>
    </row>
    <row r="9239" spans="1:22" x14ac:dyDescent="0.3">
      <c r="A9239" s="1"/>
      <c r="C9239" s="6"/>
      <c r="H9239" s="8"/>
      <c r="I9239" s="4"/>
      <c r="V9239" s="27"/>
    </row>
    <row r="9240" spans="1:22" x14ac:dyDescent="0.3">
      <c r="A9240" s="1"/>
      <c r="C9240" s="6"/>
      <c r="H9240" s="8"/>
      <c r="I9240" s="4"/>
      <c r="V9240" s="27"/>
    </row>
    <row r="9241" spans="1:22" x14ac:dyDescent="0.3">
      <c r="A9241" s="1"/>
      <c r="C9241" s="6"/>
      <c r="H9241" s="8"/>
      <c r="I9241" s="4"/>
      <c r="V9241" s="27"/>
    </row>
    <row r="9242" spans="1:22" x14ac:dyDescent="0.3">
      <c r="A9242" s="1"/>
      <c r="C9242" s="6"/>
      <c r="H9242" s="8"/>
      <c r="I9242" s="4"/>
      <c r="V9242" s="27"/>
    </row>
    <row r="9243" spans="1:22" x14ac:dyDescent="0.3">
      <c r="A9243" s="1"/>
      <c r="C9243" s="6"/>
      <c r="H9243" s="8"/>
      <c r="I9243" s="4"/>
      <c r="V9243" s="27"/>
    </row>
    <row r="9244" spans="1:22" x14ac:dyDescent="0.3">
      <c r="A9244" s="1"/>
      <c r="C9244" s="6"/>
      <c r="H9244" s="8"/>
      <c r="I9244" s="4"/>
      <c r="V9244" s="27"/>
    </row>
    <row r="9245" spans="1:22" x14ac:dyDescent="0.3">
      <c r="A9245" s="1"/>
      <c r="C9245" s="6"/>
      <c r="H9245" s="8"/>
      <c r="I9245" s="4"/>
      <c r="V9245" s="27"/>
    </row>
    <row r="9246" spans="1:22" x14ac:dyDescent="0.3">
      <c r="A9246" s="1"/>
      <c r="C9246" s="6"/>
      <c r="H9246" s="8"/>
      <c r="I9246" s="4"/>
      <c r="V9246" s="27"/>
    </row>
    <row r="9247" spans="1:22" x14ac:dyDescent="0.3">
      <c r="A9247" s="1"/>
      <c r="C9247" s="6"/>
      <c r="H9247" s="8"/>
      <c r="I9247" s="4"/>
      <c r="V9247" s="27"/>
    </row>
    <row r="9248" spans="1:22" x14ac:dyDescent="0.3">
      <c r="A9248" s="1"/>
      <c r="C9248" s="6"/>
      <c r="H9248" s="8"/>
      <c r="I9248" s="4"/>
      <c r="V9248" s="27"/>
    </row>
    <row r="9249" spans="1:22" x14ac:dyDescent="0.3">
      <c r="A9249" s="1"/>
      <c r="C9249" s="6"/>
      <c r="H9249" s="8"/>
      <c r="I9249" s="4"/>
      <c r="V9249" s="27"/>
    </row>
    <row r="9250" spans="1:22" x14ac:dyDescent="0.3">
      <c r="A9250" s="1"/>
      <c r="C9250" s="6"/>
      <c r="H9250" s="8"/>
      <c r="I9250" s="4"/>
      <c r="V9250" s="27"/>
    </row>
    <row r="9251" spans="1:22" x14ac:dyDescent="0.3">
      <c r="A9251" s="1"/>
      <c r="C9251" s="6"/>
      <c r="H9251" s="8"/>
      <c r="I9251" s="4"/>
      <c r="V9251" s="27"/>
    </row>
    <row r="9252" spans="1:22" x14ac:dyDescent="0.3">
      <c r="A9252" s="1"/>
      <c r="C9252" s="6"/>
      <c r="H9252" s="8"/>
      <c r="I9252" s="4"/>
      <c r="V9252" s="27"/>
    </row>
    <row r="9253" spans="1:22" x14ac:dyDescent="0.3">
      <c r="A9253" s="1"/>
      <c r="C9253" s="6"/>
      <c r="H9253" s="8"/>
      <c r="I9253" s="4"/>
      <c r="V9253" s="27"/>
    </row>
    <row r="9254" spans="1:22" x14ac:dyDescent="0.3">
      <c r="A9254" s="1"/>
      <c r="C9254" s="6"/>
      <c r="H9254" s="8"/>
      <c r="I9254" s="4"/>
      <c r="V9254" s="27"/>
    </row>
    <row r="9255" spans="1:22" x14ac:dyDescent="0.3">
      <c r="A9255" s="1"/>
      <c r="C9255" s="6"/>
      <c r="H9255" s="8"/>
      <c r="I9255" s="4"/>
      <c r="V9255" s="27"/>
    </row>
    <row r="9256" spans="1:22" x14ac:dyDescent="0.3">
      <c r="A9256" s="1"/>
      <c r="C9256" s="6"/>
      <c r="H9256" s="8"/>
      <c r="I9256" s="4"/>
      <c r="V9256" s="27"/>
    </row>
    <row r="9257" spans="1:22" x14ac:dyDescent="0.3">
      <c r="A9257" s="1"/>
      <c r="C9257" s="6"/>
      <c r="H9257" s="8"/>
      <c r="I9257" s="4"/>
      <c r="V9257" s="27"/>
    </row>
    <row r="9258" spans="1:22" x14ac:dyDescent="0.3">
      <c r="A9258" s="1"/>
      <c r="C9258" s="6"/>
      <c r="H9258" s="8"/>
      <c r="I9258" s="4"/>
      <c r="V9258" s="27"/>
    </row>
    <row r="9259" spans="1:22" x14ac:dyDescent="0.3">
      <c r="A9259" s="1"/>
      <c r="C9259" s="6"/>
      <c r="H9259" s="8"/>
      <c r="I9259" s="4"/>
      <c r="V9259" s="27"/>
    </row>
    <row r="9260" spans="1:22" x14ac:dyDescent="0.3">
      <c r="A9260" s="1"/>
      <c r="C9260" s="6"/>
      <c r="H9260" s="8"/>
      <c r="I9260" s="4"/>
      <c r="V9260" s="27"/>
    </row>
    <row r="9261" spans="1:22" x14ac:dyDescent="0.3">
      <c r="A9261" s="1"/>
      <c r="C9261" s="6"/>
      <c r="H9261" s="8"/>
      <c r="I9261" s="4"/>
      <c r="V9261" s="27"/>
    </row>
    <row r="9262" spans="1:22" x14ac:dyDescent="0.3">
      <c r="A9262" s="1"/>
      <c r="C9262" s="6"/>
      <c r="H9262" s="8"/>
      <c r="I9262" s="4"/>
      <c r="V9262" s="27"/>
    </row>
    <row r="9263" spans="1:22" x14ac:dyDescent="0.3">
      <c r="A9263" s="1"/>
      <c r="C9263" s="6"/>
      <c r="H9263" s="8"/>
      <c r="I9263" s="4"/>
      <c r="V9263" s="27"/>
    </row>
    <row r="9264" spans="1:22" x14ac:dyDescent="0.3">
      <c r="A9264" s="1"/>
      <c r="C9264" s="6"/>
      <c r="H9264" s="8"/>
      <c r="I9264" s="4"/>
      <c r="V9264" s="27"/>
    </row>
    <row r="9265" spans="1:22" x14ac:dyDescent="0.3">
      <c r="A9265" s="1"/>
      <c r="C9265" s="6"/>
      <c r="H9265" s="8"/>
      <c r="I9265" s="4"/>
      <c r="V9265" s="27"/>
    </row>
    <row r="9266" spans="1:22" x14ac:dyDescent="0.3">
      <c r="A9266" s="1"/>
      <c r="C9266" s="6"/>
      <c r="H9266" s="8"/>
      <c r="I9266" s="4"/>
      <c r="V9266" s="27"/>
    </row>
    <row r="9267" spans="1:22" x14ac:dyDescent="0.3">
      <c r="A9267" s="1"/>
      <c r="C9267" s="6"/>
      <c r="H9267" s="8"/>
      <c r="I9267" s="4"/>
      <c r="V9267" s="27"/>
    </row>
    <row r="9268" spans="1:22" x14ac:dyDescent="0.3">
      <c r="A9268" s="1"/>
      <c r="C9268" s="6"/>
      <c r="H9268" s="8"/>
      <c r="I9268" s="4"/>
      <c r="V9268" s="27"/>
    </row>
    <row r="9269" spans="1:22" x14ac:dyDescent="0.3">
      <c r="A9269" s="1"/>
      <c r="C9269" s="6"/>
      <c r="H9269" s="8"/>
      <c r="I9269" s="4"/>
      <c r="V9269" s="27"/>
    </row>
    <row r="9270" spans="1:22" x14ac:dyDescent="0.3">
      <c r="A9270" s="1"/>
      <c r="C9270" s="6"/>
      <c r="H9270" s="8"/>
      <c r="I9270" s="4"/>
      <c r="V9270" s="27"/>
    </row>
    <row r="9271" spans="1:22" x14ac:dyDescent="0.3">
      <c r="A9271" s="1"/>
      <c r="C9271" s="6"/>
      <c r="H9271" s="8"/>
      <c r="I9271" s="4"/>
      <c r="V9271" s="27"/>
    </row>
    <row r="9272" spans="1:22" x14ac:dyDescent="0.3">
      <c r="A9272" s="1"/>
      <c r="C9272" s="6"/>
      <c r="H9272" s="8"/>
      <c r="I9272" s="4"/>
      <c r="V9272" s="27"/>
    </row>
    <row r="9273" spans="1:22" x14ac:dyDescent="0.3">
      <c r="A9273" s="1"/>
      <c r="C9273" s="6"/>
      <c r="H9273" s="8"/>
      <c r="I9273" s="4"/>
      <c r="V9273" s="27"/>
    </row>
    <row r="9274" spans="1:22" x14ac:dyDescent="0.3">
      <c r="A9274" s="1"/>
      <c r="C9274" s="6"/>
      <c r="H9274" s="8"/>
      <c r="I9274" s="4"/>
      <c r="V9274" s="27"/>
    </row>
    <row r="9275" spans="1:22" x14ac:dyDescent="0.3">
      <c r="A9275" s="1"/>
      <c r="C9275" s="6"/>
      <c r="H9275" s="8"/>
      <c r="I9275" s="4"/>
      <c r="V9275" s="27"/>
    </row>
    <row r="9276" spans="1:22" x14ac:dyDescent="0.3">
      <c r="A9276" s="1"/>
      <c r="C9276" s="6"/>
      <c r="H9276" s="8"/>
      <c r="I9276" s="4"/>
      <c r="V9276" s="27"/>
    </row>
    <row r="9277" spans="1:22" x14ac:dyDescent="0.3">
      <c r="A9277" s="1"/>
      <c r="C9277" s="6"/>
      <c r="H9277" s="8"/>
      <c r="I9277" s="4"/>
      <c r="V9277" s="27"/>
    </row>
    <row r="9278" spans="1:22" x14ac:dyDescent="0.3">
      <c r="A9278" s="1"/>
      <c r="C9278" s="6"/>
      <c r="H9278" s="8"/>
      <c r="I9278" s="4"/>
      <c r="V9278" s="27"/>
    </row>
    <row r="9279" spans="1:22" x14ac:dyDescent="0.3">
      <c r="A9279" s="1"/>
      <c r="C9279" s="6"/>
      <c r="H9279" s="8"/>
      <c r="I9279" s="4"/>
      <c r="V9279" s="27"/>
    </row>
    <row r="9280" spans="1:22" x14ac:dyDescent="0.3">
      <c r="A9280" s="1"/>
      <c r="C9280" s="6"/>
      <c r="H9280" s="8"/>
      <c r="I9280" s="4"/>
      <c r="V9280" s="27"/>
    </row>
    <row r="9281" spans="1:22" x14ac:dyDescent="0.3">
      <c r="A9281" s="1"/>
      <c r="C9281" s="6"/>
      <c r="H9281" s="8"/>
      <c r="I9281" s="4"/>
      <c r="V9281" s="27"/>
    </row>
    <row r="9282" spans="1:22" x14ac:dyDescent="0.3">
      <c r="A9282" s="1"/>
      <c r="C9282" s="6"/>
      <c r="H9282" s="8"/>
      <c r="I9282" s="4"/>
      <c r="V9282" s="27"/>
    </row>
    <row r="9283" spans="1:22" x14ac:dyDescent="0.3">
      <c r="A9283" s="1"/>
      <c r="C9283" s="6"/>
      <c r="H9283" s="8"/>
      <c r="I9283" s="4"/>
      <c r="V9283" s="27"/>
    </row>
    <row r="9284" spans="1:22" x14ac:dyDescent="0.3">
      <c r="A9284" s="1"/>
      <c r="C9284" s="6"/>
      <c r="H9284" s="8"/>
      <c r="I9284" s="4"/>
      <c r="V9284" s="27"/>
    </row>
    <row r="9285" spans="1:22" x14ac:dyDescent="0.3">
      <c r="A9285" s="1"/>
      <c r="C9285" s="6"/>
      <c r="H9285" s="8"/>
      <c r="I9285" s="4"/>
      <c r="V9285" s="27"/>
    </row>
    <row r="9286" spans="1:22" x14ac:dyDescent="0.3">
      <c r="A9286" s="1"/>
      <c r="C9286" s="6"/>
      <c r="H9286" s="8"/>
      <c r="I9286" s="4"/>
      <c r="V9286" s="27"/>
    </row>
    <row r="9287" spans="1:22" x14ac:dyDescent="0.3">
      <c r="A9287" s="1"/>
      <c r="C9287" s="6"/>
      <c r="H9287" s="8"/>
      <c r="I9287" s="4"/>
      <c r="V9287" s="27"/>
    </row>
    <row r="9288" spans="1:22" x14ac:dyDescent="0.3">
      <c r="A9288" s="1"/>
      <c r="C9288" s="6"/>
      <c r="H9288" s="8"/>
      <c r="I9288" s="4"/>
      <c r="V9288" s="27"/>
    </row>
    <row r="9289" spans="1:22" x14ac:dyDescent="0.3">
      <c r="A9289" s="1"/>
      <c r="C9289" s="6"/>
      <c r="H9289" s="8"/>
      <c r="I9289" s="4"/>
      <c r="V9289" s="27"/>
    </row>
    <row r="9290" spans="1:22" x14ac:dyDescent="0.3">
      <c r="A9290" s="1"/>
      <c r="C9290" s="6"/>
      <c r="H9290" s="8"/>
      <c r="I9290" s="4"/>
      <c r="V9290" s="27"/>
    </row>
    <row r="9291" spans="1:22" x14ac:dyDescent="0.3">
      <c r="A9291" s="1"/>
      <c r="C9291" s="6"/>
      <c r="H9291" s="8"/>
      <c r="I9291" s="4"/>
      <c r="V9291" s="27"/>
    </row>
    <row r="9292" spans="1:22" x14ac:dyDescent="0.3">
      <c r="A9292" s="1"/>
      <c r="C9292" s="6"/>
      <c r="H9292" s="8"/>
      <c r="I9292" s="4"/>
      <c r="V9292" s="27"/>
    </row>
    <row r="9293" spans="1:22" x14ac:dyDescent="0.3">
      <c r="A9293" s="1"/>
      <c r="C9293" s="6"/>
      <c r="H9293" s="8"/>
      <c r="I9293" s="4"/>
      <c r="V9293" s="27"/>
    </row>
    <row r="9294" spans="1:22" x14ac:dyDescent="0.3">
      <c r="A9294" s="1"/>
      <c r="C9294" s="6"/>
      <c r="H9294" s="8"/>
      <c r="I9294" s="4"/>
      <c r="V9294" s="27"/>
    </row>
    <row r="9295" spans="1:22" x14ac:dyDescent="0.3">
      <c r="A9295" s="1"/>
      <c r="C9295" s="6"/>
      <c r="H9295" s="8"/>
      <c r="I9295" s="4"/>
      <c r="V9295" s="27"/>
    </row>
    <row r="9296" spans="1:22" x14ac:dyDescent="0.3">
      <c r="A9296" s="1"/>
      <c r="C9296" s="6"/>
      <c r="H9296" s="8"/>
      <c r="I9296" s="4"/>
      <c r="V9296" s="27"/>
    </row>
    <row r="9297" spans="1:22" x14ac:dyDescent="0.3">
      <c r="A9297" s="1"/>
      <c r="C9297" s="6"/>
      <c r="H9297" s="8"/>
      <c r="I9297" s="4"/>
      <c r="V9297" s="27"/>
    </row>
    <row r="9298" spans="1:22" x14ac:dyDescent="0.3">
      <c r="A9298" s="1"/>
      <c r="C9298" s="6"/>
      <c r="H9298" s="8"/>
      <c r="I9298" s="4"/>
      <c r="V9298" s="27"/>
    </row>
    <row r="9299" spans="1:22" x14ac:dyDescent="0.3">
      <c r="A9299" s="1"/>
      <c r="C9299" s="6"/>
      <c r="H9299" s="8"/>
      <c r="I9299" s="4"/>
      <c r="V9299" s="27"/>
    </row>
    <row r="9300" spans="1:22" x14ac:dyDescent="0.3">
      <c r="A9300" s="1"/>
      <c r="C9300" s="6"/>
      <c r="H9300" s="8"/>
      <c r="I9300" s="4"/>
      <c r="V9300" s="27"/>
    </row>
    <row r="9301" spans="1:22" x14ac:dyDescent="0.3">
      <c r="A9301" s="1"/>
      <c r="C9301" s="6"/>
      <c r="H9301" s="8"/>
      <c r="I9301" s="4"/>
      <c r="V9301" s="27"/>
    </row>
    <row r="9302" spans="1:22" x14ac:dyDescent="0.3">
      <c r="A9302" s="1"/>
      <c r="C9302" s="6"/>
      <c r="H9302" s="8"/>
      <c r="I9302" s="4"/>
      <c r="V9302" s="27"/>
    </row>
    <row r="9303" spans="1:22" x14ac:dyDescent="0.3">
      <c r="A9303" s="1"/>
      <c r="C9303" s="6"/>
      <c r="H9303" s="8"/>
      <c r="I9303" s="4"/>
      <c r="V9303" s="27"/>
    </row>
    <row r="9304" spans="1:22" x14ac:dyDescent="0.3">
      <c r="A9304" s="1"/>
      <c r="C9304" s="6"/>
      <c r="H9304" s="8"/>
      <c r="I9304" s="4"/>
      <c r="V9304" s="27"/>
    </row>
    <row r="9305" spans="1:22" x14ac:dyDescent="0.3">
      <c r="A9305" s="1"/>
      <c r="C9305" s="6"/>
      <c r="H9305" s="8"/>
      <c r="I9305" s="4"/>
      <c r="V9305" s="27"/>
    </row>
    <row r="9306" spans="1:22" x14ac:dyDescent="0.3">
      <c r="A9306" s="1"/>
      <c r="C9306" s="6"/>
      <c r="H9306" s="8"/>
      <c r="I9306" s="4"/>
      <c r="V9306" s="27"/>
    </row>
    <row r="9307" spans="1:22" x14ac:dyDescent="0.3">
      <c r="A9307" s="1"/>
      <c r="C9307" s="6"/>
      <c r="H9307" s="8"/>
      <c r="I9307" s="4"/>
      <c r="V9307" s="27"/>
    </row>
    <row r="9308" spans="1:22" x14ac:dyDescent="0.3">
      <c r="A9308" s="1"/>
      <c r="C9308" s="6"/>
      <c r="H9308" s="8"/>
      <c r="I9308" s="4"/>
      <c r="V9308" s="27"/>
    </row>
    <row r="9309" spans="1:22" x14ac:dyDescent="0.3">
      <c r="A9309" s="1"/>
      <c r="C9309" s="6"/>
      <c r="H9309" s="8"/>
      <c r="I9309" s="4"/>
      <c r="V9309" s="27"/>
    </row>
    <row r="9310" spans="1:22" x14ac:dyDescent="0.3">
      <c r="A9310" s="1"/>
      <c r="C9310" s="6"/>
      <c r="H9310" s="8"/>
      <c r="I9310" s="4"/>
      <c r="V9310" s="27"/>
    </row>
    <row r="9311" spans="1:22" x14ac:dyDescent="0.3">
      <c r="A9311" s="1"/>
      <c r="C9311" s="6"/>
      <c r="H9311" s="8"/>
      <c r="I9311" s="4"/>
      <c r="V9311" s="27"/>
    </row>
    <row r="9312" spans="1:22" x14ac:dyDescent="0.3">
      <c r="A9312" s="1"/>
      <c r="C9312" s="6"/>
      <c r="H9312" s="8"/>
      <c r="I9312" s="4"/>
      <c r="V9312" s="27"/>
    </row>
    <row r="9313" spans="1:22" x14ac:dyDescent="0.3">
      <c r="A9313" s="1"/>
      <c r="C9313" s="6"/>
      <c r="H9313" s="8"/>
      <c r="I9313" s="4"/>
      <c r="V9313" s="27"/>
    </row>
    <row r="9314" spans="1:22" x14ac:dyDescent="0.3">
      <c r="A9314" s="1"/>
      <c r="C9314" s="6"/>
      <c r="H9314" s="8"/>
      <c r="I9314" s="4"/>
      <c r="V9314" s="27"/>
    </row>
    <row r="9315" spans="1:22" x14ac:dyDescent="0.3">
      <c r="A9315" s="1"/>
      <c r="C9315" s="6"/>
      <c r="H9315" s="8"/>
      <c r="I9315" s="4"/>
      <c r="V9315" s="27"/>
    </row>
    <row r="9316" spans="1:22" x14ac:dyDescent="0.3">
      <c r="A9316" s="1"/>
      <c r="C9316" s="6"/>
      <c r="H9316" s="8"/>
      <c r="I9316" s="4"/>
      <c r="V9316" s="27"/>
    </row>
    <row r="9317" spans="1:22" x14ac:dyDescent="0.3">
      <c r="A9317" s="1"/>
      <c r="C9317" s="6"/>
      <c r="H9317" s="8"/>
      <c r="I9317" s="4"/>
      <c r="V9317" s="27"/>
    </row>
    <row r="9318" spans="1:22" x14ac:dyDescent="0.3">
      <c r="A9318" s="1"/>
      <c r="C9318" s="6"/>
      <c r="H9318" s="8"/>
      <c r="I9318" s="4"/>
      <c r="V9318" s="27"/>
    </row>
    <row r="9319" spans="1:22" x14ac:dyDescent="0.3">
      <c r="A9319" s="1"/>
      <c r="C9319" s="6"/>
      <c r="H9319" s="8"/>
      <c r="I9319" s="4"/>
      <c r="V9319" s="27"/>
    </row>
    <row r="9320" spans="1:22" x14ac:dyDescent="0.3">
      <c r="A9320" s="1"/>
      <c r="C9320" s="6"/>
      <c r="H9320" s="8"/>
      <c r="I9320" s="4"/>
      <c r="V9320" s="27"/>
    </row>
    <row r="9321" spans="1:22" x14ac:dyDescent="0.3">
      <c r="A9321" s="1"/>
      <c r="C9321" s="6"/>
      <c r="H9321" s="8"/>
      <c r="I9321" s="4"/>
      <c r="V9321" s="27"/>
    </row>
    <row r="9322" spans="1:22" x14ac:dyDescent="0.3">
      <c r="A9322" s="1"/>
      <c r="C9322" s="6"/>
      <c r="H9322" s="8"/>
      <c r="I9322" s="4"/>
      <c r="V9322" s="27"/>
    </row>
    <row r="9323" spans="1:22" x14ac:dyDescent="0.3">
      <c r="A9323" s="1"/>
      <c r="C9323" s="6"/>
      <c r="H9323" s="8"/>
      <c r="I9323" s="4"/>
      <c r="V9323" s="27"/>
    </row>
    <row r="9324" spans="1:22" x14ac:dyDescent="0.3">
      <c r="A9324" s="1"/>
      <c r="C9324" s="6"/>
      <c r="H9324" s="8"/>
      <c r="I9324" s="4"/>
      <c r="V9324" s="27"/>
    </row>
    <row r="9325" spans="1:22" x14ac:dyDescent="0.3">
      <c r="A9325" s="1"/>
      <c r="C9325" s="6"/>
      <c r="H9325" s="8"/>
      <c r="I9325" s="4"/>
      <c r="V9325" s="27"/>
    </row>
    <row r="9326" spans="1:22" x14ac:dyDescent="0.3">
      <c r="A9326" s="1"/>
      <c r="C9326" s="6"/>
      <c r="H9326" s="8"/>
      <c r="I9326" s="4"/>
      <c r="V9326" s="27"/>
    </row>
    <row r="9327" spans="1:22" x14ac:dyDescent="0.3">
      <c r="A9327" s="1"/>
      <c r="C9327" s="6"/>
      <c r="H9327" s="8"/>
      <c r="I9327" s="4"/>
      <c r="V9327" s="27"/>
    </row>
    <row r="9328" spans="1:22" x14ac:dyDescent="0.3">
      <c r="A9328" s="1"/>
      <c r="C9328" s="6"/>
      <c r="H9328" s="8"/>
      <c r="I9328" s="4"/>
      <c r="V9328" s="27"/>
    </row>
    <row r="9329" spans="1:22" x14ac:dyDescent="0.3">
      <c r="A9329" s="1"/>
      <c r="C9329" s="6"/>
      <c r="H9329" s="8"/>
      <c r="I9329" s="4"/>
      <c r="V9329" s="27"/>
    </row>
    <row r="9330" spans="1:22" x14ac:dyDescent="0.3">
      <c r="A9330" s="1"/>
      <c r="C9330" s="6"/>
      <c r="H9330" s="8"/>
      <c r="I9330" s="4"/>
      <c r="V9330" s="27"/>
    </row>
    <row r="9331" spans="1:22" x14ac:dyDescent="0.3">
      <c r="A9331" s="1"/>
      <c r="C9331" s="6"/>
      <c r="H9331" s="8"/>
      <c r="I9331" s="4"/>
      <c r="V9331" s="27"/>
    </row>
    <row r="9332" spans="1:22" x14ac:dyDescent="0.3">
      <c r="A9332" s="1"/>
      <c r="C9332" s="6"/>
      <c r="H9332" s="8"/>
      <c r="I9332" s="4"/>
      <c r="V9332" s="27"/>
    </row>
    <row r="9333" spans="1:22" x14ac:dyDescent="0.3">
      <c r="A9333" s="1"/>
      <c r="C9333" s="6"/>
      <c r="H9333" s="8"/>
      <c r="I9333" s="4"/>
      <c r="V9333" s="27"/>
    </row>
    <row r="9334" spans="1:22" x14ac:dyDescent="0.3">
      <c r="A9334" s="1"/>
      <c r="C9334" s="6"/>
      <c r="H9334" s="8"/>
      <c r="I9334" s="4"/>
      <c r="V9334" s="27"/>
    </row>
    <row r="9335" spans="1:22" x14ac:dyDescent="0.3">
      <c r="A9335" s="1"/>
      <c r="C9335" s="6"/>
      <c r="H9335" s="8"/>
      <c r="I9335" s="4"/>
      <c r="V9335" s="27"/>
    </row>
    <row r="9336" spans="1:22" x14ac:dyDescent="0.3">
      <c r="A9336" s="1"/>
      <c r="C9336" s="6"/>
      <c r="H9336" s="8"/>
      <c r="I9336" s="4"/>
      <c r="V9336" s="27"/>
    </row>
    <row r="9337" spans="1:22" x14ac:dyDescent="0.3">
      <c r="A9337" s="1"/>
      <c r="C9337" s="6"/>
      <c r="H9337" s="8"/>
      <c r="I9337" s="4"/>
      <c r="V9337" s="27"/>
    </row>
    <row r="9338" spans="1:22" x14ac:dyDescent="0.3">
      <c r="A9338" s="1"/>
      <c r="C9338" s="6"/>
      <c r="H9338" s="8"/>
      <c r="I9338" s="4"/>
      <c r="V9338" s="27"/>
    </row>
    <row r="9339" spans="1:22" x14ac:dyDescent="0.3">
      <c r="A9339" s="1"/>
      <c r="C9339" s="6"/>
      <c r="H9339" s="8"/>
      <c r="I9339" s="4"/>
      <c r="V9339" s="27"/>
    </row>
    <row r="9340" spans="1:22" x14ac:dyDescent="0.3">
      <c r="A9340" s="1"/>
      <c r="C9340" s="6"/>
      <c r="H9340" s="8"/>
      <c r="I9340" s="4"/>
      <c r="V9340" s="27"/>
    </row>
    <row r="9341" spans="1:22" x14ac:dyDescent="0.3">
      <c r="A9341" s="1"/>
      <c r="C9341" s="6"/>
      <c r="H9341" s="8"/>
      <c r="I9341" s="4"/>
      <c r="V9341" s="27"/>
    </row>
    <row r="9342" spans="1:22" x14ac:dyDescent="0.3">
      <c r="A9342" s="1"/>
      <c r="C9342" s="6"/>
      <c r="H9342" s="8"/>
      <c r="I9342" s="4"/>
      <c r="V9342" s="27"/>
    </row>
    <row r="9343" spans="1:22" x14ac:dyDescent="0.3">
      <c r="A9343" s="1"/>
      <c r="C9343" s="6"/>
      <c r="H9343" s="8"/>
      <c r="I9343" s="4"/>
      <c r="V9343" s="27"/>
    </row>
    <row r="9344" spans="1:22" x14ac:dyDescent="0.3">
      <c r="A9344" s="1"/>
      <c r="C9344" s="6"/>
      <c r="H9344" s="8"/>
      <c r="I9344" s="4"/>
      <c r="V9344" s="27"/>
    </row>
    <row r="9345" spans="1:22" x14ac:dyDescent="0.3">
      <c r="A9345" s="1"/>
      <c r="C9345" s="6"/>
      <c r="H9345" s="8"/>
      <c r="I9345" s="4"/>
      <c r="V9345" s="27"/>
    </row>
    <row r="9346" spans="1:22" x14ac:dyDescent="0.3">
      <c r="A9346" s="1"/>
      <c r="C9346" s="6"/>
      <c r="H9346" s="8"/>
      <c r="I9346" s="4"/>
      <c r="V9346" s="27"/>
    </row>
    <row r="9347" spans="1:22" x14ac:dyDescent="0.3">
      <c r="A9347" s="1"/>
      <c r="C9347" s="6"/>
      <c r="H9347" s="8"/>
      <c r="I9347" s="4"/>
      <c r="V9347" s="27"/>
    </row>
    <row r="9348" spans="1:22" x14ac:dyDescent="0.3">
      <c r="A9348" s="1"/>
      <c r="C9348" s="6"/>
      <c r="H9348" s="8"/>
      <c r="I9348" s="4"/>
      <c r="V9348" s="27"/>
    </row>
    <row r="9349" spans="1:22" x14ac:dyDescent="0.3">
      <c r="A9349" s="1"/>
      <c r="C9349" s="6"/>
      <c r="H9349" s="8"/>
      <c r="I9349" s="4"/>
      <c r="V9349" s="27"/>
    </row>
    <row r="9350" spans="1:22" x14ac:dyDescent="0.3">
      <c r="A9350" s="1"/>
      <c r="C9350" s="6"/>
      <c r="H9350" s="8"/>
      <c r="I9350" s="4"/>
      <c r="V9350" s="27"/>
    </row>
    <row r="9351" spans="1:22" x14ac:dyDescent="0.3">
      <c r="A9351" s="1"/>
      <c r="C9351" s="6"/>
      <c r="H9351" s="8"/>
      <c r="I9351" s="4"/>
      <c r="V9351" s="27"/>
    </row>
    <row r="9352" spans="1:22" x14ac:dyDescent="0.3">
      <c r="A9352" s="1"/>
      <c r="C9352" s="6"/>
      <c r="H9352" s="8"/>
      <c r="I9352" s="4"/>
      <c r="V9352" s="27"/>
    </row>
    <row r="9353" spans="1:22" x14ac:dyDescent="0.3">
      <c r="A9353" s="1"/>
      <c r="C9353" s="6"/>
      <c r="H9353" s="8"/>
      <c r="I9353" s="4"/>
      <c r="V9353" s="27"/>
    </row>
    <row r="9354" spans="1:22" x14ac:dyDescent="0.3">
      <c r="A9354" s="1"/>
      <c r="C9354" s="6"/>
      <c r="H9354" s="8"/>
      <c r="I9354" s="4"/>
      <c r="V9354" s="27"/>
    </row>
    <row r="9355" spans="1:22" x14ac:dyDescent="0.3">
      <c r="A9355" s="1"/>
      <c r="C9355" s="6"/>
      <c r="H9355" s="8"/>
      <c r="I9355" s="4"/>
      <c r="V9355" s="27"/>
    </row>
    <row r="9356" spans="1:22" x14ac:dyDescent="0.3">
      <c r="A9356" s="1"/>
      <c r="C9356" s="6"/>
      <c r="H9356" s="8"/>
      <c r="I9356" s="4"/>
      <c r="V9356" s="27"/>
    </row>
    <row r="9357" spans="1:22" x14ac:dyDescent="0.3">
      <c r="A9357" s="1"/>
      <c r="C9357" s="6"/>
      <c r="H9357" s="8"/>
      <c r="I9357" s="4"/>
      <c r="V9357" s="27"/>
    </row>
    <row r="9358" spans="1:22" x14ac:dyDescent="0.3">
      <c r="A9358" s="1"/>
      <c r="C9358" s="6"/>
      <c r="H9358" s="8"/>
      <c r="I9358" s="4"/>
      <c r="V9358" s="27"/>
    </row>
    <row r="9359" spans="1:22" x14ac:dyDescent="0.3">
      <c r="A9359" s="1"/>
      <c r="C9359" s="6"/>
      <c r="H9359" s="8"/>
      <c r="I9359" s="4"/>
      <c r="V9359" s="27"/>
    </row>
    <row r="9360" spans="1:22" x14ac:dyDescent="0.3">
      <c r="A9360" s="1"/>
      <c r="C9360" s="6"/>
      <c r="H9360" s="8"/>
      <c r="I9360" s="4"/>
      <c r="V9360" s="27"/>
    </row>
    <row r="9361" spans="1:22" x14ac:dyDescent="0.3">
      <c r="A9361" s="1"/>
      <c r="C9361" s="6"/>
      <c r="H9361" s="8"/>
      <c r="I9361" s="4"/>
      <c r="V9361" s="27"/>
    </row>
    <row r="9362" spans="1:22" x14ac:dyDescent="0.3">
      <c r="A9362" s="1"/>
      <c r="C9362" s="6"/>
      <c r="H9362" s="8"/>
      <c r="I9362" s="4"/>
      <c r="V9362" s="27"/>
    </row>
    <row r="9363" spans="1:22" x14ac:dyDescent="0.3">
      <c r="A9363" s="1"/>
      <c r="C9363" s="6"/>
      <c r="H9363" s="8"/>
      <c r="I9363" s="4"/>
      <c r="V9363" s="27"/>
    </row>
    <row r="9364" spans="1:22" x14ac:dyDescent="0.3">
      <c r="A9364" s="1"/>
      <c r="C9364" s="6"/>
      <c r="H9364" s="8"/>
      <c r="I9364" s="4"/>
      <c r="V9364" s="27"/>
    </row>
    <row r="9365" spans="1:22" x14ac:dyDescent="0.3">
      <c r="A9365" s="1"/>
      <c r="C9365" s="6"/>
      <c r="H9365" s="8"/>
      <c r="I9365" s="4"/>
      <c r="V9365" s="27"/>
    </row>
    <row r="9366" spans="1:22" x14ac:dyDescent="0.3">
      <c r="A9366" s="1"/>
      <c r="C9366" s="6"/>
      <c r="H9366" s="8"/>
      <c r="I9366" s="4"/>
      <c r="V9366" s="27"/>
    </row>
    <row r="9367" spans="1:22" x14ac:dyDescent="0.3">
      <c r="A9367" s="1"/>
      <c r="C9367" s="6"/>
      <c r="H9367" s="8"/>
      <c r="I9367" s="4"/>
      <c r="V9367" s="27"/>
    </row>
    <row r="9368" spans="1:22" x14ac:dyDescent="0.3">
      <c r="A9368" s="1"/>
      <c r="C9368" s="6"/>
      <c r="H9368" s="8"/>
      <c r="I9368" s="4"/>
      <c r="V9368" s="27"/>
    </row>
    <row r="9369" spans="1:22" x14ac:dyDescent="0.3">
      <c r="A9369" s="1"/>
      <c r="C9369" s="6"/>
      <c r="H9369" s="8"/>
      <c r="I9369" s="4"/>
      <c r="V9369" s="27"/>
    </row>
    <row r="9370" spans="1:22" x14ac:dyDescent="0.3">
      <c r="A9370" s="1"/>
      <c r="C9370" s="6"/>
      <c r="H9370" s="8"/>
      <c r="I9370" s="4"/>
      <c r="V9370" s="27"/>
    </row>
    <row r="9371" spans="1:22" x14ac:dyDescent="0.3">
      <c r="A9371" s="1"/>
      <c r="C9371" s="6"/>
      <c r="H9371" s="8"/>
      <c r="I9371" s="4"/>
      <c r="V9371" s="27"/>
    </row>
    <row r="9372" spans="1:22" x14ac:dyDescent="0.3">
      <c r="A9372" s="1"/>
      <c r="C9372" s="6"/>
      <c r="H9372" s="8"/>
      <c r="I9372" s="4"/>
      <c r="V9372" s="27"/>
    </row>
    <row r="9373" spans="1:22" x14ac:dyDescent="0.3">
      <c r="A9373" s="1"/>
      <c r="C9373" s="6"/>
      <c r="H9373" s="8"/>
      <c r="I9373" s="4"/>
      <c r="V9373" s="27"/>
    </row>
    <row r="9374" spans="1:22" x14ac:dyDescent="0.3">
      <c r="A9374" s="1"/>
      <c r="C9374" s="6"/>
      <c r="H9374" s="8"/>
      <c r="I9374" s="4"/>
      <c r="V9374" s="27"/>
    </row>
    <row r="9375" spans="1:22" x14ac:dyDescent="0.3">
      <c r="A9375" s="1"/>
      <c r="C9375" s="6"/>
      <c r="H9375" s="8"/>
      <c r="I9375" s="4"/>
      <c r="V9375" s="27"/>
    </row>
    <row r="9376" spans="1:22" x14ac:dyDescent="0.3">
      <c r="A9376" s="1"/>
      <c r="C9376" s="6"/>
      <c r="H9376" s="8"/>
      <c r="I9376" s="4"/>
      <c r="V9376" s="27"/>
    </row>
    <row r="9377" spans="1:22" x14ac:dyDescent="0.3">
      <c r="A9377" s="1"/>
      <c r="C9377" s="6"/>
      <c r="H9377" s="8"/>
      <c r="I9377" s="4"/>
      <c r="V9377" s="27"/>
    </row>
    <row r="9378" spans="1:22" x14ac:dyDescent="0.3">
      <c r="A9378" s="1"/>
      <c r="C9378" s="6"/>
      <c r="H9378" s="8"/>
      <c r="I9378" s="4"/>
      <c r="V9378" s="27"/>
    </row>
    <row r="9379" spans="1:22" x14ac:dyDescent="0.3">
      <c r="A9379" s="1"/>
      <c r="C9379" s="6"/>
      <c r="H9379" s="8"/>
      <c r="I9379" s="4"/>
      <c r="V9379" s="27"/>
    </row>
    <row r="9380" spans="1:22" x14ac:dyDescent="0.3">
      <c r="A9380" s="1"/>
      <c r="C9380" s="6"/>
      <c r="H9380" s="8"/>
      <c r="I9380" s="4"/>
      <c r="V9380" s="27"/>
    </row>
    <row r="9381" spans="1:22" x14ac:dyDescent="0.3">
      <c r="A9381" s="1"/>
      <c r="C9381" s="6"/>
      <c r="H9381" s="8"/>
      <c r="I9381" s="4"/>
      <c r="V9381" s="27"/>
    </row>
    <row r="9382" spans="1:22" x14ac:dyDescent="0.3">
      <c r="A9382" s="1"/>
      <c r="C9382" s="6"/>
      <c r="H9382" s="8"/>
      <c r="I9382" s="4"/>
      <c r="V9382" s="27"/>
    </row>
    <row r="9383" spans="1:22" x14ac:dyDescent="0.3">
      <c r="A9383" s="1"/>
      <c r="C9383" s="6"/>
      <c r="H9383" s="8"/>
      <c r="I9383" s="4"/>
      <c r="V9383" s="27"/>
    </row>
    <row r="9384" spans="1:22" x14ac:dyDescent="0.3">
      <c r="A9384" s="1"/>
      <c r="C9384" s="6"/>
      <c r="H9384" s="8"/>
      <c r="I9384" s="4"/>
      <c r="V9384" s="27"/>
    </row>
    <row r="9385" spans="1:22" x14ac:dyDescent="0.3">
      <c r="A9385" s="1"/>
      <c r="C9385" s="6"/>
      <c r="H9385" s="8"/>
      <c r="I9385" s="4"/>
      <c r="V9385" s="27"/>
    </row>
    <row r="9386" spans="1:22" x14ac:dyDescent="0.3">
      <c r="A9386" s="1"/>
      <c r="C9386" s="6"/>
      <c r="H9386" s="8"/>
      <c r="I9386" s="4"/>
      <c r="V9386" s="27"/>
    </row>
    <row r="9387" spans="1:22" x14ac:dyDescent="0.3">
      <c r="A9387" s="1"/>
      <c r="C9387" s="6"/>
      <c r="H9387" s="8"/>
      <c r="I9387" s="4"/>
      <c r="V9387" s="27"/>
    </row>
    <row r="9388" spans="1:22" x14ac:dyDescent="0.3">
      <c r="A9388" s="1"/>
      <c r="C9388" s="6"/>
      <c r="H9388" s="8"/>
      <c r="I9388" s="4"/>
      <c r="V9388" s="27"/>
    </row>
    <row r="9389" spans="1:22" x14ac:dyDescent="0.3">
      <c r="A9389" s="1"/>
      <c r="C9389" s="6"/>
      <c r="H9389" s="8"/>
      <c r="I9389" s="4"/>
      <c r="V9389" s="27"/>
    </row>
    <row r="9390" spans="1:22" x14ac:dyDescent="0.3">
      <c r="A9390" s="1"/>
      <c r="C9390" s="6"/>
      <c r="H9390" s="8"/>
      <c r="I9390" s="4"/>
      <c r="V9390" s="27"/>
    </row>
    <row r="9391" spans="1:22" x14ac:dyDescent="0.3">
      <c r="A9391" s="1"/>
      <c r="C9391" s="6"/>
      <c r="H9391" s="8"/>
      <c r="I9391" s="4"/>
      <c r="V9391" s="27"/>
    </row>
    <row r="9392" spans="1:22" x14ac:dyDescent="0.3">
      <c r="A9392" s="1"/>
      <c r="C9392" s="6"/>
      <c r="H9392" s="8"/>
      <c r="I9392" s="4"/>
      <c r="V9392" s="27"/>
    </row>
    <row r="9393" spans="1:22" x14ac:dyDescent="0.3">
      <c r="A9393" s="1"/>
      <c r="C9393" s="6"/>
      <c r="H9393" s="8"/>
      <c r="I9393" s="4"/>
      <c r="V9393" s="27"/>
    </row>
    <row r="9394" spans="1:22" x14ac:dyDescent="0.3">
      <c r="A9394" s="1"/>
      <c r="C9394" s="6"/>
      <c r="H9394" s="8"/>
      <c r="I9394" s="4"/>
      <c r="V9394" s="27"/>
    </row>
    <row r="9395" spans="1:22" x14ac:dyDescent="0.3">
      <c r="A9395" s="1"/>
      <c r="C9395" s="6"/>
      <c r="H9395" s="8"/>
      <c r="I9395" s="4"/>
      <c r="V9395" s="27"/>
    </row>
    <row r="9396" spans="1:22" x14ac:dyDescent="0.3">
      <c r="A9396" s="1"/>
      <c r="C9396" s="6"/>
      <c r="H9396" s="8"/>
      <c r="I9396" s="4"/>
      <c r="V9396" s="27"/>
    </row>
    <row r="9397" spans="1:22" x14ac:dyDescent="0.3">
      <c r="A9397" s="1"/>
      <c r="C9397" s="6"/>
      <c r="H9397" s="8"/>
      <c r="I9397" s="4"/>
      <c r="V9397" s="27"/>
    </row>
    <row r="9398" spans="1:22" x14ac:dyDescent="0.3">
      <c r="A9398" s="1"/>
      <c r="C9398" s="6"/>
      <c r="H9398" s="8"/>
      <c r="I9398" s="4"/>
      <c r="V9398" s="27"/>
    </row>
    <row r="9399" spans="1:22" x14ac:dyDescent="0.3">
      <c r="A9399" s="1"/>
      <c r="C9399" s="6"/>
      <c r="H9399" s="8"/>
      <c r="I9399" s="4"/>
      <c r="V9399" s="27"/>
    </row>
    <row r="9400" spans="1:22" x14ac:dyDescent="0.3">
      <c r="A9400" s="1"/>
      <c r="C9400" s="6"/>
      <c r="H9400" s="8"/>
      <c r="I9400" s="4"/>
      <c r="V9400" s="27"/>
    </row>
    <row r="9401" spans="1:22" x14ac:dyDescent="0.3">
      <c r="A9401" s="1"/>
      <c r="C9401" s="6"/>
      <c r="H9401" s="8"/>
      <c r="I9401" s="4"/>
      <c r="V9401" s="27"/>
    </row>
    <row r="9402" spans="1:22" x14ac:dyDescent="0.3">
      <c r="A9402" s="1"/>
      <c r="C9402" s="6"/>
      <c r="H9402" s="8"/>
      <c r="I9402" s="4"/>
      <c r="V9402" s="27"/>
    </row>
    <row r="9403" spans="1:22" x14ac:dyDescent="0.3">
      <c r="A9403" s="1"/>
      <c r="C9403" s="6"/>
      <c r="H9403" s="8"/>
      <c r="I9403" s="4"/>
      <c r="V9403" s="27"/>
    </row>
    <row r="9404" spans="1:22" x14ac:dyDescent="0.3">
      <c r="A9404" s="1"/>
      <c r="C9404" s="6"/>
      <c r="H9404" s="8"/>
      <c r="I9404" s="4"/>
      <c r="V9404" s="27"/>
    </row>
    <row r="9405" spans="1:22" x14ac:dyDescent="0.3">
      <c r="A9405" s="1"/>
      <c r="C9405" s="6"/>
      <c r="H9405" s="8"/>
      <c r="I9405" s="4"/>
      <c r="V9405" s="27"/>
    </row>
    <row r="9406" spans="1:22" x14ac:dyDescent="0.3">
      <c r="A9406" s="1"/>
      <c r="C9406" s="6"/>
      <c r="H9406" s="8"/>
      <c r="I9406" s="4"/>
      <c r="V9406" s="27"/>
    </row>
    <row r="9407" spans="1:22" x14ac:dyDescent="0.3">
      <c r="A9407" s="1"/>
      <c r="C9407" s="6"/>
      <c r="H9407" s="8"/>
      <c r="I9407" s="4"/>
      <c r="V9407" s="27"/>
    </row>
    <row r="9408" spans="1:22" x14ac:dyDescent="0.3">
      <c r="A9408" s="1"/>
      <c r="C9408" s="6"/>
      <c r="H9408" s="8"/>
      <c r="I9408" s="4"/>
      <c r="V9408" s="27"/>
    </row>
    <row r="9409" spans="1:22" x14ac:dyDescent="0.3">
      <c r="A9409" s="1"/>
      <c r="C9409" s="6"/>
      <c r="H9409" s="8"/>
      <c r="I9409" s="4"/>
      <c r="V9409" s="27"/>
    </row>
    <row r="9410" spans="1:22" x14ac:dyDescent="0.3">
      <c r="A9410" s="1"/>
      <c r="C9410" s="6"/>
      <c r="H9410" s="8"/>
      <c r="I9410" s="4"/>
      <c r="V9410" s="27"/>
    </row>
    <row r="9411" spans="1:22" x14ac:dyDescent="0.3">
      <c r="A9411" s="1"/>
      <c r="C9411" s="6"/>
      <c r="H9411" s="8"/>
      <c r="I9411" s="4"/>
      <c r="V9411" s="27"/>
    </row>
    <row r="9412" spans="1:22" x14ac:dyDescent="0.3">
      <c r="A9412" s="1"/>
      <c r="C9412" s="6"/>
      <c r="H9412" s="8"/>
      <c r="I9412" s="4"/>
      <c r="V9412" s="27"/>
    </row>
    <row r="9413" spans="1:22" x14ac:dyDescent="0.3">
      <c r="A9413" s="1"/>
      <c r="C9413" s="6"/>
      <c r="H9413" s="8"/>
      <c r="I9413" s="4"/>
      <c r="V9413" s="27"/>
    </row>
    <row r="9414" spans="1:22" x14ac:dyDescent="0.3">
      <c r="A9414" s="1"/>
      <c r="C9414" s="6"/>
      <c r="H9414" s="8"/>
      <c r="I9414" s="4"/>
      <c r="V9414" s="27"/>
    </row>
    <row r="9415" spans="1:22" x14ac:dyDescent="0.3">
      <c r="A9415" s="1"/>
      <c r="C9415" s="6"/>
      <c r="H9415" s="8"/>
      <c r="I9415" s="4"/>
      <c r="V9415" s="27"/>
    </row>
    <row r="9416" spans="1:22" x14ac:dyDescent="0.3">
      <c r="A9416" s="1"/>
      <c r="C9416" s="6"/>
      <c r="H9416" s="8"/>
      <c r="I9416" s="4"/>
      <c r="V9416" s="27"/>
    </row>
    <row r="9417" spans="1:22" x14ac:dyDescent="0.3">
      <c r="A9417" s="1"/>
      <c r="C9417" s="6"/>
      <c r="H9417" s="8"/>
      <c r="I9417" s="4"/>
      <c r="V9417" s="27"/>
    </row>
    <row r="9418" spans="1:22" x14ac:dyDescent="0.3">
      <c r="A9418" s="1"/>
      <c r="C9418" s="6"/>
      <c r="H9418" s="8"/>
      <c r="I9418" s="4"/>
      <c r="V9418" s="27"/>
    </row>
    <row r="9419" spans="1:22" x14ac:dyDescent="0.3">
      <c r="A9419" s="1"/>
      <c r="C9419" s="6"/>
      <c r="H9419" s="8"/>
      <c r="I9419" s="4"/>
      <c r="V9419" s="27"/>
    </row>
    <row r="9420" spans="1:22" x14ac:dyDescent="0.3">
      <c r="A9420" s="1"/>
      <c r="C9420" s="6"/>
      <c r="H9420" s="8"/>
      <c r="I9420" s="4"/>
      <c r="V9420" s="27"/>
    </row>
    <row r="9421" spans="1:22" x14ac:dyDescent="0.3">
      <c r="A9421" s="1"/>
      <c r="C9421" s="6"/>
      <c r="H9421" s="8"/>
      <c r="I9421" s="4"/>
      <c r="V9421" s="27"/>
    </row>
    <row r="9422" spans="1:22" x14ac:dyDescent="0.3">
      <c r="A9422" s="1"/>
      <c r="C9422" s="6"/>
      <c r="H9422" s="8"/>
      <c r="I9422" s="4"/>
      <c r="V9422" s="27"/>
    </row>
    <row r="9423" spans="1:22" x14ac:dyDescent="0.3">
      <c r="A9423" s="1"/>
      <c r="C9423" s="6"/>
      <c r="H9423" s="8"/>
      <c r="I9423" s="4"/>
      <c r="V9423" s="27"/>
    </row>
    <row r="9424" spans="1:22" x14ac:dyDescent="0.3">
      <c r="A9424" s="1"/>
      <c r="C9424" s="6"/>
      <c r="H9424" s="8"/>
      <c r="I9424" s="4"/>
      <c r="V9424" s="27"/>
    </row>
    <row r="9425" spans="1:22" x14ac:dyDescent="0.3">
      <c r="A9425" s="1"/>
      <c r="C9425" s="6"/>
      <c r="H9425" s="8"/>
      <c r="I9425" s="4"/>
      <c r="V9425" s="27"/>
    </row>
    <row r="9426" spans="1:22" x14ac:dyDescent="0.3">
      <c r="A9426" s="1"/>
      <c r="C9426" s="6"/>
      <c r="H9426" s="8"/>
      <c r="I9426" s="4"/>
      <c r="V9426" s="27"/>
    </row>
    <row r="9427" spans="1:22" x14ac:dyDescent="0.3">
      <c r="A9427" s="1"/>
      <c r="C9427" s="6"/>
      <c r="H9427" s="8"/>
      <c r="I9427" s="4"/>
      <c r="V9427" s="27"/>
    </row>
    <row r="9428" spans="1:22" x14ac:dyDescent="0.3">
      <c r="A9428" s="1"/>
      <c r="C9428" s="6"/>
      <c r="H9428" s="8"/>
      <c r="I9428" s="4"/>
      <c r="V9428" s="27"/>
    </row>
    <row r="9429" spans="1:22" x14ac:dyDescent="0.3">
      <c r="A9429" s="1"/>
      <c r="C9429" s="6"/>
      <c r="H9429" s="8"/>
      <c r="I9429" s="4"/>
      <c r="V9429" s="27"/>
    </row>
    <row r="9430" spans="1:22" x14ac:dyDescent="0.3">
      <c r="A9430" s="1"/>
      <c r="C9430" s="6"/>
      <c r="H9430" s="8"/>
      <c r="I9430" s="4"/>
      <c r="V9430" s="27"/>
    </row>
    <row r="9431" spans="1:22" x14ac:dyDescent="0.3">
      <c r="A9431" s="1"/>
      <c r="C9431" s="6"/>
      <c r="H9431" s="8"/>
      <c r="I9431" s="4"/>
      <c r="V9431" s="27"/>
    </row>
    <row r="9432" spans="1:22" x14ac:dyDescent="0.3">
      <c r="A9432" s="1"/>
      <c r="C9432" s="6"/>
      <c r="H9432" s="8"/>
      <c r="I9432" s="4"/>
      <c r="V9432" s="27"/>
    </row>
    <row r="9433" spans="1:22" x14ac:dyDescent="0.3">
      <c r="A9433" s="1"/>
      <c r="C9433" s="6"/>
      <c r="H9433" s="8"/>
      <c r="I9433" s="4"/>
      <c r="V9433" s="27"/>
    </row>
    <row r="9434" spans="1:22" x14ac:dyDescent="0.3">
      <c r="A9434" s="1"/>
      <c r="C9434" s="6"/>
      <c r="H9434" s="8"/>
      <c r="I9434" s="4"/>
      <c r="V9434" s="27"/>
    </row>
    <row r="9435" spans="1:22" x14ac:dyDescent="0.3">
      <c r="A9435" s="1"/>
      <c r="C9435" s="6"/>
      <c r="H9435" s="8"/>
      <c r="I9435" s="4"/>
      <c r="V9435" s="27"/>
    </row>
    <row r="9436" spans="1:22" x14ac:dyDescent="0.3">
      <c r="A9436" s="1"/>
      <c r="C9436" s="6"/>
      <c r="H9436" s="8"/>
      <c r="I9436" s="4"/>
      <c r="V9436" s="27"/>
    </row>
    <row r="9437" spans="1:22" x14ac:dyDescent="0.3">
      <c r="A9437" s="1"/>
      <c r="C9437" s="6"/>
      <c r="H9437" s="8"/>
      <c r="I9437" s="4"/>
      <c r="V9437" s="27"/>
    </row>
    <row r="9438" spans="1:22" x14ac:dyDescent="0.3">
      <c r="A9438" s="1"/>
      <c r="C9438" s="6"/>
      <c r="H9438" s="8"/>
      <c r="I9438" s="4"/>
      <c r="V9438" s="27"/>
    </row>
    <row r="9439" spans="1:22" x14ac:dyDescent="0.3">
      <c r="A9439" s="1"/>
      <c r="C9439" s="6"/>
      <c r="H9439" s="8"/>
      <c r="I9439" s="4"/>
      <c r="V9439" s="27"/>
    </row>
    <row r="9440" spans="1:22" x14ac:dyDescent="0.3">
      <c r="A9440" s="1"/>
      <c r="C9440" s="6"/>
      <c r="H9440" s="8"/>
      <c r="I9440" s="4"/>
      <c r="V9440" s="27"/>
    </row>
    <row r="9441" spans="1:22" x14ac:dyDescent="0.3">
      <c r="A9441" s="1"/>
      <c r="C9441" s="6"/>
      <c r="H9441" s="8"/>
      <c r="I9441" s="4"/>
      <c r="V9441" s="27"/>
    </row>
    <row r="9442" spans="1:22" x14ac:dyDescent="0.3">
      <c r="A9442" s="1"/>
      <c r="C9442" s="6"/>
      <c r="H9442" s="8"/>
      <c r="I9442" s="4"/>
      <c r="V9442" s="27"/>
    </row>
    <row r="9443" spans="1:22" x14ac:dyDescent="0.3">
      <c r="A9443" s="1"/>
      <c r="C9443" s="6"/>
      <c r="H9443" s="8"/>
      <c r="I9443" s="4"/>
      <c r="V9443" s="27"/>
    </row>
    <row r="9444" spans="1:22" x14ac:dyDescent="0.3">
      <c r="A9444" s="1"/>
      <c r="C9444" s="6"/>
      <c r="H9444" s="8"/>
      <c r="I9444" s="4"/>
      <c r="V9444" s="27"/>
    </row>
    <row r="9445" spans="1:22" x14ac:dyDescent="0.3">
      <c r="A9445" s="1"/>
      <c r="C9445" s="6"/>
      <c r="H9445" s="8"/>
      <c r="I9445" s="4"/>
      <c r="V9445" s="27"/>
    </row>
    <row r="9446" spans="1:22" x14ac:dyDescent="0.3">
      <c r="A9446" s="1"/>
      <c r="C9446" s="6"/>
      <c r="H9446" s="8"/>
      <c r="I9446" s="4"/>
      <c r="V9446" s="27"/>
    </row>
    <row r="9447" spans="1:22" x14ac:dyDescent="0.3">
      <c r="A9447" s="1"/>
      <c r="C9447" s="6"/>
      <c r="H9447" s="8"/>
      <c r="I9447" s="4"/>
      <c r="V9447" s="27"/>
    </row>
    <row r="9448" spans="1:22" x14ac:dyDescent="0.3">
      <c r="A9448" s="1"/>
      <c r="C9448" s="6"/>
      <c r="H9448" s="8"/>
      <c r="I9448" s="4"/>
      <c r="V9448" s="27"/>
    </row>
    <row r="9449" spans="1:22" x14ac:dyDescent="0.3">
      <c r="A9449" s="1"/>
      <c r="C9449" s="6"/>
      <c r="H9449" s="8"/>
      <c r="I9449" s="4"/>
      <c r="V9449" s="27"/>
    </row>
    <row r="9450" spans="1:22" x14ac:dyDescent="0.3">
      <c r="A9450" s="1"/>
      <c r="C9450" s="6"/>
      <c r="H9450" s="8"/>
      <c r="I9450" s="4"/>
      <c r="V9450" s="27"/>
    </row>
    <row r="9451" spans="1:22" x14ac:dyDescent="0.3">
      <c r="A9451" s="1"/>
      <c r="C9451" s="6"/>
      <c r="H9451" s="8"/>
      <c r="I9451" s="4"/>
      <c r="V9451" s="27"/>
    </row>
    <row r="9452" spans="1:22" x14ac:dyDescent="0.3">
      <c r="A9452" s="1"/>
      <c r="C9452" s="6"/>
      <c r="H9452" s="8"/>
      <c r="I9452" s="4"/>
      <c r="V9452" s="27"/>
    </row>
    <row r="9453" spans="1:22" x14ac:dyDescent="0.3">
      <c r="A9453" s="1"/>
      <c r="C9453" s="6"/>
      <c r="H9453" s="8"/>
      <c r="I9453" s="4"/>
      <c r="V9453" s="27"/>
    </row>
    <row r="9454" spans="1:22" x14ac:dyDescent="0.3">
      <c r="A9454" s="1"/>
      <c r="C9454" s="6"/>
      <c r="H9454" s="8"/>
      <c r="I9454" s="4"/>
      <c r="V9454" s="27"/>
    </row>
    <row r="9455" spans="1:22" x14ac:dyDescent="0.3">
      <c r="A9455" s="1"/>
      <c r="C9455" s="6"/>
      <c r="H9455" s="8"/>
      <c r="I9455" s="4"/>
      <c r="V9455" s="27"/>
    </row>
    <row r="9456" spans="1:22" x14ac:dyDescent="0.3">
      <c r="A9456" s="1"/>
      <c r="C9456" s="6"/>
      <c r="H9456" s="8"/>
      <c r="I9456" s="4"/>
      <c r="V9456" s="27"/>
    </row>
    <row r="9457" spans="1:22" x14ac:dyDescent="0.3">
      <c r="A9457" s="1"/>
      <c r="C9457" s="6"/>
      <c r="H9457" s="8"/>
      <c r="I9457" s="4"/>
      <c r="V9457" s="27"/>
    </row>
    <row r="9458" spans="1:22" x14ac:dyDescent="0.3">
      <c r="A9458" s="1"/>
      <c r="C9458" s="6"/>
      <c r="H9458" s="8"/>
      <c r="I9458" s="4"/>
      <c r="V9458" s="27"/>
    </row>
    <row r="9459" spans="1:22" x14ac:dyDescent="0.3">
      <c r="A9459" s="1"/>
      <c r="C9459" s="6"/>
      <c r="H9459" s="8"/>
      <c r="I9459" s="4"/>
      <c r="V9459" s="27"/>
    </row>
    <row r="9460" spans="1:22" x14ac:dyDescent="0.3">
      <c r="A9460" s="1"/>
      <c r="C9460" s="6"/>
      <c r="H9460" s="8"/>
      <c r="I9460" s="4"/>
      <c r="V9460" s="27"/>
    </row>
    <row r="9461" spans="1:22" x14ac:dyDescent="0.3">
      <c r="A9461" s="1"/>
      <c r="C9461" s="6"/>
      <c r="H9461" s="8"/>
      <c r="I9461" s="4"/>
      <c r="V9461" s="27"/>
    </row>
    <row r="9462" spans="1:22" x14ac:dyDescent="0.3">
      <c r="A9462" s="1"/>
      <c r="C9462" s="6"/>
      <c r="H9462" s="8"/>
      <c r="I9462" s="4"/>
      <c r="V9462" s="27"/>
    </row>
    <row r="9463" spans="1:22" x14ac:dyDescent="0.3">
      <c r="A9463" s="1"/>
      <c r="C9463" s="6"/>
      <c r="H9463" s="8"/>
      <c r="I9463" s="4"/>
      <c r="V9463" s="27"/>
    </row>
    <row r="9464" spans="1:22" x14ac:dyDescent="0.3">
      <c r="A9464" s="1"/>
      <c r="C9464" s="6"/>
      <c r="H9464" s="8"/>
      <c r="I9464" s="4"/>
      <c r="V9464" s="27"/>
    </row>
    <row r="9465" spans="1:22" x14ac:dyDescent="0.3">
      <c r="A9465" s="1"/>
      <c r="C9465" s="6"/>
      <c r="H9465" s="8"/>
      <c r="I9465" s="4"/>
      <c r="V9465" s="27"/>
    </row>
    <row r="9466" spans="1:22" x14ac:dyDescent="0.3">
      <c r="A9466" s="1"/>
      <c r="C9466" s="6"/>
      <c r="H9466" s="8"/>
      <c r="I9466" s="4"/>
      <c r="V9466" s="27"/>
    </row>
    <row r="9467" spans="1:22" x14ac:dyDescent="0.3">
      <c r="A9467" s="1"/>
      <c r="C9467" s="6"/>
      <c r="H9467" s="8"/>
      <c r="I9467" s="4"/>
      <c r="V9467" s="27"/>
    </row>
    <row r="9468" spans="1:22" x14ac:dyDescent="0.3">
      <c r="A9468" s="1"/>
      <c r="C9468" s="6"/>
      <c r="H9468" s="8"/>
      <c r="I9468" s="4"/>
      <c r="V9468" s="27"/>
    </row>
    <row r="9469" spans="1:22" x14ac:dyDescent="0.3">
      <c r="A9469" s="1"/>
      <c r="C9469" s="6"/>
      <c r="H9469" s="8"/>
      <c r="I9469" s="4"/>
      <c r="V9469" s="27"/>
    </row>
    <row r="9470" spans="1:22" x14ac:dyDescent="0.3">
      <c r="A9470" s="1"/>
      <c r="C9470" s="6"/>
      <c r="H9470" s="8"/>
      <c r="I9470" s="4"/>
      <c r="V9470" s="27"/>
    </row>
    <row r="9471" spans="1:22" x14ac:dyDescent="0.3">
      <c r="A9471" s="1"/>
      <c r="C9471" s="6"/>
      <c r="H9471" s="8"/>
      <c r="I9471" s="4"/>
      <c r="V9471" s="27"/>
    </row>
    <row r="9472" spans="1:22" x14ac:dyDescent="0.3">
      <c r="A9472" s="1"/>
      <c r="C9472" s="6"/>
      <c r="H9472" s="8"/>
      <c r="I9472" s="4"/>
      <c r="V9472" s="27"/>
    </row>
    <row r="9473" spans="1:22" x14ac:dyDescent="0.3">
      <c r="A9473" s="1"/>
      <c r="C9473" s="6"/>
      <c r="H9473" s="8"/>
      <c r="I9473" s="4"/>
      <c r="V9473" s="27"/>
    </row>
    <row r="9474" spans="1:22" x14ac:dyDescent="0.3">
      <c r="A9474" s="1"/>
      <c r="C9474" s="6"/>
      <c r="H9474" s="8"/>
      <c r="I9474" s="4"/>
      <c r="V9474" s="27"/>
    </row>
    <row r="9475" spans="1:22" x14ac:dyDescent="0.3">
      <c r="A9475" s="1"/>
      <c r="C9475" s="6"/>
      <c r="H9475" s="8"/>
      <c r="I9475" s="4"/>
      <c r="V9475" s="27"/>
    </row>
    <row r="9476" spans="1:22" x14ac:dyDescent="0.3">
      <c r="A9476" s="1"/>
      <c r="C9476" s="6"/>
      <c r="H9476" s="8"/>
      <c r="I9476" s="4"/>
      <c r="V9476" s="27"/>
    </row>
    <row r="9477" spans="1:22" x14ac:dyDescent="0.3">
      <c r="A9477" s="1"/>
      <c r="C9477" s="6"/>
      <c r="H9477" s="8"/>
      <c r="I9477" s="4"/>
      <c r="V9477" s="27"/>
    </row>
    <row r="9478" spans="1:22" x14ac:dyDescent="0.3">
      <c r="A9478" s="1"/>
      <c r="C9478" s="6"/>
      <c r="H9478" s="8"/>
      <c r="I9478" s="4"/>
      <c r="V9478" s="27"/>
    </row>
    <row r="9479" spans="1:22" x14ac:dyDescent="0.3">
      <c r="A9479" s="1"/>
      <c r="C9479" s="6"/>
      <c r="H9479" s="8"/>
      <c r="I9479" s="4"/>
      <c r="V9479" s="27"/>
    </row>
    <row r="9480" spans="1:22" x14ac:dyDescent="0.3">
      <c r="A9480" s="1"/>
      <c r="C9480" s="6"/>
      <c r="H9480" s="8"/>
      <c r="I9480" s="4"/>
      <c r="V9480" s="27"/>
    </row>
    <row r="9481" spans="1:22" x14ac:dyDescent="0.3">
      <c r="A9481" s="1"/>
      <c r="C9481" s="6"/>
      <c r="H9481" s="8"/>
      <c r="I9481" s="4"/>
      <c r="V9481" s="27"/>
    </row>
    <row r="9482" spans="1:22" x14ac:dyDescent="0.3">
      <c r="A9482" s="1"/>
      <c r="C9482" s="6"/>
      <c r="H9482" s="8"/>
      <c r="I9482" s="4"/>
      <c r="V9482" s="27"/>
    </row>
    <row r="9483" spans="1:22" x14ac:dyDescent="0.3">
      <c r="A9483" s="1"/>
      <c r="C9483" s="6"/>
      <c r="H9483" s="8"/>
      <c r="I9483" s="4"/>
      <c r="V9483" s="27"/>
    </row>
    <row r="9484" spans="1:22" x14ac:dyDescent="0.3">
      <c r="A9484" s="1"/>
      <c r="C9484" s="6"/>
      <c r="H9484" s="8"/>
      <c r="I9484" s="4"/>
      <c r="V9484" s="27"/>
    </row>
    <row r="9485" spans="1:22" x14ac:dyDescent="0.3">
      <c r="A9485" s="1"/>
      <c r="C9485" s="6"/>
      <c r="H9485" s="8"/>
      <c r="I9485" s="4"/>
      <c r="V9485" s="27"/>
    </row>
    <row r="9486" spans="1:22" x14ac:dyDescent="0.3">
      <c r="A9486" s="1"/>
      <c r="C9486" s="6"/>
      <c r="H9486" s="8"/>
      <c r="I9486" s="4"/>
      <c r="V9486" s="27"/>
    </row>
    <row r="9487" spans="1:22" x14ac:dyDescent="0.3">
      <c r="A9487" s="1"/>
      <c r="C9487" s="6"/>
      <c r="H9487" s="8"/>
      <c r="I9487" s="4"/>
      <c r="V9487" s="27"/>
    </row>
    <row r="9488" spans="1:22" x14ac:dyDescent="0.3">
      <c r="A9488" s="1"/>
      <c r="C9488" s="6"/>
      <c r="H9488" s="8"/>
      <c r="I9488" s="4"/>
      <c r="V9488" s="27"/>
    </row>
    <row r="9489" spans="1:22" x14ac:dyDescent="0.3">
      <c r="A9489" s="1"/>
      <c r="C9489" s="6"/>
      <c r="H9489" s="8"/>
      <c r="I9489" s="4"/>
      <c r="V9489" s="27"/>
    </row>
    <row r="9490" spans="1:22" x14ac:dyDescent="0.3">
      <c r="A9490" s="1"/>
      <c r="C9490" s="6"/>
      <c r="H9490" s="8"/>
      <c r="I9490" s="4"/>
      <c r="V9490" s="27"/>
    </row>
    <row r="9491" spans="1:22" x14ac:dyDescent="0.3">
      <c r="A9491" s="1"/>
      <c r="C9491" s="6"/>
      <c r="H9491" s="8"/>
      <c r="I9491" s="4"/>
      <c r="V9491" s="27"/>
    </row>
    <row r="9492" spans="1:22" x14ac:dyDescent="0.3">
      <c r="A9492" s="1"/>
      <c r="C9492" s="6"/>
      <c r="H9492" s="8"/>
      <c r="I9492" s="4"/>
      <c r="V9492" s="27"/>
    </row>
    <row r="9493" spans="1:22" x14ac:dyDescent="0.3">
      <c r="A9493" s="1"/>
      <c r="C9493" s="6"/>
      <c r="H9493" s="8"/>
      <c r="I9493" s="4"/>
      <c r="V9493" s="27"/>
    </row>
    <row r="9494" spans="1:22" x14ac:dyDescent="0.3">
      <c r="A9494" s="1"/>
      <c r="C9494" s="6"/>
      <c r="H9494" s="8"/>
      <c r="I9494" s="4"/>
      <c r="V9494" s="27"/>
    </row>
    <row r="9495" spans="1:22" x14ac:dyDescent="0.3">
      <c r="A9495" s="1"/>
      <c r="C9495" s="6"/>
      <c r="H9495" s="8"/>
      <c r="I9495" s="4"/>
      <c r="V9495" s="27"/>
    </row>
    <row r="9496" spans="1:22" x14ac:dyDescent="0.3">
      <c r="A9496" s="1"/>
      <c r="C9496" s="6"/>
      <c r="H9496" s="8"/>
      <c r="I9496" s="4"/>
      <c r="V9496" s="27"/>
    </row>
    <row r="9497" spans="1:22" x14ac:dyDescent="0.3">
      <c r="A9497" s="1"/>
      <c r="C9497" s="6"/>
      <c r="H9497" s="8"/>
      <c r="I9497" s="4"/>
      <c r="V9497" s="27"/>
    </row>
    <row r="9498" spans="1:22" x14ac:dyDescent="0.3">
      <c r="A9498" s="1"/>
      <c r="C9498" s="6"/>
      <c r="H9498" s="8"/>
      <c r="I9498" s="4"/>
      <c r="V9498" s="27"/>
    </row>
    <row r="9499" spans="1:22" x14ac:dyDescent="0.3">
      <c r="A9499" s="1"/>
      <c r="C9499" s="6"/>
      <c r="H9499" s="8"/>
      <c r="I9499" s="4"/>
      <c r="V9499" s="27"/>
    </row>
    <row r="9500" spans="1:22" x14ac:dyDescent="0.3">
      <c r="A9500" s="1"/>
      <c r="C9500" s="6"/>
      <c r="H9500" s="8"/>
      <c r="I9500" s="4"/>
      <c r="V9500" s="27"/>
    </row>
    <row r="9501" spans="1:22" x14ac:dyDescent="0.3">
      <c r="A9501" s="1"/>
      <c r="C9501" s="6"/>
      <c r="H9501" s="8"/>
      <c r="I9501" s="4"/>
      <c r="V9501" s="27"/>
    </row>
    <row r="9502" spans="1:22" x14ac:dyDescent="0.3">
      <c r="A9502" s="1"/>
      <c r="C9502" s="6"/>
      <c r="H9502" s="8"/>
      <c r="I9502" s="4"/>
      <c r="V9502" s="27"/>
    </row>
    <row r="9503" spans="1:22" x14ac:dyDescent="0.3">
      <c r="A9503" s="1"/>
      <c r="C9503" s="6"/>
      <c r="H9503" s="8"/>
      <c r="I9503" s="4"/>
      <c r="V9503" s="27"/>
    </row>
    <row r="9504" spans="1:22" x14ac:dyDescent="0.3">
      <c r="A9504" s="1"/>
      <c r="C9504" s="6"/>
      <c r="H9504" s="8"/>
      <c r="I9504" s="4"/>
      <c r="V9504" s="27"/>
    </row>
    <row r="9505" spans="1:22" x14ac:dyDescent="0.3">
      <c r="A9505" s="1"/>
      <c r="C9505" s="6"/>
      <c r="H9505" s="8"/>
      <c r="I9505" s="4"/>
      <c r="V9505" s="27"/>
    </row>
    <row r="9506" spans="1:22" x14ac:dyDescent="0.3">
      <c r="A9506" s="1"/>
      <c r="C9506" s="6"/>
      <c r="H9506" s="8"/>
      <c r="I9506" s="4"/>
      <c r="V9506" s="27"/>
    </row>
    <row r="9507" spans="1:22" x14ac:dyDescent="0.3">
      <c r="A9507" s="1"/>
      <c r="C9507" s="6"/>
      <c r="H9507" s="8"/>
      <c r="I9507" s="4"/>
      <c r="V9507" s="27"/>
    </row>
    <row r="9508" spans="1:22" x14ac:dyDescent="0.3">
      <c r="A9508" s="1"/>
      <c r="C9508" s="6"/>
      <c r="H9508" s="8"/>
      <c r="I9508" s="4"/>
      <c r="V9508" s="27"/>
    </row>
    <row r="9509" spans="1:22" x14ac:dyDescent="0.3">
      <c r="A9509" s="1"/>
      <c r="C9509" s="6"/>
      <c r="H9509" s="8"/>
      <c r="I9509" s="4"/>
      <c r="V9509" s="27"/>
    </row>
    <row r="9510" spans="1:22" x14ac:dyDescent="0.3">
      <c r="A9510" s="1"/>
      <c r="C9510" s="6"/>
      <c r="H9510" s="8"/>
      <c r="I9510" s="4"/>
      <c r="V9510" s="27"/>
    </row>
    <row r="9511" spans="1:22" x14ac:dyDescent="0.3">
      <c r="A9511" s="1"/>
      <c r="C9511" s="6"/>
      <c r="H9511" s="8"/>
      <c r="I9511" s="4"/>
      <c r="V9511" s="27"/>
    </row>
    <row r="9512" spans="1:22" x14ac:dyDescent="0.3">
      <c r="A9512" s="1"/>
      <c r="C9512" s="6"/>
      <c r="H9512" s="8"/>
      <c r="I9512" s="4"/>
      <c r="V9512" s="27"/>
    </row>
    <row r="9513" spans="1:22" x14ac:dyDescent="0.3">
      <c r="A9513" s="1"/>
      <c r="C9513" s="6"/>
      <c r="H9513" s="8"/>
      <c r="I9513" s="4"/>
      <c r="V9513" s="27"/>
    </row>
    <row r="9514" spans="1:22" x14ac:dyDescent="0.3">
      <c r="A9514" s="1"/>
      <c r="C9514" s="6"/>
      <c r="H9514" s="8"/>
      <c r="I9514" s="4"/>
      <c r="V9514" s="27"/>
    </row>
    <row r="9515" spans="1:22" x14ac:dyDescent="0.3">
      <c r="A9515" s="1"/>
      <c r="C9515" s="6"/>
      <c r="H9515" s="8"/>
      <c r="I9515" s="4"/>
      <c r="V9515" s="27"/>
    </row>
    <row r="9516" spans="1:22" x14ac:dyDescent="0.3">
      <c r="A9516" s="1"/>
      <c r="C9516" s="6"/>
      <c r="H9516" s="8"/>
      <c r="I9516" s="4"/>
      <c r="V9516" s="27"/>
    </row>
    <row r="9517" spans="1:22" x14ac:dyDescent="0.3">
      <c r="A9517" s="1"/>
      <c r="C9517" s="6"/>
      <c r="H9517" s="8"/>
      <c r="I9517" s="4"/>
      <c r="V9517" s="27"/>
    </row>
    <row r="9518" spans="1:22" x14ac:dyDescent="0.3">
      <c r="A9518" s="1"/>
      <c r="C9518" s="6"/>
      <c r="H9518" s="8"/>
      <c r="I9518" s="4"/>
      <c r="V9518" s="27"/>
    </row>
    <row r="9519" spans="1:22" x14ac:dyDescent="0.3">
      <c r="A9519" s="1"/>
      <c r="C9519" s="6"/>
      <c r="H9519" s="8"/>
      <c r="I9519" s="4"/>
      <c r="V9519" s="27"/>
    </row>
    <row r="9520" spans="1:22" x14ac:dyDescent="0.3">
      <c r="A9520" s="1"/>
      <c r="C9520" s="6"/>
      <c r="H9520" s="8"/>
      <c r="I9520" s="4"/>
      <c r="V9520" s="27"/>
    </row>
    <row r="9521" spans="1:22" x14ac:dyDescent="0.3">
      <c r="A9521" s="1"/>
      <c r="C9521" s="6"/>
      <c r="H9521" s="8"/>
      <c r="I9521" s="4"/>
      <c r="V9521" s="27"/>
    </row>
    <row r="9522" spans="1:22" x14ac:dyDescent="0.3">
      <c r="A9522" s="1"/>
      <c r="C9522" s="6"/>
      <c r="H9522" s="8"/>
      <c r="I9522" s="4"/>
      <c r="V9522" s="27"/>
    </row>
    <row r="9523" spans="1:22" x14ac:dyDescent="0.3">
      <c r="A9523" s="1"/>
      <c r="C9523" s="6"/>
      <c r="H9523" s="8"/>
      <c r="I9523" s="4"/>
      <c r="V9523" s="27"/>
    </row>
    <row r="9524" spans="1:22" x14ac:dyDescent="0.3">
      <c r="A9524" s="1"/>
      <c r="C9524" s="6"/>
      <c r="H9524" s="8"/>
      <c r="I9524" s="4"/>
      <c r="V9524" s="27"/>
    </row>
    <row r="9525" spans="1:22" x14ac:dyDescent="0.3">
      <c r="A9525" s="1"/>
      <c r="C9525" s="6"/>
      <c r="H9525" s="8"/>
      <c r="I9525" s="4"/>
      <c r="V9525" s="27"/>
    </row>
    <row r="9526" spans="1:22" x14ac:dyDescent="0.3">
      <c r="A9526" s="1"/>
      <c r="C9526" s="6"/>
      <c r="H9526" s="8"/>
      <c r="I9526" s="4"/>
      <c r="V9526" s="27"/>
    </row>
    <row r="9527" spans="1:22" x14ac:dyDescent="0.3">
      <c r="A9527" s="1"/>
      <c r="C9527" s="6"/>
      <c r="H9527" s="8"/>
      <c r="I9527" s="4"/>
      <c r="V9527" s="27"/>
    </row>
    <row r="9528" spans="1:22" x14ac:dyDescent="0.3">
      <c r="A9528" s="1"/>
      <c r="C9528" s="6"/>
      <c r="H9528" s="8"/>
      <c r="I9528" s="4"/>
      <c r="V9528" s="27"/>
    </row>
    <row r="9529" spans="1:22" x14ac:dyDescent="0.3">
      <c r="A9529" s="1"/>
      <c r="C9529" s="6"/>
      <c r="H9529" s="8"/>
      <c r="I9529" s="4"/>
      <c r="V9529" s="27"/>
    </row>
    <row r="9530" spans="1:22" x14ac:dyDescent="0.3">
      <c r="A9530" s="1"/>
      <c r="C9530" s="6"/>
      <c r="H9530" s="8"/>
      <c r="I9530" s="4"/>
      <c r="V9530" s="27"/>
    </row>
    <row r="9531" spans="1:22" x14ac:dyDescent="0.3">
      <c r="A9531" s="1"/>
      <c r="C9531" s="6"/>
      <c r="H9531" s="8"/>
      <c r="I9531" s="4"/>
      <c r="V9531" s="27"/>
    </row>
    <row r="9532" spans="1:22" x14ac:dyDescent="0.3">
      <c r="A9532" s="1"/>
      <c r="C9532" s="6"/>
      <c r="H9532" s="8"/>
      <c r="I9532" s="4"/>
      <c r="V9532" s="27"/>
    </row>
    <row r="9533" spans="1:22" x14ac:dyDescent="0.3">
      <c r="A9533" s="1"/>
      <c r="C9533" s="6"/>
      <c r="H9533" s="8"/>
      <c r="I9533" s="4"/>
      <c r="V9533" s="27"/>
    </row>
    <row r="9534" spans="1:22" x14ac:dyDescent="0.3">
      <c r="A9534" s="1"/>
      <c r="C9534" s="6"/>
      <c r="H9534" s="8"/>
      <c r="I9534" s="4"/>
      <c r="V9534" s="27"/>
    </row>
    <row r="9535" spans="1:22" x14ac:dyDescent="0.3">
      <c r="A9535" s="1"/>
      <c r="C9535" s="6"/>
      <c r="H9535" s="8"/>
      <c r="I9535" s="4"/>
      <c r="V9535" s="27"/>
    </row>
    <row r="9536" spans="1:22" x14ac:dyDescent="0.3">
      <c r="A9536" s="1"/>
      <c r="C9536" s="6"/>
      <c r="H9536" s="8"/>
      <c r="I9536" s="4"/>
      <c r="V9536" s="27"/>
    </row>
    <row r="9537" spans="1:22" x14ac:dyDescent="0.3">
      <c r="A9537" s="1"/>
      <c r="C9537" s="6"/>
      <c r="H9537" s="8"/>
      <c r="I9537" s="4"/>
      <c r="V9537" s="27"/>
    </row>
    <row r="9538" spans="1:22" x14ac:dyDescent="0.3">
      <c r="A9538" s="1"/>
      <c r="C9538" s="6"/>
      <c r="H9538" s="8"/>
      <c r="I9538" s="4"/>
      <c r="V9538" s="27"/>
    </row>
    <row r="9539" spans="1:22" x14ac:dyDescent="0.3">
      <c r="A9539" s="1"/>
      <c r="C9539" s="6"/>
      <c r="H9539" s="8"/>
      <c r="I9539" s="4"/>
      <c r="V9539" s="27"/>
    </row>
    <row r="9540" spans="1:22" x14ac:dyDescent="0.3">
      <c r="A9540" s="1"/>
      <c r="C9540" s="6"/>
      <c r="H9540" s="8"/>
      <c r="I9540" s="4"/>
      <c r="V9540" s="27"/>
    </row>
    <row r="9541" spans="1:22" x14ac:dyDescent="0.3">
      <c r="A9541" s="1"/>
      <c r="C9541" s="6"/>
      <c r="H9541" s="8"/>
      <c r="I9541" s="4"/>
      <c r="V9541" s="27"/>
    </row>
    <row r="9542" spans="1:22" x14ac:dyDescent="0.3">
      <c r="A9542" s="1"/>
      <c r="C9542" s="6"/>
      <c r="H9542" s="8"/>
      <c r="I9542" s="4"/>
      <c r="V9542" s="27"/>
    </row>
    <row r="9543" spans="1:22" x14ac:dyDescent="0.3">
      <c r="A9543" s="1"/>
      <c r="C9543" s="6"/>
      <c r="H9543" s="8"/>
      <c r="I9543" s="4"/>
      <c r="V9543" s="27"/>
    </row>
    <row r="9544" spans="1:22" x14ac:dyDescent="0.3">
      <c r="A9544" s="1"/>
      <c r="C9544" s="6"/>
      <c r="H9544" s="8"/>
      <c r="I9544" s="4"/>
      <c r="V9544" s="27"/>
    </row>
    <row r="9545" spans="1:22" x14ac:dyDescent="0.3">
      <c r="A9545" s="1"/>
      <c r="C9545" s="6"/>
      <c r="H9545" s="8"/>
      <c r="I9545" s="4"/>
      <c r="V9545" s="27"/>
    </row>
    <row r="9546" spans="1:22" x14ac:dyDescent="0.3">
      <c r="A9546" s="1"/>
      <c r="C9546" s="6"/>
      <c r="H9546" s="8"/>
      <c r="I9546" s="4"/>
      <c r="V9546" s="27"/>
    </row>
    <row r="9547" spans="1:22" x14ac:dyDescent="0.3">
      <c r="A9547" s="1"/>
      <c r="C9547" s="6"/>
      <c r="H9547" s="8"/>
      <c r="I9547" s="4"/>
      <c r="V9547" s="27"/>
    </row>
    <row r="9548" spans="1:22" x14ac:dyDescent="0.3">
      <c r="A9548" s="1"/>
      <c r="C9548" s="6"/>
      <c r="H9548" s="8"/>
      <c r="I9548" s="4"/>
      <c r="V9548" s="27"/>
    </row>
    <row r="9549" spans="1:22" x14ac:dyDescent="0.3">
      <c r="A9549" s="1"/>
      <c r="C9549" s="6"/>
      <c r="H9549" s="8"/>
      <c r="I9549" s="4"/>
      <c r="V9549" s="27"/>
    </row>
    <row r="9550" spans="1:22" x14ac:dyDescent="0.3">
      <c r="A9550" s="1"/>
      <c r="C9550" s="6"/>
      <c r="H9550" s="8"/>
      <c r="I9550" s="4"/>
      <c r="V9550" s="27"/>
    </row>
    <row r="9551" spans="1:22" x14ac:dyDescent="0.3">
      <c r="A9551" s="1"/>
      <c r="C9551" s="6"/>
      <c r="H9551" s="8"/>
      <c r="I9551" s="4"/>
      <c r="V9551" s="27"/>
    </row>
    <row r="9552" spans="1:22" x14ac:dyDescent="0.3">
      <c r="A9552" s="1"/>
      <c r="C9552" s="6"/>
      <c r="H9552" s="8"/>
      <c r="I9552" s="4"/>
      <c r="V9552" s="27"/>
    </row>
    <row r="9553" spans="1:22" x14ac:dyDescent="0.3">
      <c r="A9553" s="1"/>
      <c r="C9553" s="6"/>
      <c r="H9553" s="8"/>
      <c r="I9553" s="4"/>
      <c r="V9553" s="27"/>
    </row>
    <row r="9554" spans="1:22" x14ac:dyDescent="0.3">
      <c r="A9554" s="1"/>
      <c r="C9554" s="6"/>
      <c r="H9554" s="8"/>
      <c r="I9554" s="4"/>
      <c r="V9554" s="27"/>
    </row>
    <row r="9555" spans="1:22" x14ac:dyDescent="0.3">
      <c r="A9555" s="1"/>
      <c r="C9555" s="6"/>
      <c r="H9555" s="8"/>
      <c r="I9555" s="4"/>
      <c r="V9555" s="27"/>
    </row>
    <row r="9556" spans="1:22" x14ac:dyDescent="0.3">
      <c r="A9556" s="1"/>
      <c r="C9556" s="6"/>
      <c r="H9556" s="8"/>
      <c r="I9556" s="4"/>
      <c r="V9556" s="27"/>
    </row>
    <row r="9557" spans="1:22" x14ac:dyDescent="0.3">
      <c r="A9557" s="1"/>
      <c r="C9557" s="6"/>
      <c r="H9557" s="8"/>
      <c r="I9557" s="4"/>
      <c r="V9557" s="27"/>
    </row>
    <row r="9558" spans="1:22" x14ac:dyDescent="0.3">
      <c r="A9558" s="1"/>
      <c r="C9558" s="6"/>
      <c r="H9558" s="8"/>
      <c r="I9558" s="4"/>
      <c r="V9558" s="27"/>
    </row>
    <row r="9559" spans="1:22" x14ac:dyDescent="0.3">
      <c r="A9559" s="1"/>
      <c r="C9559" s="6"/>
      <c r="H9559" s="8"/>
      <c r="I9559" s="4"/>
      <c r="V9559" s="27"/>
    </row>
    <row r="9560" spans="1:22" x14ac:dyDescent="0.3">
      <c r="A9560" s="1"/>
      <c r="C9560" s="6"/>
      <c r="H9560" s="8"/>
      <c r="I9560" s="4"/>
      <c r="V9560" s="27"/>
    </row>
    <row r="9561" spans="1:22" x14ac:dyDescent="0.3">
      <c r="A9561" s="1"/>
      <c r="C9561" s="6"/>
      <c r="H9561" s="8"/>
      <c r="I9561" s="4"/>
      <c r="V9561" s="27"/>
    </row>
    <row r="9562" spans="1:22" x14ac:dyDescent="0.3">
      <c r="A9562" s="1"/>
      <c r="C9562" s="6"/>
      <c r="H9562" s="8"/>
      <c r="I9562" s="4"/>
      <c r="V9562" s="27"/>
    </row>
    <row r="9563" spans="1:22" x14ac:dyDescent="0.3">
      <c r="A9563" s="1"/>
      <c r="C9563" s="6"/>
      <c r="H9563" s="8"/>
      <c r="I9563" s="4"/>
      <c r="V9563" s="27"/>
    </row>
    <row r="9564" spans="1:22" x14ac:dyDescent="0.3">
      <c r="A9564" s="1"/>
      <c r="C9564" s="6"/>
      <c r="H9564" s="8"/>
      <c r="I9564" s="4"/>
      <c r="V9564" s="27"/>
    </row>
    <row r="9565" spans="1:22" x14ac:dyDescent="0.3">
      <c r="A9565" s="1"/>
      <c r="C9565" s="6"/>
      <c r="H9565" s="8"/>
      <c r="I9565" s="4"/>
      <c r="V9565" s="27"/>
    </row>
    <row r="9566" spans="1:22" x14ac:dyDescent="0.3">
      <c r="A9566" s="1"/>
      <c r="C9566" s="6"/>
      <c r="H9566" s="8"/>
      <c r="I9566" s="4"/>
      <c r="V9566" s="27"/>
    </row>
    <row r="9567" spans="1:22" x14ac:dyDescent="0.3">
      <c r="A9567" s="1"/>
      <c r="C9567" s="6"/>
      <c r="H9567" s="8"/>
      <c r="I9567" s="4"/>
      <c r="V9567" s="27"/>
    </row>
    <row r="9568" spans="1:22" x14ac:dyDescent="0.3">
      <c r="A9568" s="1"/>
      <c r="C9568" s="6"/>
      <c r="H9568" s="8"/>
      <c r="I9568" s="4"/>
      <c r="V9568" s="27"/>
    </row>
    <row r="9569" spans="1:22" x14ac:dyDescent="0.3">
      <c r="A9569" s="1"/>
      <c r="C9569" s="6"/>
      <c r="H9569" s="8"/>
      <c r="I9569" s="4"/>
      <c r="V9569" s="27"/>
    </row>
    <row r="9570" spans="1:22" x14ac:dyDescent="0.3">
      <c r="A9570" s="1"/>
      <c r="C9570" s="6"/>
      <c r="H9570" s="8"/>
      <c r="I9570" s="4"/>
      <c r="V9570" s="27"/>
    </row>
    <row r="9571" spans="1:22" x14ac:dyDescent="0.3">
      <c r="A9571" s="1"/>
      <c r="C9571" s="6"/>
      <c r="H9571" s="8"/>
      <c r="I9571" s="4"/>
      <c r="V9571" s="27"/>
    </row>
    <row r="9572" spans="1:22" x14ac:dyDescent="0.3">
      <c r="A9572" s="1"/>
      <c r="C9572" s="6"/>
      <c r="H9572" s="8"/>
      <c r="I9572" s="4"/>
      <c r="V9572" s="27"/>
    </row>
    <row r="9573" spans="1:22" x14ac:dyDescent="0.3">
      <c r="A9573" s="1"/>
      <c r="C9573" s="6"/>
      <c r="H9573" s="8"/>
      <c r="I9573" s="4"/>
      <c r="V9573" s="27"/>
    </row>
    <row r="9574" spans="1:22" x14ac:dyDescent="0.3">
      <c r="A9574" s="1"/>
      <c r="C9574" s="6"/>
      <c r="H9574" s="8"/>
      <c r="I9574" s="4"/>
      <c r="V9574" s="27"/>
    </row>
    <row r="9575" spans="1:22" x14ac:dyDescent="0.3">
      <c r="A9575" s="1"/>
      <c r="C9575" s="6"/>
      <c r="H9575" s="8"/>
      <c r="I9575" s="4"/>
      <c r="V9575" s="27"/>
    </row>
    <row r="9576" spans="1:22" x14ac:dyDescent="0.3">
      <c r="A9576" s="1"/>
      <c r="C9576" s="6"/>
      <c r="H9576" s="8"/>
      <c r="I9576" s="4"/>
      <c r="V9576" s="27"/>
    </row>
    <row r="9577" spans="1:22" x14ac:dyDescent="0.3">
      <c r="A9577" s="1"/>
      <c r="C9577" s="6"/>
      <c r="H9577" s="8"/>
      <c r="I9577" s="4"/>
      <c r="V9577" s="27"/>
    </row>
    <row r="9578" spans="1:22" x14ac:dyDescent="0.3">
      <c r="A9578" s="1"/>
      <c r="C9578" s="6"/>
      <c r="H9578" s="8"/>
      <c r="I9578" s="4"/>
      <c r="V9578" s="27"/>
    </row>
    <row r="9579" spans="1:22" x14ac:dyDescent="0.3">
      <c r="A9579" s="1"/>
      <c r="C9579" s="6"/>
      <c r="H9579" s="8"/>
      <c r="I9579" s="4"/>
      <c r="V9579" s="27"/>
    </row>
    <row r="9580" spans="1:22" x14ac:dyDescent="0.3">
      <c r="A9580" s="1"/>
      <c r="C9580" s="6"/>
      <c r="H9580" s="8"/>
      <c r="I9580" s="4"/>
      <c r="V9580" s="27"/>
    </row>
    <row r="9581" spans="1:22" x14ac:dyDescent="0.3">
      <c r="A9581" s="1"/>
      <c r="C9581" s="6"/>
      <c r="H9581" s="8"/>
      <c r="I9581" s="4"/>
      <c r="V9581" s="27"/>
    </row>
    <row r="9582" spans="1:22" x14ac:dyDescent="0.3">
      <c r="A9582" s="1"/>
      <c r="C9582" s="6"/>
      <c r="H9582" s="8"/>
      <c r="I9582" s="4"/>
      <c r="V9582" s="27"/>
    </row>
    <row r="9583" spans="1:22" x14ac:dyDescent="0.3">
      <c r="A9583" s="1"/>
      <c r="C9583" s="6"/>
      <c r="H9583" s="8"/>
      <c r="I9583" s="4"/>
      <c r="V9583" s="27"/>
    </row>
    <row r="9584" spans="1:22" x14ac:dyDescent="0.3">
      <c r="A9584" s="1"/>
      <c r="C9584" s="6"/>
      <c r="H9584" s="8"/>
      <c r="I9584" s="4"/>
      <c r="V9584" s="27"/>
    </row>
    <row r="9585" spans="1:22" x14ac:dyDescent="0.3">
      <c r="A9585" s="1"/>
      <c r="C9585" s="6"/>
      <c r="H9585" s="8"/>
      <c r="I9585" s="4"/>
      <c r="V9585" s="27"/>
    </row>
    <row r="9586" spans="1:22" x14ac:dyDescent="0.3">
      <c r="A9586" s="1"/>
      <c r="C9586" s="6"/>
      <c r="H9586" s="8"/>
      <c r="I9586" s="4"/>
      <c r="V9586" s="27"/>
    </row>
    <row r="9587" spans="1:22" x14ac:dyDescent="0.3">
      <c r="A9587" s="1"/>
      <c r="C9587" s="6"/>
      <c r="H9587" s="8"/>
      <c r="I9587" s="4"/>
      <c r="V9587" s="27"/>
    </row>
    <row r="9588" spans="1:22" x14ac:dyDescent="0.3">
      <c r="A9588" s="1"/>
      <c r="C9588" s="6"/>
      <c r="H9588" s="8"/>
      <c r="I9588" s="4"/>
      <c r="V9588" s="27"/>
    </row>
    <row r="9589" spans="1:22" x14ac:dyDescent="0.3">
      <c r="A9589" s="1"/>
      <c r="C9589" s="6"/>
      <c r="H9589" s="8"/>
      <c r="I9589" s="4"/>
      <c r="V9589" s="27"/>
    </row>
    <row r="9590" spans="1:22" x14ac:dyDescent="0.3">
      <c r="A9590" s="1"/>
      <c r="C9590" s="6"/>
      <c r="H9590" s="8"/>
      <c r="I9590" s="4"/>
      <c r="V9590" s="27"/>
    </row>
    <row r="9591" spans="1:22" x14ac:dyDescent="0.3">
      <c r="A9591" s="1"/>
      <c r="C9591" s="6"/>
      <c r="H9591" s="8"/>
      <c r="I9591" s="4"/>
      <c r="V9591" s="27"/>
    </row>
    <row r="9592" spans="1:22" x14ac:dyDescent="0.3">
      <c r="A9592" s="1"/>
      <c r="C9592" s="6"/>
      <c r="H9592" s="8"/>
      <c r="I9592" s="4"/>
      <c r="V9592" s="27"/>
    </row>
    <row r="9593" spans="1:22" x14ac:dyDescent="0.3">
      <c r="A9593" s="1"/>
      <c r="C9593" s="6"/>
      <c r="H9593" s="8"/>
      <c r="I9593" s="4"/>
      <c r="V9593" s="27"/>
    </row>
    <row r="9594" spans="1:22" x14ac:dyDescent="0.3">
      <c r="A9594" s="1"/>
      <c r="C9594" s="6"/>
      <c r="H9594" s="8"/>
      <c r="I9594" s="4"/>
      <c r="V9594" s="27"/>
    </row>
    <row r="9595" spans="1:22" x14ac:dyDescent="0.3">
      <c r="A9595" s="1"/>
      <c r="C9595" s="6"/>
      <c r="H9595" s="8"/>
      <c r="I9595" s="4"/>
      <c r="V9595" s="27"/>
    </row>
    <row r="9596" spans="1:22" x14ac:dyDescent="0.3">
      <c r="A9596" s="1"/>
      <c r="C9596" s="6"/>
      <c r="H9596" s="8"/>
      <c r="I9596" s="4"/>
      <c r="V9596" s="27"/>
    </row>
    <row r="9597" spans="1:22" x14ac:dyDescent="0.3">
      <c r="A9597" s="1"/>
      <c r="C9597" s="6"/>
      <c r="H9597" s="8"/>
      <c r="I9597" s="4"/>
      <c r="V9597" s="27"/>
    </row>
    <row r="9598" spans="1:22" x14ac:dyDescent="0.3">
      <c r="A9598" s="1"/>
      <c r="C9598" s="6"/>
      <c r="H9598" s="8"/>
      <c r="I9598" s="4"/>
      <c r="V9598" s="27"/>
    </row>
    <row r="9599" spans="1:22" x14ac:dyDescent="0.3">
      <c r="A9599" s="1"/>
      <c r="C9599" s="6"/>
      <c r="H9599" s="8"/>
      <c r="I9599" s="4"/>
      <c r="V9599" s="27"/>
    </row>
    <row r="9600" spans="1:22" x14ac:dyDescent="0.3">
      <c r="A9600" s="1"/>
      <c r="C9600" s="6"/>
      <c r="H9600" s="8"/>
      <c r="I9600" s="4"/>
      <c r="V9600" s="27"/>
    </row>
    <row r="9601" spans="1:22" x14ac:dyDescent="0.3">
      <c r="A9601" s="1"/>
      <c r="C9601" s="6"/>
      <c r="H9601" s="8"/>
      <c r="I9601" s="4"/>
      <c r="V9601" s="27"/>
    </row>
    <row r="9602" spans="1:22" x14ac:dyDescent="0.3">
      <c r="A9602" s="1"/>
      <c r="C9602" s="6"/>
      <c r="H9602" s="8"/>
      <c r="I9602" s="4"/>
      <c r="V9602" s="27"/>
    </row>
    <row r="9603" spans="1:22" x14ac:dyDescent="0.3">
      <c r="A9603" s="1"/>
      <c r="C9603" s="6"/>
      <c r="H9603" s="8"/>
      <c r="I9603" s="4"/>
      <c r="V9603" s="27"/>
    </row>
    <row r="9604" spans="1:22" x14ac:dyDescent="0.3">
      <c r="A9604" s="1"/>
      <c r="C9604" s="6"/>
      <c r="H9604" s="8"/>
      <c r="I9604" s="4"/>
      <c r="V9604" s="27"/>
    </row>
    <row r="9605" spans="1:22" x14ac:dyDescent="0.3">
      <c r="A9605" s="1"/>
      <c r="C9605" s="6"/>
      <c r="H9605" s="8"/>
      <c r="I9605" s="4"/>
      <c r="V9605" s="27"/>
    </row>
    <row r="9606" spans="1:22" x14ac:dyDescent="0.3">
      <c r="A9606" s="1"/>
      <c r="C9606" s="6"/>
      <c r="H9606" s="8"/>
      <c r="I9606" s="4"/>
      <c r="V9606" s="27"/>
    </row>
    <row r="9607" spans="1:22" x14ac:dyDescent="0.3">
      <c r="A9607" s="1"/>
      <c r="C9607" s="6"/>
      <c r="H9607" s="8"/>
      <c r="I9607" s="4"/>
      <c r="V9607" s="27"/>
    </row>
    <row r="9608" spans="1:22" x14ac:dyDescent="0.3">
      <c r="A9608" s="1"/>
      <c r="C9608" s="6"/>
      <c r="H9608" s="8"/>
      <c r="I9608" s="4"/>
      <c r="V9608" s="27"/>
    </row>
    <row r="9609" spans="1:22" x14ac:dyDescent="0.3">
      <c r="A9609" s="1"/>
      <c r="C9609" s="6"/>
      <c r="H9609" s="8"/>
      <c r="I9609" s="4"/>
      <c r="V9609" s="27"/>
    </row>
    <row r="9610" spans="1:22" x14ac:dyDescent="0.3">
      <c r="A9610" s="1"/>
      <c r="C9610" s="6"/>
      <c r="H9610" s="8"/>
      <c r="I9610" s="4"/>
      <c r="V9610" s="27"/>
    </row>
    <row r="9611" spans="1:22" x14ac:dyDescent="0.3">
      <c r="A9611" s="1"/>
      <c r="C9611" s="6"/>
      <c r="H9611" s="8"/>
      <c r="I9611" s="4"/>
      <c r="V9611" s="27"/>
    </row>
    <row r="9612" spans="1:22" x14ac:dyDescent="0.3">
      <c r="A9612" s="1"/>
      <c r="C9612" s="6"/>
      <c r="H9612" s="8"/>
      <c r="I9612" s="4"/>
      <c r="V9612" s="27"/>
    </row>
    <row r="9613" spans="1:22" x14ac:dyDescent="0.3">
      <c r="A9613" s="1"/>
      <c r="C9613" s="6"/>
      <c r="H9613" s="8"/>
      <c r="I9613" s="4"/>
      <c r="V9613" s="27"/>
    </row>
    <row r="9614" spans="1:22" x14ac:dyDescent="0.3">
      <c r="A9614" s="1"/>
      <c r="C9614" s="6"/>
      <c r="H9614" s="8"/>
      <c r="I9614" s="4"/>
      <c r="V9614" s="27"/>
    </row>
    <row r="9615" spans="1:22" x14ac:dyDescent="0.3">
      <c r="A9615" s="1"/>
      <c r="C9615" s="6"/>
      <c r="H9615" s="8"/>
      <c r="I9615" s="4"/>
      <c r="V9615" s="27"/>
    </row>
    <row r="9616" spans="1:22" x14ac:dyDescent="0.3">
      <c r="A9616" s="1"/>
      <c r="C9616" s="6"/>
      <c r="H9616" s="8"/>
      <c r="I9616" s="4"/>
      <c r="V9616" s="27"/>
    </row>
    <row r="9617" spans="1:22" x14ac:dyDescent="0.3">
      <c r="A9617" s="1"/>
      <c r="C9617" s="6"/>
      <c r="H9617" s="8"/>
      <c r="I9617" s="4"/>
      <c r="V9617" s="27"/>
    </row>
    <row r="9618" spans="1:22" x14ac:dyDescent="0.3">
      <c r="A9618" s="1"/>
      <c r="C9618" s="6"/>
      <c r="H9618" s="8"/>
      <c r="I9618" s="4"/>
      <c r="V9618" s="27"/>
    </row>
    <row r="9619" spans="1:22" x14ac:dyDescent="0.3">
      <c r="A9619" s="1"/>
      <c r="C9619" s="6"/>
      <c r="H9619" s="8"/>
      <c r="I9619" s="4"/>
      <c r="V9619" s="27"/>
    </row>
    <row r="9620" spans="1:22" x14ac:dyDescent="0.3">
      <c r="A9620" s="1"/>
      <c r="C9620" s="6"/>
      <c r="H9620" s="8"/>
      <c r="I9620" s="4"/>
      <c r="V9620" s="27"/>
    </row>
    <row r="9621" spans="1:22" x14ac:dyDescent="0.3">
      <c r="A9621" s="1"/>
      <c r="C9621" s="6"/>
      <c r="H9621" s="8"/>
      <c r="I9621" s="4"/>
      <c r="V9621" s="27"/>
    </row>
    <row r="9622" spans="1:22" x14ac:dyDescent="0.3">
      <c r="A9622" s="1"/>
      <c r="C9622" s="6"/>
      <c r="H9622" s="8"/>
      <c r="I9622" s="4"/>
      <c r="V9622" s="27"/>
    </row>
    <row r="9623" spans="1:22" x14ac:dyDescent="0.3">
      <c r="A9623" s="1"/>
      <c r="C9623" s="6"/>
      <c r="H9623" s="8"/>
      <c r="I9623" s="4"/>
      <c r="V9623" s="27"/>
    </row>
    <row r="9624" spans="1:22" x14ac:dyDescent="0.3">
      <c r="A9624" s="1"/>
      <c r="C9624" s="6"/>
      <c r="H9624" s="8"/>
      <c r="I9624" s="4"/>
      <c r="V9624" s="27"/>
    </row>
    <row r="9625" spans="1:22" x14ac:dyDescent="0.3">
      <c r="A9625" s="1"/>
      <c r="C9625" s="6"/>
      <c r="H9625" s="8"/>
      <c r="I9625" s="4"/>
      <c r="V9625" s="27"/>
    </row>
    <row r="9626" spans="1:22" x14ac:dyDescent="0.3">
      <c r="A9626" s="1"/>
      <c r="C9626" s="6"/>
      <c r="H9626" s="8"/>
      <c r="I9626" s="4"/>
      <c r="V9626" s="27"/>
    </row>
    <row r="9627" spans="1:22" x14ac:dyDescent="0.3">
      <c r="A9627" s="1"/>
      <c r="C9627" s="6"/>
      <c r="H9627" s="8"/>
      <c r="I9627" s="4"/>
      <c r="V9627" s="27"/>
    </row>
    <row r="9628" spans="1:22" x14ac:dyDescent="0.3">
      <c r="A9628" s="1"/>
      <c r="C9628" s="6"/>
      <c r="H9628" s="8"/>
      <c r="I9628" s="4"/>
      <c r="V9628" s="27"/>
    </row>
    <row r="9629" spans="1:22" x14ac:dyDescent="0.3">
      <c r="A9629" s="1"/>
      <c r="C9629" s="6"/>
      <c r="H9629" s="8"/>
      <c r="I9629" s="4"/>
      <c r="V9629" s="27"/>
    </row>
    <row r="9630" spans="1:22" x14ac:dyDescent="0.3">
      <c r="A9630" s="1"/>
      <c r="C9630" s="6"/>
      <c r="H9630" s="8"/>
      <c r="I9630" s="4"/>
      <c r="V9630" s="27"/>
    </row>
    <row r="9631" spans="1:22" x14ac:dyDescent="0.3">
      <c r="A9631" s="1"/>
      <c r="C9631" s="6"/>
      <c r="H9631" s="8"/>
      <c r="I9631" s="4"/>
      <c r="V9631" s="27"/>
    </row>
    <row r="9632" spans="1:22" x14ac:dyDescent="0.3">
      <c r="A9632" s="1"/>
      <c r="C9632" s="6"/>
      <c r="H9632" s="8"/>
      <c r="I9632" s="4"/>
      <c r="V9632" s="27"/>
    </row>
    <row r="9633" spans="1:22" x14ac:dyDescent="0.3">
      <c r="A9633" s="1"/>
      <c r="C9633" s="6"/>
      <c r="H9633" s="8"/>
      <c r="I9633" s="4"/>
      <c r="V9633" s="27"/>
    </row>
    <row r="9634" spans="1:22" x14ac:dyDescent="0.3">
      <c r="A9634" s="1"/>
      <c r="C9634" s="6"/>
      <c r="H9634" s="8"/>
      <c r="I9634" s="4"/>
      <c r="V9634" s="27"/>
    </row>
    <row r="9635" spans="1:22" x14ac:dyDescent="0.3">
      <c r="A9635" s="1"/>
      <c r="C9635" s="6"/>
      <c r="H9635" s="8"/>
      <c r="I9635" s="4"/>
      <c r="V9635" s="27"/>
    </row>
    <row r="9636" spans="1:22" x14ac:dyDescent="0.3">
      <c r="A9636" s="1"/>
      <c r="C9636" s="6"/>
      <c r="H9636" s="8"/>
      <c r="I9636" s="4"/>
      <c r="V9636" s="27"/>
    </row>
    <row r="9637" spans="1:22" x14ac:dyDescent="0.3">
      <c r="A9637" s="1"/>
      <c r="C9637" s="6"/>
      <c r="H9637" s="8"/>
      <c r="I9637" s="4"/>
      <c r="V9637" s="27"/>
    </row>
    <row r="9638" spans="1:22" x14ac:dyDescent="0.3">
      <c r="A9638" s="1"/>
      <c r="C9638" s="6"/>
      <c r="H9638" s="8"/>
      <c r="I9638" s="4"/>
      <c r="V9638" s="27"/>
    </row>
    <row r="9639" spans="1:22" x14ac:dyDescent="0.3">
      <c r="A9639" s="1"/>
      <c r="C9639" s="6"/>
      <c r="H9639" s="8"/>
      <c r="I9639" s="4"/>
      <c r="V9639" s="27"/>
    </row>
    <row r="9640" spans="1:22" x14ac:dyDescent="0.3">
      <c r="A9640" s="1"/>
      <c r="C9640" s="6"/>
      <c r="H9640" s="8"/>
      <c r="I9640" s="4"/>
      <c r="V9640" s="27"/>
    </row>
    <row r="9641" spans="1:22" x14ac:dyDescent="0.3">
      <c r="A9641" s="1"/>
      <c r="C9641" s="6"/>
      <c r="H9641" s="8"/>
      <c r="I9641" s="4"/>
      <c r="V9641" s="27"/>
    </row>
    <row r="9642" spans="1:22" x14ac:dyDescent="0.3">
      <c r="A9642" s="1"/>
      <c r="C9642" s="6"/>
      <c r="H9642" s="8"/>
      <c r="I9642" s="4"/>
      <c r="V9642" s="27"/>
    </row>
    <row r="9643" spans="1:22" x14ac:dyDescent="0.3">
      <c r="A9643" s="1"/>
      <c r="C9643" s="6"/>
      <c r="H9643" s="8"/>
      <c r="I9643" s="4"/>
      <c r="V9643" s="27"/>
    </row>
    <row r="9644" spans="1:22" x14ac:dyDescent="0.3">
      <c r="A9644" s="1"/>
      <c r="C9644" s="6"/>
      <c r="H9644" s="8"/>
      <c r="I9644" s="4"/>
      <c r="V9644" s="27"/>
    </row>
    <row r="9645" spans="1:22" x14ac:dyDescent="0.3">
      <c r="A9645" s="1"/>
      <c r="C9645" s="6"/>
      <c r="H9645" s="8"/>
      <c r="I9645" s="4"/>
      <c r="V9645" s="27"/>
    </row>
    <row r="9646" spans="1:22" x14ac:dyDescent="0.3">
      <c r="A9646" s="1"/>
      <c r="C9646" s="6"/>
      <c r="H9646" s="8"/>
      <c r="I9646" s="4"/>
      <c r="V9646" s="27"/>
    </row>
    <row r="9647" spans="1:22" x14ac:dyDescent="0.3">
      <c r="A9647" s="1"/>
      <c r="C9647" s="6"/>
      <c r="H9647" s="8"/>
      <c r="I9647" s="4"/>
      <c r="V9647" s="27"/>
    </row>
    <row r="9648" spans="1:22" x14ac:dyDescent="0.3">
      <c r="A9648" s="1"/>
      <c r="C9648" s="6"/>
      <c r="H9648" s="8"/>
      <c r="I9648" s="4"/>
      <c r="V9648" s="27"/>
    </row>
    <row r="9649" spans="1:22" x14ac:dyDescent="0.3">
      <c r="A9649" s="1"/>
      <c r="C9649" s="6"/>
      <c r="H9649" s="8"/>
      <c r="I9649" s="4"/>
      <c r="V9649" s="27"/>
    </row>
    <row r="9650" spans="1:22" x14ac:dyDescent="0.3">
      <c r="A9650" s="1"/>
      <c r="C9650" s="6"/>
      <c r="H9650" s="8"/>
      <c r="I9650" s="4"/>
      <c r="V9650" s="27"/>
    </row>
    <row r="9651" spans="1:22" x14ac:dyDescent="0.3">
      <c r="A9651" s="1"/>
      <c r="C9651" s="6"/>
      <c r="H9651" s="8"/>
      <c r="I9651" s="4"/>
      <c r="V9651" s="27"/>
    </row>
    <row r="9652" spans="1:22" x14ac:dyDescent="0.3">
      <c r="A9652" s="1"/>
      <c r="C9652" s="6"/>
      <c r="H9652" s="8"/>
      <c r="I9652" s="4"/>
      <c r="V9652" s="27"/>
    </row>
    <row r="9653" spans="1:22" x14ac:dyDescent="0.3">
      <c r="A9653" s="1"/>
      <c r="C9653" s="6"/>
      <c r="H9653" s="8"/>
      <c r="I9653" s="4"/>
      <c r="V9653" s="27"/>
    </row>
    <row r="9654" spans="1:22" x14ac:dyDescent="0.3">
      <c r="A9654" s="1"/>
      <c r="C9654" s="6"/>
      <c r="H9654" s="8"/>
      <c r="I9654" s="4"/>
      <c r="V9654" s="27"/>
    </row>
    <row r="9655" spans="1:22" x14ac:dyDescent="0.3">
      <c r="A9655" s="1"/>
      <c r="C9655" s="6"/>
      <c r="H9655" s="8"/>
      <c r="I9655" s="4"/>
      <c r="V9655" s="27"/>
    </row>
    <row r="9656" spans="1:22" x14ac:dyDescent="0.3">
      <c r="A9656" s="1"/>
      <c r="C9656" s="6"/>
      <c r="H9656" s="8"/>
      <c r="I9656" s="4"/>
      <c r="V9656" s="27"/>
    </row>
    <row r="9657" spans="1:22" x14ac:dyDescent="0.3">
      <c r="A9657" s="1"/>
      <c r="C9657" s="6"/>
      <c r="H9657" s="8"/>
      <c r="I9657" s="4"/>
      <c r="V9657" s="27"/>
    </row>
    <row r="9658" spans="1:22" x14ac:dyDescent="0.3">
      <c r="A9658" s="1"/>
      <c r="C9658" s="6"/>
      <c r="H9658" s="8"/>
      <c r="I9658" s="4"/>
      <c r="V9658" s="27"/>
    </row>
    <row r="9659" spans="1:22" x14ac:dyDescent="0.3">
      <c r="A9659" s="1"/>
      <c r="C9659" s="6"/>
      <c r="H9659" s="8"/>
      <c r="I9659" s="4"/>
      <c r="V9659" s="27"/>
    </row>
    <row r="9660" spans="1:22" x14ac:dyDescent="0.3">
      <c r="A9660" s="1"/>
      <c r="C9660" s="6"/>
      <c r="H9660" s="8"/>
      <c r="I9660" s="4"/>
      <c r="V9660" s="27"/>
    </row>
    <row r="9661" spans="1:22" x14ac:dyDescent="0.3">
      <c r="A9661" s="1"/>
      <c r="C9661" s="6"/>
      <c r="H9661" s="8"/>
      <c r="I9661" s="4"/>
      <c r="V9661" s="27"/>
    </row>
    <row r="9662" spans="1:22" x14ac:dyDescent="0.3">
      <c r="A9662" s="1"/>
      <c r="C9662" s="6"/>
      <c r="H9662" s="8"/>
      <c r="I9662" s="4"/>
      <c r="V9662" s="27"/>
    </row>
    <row r="9663" spans="1:22" x14ac:dyDescent="0.3">
      <c r="A9663" s="1"/>
      <c r="C9663" s="6"/>
      <c r="H9663" s="8"/>
      <c r="I9663" s="4"/>
      <c r="V9663" s="27"/>
    </row>
    <row r="9664" spans="1:22" x14ac:dyDescent="0.3">
      <c r="A9664" s="1"/>
      <c r="C9664" s="6"/>
      <c r="H9664" s="8"/>
      <c r="I9664" s="4"/>
      <c r="V9664" s="27"/>
    </row>
    <row r="9665" spans="1:22" x14ac:dyDescent="0.3">
      <c r="A9665" s="1"/>
      <c r="C9665" s="6"/>
      <c r="H9665" s="8"/>
      <c r="I9665" s="4"/>
      <c r="V9665" s="27"/>
    </row>
    <row r="9666" spans="1:22" x14ac:dyDescent="0.3">
      <c r="A9666" s="1"/>
      <c r="C9666" s="6"/>
      <c r="H9666" s="8"/>
      <c r="I9666" s="4"/>
      <c r="V9666" s="27"/>
    </row>
    <row r="9667" spans="1:22" x14ac:dyDescent="0.3">
      <c r="A9667" s="1"/>
      <c r="C9667" s="6"/>
      <c r="H9667" s="8"/>
      <c r="I9667" s="4"/>
      <c r="V9667" s="27"/>
    </row>
    <row r="9668" spans="1:22" x14ac:dyDescent="0.3">
      <c r="A9668" s="1"/>
      <c r="C9668" s="6"/>
      <c r="H9668" s="8"/>
      <c r="I9668" s="4"/>
      <c r="V9668" s="27"/>
    </row>
    <row r="9669" spans="1:22" x14ac:dyDescent="0.3">
      <c r="A9669" s="1"/>
      <c r="C9669" s="6"/>
      <c r="H9669" s="8"/>
      <c r="I9669" s="4"/>
      <c r="V9669" s="27"/>
    </row>
    <row r="9670" spans="1:22" x14ac:dyDescent="0.3">
      <c r="A9670" s="1"/>
      <c r="C9670" s="6"/>
      <c r="H9670" s="8"/>
      <c r="I9670" s="4"/>
      <c r="V9670" s="27"/>
    </row>
    <row r="9671" spans="1:22" x14ac:dyDescent="0.3">
      <c r="A9671" s="1"/>
      <c r="C9671" s="6"/>
      <c r="H9671" s="8"/>
      <c r="I9671" s="4"/>
      <c r="V9671" s="27"/>
    </row>
    <row r="9672" spans="1:22" x14ac:dyDescent="0.3">
      <c r="A9672" s="1"/>
      <c r="C9672" s="6"/>
      <c r="H9672" s="8"/>
      <c r="I9672" s="4"/>
      <c r="V9672" s="27"/>
    </row>
    <row r="9673" spans="1:22" x14ac:dyDescent="0.3">
      <c r="A9673" s="1"/>
      <c r="C9673" s="6"/>
      <c r="H9673" s="8"/>
      <c r="I9673" s="4"/>
      <c r="V9673" s="27"/>
    </row>
    <row r="9674" spans="1:22" x14ac:dyDescent="0.3">
      <c r="A9674" s="1"/>
      <c r="C9674" s="6"/>
      <c r="H9674" s="8"/>
      <c r="I9674" s="4"/>
      <c r="V9674" s="27"/>
    </row>
    <row r="9675" spans="1:22" x14ac:dyDescent="0.3">
      <c r="A9675" s="1"/>
      <c r="C9675" s="6"/>
      <c r="H9675" s="8"/>
      <c r="I9675" s="4"/>
      <c r="V9675" s="27"/>
    </row>
    <row r="9676" spans="1:22" x14ac:dyDescent="0.3">
      <c r="A9676" s="1"/>
      <c r="C9676" s="6"/>
      <c r="H9676" s="8"/>
      <c r="I9676" s="4"/>
      <c r="V9676" s="27"/>
    </row>
    <row r="9677" spans="1:22" x14ac:dyDescent="0.3">
      <c r="A9677" s="1"/>
      <c r="C9677" s="6"/>
      <c r="H9677" s="8"/>
      <c r="I9677" s="4"/>
      <c r="V9677" s="27"/>
    </row>
    <row r="9678" spans="1:22" x14ac:dyDescent="0.3">
      <c r="A9678" s="1"/>
      <c r="C9678" s="6"/>
      <c r="H9678" s="8"/>
      <c r="I9678" s="4"/>
      <c r="V9678" s="27"/>
    </row>
    <row r="9679" spans="1:22" x14ac:dyDescent="0.3">
      <c r="A9679" s="1"/>
      <c r="C9679" s="6"/>
      <c r="H9679" s="8"/>
      <c r="I9679" s="4"/>
      <c r="V9679" s="27"/>
    </row>
    <row r="9680" spans="1:22" x14ac:dyDescent="0.3">
      <c r="A9680" s="1"/>
      <c r="C9680" s="6"/>
      <c r="H9680" s="8"/>
      <c r="I9680" s="4"/>
      <c r="V9680" s="27"/>
    </row>
    <row r="9681" spans="1:22" x14ac:dyDescent="0.3">
      <c r="A9681" s="1"/>
      <c r="C9681" s="6"/>
      <c r="H9681" s="8"/>
      <c r="I9681" s="4"/>
      <c r="V9681" s="27"/>
    </row>
    <row r="9682" spans="1:22" x14ac:dyDescent="0.3">
      <c r="A9682" s="1"/>
      <c r="C9682" s="6"/>
      <c r="H9682" s="8"/>
      <c r="I9682" s="4"/>
      <c r="V9682" s="27"/>
    </row>
    <row r="9683" spans="1:22" x14ac:dyDescent="0.3">
      <c r="A9683" s="1"/>
      <c r="C9683" s="6"/>
      <c r="H9683" s="8"/>
      <c r="I9683" s="4"/>
      <c r="V9683" s="27"/>
    </row>
    <row r="9684" spans="1:22" x14ac:dyDescent="0.3">
      <c r="A9684" s="1"/>
      <c r="C9684" s="6"/>
      <c r="H9684" s="8"/>
      <c r="I9684" s="4"/>
      <c r="V9684" s="27"/>
    </row>
    <row r="9685" spans="1:22" x14ac:dyDescent="0.3">
      <c r="A9685" s="1"/>
      <c r="C9685" s="6"/>
      <c r="H9685" s="8"/>
      <c r="I9685" s="4"/>
      <c r="V9685" s="27"/>
    </row>
    <row r="9686" spans="1:22" x14ac:dyDescent="0.3">
      <c r="A9686" s="1"/>
      <c r="C9686" s="6"/>
      <c r="H9686" s="8"/>
      <c r="I9686" s="4"/>
      <c r="V9686" s="27"/>
    </row>
    <row r="9687" spans="1:22" x14ac:dyDescent="0.3">
      <c r="A9687" s="1"/>
      <c r="C9687" s="6"/>
      <c r="H9687" s="8"/>
      <c r="I9687" s="4"/>
      <c r="V9687" s="27"/>
    </row>
    <row r="9688" spans="1:22" x14ac:dyDescent="0.3">
      <c r="A9688" s="1"/>
      <c r="C9688" s="6"/>
      <c r="H9688" s="8"/>
      <c r="I9688" s="4"/>
      <c r="V9688" s="27"/>
    </row>
    <row r="9689" spans="1:22" x14ac:dyDescent="0.3">
      <c r="A9689" s="1"/>
      <c r="C9689" s="6"/>
      <c r="H9689" s="8"/>
      <c r="I9689" s="4"/>
      <c r="V9689" s="27"/>
    </row>
    <row r="9690" spans="1:22" x14ac:dyDescent="0.3">
      <c r="A9690" s="1"/>
      <c r="C9690" s="6"/>
      <c r="H9690" s="8"/>
      <c r="I9690" s="4"/>
      <c r="V9690" s="27"/>
    </row>
    <row r="9691" spans="1:22" x14ac:dyDescent="0.3">
      <c r="A9691" s="1"/>
      <c r="C9691" s="6"/>
      <c r="H9691" s="8"/>
      <c r="I9691" s="4"/>
      <c r="V9691" s="27"/>
    </row>
    <row r="9692" spans="1:22" x14ac:dyDescent="0.3">
      <c r="A9692" s="1"/>
      <c r="C9692" s="6"/>
      <c r="H9692" s="8"/>
      <c r="I9692" s="4"/>
      <c r="V9692" s="27"/>
    </row>
    <row r="9693" spans="1:22" x14ac:dyDescent="0.3">
      <c r="A9693" s="1"/>
      <c r="C9693" s="6"/>
      <c r="H9693" s="8"/>
      <c r="I9693" s="4"/>
      <c r="V9693" s="27"/>
    </row>
    <row r="9694" spans="1:22" x14ac:dyDescent="0.3">
      <c r="A9694" s="1"/>
      <c r="C9694" s="6"/>
      <c r="H9694" s="8"/>
      <c r="I9694" s="4"/>
      <c r="V9694" s="27"/>
    </row>
    <row r="9695" spans="1:22" x14ac:dyDescent="0.3">
      <c r="A9695" s="1"/>
      <c r="C9695" s="6"/>
      <c r="H9695" s="8"/>
      <c r="I9695" s="4"/>
      <c r="V9695" s="27"/>
    </row>
    <row r="9696" spans="1:22" x14ac:dyDescent="0.3">
      <c r="A9696" s="1"/>
      <c r="C9696" s="6"/>
      <c r="H9696" s="8"/>
      <c r="I9696" s="4"/>
      <c r="V9696" s="27"/>
    </row>
    <row r="9697" spans="1:22" x14ac:dyDescent="0.3">
      <c r="A9697" s="1"/>
      <c r="C9697" s="6"/>
      <c r="H9697" s="8"/>
      <c r="I9697" s="4"/>
      <c r="V9697" s="27"/>
    </row>
    <row r="9698" spans="1:22" x14ac:dyDescent="0.3">
      <c r="A9698" s="1"/>
      <c r="C9698" s="6"/>
      <c r="H9698" s="8"/>
      <c r="I9698" s="4"/>
      <c r="V9698" s="27"/>
    </row>
    <row r="9699" spans="1:22" x14ac:dyDescent="0.3">
      <c r="A9699" s="1"/>
      <c r="C9699" s="6"/>
      <c r="H9699" s="8"/>
      <c r="I9699" s="4"/>
      <c r="V9699" s="27"/>
    </row>
    <row r="9700" spans="1:22" x14ac:dyDescent="0.3">
      <c r="A9700" s="1"/>
      <c r="C9700" s="6"/>
      <c r="H9700" s="8"/>
      <c r="I9700" s="4"/>
      <c r="V9700" s="27"/>
    </row>
    <row r="9701" spans="1:22" x14ac:dyDescent="0.3">
      <c r="A9701" s="1"/>
      <c r="C9701" s="6"/>
      <c r="H9701" s="8"/>
      <c r="I9701" s="4"/>
      <c r="V9701" s="27"/>
    </row>
    <row r="9702" spans="1:22" x14ac:dyDescent="0.3">
      <c r="A9702" s="1"/>
      <c r="C9702" s="6"/>
      <c r="H9702" s="8"/>
      <c r="I9702" s="4"/>
      <c r="V9702" s="27"/>
    </row>
    <row r="9703" spans="1:22" x14ac:dyDescent="0.3">
      <c r="A9703" s="1"/>
      <c r="C9703" s="6"/>
      <c r="H9703" s="8"/>
      <c r="I9703" s="4"/>
      <c r="V9703" s="27"/>
    </row>
    <row r="9704" spans="1:22" x14ac:dyDescent="0.3">
      <c r="A9704" s="1"/>
      <c r="C9704" s="6"/>
      <c r="H9704" s="8"/>
      <c r="I9704" s="4"/>
      <c r="V9704" s="27"/>
    </row>
    <row r="9705" spans="1:22" x14ac:dyDescent="0.3">
      <c r="A9705" s="1"/>
      <c r="C9705" s="6"/>
      <c r="H9705" s="8"/>
      <c r="I9705" s="4"/>
      <c r="V9705" s="27"/>
    </row>
    <row r="9706" spans="1:22" x14ac:dyDescent="0.3">
      <c r="A9706" s="1"/>
      <c r="C9706" s="6"/>
      <c r="H9706" s="8"/>
      <c r="I9706" s="4"/>
      <c r="V9706" s="27"/>
    </row>
    <row r="9707" spans="1:22" x14ac:dyDescent="0.3">
      <c r="A9707" s="1"/>
      <c r="C9707" s="6"/>
      <c r="H9707" s="8"/>
      <c r="I9707" s="4"/>
      <c r="V9707" s="27"/>
    </row>
    <row r="9708" spans="1:22" x14ac:dyDescent="0.3">
      <c r="A9708" s="1"/>
      <c r="C9708" s="6"/>
      <c r="H9708" s="8"/>
      <c r="I9708" s="4"/>
      <c r="V9708" s="27"/>
    </row>
    <row r="9709" spans="1:22" x14ac:dyDescent="0.3">
      <c r="A9709" s="1"/>
      <c r="C9709" s="6"/>
      <c r="H9709" s="8"/>
      <c r="I9709" s="4"/>
      <c r="V9709" s="27"/>
    </row>
    <row r="9710" spans="1:22" x14ac:dyDescent="0.3">
      <c r="A9710" s="1"/>
      <c r="C9710" s="6"/>
      <c r="H9710" s="8"/>
      <c r="I9710" s="4"/>
      <c r="V9710" s="27"/>
    </row>
    <row r="9711" spans="1:22" x14ac:dyDescent="0.3">
      <c r="A9711" s="1"/>
      <c r="C9711" s="6"/>
      <c r="H9711" s="8"/>
      <c r="I9711" s="4"/>
      <c r="V9711" s="27"/>
    </row>
    <row r="9712" spans="1:22" x14ac:dyDescent="0.3">
      <c r="A9712" s="1"/>
      <c r="C9712" s="6"/>
      <c r="H9712" s="8"/>
      <c r="I9712" s="4"/>
      <c r="V9712" s="27"/>
    </row>
    <row r="9713" spans="1:22" x14ac:dyDescent="0.3">
      <c r="A9713" s="1"/>
      <c r="C9713" s="6"/>
      <c r="H9713" s="8"/>
      <c r="I9713" s="4"/>
      <c r="V9713" s="27"/>
    </row>
    <row r="9714" spans="1:22" x14ac:dyDescent="0.3">
      <c r="A9714" s="1"/>
      <c r="C9714" s="6"/>
      <c r="H9714" s="8"/>
      <c r="I9714" s="4"/>
      <c r="V9714" s="27"/>
    </row>
    <row r="9715" spans="1:22" x14ac:dyDescent="0.3">
      <c r="A9715" s="1"/>
      <c r="C9715" s="6"/>
      <c r="H9715" s="8"/>
      <c r="I9715" s="4"/>
      <c r="V9715" s="27"/>
    </row>
    <row r="9716" spans="1:22" x14ac:dyDescent="0.3">
      <c r="A9716" s="1"/>
      <c r="C9716" s="6"/>
      <c r="H9716" s="8"/>
      <c r="I9716" s="4"/>
      <c r="V9716" s="27"/>
    </row>
    <row r="9717" spans="1:22" x14ac:dyDescent="0.3">
      <c r="A9717" s="1"/>
      <c r="C9717" s="6"/>
      <c r="H9717" s="8"/>
      <c r="I9717" s="4"/>
      <c r="V9717" s="27"/>
    </row>
    <row r="9718" spans="1:22" x14ac:dyDescent="0.3">
      <c r="A9718" s="1"/>
      <c r="C9718" s="6"/>
      <c r="H9718" s="8"/>
      <c r="I9718" s="4"/>
      <c r="V9718" s="27"/>
    </row>
    <row r="9719" spans="1:22" x14ac:dyDescent="0.3">
      <c r="A9719" s="1"/>
      <c r="C9719" s="6"/>
      <c r="H9719" s="8"/>
      <c r="I9719" s="4"/>
      <c r="V9719" s="27"/>
    </row>
    <row r="9720" spans="1:22" x14ac:dyDescent="0.3">
      <c r="A9720" s="1"/>
      <c r="C9720" s="6"/>
      <c r="H9720" s="8"/>
      <c r="I9720" s="4"/>
      <c r="V9720" s="27"/>
    </row>
    <row r="9721" spans="1:22" x14ac:dyDescent="0.3">
      <c r="A9721" s="1"/>
      <c r="C9721" s="6"/>
      <c r="H9721" s="8"/>
      <c r="I9721" s="4"/>
      <c r="V9721" s="27"/>
    </row>
    <row r="9722" spans="1:22" x14ac:dyDescent="0.3">
      <c r="A9722" s="1"/>
      <c r="C9722" s="6"/>
      <c r="H9722" s="8"/>
      <c r="I9722" s="4"/>
      <c r="V9722" s="27"/>
    </row>
    <row r="9723" spans="1:22" x14ac:dyDescent="0.3">
      <c r="A9723" s="1"/>
      <c r="C9723" s="6"/>
      <c r="H9723" s="8"/>
      <c r="I9723" s="4"/>
      <c r="V9723" s="27"/>
    </row>
    <row r="9724" spans="1:22" x14ac:dyDescent="0.3">
      <c r="A9724" s="1"/>
      <c r="C9724" s="6"/>
      <c r="H9724" s="8"/>
      <c r="I9724" s="4"/>
      <c r="V9724" s="27"/>
    </row>
    <row r="9725" spans="1:22" x14ac:dyDescent="0.3">
      <c r="A9725" s="1"/>
      <c r="C9725" s="6"/>
      <c r="H9725" s="8"/>
      <c r="I9725" s="4"/>
      <c r="V9725" s="27"/>
    </row>
    <row r="9726" spans="1:22" x14ac:dyDescent="0.3">
      <c r="A9726" s="1"/>
      <c r="C9726" s="6"/>
      <c r="H9726" s="8"/>
      <c r="I9726" s="4"/>
      <c r="V9726" s="27"/>
    </row>
    <row r="9727" spans="1:22" x14ac:dyDescent="0.3">
      <c r="A9727" s="1"/>
      <c r="C9727" s="6"/>
      <c r="H9727" s="8"/>
      <c r="I9727" s="4"/>
      <c r="V9727" s="27"/>
    </row>
    <row r="9728" spans="1:22" x14ac:dyDescent="0.3">
      <c r="A9728" s="1"/>
      <c r="C9728" s="6"/>
      <c r="H9728" s="8"/>
      <c r="I9728" s="4"/>
      <c r="V9728" s="27"/>
    </row>
    <row r="9729" spans="1:22" x14ac:dyDescent="0.3">
      <c r="A9729" s="1"/>
      <c r="C9729" s="6"/>
      <c r="H9729" s="8"/>
      <c r="I9729" s="4"/>
      <c r="V9729" s="27"/>
    </row>
    <row r="9730" spans="1:22" x14ac:dyDescent="0.3">
      <c r="A9730" s="1"/>
      <c r="C9730" s="6"/>
      <c r="H9730" s="8"/>
      <c r="I9730" s="4"/>
      <c r="V9730" s="27"/>
    </row>
    <row r="9731" spans="1:22" x14ac:dyDescent="0.3">
      <c r="A9731" s="1"/>
      <c r="C9731" s="6"/>
      <c r="H9731" s="8"/>
      <c r="I9731" s="4"/>
      <c r="V9731" s="27"/>
    </row>
    <row r="9732" spans="1:22" x14ac:dyDescent="0.3">
      <c r="A9732" s="1"/>
      <c r="C9732" s="6"/>
      <c r="H9732" s="8"/>
      <c r="I9732" s="4"/>
      <c r="V9732" s="27"/>
    </row>
    <row r="9733" spans="1:22" x14ac:dyDescent="0.3">
      <c r="A9733" s="1"/>
      <c r="C9733" s="6"/>
      <c r="H9733" s="8"/>
      <c r="I9733" s="4"/>
      <c r="V9733" s="27"/>
    </row>
    <row r="9734" spans="1:22" x14ac:dyDescent="0.3">
      <c r="A9734" s="1"/>
      <c r="C9734" s="6"/>
      <c r="H9734" s="8"/>
      <c r="I9734" s="4"/>
      <c r="V9734" s="27"/>
    </row>
    <row r="9735" spans="1:22" x14ac:dyDescent="0.3">
      <c r="A9735" s="1"/>
      <c r="C9735" s="6"/>
      <c r="H9735" s="8"/>
      <c r="I9735" s="4"/>
      <c r="V9735" s="27"/>
    </row>
    <row r="9736" spans="1:22" x14ac:dyDescent="0.3">
      <c r="A9736" s="1"/>
      <c r="C9736" s="6"/>
      <c r="H9736" s="8"/>
      <c r="I9736" s="4"/>
      <c r="V9736" s="27"/>
    </row>
    <row r="9737" spans="1:22" x14ac:dyDescent="0.3">
      <c r="A9737" s="1"/>
      <c r="C9737" s="6"/>
      <c r="H9737" s="8"/>
      <c r="I9737" s="4"/>
      <c r="V9737" s="27"/>
    </row>
    <row r="9738" spans="1:22" x14ac:dyDescent="0.3">
      <c r="A9738" s="1"/>
      <c r="C9738" s="6"/>
      <c r="H9738" s="8"/>
      <c r="I9738" s="4"/>
      <c r="V9738" s="27"/>
    </row>
    <row r="9739" spans="1:22" x14ac:dyDescent="0.3">
      <c r="A9739" s="1"/>
      <c r="C9739" s="6"/>
      <c r="H9739" s="8"/>
      <c r="I9739" s="4"/>
      <c r="V9739" s="27"/>
    </row>
    <row r="9740" spans="1:22" x14ac:dyDescent="0.3">
      <c r="A9740" s="1"/>
      <c r="C9740" s="6"/>
      <c r="H9740" s="8"/>
      <c r="I9740" s="4"/>
      <c r="V9740" s="27"/>
    </row>
    <row r="9741" spans="1:22" x14ac:dyDescent="0.3">
      <c r="A9741" s="1"/>
      <c r="C9741" s="6"/>
      <c r="H9741" s="8"/>
      <c r="I9741" s="4"/>
      <c r="V9741" s="27"/>
    </row>
    <row r="9742" spans="1:22" x14ac:dyDescent="0.3">
      <c r="A9742" s="1"/>
      <c r="C9742" s="6"/>
      <c r="H9742" s="8"/>
      <c r="I9742" s="4"/>
      <c r="V9742" s="27"/>
    </row>
    <row r="9743" spans="1:22" x14ac:dyDescent="0.3">
      <c r="A9743" s="1"/>
      <c r="C9743" s="6"/>
      <c r="H9743" s="8"/>
      <c r="I9743" s="4"/>
      <c r="V9743" s="27"/>
    </row>
    <row r="9744" spans="1:22" x14ac:dyDescent="0.3">
      <c r="A9744" s="1"/>
      <c r="C9744" s="6"/>
      <c r="H9744" s="8"/>
      <c r="I9744" s="4"/>
      <c r="V9744" s="27"/>
    </row>
    <row r="9745" spans="1:22" x14ac:dyDescent="0.3">
      <c r="A9745" s="1"/>
      <c r="C9745" s="6"/>
      <c r="H9745" s="8"/>
      <c r="I9745" s="4"/>
      <c r="V9745" s="27"/>
    </row>
    <row r="9746" spans="1:22" x14ac:dyDescent="0.3">
      <c r="A9746" s="1"/>
      <c r="C9746" s="6"/>
      <c r="H9746" s="8"/>
      <c r="I9746" s="4"/>
      <c r="V9746" s="27"/>
    </row>
    <row r="9747" spans="1:22" x14ac:dyDescent="0.3">
      <c r="A9747" s="1"/>
      <c r="C9747" s="6"/>
      <c r="H9747" s="8"/>
      <c r="I9747" s="4"/>
      <c r="V9747" s="27"/>
    </row>
    <row r="9748" spans="1:22" x14ac:dyDescent="0.3">
      <c r="A9748" s="1"/>
      <c r="C9748" s="6"/>
      <c r="H9748" s="8"/>
      <c r="I9748" s="4"/>
      <c r="V9748" s="27"/>
    </row>
    <row r="9749" spans="1:22" x14ac:dyDescent="0.3">
      <c r="A9749" s="1"/>
      <c r="C9749" s="6"/>
      <c r="H9749" s="8"/>
      <c r="I9749" s="4"/>
      <c r="V9749" s="27"/>
    </row>
    <row r="9750" spans="1:22" x14ac:dyDescent="0.3">
      <c r="A9750" s="1"/>
      <c r="C9750" s="6"/>
      <c r="H9750" s="8"/>
      <c r="I9750" s="4"/>
      <c r="V9750" s="27"/>
    </row>
    <row r="9751" spans="1:22" x14ac:dyDescent="0.3">
      <c r="A9751" s="1"/>
      <c r="C9751" s="6"/>
      <c r="H9751" s="8"/>
      <c r="I9751" s="4"/>
      <c r="V9751" s="27"/>
    </row>
    <row r="9752" spans="1:22" x14ac:dyDescent="0.3">
      <c r="A9752" s="1"/>
      <c r="C9752" s="6"/>
      <c r="H9752" s="8"/>
      <c r="I9752" s="4"/>
      <c r="V9752" s="27"/>
    </row>
    <row r="9753" spans="1:22" x14ac:dyDescent="0.3">
      <c r="A9753" s="1"/>
      <c r="C9753" s="6"/>
      <c r="H9753" s="8"/>
      <c r="I9753" s="4"/>
      <c r="V9753" s="27"/>
    </row>
    <row r="9754" spans="1:22" x14ac:dyDescent="0.3">
      <c r="A9754" s="1"/>
      <c r="C9754" s="6"/>
      <c r="H9754" s="8"/>
      <c r="I9754" s="4"/>
      <c r="V9754" s="27"/>
    </row>
    <row r="9755" spans="1:22" x14ac:dyDescent="0.3">
      <c r="A9755" s="1"/>
      <c r="C9755" s="6"/>
      <c r="H9755" s="8"/>
      <c r="I9755" s="4"/>
      <c r="V9755" s="27"/>
    </row>
    <row r="9756" spans="1:22" x14ac:dyDescent="0.3">
      <c r="A9756" s="1"/>
      <c r="C9756" s="6"/>
      <c r="H9756" s="8"/>
      <c r="I9756" s="4"/>
      <c r="V9756" s="27"/>
    </row>
    <row r="9757" spans="1:22" x14ac:dyDescent="0.3">
      <c r="A9757" s="1"/>
      <c r="C9757" s="6"/>
      <c r="H9757" s="8"/>
      <c r="I9757" s="4"/>
      <c r="V9757" s="27"/>
    </row>
    <row r="9758" spans="1:22" x14ac:dyDescent="0.3">
      <c r="A9758" s="1"/>
      <c r="C9758" s="6"/>
      <c r="H9758" s="8"/>
      <c r="I9758" s="4"/>
      <c r="V9758" s="27"/>
    </row>
    <row r="9759" spans="1:22" x14ac:dyDescent="0.3">
      <c r="A9759" s="1"/>
      <c r="C9759" s="6"/>
      <c r="H9759" s="8"/>
      <c r="I9759" s="4"/>
      <c r="V9759" s="27"/>
    </row>
    <row r="9760" spans="1:22" x14ac:dyDescent="0.3">
      <c r="A9760" s="1"/>
      <c r="C9760" s="6"/>
      <c r="H9760" s="8"/>
      <c r="I9760" s="4"/>
      <c r="V9760" s="27"/>
    </row>
    <row r="9761" spans="1:22" x14ac:dyDescent="0.3">
      <c r="A9761" s="1"/>
      <c r="C9761" s="6"/>
      <c r="H9761" s="8"/>
      <c r="I9761" s="4"/>
      <c r="V9761" s="27"/>
    </row>
    <row r="9762" spans="1:22" x14ac:dyDescent="0.3">
      <c r="A9762" s="1"/>
      <c r="C9762" s="6"/>
      <c r="H9762" s="8"/>
      <c r="I9762" s="4"/>
      <c r="V9762" s="27"/>
    </row>
    <row r="9763" spans="1:22" x14ac:dyDescent="0.3">
      <c r="A9763" s="1"/>
      <c r="C9763" s="6"/>
      <c r="H9763" s="8"/>
      <c r="I9763" s="4"/>
      <c r="V9763" s="27"/>
    </row>
    <row r="9764" spans="1:22" x14ac:dyDescent="0.3">
      <c r="A9764" s="1"/>
      <c r="C9764" s="6"/>
      <c r="H9764" s="8"/>
      <c r="I9764" s="4"/>
      <c r="V9764" s="27"/>
    </row>
    <row r="9765" spans="1:22" x14ac:dyDescent="0.3">
      <c r="A9765" s="1"/>
      <c r="C9765" s="6"/>
      <c r="H9765" s="8"/>
      <c r="I9765" s="4"/>
      <c r="V9765" s="27"/>
    </row>
    <row r="9766" spans="1:22" x14ac:dyDescent="0.3">
      <c r="A9766" s="1"/>
      <c r="C9766" s="6"/>
      <c r="H9766" s="8"/>
      <c r="I9766" s="4"/>
      <c r="V9766" s="27"/>
    </row>
    <row r="9767" spans="1:22" x14ac:dyDescent="0.3">
      <c r="A9767" s="1"/>
      <c r="C9767" s="6"/>
      <c r="H9767" s="8"/>
      <c r="I9767" s="4"/>
      <c r="V9767" s="27"/>
    </row>
    <row r="9768" spans="1:22" x14ac:dyDescent="0.3">
      <c r="A9768" s="1"/>
      <c r="C9768" s="6"/>
      <c r="H9768" s="8"/>
      <c r="I9768" s="4"/>
      <c r="V9768" s="27"/>
    </row>
    <row r="9769" spans="1:22" x14ac:dyDescent="0.3">
      <c r="A9769" s="1"/>
      <c r="C9769" s="6"/>
      <c r="H9769" s="8"/>
      <c r="I9769" s="4"/>
      <c r="V9769" s="27"/>
    </row>
    <row r="9770" spans="1:22" x14ac:dyDescent="0.3">
      <c r="A9770" s="1"/>
      <c r="C9770" s="6"/>
      <c r="H9770" s="8"/>
      <c r="I9770" s="4"/>
      <c r="V9770" s="27"/>
    </row>
    <row r="9771" spans="1:22" x14ac:dyDescent="0.3">
      <c r="A9771" s="1"/>
      <c r="C9771" s="6"/>
      <c r="H9771" s="8"/>
      <c r="I9771" s="4"/>
      <c r="V9771" s="27"/>
    </row>
    <row r="9772" spans="1:22" x14ac:dyDescent="0.3">
      <c r="A9772" s="1"/>
      <c r="C9772" s="6"/>
      <c r="H9772" s="8"/>
      <c r="I9772" s="4"/>
      <c r="V9772" s="27"/>
    </row>
    <row r="9773" spans="1:22" x14ac:dyDescent="0.3">
      <c r="A9773" s="1"/>
      <c r="C9773" s="6"/>
      <c r="H9773" s="8"/>
      <c r="I9773" s="4"/>
      <c r="V9773" s="27"/>
    </row>
    <row r="9774" spans="1:22" x14ac:dyDescent="0.3">
      <c r="A9774" s="1"/>
      <c r="C9774" s="6"/>
      <c r="H9774" s="8"/>
      <c r="I9774" s="4"/>
      <c r="V9774" s="27"/>
    </row>
    <row r="9775" spans="1:22" x14ac:dyDescent="0.3">
      <c r="A9775" s="1"/>
      <c r="C9775" s="6"/>
      <c r="H9775" s="8"/>
      <c r="I9775" s="4"/>
      <c r="V9775" s="27"/>
    </row>
    <row r="9776" spans="1:22" x14ac:dyDescent="0.3">
      <c r="A9776" s="1"/>
      <c r="C9776" s="6"/>
      <c r="H9776" s="8"/>
      <c r="I9776" s="4"/>
      <c r="V9776" s="27"/>
    </row>
    <row r="9777" spans="1:22" x14ac:dyDescent="0.3">
      <c r="A9777" s="1"/>
      <c r="C9777" s="6"/>
      <c r="H9777" s="8"/>
      <c r="I9777" s="4"/>
      <c r="V9777" s="27"/>
    </row>
    <row r="9778" spans="1:22" x14ac:dyDescent="0.3">
      <c r="A9778" s="1"/>
      <c r="C9778" s="6"/>
      <c r="H9778" s="8"/>
      <c r="I9778" s="4"/>
      <c r="V9778" s="27"/>
    </row>
    <row r="9779" spans="1:22" x14ac:dyDescent="0.3">
      <c r="A9779" s="1"/>
      <c r="C9779" s="6"/>
      <c r="H9779" s="8"/>
      <c r="I9779" s="4"/>
      <c r="V9779" s="27"/>
    </row>
    <row r="9780" spans="1:22" x14ac:dyDescent="0.3">
      <c r="A9780" s="1"/>
      <c r="C9780" s="6"/>
      <c r="H9780" s="8"/>
      <c r="I9780" s="4"/>
      <c r="V9780" s="27"/>
    </row>
    <row r="9781" spans="1:22" x14ac:dyDescent="0.3">
      <c r="A9781" s="1"/>
      <c r="C9781" s="6"/>
      <c r="H9781" s="8"/>
      <c r="I9781" s="4"/>
      <c r="V9781" s="27"/>
    </row>
    <row r="9782" spans="1:22" x14ac:dyDescent="0.3">
      <c r="A9782" s="1"/>
      <c r="C9782" s="6"/>
      <c r="H9782" s="8"/>
      <c r="I9782" s="4"/>
      <c r="V9782" s="27"/>
    </row>
    <row r="9783" spans="1:22" x14ac:dyDescent="0.3">
      <c r="A9783" s="1"/>
      <c r="C9783" s="6"/>
      <c r="H9783" s="8"/>
      <c r="I9783" s="4"/>
      <c r="V9783" s="27"/>
    </row>
    <row r="9784" spans="1:22" x14ac:dyDescent="0.3">
      <c r="A9784" s="1"/>
      <c r="C9784" s="6"/>
      <c r="H9784" s="8"/>
      <c r="I9784" s="4"/>
      <c r="V9784" s="27"/>
    </row>
    <row r="9785" spans="1:22" x14ac:dyDescent="0.3">
      <c r="A9785" s="1"/>
      <c r="C9785" s="6"/>
      <c r="H9785" s="8"/>
      <c r="I9785" s="4"/>
      <c r="V9785" s="27"/>
    </row>
    <row r="9786" spans="1:22" x14ac:dyDescent="0.3">
      <c r="A9786" s="1"/>
      <c r="C9786" s="6"/>
      <c r="H9786" s="8"/>
      <c r="I9786" s="4"/>
      <c r="V9786" s="27"/>
    </row>
    <row r="9787" spans="1:22" x14ac:dyDescent="0.3">
      <c r="A9787" s="1"/>
      <c r="C9787" s="6"/>
      <c r="H9787" s="8"/>
      <c r="I9787" s="4"/>
      <c r="V9787" s="27"/>
    </row>
    <row r="9788" spans="1:22" x14ac:dyDescent="0.3">
      <c r="A9788" s="1"/>
      <c r="C9788" s="6"/>
      <c r="H9788" s="8"/>
      <c r="I9788" s="4"/>
      <c r="V9788" s="27"/>
    </row>
    <row r="9789" spans="1:22" x14ac:dyDescent="0.3">
      <c r="A9789" s="1"/>
      <c r="C9789" s="6"/>
      <c r="H9789" s="8"/>
      <c r="I9789" s="4"/>
      <c r="V9789" s="27"/>
    </row>
    <row r="9790" spans="1:22" x14ac:dyDescent="0.3">
      <c r="A9790" s="1"/>
      <c r="C9790" s="6"/>
      <c r="H9790" s="8"/>
      <c r="I9790" s="4"/>
      <c r="V9790" s="27"/>
    </row>
    <row r="9791" spans="1:22" x14ac:dyDescent="0.3">
      <c r="A9791" s="1"/>
      <c r="C9791" s="6"/>
      <c r="H9791" s="8"/>
      <c r="I9791" s="4"/>
      <c r="V9791" s="27"/>
    </row>
    <row r="9792" spans="1:22" x14ac:dyDescent="0.3">
      <c r="A9792" s="1"/>
      <c r="C9792" s="6"/>
      <c r="H9792" s="8"/>
      <c r="I9792" s="4"/>
      <c r="V9792" s="27"/>
    </row>
    <row r="9793" spans="1:22" x14ac:dyDescent="0.3">
      <c r="A9793" s="1"/>
      <c r="C9793" s="6"/>
      <c r="H9793" s="8"/>
      <c r="I9793" s="4"/>
      <c r="V9793" s="27"/>
    </row>
    <row r="9794" spans="1:22" x14ac:dyDescent="0.3">
      <c r="A9794" s="1"/>
      <c r="C9794" s="6"/>
      <c r="H9794" s="8"/>
      <c r="I9794" s="4"/>
      <c r="V9794" s="27"/>
    </row>
    <row r="9795" spans="1:22" x14ac:dyDescent="0.3">
      <c r="A9795" s="1"/>
      <c r="C9795" s="6"/>
      <c r="H9795" s="8"/>
      <c r="I9795" s="4"/>
      <c r="V9795" s="27"/>
    </row>
    <row r="9796" spans="1:22" x14ac:dyDescent="0.3">
      <c r="A9796" s="1"/>
      <c r="C9796" s="6"/>
      <c r="H9796" s="8"/>
      <c r="I9796" s="4"/>
      <c r="V9796" s="27"/>
    </row>
    <row r="9797" spans="1:22" x14ac:dyDescent="0.3">
      <c r="A9797" s="1"/>
      <c r="C9797" s="6"/>
      <c r="H9797" s="8"/>
      <c r="I9797" s="4"/>
      <c r="V9797" s="27"/>
    </row>
    <row r="9798" spans="1:22" x14ac:dyDescent="0.3">
      <c r="A9798" s="1"/>
      <c r="C9798" s="6"/>
      <c r="H9798" s="8"/>
      <c r="I9798" s="4"/>
      <c r="V9798" s="27"/>
    </row>
    <row r="9799" spans="1:22" x14ac:dyDescent="0.3">
      <c r="A9799" s="1"/>
      <c r="C9799" s="6"/>
      <c r="H9799" s="8"/>
      <c r="I9799" s="4"/>
      <c r="V9799" s="27"/>
    </row>
    <row r="9800" spans="1:22" x14ac:dyDescent="0.3">
      <c r="A9800" s="1"/>
      <c r="C9800" s="6"/>
      <c r="H9800" s="8"/>
      <c r="I9800" s="4"/>
      <c r="V9800" s="27"/>
    </row>
    <row r="9801" spans="1:22" x14ac:dyDescent="0.3">
      <c r="A9801" s="1"/>
      <c r="C9801" s="6"/>
      <c r="H9801" s="8"/>
      <c r="I9801" s="4"/>
      <c r="V9801" s="27"/>
    </row>
    <row r="9802" spans="1:22" x14ac:dyDescent="0.3">
      <c r="A9802" s="1"/>
      <c r="C9802" s="6"/>
      <c r="H9802" s="8"/>
      <c r="I9802" s="4"/>
      <c r="V9802" s="27"/>
    </row>
    <row r="9803" spans="1:22" x14ac:dyDescent="0.3">
      <c r="A9803" s="1"/>
      <c r="C9803" s="6"/>
      <c r="H9803" s="8"/>
      <c r="I9803" s="4"/>
      <c r="V9803" s="27"/>
    </row>
    <row r="9804" spans="1:22" x14ac:dyDescent="0.3">
      <c r="A9804" s="1"/>
      <c r="C9804" s="6"/>
      <c r="H9804" s="8"/>
      <c r="I9804" s="4"/>
      <c r="V9804" s="27"/>
    </row>
    <row r="9805" spans="1:22" x14ac:dyDescent="0.3">
      <c r="A9805" s="1"/>
      <c r="C9805" s="6"/>
      <c r="H9805" s="8"/>
      <c r="I9805" s="4"/>
      <c r="V9805" s="27"/>
    </row>
    <row r="9806" spans="1:22" x14ac:dyDescent="0.3">
      <c r="A9806" s="1"/>
      <c r="C9806" s="6"/>
      <c r="H9806" s="8"/>
      <c r="I9806" s="4"/>
      <c r="V9806" s="27"/>
    </row>
    <row r="9807" spans="1:22" x14ac:dyDescent="0.3">
      <c r="A9807" s="1"/>
      <c r="C9807" s="6"/>
      <c r="H9807" s="8"/>
      <c r="I9807" s="4"/>
      <c r="V9807" s="27"/>
    </row>
    <row r="9808" spans="1:22" x14ac:dyDescent="0.3">
      <c r="A9808" s="1"/>
      <c r="C9808" s="6"/>
      <c r="H9808" s="8"/>
      <c r="I9808" s="4"/>
      <c r="V9808" s="27"/>
    </row>
    <row r="9809" spans="1:22" x14ac:dyDescent="0.3">
      <c r="A9809" s="1"/>
      <c r="C9809" s="6"/>
      <c r="H9809" s="8"/>
      <c r="I9809" s="4"/>
      <c r="V9809" s="27"/>
    </row>
    <row r="9810" spans="1:22" x14ac:dyDescent="0.3">
      <c r="A9810" s="1"/>
      <c r="C9810" s="6"/>
      <c r="H9810" s="8"/>
      <c r="I9810" s="4"/>
      <c r="V9810" s="27"/>
    </row>
    <row r="9811" spans="1:22" x14ac:dyDescent="0.3">
      <c r="A9811" s="1"/>
      <c r="C9811" s="6"/>
      <c r="H9811" s="8"/>
      <c r="I9811" s="4"/>
      <c r="V9811" s="27"/>
    </row>
    <row r="9812" spans="1:22" x14ac:dyDescent="0.3">
      <c r="A9812" s="1"/>
      <c r="C9812" s="6"/>
      <c r="H9812" s="8"/>
      <c r="I9812" s="4"/>
      <c r="V9812" s="27"/>
    </row>
    <row r="9813" spans="1:22" x14ac:dyDescent="0.3">
      <c r="A9813" s="1"/>
      <c r="C9813" s="6"/>
      <c r="H9813" s="8"/>
      <c r="I9813" s="4"/>
      <c r="V9813" s="27"/>
    </row>
    <row r="9814" spans="1:22" x14ac:dyDescent="0.3">
      <c r="A9814" s="1"/>
      <c r="C9814" s="6"/>
      <c r="H9814" s="8"/>
      <c r="I9814" s="4"/>
      <c r="V9814" s="27"/>
    </row>
    <row r="9815" spans="1:22" x14ac:dyDescent="0.3">
      <c r="A9815" s="1"/>
      <c r="C9815" s="6"/>
      <c r="H9815" s="8"/>
      <c r="I9815" s="4"/>
      <c r="V9815" s="27"/>
    </row>
    <row r="9816" spans="1:22" x14ac:dyDescent="0.3">
      <c r="A9816" s="1"/>
      <c r="C9816" s="6"/>
      <c r="H9816" s="8"/>
      <c r="I9816" s="4"/>
      <c r="V9816" s="27"/>
    </row>
    <row r="9817" spans="1:22" x14ac:dyDescent="0.3">
      <c r="A9817" s="1"/>
      <c r="C9817" s="6"/>
      <c r="H9817" s="8"/>
      <c r="I9817" s="4"/>
      <c r="V9817" s="27"/>
    </row>
    <row r="9818" spans="1:22" x14ac:dyDescent="0.3">
      <c r="A9818" s="1"/>
      <c r="C9818" s="6"/>
      <c r="H9818" s="8"/>
      <c r="I9818" s="4"/>
      <c r="V9818" s="27"/>
    </row>
    <row r="9819" spans="1:22" x14ac:dyDescent="0.3">
      <c r="A9819" s="1"/>
      <c r="C9819" s="6"/>
      <c r="H9819" s="8"/>
      <c r="I9819" s="4"/>
      <c r="V9819" s="27"/>
    </row>
    <row r="9820" spans="1:22" x14ac:dyDescent="0.3">
      <c r="A9820" s="1"/>
      <c r="C9820" s="6"/>
      <c r="H9820" s="8"/>
      <c r="I9820" s="4"/>
      <c r="V9820" s="27"/>
    </row>
    <row r="9821" spans="1:22" x14ac:dyDescent="0.3">
      <c r="A9821" s="1"/>
      <c r="C9821" s="6"/>
      <c r="H9821" s="8"/>
      <c r="I9821" s="4"/>
      <c r="V9821" s="27"/>
    </row>
    <row r="9822" spans="1:22" x14ac:dyDescent="0.3">
      <c r="A9822" s="1"/>
      <c r="C9822" s="6"/>
      <c r="H9822" s="8"/>
      <c r="I9822" s="4"/>
      <c r="V9822" s="27"/>
    </row>
    <row r="9823" spans="1:22" x14ac:dyDescent="0.3">
      <c r="A9823" s="1"/>
      <c r="C9823" s="6"/>
      <c r="H9823" s="8"/>
      <c r="I9823" s="4"/>
      <c r="V9823" s="27"/>
    </row>
    <row r="9824" spans="1:22" x14ac:dyDescent="0.3">
      <c r="A9824" s="1"/>
      <c r="C9824" s="6"/>
      <c r="H9824" s="8"/>
      <c r="I9824" s="4"/>
      <c r="V9824" s="27"/>
    </row>
    <row r="9825" spans="1:22" x14ac:dyDescent="0.3">
      <c r="A9825" s="1"/>
      <c r="C9825" s="6"/>
      <c r="H9825" s="8"/>
      <c r="I9825" s="4"/>
      <c r="V9825" s="27"/>
    </row>
    <row r="9826" spans="1:22" x14ac:dyDescent="0.3">
      <c r="A9826" s="1"/>
      <c r="C9826" s="6"/>
      <c r="H9826" s="8"/>
      <c r="I9826" s="4"/>
      <c r="V9826" s="27"/>
    </row>
    <row r="9827" spans="1:22" x14ac:dyDescent="0.3">
      <c r="A9827" s="1"/>
      <c r="C9827" s="6"/>
      <c r="H9827" s="8"/>
      <c r="I9827" s="4"/>
      <c r="V9827" s="27"/>
    </row>
    <row r="9828" spans="1:22" x14ac:dyDescent="0.3">
      <c r="A9828" s="1"/>
      <c r="C9828" s="6"/>
      <c r="H9828" s="8"/>
      <c r="I9828" s="4"/>
      <c r="V9828" s="27"/>
    </row>
    <row r="9829" spans="1:22" x14ac:dyDescent="0.3">
      <c r="A9829" s="1"/>
      <c r="C9829" s="6"/>
      <c r="H9829" s="8"/>
      <c r="I9829" s="4"/>
      <c r="V9829" s="27"/>
    </row>
    <row r="9830" spans="1:22" x14ac:dyDescent="0.3">
      <c r="A9830" s="1"/>
      <c r="C9830" s="6"/>
      <c r="H9830" s="8"/>
      <c r="I9830" s="4"/>
      <c r="V9830" s="27"/>
    </row>
    <row r="9831" spans="1:22" x14ac:dyDescent="0.3">
      <c r="A9831" s="1"/>
      <c r="C9831" s="6"/>
      <c r="H9831" s="8"/>
      <c r="I9831" s="4"/>
      <c r="V9831" s="27"/>
    </row>
    <row r="9832" spans="1:22" x14ac:dyDescent="0.3">
      <c r="A9832" s="1"/>
      <c r="C9832" s="6"/>
      <c r="H9832" s="8"/>
      <c r="I9832" s="4"/>
      <c r="V9832" s="27"/>
    </row>
    <row r="9833" spans="1:22" x14ac:dyDescent="0.3">
      <c r="A9833" s="1"/>
      <c r="C9833" s="6"/>
      <c r="H9833" s="8"/>
      <c r="I9833" s="4"/>
      <c r="V9833" s="27"/>
    </row>
    <row r="9834" spans="1:22" x14ac:dyDescent="0.3">
      <c r="A9834" s="1"/>
      <c r="C9834" s="6"/>
      <c r="H9834" s="8"/>
      <c r="I9834" s="4"/>
      <c r="V9834" s="27"/>
    </row>
    <row r="9835" spans="1:22" x14ac:dyDescent="0.3">
      <c r="A9835" s="1"/>
      <c r="C9835" s="6"/>
      <c r="H9835" s="8"/>
      <c r="I9835" s="4"/>
      <c r="V9835" s="27"/>
    </row>
    <row r="9836" spans="1:22" x14ac:dyDescent="0.3">
      <c r="A9836" s="1"/>
      <c r="C9836" s="6"/>
      <c r="H9836" s="8"/>
      <c r="I9836" s="4"/>
      <c r="V9836" s="27"/>
    </row>
    <row r="9837" spans="1:22" x14ac:dyDescent="0.3">
      <c r="A9837" s="1"/>
      <c r="C9837" s="6"/>
      <c r="H9837" s="8"/>
      <c r="I9837" s="4"/>
      <c r="V9837" s="27"/>
    </row>
    <row r="9838" spans="1:22" x14ac:dyDescent="0.3">
      <c r="A9838" s="1"/>
      <c r="C9838" s="6"/>
      <c r="H9838" s="8"/>
      <c r="I9838" s="4"/>
      <c r="V9838" s="27"/>
    </row>
    <row r="9839" spans="1:22" x14ac:dyDescent="0.3">
      <c r="A9839" s="1"/>
      <c r="C9839" s="6"/>
      <c r="H9839" s="8"/>
      <c r="I9839" s="4"/>
      <c r="V9839" s="27"/>
    </row>
    <row r="9840" spans="1:22" x14ac:dyDescent="0.3">
      <c r="A9840" s="1"/>
      <c r="C9840" s="6"/>
      <c r="H9840" s="8"/>
      <c r="I9840" s="4"/>
      <c r="V9840" s="27"/>
    </row>
    <row r="9841" spans="1:22" x14ac:dyDescent="0.3">
      <c r="A9841" s="1"/>
      <c r="C9841" s="6"/>
      <c r="H9841" s="8"/>
      <c r="I9841" s="4"/>
      <c r="V9841" s="27"/>
    </row>
    <row r="9842" spans="1:22" x14ac:dyDescent="0.3">
      <c r="A9842" s="1"/>
      <c r="C9842" s="6"/>
      <c r="H9842" s="8"/>
      <c r="I9842" s="4"/>
      <c r="V9842" s="27"/>
    </row>
    <row r="9843" spans="1:22" x14ac:dyDescent="0.3">
      <c r="A9843" s="1"/>
      <c r="C9843" s="6"/>
      <c r="H9843" s="8"/>
      <c r="I9843" s="4"/>
      <c r="V9843" s="27"/>
    </row>
    <row r="9844" spans="1:22" x14ac:dyDescent="0.3">
      <c r="A9844" s="1"/>
      <c r="C9844" s="6"/>
      <c r="H9844" s="8"/>
      <c r="I9844" s="4"/>
      <c r="V9844" s="27"/>
    </row>
    <row r="9845" spans="1:22" x14ac:dyDescent="0.3">
      <c r="A9845" s="1"/>
      <c r="C9845" s="6"/>
      <c r="H9845" s="8"/>
      <c r="I9845" s="4"/>
      <c r="V9845" s="27"/>
    </row>
    <row r="9846" spans="1:22" x14ac:dyDescent="0.3">
      <c r="A9846" s="1"/>
      <c r="C9846" s="6"/>
      <c r="H9846" s="8"/>
      <c r="I9846" s="4"/>
      <c r="V9846" s="27"/>
    </row>
    <row r="9847" spans="1:22" x14ac:dyDescent="0.3">
      <c r="A9847" s="1"/>
      <c r="C9847" s="6"/>
      <c r="H9847" s="8"/>
      <c r="I9847" s="4"/>
      <c r="V9847" s="27"/>
    </row>
    <row r="9848" spans="1:22" x14ac:dyDescent="0.3">
      <c r="A9848" s="1"/>
      <c r="C9848" s="6"/>
      <c r="H9848" s="8"/>
      <c r="I9848" s="4"/>
      <c r="V9848" s="27"/>
    </row>
    <row r="9849" spans="1:22" x14ac:dyDescent="0.3">
      <c r="A9849" s="1"/>
      <c r="C9849" s="6"/>
      <c r="H9849" s="8"/>
      <c r="I9849" s="4"/>
      <c r="V9849" s="27"/>
    </row>
    <row r="9850" spans="1:22" x14ac:dyDescent="0.3">
      <c r="A9850" s="1"/>
      <c r="C9850" s="6"/>
      <c r="H9850" s="8"/>
      <c r="I9850" s="4"/>
      <c r="V9850" s="27"/>
    </row>
    <row r="9851" spans="1:22" x14ac:dyDescent="0.3">
      <c r="A9851" s="1"/>
      <c r="C9851" s="6"/>
      <c r="H9851" s="8"/>
      <c r="I9851" s="4"/>
      <c r="V9851" s="27"/>
    </row>
    <row r="9852" spans="1:22" x14ac:dyDescent="0.3">
      <c r="A9852" s="1"/>
      <c r="C9852" s="6"/>
      <c r="H9852" s="8"/>
      <c r="I9852" s="4"/>
      <c r="V9852" s="27"/>
    </row>
    <row r="9853" spans="1:22" x14ac:dyDescent="0.3">
      <c r="A9853" s="1"/>
      <c r="C9853" s="6"/>
      <c r="H9853" s="8"/>
      <c r="I9853" s="4"/>
      <c r="V9853" s="27"/>
    </row>
    <row r="9854" spans="1:22" x14ac:dyDescent="0.3">
      <c r="A9854" s="1"/>
      <c r="C9854" s="6"/>
      <c r="H9854" s="8"/>
      <c r="I9854" s="4"/>
      <c r="V9854" s="27"/>
    </row>
    <row r="9855" spans="1:22" x14ac:dyDescent="0.3">
      <c r="A9855" s="1"/>
      <c r="C9855" s="6"/>
      <c r="H9855" s="8"/>
      <c r="I9855" s="4"/>
      <c r="V9855" s="27"/>
    </row>
    <row r="9856" spans="1:22" x14ac:dyDescent="0.3">
      <c r="A9856" s="1"/>
      <c r="C9856" s="6"/>
      <c r="H9856" s="8"/>
      <c r="I9856" s="4"/>
      <c r="V9856" s="27"/>
    </row>
    <row r="9857" spans="1:22" x14ac:dyDescent="0.3">
      <c r="A9857" s="1"/>
      <c r="C9857" s="6"/>
      <c r="H9857" s="8"/>
      <c r="I9857" s="4"/>
      <c r="V9857" s="27"/>
    </row>
    <row r="9858" spans="1:22" x14ac:dyDescent="0.3">
      <c r="A9858" s="1"/>
      <c r="C9858" s="6"/>
      <c r="H9858" s="8"/>
      <c r="I9858" s="4"/>
      <c r="V9858" s="27"/>
    </row>
    <row r="9859" spans="1:22" x14ac:dyDescent="0.3">
      <c r="A9859" s="1"/>
      <c r="C9859" s="6"/>
      <c r="H9859" s="8"/>
      <c r="I9859" s="4"/>
      <c r="V9859" s="27"/>
    </row>
    <row r="9860" spans="1:22" x14ac:dyDescent="0.3">
      <c r="A9860" s="1"/>
      <c r="C9860" s="6"/>
      <c r="H9860" s="8"/>
      <c r="I9860" s="4"/>
      <c r="V9860" s="27"/>
    </row>
    <row r="9861" spans="1:22" x14ac:dyDescent="0.3">
      <c r="A9861" s="1"/>
      <c r="C9861" s="6"/>
      <c r="H9861" s="8"/>
      <c r="I9861" s="4"/>
      <c r="V9861" s="27"/>
    </row>
    <row r="9862" spans="1:22" x14ac:dyDescent="0.3">
      <c r="A9862" s="1"/>
      <c r="C9862" s="6"/>
      <c r="H9862" s="8"/>
      <c r="I9862" s="4"/>
      <c r="V9862" s="27"/>
    </row>
    <row r="9863" spans="1:22" x14ac:dyDescent="0.3">
      <c r="A9863" s="1"/>
      <c r="C9863" s="6"/>
      <c r="H9863" s="8"/>
      <c r="I9863" s="4"/>
      <c r="V9863" s="27"/>
    </row>
    <row r="9864" spans="1:22" x14ac:dyDescent="0.3">
      <c r="A9864" s="1"/>
      <c r="C9864" s="6"/>
      <c r="H9864" s="8"/>
      <c r="I9864" s="4"/>
      <c r="V9864" s="27"/>
    </row>
    <row r="9865" spans="1:22" x14ac:dyDescent="0.3">
      <c r="A9865" s="1"/>
      <c r="C9865" s="6"/>
      <c r="H9865" s="8"/>
      <c r="I9865" s="4"/>
      <c r="V9865" s="27"/>
    </row>
    <row r="9866" spans="1:22" x14ac:dyDescent="0.3">
      <c r="A9866" s="1"/>
      <c r="C9866" s="6"/>
      <c r="H9866" s="8"/>
      <c r="I9866" s="4"/>
      <c r="V9866" s="27"/>
    </row>
    <row r="9867" spans="1:22" x14ac:dyDescent="0.3">
      <c r="A9867" s="1"/>
      <c r="C9867" s="6"/>
      <c r="H9867" s="8"/>
      <c r="I9867" s="4"/>
      <c r="V9867" s="27"/>
    </row>
    <row r="9868" spans="1:22" x14ac:dyDescent="0.3">
      <c r="A9868" s="1"/>
      <c r="C9868" s="6"/>
      <c r="H9868" s="8"/>
      <c r="I9868" s="4"/>
      <c r="V9868" s="27"/>
    </row>
    <row r="9869" spans="1:22" x14ac:dyDescent="0.3">
      <c r="A9869" s="1"/>
      <c r="C9869" s="6"/>
      <c r="H9869" s="8"/>
      <c r="I9869" s="4"/>
      <c r="V9869" s="27"/>
    </row>
    <row r="9870" spans="1:22" x14ac:dyDescent="0.3">
      <c r="A9870" s="1"/>
      <c r="C9870" s="6"/>
      <c r="H9870" s="8"/>
      <c r="I9870" s="4"/>
      <c r="V9870" s="27"/>
    </row>
    <row r="9871" spans="1:22" x14ac:dyDescent="0.3">
      <c r="A9871" s="1"/>
      <c r="C9871" s="6"/>
      <c r="H9871" s="8"/>
      <c r="I9871" s="4"/>
      <c r="V9871" s="27"/>
    </row>
    <row r="9872" spans="1:22" x14ac:dyDescent="0.3">
      <c r="A9872" s="1"/>
      <c r="C9872" s="6"/>
      <c r="H9872" s="8"/>
      <c r="I9872" s="4"/>
      <c r="V9872" s="27"/>
    </row>
    <row r="9873" spans="1:22" x14ac:dyDescent="0.3">
      <c r="A9873" s="1"/>
      <c r="C9873" s="6"/>
      <c r="H9873" s="8"/>
      <c r="I9873" s="4"/>
      <c r="V9873" s="27"/>
    </row>
    <row r="9874" spans="1:22" x14ac:dyDescent="0.3">
      <c r="A9874" s="1"/>
      <c r="C9874" s="6"/>
      <c r="H9874" s="8"/>
      <c r="I9874" s="4"/>
      <c r="V9874" s="27"/>
    </row>
    <row r="9875" spans="1:22" x14ac:dyDescent="0.3">
      <c r="A9875" s="1"/>
      <c r="C9875" s="6"/>
      <c r="H9875" s="8"/>
      <c r="I9875" s="4"/>
      <c r="V9875" s="27"/>
    </row>
    <row r="9876" spans="1:22" x14ac:dyDescent="0.3">
      <c r="A9876" s="1"/>
      <c r="C9876" s="6"/>
      <c r="H9876" s="8"/>
      <c r="I9876" s="4"/>
      <c r="V9876" s="27"/>
    </row>
    <row r="9877" spans="1:22" x14ac:dyDescent="0.3">
      <c r="A9877" s="1"/>
      <c r="C9877" s="6"/>
      <c r="H9877" s="8"/>
      <c r="I9877" s="4"/>
      <c r="V9877" s="27"/>
    </row>
    <row r="9878" spans="1:22" x14ac:dyDescent="0.3">
      <c r="A9878" s="1"/>
      <c r="C9878" s="6"/>
      <c r="H9878" s="8"/>
      <c r="I9878" s="4"/>
      <c r="V9878" s="27"/>
    </row>
    <row r="9879" spans="1:22" x14ac:dyDescent="0.3">
      <c r="A9879" s="1"/>
      <c r="C9879" s="6"/>
      <c r="H9879" s="8"/>
      <c r="I9879" s="4"/>
      <c r="V9879" s="27"/>
    </row>
    <row r="9880" spans="1:22" x14ac:dyDescent="0.3">
      <c r="A9880" s="1"/>
      <c r="C9880" s="6"/>
      <c r="H9880" s="8"/>
      <c r="I9880" s="4"/>
      <c r="V9880" s="27"/>
    </row>
    <row r="9881" spans="1:22" x14ac:dyDescent="0.3">
      <c r="A9881" s="1"/>
      <c r="C9881" s="6"/>
      <c r="H9881" s="8"/>
      <c r="I9881" s="4"/>
      <c r="V9881" s="27"/>
    </row>
    <row r="9882" spans="1:22" x14ac:dyDescent="0.3">
      <c r="A9882" s="1"/>
      <c r="C9882" s="6"/>
      <c r="H9882" s="8"/>
      <c r="I9882" s="4"/>
      <c r="V9882" s="27"/>
    </row>
    <row r="9883" spans="1:22" x14ac:dyDescent="0.3">
      <c r="A9883" s="1"/>
      <c r="C9883" s="6"/>
      <c r="H9883" s="8"/>
      <c r="I9883" s="4"/>
      <c r="V9883" s="27"/>
    </row>
    <row r="9884" spans="1:22" x14ac:dyDescent="0.3">
      <c r="A9884" s="1"/>
      <c r="C9884" s="6"/>
      <c r="H9884" s="8"/>
      <c r="I9884" s="4"/>
      <c r="V9884" s="27"/>
    </row>
    <row r="9885" spans="1:22" x14ac:dyDescent="0.3">
      <c r="A9885" s="1"/>
      <c r="C9885" s="6"/>
      <c r="H9885" s="8"/>
      <c r="I9885" s="4"/>
      <c r="V9885" s="27"/>
    </row>
    <row r="9886" spans="1:22" x14ac:dyDescent="0.3">
      <c r="A9886" s="1"/>
      <c r="C9886" s="6"/>
      <c r="H9886" s="8"/>
      <c r="I9886" s="4"/>
      <c r="V9886" s="27"/>
    </row>
    <row r="9887" spans="1:22" x14ac:dyDescent="0.3">
      <c r="A9887" s="1"/>
      <c r="C9887" s="6"/>
      <c r="H9887" s="8"/>
      <c r="I9887" s="4"/>
      <c r="V9887" s="27"/>
    </row>
    <row r="9888" spans="1:22" x14ac:dyDescent="0.3">
      <c r="A9888" s="1"/>
      <c r="C9888" s="6"/>
      <c r="H9888" s="8"/>
      <c r="I9888" s="4"/>
      <c r="V9888" s="27"/>
    </row>
    <row r="9889" spans="1:22" x14ac:dyDescent="0.3">
      <c r="A9889" s="1"/>
      <c r="C9889" s="6"/>
      <c r="H9889" s="8"/>
      <c r="I9889" s="4"/>
      <c r="V9889" s="27"/>
    </row>
    <row r="9890" spans="1:22" x14ac:dyDescent="0.3">
      <c r="A9890" s="1"/>
      <c r="C9890" s="6"/>
      <c r="H9890" s="8"/>
      <c r="I9890" s="4"/>
      <c r="V9890" s="27"/>
    </row>
    <row r="9891" spans="1:22" x14ac:dyDescent="0.3">
      <c r="A9891" s="1"/>
      <c r="C9891" s="6"/>
      <c r="H9891" s="8"/>
      <c r="I9891" s="4"/>
      <c r="V9891" s="27"/>
    </row>
    <row r="9892" spans="1:22" x14ac:dyDescent="0.3">
      <c r="A9892" s="1"/>
      <c r="C9892" s="6"/>
      <c r="H9892" s="8"/>
      <c r="I9892" s="4"/>
      <c r="V9892" s="27"/>
    </row>
    <row r="9893" spans="1:22" x14ac:dyDescent="0.3">
      <c r="A9893" s="1"/>
      <c r="C9893" s="6"/>
      <c r="H9893" s="8"/>
      <c r="I9893" s="4"/>
      <c r="V9893" s="27"/>
    </row>
    <row r="9894" spans="1:22" x14ac:dyDescent="0.3">
      <c r="A9894" s="1"/>
      <c r="C9894" s="6"/>
      <c r="H9894" s="8"/>
      <c r="I9894" s="4"/>
      <c r="V9894" s="27"/>
    </row>
    <row r="9895" spans="1:22" x14ac:dyDescent="0.3">
      <c r="A9895" s="1"/>
      <c r="C9895" s="6"/>
      <c r="H9895" s="8"/>
      <c r="I9895" s="4"/>
      <c r="V9895" s="27"/>
    </row>
    <row r="9896" spans="1:22" x14ac:dyDescent="0.3">
      <c r="A9896" s="1"/>
      <c r="C9896" s="6"/>
      <c r="H9896" s="8"/>
      <c r="I9896" s="4"/>
      <c r="V9896" s="27"/>
    </row>
    <row r="9897" spans="1:22" x14ac:dyDescent="0.3">
      <c r="A9897" s="1"/>
      <c r="C9897" s="6"/>
      <c r="H9897" s="8"/>
      <c r="I9897" s="4"/>
      <c r="V9897" s="27"/>
    </row>
    <row r="9898" spans="1:22" x14ac:dyDescent="0.3">
      <c r="A9898" s="1"/>
      <c r="C9898" s="6"/>
      <c r="H9898" s="8"/>
      <c r="I9898" s="4"/>
      <c r="V9898" s="27"/>
    </row>
    <row r="9899" spans="1:22" x14ac:dyDescent="0.3">
      <c r="A9899" s="1"/>
      <c r="C9899" s="6"/>
      <c r="H9899" s="8"/>
      <c r="I9899" s="4"/>
      <c r="V9899" s="27"/>
    </row>
    <row r="9900" spans="1:22" x14ac:dyDescent="0.3">
      <c r="A9900" s="1"/>
      <c r="C9900" s="6"/>
      <c r="H9900" s="8"/>
      <c r="I9900" s="4"/>
      <c r="V9900" s="27"/>
    </row>
    <row r="9901" spans="1:22" x14ac:dyDescent="0.3">
      <c r="A9901" s="1"/>
      <c r="C9901" s="6"/>
      <c r="H9901" s="8"/>
      <c r="I9901" s="4"/>
      <c r="V9901" s="27"/>
    </row>
    <row r="9902" spans="1:22" x14ac:dyDescent="0.3">
      <c r="A9902" s="1"/>
      <c r="C9902" s="6"/>
      <c r="H9902" s="8"/>
      <c r="I9902" s="4"/>
      <c r="V9902" s="27"/>
    </row>
    <row r="9903" spans="1:22" x14ac:dyDescent="0.3">
      <c r="A9903" s="1"/>
      <c r="C9903" s="6"/>
      <c r="H9903" s="8"/>
      <c r="I9903" s="4"/>
      <c r="V9903" s="27"/>
    </row>
    <row r="9904" spans="1:22" x14ac:dyDescent="0.3">
      <c r="A9904" s="1"/>
      <c r="C9904" s="6"/>
      <c r="H9904" s="8"/>
      <c r="I9904" s="4"/>
      <c r="V9904" s="27"/>
    </row>
    <row r="9905" spans="1:22" x14ac:dyDescent="0.3">
      <c r="A9905" s="1"/>
      <c r="C9905" s="6"/>
      <c r="H9905" s="8"/>
      <c r="I9905" s="4"/>
      <c r="V9905" s="27"/>
    </row>
    <row r="9906" spans="1:22" x14ac:dyDescent="0.3">
      <c r="A9906" s="1"/>
      <c r="C9906" s="6"/>
      <c r="H9906" s="8"/>
      <c r="I9906" s="4"/>
      <c r="V9906" s="27"/>
    </row>
    <row r="9907" spans="1:22" x14ac:dyDescent="0.3">
      <c r="A9907" s="1"/>
      <c r="C9907" s="6"/>
      <c r="H9907" s="8"/>
      <c r="I9907" s="4"/>
      <c r="V9907" s="27"/>
    </row>
    <row r="9908" spans="1:22" x14ac:dyDescent="0.3">
      <c r="A9908" s="1"/>
      <c r="C9908" s="6"/>
      <c r="H9908" s="8"/>
      <c r="I9908" s="4"/>
      <c r="V9908" s="27"/>
    </row>
    <row r="9909" spans="1:22" x14ac:dyDescent="0.3">
      <c r="A9909" s="1"/>
      <c r="C9909" s="6"/>
      <c r="H9909" s="8"/>
      <c r="I9909" s="4"/>
      <c r="V9909" s="27"/>
    </row>
    <row r="9910" spans="1:22" x14ac:dyDescent="0.3">
      <c r="A9910" s="1"/>
      <c r="C9910" s="6"/>
      <c r="H9910" s="8"/>
      <c r="I9910" s="4"/>
      <c r="V9910" s="27"/>
    </row>
    <row r="9911" spans="1:22" x14ac:dyDescent="0.3">
      <c r="A9911" s="1"/>
      <c r="C9911" s="6"/>
      <c r="H9911" s="8"/>
      <c r="I9911" s="4"/>
      <c r="V9911" s="27"/>
    </row>
    <row r="9912" spans="1:22" x14ac:dyDescent="0.3">
      <c r="A9912" s="1"/>
      <c r="C9912" s="6"/>
      <c r="H9912" s="8"/>
      <c r="I9912" s="4"/>
      <c r="V9912" s="27"/>
    </row>
    <row r="9913" spans="1:22" x14ac:dyDescent="0.3">
      <c r="A9913" s="1"/>
      <c r="C9913" s="6"/>
      <c r="H9913" s="8"/>
      <c r="I9913" s="4"/>
      <c r="V9913" s="27"/>
    </row>
    <row r="9914" spans="1:22" x14ac:dyDescent="0.3">
      <c r="A9914" s="1"/>
      <c r="C9914" s="6"/>
      <c r="H9914" s="8"/>
      <c r="I9914" s="4"/>
      <c r="V9914" s="27"/>
    </row>
    <row r="9915" spans="1:22" x14ac:dyDescent="0.3">
      <c r="A9915" s="1"/>
      <c r="C9915" s="6"/>
      <c r="H9915" s="8"/>
      <c r="I9915" s="4"/>
      <c r="V9915" s="27"/>
    </row>
    <row r="9916" spans="1:22" x14ac:dyDescent="0.3">
      <c r="A9916" s="1"/>
      <c r="C9916" s="6"/>
      <c r="H9916" s="8"/>
      <c r="I9916" s="4"/>
      <c r="V9916" s="27"/>
    </row>
    <row r="9917" spans="1:22" x14ac:dyDescent="0.3">
      <c r="A9917" s="1"/>
      <c r="C9917" s="6"/>
      <c r="H9917" s="8"/>
      <c r="I9917" s="4"/>
      <c r="V9917" s="27"/>
    </row>
    <row r="9918" spans="1:22" x14ac:dyDescent="0.3">
      <c r="A9918" s="1"/>
      <c r="C9918" s="6"/>
      <c r="H9918" s="8"/>
      <c r="I9918" s="4"/>
      <c r="V9918" s="27"/>
    </row>
    <row r="9919" spans="1:22" x14ac:dyDescent="0.3">
      <c r="A9919" s="1"/>
      <c r="C9919" s="6"/>
      <c r="H9919" s="8"/>
      <c r="I9919" s="4"/>
      <c r="V9919" s="27"/>
    </row>
    <row r="9920" spans="1:22" x14ac:dyDescent="0.3">
      <c r="A9920" s="1"/>
      <c r="C9920" s="6"/>
      <c r="H9920" s="8"/>
      <c r="I9920" s="4"/>
      <c r="V9920" s="27"/>
    </row>
    <row r="9921" spans="1:22" x14ac:dyDescent="0.3">
      <c r="A9921" s="1"/>
      <c r="C9921" s="6"/>
      <c r="H9921" s="8"/>
      <c r="I9921" s="4"/>
      <c r="V9921" s="27"/>
    </row>
    <row r="9922" spans="1:22" x14ac:dyDescent="0.3">
      <c r="A9922" s="1"/>
      <c r="C9922" s="6"/>
      <c r="H9922" s="8"/>
      <c r="I9922" s="4"/>
      <c r="V9922" s="27"/>
    </row>
    <row r="9923" spans="1:22" x14ac:dyDescent="0.3">
      <c r="A9923" s="1"/>
      <c r="C9923" s="6"/>
      <c r="H9923" s="8"/>
      <c r="I9923" s="4"/>
      <c r="V9923" s="27"/>
    </row>
    <row r="9924" spans="1:22" x14ac:dyDescent="0.3">
      <c r="A9924" s="1"/>
      <c r="C9924" s="6"/>
      <c r="H9924" s="8"/>
      <c r="I9924" s="4"/>
      <c r="V9924" s="27"/>
    </row>
    <row r="9925" spans="1:22" x14ac:dyDescent="0.3">
      <c r="A9925" s="1"/>
      <c r="C9925" s="6"/>
      <c r="H9925" s="8"/>
      <c r="I9925" s="4"/>
      <c r="V9925" s="27"/>
    </row>
    <row r="9926" spans="1:22" x14ac:dyDescent="0.3">
      <c r="A9926" s="1"/>
      <c r="C9926" s="6"/>
      <c r="H9926" s="8"/>
      <c r="I9926" s="4"/>
      <c r="V9926" s="27"/>
    </row>
    <row r="9927" spans="1:22" x14ac:dyDescent="0.3">
      <c r="A9927" s="1"/>
      <c r="C9927" s="6"/>
      <c r="H9927" s="8"/>
      <c r="I9927" s="4"/>
      <c r="V9927" s="27"/>
    </row>
    <row r="9928" spans="1:22" x14ac:dyDescent="0.3">
      <c r="A9928" s="1"/>
      <c r="C9928" s="6"/>
      <c r="H9928" s="8"/>
      <c r="I9928" s="4"/>
      <c r="V9928" s="27"/>
    </row>
    <row r="9929" spans="1:22" x14ac:dyDescent="0.3">
      <c r="A9929" s="1"/>
      <c r="C9929" s="6"/>
      <c r="H9929" s="8"/>
      <c r="I9929" s="4"/>
      <c r="V9929" s="27"/>
    </row>
    <row r="9930" spans="1:22" x14ac:dyDescent="0.3">
      <c r="A9930" s="1"/>
      <c r="C9930" s="6"/>
      <c r="H9930" s="8"/>
      <c r="I9930" s="4"/>
      <c r="V9930" s="27"/>
    </row>
    <row r="9931" spans="1:22" x14ac:dyDescent="0.3">
      <c r="A9931" s="1"/>
      <c r="C9931" s="6"/>
      <c r="H9931" s="8"/>
      <c r="I9931" s="4"/>
      <c r="V9931" s="27"/>
    </row>
    <row r="9932" spans="1:22" x14ac:dyDescent="0.3">
      <c r="A9932" s="1"/>
      <c r="C9932" s="6"/>
      <c r="H9932" s="8"/>
      <c r="I9932" s="4"/>
      <c r="V9932" s="27"/>
    </row>
    <row r="9933" spans="1:22" x14ac:dyDescent="0.3">
      <c r="A9933" s="1"/>
      <c r="C9933" s="6"/>
      <c r="H9933" s="8"/>
      <c r="I9933" s="4"/>
      <c r="V9933" s="27"/>
    </row>
    <row r="9934" spans="1:22" x14ac:dyDescent="0.3">
      <c r="A9934" s="1"/>
      <c r="C9934" s="6"/>
      <c r="H9934" s="8"/>
      <c r="I9934" s="4"/>
      <c r="V9934" s="27"/>
    </row>
    <row r="9935" spans="1:22" x14ac:dyDescent="0.3">
      <c r="A9935" s="1"/>
      <c r="C9935" s="6"/>
      <c r="H9935" s="8"/>
      <c r="I9935" s="4"/>
      <c r="V9935" s="27"/>
    </row>
    <row r="9936" spans="1:22" x14ac:dyDescent="0.3">
      <c r="A9936" s="1"/>
      <c r="C9936" s="6"/>
      <c r="H9936" s="8"/>
      <c r="I9936" s="4"/>
      <c r="V9936" s="27"/>
    </row>
    <row r="9937" spans="1:22" x14ac:dyDescent="0.3">
      <c r="A9937" s="1"/>
      <c r="C9937" s="6"/>
      <c r="H9937" s="8"/>
      <c r="I9937" s="4"/>
      <c r="V9937" s="27"/>
    </row>
    <row r="9938" spans="1:22" x14ac:dyDescent="0.3">
      <c r="A9938" s="1"/>
      <c r="C9938" s="6"/>
      <c r="H9938" s="8"/>
      <c r="I9938" s="4"/>
      <c r="V9938" s="27"/>
    </row>
    <row r="9939" spans="1:22" x14ac:dyDescent="0.3">
      <c r="A9939" s="1"/>
      <c r="C9939" s="6"/>
      <c r="H9939" s="8"/>
      <c r="I9939" s="4"/>
      <c r="V9939" s="27"/>
    </row>
    <row r="9940" spans="1:22" x14ac:dyDescent="0.3">
      <c r="A9940" s="1"/>
      <c r="C9940" s="6"/>
      <c r="H9940" s="8"/>
      <c r="I9940" s="4"/>
      <c r="V9940" s="27"/>
    </row>
    <row r="9941" spans="1:22" x14ac:dyDescent="0.3">
      <c r="A9941" s="1"/>
      <c r="C9941" s="6"/>
      <c r="H9941" s="8"/>
      <c r="I9941" s="4"/>
      <c r="V9941" s="27"/>
    </row>
    <row r="9942" spans="1:22" x14ac:dyDescent="0.3">
      <c r="A9942" s="1"/>
      <c r="C9942" s="6"/>
      <c r="H9942" s="8"/>
      <c r="I9942" s="4"/>
      <c r="V9942" s="27"/>
    </row>
    <row r="9943" spans="1:22" x14ac:dyDescent="0.3">
      <c r="A9943" s="1"/>
      <c r="C9943" s="6"/>
      <c r="H9943" s="8"/>
      <c r="I9943" s="4"/>
      <c r="V9943" s="27"/>
    </row>
    <row r="9944" spans="1:22" x14ac:dyDescent="0.3">
      <c r="A9944" s="1"/>
      <c r="C9944" s="6"/>
      <c r="H9944" s="8"/>
      <c r="I9944" s="4"/>
      <c r="V9944" s="27"/>
    </row>
    <row r="9945" spans="1:22" x14ac:dyDescent="0.3">
      <c r="A9945" s="1"/>
      <c r="C9945" s="6"/>
      <c r="H9945" s="8"/>
      <c r="I9945" s="4"/>
      <c r="V9945" s="27"/>
    </row>
    <row r="9946" spans="1:22" x14ac:dyDescent="0.3">
      <c r="A9946" s="1"/>
      <c r="C9946" s="6"/>
      <c r="H9946" s="8"/>
      <c r="I9946" s="4"/>
      <c r="V9946" s="27"/>
    </row>
    <row r="9947" spans="1:22" x14ac:dyDescent="0.3">
      <c r="A9947" s="1"/>
      <c r="C9947" s="6"/>
      <c r="H9947" s="8"/>
      <c r="I9947" s="4"/>
      <c r="V9947" s="27"/>
    </row>
    <row r="9948" spans="1:22" x14ac:dyDescent="0.3">
      <c r="A9948" s="1"/>
      <c r="C9948" s="6"/>
      <c r="H9948" s="8"/>
      <c r="I9948" s="4"/>
      <c r="V9948" s="27"/>
    </row>
    <row r="9949" spans="1:22" x14ac:dyDescent="0.3">
      <c r="A9949" s="1"/>
      <c r="C9949" s="6"/>
      <c r="H9949" s="8"/>
      <c r="I9949" s="4"/>
      <c r="V9949" s="27"/>
    </row>
    <row r="9950" spans="1:22" x14ac:dyDescent="0.3">
      <c r="A9950" s="1"/>
      <c r="C9950" s="6"/>
      <c r="H9950" s="8"/>
      <c r="I9950" s="4"/>
      <c r="V9950" s="27"/>
    </row>
    <row r="9951" spans="1:22" x14ac:dyDescent="0.3">
      <c r="A9951" s="1"/>
      <c r="C9951" s="6"/>
      <c r="H9951" s="8"/>
      <c r="I9951" s="4"/>
      <c r="V9951" s="27"/>
    </row>
    <row r="9952" spans="1:22" x14ac:dyDescent="0.3">
      <c r="A9952" s="1"/>
      <c r="C9952" s="6"/>
      <c r="H9952" s="8"/>
      <c r="I9952" s="4"/>
      <c r="V9952" s="27"/>
    </row>
    <row r="9953" spans="1:22" x14ac:dyDescent="0.3">
      <c r="A9953" s="1"/>
      <c r="C9953" s="6"/>
      <c r="H9953" s="8"/>
      <c r="I9953" s="4"/>
      <c r="V9953" s="27"/>
    </row>
    <row r="9954" spans="1:22" x14ac:dyDescent="0.3">
      <c r="A9954" s="1"/>
      <c r="C9954" s="6"/>
      <c r="H9954" s="8"/>
      <c r="I9954" s="4"/>
      <c r="V9954" s="27"/>
    </row>
    <row r="9955" spans="1:22" x14ac:dyDescent="0.3">
      <c r="A9955" s="1"/>
      <c r="C9955" s="6"/>
      <c r="H9955" s="8"/>
      <c r="I9955" s="4"/>
      <c r="V9955" s="27"/>
    </row>
    <row r="9956" spans="1:22" x14ac:dyDescent="0.3">
      <c r="A9956" s="1"/>
      <c r="C9956" s="6"/>
      <c r="H9956" s="8"/>
      <c r="I9956" s="4"/>
      <c r="V9956" s="27"/>
    </row>
    <row r="9957" spans="1:22" x14ac:dyDescent="0.3">
      <c r="A9957" s="1"/>
      <c r="C9957" s="6"/>
      <c r="H9957" s="8"/>
      <c r="I9957" s="4"/>
      <c r="V9957" s="27"/>
    </row>
    <row r="9958" spans="1:22" x14ac:dyDescent="0.3">
      <c r="A9958" s="1"/>
      <c r="C9958" s="6"/>
      <c r="H9958" s="8"/>
      <c r="I9958" s="4"/>
      <c r="V9958" s="27"/>
    </row>
    <row r="9959" spans="1:22" x14ac:dyDescent="0.3">
      <c r="A9959" s="1"/>
      <c r="C9959" s="6"/>
      <c r="H9959" s="8"/>
      <c r="I9959" s="4"/>
      <c r="V9959" s="27"/>
    </row>
    <row r="9960" spans="1:22" x14ac:dyDescent="0.3">
      <c r="A9960" s="1"/>
      <c r="C9960" s="6"/>
      <c r="H9960" s="8"/>
      <c r="I9960" s="4"/>
      <c r="V9960" s="27"/>
    </row>
    <row r="9961" spans="1:22" x14ac:dyDescent="0.3">
      <c r="A9961" s="1"/>
      <c r="C9961" s="6"/>
      <c r="H9961" s="8"/>
      <c r="I9961" s="4"/>
      <c r="V9961" s="27"/>
    </row>
    <row r="9962" spans="1:22" x14ac:dyDescent="0.3">
      <c r="A9962" s="1"/>
      <c r="C9962" s="6"/>
      <c r="H9962" s="8"/>
      <c r="I9962" s="4"/>
      <c r="V9962" s="27"/>
    </row>
    <row r="9963" spans="1:22" x14ac:dyDescent="0.3">
      <c r="A9963" s="1"/>
      <c r="C9963" s="6"/>
      <c r="H9963" s="8"/>
      <c r="I9963" s="4"/>
      <c r="V9963" s="27"/>
    </row>
    <row r="9964" spans="1:22" x14ac:dyDescent="0.3">
      <c r="A9964" s="1"/>
      <c r="C9964" s="6"/>
      <c r="H9964" s="8"/>
      <c r="I9964" s="4"/>
      <c r="V9964" s="27"/>
    </row>
    <row r="9965" spans="1:22" x14ac:dyDescent="0.3">
      <c r="A9965" s="1"/>
      <c r="C9965" s="6"/>
      <c r="H9965" s="8"/>
      <c r="I9965" s="4"/>
      <c r="V9965" s="27"/>
    </row>
    <row r="9966" spans="1:22" x14ac:dyDescent="0.3">
      <c r="A9966" s="1"/>
      <c r="C9966" s="6"/>
      <c r="H9966" s="8"/>
      <c r="I9966" s="4"/>
      <c r="V9966" s="27"/>
    </row>
    <row r="9967" spans="1:22" x14ac:dyDescent="0.3">
      <c r="A9967" s="1"/>
      <c r="C9967" s="6"/>
      <c r="H9967" s="8"/>
      <c r="I9967" s="4"/>
      <c r="V9967" s="27"/>
    </row>
    <row r="9968" spans="1:22" x14ac:dyDescent="0.3">
      <c r="A9968" s="1"/>
      <c r="C9968" s="6"/>
      <c r="H9968" s="8"/>
      <c r="I9968" s="4"/>
      <c r="V9968" s="27"/>
    </row>
    <row r="9969" spans="1:22" x14ac:dyDescent="0.3">
      <c r="A9969" s="1"/>
      <c r="C9969" s="6"/>
      <c r="H9969" s="8"/>
      <c r="I9969" s="4"/>
      <c r="V9969" s="27"/>
    </row>
    <row r="9970" spans="1:22" x14ac:dyDescent="0.3">
      <c r="A9970" s="1"/>
      <c r="C9970" s="6"/>
      <c r="H9970" s="8"/>
      <c r="I9970" s="4"/>
      <c r="V9970" s="27"/>
    </row>
    <row r="9971" spans="1:22" x14ac:dyDescent="0.3">
      <c r="A9971" s="1"/>
      <c r="C9971" s="6"/>
      <c r="H9971" s="8"/>
      <c r="I9971" s="4"/>
      <c r="V9971" s="27"/>
    </row>
    <row r="9972" spans="1:22" x14ac:dyDescent="0.3">
      <c r="A9972" s="1"/>
      <c r="C9972" s="6"/>
      <c r="H9972" s="8"/>
      <c r="I9972" s="4"/>
      <c r="V9972" s="27"/>
    </row>
    <row r="9973" spans="1:22" x14ac:dyDescent="0.3">
      <c r="A9973" s="1"/>
      <c r="C9973" s="6"/>
      <c r="H9973" s="8"/>
      <c r="I9973" s="4"/>
      <c r="V9973" s="27"/>
    </row>
    <row r="9974" spans="1:22" x14ac:dyDescent="0.3">
      <c r="A9974" s="1"/>
      <c r="C9974" s="6"/>
      <c r="H9974" s="8"/>
      <c r="I9974" s="4"/>
      <c r="V9974" s="27"/>
    </row>
    <row r="9975" spans="1:22" x14ac:dyDescent="0.3">
      <c r="A9975" s="1"/>
      <c r="C9975" s="6"/>
      <c r="H9975" s="8"/>
      <c r="I9975" s="4"/>
      <c r="V9975" s="27"/>
    </row>
    <row r="9976" spans="1:22" x14ac:dyDescent="0.3">
      <c r="A9976" s="1"/>
      <c r="C9976" s="6"/>
      <c r="H9976" s="8"/>
      <c r="I9976" s="4"/>
      <c r="V9976" s="27"/>
    </row>
    <row r="9977" spans="1:22" x14ac:dyDescent="0.3">
      <c r="A9977" s="1"/>
      <c r="C9977" s="6"/>
      <c r="H9977" s="8"/>
      <c r="I9977" s="4"/>
      <c r="V9977" s="27"/>
    </row>
    <row r="9978" spans="1:22" x14ac:dyDescent="0.3">
      <c r="A9978" s="1"/>
      <c r="C9978" s="6"/>
      <c r="H9978" s="8"/>
      <c r="I9978" s="4"/>
      <c r="V9978" s="27"/>
    </row>
    <row r="9979" spans="1:22" x14ac:dyDescent="0.3">
      <c r="A9979" s="1"/>
      <c r="C9979" s="6"/>
      <c r="H9979" s="8"/>
      <c r="I9979" s="4"/>
      <c r="V9979" s="27"/>
    </row>
    <row r="9980" spans="1:22" x14ac:dyDescent="0.3">
      <c r="A9980" s="1"/>
      <c r="C9980" s="6"/>
      <c r="H9980" s="8"/>
      <c r="I9980" s="4"/>
      <c r="V9980" s="27"/>
    </row>
    <row r="9981" spans="1:22" x14ac:dyDescent="0.3">
      <c r="A9981" s="1"/>
      <c r="C9981" s="6"/>
      <c r="H9981" s="8"/>
      <c r="I9981" s="4"/>
      <c r="V9981" s="27"/>
    </row>
    <row r="9982" spans="1:22" x14ac:dyDescent="0.3">
      <c r="A9982" s="1"/>
      <c r="C9982" s="6"/>
      <c r="H9982" s="8"/>
      <c r="I9982" s="4"/>
      <c r="V9982" s="27"/>
    </row>
    <row r="9983" spans="1:22" x14ac:dyDescent="0.3">
      <c r="A9983" s="1"/>
      <c r="C9983" s="6"/>
      <c r="H9983" s="8"/>
      <c r="I9983" s="4"/>
      <c r="V9983" s="27"/>
    </row>
    <row r="9984" spans="1:22" x14ac:dyDescent="0.3">
      <c r="A9984" s="1"/>
      <c r="C9984" s="6"/>
      <c r="H9984" s="8"/>
      <c r="I9984" s="4"/>
      <c r="V9984" s="27"/>
    </row>
    <row r="9985" spans="1:22" x14ac:dyDescent="0.3">
      <c r="A9985" s="1"/>
      <c r="C9985" s="6"/>
      <c r="H9985" s="8"/>
      <c r="I9985" s="4"/>
      <c r="V9985" s="27"/>
    </row>
    <row r="9986" spans="1:22" x14ac:dyDescent="0.3">
      <c r="A9986" s="1"/>
      <c r="C9986" s="6"/>
      <c r="H9986" s="8"/>
      <c r="I9986" s="4"/>
      <c r="V9986" s="27"/>
    </row>
    <row r="9987" spans="1:22" x14ac:dyDescent="0.3">
      <c r="A9987" s="1"/>
      <c r="C9987" s="6"/>
      <c r="H9987" s="8"/>
      <c r="I9987" s="4"/>
      <c r="V9987" s="27"/>
    </row>
    <row r="9988" spans="1:22" x14ac:dyDescent="0.3">
      <c r="A9988" s="1"/>
      <c r="C9988" s="6"/>
      <c r="H9988" s="8"/>
      <c r="I9988" s="4"/>
      <c r="V9988" s="27"/>
    </row>
    <row r="9989" spans="1:22" x14ac:dyDescent="0.3">
      <c r="A9989" s="1"/>
      <c r="C9989" s="6"/>
      <c r="H9989" s="8"/>
      <c r="I9989" s="4"/>
      <c r="V9989" s="27"/>
    </row>
    <row r="9990" spans="1:22" x14ac:dyDescent="0.3">
      <c r="A9990" s="1"/>
      <c r="C9990" s="6"/>
      <c r="H9990" s="8"/>
      <c r="I9990" s="4"/>
      <c r="V9990" s="27"/>
    </row>
    <row r="9991" spans="1:22" x14ac:dyDescent="0.3">
      <c r="A9991" s="1"/>
      <c r="C9991" s="6"/>
      <c r="H9991" s="8"/>
      <c r="I9991" s="4"/>
      <c r="V9991" s="27"/>
    </row>
    <row r="9992" spans="1:22" x14ac:dyDescent="0.3">
      <c r="A9992" s="1"/>
      <c r="C9992" s="6"/>
      <c r="H9992" s="8"/>
      <c r="I9992" s="4"/>
      <c r="V9992" s="27"/>
    </row>
    <row r="9993" spans="1:22" x14ac:dyDescent="0.3">
      <c r="A9993" s="1"/>
      <c r="C9993" s="6"/>
      <c r="H9993" s="8"/>
      <c r="I9993" s="4"/>
      <c r="V9993" s="27"/>
    </row>
    <row r="9994" spans="1:22" x14ac:dyDescent="0.3">
      <c r="A9994" s="1"/>
      <c r="C9994" s="6"/>
      <c r="H9994" s="8"/>
      <c r="I9994" s="4"/>
      <c r="V9994" s="27"/>
    </row>
    <row r="9995" spans="1:22" x14ac:dyDescent="0.3">
      <c r="A9995" s="1"/>
      <c r="C9995" s="6"/>
      <c r="H9995" s="8"/>
      <c r="I9995" s="4"/>
      <c r="V9995" s="27"/>
    </row>
    <row r="9996" spans="1:22" x14ac:dyDescent="0.3">
      <c r="A9996" s="1"/>
      <c r="C9996" s="6"/>
      <c r="H9996" s="8"/>
      <c r="I9996" s="4"/>
      <c r="V9996" s="27"/>
    </row>
    <row r="9997" spans="1:22" x14ac:dyDescent="0.3">
      <c r="A9997" s="1"/>
      <c r="C9997" s="6"/>
      <c r="H9997" s="8"/>
      <c r="I9997" s="4"/>
      <c r="V9997" s="27"/>
    </row>
    <row r="9998" spans="1:22" x14ac:dyDescent="0.3">
      <c r="A9998" s="1"/>
      <c r="C9998" s="6"/>
      <c r="H9998" s="8"/>
      <c r="I9998" s="4"/>
      <c r="V9998" s="27"/>
    </row>
    <row r="9999" spans="1:22" x14ac:dyDescent="0.3">
      <c r="A9999" s="1"/>
      <c r="C9999" s="6"/>
      <c r="H9999" s="8"/>
      <c r="I9999" s="4"/>
      <c r="V9999" s="27"/>
    </row>
    <row r="10000" spans="1:22" x14ac:dyDescent="0.3">
      <c r="A10000" s="1"/>
      <c r="C10000" s="6"/>
      <c r="H10000" s="8"/>
      <c r="I10000" s="4"/>
      <c r="V10000" s="27"/>
    </row>
    <row r="10001" spans="1:22" x14ac:dyDescent="0.3">
      <c r="A10001" s="1"/>
      <c r="C10001" s="6"/>
      <c r="H10001" s="8"/>
      <c r="I10001" s="4"/>
      <c r="V10001" s="27"/>
    </row>
    <row r="10002" spans="1:22" x14ac:dyDescent="0.3">
      <c r="A10002" s="1"/>
      <c r="C10002" s="6"/>
      <c r="H10002" s="8"/>
      <c r="I10002" s="4"/>
      <c r="V10002" s="27"/>
    </row>
    <row r="10003" spans="1:22" x14ac:dyDescent="0.3">
      <c r="A10003" s="1"/>
      <c r="C10003" s="6"/>
      <c r="H10003" s="8"/>
      <c r="I10003" s="4"/>
      <c r="V10003" s="27"/>
    </row>
    <row r="10004" spans="1:22" x14ac:dyDescent="0.3">
      <c r="A10004" s="1"/>
      <c r="C10004" s="6"/>
      <c r="H10004" s="8"/>
      <c r="I10004" s="4"/>
      <c r="V10004" s="27"/>
    </row>
    <row r="10005" spans="1:22" x14ac:dyDescent="0.3">
      <c r="A10005" s="1"/>
      <c r="C10005" s="6"/>
      <c r="H10005" s="8"/>
      <c r="I10005" s="4"/>
      <c r="V10005" s="27"/>
    </row>
    <row r="10006" spans="1:22" x14ac:dyDescent="0.3">
      <c r="A10006" s="1"/>
      <c r="C10006" s="6"/>
      <c r="H10006" s="8"/>
      <c r="I10006" s="4"/>
      <c r="V10006" s="27"/>
    </row>
    <row r="10007" spans="1:22" x14ac:dyDescent="0.3">
      <c r="A10007" s="1"/>
      <c r="C10007" s="6"/>
      <c r="H10007" s="8"/>
      <c r="I10007" s="4"/>
      <c r="V10007" s="27"/>
    </row>
    <row r="10008" spans="1:22" x14ac:dyDescent="0.3">
      <c r="A10008" s="1"/>
      <c r="C10008" s="6"/>
      <c r="H10008" s="8"/>
      <c r="I10008" s="4"/>
      <c r="V10008" s="27"/>
    </row>
    <row r="10009" spans="1:22" x14ac:dyDescent="0.3">
      <c r="A10009" s="1"/>
      <c r="C10009" s="6"/>
      <c r="H10009" s="8"/>
      <c r="I10009" s="4"/>
      <c r="V10009" s="27"/>
    </row>
    <row r="10010" spans="1:22" x14ac:dyDescent="0.3">
      <c r="A10010" s="1"/>
      <c r="C10010" s="6"/>
      <c r="H10010" s="8"/>
      <c r="I10010" s="4"/>
      <c r="V10010" s="27"/>
    </row>
    <row r="10011" spans="1:22" x14ac:dyDescent="0.3">
      <c r="A10011" s="1"/>
      <c r="C10011" s="6"/>
      <c r="H10011" s="8"/>
      <c r="I10011" s="4"/>
      <c r="V10011" s="27"/>
    </row>
    <row r="10012" spans="1:22" x14ac:dyDescent="0.3">
      <c r="A10012" s="1"/>
      <c r="C10012" s="6"/>
      <c r="H10012" s="8"/>
      <c r="I10012" s="4"/>
      <c r="V10012" s="27"/>
    </row>
    <row r="10013" spans="1:22" x14ac:dyDescent="0.3">
      <c r="A10013" s="1"/>
      <c r="C10013" s="6"/>
      <c r="H10013" s="8"/>
      <c r="I10013" s="4"/>
      <c r="V10013" s="27"/>
    </row>
    <row r="10014" spans="1:22" x14ac:dyDescent="0.3">
      <c r="A10014" s="1"/>
      <c r="C10014" s="6"/>
      <c r="H10014" s="8"/>
      <c r="I10014" s="4"/>
      <c r="V10014" s="27"/>
    </row>
    <row r="10015" spans="1:22" x14ac:dyDescent="0.3">
      <c r="A10015" s="1"/>
      <c r="C10015" s="6"/>
      <c r="H10015" s="8"/>
      <c r="I10015" s="4"/>
      <c r="V10015" s="27"/>
    </row>
    <row r="10016" spans="1:22" x14ac:dyDescent="0.3">
      <c r="A10016" s="1"/>
      <c r="C10016" s="6"/>
      <c r="H10016" s="8"/>
      <c r="I10016" s="4"/>
      <c r="V10016" s="27"/>
    </row>
    <row r="10017" spans="1:22" x14ac:dyDescent="0.3">
      <c r="A10017" s="1"/>
      <c r="C10017" s="6"/>
      <c r="H10017" s="8"/>
      <c r="I10017" s="4"/>
      <c r="V10017" s="27"/>
    </row>
    <row r="10018" spans="1:22" x14ac:dyDescent="0.3">
      <c r="A10018" s="1"/>
      <c r="C10018" s="6"/>
      <c r="H10018" s="8"/>
      <c r="I10018" s="4"/>
      <c r="V10018" s="27"/>
    </row>
    <row r="10019" spans="1:22" x14ac:dyDescent="0.3">
      <c r="A10019" s="1"/>
      <c r="C10019" s="6"/>
      <c r="H10019" s="8"/>
      <c r="I10019" s="4"/>
      <c r="V10019" s="27"/>
    </row>
    <row r="10020" spans="1:22" x14ac:dyDescent="0.3">
      <c r="A10020" s="1"/>
      <c r="C10020" s="6"/>
      <c r="H10020" s="8"/>
      <c r="I10020" s="4"/>
      <c r="V10020" s="27"/>
    </row>
    <row r="10021" spans="1:22" x14ac:dyDescent="0.3">
      <c r="A10021" s="1"/>
      <c r="C10021" s="6"/>
      <c r="H10021" s="8"/>
      <c r="I10021" s="4"/>
      <c r="V10021" s="27"/>
    </row>
    <row r="10022" spans="1:22" x14ac:dyDescent="0.3">
      <c r="A10022" s="1"/>
      <c r="C10022" s="6"/>
      <c r="H10022" s="8"/>
      <c r="I10022" s="4"/>
      <c r="V10022" s="27"/>
    </row>
    <row r="10023" spans="1:22" x14ac:dyDescent="0.3">
      <c r="A10023" s="1"/>
      <c r="C10023" s="6"/>
      <c r="H10023" s="8"/>
      <c r="I10023" s="4"/>
      <c r="V10023" s="27"/>
    </row>
    <row r="10024" spans="1:22" x14ac:dyDescent="0.3">
      <c r="A10024" s="1"/>
      <c r="C10024" s="6"/>
      <c r="H10024" s="8"/>
      <c r="I10024" s="4"/>
      <c r="V10024" s="27"/>
    </row>
    <row r="10025" spans="1:22" x14ac:dyDescent="0.3">
      <c r="A10025" s="1"/>
      <c r="C10025" s="6"/>
      <c r="H10025" s="8"/>
      <c r="I10025" s="4"/>
      <c r="V10025" s="27"/>
    </row>
    <row r="10026" spans="1:22" x14ac:dyDescent="0.3">
      <c r="A10026" s="1"/>
      <c r="C10026" s="6"/>
      <c r="H10026" s="8"/>
      <c r="I10026" s="4"/>
      <c r="V10026" s="27"/>
    </row>
    <row r="10027" spans="1:22" x14ac:dyDescent="0.3">
      <c r="A10027" s="1"/>
      <c r="C10027" s="6"/>
      <c r="H10027" s="8"/>
      <c r="I10027" s="4"/>
      <c r="V10027" s="27"/>
    </row>
    <row r="10028" spans="1:22" x14ac:dyDescent="0.3">
      <c r="A10028" s="1"/>
      <c r="C10028" s="6"/>
      <c r="H10028" s="8"/>
      <c r="I10028" s="4"/>
      <c r="V10028" s="27"/>
    </row>
    <row r="10029" spans="1:22" x14ac:dyDescent="0.3">
      <c r="A10029" s="1"/>
      <c r="C10029" s="6"/>
      <c r="H10029" s="8"/>
      <c r="I10029" s="4"/>
      <c r="V10029" s="27"/>
    </row>
    <row r="10030" spans="1:22" x14ac:dyDescent="0.3">
      <c r="A10030" s="1"/>
      <c r="C10030" s="6"/>
      <c r="H10030" s="8"/>
      <c r="I10030" s="4"/>
      <c r="V10030" s="27"/>
    </row>
    <row r="10031" spans="1:22" x14ac:dyDescent="0.3">
      <c r="A10031" s="1"/>
      <c r="C10031" s="6"/>
      <c r="H10031" s="8"/>
      <c r="I10031" s="4"/>
      <c r="V10031" s="27"/>
    </row>
    <row r="10032" spans="1:22" x14ac:dyDescent="0.3">
      <c r="A10032" s="1"/>
      <c r="C10032" s="6"/>
      <c r="H10032" s="8"/>
      <c r="I10032" s="4"/>
      <c r="V10032" s="27"/>
    </row>
    <row r="10033" spans="1:22" x14ac:dyDescent="0.3">
      <c r="A10033" s="1"/>
      <c r="C10033" s="6"/>
      <c r="H10033" s="8"/>
      <c r="I10033" s="4"/>
      <c r="V10033" s="27"/>
    </row>
    <row r="10034" spans="1:22" x14ac:dyDescent="0.3">
      <c r="A10034" s="1"/>
      <c r="C10034" s="6"/>
      <c r="H10034" s="8"/>
      <c r="I10034" s="4"/>
      <c r="V10034" s="27"/>
    </row>
    <row r="10035" spans="1:22" x14ac:dyDescent="0.3">
      <c r="A10035" s="1"/>
      <c r="C10035" s="6"/>
      <c r="H10035" s="8"/>
      <c r="I10035" s="4"/>
      <c r="V10035" s="27"/>
    </row>
    <row r="10036" spans="1:22" x14ac:dyDescent="0.3">
      <c r="A10036" s="1"/>
      <c r="C10036" s="6"/>
      <c r="H10036" s="8"/>
      <c r="I10036" s="4"/>
      <c r="V10036" s="27"/>
    </row>
    <row r="10037" spans="1:22" x14ac:dyDescent="0.3">
      <c r="A10037" s="1"/>
      <c r="C10037" s="6"/>
      <c r="H10037" s="8"/>
      <c r="I10037" s="4"/>
      <c r="V10037" s="27"/>
    </row>
    <row r="10038" spans="1:22" x14ac:dyDescent="0.3">
      <c r="A10038" s="1"/>
      <c r="C10038" s="6"/>
      <c r="H10038" s="8"/>
      <c r="I10038" s="4"/>
      <c r="V10038" s="27"/>
    </row>
    <row r="10039" spans="1:22" x14ac:dyDescent="0.3">
      <c r="A10039" s="1"/>
      <c r="C10039" s="6"/>
      <c r="H10039" s="8"/>
      <c r="I10039" s="4"/>
      <c r="V10039" s="27"/>
    </row>
    <row r="10040" spans="1:22" x14ac:dyDescent="0.3">
      <c r="A10040" s="1"/>
      <c r="C10040" s="6"/>
      <c r="H10040" s="8"/>
      <c r="I10040" s="4"/>
      <c r="V10040" s="27"/>
    </row>
    <row r="10041" spans="1:22" x14ac:dyDescent="0.3">
      <c r="A10041" s="1"/>
      <c r="C10041" s="6"/>
      <c r="H10041" s="8"/>
      <c r="I10041" s="4"/>
      <c r="V10041" s="27"/>
    </row>
    <row r="10042" spans="1:22" x14ac:dyDescent="0.3">
      <c r="A10042" s="1"/>
      <c r="C10042" s="6"/>
      <c r="H10042" s="8"/>
      <c r="I10042" s="4"/>
      <c r="V10042" s="27"/>
    </row>
    <row r="10043" spans="1:22" x14ac:dyDescent="0.3">
      <c r="A10043" s="1"/>
      <c r="C10043" s="6"/>
      <c r="H10043" s="8"/>
      <c r="I10043" s="4"/>
      <c r="V10043" s="27"/>
    </row>
    <row r="10044" spans="1:22" x14ac:dyDescent="0.3">
      <c r="A10044" s="1"/>
      <c r="C10044" s="6"/>
      <c r="H10044" s="8"/>
      <c r="I10044" s="4"/>
      <c r="V10044" s="27"/>
    </row>
    <row r="10045" spans="1:22" x14ac:dyDescent="0.3">
      <c r="A10045" s="1"/>
      <c r="C10045" s="6"/>
      <c r="H10045" s="8"/>
      <c r="I10045" s="4"/>
      <c r="V10045" s="27"/>
    </row>
    <row r="10046" spans="1:22" x14ac:dyDescent="0.3">
      <c r="A10046" s="1"/>
      <c r="C10046" s="6"/>
      <c r="H10046" s="8"/>
      <c r="I10046" s="4"/>
      <c r="V10046" s="27"/>
    </row>
    <row r="10047" spans="1:22" x14ac:dyDescent="0.3">
      <c r="A10047" s="1"/>
      <c r="C10047" s="6"/>
      <c r="H10047" s="8"/>
      <c r="I10047" s="4"/>
      <c r="V10047" s="27"/>
    </row>
    <row r="10048" spans="1:22" x14ac:dyDescent="0.3">
      <c r="A10048" s="1"/>
      <c r="C10048" s="6"/>
      <c r="H10048" s="8"/>
      <c r="I10048" s="4"/>
      <c r="V10048" s="27"/>
    </row>
    <row r="10049" spans="1:22" x14ac:dyDescent="0.3">
      <c r="A10049" s="1"/>
      <c r="C10049" s="6"/>
      <c r="H10049" s="8"/>
      <c r="I10049" s="4"/>
      <c r="V10049" s="27"/>
    </row>
    <row r="10050" spans="1:22" x14ac:dyDescent="0.3">
      <c r="A10050" s="1"/>
      <c r="C10050" s="6"/>
      <c r="H10050" s="8"/>
      <c r="I10050" s="4"/>
      <c r="V10050" s="27"/>
    </row>
    <row r="10051" spans="1:22" x14ac:dyDescent="0.3">
      <c r="A10051" s="1"/>
      <c r="C10051" s="6"/>
      <c r="H10051" s="8"/>
      <c r="I10051" s="4"/>
      <c r="V10051" s="27"/>
    </row>
    <row r="10052" spans="1:22" x14ac:dyDescent="0.3">
      <c r="A10052" s="1"/>
      <c r="C10052" s="6"/>
      <c r="H10052" s="8"/>
      <c r="I10052" s="4"/>
      <c r="V10052" s="27"/>
    </row>
    <row r="10053" spans="1:22" x14ac:dyDescent="0.3">
      <c r="A10053" s="1"/>
      <c r="C10053" s="6"/>
      <c r="H10053" s="8"/>
      <c r="I10053" s="4"/>
      <c r="V10053" s="27"/>
    </row>
    <row r="10054" spans="1:22" x14ac:dyDescent="0.3">
      <c r="A10054" s="1"/>
      <c r="C10054" s="6"/>
      <c r="H10054" s="8"/>
      <c r="I10054" s="4"/>
      <c r="V10054" s="27"/>
    </row>
    <row r="10055" spans="1:22" x14ac:dyDescent="0.3">
      <c r="A10055" s="1"/>
      <c r="C10055" s="6"/>
      <c r="H10055" s="8"/>
      <c r="I10055" s="4"/>
      <c r="V10055" s="27"/>
    </row>
    <row r="10056" spans="1:22" x14ac:dyDescent="0.3">
      <c r="A10056" s="1"/>
      <c r="C10056" s="6"/>
      <c r="H10056" s="8"/>
      <c r="I10056" s="4"/>
      <c r="V10056" s="27"/>
    </row>
    <row r="10057" spans="1:22" x14ac:dyDescent="0.3">
      <c r="A10057" s="1"/>
      <c r="C10057" s="6"/>
      <c r="H10057" s="8"/>
      <c r="I10057" s="4"/>
      <c r="V10057" s="27"/>
    </row>
    <row r="10058" spans="1:22" x14ac:dyDescent="0.3">
      <c r="A10058" s="1"/>
      <c r="C10058" s="6"/>
      <c r="H10058" s="8"/>
      <c r="I10058" s="4"/>
      <c r="V10058" s="27"/>
    </row>
    <row r="10059" spans="1:22" x14ac:dyDescent="0.3">
      <c r="A10059" s="1"/>
      <c r="C10059" s="6"/>
      <c r="H10059" s="8"/>
      <c r="I10059" s="4"/>
      <c r="V10059" s="27"/>
    </row>
    <row r="10060" spans="1:22" x14ac:dyDescent="0.3">
      <c r="A10060" s="1"/>
      <c r="C10060" s="6"/>
      <c r="H10060" s="8"/>
      <c r="I10060" s="4"/>
      <c r="V10060" s="27"/>
    </row>
    <row r="10061" spans="1:22" x14ac:dyDescent="0.3">
      <c r="A10061" s="1"/>
      <c r="C10061" s="6"/>
      <c r="H10061" s="8"/>
      <c r="I10061" s="4"/>
      <c r="V10061" s="27"/>
    </row>
    <row r="10062" spans="1:22" x14ac:dyDescent="0.3">
      <c r="A10062" s="1"/>
      <c r="C10062" s="6"/>
      <c r="H10062" s="8"/>
      <c r="I10062" s="4"/>
      <c r="V10062" s="27"/>
    </row>
    <row r="10063" spans="1:22" x14ac:dyDescent="0.3">
      <c r="A10063" s="1"/>
      <c r="C10063" s="6"/>
      <c r="H10063" s="8"/>
      <c r="I10063" s="4"/>
      <c r="V10063" s="27"/>
    </row>
    <row r="10064" spans="1:22" x14ac:dyDescent="0.3">
      <c r="A10064" s="1"/>
      <c r="C10064" s="6"/>
      <c r="H10064" s="8"/>
      <c r="I10064" s="4"/>
      <c r="V10064" s="27"/>
    </row>
    <row r="10065" spans="1:22" x14ac:dyDescent="0.3">
      <c r="A10065" s="1"/>
      <c r="C10065" s="6"/>
      <c r="H10065" s="8"/>
      <c r="I10065" s="4"/>
      <c r="V10065" s="27"/>
    </row>
    <row r="10066" spans="1:22" x14ac:dyDescent="0.3">
      <c r="A10066" s="1"/>
      <c r="C10066" s="6"/>
      <c r="H10066" s="8"/>
      <c r="I10066" s="4"/>
      <c r="V10066" s="27"/>
    </row>
    <row r="10067" spans="1:22" x14ac:dyDescent="0.3">
      <c r="A10067" s="1"/>
      <c r="C10067" s="6"/>
      <c r="H10067" s="8"/>
      <c r="I10067" s="4"/>
      <c r="V10067" s="27"/>
    </row>
    <row r="10068" spans="1:22" x14ac:dyDescent="0.3">
      <c r="A10068" s="1"/>
      <c r="C10068" s="6"/>
      <c r="H10068" s="8"/>
      <c r="I10068" s="4"/>
      <c r="V10068" s="27"/>
    </row>
    <row r="10069" spans="1:22" x14ac:dyDescent="0.3">
      <c r="A10069" s="1"/>
      <c r="C10069" s="6"/>
      <c r="H10069" s="8"/>
      <c r="I10069" s="4"/>
      <c r="V10069" s="27"/>
    </row>
    <row r="10070" spans="1:22" x14ac:dyDescent="0.3">
      <c r="A10070" s="1"/>
      <c r="C10070" s="6"/>
      <c r="H10070" s="8"/>
      <c r="I10070" s="4"/>
      <c r="V10070" s="27"/>
    </row>
    <row r="10071" spans="1:22" x14ac:dyDescent="0.3">
      <c r="A10071" s="1"/>
      <c r="C10071" s="6"/>
      <c r="H10071" s="8"/>
      <c r="I10071" s="4"/>
      <c r="V10071" s="27"/>
    </row>
    <row r="10072" spans="1:22" x14ac:dyDescent="0.3">
      <c r="A10072" s="1"/>
      <c r="C10072" s="6"/>
      <c r="H10072" s="8"/>
      <c r="I10072" s="4"/>
      <c r="V10072" s="27"/>
    </row>
    <row r="10073" spans="1:22" x14ac:dyDescent="0.3">
      <c r="A10073" s="1"/>
      <c r="C10073" s="6"/>
      <c r="H10073" s="8"/>
      <c r="I10073" s="4"/>
      <c r="V10073" s="27"/>
    </row>
    <row r="10074" spans="1:22" x14ac:dyDescent="0.3">
      <c r="A10074" s="1"/>
      <c r="C10074" s="6"/>
      <c r="H10074" s="8"/>
      <c r="I10074" s="4"/>
      <c r="V10074" s="27"/>
    </row>
    <row r="10075" spans="1:22" x14ac:dyDescent="0.3">
      <c r="A10075" s="1"/>
      <c r="C10075" s="6"/>
      <c r="H10075" s="8"/>
      <c r="I10075" s="4"/>
      <c r="V10075" s="27"/>
    </row>
    <row r="10076" spans="1:22" x14ac:dyDescent="0.3">
      <c r="A10076" s="1"/>
      <c r="C10076" s="6"/>
      <c r="H10076" s="8"/>
      <c r="I10076" s="4"/>
      <c r="V10076" s="27"/>
    </row>
    <row r="10077" spans="1:22" x14ac:dyDescent="0.3">
      <c r="A10077" s="1"/>
      <c r="C10077" s="6"/>
      <c r="H10077" s="8"/>
      <c r="I10077" s="4"/>
      <c r="V10077" s="27"/>
    </row>
    <row r="10078" spans="1:22" x14ac:dyDescent="0.3">
      <c r="A10078" s="1"/>
      <c r="C10078" s="6"/>
      <c r="H10078" s="8"/>
      <c r="I10078" s="4"/>
      <c r="V10078" s="27"/>
    </row>
    <row r="10079" spans="1:22" x14ac:dyDescent="0.3">
      <c r="A10079" s="1"/>
      <c r="C10079" s="6"/>
      <c r="H10079" s="8"/>
      <c r="I10079" s="4"/>
      <c r="V10079" s="27"/>
    </row>
    <row r="10080" spans="1:22" x14ac:dyDescent="0.3">
      <c r="A10080" s="1"/>
      <c r="C10080" s="6"/>
      <c r="H10080" s="8"/>
      <c r="I10080" s="4"/>
      <c r="V10080" s="27"/>
    </row>
    <row r="10081" spans="1:22" x14ac:dyDescent="0.3">
      <c r="A10081" s="1"/>
      <c r="C10081" s="6"/>
      <c r="H10081" s="8"/>
      <c r="I10081" s="4"/>
      <c r="V10081" s="27"/>
    </row>
    <row r="10082" spans="1:22" x14ac:dyDescent="0.3">
      <c r="A10082" s="1"/>
      <c r="C10082" s="6"/>
      <c r="H10082" s="8"/>
      <c r="I10082" s="4"/>
      <c r="V10082" s="27"/>
    </row>
    <row r="10083" spans="1:22" x14ac:dyDescent="0.3">
      <c r="A10083" s="1"/>
      <c r="C10083" s="6"/>
      <c r="H10083" s="8"/>
      <c r="I10083" s="4"/>
      <c r="V10083" s="27"/>
    </row>
    <row r="10084" spans="1:22" x14ac:dyDescent="0.3">
      <c r="A10084" s="1"/>
      <c r="C10084" s="6"/>
      <c r="H10084" s="8"/>
      <c r="I10084" s="4"/>
      <c r="V10084" s="27"/>
    </row>
    <row r="10085" spans="1:22" x14ac:dyDescent="0.3">
      <c r="A10085" s="1"/>
      <c r="C10085" s="6"/>
      <c r="H10085" s="8"/>
      <c r="I10085" s="4"/>
      <c r="V10085" s="27"/>
    </row>
    <row r="10086" spans="1:22" x14ac:dyDescent="0.3">
      <c r="A10086" s="1"/>
      <c r="C10086" s="6"/>
      <c r="H10086" s="8"/>
      <c r="I10086" s="4"/>
      <c r="V10086" s="27"/>
    </row>
    <row r="10087" spans="1:22" x14ac:dyDescent="0.3">
      <c r="A10087" s="1"/>
      <c r="C10087" s="6"/>
      <c r="H10087" s="8"/>
      <c r="I10087" s="4"/>
      <c r="V10087" s="27"/>
    </row>
    <row r="10088" spans="1:22" x14ac:dyDescent="0.3">
      <c r="A10088" s="1"/>
      <c r="C10088" s="6"/>
      <c r="H10088" s="8"/>
      <c r="I10088" s="4"/>
      <c r="V10088" s="27"/>
    </row>
    <row r="10089" spans="1:22" x14ac:dyDescent="0.3">
      <c r="A10089" s="1"/>
      <c r="C10089" s="6"/>
      <c r="H10089" s="8"/>
      <c r="I10089" s="4"/>
      <c r="V10089" s="27"/>
    </row>
    <row r="10090" spans="1:22" x14ac:dyDescent="0.3">
      <c r="A10090" s="1"/>
      <c r="C10090" s="6"/>
      <c r="H10090" s="8"/>
      <c r="I10090" s="4"/>
      <c r="V10090" s="27"/>
    </row>
    <row r="10091" spans="1:22" x14ac:dyDescent="0.3">
      <c r="A10091" s="1"/>
      <c r="C10091" s="6"/>
      <c r="H10091" s="8"/>
      <c r="I10091" s="4"/>
      <c r="V10091" s="27"/>
    </row>
    <row r="10092" spans="1:22" x14ac:dyDescent="0.3">
      <c r="A10092" s="1"/>
      <c r="C10092" s="6"/>
      <c r="H10092" s="8"/>
      <c r="I10092" s="4"/>
      <c r="V10092" s="27"/>
    </row>
    <row r="10093" spans="1:22" x14ac:dyDescent="0.3">
      <c r="A10093" s="1"/>
      <c r="C10093" s="6"/>
      <c r="H10093" s="8"/>
      <c r="I10093" s="4"/>
      <c r="V10093" s="27"/>
    </row>
    <row r="10094" spans="1:22" x14ac:dyDescent="0.3">
      <c r="A10094" s="1"/>
      <c r="C10094" s="6"/>
      <c r="H10094" s="8"/>
      <c r="I10094" s="4"/>
      <c r="V10094" s="27"/>
    </row>
    <row r="10095" spans="1:22" x14ac:dyDescent="0.3">
      <c r="A10095" s="1"/>
      <c r="C10095" s="6"/>
      <c r="H10095" s="8"/>
      <c r="I10095" s="4"/>
      <c r="V10095" s="27"/>
    </row>
    <row r="10096" spans="1:22" x14ac:dyDescent="0.3">
      <c r="A10096" s="1"/>
      <c r="C10096" s="6"/>
      <c r="H10096" s="8"/>
      <c r="I10096" s="4"/>
      <c r="V10096" s="27"/>
    </row>
    <row r="10097" spans="1:22" x14ac:dyDescent="0.3">
      <c r="A10097" s="1"/>
      <c r="C10097" s="6"/>
      <c r="H10097" s="8"/>
      <c r="I10097" s="4"/>
      <c r="V10097" s="27"/>
    </row>
    <row r="10098" spans="1:22" x14ac:dyDescent="0.3">
      <c r="A10098" s="1"/>
      <c r="C10098" s="6"/>
      <c r="H10098" s="8"/>
      <c r="I10098" s="4"/>
      <c r="V10098" s="27"/>
    </row>
    <row r="10099" spans="1:22" x14ac:dyDescent="0.3">
      <c r="A10099" s="1"/>
      <c r="C10099" s="6"/>
      <c r="H10099" s="8"/>
      <c r="I10099" s="4"/>
      <c r="V10099" s="27"/>
    </row>
    <row r="10100" spans="1:22" x14ac:dyDescent="0.3">
      <c r="A10100" s="1"/>
      <c r="C10100" s="6"/>
      <c r="H10100" s="8"/>
      <c r="I10100" s="4"/>
      <c r="V10100" s="27"/>
    </row>
    <row r="10101" spans="1:22" x14ac:dyDescent="0.3">
      <c r="A10101" s="1"/>
      <c r="C10101" s="6"/>
      <c r="H10101" s="8"/>
      <c r="I10101" s="4"/>
      <c r="V10101" s="27"/>
    </row>
    <row r="10102" spans="1:22" x14ac:dyDescent="0.3">
      <c r="A10102" s="1"/>
      <c r="C10102" s="6"/>
      <c r="H10102" s="8"/>
      <c r="I10102" s="4"/>
      <c r="V10102" s="27"/>
    </row>
    <row r="10103" spans="1:22" x14ac:dyDescent="0.3">
      <c r="A10103" s="1"/>
      <c r="C10103" s="6"/>
      <c r="H10103" s="8"/>
      <c r="I10103" s="4"/>
      <c r="V10103" s="27"/>
    </row>
    <row r="10104" spans="1:22" x14ac:dyDescent="0.3">
      <c r="A10104" s="1"/>
      <c r="C10104" s="6"/>
      <c r="H10104" s="8"/>
      <c r="I10104" s="4"/>
      <c r="V10104" s="27"/>
    </row>
    <row r="10105" spans="1:22" x14ac:dyDescent="0.3">
      <c r="A10105" s="1"/>
      <c r="C10105" s="6"/>
      <c r="H10105" s="8"/>
      <c r="I10105" s="4"/>
      <c r="V10105" s="27"/>
    </row>
    <row r="10106" spans="1:22" x14ac:dyDescent="0.3">
      <c r="A10106" s="1"/>
      <c r="C10106" s="6"/>
      <c r="H10106" s="8"/>
      <c r="I10106" s="4"/>
      <c r="V10106" s="27"/>
    </row>
    <row r="10107" spans="1:22" x14ac:dyDescent="0.3">
      <c r="A10107" s="1"/>
      <c r="C10107" s="6"/>
      <c r="H10107" s="8"/>
      <c r="I10107" s="4"/>
      <c r="V10107" s="27"/>
    </row>
    <row r="10108" spans="1:22" x14ac:dyDescent="0.3">
      <c r="A10108" s="1"/>
      <c r="C10108" s="6"/>
      <c r="H10108" s="8"/>
      <c r="I10108" s="4"/>
      <c r="V10108" s="27"/>
    </row>
    <row r="10109" spans="1:22" x14ac:dyDescent="0.3">
      <c r="A10109" s="1"/>
      <c r="C10109" s="6"/>
      <c r="H10109" s="8"/>
      <c r="I10109" s="4"/>
      <c r="V10109" s="27"/>
    </row>
    <row r="10110" spans="1:22" x14ac:dyDescent="0.3">
      <c r="A10110" s="1"/>
      <c r="C10110" s="6"/>
      <c r="H10110" s="8"/>
      <c r="I10110" s="4"/>
      <c r="V10110" s="27"/>
    </row>
    <row r="10111" spans="1:22" x14ac:dyDescent="0.3">
      <c r="A10111" s="1"/>
      <c r="C10111" s="6"/>
      <c r="H10111" s="8"/>
      <c r="I10111" s="4"/>
      <c r="V10111" s="27"/>
    </row>
    <row r="10112" spans="1:22" x14ac:dyDescent="0.3">
      <c r="A10112" s="1"/>
      <c r="C10112" s="6"/>
      <c r="H10112" s="8"/>
      <c r="I10112" s="4"/>
      <c r="V10112" s="27"/>
    </row>
    <row r="10113" spans="1:22" x14ac:dyDescent="0.3">
      <c r="A10113" s="1"/>
      <c r="C10113" s="6"/>
      <c r="H10113" s="8"/>
      <c r="I10113" s="4"/>
      <c r="V10113" s="27"/>
    </row>
    <row r="10114" spans="1:22" x14ac:dyDescent="0.3">
      <c r="A10114" s="1"/>
      <c r="C10114" s="6"/>
      <c r="H10114" s="8"/>
      <c r="I10114" s="4"/>
      <c r="V10114" s="27"/>
    </row>
    <row r="10115" spans="1:22" x14ac:dyDescent="0.3">
      <c r="A10115" s="1"/>
      <c r="C10115" s="6"/>
      <c r="H10115" s="8"/>
      <c r="I10115" s="4"/>
      <c r="V10115" s="27"/>
    </row>
    <row r="10116" spans="1:22" x14ac:dyDescent="0.3">
      <c r="A10116" s="1"/>
      <c r="C10116" s="6"/>
      <c r="H10116" s="8"/>
      <c r="I10116" s="4"/>
      <c r="V10116" s="27"/>
    </row>
    <row r="10117" spans="1:22" x14ac:dyDescent="0.3">
      <c r="A10117" s="1"/>
      <c r="C10117" s="6"/>
      <c r="H10117" s="8"/>
      <c r="I10117" s="4"/>
      <c r="V10117" s="27"/>
    </row>
    <row r="10118" spans="1:22" x14ac:dyDescent="0.3">
      <c r="A10118" s="1"/>
      <c r="C10118" s="6"/>
      <c r="H10118" s="8"/>
      <c r="I10118" s="4"/>
      <c r="V10118" s="27"/>
    </row>
    <row r="10119" spans="1:22" x14ac:dyDescent="0.3">
      <c r="A10119" s="1"/>
      <c r="C10119" s="6"/>
      <c r="H10119" s="8"/>
      <c r="I10119" s="4"/>
      <c r="V10119" s="27"/>
    </row>
    <row r="10120" spans="1:22" x14ac:dyDescent="0.3">
      <c r="A10120" s="1"/>
      <c r="C10120" s="6"/>
      <c r="H10120" s="8"/>
      <c r="I10120" s="4"/>
      <c r="V10120" s="27"/>
    </row>
    <row r="10121" spans="1:22" x14ac:dyDescent="0.3">
      <c r="A10121" s="1"/>
      <c r="C10121" s="6"/>
      <c r="H10121" s="8"/>
      <c r="I10121" s="4"/>
      <c r="V10121" s="27"/>
    </row>
    <row r="10122" spans="1:22" x14ac:dyDescent="0.3">
      <c r="A10122" s="1"/>
      <c r="C10122" s="6"/>
      <c r="H10122" s="8"/>
      <c r="I10122" s="4"/>
      <c r="V10122" s="27"/>
    </row>
    <row r="10123" spans="1:22" x14ac:dyDescent="0.3">
      <c r="A10123" s="1"/>
      <c r="C10123" s="6"/>
      <c r="H10123" s="8"/>
      <c r="I10123" s="4"/>
      <c r="V10123" s="27"/>
    </row>
    <row r="10124" spans="1:22" x14ac:dyDescent="0.3">
      <c r="A10124" s="1"/>
      <c r="C10124" s="6"/>
      <c r="H10124" s="8"/>
      <c r="I10124" s="4"/>
      <c r="V10124" s="27"/>
    </row>
    <row r="10125" spans="1:22" x14ac:dyDescent="0.3">
      <c r="A10125" s="1"/>
      <c r="C10125" s="6"/>
      <c r="H10125" s="8"/>
      <c r="I10125" s="4"/>
      <c r="V10125" s="27"/>
    </row>
    <row r="10126" spans="1:22" x14ac:dyDescent="0.3">
      <c r="A10126" s="1"/>
      <c r="C10126" s="6"/>
      <c r="H10126" s="8"/>
      <c r="I10126" s="4"/>
      <c r="V10126" s="27"/>
    </row>
    <row r="10127" spans="1:22" x14ac:dyDescent="0.3">
      <c r="A10127" s="1"/>
      <c r="C10127" s="6"/>
      <c r="H10127" s="8"/>
      <c r="I10127" s="4"/>
      <c r="V10127" s="27"/>
    </row>
    <row r="10128" spans="1:22" x14ac:dyDescent="0.3">
      <c r="A10128" s="1"/>
      <c r="C10128" s="6"/>
      <c r="H10128" s="8"/>
      <c r="I10128" s="4"/>
      <c r="V10128" s="27"/>
    </row>
    <row r="10129" spans="1:22" x14ac:dyDescent="0.3">
      <c r="A10129" s="1"/>
      <c r="C10129" s="6"/>
      <c r="H10129" s="8"/>
      <c r="I10129" s="4"/>
      <c r="V10129" s="27"/>
    </row>
    <row r="10130" spans="1:22" x14ac:dyDescent="0.3">
      <c r="A10130" s="1"/>
      <c r="C10130" s="6"/>
      <c r="H10130" s="8"/>
      <c r="I10130" s="4"/>
      <c r="V10130" s="27"/>
    </row>
    <row r="10131" spans="1:22" x14ac:dyDescent="0.3">
      <c r="A10131" s="1"/>
      <c r="C10131" s="6"/>
      <c r="H10131" s="8"/>
      <c r="I10131" s="4"/>
      <c r="V10131" s="27"/>
    </row>
    <row r="10132" spans="1:22" x14ac:dyDescent="0.3">
      <c r="A10132" s="1"/>
      <c r="C10132" s="6"/>
      <c r="H10132" s="8"/>
      <c r="I10132" s="4"/>
      <c r="V10132" s="27"/>
    </row>
    <row r="10133" spans="1:22" x14ac:dyDescent="0.3">
      <c r="A10133" s="1"/>
      <c r="C10133" s="6"/>
      <c r="H10133" s="8"/>
      <c r="I10133" s="4"/>
      <c r="V10133" s="27"/>
    </row>
    <row r="10134" spans="1:22" x14ac:dyDescent="0.3">
      <c r="A10134" s="1"/>
      <c r="C10134" s="6"/>
      <c r="H10134" s="8"/>
      <c r="I10134" s="4"/>
      <c r="V10134" s="27"/>
    </row>
    <row r="10135" spans="1:22" x14ac:dyDescent="0.3">
      <c r="A10135" s="1"/>
      <c r="C10135" s="6"/>
      <c r="H10135" s="8"/>
      <c r="I10135" s="4"/>
      <c r="V10135" s="27"/>
    </row>
    <row r="10136" spans="1:22" x14ac:dyDescent="0.3">
      <c r="A10136" s="1"/>
      <c r="C10136" s="6"/>
      <c r="H10136" s="8"/>
      <c r="I10136" s="4"/>
      <c r="V10136" s="27"/>
    </row>
    <row r="10137" spans="1:22" x14ac:dyDescent="0.3">
      <c r="A10137" s="1"/>
      <c r="C10137" s="6"/>
      <c r="H10137" s="8"/>
      <c r="I10137" s="4"/>
      <c r="V10137" s="27"/>
    </row>
    <row r="10138" spans="1:22" x14ac:dyDescent="0.3">
      <c r="A10138" s="1"/>
      <c r="C10138" s="6"/>
      <c r="H10138" s="8"/>
      <c r="I10138" s="4"/>
      <c r="V10138" s="27"/>
    </row>
    <row r="10139" spans="1:22" x14ac:dyDescent="0.3">
      <c r="A10139" s="1"/>
      <c r="C10139" s="6"/>
      <c r="H10139" s="8"/>
      <c r="I10139" s="4"/>
      <c r="V10139" s="27"/>
    </row>
    <row r="10140" spans="1:22" x14ac:dyDescent="0.3">
      <c r="A10140" s="1"/>
      <c r="C10140" s="6"/>
      <c r="H10140" s="8"/>
      <c r="I10140" s="4"/>
      <c r="V10140" s="27"/>
    </row>
    <row r="10141" spans="1:22" x14ac:dyDescent="0.3">
      <c r="A10141" s="1"/>
      <c r="C10141" s="6"/>
      <c r="H10141" s="8"/>
      <c r="I10141" s="4"/>
      <c r="V10141" s="27"/>
    </row>
    <row r="10142" spans="1:22" x14ac:dyDescent="0.3">
      <c r="A10142" s="1"/>
      <c r="C10142" s="6"/>
      <c r="H10142" s="8"/>
      <c r="I10142" s="4"/>
      <c r="V10142" s="27"/>
    </row>
    <row r="10143" spans="1:22" x14ac:dyDescent="0.3">
      <c r="A10143" s="1"/>
      <c r="C10143" s="6"/>
      <c r="H10143" s="8"/>
      <c r="I10143" s="4"/>
      <c r="V10143" s="27"/>
    </row>
    <row r="10144" spans="1:22" x14ac:dyDescent="0.3">
      <c r="A10144" s="1"/>
      <c r="C10144" s="6"/>
      <c r="H10144" s="8"/>
      <c r="I10144" s="4"/>
      <c r="V10144" s="27"/>
    </row>
    <row r="10145" spans="1:22" x14ac:dyDescent="0.3">
      <c r="A10145" s="1"/>
      <c r="C10145" s="6"/>
      <c r="H10145" s="8"/>
      <c r="I10145" s="4"/>
      <c r="V10145" s="27"/>
    </row>
    <row r="10146" spans="1:22" x14ac:dyDescent="0.3">
      <c r="A10146" s="1"/>
      <c r="C10146" s="6"/>
      <c r="H10146" s="8"/>
      <c r="I10146" s="4"/>
      <c r="V10146" s="27"/>
    </row>
    <row r="10147" spans="1:22" x14ac:dyDescent="0.3">
      <c r="A10147" s="1"/>
      <c r="C10147" s="6"/>
      <c r="H10147" s="8"/>
      <c r="I10147" s="4"/>
      <c r="V10147" s="27"/>
    </row>
    <row r="10148" spans="1:22" x14ac:dyDescent="0.3">
      <c r="A10148" s="1"/>
      <c r="C10148" s="6"/>
      <c r="H10148" s="8"/>
      <c r="I10148" s="4"/>
      <c r="V10148" s="27"/>
    </row>
    <row r="10149" spans="1:22" x14ac:dyDescent="0.3">
      <c r="A10149" s="1"/>
      <c r="C10149" s="6"/>
      <c r="H10149" s="8"/>
      <c r="I10149" s="4"/>
      <c r="V10149" s="27"/>
    </row>
    <row r="10150" spans="1:22" x14ac:dyDescent="0.3">
      <c r="A10150" s="1"/>
      <c r="C10150" s="6"/>
      <c r="H10150" s="8"/>
      <c r="I10150" s="4"/>
      <c r="V10150" s="27"/>
    </row>
    <row r="10151" spans="1:22" x14ac:dyDescent="0.3">
      <c r="A10151" s="1"/>
      <c r="C10151" s="6"/>
      <c r="H10151" s="8"/>
      <c r="I10151" s="4"/>
      <c r="V10151" s="27"/>
    </row>
    <row r="10152" spans="1:22" x14ac:dyDescent="0.3">
      <c r="A10152" s="1"/>
      <c r="C10152" s="6"/>
      <c r="H10152" s="8"/>
      <c r="I10152" s="4"/>
      <c r="V10152" s="27"/>
    </row>
    <row r="10153" spans="1:22" x14ac:dyDescent="0.3">
      <c r="A10153" s="1"/>
      <c r="C10153" s="6"/>
      <c r="H10153" s="8"/>
      <c r="I10153" s="4"/>
      <c r="V10153" s="27"/>
    </row>
    <row r="10154" spans="1:22" x14ac:dyDescent="0.3">
      <c r="A10154" s="1"/>
      <c r="C10154" s="6"/>
      <c r="H10154" s="8"/>
      <c r="I10154" s="4"/>
      <c r="V10154" s="27"/>
    </row>
    <row r="10155" spans="1:22" x14ac:dyDescent="0.3">
      <c r="A10155" s="1"/>
      <c r="C10155" s="6"/>
      <c r="H10155" s="8"/>
      <c r="I10155" s="4"/>
      <c r="V10155" s="27"/>
    </row>
    <row r="10156" spans="1:22" x14ac:dyDescent="0.3">
      <c r="A10156" s="1"/>
      <c r="C10156" s="6"/>
      <c r="H10156" s="8"/>
      <c r="I10156" s="4"/>
      <c r="V10156" s="27"/>
    </row>
    <row r="10157" spans="1:22" x14ac:dyDescent="0.3">
      <c r="A10157" s="1"/>
      <c r="C10157" s="6"/>
      <c r="H10157" s="8"/>
      <c r="I10157" s="4"/>
      <c r="V10157" s="27"/>
    </row>
    <row r="10158" spans="1:22" x14ac:dyDescent="0.3">
      <c r="A10158" s="1"/>
      <c r="C10158" s="6"/>
      <c r="H10158" s="8"/>
      <c r="I10158" s="4"/>
      <c r="V10158" s="27"/>
    </row>
    <row r="10159" spans="1:22" x14ac:dyDescent="0.3">
      <c r="A10159" s="1"/>
      <c r="C10159" s="6"/>
      <c r="H10159" s="8"/>
      <c r="I10159" s="4"/>
      <c r="V10159" s="27"/>
    </row>
    <row r="10160" spans="1:22" x14ac:dyDescent="0.3">
      <c r="A10160" s="1"/>
      <c r="C10160" s="6"/>
      <c r="H10160" s="8"/>
      <c r="I10160" s="4"/>
      <c r="V10160" s="27"/>
    </row>
    <row r="10161" spans="1:22" x14ac:dyDescent="0.3">
      <c r="A10161" s="1"/>
      <c r="C10161" s="6"/>
      <c r="H10161" s="8"/>
      <c r="I10161" s="4"/>
      <c r="V10161" s="27"/>
    </row>
    <row r="10162" spans="1:22" x14ac:dyDescent="0.3">
      <c r="A10162" s="1"/>
      <c r="C10162" s="6"/>
      <c r="H10162" s="8"/>
      <c r="I10162" s="4"/>
      <c r="V10162" s="27"/>
    </row>
    <row r="10163" spans="1:22" x14ac:dyDescent="0.3">
      <c r="A10163" s="1"/>
      <c r="C10163" s="6"/>
      <c r="H10163" s="8"/>
      <c r="I10163" s="4"/>
      <c r="V10163" s="27"/>
    </row>
    <row r="10164" spans="1:22" x14ac:dyDescent="0.3">
      <c r="A10164" s="1"/>
      <c r="C10164" s="6"/>
      <c r="H10164" s="8"/>
      <c r="I10164" s="4"/>
      <c r="V10164" s="27"/>
    </row>
    <row r="10165" spans="1:22" x14ac:dyDescent="0.3">
      <c r="A10165" s="1"/>
      <c r="C10165" s="6"/>
      <c r="H10165" s="8"/>
      <c r="I10165" s="4"/>
      <c r="V10165" s="27"/>
    </row>
    <row r="10166" spans="1:22" x14ac:dyDescent="0.3">
      <c r="A10166" s="1"/>
      <c r="C10166" s="6"/>
      <c r="H10166" s="8"/>
      <c r="I10166" s="4"/>
      <c r="V10166" s="27"/>
    </row>
    <row r="10167" spans="1:22" x14ac:dyDescent="0.3">
      <c r="A10167" s="1"/>
      <c r="C10167" s="6"/>
      <c r="H10167" s="8"/>
      <c r="I10167" s="4"/>
      <c r="V10167" s="27"/>
    </row>
    <row r="10168" spans="1:22" x14ac:dyDescent="0.3">
      <c r="A10168" s="1"/>
      <c r="C10168" s="6"/>
      <c r="H10168" s="8"/>
      <c r="I10168" s="4"/>
      <c r="V10168" s="27"/>
    </row>
    <row r="10169" spans="1:22" x14ac:dyDescent="0.3">
      <c r="A10169" s="1"/>
      <c r="C10169" s="6"/>
      <c r="H10169" s="8"/>
      <c r="I10169" s="4"/>
      <c r="V10169" s="27"/>
    </row>
    <row r="10170" spans="1:22" x14ac:dyDescent="0.3">
      <c r="A10170" s="1"/>
      <c r="C10170" s="6"/>
      <c r="H10170" s="8"/>
      <c r="I10170" s="4"/>
      <c r="V10170" s="27"/>
    </row>
    <row r="10171" spans="1:22" x14ac:dyDescent="0.3">
      <c r="A10171" s="1"/>
      <c r="C10171" s="6"/>
      <c r="H10171" s="8"/>
      <c r="I10171" s="4"/>
      <c r="V10171" s="27"/>
    </row>
    <row r="10172" spans="1:22" x14ac:dyDescent="0.3">
      <c r="A10172" s="1"/>
      <c r="C10172" s="6"/>
      <c r="H10172" s="8"/>
      <c r="I10172" s="4"/>
      <c r="V10172" s="27"/>
    </row>
    <row r="10173" spans="1:22" x14ac:dyDescent="0.3">
      <c r="A10173" s="1"/>
      <c r="C10173" s="6"/>
      <c r="H10173" s="8"/>
      <c r="I10173" s="4"/>
      <c r="V10173" s="27"/>
    </row>
    <row r="10174" spans="1:22" x14ac:dyDescent="0.3">
      <c r="A10174" s="1"/>
      <c r="C10174" s="6"/>
      <c r="H10174" s="8"/>
      <c r="I10174" s="4"/>
      <c r="V10174" s="27"/>
    </row>
    <row r="10175" spans="1:22" x14ac:dyDescent="0.3">
      <c r="A10175" s="1"/>
      <c r="C10175" s="6"/>
      <c r="H10175" s="8"/>
      <c r="I10175" s="4"/>
      <c r="V10175" s="27"/>
    </row>
    <row r="10176" spans="1:22" x14ac:dyDescent="0.3">
      <c r="A10176" s="1"/>
      <c r="C10176" s="6"/>
      <c r="H10176" s="8"/>
      <c r="I10176" s="4"/>
      <c r="V10176" s="27"/>
    </row>
    <row r="10177" spans="1:22" x14ac:dyDescent="0.3">
      <c r="A10177" s="1"/>
      <c r="C10177" s="6"/>
      <c r="H10177" s="8"/>
      <c r="I10177" s="4"/>
      <c r="V10177" s="27"/>
    </row>
    <row r="10178" spans="1:22" x14ac:dyDescent="0.3">
      <c r="A10178" s="1"/>
      <c r="C10178" s="6"/>
      <c r="H10178" s="8"/>
      <c r="I10178" s="4"/>
      <c r="V10178" s="27"/>
    </row>
    <row r="10179" spans="1:22" x14ac:dyDescent="0.3">
      <c r="A10179" s="1"/>
      <c r="C10179" s="6"/>
      <c r="H10179" s="8"/>
      <c r="I10179" s="4"/>
      <c r="V10179" s="27"/>
    </row>
    <row r="10180" spans="1:22" x14ac:dyDescent="0.3">
      <c r="A10180" s="1"/>
      <c r="C10180" s="6"/>
      <c r="H10180" s="8"/>
      <c r="I10180" s="4"/>
      <c r="V10180" s="27"/>
    </row>
    <row r="10181" spans="1:22" x14ac:dyDescent="0.3">
      <c r="A10181" s="1"/>
      <c r="C10181" s="6"/>
      <c r="H10181" s="8"/>
      <c r="I10181" s="4"/>
      <c r="V10181" s="27"/>
    </row>
    <row r="10182" spans="1:22" x14ac:dyDescent="0.3">
      <c r="A10182" s="1"/>
      <c r="C10182" s="6"/>
      <c r="H10182" s="8"/>
      <c r="I10182" s="4"/>
      <c r="V10182" s="27"/>
    </row>
    <row r="10183" spans="1:22" x14ac:dyDescent="0.3">
      <c r="A10183" s="1"/>
      <c r="C10183" s="6"/>
      <c r="H10183" s="8"/>
      <c r="I10183" s="4"/>
      <c r="V10183" s="27"/>
    </row>
    <row r="10184" spans="1:22" x14ac:dyDescent="0.3">
      <c r="A10184" s="1"/>
      <c r="C10184" s="6"/>
      <c r="H10184" s="8"/>
      <c r="I10184" s="4"/>
      <c r="V10184" s="27"/>
    </row>
    <row r="10185" spans="1:22" x14ac:dyDescent="0.3">
      <c r="A10185" s="1"/>
      <c r="C10185" s="6"/>
      <c r="H10185" s="8"/>
      <c r="I10185" s="4"/>
      <c r="V10185" s="27"/>
    </row>
    <row r="10186" spans="1:22" x14ac:dyDescent="0.3">
      <c r="A10186" s="1"/>
      <c r="C10186" s="6"/>
      <c r="H10186" s="8"/>
      <c r="I10186" s="4"/>
      <c r="V10186" s="27"/>
    </row>
    <row r="10187" spans="1:22" x14ac:dyDescent="0.3">
      <c r="A10187" s="1"/>
      <c r="C10187" s="6"/>
      <c r="H10187" s="8"/>
      <c r="I10187" s="4"/>
      <c r="V10187" s="27"/>
    </row>
    <row r="10188" spans="1:22" x14ac:dyDescent="0.3">
      <c r="A10188" s="1"/>
      <c r="C10188" s="6"/>
      <c r="H10188" s="8"/>
      <c r="I10188" s="4"/>
      <c r="V10188" s="27"/>
    </row>
    <row r="10189" spans="1:22" x14ac:dyDescent="0.3">
      <c r="A10189" s="1"/>
      <c r="C10189" s="6"/>
      <c r="H10189" s="8"/>
      <c r="I10189" s="4"/>
      <c r="V10189" s="27"/>
    </row>
    <row r="10190" spans="1:22" x14ac:dyDescent="0.3">
      <c r="A10190" s="1"/>
      <c r="C10190" s="6"/>
      <c r="H10190" s="8"/>
      <c r="I10190" s="4"/>
      <c r="V10190" s="27"/>
    </row>
    <row r="10191" spans="1:22" x14ac:dyDescent="0.3">
      <c r="A10191" s="1"/>
      <c r="C10191" s="6"/>
      <c r="H10191" s="8"/>
      <c r="I10191" s="4"/>
      <c r="V10191" s="27"/>
    </row>
    <row r="10192" spans="1:22" x14ac:dyDescent="0.3">
      <c r="A10192" s="1"/>
      <c r="C10192" s="6"/>
      <c r="H10192" s="8"/>
      <c r="I10192" s="4"/>
      <c r="V10192" s="27"/>
    </row>
    <row r="10193" spans="1:22" x14ac:dyDescent="0.3">
      <c r="A10193" s="1"/>
      <c r="C10193" s="6"/>
      <c r="H10193" s="8"/>
      <c r="I10193" s="4"/>
      <c r="V10193" s="27"/>
    </row>
    <row r="10194" spans="1:22" x14ac:dyDescent="0.3">
      <c r="A10194" s="1"/>
      <c r="C10194" s="6"/>
      <c r="H10194" s="8"/>
      <c r="I10194" s="4"/>
      <c r="V10194" s="27"/>
    </row>
    <row r="10195" spans="1:22" x14ac:dyDescent="0.3">
      <c r="A10195" s="1"/>
      <c r="C10195" s="6"/>
      <c r="H10195" s="8"/>
      <c r="I10195" s="4"/>
      <c r="V10195" s="27"/>
    </row>
    <row r="10196" spans="1:22" x14ac:dyDescent="0.3">
      <c r="A10196" s="1"/>
      <c r="C10196" s="6"/>
      <c r="H10196" s="8"/>
      <c r="I10196" s="4"/>
      <c r="V10196" s="27"/>
    </row>
    <row r="10197" spans="1:22" x14ac:dyDescent="0.3">
      <c r="A10197" s="1"/>
      <c r="C10197" s="6"/>
      <c r="H10197" s="8"/>
      <c r="I10197" s="4"/>
      <c r="V10197" s="27"/>
    </row>
    <row r="10198" spans="1:22" x14ac:dyDescent="0.3">
      <c r="A10198" s="1"/>
      <c r="C10198" s="6"/>
      <c r="H10198" s="8"/>
      <c r="I10198" s="4"/>
      <c r="V10198" s="27"/>
    </row>
    <row r="10199" spans="1:22" x14ac:dyDescent="0.3">
      <c r="A10199" s="1"/>
      <c r="C10199" s="6"/>
      <c r="H10199" s="8"/>
      <c r="I10199" s="4"/>
      <c r="V10199" s="27"/>
    </row>
    <row r="10200" spans="1:22" x14ac:dyDescent="0.3">
      <c r="A10200" s="1"/>
      <c r="C10200" s="6"/>
      <c r="H10200" s="8"/>
      <c r="I10200" s="4"/>
      <c r="V10200" s="27"/>
    </row>
    <row r="10201" spans="1:22" x14ac:dyDescent="0.3">
      <c r="A10201" s="1"/>
      <c r="C10201" s="6"/>
      <c r="H10201" s="8"/>
      <c r="I10201" s="4"/>
      <c r="V10201" s="27"/>
    </row>
    <row r="10202" spans="1:22" x14ac:dyDescent="0.3">
      <c r="A10202" s="1"/>
      <c r="C10202" s="6"/>
      <c r="H10202" s="8"/>
      <c r="I10202" s="4"/>
      <c r="V10202" s="27"/>
    </row>
    <row r="10203" spans="1:22" x14ac:dyDescent="0.3">
      <c r="A10203" s="1"/>
      <c r="C10203" s="6"/>
      <c r="H10203" s="8"/>
      <c r="I10203" s="4"/>
      <c r="V10203" s="27"/>
    </row>
    <row r="10204" spans="1:22" x14ac:dyDescent="0.3">
      <c r="A10204" s="1"/>
      <c r="C10204" s="6"/>
      <c r="H10204" s="8"/>
      <c r="I10204" s="4"/>
      <c r="V10204" s="27"/>
    </row>
    <row r="10205" spans="1:22" x14ac:dyDescent="0.3">
      <c r="A10205" s="1"/>
      <c r="C10205" s="6"/>
      <c r="H10205" s="8"/>
      <c r="I10205" s="4"/>
      <c r="V10205" s="27"/>
    </row>
    <row r="10206" spans="1:22" x14ac:dyDescent="0.3">
      <c r="A10206" s="1"/>
      <c r="C10206" s="6"/>
      <c r="H10206" s="8"/>
      <c r="I10206" s="4"/>
      <c r="V10206" s="27"/>
    </row>
    <row r="10207" spans="1:22" x14ac:dyDescent="0.3">
      <c r="A10207" s="1"/>
      <c r="C10207" s="6"/>
      <c r="H10207" s="8"/>
      <c r="I10207" s="4"/>
      <c r="V10207" s="27"/>
    </row>
    <row r="10208" spans="1:22" x14ac:dyDescent="0.3">
      <c r="A10208" s="1"/>
      <c r="C10208" s="6"/>
      <c r="H10208" s="8"/>
      <c r="I10208" s="4"/>
      <c r="V10208" s="27"/>
    </row>
    <row r="10209" spans="1:22" x14ac:dyDescent="0.3">
      <c r="A10209" s="1"/>
      <c r="C10209" s="6"/>
      <c r="H10209" s="8"/>
      <c r="I10209" s="4"/>
      <c r="V10209" s="27"/>
    </row>
    <row r="10210" spans="1:22" x14ac:dyDescent="0.3">
      <c r="A10210" s="1"/>
      <c r="C10210" s="6"/>
      <c r="H10210" s="8"/>
      <c r="I10210" s="4"/>
      <c r="V10210" s="27"/>
    </row>
    <row r="10211" spans="1:22" x14ac:dyDescent="0.3">
      <c r="A10211" s="1"/>
      <c r="C10211" s="6"/>
      <c r="H10211" s="8"/>
      <c r="I10211" s="4"/>
      <c r="V10211" s="27"/>
    </row>
    <row r="10212" spans="1:22" x14ac:dyDescent="0.3">
      <c r="A10212" s="1"/>
      <c r="C10212" s="6"/>
      <c r="H10212" s="8"/>
      <c r="I10212" s="4"/>
      <c r="V10212" s="27"/>
    </row>
    <row r="10213" spans="1:22" x14ac:dyDescent="0.3">
      <c r="A10213" s="1"/>
      <c r="C10213" s="6"/>
      <c r="H10213" s="8"/>
      <c r="I10213" s="4"/>
      <c r="V10213" s="27"/>
    </row>
    <row r="10214" spans="1:22" x14ac:dyDescent="0.3">
      <c r="A10214" s="1"/>
      <c r="C10214" s="6"/>
      <c r="H10214" s="8"/>
      <c r="I10214" s="4"/>
      <c r="V10214" s="27"/>
    </row>
    <row r="10215" spans="1:22" x14ac:dyDescent="0.3">
      <c r="A10215" s="1"/>
      <c r="C10215" s="6"/>
      <c r="H10215" s="8"/>
      <c r="I10215" s="4"/>
      <c r="V10215" s="27"/>
    </row>
    <row r="10216" spans="1:22" x14ac:dyDescent="0.3">
      <c r="A10216" s="1"/>
      <c r="C10216" s="6"/>
      <c r="H10216" s="8"/>
      <c r="I10216" s="4"/>
      <c r="V10216" s="27"/>
    </row>
    <row r="10217" spans="1:22" x14ac:dyDescent="0.3">
      <c r="A10217" s="1"/>
      <c r="C10217" s="6"/>
      <c r="H10217" s="8"/>
      <c r="I10217" s="4"/>
      <c r="V10217" s="27"/>
    </row>
    <row r="10218" spans="1:22" x14ac:dyDescent="0.3">
      <c r="A10218" s="1"/>
      <c r="C10218" s="6"/>
      <c r="H10218" s="8"/>
      <c r="I10218" s="4"/>
      <c r="V10218" s="27"/>
    </row>
    <row r="10219" spans="1:22" x14ac:dyDescent="0.3">
      <c r="A10219" s="1"/>
      <c r="C10219" s="6"/>
      <c r="H10219" s="8"/>
      <c r="I10219" s="4"/>
      <c r="V10219" s="27"/>
    </row>
    <row r="10220" spans="1:22" x14ac:dyDescent="0.3">
      <c r="A10220" s="1"/>
      <c r="C10220" s="6"/>
      <c r="H10220" s="8"/>
      <c r="I10220" s="4"/>
      <c r="V10220" s="27"/>
    </row>
    <row r="10221" spans="1:22" x14ac:dyDescent="0.3">
      <c r="A10221" s="1"/>
      <c r="C10221" s="6"/>
      <c r="H10221" s="8"/>
      <c r="I10221" s="4"/>
      <c r="V10221" s="27"/>
    </row>
    <row r="10222" spans="1:22" x14ac:dyDescent="0.3">
      <c r="A10222" s="1"/>
      <c r="C10222" s="6"/>
      <c r="H10222" s="8"/>
      <c r="I10222" s="4"/>
      <c r="V10222" s="27"/>
    </row>
    <row r="10223" spans="1:22" x14ac:dyDescent="0.3">
      <c r="A10223" s="1"/>
      <c r="C10223" s="6"/>
      <c r="H10223" s="8"/>
      <c r="I10223" s="4"/>
      <c r="V10223" s="27"/>
    </row>
    <row r="10224" spans="1:22" x14ac:dyDescent="0.3">
      <c r="A10224" s="1"/>
      <c r="C10224" s="6"/>
      <c r="H10224" s="8"/>
      <c r="I10224" s="4"/>
      <c r="V10224" s="27"/>
    </row>
    <row r="10225" spans="1:22" x14ac:dyDescent="0.3">
      <c r="A10225" s="1"/>
      <c r="C10225" s="6"/>
      <c r="H10225" s="8"/>
      <c r="I10225" s="4"/>
      <c r="V10225" s="27"/>
    </row>
    <row r="10226" spans="1:22" x14ac:dyDescent="0.3">
      <c r="A10226" s="1"/>
      <c r="C10226" s="6"/>
      <c r="H10226" s="8"/>
      <c r="I10226" s="4"/>
      <c r="V10226" s="27"/>
    </row>
    <row r="10227" spans="1:22" x14ac:dyDescent="0.3">
      <c r="A10227" s="1"/>
      <c r="C10227" s="6"/>
      <c r="H10227" s="8"/>
      <c r="I10227" s="4"/>
      <c r="V10227" s="27"/>
    </row>
    <row r="10228" spans="1:22" x14ac:dyDescent="0.3">
      <c r="A10228" s="1"/>
      <c r="C10228" s="6"/>
      <c r="H10228" s="8"/>
      <c r="I10228" s="4"/>
      <c r="V10228" s="27"/>
    </row>
    <row r="10229" spans="1:22" x14ac:dyDescent="0.3">
      <c r="A10229" s="1"/>
      <c r="C10229" s="6"/>
      <c r="H10229" s="8"/>
      <c r="I10229" s="4"/>
      <c r="V10229" s="27"/>
    </row>
    <row r="10230" spans="1:22" x14ac:dyDescent="0.3">
      <c r="A10230" s="1"/>
      <c r="C10230" s="6"/>
      <c r="H10230" s="8"/>
      <c r="I10230" s="4"/>
      <c r="V10230" s="27"/>
    </row>
    <row r="10231" spans="1:22" x14ac:dyDescent="0.3">
      <c r="A10231" s="1"/>
      <c r="C10231" s="6"/>
      <c r="H10231" s="8"/>
      <c r="I10231" s="4"/>
      <c r="V10231" s="27"/>
    </row>
    <row r="10232" spans="1:22" x14ac:dyDescent="0.3">
      <c r="A10232" s="1"/>
      <c r="C10232" s="6"/>
      <c r="H10232" s="8"/>
      <c r="I10232" s="4"/>
      <c r="V10232" s="27"/>
    </row>
    <row r="10233" spans="1:22" x14ac:dyDescent="0.3">
      <c r="A10233" s="1"/>
      <c r="C10233" s="6"/>
      <c r="H10233" s="8"/>
      <c r="I10233" s="4"/>
      <c r="V10233" s="27"/>
    </row>
    <row r="10234" spans="1:22" x14ac:dyDescent="0.3">
      <c r="A10234" s="1"/>
      <c r="C10234" s="6"/>
      <c r="H10234" s="8"/>
      <c r="I10234" s="4"/>
      <c r="V10234" s="27"/>
    </row>
    <row r="10235" spans="1:22" x14ac:dyDescent="0.3">
      <c r="A10235" s="1"/>
      <c r="C10235" s="6"/>
      <c r="H10235" s="8"/>
      <c r="I10235" s="4"/>
      <c r="V10235" s="27"/>
    </row>
    <row r="10236" spans="1:22" x14ac:dyDescent="0.3">
      <c r="A10236" s="1"/>
      <c r="C10236" s="6"/>
      <c r="H10236" s="8"/>
      <c r="I10236" s="4"/>
      <c r="V10236" s="27"/>
    </row>
    <row r="10237" spans="1:22" x14ac:dyDescent="0.3">
      <c r="A10237" s="1"/>
      <c r="C10237" s="6"/>
      <c r="H10237" s="8"/>
      <c r="I10237" s="4"/>
      <c r="V10237" s="27"/>
    </row>
    <row r="10238" spans="1:22" x14ac:dyDescent="0.3">
      <c r="A10238" s="1"/>
      <c r="C10238" s="6"/>
      <c r="H10238" s="8"/>
      <c r="I10238" s="4"/>
      <c r="V10238" s="27"/>
    </row>
    <row r="10239" spans="1:22" x14ac:dyDescent="0.3">
      <c r="A10239" s="1"/>
      <c r="C10239" s="6"/>
      <c r="H10239" s="8"/>
      <c r="I10239" s="4"/>
      <c r="V10239" s="27"/>
    </row>
    <row r="10240" spans="1:22" x14ac:dyDescent="0.3">
      <c r="A10240" s="1"/>
      <c r="C10240" s="6"/>
      <c r="H10240" s="8"/>
      <c r="I10240" s="4"/>
      <c r="V10240" s="27"/>
    </row>
    <row r="10241" spans="1:22" x14ac:dyDescent="0.3">
      <c r="A10241" s="1"/>
      <c r="C10241" s="6"/>
      <c r="H10241" s="8"/>
      <c r="I10241" s="4"/>
      <c r="V10241" s="27"/>
    </row>
    <row r="10242" spans="1:22" x14ac:dyDescent="0.3">
      <c r="A10242" s="1"/>
      <c r="C10242" s="6"/>
      <c r="H10242" s="8"/>
      <c r="I10242" s="4"/>
      <c r="V10242" s="27"/>
    </row>
    <row r="10243" spans="1:22" x14ac:dyDescent="0.3">
      <c r="A10243" s="1"/>
      <c r="C10243" s="6"/>
      <c r="H10243" s="8"/>
      <c r="I10243" s="4"/>
      <c r="V10243" s="27"/>
    </row>
    <row r="10244" spans="1:22" x14ac:dyDescent="0.3">
      <c r="A10244" s="1"/>
      <c r="C10244" s="6"/>
      <c r="H10244" s="8"/>
      <c r="I10244" s="4"/>
      <c r="V10244" s="27"/>
    </row>
    <row r="10245" spans="1:22" x14ac:dyDescent="0.3">
      <c r="A10245" s="1"/>
      <c r="C10245" s="6"/>
      <c r="H10245" s="8"/>
      <c r="I10245" s="4"/>
      <c r="V10245" s="27"/>
    </row>
    <row r="10246" spans="1:22" x14ac:dyDescent="0.3">
      <c r="A10246" s="1"/>
      <c r="C10246" s="6"/>
      <c r="H10246" s="8"/>
      <c r="I10246" s="4"/>
      <c r="V10246" s="27"/>
    </row>
    <row r="10247" spans="1:22" x14ac:dyDescent="0.3">
      <c r="A10247" s="1"/>
      <c r="C10247" s="6"/>
      <c r="H10247" s="8"/>
      <c r="I10247" s="4"/>
      <c r="V10247" s="27"/>
    </row>
    <row r="10248" spans="1:22" x14ac:dyDescent="0.3">
      <c r="A10248" s="1"/>
      <c r="C10248" s="6"/>
      <c r="H10248" s="8"/>
      <c r="I10248" s="4"/>
      <c r="V10248" s="27"/>
    </row>
    <row r="10249" spans="1:22" x14ac:dyDescent="0.3">
      <c r="A10249" s="1"/>
      <c r="C10249" s="6"/>
      <c r="H10249" s="8"/>
      <c r="I10249" s="4"/>
      <c r="V10249" s="27"/>
    </row>
    <row r="10250" spans="1:22" x14ac:dyDescent="0.3">
      <c r="A10250" s="1"/>
      <c r="C10250" s="6"/>
      <c r="H10250" s="8"/>
      <c r="I10250" s="4"/>
      <c r="V10250" s="27"/>
    </row>
    <row r="10251" spans="1:22" x14ac:dyDescent="0.3">
      <c r="A10251" s="1"/>
      <c r="C10251" s="6"/>
      <c r="H10251" s="8"/>
      <c r="I10251" s="4"/>
      <c r="V10251" s="27"/>
    </row>
    <row r="10252" spans="1:22" x14ac:dyDescent="0.3">
      <c r="A10252" s="1"/>
      <c r="C10252" s="6"/>
      <c r="H10252" s="8"/>
      <c r="I10252" s="4"/>
      <c r="V10252" s="27"/>
    </row>
    <row r="10253" spans="1:22" x14ac:dyDescent="0.3">
      <c r="A10253" s="1"/>
      <c r="C10253" s="6"/>
      <c r="H10253" s="8"/>
      <c r="I10253" s="4"/>
      <c r="V10253" s="27"/>
    </row>
    <row r="10254" spans="1:22" x14ac:dyDescent="0.3">
      <c r="A10254" s="1"/>
      <c r="C10254" s="6"/>
      <c r="H10254" s="8"/>
      <c r="I10254" s="4"/>
      <c r="V10254" s="27"/>
    </row>
    <row r="10255" spans="1:22" x14ac:dyDescent="0.3">
      <c r="A10255" s="1"/>
      <c r="C10255" s="6"/>
      <c r="H10255" s="8"/>
      <c r="I10255" s="4"/>
      <c r="V10255" s="27"/>
    </row>
    <row r="10256" spans="1:22" x14ac:dyDescent="0.3">
      <c r="A10256" s="1"/>
      <c r="C10256" s="6"/>
      <c r="H10256" s="8"/>
      <c r="I10256" s="4"/>
      <c r="V10256" s="27"/>
    </row>
    <row r="10257" spans="1:22" x14ac:dyDescent="0.3">
      <c r="A10257" s="1"/>
      <c r="C10257" s="6"/>
      <c r="H10257" s="8"/>
      <c r="I10257" s="4"/>
      <c r="V10257" s="27"/>
    </row>
    <row r="10258" spans="1:22" x14ac:dyDescent="0.3">
      <c r="A10258" s="1"/>
      <c r="C10258" s="6"/>
      <c r="H10258" s="8"/>
      <c r="I10258" s="4"/>
      <c r="V10258" s="27"/>
    </row>
    <row r="10259" spans="1:22" x14ac:dyDescent="0.3">
      <c r="A10259" s="1"/>
      <c r="C10259" s="6"/>
      <c r="H10259" s="8"/>
      <c r="I10259" s="4"/>
      <c r="V10259" s="27"/>
    </row>
    <row r="10260" spans="1:22" x14ac:dyDescent="0.3">
      <c r="A10260" s="1"/>
      <c r="C10260" s="6"/>
      <c r="H10260" s="8"/>
      <c r="I10260" s="4"/>
      <c r="V10260" s="27"/>
    </row>
    <row r="10261" spans="1:22" x14ac:dyDescent="0.3">
      <c r="A10261" s="1"/>
      <c r="C10261" s="6"/>
      <c r="H10261" s="8"/>
      <c r="I10261" s="4"/>
      <c r="V10261" s="27"/>
    </row>
    <row r="10262" spans="1:22" x14ac:dyDescent="0.3">
      <c r="A10262" s="1"/>
      <c r="C10262" s="6"/>
      <c r="H10262" s="8"/>
      <c r="I10262" s="4"/>
      <c r="V10262" s="27"/>
    </row>
    <row r="10263" spans="1:22" x14ac:dyDescent="0.3">
      <c r="A10263" s="1"/>
      <c r="C10263" s="6"/>
      <c r="H10263" s="8"/>
      <c r="I10263" s="4"/>
      <c r="V10263" s="27"/>
    </row>
    <row r="10264" spans="1:22" x14ac:dyDescent="0.3">
      <c r="A10264" s="1"/>
      <c r="C10264" s="6"/>
      <c r="H10264" s="8"/>
      <c r="I10264" s="4"/>
      <c r="V10264" s="27"/>
    </row>
    <row r="10265" spans="1:22" x14ac:dyDescent="0.3">
      <c r="A10265" s="1"/>
      <c r="C10265" s="6"/>
      <c r="H10265" s="8"/>
      <c r="I10265" s="4"/>
      <c r="V10265" s="27"/>
    </row>
    <row r="10266" spans="1:22" x14ac:dyDescent="0.3">
      <c r="A10266" s="1"/>
      <c r="C10266" s="6"/>
      <c r="H10266" s="8"/>
      <c r="I10266" s="4"/>
      <c r="V10266" s="27"/>
    </row>
    <row r="10267" spans="1:22" x14ac:dyDescent="0.3">
      <c r="A10267" s="1"/>
      <c r="C10267" s="6"/>
      <c r="H10267" s="8"/>
      <c r="I10267" s="4"/>
      <c r="V10267" s="27"/>
    </row>
    <row r="10268" spans="1:22" x14ac:dyDescent="0.3">
      <c r="A10268" s="1"/>
      <c r="C10268" s="6"/>
      <c r="H10268" s="8"/>
      <c r="I10268" s="4"/>
      <c r="V10268" s="27"/>
    </row>
    <row r="10269" spans="1:22" x14ac:dyDescent="0.3">
      <c r="A10269" s="1"/>
      <c r="C10269" s="6"/>
      <c r="H10269" s="8"/>
      <c r="I10269" s="4"/>
      <c r="V10269" s="27"/>
    </row>
    <row r="10270" spans="1:22" x14ac:dyDescent="0.3">
      <c r="A10270" s="1"/>
      <c r="C10270" s="6"/>
      <c r="H10270" s="8"/>
      <c r="I10270" s="4"/>
      <c r="V10270" s="27"/>
    </row>
    <row r="10271" spans="1:22" x14ac:dyDescent="0.3">
      <c r="A10271" s="1"/>
      <c r="C10271" s="6"/>
      <c r="H10271" s="8"/>
      <c r="I10271" s="4"/>
      <c r="V10271" s="27"/>
    </row>
    <row r="10272" spans="1:22" x14ac:dyDescent="0.3">
      <c r="A10272" s="1"/>
      <c r="C10272" s="6"/>
      <c r="H10272" s="8"/>
      <c r="I10272" s="4"/>
      <c r="V10272" s="27"/>
    </row>
    <row r="10273" spans="1:22" x14ac:dyDescent="0.3">
      <c r="A10273" s="1"/>
      <c r="C10273" s="6"/>
      <c r="H10273" s="8"/>
      <c r="I10273" s="4"/>
      <c r="V10273" s="27"/>
    </row>
    <row r="10274" spans="1:22" x14ac:dyDescent="0.3">
      <c r="A10274" s="1"/>
      <c r="C10274" s="6"/>
      <c r="H10274" s="8"/>
      <c r="I10274" s="4"/>
      <c r="V10274" s="27"/>
    </row>
    <row r="10275" spans="1:22" x14ac:dyDescent="0.3">
      <c r="A10275" s="1"/>
      <c r="C10275" s="6"/>
      <c r="H10275" s="8"/>
      <c r="I10275" s="4"/>
      <c r="V10275" s="27"/>
    </row>
    <row r="10276" spans="1:22" x14ac:dyDescent="0.3">
      <c r="A10276" s="1"/>
      <c r="C10276" s="6"/>
      <c r="H10276" s="8"/>
      <c r="I10276" s="4"/>
      <c r="V10276" s="27"/>
    </row>
    <row r="10277" spans="1:22" x14ac:dyDescent="0.3">
      <c r="A10277" s="1"/>
      <c r="C10277" s="6"/>
      <c r="H10277" s="8"/>
      <c r="I10277" s="4"/>
      <c r="V10277" s="27"/>
    </row>
    <row r="10278" spans="1:22" x14ac:dyDescent="0.3">
      <c r="A10278" s="1"/>
      <c r="C10278" s="6"/>
      <c r="H10278" s="8"/>
      <c r="I10278" s="4"/>
      <c r="V10278" s="27"/>
    </row>
    <row r="10279" spans="1:22" x14ac:dyDescent="0.3">
      <c r="A10279" s="1"/>
      <c r="C10279" s="6"/>
      <c r="H10279" s="8"/>
      <c r="I10279" s="4"/>
      <c r="V10279" s="27"/>
    </row>
    <row r="10280" spans="1:22" x14ac:dyDescent="0.3">
      <c r="A10280" s="1"/>
      <c r="C10280" s="6"/>
      <c r="H10280" s="8"/>
      <c r="I10280" s="4"/>
      <c r="V10280" s="27"/>
    </row>
    <row r="10281" spans="1:22" x14ac:dyDescent="0.3">
      <c r="A10281" s="1"/>
      <c r="C10281" s="6"/>
      <c r="H10281" s="8"/>
      <c r="I10281" s="4"/>
      <c r="V10281" s="27"/>
    </row>
    <row r="10282" spans="1:22" x14ac:dyDescent="0.3">
      <c r="A10282" s="1"/>
      <c r="C10282" s="6"/>
      <c r="H10282" s="8"/>
      <c r="I10282" s="4"/>
      <c r="V10282" s="27"/>
    </row>
    <row r="10283" spans="1:22" x14ac:dyDescent="0.3">
      <c r="A10283" s="1"/>
      <c r="C10283" s="6"/>
      <c r="H10283" s="8"/>
      <c r="I10283" s="4"/>
      <c r="V10283" s="27"/>
    </row>
    <row r="10284" spans="1:22" x14ac:dyDescent="0.3">
      <c r="A10284" s="1"/>
      <c r="C10284" s="6"/>
      <c r="H10284" s="8"/>
      <c r="I10284" s="4"/>
      <c r="V10284" s="27"/>
    </row>
    <row r="10285" spans="1:22" x14ac:dyDescent="0.3">
      <c r="A10285" s="1"/>
      <c r="C10285" s="6"/>
      <c r="H10285" s="8"/>
      <c r="I10285" s="4"/>
      <c r="V10285" s="27"/>
    </row>
    <row r="10286" spans="1:22" x14ac:dyDescent="0.3">
      <c r="A10286" s="1"/>
      <c r="C10286" s="6"/>
      <c r="H10286" s="8"/>
      <c r="I10286" s="4"/>
      <c r="V10286" s="27"/>
    </row>
    <row r="10287" spans="1:22" x14ac:dyDescent="0.3">
      <c r="A10287" s="1"/>
      <c r="C10287" s="6"/>
      <c r="H10287" s="8"/>
      <c r="I10287" s="4"/>
      <c r="V10287" s="27"/>
    </row>
    <row r="10288" spans="1:22" x14ac:dyDescent="0.3">
      <c r="A10288" s="1"/>
      <c r="C10288" s="6"/>
      <c r="H10288" s="8"/>
      <c r="I10288" s="4"/>
      <c r="V10288" s="27"/>
    </row>
    <row r="10289" spans="1:22" x14ac:dyDescent="0.3">
      <c r="A10289" s="1"/>
      <c r="C10289" s="6"/>
      <c r="H10289" s="8"/>
      <c r="I10289" s="4"/>
      <c r="V10289" s="27"/>
    </row>
    <row r="10290" spans="1:22" x14ac:dyDescent="0.3">
      <c r="A10290" s="1"/>
      <c r="C10290" s="6"/>
      <c r="H10290" s="8"/>
      <c r="I10290" s="4"/>
      <c r="V10290" s="27"/>
    </row>
    <row r="10291" spans="1:22" x14ac:dyDescent="0.3">
      <c r="A10291" s="1"/>
      <c r="C10291" s="6"/>
      <c r="H10291" s="8"/>
      <c r="I10291" s="4"/>
      <c r="V10291" s="27"/>
    </row>
    <row r="10292" spans="1:22" x14ac:dyDescent="0.3">
      <c r="A10292" s="1"/>
      <c r="C10292" s="6"/>
      <c r="H10292" s="8"/>
      <c r="I10292" s="4"/>
      <c r="V10292" s="27"/>
    </row>
    <row r="10293" spans="1:22" x14ac:dyDescent="0.3">
      <c r="A10293" s="1"/>
      <c r="C10293" s="6"/>
      <c r="H10293" s="8"/>
      <c r="I10293" s="4"/>
      <c r="V10293" s="27"/>
    </row>
    <row r="10294" spans="1:22" x14ac:dyDescent="0.3">
      <c r="A10294" s="1"/>
      <c r="C10294" s="6"/>
      <c r="H10294" s="8"/>
      <c r="I10294" s="4"/>
      <c r="V10294" s="27"/>
    </row>
    <row r="10295" spans="1:22" x14ac:dyDescent="0.3">
      <c r="A10295" s="1"/>
      <c r="C10295" s="6"/>
      <c r="H10295" s="8"/>
      <c r="I10295" s="4"/>
      <c r="V10295" s="27"/>
    </row>
    <row r="10296" spans="1:22" x14ac:dyDescent="0.3">
      <c r="A10296" s="1"/>
      <c r="C10296" s="6"/>
      <c r="H10296" s="8"/>
      <c r="I10296" s="4"/>
      <c r="V10296" s="27"/>
    </row>
    <row r="10297" spans="1:22" x14ac:dyDescent="0.3">
      <c r="A10297" s="1"/>
      <c r="C10297" s="6"/>
      <c r="H10297" s="8"/>
      <c r="I10297" s="4"/>
      <c r="V10297" s="27"/>
    </row>
    <row r="10298" spans="1:22" x14ac:dyDescent="0.3">
      <c r="A10298" s="1"/>
      <c r="C10298" s="6"/>
      <c r="H10298" s="8"/>
      <c r="I10298" s="4"/>
      <c r="V10298" s="27"/>
    </row>
    <row r="10299" spans="1:22" x14ac:dyDescent="0.3">
      <c r="A10299" s="1"/>
      <c r="C10299" s="6"/>
      <c r="H10299" s="8"/>
      <c r="I10299" s="4"/>
      <c r="V10299" s="27"/>
    </row>
    <row r="10300" spans="1:22" x14ac:dyDescent="0.3">
      <c r="A10300" s="1"/>
      <c r="C10300" s="6"/>
      <c r="H10300" s="8"/>
      <c r="I10300" s="4"/>
      <c r="V10300" s="27"/>
    </row>
    <row r="10301" spans="1:22" x14ac:dyDescent="0.3">
      <c r="A10301" s="1"/>
      <c r="C10301" s="6"/>
      <c r="H10301" s="8"/>
      <c r="I10301" s="4"/>
      <c r="V10301" s="27"/>
    </row>
    <row r="10302" spans="1:22" x14ac:dyDescent="0.3">
      <c r="A10302" s="1"/>
      <c r="C10302" s="6"/>
      <c r="H10302" s="8"/>
      <c r="I10302" s="4"/>
      <c r="V10302" s="27"/>
    </row>
    <row r="10303" spans="1:22" x14ac:dyDescent="0.3">
      <c r="A10303" s="1"/>
      <c r="C10303" s="6"/>
      <c r="H10303" s="8"/>
      <c r="I10303" s="4"/>
      <c r="V10303" s="27"/>
    </row>
    <row r="10304" spans="1:22" x14ac:dyDescent="0.3">
      <c r="A10304" s="1"/>
      <c r="C10304" s="6"/>
      <c r="H10304" s="8"/>
      <c r="I10304" s="4"/>
      <c r="V10304" s="27"/>
    </row>
    <row r="10305" spans="1:22" x14ac:dyDescent="0.3">
      <c r="A10305" s="1"/>
      <c r="C10305" s="6"/>
      <c r="H10305" s="8"/>
      <c r="I10305" s="4"/>
      <c r="V10305" s="27"/>
    </row>
    <row r="10306" spans="1:22" x14ac:dyDescent="0.3">
      <c r="A10306" s="1"/>
      <c r="C10306" s="6"/>
      <c r="H10306" s="8"/>
      <c r="I10306" s="4"/>
      <c r="V10306" s="27"/>
    </row>
    <row r="10307" spans="1:22" x14ac:dyDescent="0.3">
      <c r="A10307" s="1"/>
      <c r="C10307" s="6"/>
      <c r="H10307" s="8"/>
      <c r="I10307" s="4"/>
      <c r="V10307" s="27"/>
    </row>
    <row r="10308" spans="1:22" x14ac:dyDescent="0.3">
      <c r="A10308" s="1"/>
      <c r="C10308" s="6"/>
      <c r="H10308" s="8"/>
      <c r="I10308" s="4"/>
      <c r="V10308" s="27"/>
    </row>
    <row r="10309" spans="1:22" x14ac:dyDescent="0.3">
      <c r="A10309" s="1"/>
      <c r="C10309" s="6"/>
      <c r="H10309" s="8"/>
      <c r="I10309" s="4"/>
      <c r="V10309" s="27"/>
    </row>
    <row r="10310" spans="1:22" x14ac:dyDescent="0.3">
      <c r="A10310" s="1"/>
      <c r="C10310" s="6"/>
      <c r="H10310" s="8"/>
      <c r="I10310" s="4"/>
      <c r="V10310" s="27"/>
    </row>
    <row r="10311" spans="1:22" x14ac:dyDescent="0.3">
      <c r="A10311" s="1"/>
      <c r="C10311" s="6"/>
      <c r="H10311" s="8"/>
      <c r="I10311" s="4"/>
      <c r="V10311" s="27"/>
    </row>
    <row r="10312" spans="1:22" x14ac:dyDescent="0.3">
      <c r="A10312" s="1"/>
      <c r="C10312" s="6"/>
      <c r="H10312" s="8"/>
      <c r="I10312" s="4"/>
      <c r="V10312" s="27"/>
    </row>
    <row r="10313" spans="1:22" x14ac:dyDescent="0.3">
      <c r="A10313" s="1"/>
      <c r="C10313" s="6"/>
      <c r="H10313" s="8"/>
      <c r="I10313" s="4"/>
      <c r="V10313" s="27"/>
    </row>
    <row r="10314" spans="1:22" x14ac:dyDescent="0.3">
      <c r="A10314" s="1"/>
      <c r="C10314" s="6"/>
      <c r="H10314" s="8"/>
      <c r="I10314" s="4"/>
      <c r="V10314" s="27"/>
    </row>
    <row r="10315" spans="1:22" x14ac:dyDescent="0.3">
      <c r="A10315" s="1"/>
      <c r="C10315" s="6"/>
      <c r="H10315" s="8"/>
      <c r="I10315" s="4"/>
      <c r="V10315" s="27"/>
    </row>
    <row r="10316" spans="1:22" x14ac:dyDescent="0.3">
      <c r="A10316" s="1"/>
      <c r="C10316" s="6"/>
      <c r="H10316" s="8"/>
      <c r="I10316" s="4"/>
      <c r="V10316" s="27"/>
    </row>
    <row r="10317" spans="1:22" x14ac:dyDescent="0.3">
      <c r="A10317" s="1"/>
      <c r="C10317" s="6"/>
      <c r="H10317" s="8"/>
      <c r="I10317" s="4"/>
      <c r="V10317" s="27"/>
    </row>
    <row r="10318" spans="1:22" x14ac:dyDescent="0.3">
      <c r="A10318" s="1"/>
      <c r="C10318" s="6"/>
      <c r="H10318" s="8"/>
      <c r="I10318" s="4"/>
      <c r="V10318" s="27"/>
    </row>
    <row r="10319" spans="1:22" x14ac:dyDescent="0.3">
      <c r="A10319" s="1"/>
      <c r="C10319" s="6"/>
      <c r="H10319" s="8"/>
      <c r="I10319" s="4"/>
      <c r="V10319" s="27"/>
    </row>
    <row r="10320" spans="1:22" x14ac:dyDescent="0.3">
      <c r="A10320" s="1"/>
      <c r="C10320" s="6"/>
      <c r="H10320" s="8"/>
      <c r="I10320" s="4"/>
      <c r="V10320" s="27"/>
    </row>
    <row r="10321" spans="1:22" x14ac:dyDescent="0.3">
      <c r="A10321" s="1"/>
      <c r="C10321" s="6"/>
      <c r="H10321" s="8"/>
      <c r="I10321" s="4"/>
      <c r="V10321" s="27"/>
    </row>
    <row r="10322" spans="1:22" x14ac:dyDescent="0.3">
      <c r="A10322" s="1"/>
      <c r="C10322" s="6"/>
      <c r="H10322" s="8"/>
      <c r="I10322" s="4"/>
      <c r="V10322" s="27"/>
    </row>
    <row r="10323" spans="1:22" x14ac:dyDescent="0.3">
      <c r="A10323" s="1"/>
      <c r="C10323" s="6"/>
      <c r="H10323" s="8"/>
      <c r="I10323" s="4"/>
      <c r="V10323" s="27"/>
    </row>
    <row r="10324" spans="1:22" x14ac:dyDescent="0.3">
      <c r="A10324" s="1"/>
      <c r="C10324" s="6"/>
      <c r="H10324" s="8"/>
      <c r="I10324" s="4"/>
      <c r="V10324" s="27"/>
    </row>
    <row r="10325" spans="1:22" x14ac:dyDescent="0.3">
      <c r="A10325" s="1"/>
      <c r="C10325" s="6"/>
      <c r="H10325" s="8"/>
      <c r="I10325" s="4"/>
      <c r="V10325" s="27"/>
    </row>
    <row r="10326" spans="1:22" x14ac:dyDescent="0.3">
      <c r="A10326" s="1"/>
      <c r="C10326" s="6"/>
      <c r="H10326" s="8"/>
      <c r="I10326" s="4"/>
      <c r="V10326" s="27"/>
    </row>
    <row r="10327" spans="1:22" x14ac:dyDescent="0.3">
      <c r="A10327" s="1"/>
      <c r="C10327" s="6"/>
      <c r="H10327" s="8"/>
      <c r="I10327" s="4"/>
      <c r="V10327" s="27"/>
    </row>
    <row r="10328" spans="1:22" x14ac:dyDescent="0.3">
      <c r="A10328" s="1"/>
      <c r="C10328" s="6"/>
      <c r="H10328" s="8"/>
      <c r="I10328" s="4"/>
      <c r="V10328" s="27"/>
    </row>
    <row r="10329" spans="1:22" x14ac:dyDescent="0.3">
      <c r="A10329" s="1"/>
      <c r="C10329" s="6"/>
      <c r="H10329" s="8"/>
      <c r="I10329" s="4"/>
      <c r="V10329" s="27"/>
    </row>
    <row r="10330" spans="1:22" x14ac:dyDescent="0.3">
      <c r="A10330" s="1"/>
      <c r="C10330" s="6"/>
      <c r="H10330" s="8"/>
      <c r="I10330" s="4"/>
      <c r="V10330" s="27"/>
    </row>
    <row r="10331" spans="1:22" x14ac:dyDescent="0.3">
      <c r="A10331" s="1"/>
      <c r="C10331" s="6"/>
      <c r="H10331" s="8"/>
      <c r="I10331" s="4"/>
      <c r="V10331" s="27"/>
    </row>
    <row r="10332" spans="1:22" x14ac:dyDescent="0.3">
      <c r="A10332" s="1"/>
      <c r="C10332" s="6"/>
      <c r="H10332" s="8"/>
      <c r="I10332" s="4"/>
      <c r="V10332" s="27"/>
    </row>
    <row r="10333" spans="1:22" x14ac:dyDescent="0.3">
      <c r="A10333" s="1"/>
      <c r="C10333" s="6"/>
      <c r="H10333" s="8"/>
      <c r="I10333" s="4"/>
      <c r="V10333" s="27"/>
    </row>
    <row r="10334" spans="1:22" x14ac:dyDescent="0.3">
      <c r="A10334" s="1"/>
      <c r="C10334" s="6"/>
      <c r="H10334" s="8"/>
      <c r="I10334" s="4"/>
      <c r="V10334" s="27"/>
    </row>
    <row r="10335" spans="1:22" x14ac:dyDescent="0.3">
      <c r="A10335" s="1"/>
      <c r="C10335" s="6"/>
      <c r="H10335" s="8"/>
      <c r="I10335" s="4"/>
      <c r="V10335" s="27"/>
    </row>
    <row r="10336" spans="1:22" x14ac:dyDescent="0.3">
      <c r="A10336" s="1"/>
      <c r="C10336" s="6"/>
      <c r="H10336" s="8"/>
      <c r="I10336" s="4"/>
      <c r="V10336" s="27"/>
    </row>
    <row r="10337" spans="1:22" x14ac:dyDescent="0.3">
      <c r="A10337" s="1"/>
      <c r="C10337" s="6"/>
      <c r="H10337" s="8"/>
      <c r="I10337" s="4"/>
      <c r="V10337" s="27"/>
    </row>
    <row r="10338" spans="1:22" x14ac:dyDescent="0.3">
      <c r="A10338" s="1"/>
      <c r="C10338" s="6"/>
      <c r="H10338" s="8"/>
      <c r="I10338" s="4"/>
      <c r="V10338" s="27"/>
    </row>
    <row r="10339" spans="1:22" x14ac:dyDescent="0.3">
      <c r="A10339" s="1"/>
      <c r="C10339" s="6"/>
      <c r="H10339" s="8"/>
      <c r="I10339" s="4"/>
      <c r="V10339" s="27"/>
    </row>
    <row r="10340" spans="1:22" x14ac:dyDescent="0.3">
      <c r="A10340" s="1"/>
      <c r="C10340" s="6"/>
      <c r="H10340" s="8"/>
      <c r="I10340" s="4"/>
      <c r="V10340" s="27"/>
    </row>
    <row r="10341" spans="1:22" x14ac:dyDescent="0.3">
      <c r="A10341" s="1"/>
      <c r="C10341" s="6"/>
      <c r="H10341" s="8"/>
      <c r="I10341" s="4"/>
      <c r="V10341" s="27"/>
    </row>
    <row r="10342" spans="1:22" x14ac:dyDescent="0.3">
      <c r="A10342" s="1"/>
      <c r="C10342" s="6"/>
      <c r="H10342" s="8"/>
      <c r="I10342" s="4"/>
      <c r="V10342" s="27"/>
    </row>
    <row r="10343" spans="1:22" x14ac:dyDescent="0.3">
      <c r="A10343" s="1"/>
      <c r="C10343" s="6"/>
      <c r="H10343" s="8"/>
      <c r="I10343" s="4"/>
      <c r="V10343" s="27"/>
    </row>
    <row r="10344" spans="1:22" x14ac:dyDescent="0.3">
      <c r="A10344" s="1"/>
      <c r="C10344" s="6"/>
      <c r="H10344" s="8"/>
      <c r="I10344" s="4"/>
      <c r="V10344" s="27"/>
    </row>
    <row r="10345" spans="1:22" x14ac:dyDescent="0.3">
      <c r="A10345" s="1"/>
      <c r="C10345" s="6"/>
      <c r="H10345" s="8"/>
      <c r="I10345" s="4"/>
      <c r="V10345" s="27"/>
    </row>
    <row r="10346" spans="1:22" x14ac:dyDescent="0.3">
      <c r="A10346" s="1"/>
      <c r="C10346" s="6"/>
      <c r="H10346" s="8"/>
      <c r="I10346" s="4"/>
      <c r="V10346" s="27"/>
    </row>
    <row r="10347" spans="1:22" x14ac:dyDescent="0.3">
      <c r="A10347" s="1"/>
      <c r="C10347" s="6"/>
      <c r="H10347" s="8"/>
      <c r="I10347" s="4"/>
      <c r="V10347" s="27"/>
    </row>
    <row r="10348" spans="1:22" x14ac:dyDescent="0.3">
      <c r="A10348" s="1"/>
      <c r="C10348" s="6"/>
      <c r="H10348" s="8"/>
      <c r="I10348" s="4"/>
      <c r="V10348" s="27"/>
    </row>
    <row r="10349" spans="1:22" x14ac:dyDescent="0.3">
      <c r="A10349" s="1"/>
      <c r="C10349" s="6"/>
      <c r="H10349" s="8"/>
      <c r="I10349" s="4"/>
      <c r="V10349" s="27"/>
    </row>
    <row r="10350" spans="1:22" x14ac:dyDescent="0.3">
      <c r="A10350" s="1"/>
      <c r="C10350" s="6"/>
      <c r="H10350" s="8"/>
      <c r="I10350" s="4"/>
      <c r="V10350" s="27"/>
    </row>
    <row r="10351" spans="1:22" x14ac:dyDescent="0.3">
      <c r="A10351" s="1"/>
      <c r="C10351" s="6"/>
      <c r="H10351" s="8"/>
      <c r="I10351" s="4"/>
      <c r="V10351" s="27"/>
    </row>
    <row r="10352" spans="1:22" x14ac:dyDescent="0.3">
      <c r="A10352" s="1"/>
      <c r="C10352" s="6"/>
      <c r="H10352" s="8"/>
      <c r="I10352" s="4"/>
      <c r="V10352" s="27"/>
    </row>
    <row r="10353" spans="1:22" x14ac:dyDescent="0.3">
      <c r="A10353" s="1"/>
      <c r="C10353" s="6"/>
      <c r="H10353" s="8"/>
      <c r="I10353" s="4"/>
      <c r="V10353" s="27"/>
    </row>
    <row r="10354" spans="1:22" x14ac:dyDescent="0.3">
      <c r="A10354" s="1"/>
      <c r="C10354" s="6"/>
      <c r="H10354" s="8"/>
      <c r="I10354" s="4"/>
      <c r="V10354" s="27"/>
    </row>
    <row r="10355" spans="1:22" x14ac:dyDescent="0.3">
      <c r="A10355" s="1"/>
      <c r="C10355" s="6"/>
      <c r="H10355" s="8"/>
      <c r="I10355" s="4"/>
      <c r="V10355" s="27"/>
    </row>
    <row r="10356" spans="1:22" x14ac:dyDescent="0.3">
      <c r="A10356" s="1"/>
      <c r="C10356" s="6"/>
      <c r="H10356" s="8"/>
      <c r="I10356" s="4"/>
      <c r="V10356" s="27"/>
    </row>
    <row r="10357" spans="1:22" x14ac:dyDescent="0.3">
      <c r="A10357" s="1"/>
      <c r="C10357" s="6"/>
      <c r="H10357" s="8"/>
      <c r="I10357" s="4"/>
      <c r="V10357" s="27"/>
    </row>
    <row r="10358" spans="1:22" x14ac:dyDescent="0.3">
      <c r="A10358" s="1"/>
      <c r="C10358" s="6"/>
      <c r="H10358" s="8"/>
      <c r="I10358" s="4"/>
      <c r="V10358" s="27"/>
    </row>
    <row r="10359" spans="1:22" x14ac:dyDescent="0.3">
      <c r="A10359" s="1"/>
      <c r="C10359" s="6"/>
      <c r="H10359" s="8"/>
      <c r="I10359" s="4"/>
      <c r="V10359" s="27"/>
    </row>
    <row r="10360" spans="1:22" x14ac:dyDescent="0.3">
      <c r="A10360" s="1"/>
      <c r="C10360" s="6"/>
      <c r="H10360" s="8"/>
      <c r="I10360" s="4"/>
      <c r="V10360" s="27"/>
    </row>
    <row r="10361" spans="1:22" x14ac:dyDescent="0.3">
      <c r="A10361" s="1"/>
      <c r="C10361" s="6"/>
      <c r="H10361" s="8"/>
      <c r="I10361" s="4"/>
      <c r="V10361" s="27"/>
    </row>
    <row r="10362" spans="1:22" x14ac:dyDescent="0.3">
      <c r="A10362" s="1"/>
      <c r="C10362" s="6"/>
      <c r="H10362" s="8"/>
      <c r="I10362" s="4"/>
      <c r="V10362" s="27"/>
    </row>
    <row r="10363" spans="1:22" x14ac:dyDescent="0.3">
      <c r="A10363" s="1"/>
      <c r="C10363" s="6"/>
      <c r="H10363" s="8"/>
      <c r="I10363" s="4"/>
      <c r="V10363" s="27"/>
    </row>
    <row r="10364" spans="1:22" x14ac:dyDescent="0.3">
      <c r="A10364" s="1"/>
      <c r="C10364" s="6"/>
      <c r="H10364" s="8"/>
      <c r="I10364" s="4"/>
      <c r="V10364" s="27"/>
    </row>
    <row r="10365" spans="1:22" x14ac:dyDescent="0.3">
      <c r="A10365" s="1"/>
      <c r="C10365" s="6"/>
      <c r="H10365" s="8"/>
      <c r="I10365" s="4"/>
      <c r="V10365" s="27"/>
    </row>
    <row r="10366" spans="1:22" x14ac:dyDescent="0.3">
      <c r="A10366" s="1"/>
      <c r="C10366" s="6"/>
      <c r="H10366" s="8"/>
      <c r="I10366" s="4"/>
      <c r="V10366" s="27"/>
    </row>
    <row r="10367" spans="1:22" x14ac:dyDescent="0.3">
      <c r="A10367" s="1"/>
      <c r="C10367" s="6"/>
      <c r="H10367" s="8"/>
      <c r="I10367" s="4"/>
      <c r="V10367" s="27"/>
    </row>
    <row r="10368" spans="1:22" x14ac:dyDescent="0.3">
      <c r="A10368" s="1"/>
      <c r="C10368" s="6"/>
      <c r="H10368" s="8"/>
      <c r="I10368" s="4"/>
      <c r="V10368" s="27"/>
    </row>
    <row r="10369" spans="1:22" x14ac:dyDescent="0.3">
      <c r="A10369" s="1"/>
      <c r="C10369" s="6"/>
      <c r="H10369" s="8"/>
      <c r="I10369" s="4"/>
      <c r="V10369" s="27"/>
    </row>
    <row r="10370" spans="1:22" x14ac:dyDescent="0.3">
      <c r="A10370" s="1"/>
      <c r="C10370" s="6"/>
      <c r="H10370" s="8"/>
      <c r="I10370" s="4"/>
      <c r="V10370" s="27"/>
    </row>
    <row r="10371" spans="1:22" x14ac:dyDescent="0.3">
      <c r="A10371" s="1"/>
      <c r="C10371" s="6"/>
      <c r="H10371" s="8"/>
      <c r="I10371" s="4"/>
      <c r="V10371" s="27"/>
    </row>
    <row r="10372" spans="1:22" x14ac:dyDescent="0.3">
      <c r="A10372" s="1"/>
      <c r="C10372" s="6"/>
      <c r="H10372" s="8"/>
      <c r="I10372" s="4"/>
      <c r="V10372" s="27"/>
    </row>
    <row r="10373" spans="1:22" x14ac:dyDescent="0.3">
      <c r="A10373" s="1"/>
      <c r="C10373" s="6"/>
      <c r="H10373" s="8"/>
      <c r="I10373" s="4"/>
      <c r="V10373" s="27"/>
    </row>
    <row r="10374" spans="1:22" x14ac:dyDescent="0.3">
      <c r="A10374" s="1"/>
      <c r="C10374" s="6"/>
      <c r="H10374" s="8"/>
      <c r="I10374" s="4"/>
      <c r="V10374" s="27"/>
    </row>
    <row r="10375" spans="1:22" x14ac:dyDescent="0.3">
      <c r="A10375" s="1"/>
      <c r="C10375" s="6"/>
      <c r="H10375" s="8"/>
      <c r="I10375" s="4"/>
      <c r="V10375" s="27"/>
    </row>
    <row r="10376" spans="1:22" x14ac:dyDescent="0.3">
      <c r="A10376" s="1"/>
      <c r="C10376" s="6"/>
      <c r="H10376" s="8"/>
      <c r="I10376" s="4"/>
      <c r="V10376" s="27"/>
    </row>
    <row r="10377" spans="1:22" x14ac:dyDescent="0.3">
      <c r="A10377" s="1"/>
      <c r="C10377" s="6"/>
      <c r="H10377" s="8"/>
      <c r="I10377" s="4"/>
      <c r="V10377" s="27"/>
    </row>
    <row r="10378" spans="1:22" x14ac:dyDescent="0.3">
      <c r="A10378" s="1"/>
      <c r="C10378" s="6"/>
      <c r="H10378" s="8"/>
      <c r="I10378" s="4"/>
      <c r="V10378" s="27"/>
    </row>
    <row r="10379" spans="1:22" x14ac:dyDescent="0.3">
      <c r="A10379" s="1"/>
      <c r="C10379" s="6"/>
      <c r="H10379" s="8"/>
      <c r="I10379" s="4"/>
      <c r="V10379" s="27"/>
    </row>
    <row r="10380" spans="1:22" x14ac:dyDescent="0.3">
      <c r="A10380" s="1"/>
      <c r="C10380" s="6"/>
      <c r="H10380" s="8"/>
      <c r="I10380" s="4"/>
      <c r="V10380" s="27"/>
    </row>
    <row r="10381" spans="1:22" x14ac:dyDescent="0.3">
      <c r="A10381" s="1"/>
      <c r="C10381" s="6"/>
      <c r="H10381" s="8"/>
      <c r="I10381" s="4"/>
      <c r="V10381" s="27"/>
    </row>
    <row r="10382" spans="1:22" x14ac:dyDescent="0.3">
      <c r="A10382" s="1"/>
      <c r="C10382" s="6"/>
      <c r="H10382" s="8"/>
      <c r="I10382" s="4"/>
      <c r="V10382" s="27"/>
    </row>
    <row r="10383" spans="1:22" x14ac:dyDescent="0.3">
      <c r="A10383" s="1"/>
      <c r="C10383" s="6"/>
      <c r="H10383" s="8"/>
      <c r="I10383" s="4"/>
      <c r="V10383" s="27"/>
    </row>
    <row r="10384" spans="1:22" x14ac:dyDescent="0.3">
      <c r="A10384" s="1"/>
      <c r="C10384" s="6"/>
      <c r="H10384" s="8"/>
      <c r="I10384" s="4"/>
      <c r="V10384" s="27"/>
    </row>
    <row r="10385" spans="1:22" x14ac:dyDescent="0.3">
      <c r="A10385" s="1"/>
      <c r="C10385" s="6"/>
      <c r="H10385" s="8"/>
      <c r="I10385" s="4"/>
      <c r="V10385" s="27"/>
    </row>
    <row r="10386" spans="1:22" x14ac:dyDescent="0.3">
      <c r="A10386" s="1"/>
      <c r="C10386" s="6"/>
      <c r="H10386" s="8"/>
      <c r="I10386" s="4"/>
      <c r="V10386" s="27"/>
    </row>
    <row r="10387" spans="1:22" x14ac:dyDescent="0.3">
      <c r="A10387" s="1"/>
      <c r="C10387" s="6"/>
      <c r="H10387" s="8"/>
      <c r="I10387" s="4"/>
      <c r="V10387" s="27"/>
    </row>
    <row r="10388" spans="1:22" x14ac:dyDescent="0.3">
      <c r="A10388" s="1"/>
      <c r="C10388" s="6"/>
      <c r="H10388" s="8"/>
      <c r="I10388" s="4"/>
      <c r="V10388" s="27"/>
    </row>
    <row r="10389" spans="1:22" x14ac:dyDescent="0.3">
      <c r="A10389" s="1"/>
      <c r="C10389" s="6"/>
      <c r="H10389" s="8"/>
      <c r="I10389" s="4"/>
      <c r="V10389" s="27"/>
    </row>
    <row r="10390" spans="1:22" x14ac:dyDescent="0.3">
      <c r="A10390" s="1"/>
      <c r="C10390" s="6"/>
      <c r="H10390" s="8"/>
      <c r="I10390" s="4"/>
      <c r="V10390" s="27"/>
    </row>
    <row r="10391" spans="1:22" x14ac:dyDescent="0.3">
      <c r="A10391" s="1"/>
      <c r="C10391" s="6"/>
      <c r="H10391" s="8"/>
      <c r="I10391" s="4"/>
      <c r="V10391" s="27"/>
    </row>
    <row r="10392" spans="1:22" x14ac:dyDescent="0.3">
      <c r="A10392" s="1"/>
      <c r="C10392" s="6"/>
      <c r="H10392" s="8"/>
      <c r="I10392" s="4"/>
      <c r="V10392" s="27"/>
    </row>
    <row r="10393" spans="1:22" x14ac:dyDescent="0.3">
      <c r="A10393" s="1"/>
      <c r="C10393" s="6"/>
      <c r="H10393" s="8"/>
      <c r="I10393" s="4"/>
      <c r="V10393" s="27"/>
    </row>
    <row r="10394" spans="1:22" x14ac:dyDescent="0.3">
      <c r="A10394" s="1"/>
      <c r="C10394" s="6"/>
      <c r="H10394" s="8"/>
      <c r="I10394" s="4"/>
      <c r="V10394" s="27"/>
    </row>
    <row r="10395" spans="1:22" x14ac:dyDescent="0.3">
      <c r="A10395" s="1"/>
      <c r="C10395" s="6"/>
      <c r="H10395" s="8"/>
      <c r="I10395" s="4"/>
      <c r="V10395" s="27"/>
    </row>
    <row r="10396" spans="1:22" x14ac:dyDescent="0.3">
      <c r="A10396" s="1"/>
      <c r="C10396" s="6"/>
      <c r="H10396" s="8"/>
      <c r="I10396" s="4"/>
      <c r="V10396" s="27"/>
    </row>
    <row r="10397" spans="1:22" x14ac:dyDescent="0.3">
      <c r="A10397" s="1"/>
      <c r="C10397" s="6"/>
      <c r="H10397" s="8"/>
      <c r="I10397" s="4"/>
      <c r="V10397" s="27"/>
    </row>
    <row r="10398" spans="1:22" x14ac:dyDescent="0.3">
      <c r="A10398" s="1"/>
      <c r="C10398" s="6"/>
      <c r="H10398" s="8"/>
      <c r="I10398" s="4"/>
      <c r="V10398" s="27"/>
    </row>
    <row r="10399" spans="1:22" x14ac:dyDescent="0.3">
      <c r="A10399" s="1"/>
      <c r="C10399" s="6"/>
      <c r="H10399" s="8"/>
      <c r="I10399" s="4"/>
      <c r="V10399" s="27"/>
    </row>
    <row r="10400" spans="1:22" x14ac:dyDescent="0.3">
      <c r="A10400" s="1"/>
      <c r="C10400" s="6"/>
      <c r="H10400" s="8"/>
      <c r="I10400" s="4"/>
      <c r="V10400" s="27"/>
    </row>
    <row r="10401" spans="1:22" x14ac:dyDescent="0.3">
      <c r="A10401" s="1"/>
      <c r="C10401" s="6"/>
      <c r="H10401" s="8"/>
      <c r="I10401" s="4"/>
      <c r="V10401" s="27"/>
    </row>
    <row r="10402" spans="1:22" x14ac:dyDescent="0.3">
      <c r="A10402" s="1"/>
      <c r="C10402" s="6"/>
      <c r="H10402" s="8"/>
      <c r="I10402" s="4"/>
      <c r="V10402" s="27"/>
    </row>
    <row r="10403" spans="1:22" x14ac:dyDescent="0.3">
      <c r="A10403" s="1"/>
      <c r="C10403" s="6"/>
      <c r="H10403" s="8"/>
      <c r="I10403" s="4"/>
      <c r="V10403" s="27"/>
    </row>
    <row r="10404" spans="1:22" x14ac:dyDescent="0.3">
      <c r="A10404" s="1"/>
      <c r="C10404" s="6"/>
      <c r="H10404" s="8"/>
      <c r="I10404" s="4"/>
      <c r="V10404" s="27"/>
    </row>
    <row r="10405" spans="1:22" x14ac:dyDescent="0.3">
      <c r="A10405" s="1"/>
      <c r="C10405" s="6"/>
      <c r="H10405" s="8"/>
      <c r="I10405" s="4"/>
      <c r="V10405" s="27"/>
    </row>
    <row r="10406" spans="1:22" x14ac:dyDescent="0.3">
      <c r="A10406" s="1"/>
      <c r="C10406" s="6"/>
      <c r="H10406" s="8"/>
      <c r="I10406" s="4"/>
      <c r="V10406" s="27"/>
    </row>
    <row r="10407" spans="1:22" x14ac:dyDescent="0.3">
      <c r="A10407" s="1"/>
      <c r="C10407" s="6"/>
      <c r="H10407" s="8"/>
      <c r="I10407" s="4"/>
      <c r="V10407" s="27"/>
    </row>
    <row r="10408" spans="1:22" x14ac:dyDescent="0.3">
      <c r="A10408" s="1"/>
      <c r="C10408" s="6"/>
      <c r="H10408" s="8"/>
      <c r="I10408" s="4"/>
      <c r="V10408" s="27"/>
    </row>
    <row r="10409" spans="1:22" x14ac:dyDescent="0.3">
      <c r="A10409" s="1"/>
      <c r="C10409" s="6"/>
      <c r="H10409" s="8"/>
      <c r="I10409" s="4"/>
      <c r="V10409" s="27"/>
    </row>
    <row r="10410" spans="1:22" x14ac:dyDescent="0.3">
      <c r="A10410" s="1"/>
      <c r="C10410" s="6"/>
      <c r="H10410" s="8"/>
      <c r="I10410" s="4"/>
      <c r="V10410" s="27"/>
    </row>
    <row r="10411" spans="1:22" x14ac:dyDescent="0.3">
      <c r="A10411" s="1"/>
      <c r="C10411" s="6"/>
      <c r="H10411" s="8"/>
      <c r="I10411" s="4"/>
      <c r="V10411" s="27"/>
    </row>
    <row r="10412" spans="1:22" x14ac:dyDescent="0.3">
      <c r="A10412" s="1"/>
      <c r="C10412" s="6"/>
      <c r="H10412" s="8"/>
      <c r="I10412" s="4"/>
      <c r="V10412" s="27"/>
    </row>
    <row r="10413" spans="1:22" x14ac:dyDescent="0.3">
      <c r="A10413" s="1"/>
      <c r="C10413" s="6"/>
      <c r="H10413" s="8"/>
      <c r="I10413" s="4"/>
      <c r="V10413" s="27"/>
    </row>
    <row r="10414" spans="1:22" x14ac:dyDescent="0.3">
      <c r="A10414" s="1"/>
      <c r="C10414" s="6"/>
      <c r="H10414" s="8"/>
      <c r="I10414" s="4"/>
      <c r="V10414" s="27"/>
    </row>
    <row r="10415" spans="1:22" x14ac:dyDescent="0.3">
      <c r="A10415" s="1"/>
      <c r="C10415" s="6"/>
      <c r="H10415" s="8"/>
      <c r="I10415" s="4"/>
      <c r="V10415" s="27"/>
    </row>
    <row r="10416" spans="1:22" x14ac:dyDescent="0.3">
      <c r="A10416" s="1"/>
      <c r="C10416" s="6"/>
      <c r="H10416" s="8"/>
      <c r="I10416" s="4"/>
      <c r="V10416" s="27"/>
    </row>
    <row r="10417" spans="1:22" x14ac:dyDescent="0.3">
      <c r="A10417" s="1"/>
      <c r="C10417" s="6"/>
      <c r="H10417" s="8"/>
      <c r="I10417" s="4"/>
      <c r="V10417" s="27"/>
    </row>
    <row r="10418" spans="1:22" x14ac:dyDescent="0.3">
      <c r="A10418" s="1"/>
      <c r="C10418" s="6"/>
      <c r="H10418" s="8"/>
      <c r="I10418" s="4"/>
      <c r="V10418" s="27"/>
    </row>
    <row r="10419" spans="1:22" x14ac:dyDescent="0.3">
      <c r="A10419" s="1"/>
      <c r="C10419" s="6"/>
      <c r="H10419" s="8"/>
      <c r="I10419" s="4"/>
      <c r="V10419" s="27"/>
    </row>
    <row r="10420" spans="1:22" x14ac:dyDescent="0.3">
      <c r="A10420" s="1"/>
      <c r="C10420" s="6"/>
      <c r="H10420" s="8"/>
      <c r="I10420" s="4"/>
      <c r="V10420" s="27"/>
    </row>
    <row r="10421" spans="1:22" x14ac:dyDescent="0.3">
      <c r="A10421" s="1"/>
      <c r="C10421" s="6"/>
      <c r="H10421" s="8"/>
      <c r="I10421" s="4"/>
      <c r="V10421" s="27"/>
    </row>
    <row r="10422" spans="1:22" x14ac:dyDescent="0.3">
      <c r="A10422" s="1"/>
      <c r="C10422" s="6"/>
      <c r="H10422" s="8"/>
      <c r="I10422" s="4"/>
      <c r="V10422" s="27"/>
    </row>
    <row r="10423" spans="1:22" x14ac:dyDescent="0.3">
      <c r="A10423" s="1"/>
      <c r="C10423" s="6"/>
      <c r="H10423" s="8"/>
      <c r="I10423" s="4"/>
      <c r="V10423" s="27"/>
    </row>
    <row r="10424" spans="1:22" x14ac:dyDescent="0.3">
      <c r="A10424" s="1"/>
      <c r="C10424" s="6"/>
      <c r="H10424" s="8"/>
      <c r="I10424" s="4"/>
      <c r="V10424" s="27"/>
    </row>
    <row r="10425" spans="1:22" x14ac:dyDescent="0.3">
      <c r="A10425" s="1"/>
      <c r="C10425" s="6"/>
      <c r="H10425" s="8"/>
      <c r="I10425" s="4"/>
      <c r="V10425" s="27"/>
    </row>
    <row r="10426" spans="1:22" x14ac:dyDescent="0.3">
      <c r="A10426" s="1"/>
      <c r="C10426" s="6"/>
      <c r="H10426" s="8"/>
      <c r="I10426" s="4"/>
      <c r="V10426" s="27"/>
    </row>
    <row r="10427" spans="1:22" x14ac:dyDescent="0.3">
      <c r="A10427" s="1"/>
      <c r="C10427" s="6"/>
      <c r="H10427" s="8"/>
      <c r="I10427" s="4"/>
      <c r="V10427" s="27"/>
    </row>
    <row r="10428" spans="1:22" x14ac:dyDescent="0.3">
      <c r="A10428" s="1"/>
      <c r="C10428" s="6"/>
      <c r="H10428" s="8"/>
      <c r="I10428" s="4"/>
      <c r="V10428" s="27"/>
    </row>
    <row r="10429" spans="1:22" x14ac:dyDescent="0.3">
      <c r="A10429" s="1"/>
      <c r="C10429" s="6"/>
      <c r="H10429" s="8"/>
      <c r="I10429" s="4"/>
      <c r="V10429" s="27"/>
    </row>
    <row r="10430" spans="1:22" x14ac:dyDescent="0.3">
      <c r="A10430" s="1"/>
      <c r="C10430" s="6"/>
      <c r="H10430" s="8"/>
      <c r="I10430" s="4"/>
      <c r="V10430" s="27"/>
    </row>
    <row r="10431" spans="1:22" x14ac:dyDescent="0.3">
      <c r="A10431" s="1"/>
      <c r="C10431" s="6"/>
      <c r="H10431" s="8"/>
      <c r="I10431" s="4"/>
      <c r="V10431" s="27"/>
    </row>
    <row r="10432" spans="1:22" x14ac:dyDescent="0.3">
      <c r="A10432" s="1"/>
      <c r="C10432" s="6"/>
      <c r="H10432" s="8"/>
      <c r="I10432" s="4"/>
      <c r="V10432" s="27"/>
    </row>
    <row r="10433" spans="1:22" x14ac:dyDescent="0.3">
      <c r="A10433" s="1"/>
      <c r="C10433" s="6"/>
      <c r="H10433" s="8"/>
      <c r="I10433" s="4"/>
      <c r="V10433" s="27"/>
    </row>
    <row r="10434" spans="1:22" x14ac:dyDescent="0.3">
      <c r="A10434" s="1"/>
      <c r="C10434" s="6"/>
      <c r="H10434" s="8"/>
      <c r="I10434" s="4"/>
      <c r="V10434" s="27"/>
    </row>
    <row r="10435" spans="1:22" x14ac:dyDescent="0.3">
      <c r="A10435" s="1"/>
      <c r="C10435" s="6"/>
      <c r="H10435" s="8"/>
      <c r="I10435" s="4"/>
      <c r="V10435" s="27"/>
    </row>
    <row r="10436" spans="1:22" x14ac:dyDescent="0.3">
      <c r="A10436" s="1"/>
      <c r="C10436" s="6"/>
      <c r="H10436" s="8"/>
      <c r="I10436" s="4"/>
      <c r="V10436" s="27"/>
    </row>
    <row r="10437" spans="1:22" x14ac:dyDescent="0.3">
      <c r="A10437" s="1"/>
      <c r="C10437" s="6"/>
      <c r="H10437" s="8"/>
      <c r="I10437" s="4"/>
      <c r="V10437" s="27"/>
    </row>
    <row r="10438" spans="1:22" x14ac:dyDescent="0.3">
      <c r="A10438" s="1"/>
      <c r="C10438" s="6"/>
      <c r="H10438" s="8"/>
      <c r="I10438" s="4"/>
      <c r="V10438" s="27"/>
    </row>
    <row r="10439" spans="1:22" x14ac:dyDescent="0.3">
      <c r="A10439" s="1"/>
      <c r="C10439" s="6"/>
      <c r="H10439" s="8"/>
      <c r="I10439" s="4"/>
      <c r="V10439" s="27"/>
    </row>
    <row r="10440" spans="1:22" x14ac:dyDescent="0.3">
      <c r="A10440" s="1"/>
      <c r="C10440" s="6"/>
      <c r="H10440" s="8"/>
      <c r="I10440" s="4"/>
      <c r="V10440" s="27"/>
    </row>
    <row r="10441" spans="1:22" x14ac:dyDescent="0.3">
      <c r="A10441" s="1"/>
      <c r="C10441" s="6"/>
      <c r="H10441" s="8"/>
      <c r="I10441" s="4"/>
      <c r="V10441" s="27"/>
    </row>
    <row r="10442" spans="1:22" x14ac:dyDescent="0.3">
      <c r="A10442" s="1"/>
      <c r="C10442" s="6"/>
      <c r="H10442" s="8"/>
      <c r="I10442" s="4"/>
      <c r="V10442" s="27"/>
    </row>
    <row r="10443" spans="1:22" x14ac:dyDescent="0.3">
      <c r="A10443" s="1"/>
      <c r="C10443" s="6"/>
      <c r="H10443" s="8"/>
      <c r="I10443" s="4"/>
      <c r="V10443" s="27"/>
    </row>
    <row r="10444" spans="1:22" x14ac:dyDescent="0.3">
      <c r="A10444" s="1"/>
      <c r="C10444" s="6"/>
      <c r="H10444" s="8"/>
      <c r="I10444" s="4"/>
      <c r="V10444" s="27"/>
    </row>
    <row r="10445" spans="1:22" x14ac:dyDescent="0.3">
      <c r="A10445" s="1"/>
      <c r="C10445" s="6"/>
      <c r="H10445" s="8"/>
      <c r="I10445" s="4"/>
      <c r="V10445" s="27"/>
    </row>
    <row r="10446" spans="1:22" x14ac:dyDescent="0.3">
      <c r="A10446" s="1"/>
      <c r="C10446" s="6"/>
      <c r="H10446" s="8"/>
      <c r="I10446" s="4"/>
      <c r="V10446" s="27"/>
    </row>
    <row r="10447" spans="1:22" x14ac:dyDescent="0.3">
      <c r="A10447" s="1"/>
      <c r="C10447" s="6"/>
      <c r="H10447" s="8"/>
      <c r="I10447" s="4"/>
      <c r="V10447" s="27"/>
    </row>
    <row r="10448" spans="1:22" x14ac:dyDescent="0.3">
      <c r="A10448" s="1"/>
      <c r="C10448" s="6"/>
      <c r="H10448" s="8"/>
      <c r="I10448" s="4"/>
      <c r="V10448" s="27"/>
    </row>
    <row r="10449" spans="1:22" x14ac:dyDescent="0.3">
      <c r="A10449" s="1"/>
      <c r="C10449" s="6"/>
      <c r="H10449" s="8"/>
      <c r="I10449" s="4"/>
      <c r="V10449" s="27"/>
    </row>
    <row r="10450" spans="1:22" x14ac:dyDescent="0.3">
      <c r="A10450" s="1"/>
      <c r="C10450" s="6"/>
      <c r="H10450" s="8"/>
      <c r="I10450" s="4"/>
      <c r="V10450" s="27"/>
    </row>
    <row r="10451" spans="1:22" x14ac:dyDescent="0.3">
      <c r="A10451" s="1"/>
      <c r="C10451" s="6"/>
      <c r="H10451" s="8"/>
      <c r="I10451" s="4"/>
      <c r="V10451" s="27"/>
    </row>
    <row r="10452" spans="1:22" x14ac:dyDescent="0.3">
      <c r="A10452" s="1"/>
      <c r="C10452" s="6"/>
      <c r="H10452" s="8"/>
      <c r="I10452" s="4"/>
      <c r="V10452" s="27"/>
    </row>
    <row r="10453" spans="1:22" x14ac:dyDescent="0.3">
      <c r="A10453" s="1"/>
      <c r="C10453" s="6"/>
      <c r="H10453" s="8"/>
      <c r="I10453" s="4"/>
      <c r="V10453" s="27"/>
    </row>
    <row r="10454" spans="1:22" x14ac:dyDescent="0.3">
      <c r="A10454" s="1"/>
      <c r="C10454" s="6"/>
      <c r="H10454" s="8"/>
      <c r="I10454" s="4"/>
      <c r="V10454" s="27"/>
    </row>
    <row r="10455" spans="1:22" x14ac:dyDescent="0.3">
      <c r="A10455" s="1"/>
      <c r="C10455" s="6"/>
      <c r="H10455" s="8"/>
      <c r="I10455" s="4"/>
      <c r="V10455" s="27"/>
    </row>
    <row r="10456" spans="1:22" x14ac:dyDescent="0.3">
      <c r="A10456" s="1"/>
      <c r="C10456" s="6"/>
      <c r="H10456" s="8"/>
      <c r="I10456" s="4"/>
      <c r="V10456" s="27"/>
    </row>
    <row r="10457" spans="1:22" x14ac:dyDescent="0.3">
      <c r="A10457" s="1"/>
      <c r="C10457" s="6"/>
      <c r="H10457" s="8"/>
      <c r="I10457" s="4"/>
      <c r="V10457" s="27"/>
    </row>
    <row r="10458" spans="1:22" x14ac:dyDescent="0.3">
      <c r="A10458" s="1"/>
      <c r="C10458" s="6"/>
      <c r="H10458" s="8"/>
      <c r="I10458" s="4"/>
      <c r="V10458" s="27"/>
    </row>
    <row r="10459" spans="1:22" x14ac:dyDescent="0.3">
      <c r="A10459" s="1"/>
      <c r="C10459" s="6"/>
      <c r="H10459" s="8"/>
      <c r="I10459" s="4"/>
      <c r="V10459" s="27"/>
    </row>
    <row r="10460" spans="1:22" x14ac:dyDescent="0.3">
      <c r="A10460" s="1"/>
      <c r="C10460" s="6"/>
      <c r="H10460" s="8"/>
      <c r="I10460" s="4"/>
      <c r="V10460" s="27"/>
    </row>
    <row r="10461" spans="1:22" x14ac:dyDescent="0.3">
      <c r="A10461" s="1"/>
      <c r="C10461" s="6"/>
      <c r="H10461" s="8"/>
      <c r="I10461" s="4"/>
      <c r="V10461" s="27"/>
    </row>
    <row r="10462" spans="1:22" x14ac:dyDescent="0.3">
      <c r="A10462" s="1"/>
      <c r="C10462" s="6"/>
      <c r="H10462" s="8"/>
      <c r="I10462" s="4"/>
      <c r="V10462" s="27"/>
    </row>
    <row r="10463" spans="1:22" x14ac:dyDescent="0.3">
      <c r="A10463" s="1"/>
      <c r="C10463" s="6"/>
      <c r="H10463" s="8"/>
      <c r="I10463" s="4"/>
      <c r="V10463" s="27"/>
    </row>
    <row r="10464" spans="1:22" x14ac:dyDescent="0.3">
      <c r="A10464" s="1"/>
      <c r="C10464" s="6"/>
      <c r="H10464" s="8"/>
      <c r="I10464" s="4"/>
      <c r="V10464" s="27"/>
    </row>
    <row r="10465" spans="1:22" x14ac:dyDescent="0.3">
      <c r="A10465" s="1"/>
      <c r="C10465" s="6"/>
      <c r="H10465" s="8"/>
      <c r="I10465" s="4"/>
      <c r="V10465" s="27"/>
    </row>
    <row r="10466" spans="1:22" x14ac:dyDescent="0.3">
      <c r="A10466" s="1"/>
      <c r="C10466" s="6"/>
      <c r="H10466" s="8"/>
      <c r="I10466" s="4"/>
      <c r="V10466" s="27"/>
    </row>
    <row r="10467" spans="1:22" x14ac:dyDescent="0.3">
      <c r="A10467" s="1"/>
      <c r="C10467" s="6"/>
      <c r="H10467" s="8"/>
      <c r="I10467" s="4"/>
      <c r="V10467" s="27"/>
    </row>
    <row r="10468" spans="1:22" x14ac:dyDescent="0.3">
      <c r="A10468" s="1"/>
      <c r="C10468" s="6"/>
      <c r="H10468" s="8"/>
      <c r="I10468" s="4"/>
      <c r="V10468" s="27"/>
    </row>
    <row r="10469" spans="1:22" x14ac:dyDescent="0.3">
      <c r="A10469" s="1"/>
      <c r="C10469" s="6"/>
      <c r="H10469" s="8"/>
      <c r="I10469" s="4"/>
      <c r="V10469" s="27"/>
    </row>
    <row r="10470" spans="1:22" x14ac:dyDescent="0.3">
      <c r="A10470" s="1"/>
      <c r="C10470" s="6"/>
      <c r="H10470" s="8"/>
      <c r="I10470" s="4"/>
      <c r="V10470" s="27"/>
    </row>
    <row r="10471" spans="1:22" x14ac:dyDescent="0.3">
      <c r="A10471" s="1"/>
      <c r="C10471" s="6"/>
      <c r="H10471" s="8"/>
      <c r="I10471" s="4"/>
      <c r="V10471" s="27"/>
    </row>
    <row r="10472" spans="1:22" x14ac:dyDescent="0.3">
      <c r="A10472" s="1"/>
      <c r="C10472" s="6"/>
      <c r="H10472" s="8"/>
      <c r="I10472" s="4"/>
      <c r="V10472" s="27"/>
    </row>
    <row r="10473" spans="1:22" x14ac:dyDescent="0.3">
      <c r="A10473" s="1"/>
      <c r="C10473" s="6"/>
      <c r="H10473" s="8"/>
      <c r="I10473" s="4"/>
      <c r="V10473" s="27"/>
    </row>
    <row r="10474" spans="1:22" x14ac:dyDescent="0.3">
      <c r="A10474" s="1"/>
      <c r="C10474" s="6"/>
      <c r="H10474" s="8"/>
      <c r="I10474" s="4"/>
      <c r="V10474" s="27"/>
    </row>
    <row r="10475" spans="1:22" x14ac:dyDescent="0.3">
      <c r="A10475" s="1"/>
      <c r="C10475" s="6"/>
      <c r="H10475" s="8"/>
      <c r="I10475" s="4"/>
      <c r="V10475" s="27"/>
    </row>
    <row r="10476" spans="1:22" x14ac:dyDescent="0.3">
      <c r="A10476" s="1"/>
      <c r="C10476" s="6"/>
      <c r="H10476" s="8"/>
      <c r="I10476" s="4"/>
      <c r="V10476" s="27"/>
    </row>
    <row r="10477" spans="1:22" x14ac:dyDescent="0.3">
      <c r="A10477" s="1"/>
      <c r="C10477" s="6"/>
      <c r="H10477" s="8"/>
      <c r="I10477" s="4"/>
      <c r="V10477" s="27"/>
    </row>
    <row r="10478" spans="1:22" x14ac:dyDescent="0.3">
      <c r="A10478" s="1"/>
      <c r="C10478" s="6"/>
      <c r="H10478" s="8"/>
      <c r="I10478" s="4"/>
      <c r="V10478" s="27"/>
    </row>
    <row r="10479" spans="1:22" x14ac:dyDescent="0.3">
      <c r="A10479" s="1"/>
      <c r="C10479" s="6"/>
      <c r="H10479" s="8"/>
      <c r="I10479" s="4"/>
      <c r="V10479" s="27"/>
    </row>
    <row r="10480" spans="1:22" x14ac:dyDescent="0.3">
      <c r="A10480" s="1"/>
      <c r="C10480" s="6"/>
      <c r="H10480" s="8"/>
      <c r="I10480" s="4"/>
      <c r="V10480" s="27"/>
    </row>
    <row r="10481" spans="1:22" x14ac:dyDescent="0.3">
      <c r="A10481" s="1"/>
      <c r="C10481" s="6"/>
      <c r="H10481" s="8"/>
      <c r="I10481" s="4"/>
      <c r="V10481" s="27"/>
    </row>
    <row r="10482" spans="1:22" x14ac:dyDescent="0.3">
      <c r="A10482" s="1"/>
      <c r="C10482" s="6"/>
      <c r="H10482" s="8"/>
      <c r="I10482" s="4"/>
      <c r="V10482" s="27"/>
    </row>
    <row r="10483" spans="1:22" x14ac:dyDescent="0.3">
      <c r="A10483" s="1"/>
      <c r="C10483" s="6"/>
      <c r="H10483" s="8"/>
      <c r="I10483" s="4"/>
      <c r="V10483" s="27"/>
    </row>
    <row r="10484" spans="1:22" x14ac:dyDescent="0.3">
      <c r="A10484" s="1"/>
      <c r="C10484" s="6"/>
      <c r="H10484" s="8"/>
      <c r="I10484" s="4"/>
      <c r="V10484" s="27"/>
    </row>
    <row r="10485" spans="1:22" x14ac:dyDescent="0.3">
      <c r="A10485" s="1"/>
      <c r="C10485" s="6"/>
      <c r="H10485" s="8"/>
      <c r="I10485" s="4"/>
      <c r="V10485" s="27"/>
    </row>
    <row r="10486" spans="1:22" x14ac:dyDescent="0.3">
      <c r="A10486" s="1"/>
      <c r="C10486" s="6"/>
      <c r="H10486" s="8"/>
      <c r="I10486" s="4"/>
      <c r="V10486" s="27"/>
    </row>
    <row r="10487" spans="1:22" x14ac:dyDescent="0.3">
      <c r="A10487" s="1"/>
      <c r="C10487" s="6"/>
      <c r="H10487" s="8"/>
      <c r="I10487" s="4"/>
      <c r="V10487" s="27"/>
    </row>
    <row r="10488" spans="1:22" x14ac:dyDescent="0.3">
      <c r="A10488" s="1"/>
      <c r="C10488" s="6"/>
      <c r="H10488" s="8"/>
      <c r="I10488" s="4"/>
      <c r="V10488" s="27"/>
    </row>
    <row r="10489" spans="1:22" x14ac:dyDescent="0.3">
      <c r="A10489" s="1"/>
      <c r="C10489" s="6"/>
      <c r="H10489" s="8"/>
      <c r="I10489" s="4"/>
      <c r="V10489" s="27"/>
    </row>
    <row r="10490" spans="1:22" x14ac:dyDescent="0.3">
      <c r="A10490" s="1"/>
      <c r="C10490" s="6"/>
      <c r="H10490" s="8"/>
      <c r="I10490" s="4"/>
      <c r="V10490" s="27"/>
    </row>
    <row r="10491" spans="1:22" x14ac:dyDescent="0.3">
      <c r="A10491" s="1"/>
      <c r="C10491" s="6"/>
      <c r="H10491" s="8"/>
      <c r="I10491" s="4"/>
      <c r="V10491" s="27"/>
    </row>
    <row r="10492" spans="1:22" x14ac:dyDescent="0.3">
      <c r="A10492" s="1"/>
      <c r="C10492" s="6"/>
      <c r="H10492" s="8"/>
      <c r="I10492" s="4"/>
      <c r="V10492" s="27"/>
    </row>
    <row r="10493" spans="1:22" x14ac:dyDescent="0.3">
      <c r="A10493" s="1"/>
      <c r="C10493" s="6"/>
      <c r="H10493" s="8"/>
      <c r="I10493" s="4"/>
      <c r="V10493" s="27"/>
    </row>
    <row r="10494" spans="1:22" x14ac:dyDescent="0.3">
      <c r="A10494" s="1"/>
      <c r="C10494" s="6"/>
      <c r="H10494" s="8"/>
      <c r="I10494" s="4"/>
      <c r="V10494" s="27"/>
    </row>
    <row r="10495" spans="1:22" x14ac:dyDescent="0.3">
      <c r="A10495" s="1"/>
      <c r="C10495" s="6"/>
      <c r="H10495" s="8"/>
      <c r="I10495" s="4"/>
      <c r="V10495" s="27"/>
    </row>
    <row r="10496" spans="1:22" x14ac:dyDescent="0.3">
      <c r="A10496" s="1"/>
      <c r="C10496" s="6"/>
      <c r="H10496" s="8"/>
      <c r="I10496" s="4"/>
      <c r="V10496" s="27"/>
    </row>
    <row r="10497" spans="1:22" x14ac:dyDescent="0.3">
      <c r="A10497" s="1"/>
      <c r="C10497" s="6"/>
      <c r="H10497" s="8"/>
      <c r="I10497" s="4"/>
      <c r="V10497" s="27"/>
    </row>
    <row r="10498" spans="1:22" x14ac:dyDescent="0.3">
      <c r="A10498" s="1"/>
      <c r="C10498" s="6"/>
      <c r="H10498" s="8"/>
      <c r="I10498" s="4"/>
      <c r="V10498" s="27"/>
    </row>
    <row r="10499" spans="1:22" x14ac:dyDescent="0.3">
      <c r="A10499" s="1"/>
      <c r="C10499" s="6"/>
      <c r="H10499" s="8"/>
      <c r="I10499" s="4"/>
      <c r="V10499" s="27"/>
    </row>
    <row r="10500" spans="1:22" x14ac:dyDescent="0.3">
      <c r="A10500" s="1"/>
      <c r="C10500" s="6"/>
      <c r="H10500" s="8"/>
      <c r="I10500" s="4"/>
      <c r="V10500" s="27"/>
    </row>
    <row r="10501" spans="1:22" x14ac:dyDescent="0.3">
      <c r="A10501" s="1"/>
      <c r="C10501" s="6"/>
      <c r="H10501" s="8"/>
      <c r="I10501" s="4"/>
      <c r="V10501" s="27"/>
    </row>
    <row r="10502" spans="1:22" x14ac:dyDescent="0.3">
      <c r="A10502" s="1"/>
      <c r="C10502" s="6"/>
      <c r="H10502" s="8"/>
      <c r="I10502" s="4"/>
      <c r="V10502" s="27"/>
    </row>
    <row r="10503" spans="1:22" x14ac:dyDescent="0.3">
      <c r="A10503" s="1"/>
      <c r="C10503" s="6"/>
      <c r="H10503" s="8"/>
      <c r="I10503" s="4"/>
      <c r="V10503" s="27"/>
    </row>
    <row r="10504" spans="1:22" x14ac:dyDescent="0.3">
      <c r="A10504" s="1"/>
      <c r="C10504" s="6"/>
      <c r="H10504" s="8"/>
      <c r="I10504" s="4"/>
      <c r="V10504" s="27"/>
    </row>
    <row r="10505" spans="1:22" x14ac:dyDescent="0.3">
      <c r="A10505" s="1"/>
      <c r="C10505" s="6"/>
      <c r="H10505" s="8"/>
      <c r="I10505" s="4"/>
      <c r="V10505" s="27"/>
    </row>
    <row r="10506" spans="1:22" x14ac:dyDescent="0.3">
      <c r="A10506" s="1"/>
      <c r="C10506" s="6"/>
      <c r="H10506" s="8"/>
      <c r="I10506" s="4"/>
      <c r="V10506" s="27"/>
    </row>
    <row r="10507" spans="1:22" x14ac:dyDescent="0.3">
      <c r="A10507" s="1"/>
      <c r="C10507" s="6"/>
      <c r="H10507" s="8"/>
      <c r="I10507" s="4"/>
      <c r="V10507" s="27"/>
    </row>
    <row r="10508" spans="1:22" x14ac:dyDescent="0.3">
      <c r="A10508" s="1"/>
      <c r="C10508" s="6"/>
      <c r="H10508" s="8"/>
      <c r="I10508" s="4"/>
      <c r="V10508" s="27"/>
    </row>
    <row r="10509" spans="1:22" x14ac:dyDescent="0.3">
      <c r="A10509" s="1"/>
      <c r="C10509" s="6"/>
      <c r="H10509" s="8"/>
      <c r="I10509" s="4"/>
      <c r="V10509" s="27"/>
    </row>
    <row r="10510" spans="1:22" x14ac:dyDescent="0.3">
      <c r="A10510" s="1"/>
      <c r="C10510" s="6"/>
      <c r="H10510" s="8"/>
      <c r="I10510" s="4"/>
      <c r="V10510" s="27"/>
    </row>
    <row r="10511" spans="1:22" x14ac:dyDescent="0.3">
      <c r="A10511" s="1"/>
      <c r="C10511" s="6"/>
      <c r="H10511" s="8"/>
      <c r="I10511" s="4"/>
      <c r="V10511" s="27"/>
    </row>
    <row r="10512" spans="1:22" x14ac:dyDescent="0.3">
      <c r="A10512" s="1"/>
      <c r="C10512" s="6"/>
      <c r="H10512" s="8"/>
      <c r="I10512" s="4"/>
      <c r="V10512" s="27"/>
    </row>
    <row r="10513" spans="1:22" x14ac:dyDescent="0.3">
      <c r="A10513" s="1"/>
      <c r="C10513" s="6"/>
      <c r="H10513" s="8"/>
      <c r="I10513" s="4"/>
      <c r="V10513" s="27"/>
    </row>
    <row r="10514" spans="1:22" x14ac:dyDescent="0.3">
      <c r="A10514" s="1"/>
      <c r="C10514" s="6"/>
      <c r="H10514" s="8"/>
      <c r="I10514" s="4"/>
      <c r="V10514" s="27"/>
    </row>
    <row r="10515" spans="1:22" x14ac:dyDescent="0.3">
      <c r="A10515" s="1"/>
      <c r="C10515" s="6"/>
      <c r="H10515" s="8"/>
      <c r="I10515" s="4"/>
      <c r="V10515" s="27"/>
    </row>
    <row r="10516" spans="1:22" x14ac:dyDescent="0.3">
      <c r="A10516" s="1"/>
      <c r="C10516" s="6"/>
      <c r="H10516" s="8"/>
      <c r="I10516" s="4"/>
      <c r="V10516" s="27"/>
    </row>
    <row r="10517" spans="1:22" x14ac:dyDescent="0.3">
      <c r="A10517" s="1"/>
      <c r="C10517" s="6"/>
      <c r="H10517" s="8"/>
      <c r="I10517" s="4"/>
      <c r="V10517" s="27"/>
    </row>
    <row r="10518" spans="1:22" x14ac:dyDescent="0.3">
      <c r="A10518" s="1"/>
      <c r="C10518" s="6"/>
      <c r="H10518" s="8"/>
      <c r="I10518" s="4"/>
      <c r="V10518" s="27"/>
    </row>
    <row r="10519" spans="1:22" x14ac:dyDescent="0.3">
      <c r="A10519" s="1"/>
      <c r="C10519" s="6"/>
      <c r="H10519" s="8"/>
      <c r="I10519" s="4"/>
      <c r="V10519" s="27"/>
    </row>
    <row r="10520" spans="1:22" x14ac:dyDescent="0.3">
      <c r="A10520" s="1"/>
      <c r="C10520" s="6"/>
      <c r="H10520" s="8"/>
      <c r="I10520" s="4"/>
      <c r="V10520" s="27"/>
    </row>
    <row r="10521" spans="1:22" x14ac:dyDescent="0.3">
      <c r="A10521" s="1"/>
      <c r="C10521" s="6"/>
      <c r="H10521" s="8"/>
      <c r="I10521" s="4"/>
      <c r="V10521" s="27"/>
    </row>
    <row r="10522" spans="1:22" x14ac:dyDescent="0.3">
      <c r="A10522" s="1"/>
      <c r="C10522" s="6"/>
      <c r="H10522" s="8"/>
      <c r="I10522" s="4"/>
      <c r="V10522" s="27"/>
    </row>
    <row r="10523" spans="1:22" x14ac:dyDescent="0.3">
      <c r="A10523" s="1"/>
      <c r="C10523" s="6"/>
      <c r="H10523" s="8"/>
      <c r="I10523" s="4"/>
      <c r="V10523" s="27"/>
    </row>
    <row r="10524" spans="1:22" x14ac:dyDescent="0.3">
      <c r="A10524" s="1"/>
      <c r="C10524" s="6"/>
      <c r="H10524" s="8"/>
      <c r="I10524" s="4"/>
      <c r="V10524" s="27"/>
    </row>
    <row r="10525" spans="1:22" x14ac:dyDescent="0.3">
      <c r="A10525" s="1"/>
      <c r="C10525" s="6"/>
      <c r="H10525" s="8"/>
      <c r="I10525" s="4"/>
      <c r="V10525" s="27"/>
    </row>
    <row r="10526" spans="1:22" x14ac:dyDescent="0.3">
      <c r="A10526" s="1"/>
      <c r="C10526" s="6"/>
      <c r="H10526" s="8"/>
      <c r="I10526" s="4"/>
      <c r="V10526" s="27"/>
    </row>
    <row r="10527" spans="1:22" x14ac:dyDescent="0.3">
      <c r="A10527" s="1"/>
      <c r="C10527" s="6"/>
      <c r="H10527" s="8"/>
      <c r="I10527" s="4"/>
      <c r="V10527" s="27"/>
    </row>
    <row r="10528" spans="1:22" x14ac:dyDescent="0.3">
      <c r="A10528" s="1"/>
      <c r="C10528" s="6"/>
      <c r="H10528" s="8"/>
      <c r="I10528" s="4"/>
      <c r="V10528" s="27"/>
    </row>
    <row r="10529" spans="1:22" x14ac:dyDescent="0.3">
      <c r="A10529" s="1"/>
      <c r="C10529" s="6"/>
      <c r="H10529" s="8"/>
      <c r="I10529" s="4"/>
      <c r="V10529" s="27"/>
    </row>
    <row r="10530" spans="1:22" x14ac:dyDescent="0.3">
      <c r="A10530" s="1"/>
      <c r="C10530" s="6"/>
      <c r="H10530" s="8"/>
      <c r="I10530" s="4"/>
      <c r="V10530" s="27"/>
    </row>
    <row r="10531" spans="1:22" x14ac:dyDescent="0.3">
      <c r="A10531" s="1"/>
      <c r="C10531" s="6"/>
      <c r="H10531" s="8"/>
      <c r="I10531" s="4"/>
      <c r="V10531" s="27"/>
    </row>
    <row r="10532" spans="1:22" x14ac:dyDescent="0.3">
      <c r="A10532" s="1"/>
      <c r="C10532" s="6"/>
      <c r="H10532" s="8"/>
      <c r="I10532" s="4"/>
      <c r="V10532" s="27"/>
    </row>
    <row r="10533" spans="1:22" x14ac:dyDescent="0.3">
      <c r="A10533" s="1"/>
      <c r="C10533" s="6"/>
      <c r="H10533" s="8"/>
      <c r="I10533" s="4"/>
      <c r="V10533" s="27"/>
    </row>
    <row r="10534" spans="1:22" x14ac:dyDescent="0.3">
      <c r="A10534" s="1"/>
      <c r="C10534" s="6"/>
      <c r="H10534" s="8"/>
      <c r="I10534" s="4"/>
      <c r="V10534" s="27"/>
    </row>
    <row r="10535" spans="1:22" x14ac:dyDescent="0.3">
      <c r="A10535" s="1"/>
      <c r="C10535" s="6"/>
      <c r="H10535" s="8"/>
      <c r="I10535" s="4"/>
      <c r="V10535" s="27"/>
    </row>
    <row r="10536" spans="1:22" x14ac:dyDescent="0.3">
      <c r="A10536" s="1"/>
      <c r="C10536" s="6"/>
      <c r="H10536" s="8"/>
      <c r="I10536" s="4"/>
      <c r="V10536" s="27"/>
    </row>
    <row r="10537" spans="1:22" x14ac:dyDescent="0.3">
      <c r="A10537" s="1"/>
      <c r="C10537" s="6"/>
      <c r="H10537" s="8"/>
      <c r="I10537" s="4"/>
      <c r="V10537" s="27"/>
    </row>
    <row r="10538" spans="1:22" x14ac:dyDescent="0.3">
      <c r="A10538" s="1"/>
      <c r="C10538" s="6"/>
      <c r="H10538" s="8"/>
      <c r="I10538" s="4"/>
      <c r="V10538" s="27"/>
    </row>
    <row r="10539" spans="1:22" x14ac:dyDescent="0.3">
      <c r="A10539" s="1"/>
      <c r="C10539" s="6"/>
      <c r="H10539" s="8"/>
      <c r="I10539" s="4"/>
      <c r="V10539" s="27"/>
    </row>
    <row r="10540" spans="1:22" x14ac:dyDescent="0.3">
      <c r="A10540" s="1"/>
      <c r="C10540" s="6"/>
      <c r="H10540" s="8"/>
      <c r="I10540" s="4"/>
      <c r="V10540" s="27"/>
    </row>
    <row r="10541" spans="1:22" x14ac:dyDescent="0.3">
      <c r="A10541" s="1"/>
      <c r="C10541" s="6"/>
      <c r="H10541" s="8"/>
      <c r="I10541" s="4"/>
      <c r="V10541" s="27"/>
    </row>
    <row r="10542" spans="1:22" x14ac:dyDescent="0.3">
      <c r="A10542" s="1"/>
      <c r="C10542" s="6"/>
      <c r="H10542" s="8"/>
      <c r="I10542" s="4"/>
      <c r="V10542" s="27"/>
    </row>
    <row r="10543" spans="1:22" x14ac:dyDescent="0.3">
      <c r="A10543" s="1"/>
      <c r="C10543" s="6"/>
      <c r="H10543" s="8"/>
      <c r="I10543" s="4"/>
      <c r="V10543" s="27"/>
    </row>
    <row r="10544" spans="1:22" x14ac:dyDescent="0.3">
      <c r="A10544" s="1"/>
      <c r="C10544" s="6"/>
      <c r="H10544" s="8"/>
      <c r="I10544" s="4"/>
      <c r="V10544" s="27"/>
    </row>
    <row r="10545" spans="1:22" x14ac:dyDescent="0.3">
      <c r="A10545" s="1"/>
      <c r="C10545" s="6"/>
      <c r="H10545" s="8"/>
      <c r="I10545" s="4"/>
      <c r="V10545" s="27"/>
    </row>
    <row r="10546" spans="1:22" x14ac:dyDescent="0.3">
      <c r="A10546" s="1"/>
      <c r="C10546" s="6"/>
      <c r="H10546" s="8"/>
      <c r="I10546" s="4"/>
      <c r="V10546" s="27"/>
    </row>
    <row r="10547" spans="1:22" x14ac:dyDescent="0.3">
      <c r="A10547" s="1"/>
      <c r="C10547" s="6"/>
      <c r="H10547" s="8"/>
      <c r="I10547" s="4"/>
      <c r="V10547" s="27"/>
    </row>
    <row r="10548" spans="1:22" x14ac:dyDescent="0.3">
      <c r="A10548" s="1"/>
      <c r="C10548" s="6"/>
      <c r="H10548" s="8"/>
      <c r="I10548" s="4"/>
      <c r="V10548" s="27"/>
    </row>
    <row r="10549" spans="1:22" x14ac:dyDescent="0.3">
      <c r="A10549" s="1"/>
      <c r="C10549" s="6"/>
      <c r="H10549" s="8"/>
      <c r="I10549" s="4"/>
      <c r="V10549" s="27"/>
    </row>
    <row r="10550" spans="1:22" x14ac:dyDescent="0.3">
      <c r="A10550" s="1"/>
      <c r="C10550" s="6"/>
      <c r="H10550" s="8"/>
      <c r="I10550" s="4"/>
      <c r="V10550" s="27"/>
    </row>
    <row r="10551" spans="1:22" x14ac:dyDescent="0.3">
      <c r="A10551" s="1"/>
      <c r="C10551" s="6"/>
      <c r="H10551" s="8"/>
      <c r="I10551" s="4"/>
      <c r="V10551" s="27"/>
    </row>
    <row r="10552" spans="1:22" x14ac:dyDescent="0.3">
      <c r="A10552" s="1"/>
      <c r="C10552" s="6"/>
      <c r="H10552" s="8"/>
      <c r="I10552" s="4"/>
      <c r="V10552" s="27"/>
    </row>
    <row r="10553" spans="1:22" x14ac:dyDescent="0.3">
      <c r="A10553" s="1"/>
      <c r="C10553" s="6"/>
      <c r="H10553" s="8"/>
      <c r="I10553" s="4"/>
      <c r="V10553" s="27"/>
    </row>
    <row r="10554" spans="1:22" x14ac:dyDescent="0.3">
      <c r="A10554" s="1"/>
      <c r="C10554" s="6"/>
      <c r="H10554" s="8"/>
      <c r="I10554" s="4"/>
      <c r="V10554" s="27"/>
    </row>
    <row r="10555" spans="1:22" x14ac:dyDescent="0.3">
      <c r="A10555" s="1"/>
      <c r="C10555" s="6"/>
      <c r="H10555" s="8"/>
      <c r="I10555" s="4"/>
      <c r="V10555" s="27"/>
    </row>
    <row r="10556" spans="1:22" x14ac:dyDescent="0.3">
      <c r="A10556" s="1"/>
      <c r="C10556" s="6"/>
      <c r="H10556" s="8"/>
      <c r="I10556" s="4"/>
      <c r="V10556" s="27"/>
    </row>
    <row r="10557" spans="1:22" x14ac:dyDescent="0.3">
      <c r="A10557" s="1"/>
      <c r="C10557" s="6"/>
      <c r="H10557" s="8"/>
      <c r="I10557" s="4"/>
      <c r="V10557" s="27"/>
    </row>
    <row r="10558" spans="1:22" x14ac:dyDescent="0.3">
      <c r="A10558" s="1"/>
      <c r="C10558" s="6"/>
      <c r="H10558" s="8"/>
      <c r="I10558" s="4"/>
      <c r="V10558" s="27"/>
    </row>
    <row r="10559" spans="1:22" x14ac:dyDescent="0.3">
      <c r="A10559" s="1"/>
      <c r="C10559" s="6"/>
      <c r="H10559" s="8"/>
      <c r="I10559" s="4"/>
      <c r="V10559" s="27"/>
    </row>
    <row r="10560" spans="1:22" x14ac:dyDescent="0.3">
      <c r="A10560" s="1"/>
      <c r="C10560" s="6"/>
      <c r="H10560" s="8"/>
      <c r="I10560" s="4"/>
      <c r="V10560" s="27"/>
    </row>
    <row r="10561" spans="1:22" x14ac:dyDescent="0.3">
      <c r="A10561" s="1"/>
      <c r="C10561" s="6"/>
      <c r="H10561" s="8"/>
      <c r="I10561" s="4"/>
      <c r="V10561" s="27"/>
    </row>
    <row r="10562" spans="1:22" x14ac:dyDescent="0.3">
      <c r="A10562" s="1"/>
      <c r="C10562" s="6"/>
      <c r="H10562" s="8"/>
      <c r="I10562" s="4"/>
      <c r="V10562" s="27"/>
    </row>
    <row r="10563" spans="1:22" x14ac:dyDescent="0.3">
      <c r="A10563" s="1"/>
      <c r="C10563" s="6"/>
      <c r="H10563" s="8"/>
      <c r="I10563" s="4"/>
      <c r="V10563" s="27"/>
    </row>
    <row r="10564" spans="1:22" x14ac:dyDescent="0.3">
      <c r="A10564" s="1"/>
      <c r="C10564" s="6"/>
      <c r="H10564" s="8"/>
      <c r="I10564" s="4"/>
      <c r="V10564" s="27"/>
    </row>
    <row r="10565" spans="1:22" x14ac:dyDescent="0.3">
      <c r="A10565" s="1"/>
      <c r="C10565" s="6"/>
      <c r="H10565" s="8"/>
      <c r="I10565" s="4"/>
      <c r="V10565" s="27"/>
    </row>
    <row r="10566" spans="1:22" x14ac:dyDescent="0.3">
      <c r="A10566" s="1"/>
      <c r="C10566" s="6"/>
      <c r="H10566" s="8"/>
      <c r="I10566" s="4"/>
      <c r="V10566" s="27"/>
    </row>
    <row r="10567" spans="1:22" x14ac:dyDescent="0.3">
      <c r="A10567" s="1"/>
      <c r="C10567" s="6"/>
      <c r="H10567" s="8"/>
      <c r="I10567" s="4"/>
      <c r="V10567" s="27"/>
    </row>
    <row r="10568" spans="1:22" x14ac:dyDescent="0.3">
      <c r="A10568" s="1"/>
      <c r="C10568" s="6"/>
      <c r="H10568" s="8"/>
      <c r="I10568" s="4"/>
      <c r="V10568" s="27"/>
    </row>
    <row r="10569" spans="1:22" x14ac:dyDescent="0.3">
      <c r="A10569" s="1"/>
      <c r="C10569" s="6"/>
      <c r="H10569" s="8"/>
      <c r="I10569" s="4"/>
      <c r="V10569" s="27"/>
    </row>
    <row r="10570" spans="1:22" x14ac:dyDescent="0.3">
      <c r="A10570" s="1"/>
      <c r="C10570" s="6"/>
      <c r="H10570" s="8"/>
      <c r="I10570" s="4"/>
      <c r="V10570" s="27"/>
    </row>
    <row r="10571" spans="1:22" x14ac:dyDescent="0.3">
      <c r="A10571" s="1"/>
      <c r="C10571" s="6"/>
      <c r="H10571" s="8"/>
      <c r="I10571" s="4"/>
      <c r="V10571" s="27"/>
    </row>
    <row r="10572" spans="1:22" x14ac:dyDescent="0.3">
      <c r="A10572" s="1"/>
      <c r="C10572" s="6"/>
      <c r="H10572" s="8"/>
      <c r="I10572" s="4"/>
      <c r="V10572" s="27"/>
    </row>
    <row r="10573" spans="1:22" x14ac:dyDescent="0.3">
      <c r="A10573" s="1"/>
      <c r="C10573" s="6"/>
      <c r="H10573" s="8"/>
      <c r="I10573" s="4"/>
      <c r="V10573" s="27"/>
    </row>
    <row r="10574" spans="1:22" x14ac:dyDescent="0.3">
      <c r="A10574" s="1"/>
      <c r="C10574" s="6"/>
      <c r="H10574" s="8"/>
      <c r="I10574" s="4"/>
      <c r="V10574" s="27"/>
    </row>
    <row r="10575" spans="1:22" x14ac:dyDescent="0.3">
      <c r="A10575" s="1"/>
      <c r="C10575" s="6"/>
      <c r="H10575" s="8"/>
      <c r="I10575" s="4"/>
      <c r="V10575" s="27"/>
    </row>
    <row r="10576" spans="1:22" x14ac:dyDescent="0.3">
      <c r="A10576" s="1"/>
      <c r="C10576" s="6"/>
      <c r="H10576" s="8"/>
      <c r="I10576" s="4"/>
      <c r="V10576" s="27"/>
    </row>
    <row r="10577" spans="1:22" x14ac:dyDescent="0.3">
      <c r="A10577" s="1"/>
      <c r="C10577" s="6"/>
      <c r="H10577" s="8"/>
      <c r="I10577" s="4"/>
      <c r="V10577" s="27"/>
    </row>
    <row r="10578" spans="1:22" x14ac:dyDescent="0.3">
      <c r="A10578" s="1"/>
      <c r="C10578" s="6"/>
      <c r="H10578" s="8"/>
      <c r="I10578" s="4"/>
      <c r="V10578" s="27"/>
    </row>
    <row r="10579" spans="1:22" x14ac:dyDescent="0.3">
      <c r="A10579" s="1"/>
      <c r="C10579" s="6"/>
      <c r="H10579" s="8"/>
      <c r="I10579" s="4"/>
      <c r="V10579" s="27"/>
    </row>
    <row r="10580" spans="1:22" x14ac:dyDescent="0.3">
      <c r="A10580" s="1"/>
      <c r="C10580" s="6"/>
      <c r="H10580" s="8"/>
      <c r="I10580" s="4"/>
      <c r="V10580" s="27"/>
    </row>
    <row r="10581" spans="1:22" x14ac:dyDescent="0.3">
      <c r="A10581" s="1"/>
      <c r="C10581" s="6"/>
      <c r="H10581" s="8"/>
      <c r="I10581" s="4"/>
      <c r="V10581" s="27"/>
    </row>
    <row r="10582" spans="1:22" x14ac:dyDescent="0.3">
      <c r="A10582" s="1"/>
      <c r="C10582" s="6"/>
      <c r="H10582" s="8"/>
      <c r="I10582" s="4"/>
      <c r="V10582" s="27"/>
    </row>
    <row r="10583" spans="1:22" x14ac:dyDescent="0.3">
      <c r="A10583" s="1"/>
      <c r="C10583" s="6"/>
      <c r="H10583" s="8"/>
      <c r="I10583" s="4"/>
      <c r="V10583" s="27"/>
    </row>
    <row r="10584" spans="1:22" x14ac:dyDescent="0.3">
      <c r="A10584" s="1"/>
      <c r="C10584" s="6"/>
      <c r="H10584" s="8"/>
      <c r="I10584" s="4"/>
      <c r="V10584" s="27"/>
    </row>
    <row r="10585" spans="1:22" x14ac:dyDescent="0.3">
      <c r="A10585" s="1"/>
      <c r="C10585" s="6"/>
      <c r="H10585" s="8"/>
      <c r="I10585" s="4"/>
      <c r="V10585" s="27"/>
    </row>
    <row r="10586" spans="1:22" x14ac:dyDescent="0.3">
      <c r="A10586" s="1"/>
      <c r="C10586" s="6"/>
      <c r="H10586" s="8"/>
      <c r="I10586" s="4"/>
      <c r="V10586" s="27"/>
    </row>
    <row r="10587" spans="1:22" x14ac:dyDescent="0.3">
      <c r="A10587" s="1"/>
      <c r="C10587" s="6"/>
      <c r="H10587" s="8"/>
      <c r="I10587" s="4"/>
      <c r="V10587" s="27"/>
    </row>
    <row r="10588" spans="1:22" x14ac:dyDescent="0.3">
      <c r="A10588" s="1"/>
      <c r="C10588" s="6"/>
      <c r="H10588" s="8"/>
      <c r="I10588" s="4"/>
      <c r="V10588" s="27"/>
    </row>
    <row r="10589" spans="1:22" x14ac:dyDescent="0.3">
      <c r="A10589" s="1"/>
      <c r="C10589" s="6"/>
      <c r="H10589" s="8"/>
      <c r="I10589" s="4"/>
      <c r="V10589" s="27"/>
    </row>
    <row r="10590" spans="1:22" x14ac:dyDescent="0.3">
      <c r="A10590" s="1"/>
      <c r="C10590" s="6"/>
      <c r="H10590" s="8"/>
      <c r="I10590" s="4"/>
      <c r="V10590" s="27"/>
    </row>
    <row r="10591" spans="1:22" x14ac:dyDescent="0.3">
      <c r="A10591" s="1"/>
      <c r="C10591" s="6"/>
      <c r="H10591" s="8"/>
      <c r="I10591" s="4"/>
      <c r="V10591" s="27"/>
    </row>
    <row r="10592" spans="1:22" x14ac:dyDescent="0.3">
      <c r="A10592" s="1"/>
      <c r="C10592" s="6"/>
      <c r="H10592" s="8"/>
      <c r="I10592" s="4"/>
      <c r="V10592" s="27"/>
    </row>
    <row r="10593" spans="1:22" x14ac:dyDescent="0.3">
      <c r="A10593" s="1"/>
      <c r="C10593" s="6"/>
      <c r="H10593" s="8"/>
      <c r="I10593" s="4"/>
      <c r="V10593" s="27"/>
    </row>
    <row r="10594" spans="1:22" x14ac:dyDescent="0.3">
      <c r="A10594" s="1"/>
      <c r="C10594" s="6"/>
      <c r="H10594" s="8"/>
      <c r="I10594" s="4"/>
      <c r="V10594" s="27"/>
    </row>
    <row r="10595" spans="1:22" x14ac:dyDescent="0.3">
      <c r="A10595" s="1"/>
      <c r="C10595" s="6"/>
      <c r="H10595" s="8"/>
      <c r="I10595" s="4"/>
      <c r="V10595" s="27"/>
    </row>
    <row r="10596" spans="1:22" x14ac:dyDescent="0.3">
      <c r="A10596" s="1"/>
      <c r="C10596" s="6"/>
      <c r="H10596" s="8"/>
      <c r="I10596" s="4"/>
      <c r="V10596" s="27"/>
    </row>
    <row r="10597" spans="1:22" x14ac:dyDescent="0.3">
      <c r="A10597" s="1"/>
      <c r="C10597" s="6"/>
      <c r="H10597" s="8"/>
      <c r="I10597" s="4"/>
      <c r="V10597" s="27"/>
    </row>
    <row r="10598" spans="1:22" x14ac:dyDescent="0.3">
      <c r="A10598" s="1"/>
      <c r="C10598" s="6"/>
      <c r="H10598" s="8"/>
      <c r="I10598" s="4"/>
      <c r="V10598" s="27"/>
    </row>
    <row r="10599" spans="1:22" x14ac:dyDescent="0.3">
      <c r="A10599" s="1"/>
      <c r="C10599" s="6"/>
      <c r="H10599" s="8"/>
      <c r="I10599" s="4"/>
      <c r="V10599" s="27"/>
    </row>
    <row r="10600" spans="1:22" x14ac:dyDescent="0.3">
      <c r="A10600" s="1"/>
      <c r="C10600" s="6"/>
      <c r="H10600" s="8"/>
      <c r="I10600" s="4"/>
      <c r="V10600" s="27"/>
    </row>
    <row r="10601" spans="1:22" x14ac:dyDescent="0.3">
      <c r="A10601" s="1"/>
      <c r="C10601" s="6"/>
      <c r="H10601" s="8"/>
      <c r="I10601" s="4"/>
      <c r="V10601" s="27"/>
    </row>
    <row r="10602" spans="1:22" x14ac:dyDescent="0.3">
      <c r="A10602" s="1"/>
      <c r="C10602" s="6"/>
      <c r="H10602" s="8"/>
      <c r="I10602" s="4"/>
      <c r="V10602" s="27"/>
    </row>
    <row r="10603" spans="1:22" x14ac:dyDescent="0.3">
      <c r="A10603" s="1"/>
      <c r="C10603" s="6"/>
      <c r="H10603" s="8"/>
      <c r="I10603" s="4"/>
      <c r="V10603" s="27"/>
    </row>
    <row r="10604" spans="1:22" x14ac:dyDescent="0.3">
      <c r="A10604" s="1"/>
      <c r="C10604" s="6"/>
      <c r="H10604" s="8"/>
      <c r="I10604" s="4"/>
      <c r="V10604" s="27"/>
    </row>
    <row r="10605" spans="1:22" x14ac:dyDescent="0.3">
      <c r="A10605" s="1"/>
      <c r="C10605" s="6"/>
      <c r="H10605" s="8"/>
      <c r="I10605" s="4"/>
      <c r="V10605" s="27"/>
    </row>
    <row r="10606" spans="1:22" x14ac:dyDescent="0.3">
      <c r="A10606" s="1"/>
      <c r="C10606" s="6"/>
      <c r="H10606" s="8"/>
      <c r="I10606" s="4"/>
      <c r="V10606" s="27"/>
    </row>
    <row r="10607" spans="1:22" x14ac:dyDescent="0.3">
      <c r="A10607" s="1"/>
      <c r="C10607" s="6"/>
      <c r="H10607" s="8"/>
      <c r="I10607" s="4"/>
      <c r="V10607" s="27"/>
    </row>
    <row r="10608" spans="1:22" x14ac:dyDescent="0.3">
      <c r="A10608" s="1"/>
      <c r="C10608" s="6"/>
      <c r="H10608" s="8"/>
      <c r="I10608" s="4"/>
      <c r="V10608" s="27"/>
    </row>
    <row r="10609" spans="1:22" x14ac:dyDescent="0.3">
      <c r="A10609" s="1"/>
      <c r="C10609" s="6"/>
      <c r="H10609" s="8"/>
      <c r="I10609" s="4"/>
      <c r="V10609" s="27"/>
    </row>
    <row r="10610" spans="1:22" x14ac:dyDescent="0.3">
      <c r="A10610" s="1"/>
      <c r="C10610" s="6"/>
      <c r="H10610" s="8"/>
      <c r="I10610" s="4"/>
      <c r="V10610" s="27"/>
    </row>
    <row r="10611" spans="1:22" x14ac:dyDescent="0.3">
      <c r="A10611" s="1"/>
      <c r="C10611" s="6"/>
      <c r="H10611" s="8"/>
      <c r="I10611" s="4"/>
      <c r="V10611" s="27"/>
    </row>
    <row r="10612" spans="1:22" x14ac:dyDescent="0.3">
      <c r="A10612" s="1"/>
      <c r="C10612" s="6"/>
      <c r="H10612" s="8"/>
      <c r="I10612" s="4"/>
      <c r="V10612" s="27"/>
    </row>
    <row r="10613" spans="1:22" x14ac:dyDescent="0.3">
      <c r="A10613" s="1"/>
      <c r="C10613" s="6"/>
      <c r="H10613" s="8"/>
      <c r="I10613" s="4"/>
      <c r="V10613" s="27"/>
    </row>
    <row r="10614" spans="1:22" x14ac:dyDescent="0.3">
      <c r="A10614" s="1"/>
      <c r="C10614" s="6"/>
      <c r="H10614" s="8"/>
      <c r="I10614" s="4"/>
      <c r="V10614" s="27"/>
    </row>
    <row r="10615" spans="1:22" x14ac:dyDescent="0.3">
      <c r="A10615" s="1"/>
      <c r="C10615" s="6"/>
      <c r="H10615" s="8"/>
      <c r="I10615" s="4"/>
      <c r="V10615" s="27"/>
    </row>
    <row r="10616" spans="1:22" x14ac:dyDescent="0.3">
      <c r="A10616" s="1"/>
      <c r="C10616" s="6"/>
      <c r="H10616" s="8"/>
      <c r="I10616" s="4"/>
      <c r="V10616" s="27"/>
    </row>
    <row r="10617" spans="1:22" x14ac:dyDescent="0.3">
      <c r="A10617" s="1"/>
      <c r="C10617" s="6"/>
      <c r="H10617" s="8"/>
      <c r="I10617" s="4"/>
      <c r="V10617" s="27"/>
    </row>
    <row r="10618" spans="1:22" x14ac:dyDescent="0.3">
      <c r="A10618" s="1"/>
      <c r="C10618" s="6"/>
      <c r="H10618" s="8"/>
      <c r="I10618" s="4"/>
      <c r="V10618" s="27"/>
    </row>
    <row r="10619" spans="1:22" x14ac:dyDescent="0.3">
      <c r="A10619" s="1"/>
      <c r="C10619" s="6"/>
      <c r="H10619" s="8"/>
      <c r="I10619" s="4"/>
      <c r="V10619" s="27"/>
    </row>
    <row r="10620" spans="1:22" x14ac:dyDescent="0.3">
      <c r="A10620" s="1"/>
      <c r="C10620" s="6"/>
      <c r="H10620" s="8"/>
      <c r="I10620" s="4"/>
      <c r="V10620" s="27"/>
    </row>
    <row r="10621" spans="1:22" x14ac:dyDescent="0.3">
      <c r="A10621" s="1"/>
      <c r="C10621" s="6"/>
      <c r="H10621" s="8"/>
      <c r="I10621" s="4"/>
      <c r="V10621" s="27"/>
    </row>
    <row r="10622" spans="1:22" x14ac:dyDescent="0.3">
      <c r="A10622" s="1"/>
      <c r="C10622" s="6"/>
      <c r="H10622" s="8"/>
      <c r="I10622" s="4"/>
      <c r="V10622" s="27"/>
    </row>
    <row r="10623" spans="1:22" x14ac:dyDescent="0.3">
      <c r="A10623" s="1"/>
      <c r="C10623" s="6"/>
      <c r="H10623" s="8"/>
      <c r="I10623" s="4"/>
      <c r="V10623" s="27"/>
    </row>
    <row r="10624" spans="1:22" x14ac:dyDescent="0.3">
      <c r="A10624" s="1"/>
      <c r="C10624" s="6"/>
      <c r="H10624" s="8"/>
      <c r="I10624" s="4"/>
      <c r="V10624" s="27"/>
    </row>
    <row r="10625" spans="1:22" x14ac:dyDescent="0.3">
      <c r="A10625" s="1"/>
      <c r="C10625" s="6"/>
      <c r="H10625" s="8"/>
      <c r="I10625" s="4"/>
      <c r="V10625" s="27"/>
    </row>
    <row r="10626" spans="1:22" x14ac:dyDescent="0.3">
      <c r="A10626" s="1"/>
      <c r="C10626" s="6"/>
      <c r="H10626" s="8"/>
      <c r="I10626" s="4"/>
      <c r="V10626" s="27"/>
    </row>
    <row r="10627" spans="1:22" x14ac:dyDescent="0.3">
      <c r="A10627" s="1"/>
      <c r="C10627" s="6"/>
      <c r="H10627" s="8"/>
      <c r="I10627" s="4"/>
      <c r="V10627" s="27"/>
    </row>
    <row r="10628" spans="1:22" x14ac:dyDescent="0.3">
      <c r="A10628" s="1"/>
      <c r="C10628" s="6"/>
      <c r="H10628" s="8"/>
      <c r="I10628" s="4"/>
      <c r="V10628" s="27"/>
    </row>
    <row r="10629" spans="1:22" x14ac:dyDescent="0.3">
      <c r="A10629" s="1"/>
      <c r="C10629" s="6"/>
      <c r="H10629" s="8"/>
      <c r="I10629" s="4"/>
      <c r="V10629" s="27"/>
    </row>
    <row r="10630" spans="1:22" x14ac:dyDescent="0.3">
      <c r="A10630" s="1"/>
      <c r="C10630" s="6"/>
      <c r="H10630" s="8"/>
      <c r="I10630" s="4"/>
      <c r="V10630" s="27"/>
    </row>
    <row r="10631" spans="1:22" x14ac:dyDescent="0.3">
      <c r="A10631" s="1"/>
      <c r="C10631" s="6"/>
      <c r="H10631" s="8"/>
      <c r="I10631" s="4"/>
      <c r="V10631" s="27"/>
    </row>
    <row r="10632" spans="1:22" x14ac:dyDescent="0.3">
      <c r="A10632" s="1"/>
      <c r="C10632" s="6"/>
      <c r="H10632" s="8"/>
      <c r="I10632" s="4"/>
      <c r="V10632" s="27"/>
    </row>
    <row r="10633" spans="1:22" x14ac:dyDescent="0.3">
      <c r="A10633" s="1"/>
      <c r="C10633" s="6"/>
      <c r="H10633" s="8"/>
      <c r="I10633" s="4"/>
      <c r="V10633" s="27"/>
    </row>
    <row r="10634" spans="1:22" x14ac:dyDescent="0.3">
      <c r="A10634" s="1"/>
      <c r="C10634" s="6"/>
      <c r="H10634" s="8"/>
      <c r="I10634" s="4"/>
      <c r="V10634" s="27"/>
    </row>
    <row r="10635" spans="1:22" x14ac:dyDescent="0.3">
      <c r="A10635" s="1"/>
      <c r="C10635" s="6"/>
      <c r="H10635" s="8"/>
      <c r="I10635" s="4"/>
      <c r="V10635" s="27"/>
    </row>
    <row r="10636" spans="1:22" x14ac:dyDescent="0.3">
      <c r="A10636" s="1"/>
      <c r="C10636" s="6"/>
      <c r="H10636" s="8"/>
      <c r="I10636" s="4"/>
      <c r="V10636" s="27"/>
    </row>
    <row r="10637" spans="1:22" x14ac:dyDescent="0.3">
      <c r="A10637" s="1"/>
      <c r="C10637" s="6"/>
      <c r="H10637" s="8"/>
      <c r="I10637" s="4"/>
      <c r="V10637" s="27"/>
    </row>
    <row r="10638" spans="1:22" x14ac:dyDescent="0.3">
      <c r="A10638" s="1"/>
      <c r="C10638" s="6"/>
      <c r="H10638" s="8"/>
      <c r="I10638" s="4"/>
      <c r="V10638" s="27"/>
    </row>
    <row r="10639" spans="1:22" x14ac:dyDescent="0.3">
      <c r="A10639" s="1"/>
      <c r="C10639" s="6"/>
      <c r="H10639" s="8"/>
      <c r="I10639" s="4"/>
      <c r="V10639" s="27"/>
    </row>
    <row r="10640" spans="1:22" x14ac:dyDescent="0.3">
      <c r="A10640" s="1"/>
      <c r="C10640" s="6"/>
      <c r="H10640" s="8"/>
      <c r="I10640" s="4"/>
      <c r="V10640" s="27"/>
    </row>
    <row r="10641" spans="1:22" x14ac:dyDescent="0.3">
      <c r="A10641" s="1"/>
      <c r="C10641" s="6"/>
      <c r="H10641" s="8"/>
      <c r="I10641" s="4"/>
      <c r="V10641" s="27"/>
    </row>
    <row r="10642" spans="1:22" x14ac:dyDescent="0.3">
      <c r="A10642" s="1"/>
      <c r="C10642" s="6"/>
      <c r="H10642" s="8"/>
      <c r="I10642" s="4"/>
      <c r="V10642" s="27"/>
    </row>
    <row r="10643" spans="1:22" x14ac:dyDescent="0.3">
      <c r="A10643" s="1"/>
      <c r="C10643" s="6"/>
      <c r="H10643" s="8"/>
      <c r="I10643" s="4"/>
      <c r="V10643" s="27"/>
    </row>
    <row r="10644" spans="1:22" x14ac:dyDescent="0.3">
      <c r="A10644" s="1"/>
      <c r="C10644" s="6"/>
      <c r="H10644" s="8"/>
      <c r="I10644" s="4"/>
      <c r="V10644" s="27"/>
    </row>
    <row r="10645" spans="1:22" x14ac:dyDescent="0.3">
      <c r="A10645" s="1"/>
      <c r="C10645" s="6"/>
      <c r="H10645" s="8"/>
      <c r="I10645" s="4"/>
      <c r="V10645" s="27"/>
    </row>
    <row r="10646" spans="1:22" x14ac:dyDescent="0.3">
      <c r="A10646" s="1"/>
      <c r="C10646" s="6"/>
      <c r="H10646" s="8"/>
      <c r="I10646" s="4"/>
      <c r="V10646" s="27"/>
    </row>
    <row r="10647" spans="1:22" x14ac:dyDescent="0.3">
      <c r="A10647" s="1"/>
      <c r="C10647" s="6"/>
      <c r="H10647" s="8"/>
      <c r="I10647" s="4"/>
      <c r="V10647" s="27"/>
    </row>
    <row r="10648" spans="1:22" x14ac:dyDescent="0.3">
      <c r="A10648" s="1"/>
      <c r="C10648" s="6"/>
      <c r="H10648" s="8"/>
      <c r="I10648" s="4"/>
      <c r="V10648" s="27"/>
    </row>
    <row r="10649" spans="1:22" x14ac:dyDescent="0.3">
      <c r="A10649" s="1"/>
      <c r="C10649" s="6"/>
      <c r="H10649" s="8"/>
      <c r="I10649" s="4"/>
      <c r="V10649" s="27"/>
    </row>
    <row r="10650" spans="1:22" x14ac:dyDescent="0.3">
      <c r="A10650" s="1"/>
      <c r="C10650" s="6"/>
      <c r="H10650" s="8"/>
      <c r="I10650" s="4"/>
      <c r="V10650" s="27"/>
    </row>
    <row r="10651" spans="1:22" x14ac:dyDescent="0.3">
      <c r="A10651" s="1"/>
      <c r="C10651" s="6"/>
      <c r="H10651" s="8"/>
      <c r="I10651" s="4"/>
      <c r="V10651" s="27"/>
    </row>
    <row r="10652" spans="1:22" x14ac:dyDescent="0.3">
      <c r="A10652" s="1"/>
      <c r="C10652" s="6"/>
      <c r="H10652" s="8"/>
      <c r="I10652" s="4"/>
      <c r="V10652" s="27"/>
    </row>
    <row r="10653" spans="1:22" x14ac:dyDescent="0.3">
      <c r="A10653" s="1"/>
      <c r="C10653" s="6"/>
      <c r="H10653" s="8"/>
      <c r="I10653" s="4"/>
      <c r="V10653" s="27"/>
    </row>
    <row r="10654" spans="1:22" x14ac:dyDescent="0.3">
      <c r="A10654" s="1"/>
      <c r="C10654" s="6"/>
      <c r="H10654" s="8"/>
      <c r="I10654" s="4"/>
      <c r="V10654" s="27"/>
    </row>
    <row r="10655" spans="1:22" x14ac:dyDescent="0.3">
      <c r="A10655" s="1"/>
      <c r="C10655" s="6"/>
      <c r="H10655" s="8"/>
      <c r="I10655" s="4"/>
      <c r="V10655" s="27"/>
    </row>
    <row r="10656" spans="1:22" x14ac:dyDescent="0.3">
      <c r="A10656" s="1"/>
      <c r="C10656" s="6"/>
      <c r="H10656" s="8"/>
      <c r="I10656" s="4"/>
      <c r="V10656" s="27"/>
    </row>
    <row r="10657" spans="1:22" x14ac:dyDescent="0.3">
      <c r="A10657" s="1"/>
      <c r="C10657" s="6"/>
      <c r="H10657" s="8"/>
      <c r="I10657" s="4"/>
      <c r="V10657" s="27"/>
    </row>
    <row r="10658" spans="1:22" x14ac:dyDescent="0.3">
      <c r="A10658" s="1"/>
      <c r="C10658" s="6"/>
      <c r="H10658" s="8"/>
      <c r="I10658" s="4"/>
      <c r="V10658" s="27"/>
    </row>
    <row r="10659" spans="1:22" x14ac:dyDescent="0.3">
      <c r="A10659" s="1"/>
      <c r="C10659" s="6"/>
      <c r="H10659" s="8"/>
      <c r="I10659" s="4"/>
      <c r="V10659" s="27"/>
    </row>
    <row r="10660" spans="1:22" x14ac:dyDescent="0.3">
      <c r="A10660" s="1"/>
      <c r="C10660" s="6"/>
      <c r="H10660" s="8"/>
      <c r="I10660" s="4"/>
      <c r="V10660" s="27"/>
    </row>
    <row r="10661" spans="1:22" x14ac:dyDescent="0.3">
      <c r="A10661" s="1"/>
      <c r="C10661" s="6"/>
      <c r="H10661" s="8"/>
      <c r="I10661" s="4"/>
      <c r="V10661" s="27"/>
    </row>
    <row r="10662" spans="1:22" x14ac:dyDescent="0.3">
      <c r="A10662" s="1"/>
      <c r="C10662" s="6"/>
      <c r="H10662" s="8"/>
      <c r="I10662" s="4"/>
      <c r="V10662" s="27"/>
    </row>
    <row r="10663" spans="1:22" x14ac:dyDescent="0.3">
      <c r="A10663" s="1"/>
      <c r="C10663" s="6"/>
      <c r="H10663" s="8"/>
      <c r="I10663" s="4"/>
      <c r="V10663" s="27"/>
    </row>
    <row r="10664" spans="1:22" x14ac:dyDescent="0.3">
      <c r="A10664" s="1"/>
      <c r="C10664" s="6"/>
      <c r="H10664" s="8"/>
      <c r="I10664" s="4"/>
      <c r="V10664" s="27"/>
    </row>
    <row r="10665" spans="1:22" x14ac:dyDescent="0.3">
      <c r="A10665" s="1"/>
      <c r="C10665" s="6"/>
      <c r="H10665" s="8"/>
      <c r="I10665" s="4"/>
      <c r="V10665" s="27"/>
    </row>
    <row r="10666" spans="1:22" x14ac:dyDescent="0.3">
      <c r="A10666" s="1"/>
      <c r="C10666" s="6"/>
      <c r="H10666" s="8"/>
      <c r="I10666" s="4"/>
      <c r="V10666" s="27"/>
    </row>
    <row r="10667" spans="1:22" x14ac:dyDescent="0.3">
      <c r="A10667" s="1"/>
      <c r="C10667" s="6"/>
      <c r="H10667" s="8"/>
      <c r="I10667" s="4"/>
      <c r="V10667" s="27"/>
    </row>
    <row r="10668" spans="1:22" x14ac:dyDescent="0.3">
      <c r="A10668" s="1"/>
      <c r="C10668" s="6"/>
      <c r="H10668" s="8"/>
      <c r="I10668" s="4"/>
      <c r="V10668" s="27"/>
    </row>
    <row r="10669" spans="1:22" x14ac:dyDescent="0.3">
      <c r="A10669" s="1"/>
      <c r="C10669" s="6"/>
      <c r="H10669" s="8"/>
      <c r="I10669" s="4"/>
      <c r="V10669" s="27"/>
    </row>
    <row r="10670" spans="1:22" x14ac:dyDescent="0.3">
      <c r="A10670" s="1"/>
      <c r="C10670" s="6"/>
      <c r="H10670" s="8"/>
      <c r="I10670" s="4"/>
      <c r="V10670" s="27"/>
    </row>
    <row r="10671" spans="1:22" x14ac:dyDescent="0.3">
      <c r="A10671" s="1"/>
      <c r="C10671" s="6"/>
      <c r="H10671" s="8"/>
      <c r="I10671" s="4"/>
      <c r="V10671" s="27"/>
    </row>
    <row r="10672" spans="1:22" x14ac:dyDescent="0.3">
      <c r="A10672" s="1"/>
      <c r="C10672" s="6"/>
      <c r="H10672" s="8"/>
      <c r="I10672" s="4"/>
      <c r="V10672" s="27"/>
    </row>
    <row r="10673" spans="1:22" x14ac:dyDescent="0.3">
      <c r="A10673" s="1"/>
      <c r="C10673" s="6"/>
      <c r="H10673" s="8"/>
      <c r="I10673" s="4"/>
      <c r="V10673" s="27"/>
    </row>
    <row r="10674" spans="1:22" x14ac:dyDescent="0.3">
      <c r="A10674" s="1"/>
      <c r="C10674" s="6"/>
      <c r="H10674" s="8"/>
      <c r="I10674" s="4"/>
      <c r="V10674" s="27"/>
    </row>
    <row r="10675" spans="1:22" x14ac:dyDescent="0.3">
      <c r="A10675" s="1"/>
      <c r="C10675" s="6"/>
      <c r="H10675" s="8"/>
      <c r="I10675" s="4"/>
      <c r="V10675" s="27"/>
    </row>
    <row r="10676" spans="1:22" x14ac:dyDescent="0.3">
      <c r="A10676" s="1"/>
      <c r="C10676" s="6"/>
      <c r="H10676" s="8"/>
      <c r="I10676" s="4"/>
      <c r="V10676" s="27"/>
    </row>
    <row r="10677" spans="1:22" x14ac:dyDescent="0.3">
      <c r="A10677" s="1"/>
      <c r="C10677" s="6"/>
      <c r="H10677" s="8"/>
      <c r="I10677" s="4"/>
      <c r="V10677" s="27"/>
    </row>
    <row r="10678" spans="1:22" x14ac:dyDescent="0.3">
      <c r="A10678" s="1"/>
      <c r="C10678" s="6"/>
      <c r="H10678" s="8"/>
      <c r="I10678" s="4"/>
      <c r="V10678" s="27"/>
    </row>
    <row r="10679" spans="1:22" x14ac:dyDescent="0.3">
      <c r="A10679" s="1"/>
      <c r="C10679" s="6"/>
      <c r="H10679" s="8"/>
      <c r="I10679" s="4"/>
      <c r="V10679" s="27"/>
    </row>
    <row r="10680" spans="1:22" x14ac:dyDescent="0.3">
      <c r="A10680" s="1"/>
      <c r="C10680" s="6"/>
      <c r="H10680" s="8"/>
      <c r="I10680" s="4"/>
      <c r="V10680" s="27"/>
    </row>
    <row r="10681" spans="1:22" x14ac:dyDescent="0.3">
      <c r="A10681" s="1"/>
      <c r="C10681" s="6"/>
      <c r="H10681" s="8"/>
      <c r="I10681" s="4"/>
      <c r="V10681" s="27"/>
    </row>
    <row r="10682" spans="1:22" x14ac:dyDescent="0.3">
      <c r="A10682" s="1"/>
      <c r="C10682" s="6"/>
      <c r="H10682" s="8"/>
      <c r="I10682" s="4"/>
      <c r="V10682" s="27"/>
    </row>
    <row r="10683" spans="1:22" x14ac:dyDescent="0.3">
      <c r="A10683" s="1"/>
      <c r="C10683" s="6"/>
      <c r="H10683" s="8"/>
      <c r="I10683" s="4"/>
      <c r="V10683" s="27"/>
    </row>
    <row r="10684" spans="1:22" x14ac:dyDescent="0.3">
      <c r="A10684" s="1"/>
      <c r="C10684" s="6"/>
      <c r="H10684" s="8"/>
      <c r="I10684" s="4"/>
      <c r="V10684" s="27"/>
    </row>
    <row r="10685" spans="1:22" x14ac:dyDescent="0.3">
      <c r="A10685" s="1"/>
      <c r="C10685" s="6"/>
      <c r="H10685" s="8"/>
      <c r="I10685" s="4"/>
      <c r="V10685" s="27"/>
    </row>
    <row r="10686" spans="1:22" x14ac:dyDescent="0.3">
      <c r="A10686" s="1"/>
      <c r="C10686" s="6"/>
      <c r="H10686" s="8"/>
      <c r="I10686" s="4"/>
      <c r="V10686" s="27"/>
    </row>
    <row r="10687" spans="1:22" x14ac:dyDescent="0.3">
      <c r="A10687" s="1"/>
      <c r="C10687" s="6"/>
      <c r="H10687" s="8"/>
      <c r="I10687" s="4"/>
      <c r="V10687" s="27"/>
    </row>
    <row r="10688" spans="1:22" x14ac:dyDescent="0.3">
      <c r="A10688" s="1"/>
      <c r="C10688" s="6"/>
      <c r="H10688" s="8"/>
      <c r="I10688" s="4"/>
      <c r="V10688" s="27"/>
    </row>
    <row r="10689" spans="1:22" x14ac:dyDescent="0.3">
      <c r="A10689" s="1"/>
      <c r="C10689" s="6"/>
      <c r="H10689" s="8"/>
      <c r="I10689" s="4"/>
      <c r="V10689" s="27"/>
    </row>
    <row r="10690" spans="1:22" x14ac:dyDescent="0.3">
      <c r="A10690" s="1"/>
      <c r="C10690" s="6"/>
      <c r="H10690" s="8"/>
      <c r="I10690" s="4"/>
      <c r="V10690" s="27"/>
    </row>
    <row r="10691" spans="1:22" x14ac:dyDescent="0.3">
      <c r="A10691" s="1"/>
      <c r="C10691" s="6"/>
      <c r="H10691" s="8"/>
      <c r="I10691" s="4"/>
      <c r="V10691" s="27"/>
    </row>
    <row r="10692" spans="1:22" x14ac:dyDescent="0.3">
      <c r="A10692" s="1"/>
      <c r="C10692" s="6"/>
      <c r="H10692" s="8"/>
      <c r="I10692" s="4"/>
      <c r="V10692" s="27"/>
    </row>
    <row r="10693" spans="1:22" x14ac:dyDescent="0.3">
      <c r="A10693" s="1"/>
      <c r="C10693" s="6"/>
      <c r="H10693" s="8"/>
      <c r="I10693" s="4"/>
      <c r="V10693" s="27"/>
    </row>
    <row r="10694" spans="1:22" x14ac:dyDescent="0.3">
      <c r="A10694" s="1"/>
      <c r="C10694" s="6"/>
      <c r="H10694" s="8"/>
      <c r="I10694" s="4"/>
      <c r="V10694" s="27"/>
    </row>
    <row r="10695" spans="1:22" x14ac:dyDescent="0.3">
      <c r="A10695" s="1"/>
      <c r="C10695" s="6"/>
      <c r="H10695" s="8"/>
      <c r="I10695" s="4"/>
      <c r="V10695" s="27"/>
    </row>
    <row r="10696" spans="1:22" x14ac:dyDescent="0.3">
      <c r="A10696" s="1"/>
      <c r="C10696" s="6"/>
      <c r="H10696" s="8"/>
      <c r="I10696" s="4"/>
      <c r="V10696" s="27"/>
    </row>
    <row r="10697" spans="1:22" x14ac:dyDescent="0.3">
      <c r="A10697" s="1"/>
      <c r="C10697" s="6"/>
      <c r="H10697" s="8"/>
      <c r="I10697" s="4"/>
      <c r="V10697" s="27"/>
    </row>
    <row r="10698" spans="1:22" x14ac:dyDescent="0.3">
      <c r="A10698" s="1"/>
      <c r="C10698" s="6"/>
      <c r="H10698" s="8"/>
      <c r="I10698" s="4"/>
      <c r="V10698" s="27"/>
    </row>
    <row r="10699" spans="1:22" x14ac:dyDescent="0.3">
      <c r="A10699" s="1"/>
      <c r="C10699" s="6"/>
      <c r="H10699" s="8"/>
      <c r="I10699" s="4"/>
      <c r="V10699" s="27"/>
    </row>
    <row r="10700" spans="1:22" x14ac:dyDescent="0.3">
      <c r="A10700" s="1"/>
      <c r="C10700" s="6"/>
      <c r="H10700" s="8"/>
      <c r="I10700" s="4"/>
      <c r="V10700" s="27"/>
    </row>
    <row r="10701" spans="1:22" x14ac:dyDescent="0.3">
      <c r="A10701" s="1"/>
      <c r="C10701" s="6"/>
      <c r="H10701" s="8"/>
      <c r="I10701" s="4"/>
      <c r="V10701" s="27"/>
    </row>
    <row r="10702" spans="1:22" x14ac:dyDescent="0.3">
      <c r="A10702" s="1"/>
      <c r="C10702" s="6"/>
      <c r="H10702" s="8"/>
      <c r="I10702" s="4"/>
      <c r="V10702" s="27"/>
    </row>
    <row r="10703" spans="1:22" x14ac:dyDescent="0.3">
      <c r="A10703" s="1"/>
      <c r="C10703" s="6"/>
      <c r="H10703" s="8"/>
      <c r="I10703" s="4"/>
      <c r="V10703" s="27"/>
    </row>
    <row r="10704" spans="1:22" x14ac:dyDescent="0.3">
      <c r="A10704" s="1"/>
      <c r="C10704" s="6"/>
      <c r="H10704" s="8"/>
      <c r="I10704" s="4"/>
      <c r="V10704" s="27"/>
    </row>
    <row r="10705" spans="1:22" x14ac:dyDescent="0.3">
      <c r="A10705" s="1"/>
      <c r="C10705" s="6"/>
      <c r="H10705" s="8"/>
      <c r="I10705" s="4"/>
      <c r="V10705" s="27"/>
    </row>
    <row r="10706" spans="1:22" x14ac:dyDescent="0.3">
      <c r="A10706" s="1"/>
      <c r="C10706" s="6"/>
      <c r="H10706" s="8"/>
      <c r="I10706" s="4"/>
      <c r="V10706" s="27"/>
    </row>
    <row r="10707" spans="1:22" x14ac:dyDescent="0.3">
      <c r="A10707" s="1"/>
      <c r="C10707" s="6"/>
      <c r="H10707" s="8"/>
      <c r="I10707" s="4"/>
      <c r="V10707" s="27"/>
    </row>
    <row r="10708" spans="1:22" x14ac:dyDescent="0.3">
      <c r="A10708" s="1"/>
      <c r="C10708" s="6"/>
      <c r="H10708" s="8"/>
      <c r="I10708" s="4"/>
      <c r="V10708" s="27"/>
    </row>
    <row r="10709" spans="1:22" x14ac:dyDescent="0.3">
      <c r="A10709" s="1"/>
      <c r="C10709" s="6"/>
      <c r="H10709" s="8"/>
      <c r="I10709" s="4"/>
      <c r="V10709" s="27"/>
    </row>
    <row r="10710" spans="1:22" x14ac:dyDescent="0.3">
      <c r="A10710" s="1"/>
      <c r="C10710" s="6"/>
      <c r="H10710" s="8"/>
      <c r="I10710" s="4"/>
      <c r="V10710" s="27"/>
    </row>
    <row r="10711" spans="1:22" x14ac:dyDescent="0.3">
      <c r="A10711" s="1"/>
      <c r="C10711" s="6"/>
      <c r="H10711" s="8"/>
      <c r="I10711" s="4"/>
      <c r="V10711" s="27"/>
    </row>
    <row r="10712" spans="1:22" x14ac:dyDescent="0.3">
      <c r="A10712" s="1"/>
      <c r="C10712" s="6"/>
      <c r="H10712" s="8"/>
      <c r="I10712" s="4"/>
      <c r="V10712" s="27"/>
    </row>
    <row r="10713" spans="1:22" x14ac:dyDescent="0.3">
      <c r="A10713" s="1"/>
      <c r="C10713" s="6"/>
      <c r="H10713" s="8"/>
      <c r="I10713" s="4"/>
      <c r="V10713" s="27"/>
    </row>
    <row r="10714" spans="1:22" x14ac:dyDescent="0.3">
      <c r="A10714" s="1"/>
      <c r="C10714" s="6"/>
      <c r="H10714" s="8"/>
      <c r="I10714" s="4"/>
      <c r="V10714" s="27"/>
    </row>
    <row r="10715" spans="1:22" x14ac:dyDescent="0.3">
      <c r="A10715" s="1"/>
      <c r="C10715" s="6"/>
      <c r="H10715" s="8"/>
      <c r="I10715" s="4"/>
      <c r="V10715" s="27"/>
    </row>
    <row r="10716" spans="1:22" x14ac:dyDescent="0.3">
      <c r="A10716" s="1"/>
      <c r="C10716" s="6"/>
      <c r="H10716" s="8"/>
      <c r="I10716" s="4"/>
      <c r="V10716" s="27"/>
    </row>
    <row r="10717" spans="1:22" x14ac:dyDescent="0.3">
      <c r="A10717" s="1"/>
      <c r="C10717" s="6"/>
      <c r="H10717" s="8"/>
      <c r="I10717" s="4"/>
      <c r="V10717" s="27"/>
    </row>
    <row r="10718" spans="1:22" x14ac:dyDescent="0.3">
      <c r="A10718" s="1"/>
      <c r="C10718" s="6"/>
      <c r="H10718" s="8"/>
      <c r="I10718" s="4"/>
      <c r="V10718" s="27"/>
    </row>
    <row r="10719" spans="1:22" x14ac:dyDescent="0.3">
      <c r="A10719" s="1"/>
      <c r="C10719" s="6"/>
      <c r="H10719" s="8"/>
      <c r="I10719" s="4"/>
      <c r="V10719" s="27"/>
    </row>
    <row r="10720" spans="1:22" x14ac:dyDescent="0.3">
      <c r="A10720" s="1"/>
      <c r="C10720" s="6"/>
      <c r="H10720" s="8"/>
      <c r="I10720" s="4"/>
      <c r="V10720" s="27"/>
    </row>
    <row r="10721" spans="1:22" x14ac:dyDescent="0.3">
      <c r="A10721" s="1"/>
      <c r="C10721" s="6"/>
      <c r="H10721" s="8"/>
      <c r="I10721" s="4"/>
      <c r="V10721" s="27"/>
    </row>
    <row r="10722" spans="1:22" x14ac:dyDescent="0.3">
      <c r="A10722" s="1"/>
      <c r="C10722" s="6"/>
      <c r="H10722" s="8"/>
      <c r="I10722" s="4"/>
      <c r="V10722" s="27"/>
    </row>
    <row r="10723" spans="1:22" x14ac:dyDescent="0.3">
      <c r="A10723" s="1"/>
      <c r="C10723" s="6"/>
      <c r="H10723" s="8"/>
      <c r="I10723" s="4"/>
      <c r="V10723" s="27"/>
    </row>
    <row r="10724" spans="1:22" x14ac:dyDescent="0.3">
      <c r="A10724" s="1"/>
      <c r="C10724" s="6"/>
      <c r="H10724" s="8"/>
      <c r="I10724" s="4"/>
      <c r="V10724" s="27"/>
    </row>
    <row r="10725" spans="1:22" x14ac:dyDescent="0.3">
      <c r="A10725" s="1"/>
      <c r="C10725" s="6"/>
      <c r="H10725" s="8"/>
      <c r="I10725" s="4"/>
      <c r="V10725" s="27"/>
    </row>
    <row r="10726" spans="1:22" x14ac:dyDescent="0.3">
      <c r="A10726" s="1"/>
      <c r="C10726" s="6"/>
      <c r="H10726" s="8"/>
      <c r="I10726" s="4"/>
      <c r="V10726" s="27"/>
    </row>
    <row r="10727" spans="1:22" x14ac:dyDescent="0.3">
      <c r="A10727" s="1"/>
      <c r="C10727" s="6"/>
      <c r="H10727" s="8"/>
      <c r="I10727" s="4"/>
      <c r="V10727" s="27"/>
    </row>
    <row r="10728" spans="1:22" x14ac:dyDescent="0.3">
      <c r="A10728" s="1"/>
      <c r="C10728" s="6"/>
      <c r="H10728" s="8"/>
      <c r="I10728" s="4"/>
      <c r="V10728" s="27"/>
    </row>
    <row r="10729" spans="1:22" x14ac:dyDescent="0.3">
      <c r="A10729" s="1"/>
      <c r="C10729" s="6"/>
      <c r="H10729" s="8"/>
      <c r="I10729" s="4"/>
      <c r="V10729" s="27"/>
    </row>
    <row r="10730" spans="1:22" x14ac:dyDescent="0.3">
      <c r="A10730" s="1"/>
      <c r="C10730" s="6"/>
      <c r="H10730" s="8"/>
      <c r="I10730" s="4"/>
      <c r="V10730" s="27"/>
    </row>
    <row r="10731" spans="1:22" x14ac:dyDescent="0.3">
      <c r="A10731" s="1"/>
      <c r="C10731" s="6"/>
      <c r="H10731" s="8"/>
      <c r="I10731" s="4"/>
      <c r="V10731" s="27"/>
    </row>
    <row r="10732" spans="1:22" x14ac:dyDescent="0.3">
      <c r="A10732" s="1"/>
      <c r="C10732" s="6"/>
      <c r="H10732" s="8"/>
      <c r="I10732" s="4"/>
      <c r="V10732" s="27"/>
    </row>
    <row r="10733" spans="1:22" x14ac:dyDescent="0.3">
      <c r="A10733" s="1"/>
      <c r="C10733" s="6"/>
      <c r="H10733" s="8"/>
      <c r="I10733" s="4"/>
      <c r="V10733" s="27"/>
    </row>
    <row r="10734" spans="1:22" x14ac:dyDescent="0.3">
      <c r="A10734" s="1"/>
      <c r="C10734" s="6"/>
      <c r="H10734" s="8"/>
      <c r="I10734" s="4"/>
      <c r="V10734" s="27"/>
    </row>
    <row r="10735" spans="1:22" x14ac:dyDescent="0.3">
      <c r="A10735" s="1"/>
      <c r="C10735" s="6"/>
      <c r="H10735" s="8"/>
      <c r="I10735" s="4"/>
      <c r="V10735" s="27"/>
    </row>
    <row r="10736" spans="1:22" x14ac:dyDescent="0.3">
      <c r="A10736" s="1"/>
      <c r="C10736" s="6"/>
      <c r="H10736" s="8"/>
      <c r="I10736" s="4"/>
      <c r="V10736" s="27"/>
    </row>
    <row r="10737" spans="1:22" x14ac:dyDescent="0.3">
      <c r="A10737" s="1"/>
      <c r="C10737" s="6"/>
      <c r="H10737" s="8"/>
      <c r="I10737" s="4"/>
      <c r="V10737" s="27"/>
    </row>
    <row r="10738" spans="1:22" x14ac:dyDescent="0.3">
      <c r="A10738" s="1"/>
      <c r="C10738" s="6"/>
      <c r="H10738" s="8"/>
      <c r="I10738" s="4"/>
      <c r="V10738" s="27"/>
    </row>
    <row r="10739" spans="1:22" x14ac:dyDescent="0.3">
      <c r="A10739" s="1"/>
      <c r="C10739" s="6"/>
      <c r="H10739" s="8"/>
      <c r="I10739" s="4"/>
      <c r="V10739" s="27"/>
    </row>
    <row r="10740" spans="1:22" x14ac:dyDescent="0.3">
      <c r="A10740" s="1"/>
      <c r="C10740" s="6"/>
      <c r="H10740" s="8"/>
      <c r="I10740" s="4"/>
      <c r="V10740" s="27"/>
    </row>
    <row r="10741" spans="1:22" x14ac:dyDescent="0.3">
      <c r="A10741" s="1"/>
      <c r="C10741" s="6"/>
      <c r="H10741" s="8"/>
      <c r="I10741" s="4"/>
      <c r="V10741" s="27"/>
    </row>
    <row r="10742" spans="1:22" x14ac:dyDescent="0.3">
      <c r="A10742" s="1"/>
      <c r="C10742" s="6"/>
      <c r="H10742" s="8"/>
      <c r="I10742" s="4"/>
      <c r="V10742" s="27"/>
    </row>
    <row r="10743" spans="1:22" x14ac:dyDescent="0.3">
      <c r="A10743" s="1"/>
      <c r="C10743" s="6"/>
      <c r="H10743" s="8"/>
      <c r="I10743" s="4"/>
      <c r="V10743" s="27"/>
    </row>
    <row r="10744" spans="1:22" x14ac:dyDescent="0.3">
      <c r="A10744" s="1"/>
      <c r="C10744" s="6"/>
      <c r="H10744" s="8"/>
      <c r="I10744" s="4"/>
      <c r="V10744" s="27"/>
    </row>
    <row r="10745" spans="1:22" x14ac:dyDescent="0.3">
      <c r="A10745" s="1"/>
      <c r="C10745" s="6"/>
      <c r="H10745" s="8"/>
      <c r="I10745" s="4"/>
      <c r="V10745" s="27"/>
    </row>
    <row r="10746" spans="1:22" x14ac:dyDescent="0.3">
      <c r="A10746" s="1"/>
      <c r="C10746" s="6"/>
      <c r="H10746" s="8"/>
      <c r="I10746" s="4"/>
      <c r="V10746" s="27"/>
    </row>
    <row r="10747" spans="1:22" x14ac:dyDescent="0.3">
      <c r="A10747" s="1"/>
      <c r="C10747" s="6"/>
      <c r="H10747" s="8"/>
      <c r="I10747" s="4"/>
      <c r="V10747" s="27"/>
    </row>
    <row r="10748" spans="1:22" x14ac:dyDescent="0.3">
      <c r="A10748" s="1"/>
      <c r="C10748" s="6"/>
      <c r="H10748" s="8"/>
      <c r="I10748" s="4"/>
      <c r="V10748" s="27"/>
    </row>
    <row r="10749" spans="1:22" x14ac:dyDescent="0.3">
      <c r="A10749" s="1"/>
      <c r="C10749" s="6"/>
      <c r="H10749" s="8"/>
      <c r="I10749" s="4"/>
      <c r="V10749" s="27"/>
    </row>
    <row r="10750" spans="1:22" x14ac:dyDescent="0.3">
      <c r="A10750" s="1"/>
      <c r="C10750" s="6"/>
      <c r="H10750" s="8"/>
      <c r="I10750" s="4"/>
      <c r="V10750" s="27"/>
    </row>
    <row r="10751" spans="1:22" x14ac:dyDescent="0.3">
      <c r="A10751" s="1"/>
      <c r="C10751" s="6"/>
      <c r="H10751" s="8"/>
      <c r="I10751" s="4"/>
      <c r="V10751" s="27"/>
    </row>
    <row r="10752" spans="1:22" x14ac:dyDescent="0.3">
      <c r="A10752" s="1"/>
      <c r="C10752" s="6"/>
      <c r="H10752" s="8"/>
      <c r="I10752" s="4"/>
      <c r="V10752" s="27"/>
    </row>
    <row r="10753" spans="1:22" x14ac:dyDescent="0.3">
      <c r="A10753" s="1"/>
      <c r="C10753" s="6"/>
      <c r="H10753" s="8"/>
      <c r="I10753" s="4"/>
      <c r="V10753" s="27"/>
    </row>
    <row r="10754" spans="1:22" x14ac:dyDescent="0.3">
      <c r="A10754" s="1"/>
      <c r="C10754" s="6"/>
      <c r="H10754" s="8"/>
      <c r="I10754" s="4"/>
      <c r="V10754" s="27"/>
    </row>
    <row r="10755" spans="1:22" x14ac:dyDescent="0.3">
      <c r="A10755" s="1"/>
      <c r="C10755" s="6"/>
      <c r="H10755" s="8"/>
      <c r="I10755" s="4"/>
      <c r="V10755" s="27"/>
    </row>
    <row r="10756" spans="1:22" x14ac:dyDescent="0.3">
      <c r="A10756" s="1"/>
      <c r="C10756" s="6"/>
      <c r="H10756" s="8"/>
      <c r="I10756" s="4"/>
      <c r="V10756" s="27"/>
    </row>
    <row r="10757" spans="1:22" x14ac:dyDescent="0.3">
      <c r="A10757" s="1"/>
      <c r="C10757" s="6"/>
      <c r="H10757" s="8"/>
      <c r="I10757" s="4"/>
      <c r="V10757" s="27"/>
    </row>
    <row r="10758" spans="1:22" x14ac:dyDescent="0.3">
      <c r="A10758" s="1"/>
      <c r="C10758" s="6"/>
      <c r="H10758" s="8"/>
      <c r="I10758" s="4"/>
      <c r="V10758" s="27"/>
    </row>
    <row r="10759" spans="1:22" x14ac:dyDescent="0.3">
      <c r="A10759" s="1"/>
      <c r="C10759" s="6"/>
      <c r="H10759" s="8"/>
      <c r="I10759" s="4"/>
      <c r="V10759" s="27"/>
    </row>
    <row r="10760" spans="1:22" x14ac:dyDescent="0.3">
      <c r="A10760" s="1"/>
      <c r="C10760" s="6"/>
      <c r="H10760" s="8"/>
      <c r="I10760" s="4"/>
      <c r="V10760" s="27"/>
    </row>
    <row r="10761" spans="1:22" x14ac:dyDescent="0.3">
      <c r="A10761" s="1"/>
      <c r="C10761" s="6"/>
      <c r="H10761" s="8"/>
      <c r="I10761" s="4"/>
      <c r="V10761" s="27"/>
    </row>
    <row r="10762" spans="1:22" x14ac:dyDescent="0.3">
      <c r="A10762" s="1"/>
      <c r="C10762" s="6"/>
      <c r="H10762" s="8"/>
      <c r="I10762" s="4"/>
      <c r="V10762" s="27"/>
    </row>
    <row r="10763" spans="1:22" x14ac:dyDescent="0.3">
      <c r="A10763" s="1"/>
      <c r="C10763" s="6"/>
      <c r="H10763" s="8"/>
      <c r="I10763" s="4"/>
      <c r="V10763" s="27"/>
    </row>
    <row r="10764" spans="1:22" x14ac:dyDescent="0.3">
      <c r="A10764" s="1"/>
      <c r="C10764" s="6"/>
      <c r="H10764" s="8"/>
      <c r="I10764" s="4"/>
      <c r="V10764" s="27"/>
    </row>
    <row r="10765" spans="1:22" x14ac:dyDescent="0.3">
      <c r="A10765" s="1"/>
      <c r="C10765" s="6"/>
      <c r="H10765" s="8"/>
      <c r="I10765" s="4"/>
      <c r="V10765" s="27"/>
    </row>
    <row r="10766" spans="1:22" x14ac:dyDescent="0.3">
      <c r="A10766" s="1"/>
      <c r="C10766" s="6"/>
      <c r="H10766" s="8"/>
      <c r="I10766" s="4"/>
      <c r="V10766" s="27"/>
    </row>
    <row r="10767" spans="1:22" x14ac:dyDescent="0.3">
      <c r="A10767" s="1"/>
      <c r="C10767" s="6"/>
      <c r="H10767" s="8"/>
      <c r="I10767" s="4"/>
      <c r="V10767" s="27"/>
    </row>
    <row r="10768" spans="1:22" x14ac:dyDescent="0.3">
      <c r="A10768" s="1"/>
      <c r="C10768" s="6"/>
      <c r="H10768" s="8"/>
      <c r="I10768" s="4"/>
      <c r="V10768" s="27"/>
    </row>
    <row r="10769" spans="1:22" x14ac:dyDescent="0.3">
      <c r="A10769" s="1"/>
      <c r="C10769" s="6"/>
      <c r="H10769" s="8"/>
      <c r="I10769" s="4"/>
      <c r="V10769" s="27"/>
    </row>
    <row r="10770" spans="1:22" x14ac:dyDescent="0.3">
      <c r="A10770" s="1"/>
      <c r="C10770" s="6"/>
      <c r="H10770" s="8"/>
      <c r="I10770" s="4"/>
      <c r="V10770" s="27"/>
    </row>
    <row r="10771" spans="1:22" x14ac:dyDescent="0.3">
      <c r="A10771" s="1"/>
      <c r="C10771" s="6"/>
      <c r="H10771" s="8"/>
      <c r="I10771" s="4"/>
      <c r="V10771" s="27"/>
    </row>
    <row r="10772" spans="1:22" x14ac:dyDescent="0.3">
      <c r="A10772" s="1"/>
      <c r="C10772" s="6"/>
      <c r="H10772" s="8"/>
      <c r="I10772" s="4"/>
      <c r="V10772" s="27"/>
    </row>
    <row r="10773" spans="1:22" x14ac:dyDescent="0.3">
      <c r="A10773" s="1"/>
      <c r="C10773" s="6"/>
      <c r="H10773" s="8"/>
      <c r="I10773" s="4"/>
      <c r="V10773" s="27"/>
    </row>
    <row r="10774" spans="1:22" x14ac:dyDescent="0.3">
      <c r="A10774" s="1"/>
      <c r="C10774" s="6"/>
      <c r="H10774" s="8"/>
      <c r="I10774" s="4"/>
      <c r="V10774" s="27"/>
    </row>
    <row r="10775" spans="1:22" x14ac:dyDescent="0.3">
      <c r="A10775" s="1"/>
      <c r="C10775" s="6"/>
      <c r="H10775" s="8"/>
      <c r="I10775" s="4"/>
      <c r="V10775" s="27"/>
    </row>
    <row r="10776" spans="1:22" x14ac:dyDescent="0.3">
      <c r="A10776" s="1"/>
      <c r="C10776" s="6"/>
      <c r="H10776" s="8"/>
      <c r="I10776" s="4"/>
      <c r="V10776" s="27"/>
    </row>
    <row r="10777" spans="1:22" x14ac:dyDescent="0.3">
      <c r="A10777" s="1"/>
      <c r="C10777" s="6"/>
      <c r="H10777" s="8"/>
      <c r="I10777" s="4"/>
      <c r="V10777" s="27"/>
    </row>
    <row r="10778" spans="1:22" x14ac:dyDescent="0.3">
      <c r="A10778" s="1"/>
      <c r="C10778" s="6"/>
      <c r="H10778" s="8"/>
      <c r="I10778" s="4"/>
      <c r="V10778" s="27"/>
    </row>
    <row r="10779" spans="1:22" x14ac:dyDescent="0.3">
      <c r="A10779" s="1"/>
      <c r="C10779" s="6"/>
      <c r="H10779" s="8"/>
      <c r="I10779" s="4"/>
      <c r="V10779" s="27"/>
    </row>
    <row r="10780" spans="1:22" x14ac:dyDescent="0.3">
      <c r="A10780" s="1"/>
      <c r="C10780" s="6"/>
      <c r="H10780" s="8"/>
      <c r="I10780" s="4"/>
      <c r="V10780" s="27"/>
    </row>
    <row r="10781" spans="1:22" x14ac:dyDescent="0.3">
      <c r="A10781" s="1"/>
      <c r="C10781" s="6"/>
      <c r="H10781" s="8"/>
      <c r="I10781" s="4"/>
      <c r="V10781" s="27"/>
    </row>
    <row r="10782" spans="1:22" x14ac:dyDescent="0.3">
      <c r="A10782" s="1"/>
      <c r="C10782" s="6"/>
      <c r="H10782" s="8"/>
      <c r="I10782" s="4"/>
      <c r="V10782" s="27"/>
    </row>
    <row r="10783" spans="1:22" x14ac:dyDescent="0.3">
      <c r="A10783" s="1"/>
      <c r="C10783" s="6"/>
      <c r="H10783" s="8"/>
      <c r="I10783" s="4"/>
      <c r="V10783" s="27"/>
    </row>
    <row r="10784" spans="1:22" x14ac:dyDescent="0.3">
      <c r="A10784" s="1"/>
      <c r="C10784" s="6"/>
      <c r="H10784" s="8"/>
      <c r="I10784" s="4"/>
      <c r="V10784" s="27"/>
    </row>
    <row r="10785" spans="1:22" x14ac:dyDescent="0.3">
      <c r="A10785" s="1"/>
      <c r="C10785" s="6"/>
      <c r="H10785" s="8"/>
      <c r="I10785" s="4"/>
      <c r="V10785" s="27"/>
    </row>
    <row r="10786" spans="1:22" x14ac:dyDescent="0.3">
      <c r="A10786" s="1"/>
      <c r="C10786" s="6"/>
      <c r="H10786" s="8"/>
      <c r="I10786" s="4"/>
      <c r="V10786" s="27"/>
    </row>
    <row r="10787" spans="1:22" x14ac:dyDescent="0.3">
      <c r="A10787" s="1"/>
      <c r="C10787" s="6"/>
      <c r="H10787" s="8"/>
      <c r="I10787" s="4"/>
      <c r="V10787" s="27"/>
    </row>
    <row r="10788" spans="1:22" x14ac:dyDescent="0.3">
      <c r="A10788" s="1"/>
      <c r="C10788" s="6"/>
      <c r="H10788" s="8"/>
      <c r="I10788" s="4"/>
      <c r="V10788" s="27"/>
    </row>
    <row r="10789" spans="1:22" x14ac:dyDescent="0.3">
      <c r="A10789" s="1"/>
      <c r="C10789" s="6"/>
      <c r="H10789" s="8"/>
      <c r="I10789" s="4"/>
      <c r="V10789" s="27"/>
    </row>
    <row r="10790" spans="1:22" x14ac:dyDescent="0.3">
      <c r="A10790" s="1"/>
      <c r="C10790" s="6"/>
      <c r="H10790" s="8"/>
      <c r="I10790" s="4"/>
      <c r="V10790" s="27"/>
    </row>
    <row r="10791" spans="1:22" x14ac:dyDescent="0.3">
      <c r="A10791" s="1"/>
      <c r="C10791" s="6"/>
      <c r="H10791" s="8"/>
      <c r="I10791" s="4"/>
      <c r="V10791" s="27"/>
    </row>
    <row r="10792" spans="1:22" x14ac:dyDescent="0.3">
      <c r="A10792" s="1"/>
      <c r="C10792" s="6"/>
      <c r="H10792" s="8"/>
      <c r="I10792" s="4"/>
      <c r="V10792" s="27"/>
    </row>
    <row r="10793" spans="1:22" x14ac:dyDescent="0.3">
      <c r="A10793" s="1"/>
      <c r="C10793" s="6"/>
      <c r="H10793" s="8"/>
      <c r="I10793" s="4"/>
      <c r="V10793" s="27"/>
    </row>
    <row r="10794" spans="1:22" x14ac:dyDescent="0.3">
      <c r="A10794" s="1"/>
      <c r="C10794" s="6"/>
      <c r="H10794" s="8"/>
      <c r="I10794" s="4"/>
      <c r="V10794" s="27"/>
    </row>
    <row r="10795" spans="1:22" x14ac:dyDescent="0.3">
      <c r="A10795" s="1"/>
      <c r="C10795" s="6"/>
      <c r="H10795" s="8"/>
      <c r="I10795" s="4"/>
      <c r="V10795" s="27"/>
    </row>
    <row r="10796" spans="1:22" x14ac:dyDescent="0.3">
      <c r="A10796" s="1"/>
      <c r="C10796" s="6"/>
      <c r="H10796" s="8"/>
      <c r="I10796" s="4"/>
      <c r="V10796" s="27"/>
    </row>
    <row r="10797" spans="1:22" x14ac:dyDescent="0.3">
      <c r="A10797" s="1"/>
      <c r="C10797" s="6"/>
      <c r="H10797" s="8"/>
      <c r="I10797" s="4"/>
      <c r="V10797" s="27"/>
    </row>
    <row r="10798" spans="1:22" x14ac:dyDescent="0.3">
      <c r="A10798" s="1"/>
      <c r="C10798" s="6"/>
      <c r="H10798" s="8"/>
      <c r="I10798" s="4"/>
      <c r="V10798" s="27"/>
    </row>
    <row r="10799" spans="1:22" x14ac:dyDescent="0.3">
      <c r="A10799" s="1"/>
      <c r="C10799" s="6"/>
      <c r="H10799" s="8"/>
      <c r="I10799" s="4"/>
      <c r="V10799" s="27"/>
    </row>
    <row r="10800" spans="1:22" x14ac:dyDescent="0.3">
      <c r="A10800" s="1"/>
      <c r="C10800" s="6"/>
      <c r="H10800" s="8"/>
      <c r="I10800" s="4"/>
      <c r="V10800" s="27"/>
    </row>
    <row r="10801" spans="1:22" x14ac:dyDescent="0.3">
      <c r="A10801" s="1"/>
      <c r="C10801" s="6"/>
      <c r="H10801" s="8"/>
      <c r="I10801" s="4"/>
      <c r="V10801" s="27"/>
    </row>
    <row r="10802" spans="1:22" x14ac:dyDescent="0.3">
      <c r="A10802" s="1"/>
      <c r="C10802" s="6"/>
      <c r="H10802" s="8"/>
      <c r="I10802" s="4"/>
      <c r="V10802" s="27"/>
    </row>
    <row r="10803" spans="1:22" x14ac:dyDescent="0.3">
      <c r="A10803" s="1"/>
      <c r="C10803" s="6"/>
      <c r="H10803" s="8"/>
      <c r="I10803" s="4"/>
      <c r="V10803" s="27"/>
    </row>
    <row r="10804" spans="1:22" x14ac:dyDescent="0.3">
      <c r="A10804" s="1"/>
      <c r="C10804" s="6"/>
      <c r="H10804" s="8"/>
      <c r="I10804" s="4"/>
      <c r="V10804" s="27"/>
    </row>
    <row r="10805" spans="1:22" x14ac:dyDescent="0.3">
      <c r="A10805" s="1"/>
      <c r="C10805" s="6"/>
      <c r="H10805" s="8"/>
      <c r="I10805" s="4"/>
      <c r="V10805" s="27"/>
    </row>
    <row r="10806" spans="1:22" x14ac:dyDescent="0.3">
      <c r="A10806" s="1"/>
      <c r="C10806" s="6"/>
      <c r="H10806" s="8"/>
      <c r="I10806" s="4"/>
      <c r="V10806" s="27"/>
    </row>
    <row r="10807" spans="1:22" x14ac:dyDescent="0.3">
      <c r="A10807" s="1"/>
      <c r="C10807" s="6"/>
      <c r="H10807" s="8"/>
      <c r="I10807" s="4"/>
      <c r="V10807" s="27"/>
    </row>
    <row r="10808" spans="1:22" x14ac:dyDescent="0.3">
      <c r="A10808" s="1"/>
      <c r="C10808" s="6"/>
      <c r="H10808" s="8"/>
      <c r="I10808" s="4"/>
      <c r="V10808" s="27"/>
    </row>
    <row r="10809" spans="1:22" x14ac:dyDescent="0.3">
      <c r="A10809" s="1"/>
      <c r="C10809" s="6"/>
      <c r="H10809" s="8"/>
      <c r="I10809" s="4"/>
      <c r="V10809" s="27"/>
    </row>
    <row r="10810" spans="1:22" x14ac:dyDescent="0.3">
      <c r="A10810" s="1"/>
      <c r="C10810" s="6"/>
      <c r="H10810" s="8"/>
      <c r="I10810" s="4"/>
      <c r="V10810" s="27"/>
    </row>
    <row r="10811" spans="1:22" x14ac:dyDescent="0.3">
      <c r="A10811" s="1"/>
      <c r="C10811" s="6"/>
      <c r="H10811" s="8"/>
      <c r="I10811" s="4"/>
      <c r="V10811" s="27"/>
    </row>
    <row r="10812" spans="1:22" x14ac:dyDescent="0.3">
      <c r="A10812" s="1"/>
      <c r="C10812" s="6"/>
      <c r="H10812" s="8"/>
      <c r="I10812" s="4"/>
      <c r="V10812" s="27"/>
    </row>
    <row r="10813" spans="1:22" x14ac:dyDescent="0.3">
      <c r="A10813" s="1"/>
      <c r="C10813" s="6"/>
      <c r="H10813" s="8"/>
      <c r="I10813" s="4"/>
      <c r="V10813" s="27"/>
    </row>
    <row r="10814" spans="1:22" x14ac:dyDescent="0.3">
      <c r="A10814" s="1"/>
      <c r="C10814" s="6"/>
      <c r="H10814" s="8"/>
      <c r="I10814" s="4"/>
      <c r="V10814" s="27"/>
    </row>
    <row r="10815" spans="1:22" x14ac:dyDescent="0.3">
      <c r="A10815" s="1"/>
      <c r="C10815" s="6"/>
      <c r="H10815" s="8"/>
      <c r="I10815" s="4"/>
      <c r="V10815" s="27"/>
    </row>
    <row r="10816" spans="1:22" x14ac:dyDescent="0.3">
      <c r="A10816" s="1"/>
      <c r="C10816" s="6"/>
      <c r="H10816" s="8"/>
      <c r="I10816" s="4"/>
      <c r="V10816" s="27"/>
    </row>
    <row r="10817" spans="1:22" x14ac:dyDescent="0.3">
      <c r="A10817" s="1"/>
      <c r="C10817" s="6"/>
      <c r="H10817" s="8"/>
      <c r="I10817" s="4"/>
      <c r="V10817" s="27"/>
    </row>
    <row r="10818" spans="1:22" x14ac:dyDescent="0.3">
      <c r="A10818" s="1"/>
      <c r="C10818" s="6"/>
      <c r="H10818" s="8"/>
      <c r="I10818" s="4"/>
      <c r="V10818" s="27"/>
    </row>
    <row r="10819" spans="1:22" x14ac:dyDescent="0.3">
      <c r="A10819" s="1"/>
      <c r="C10819" s="6"/>
      <c r="H10819" s="8"/>
      <c r="I10819" s="4"/>
      <c r="V10819" s="27"/>
    </row>
    <row r="10820" spans="1:22" x14ac:dyDescent="0.3">
      <c r="A10820" s="1"/>
      <c r="C10820" s="6"/>
      <c r="H10820" s="8"/>
      <c r="I10820" s="4"/>
      <c r="V10820" s="27"/>
    </row>
    <row r="10821" spans="1:22" x14ac:dyDescent="0.3">
      <c r="A10821" s="1"/>
      <c r="C10821" s="6"/>
      <c r="H10821" s="8"/>
      <c r="I10821" s="4"/>
      <c r="V10821" s="27"/>
    </row>
    <row r="10822" spans="1:22" x14ac:dyDescent="0.3">
      <c r="A10822" s="1"/>
      <c r="C10822" s="6"/>
      <c r="H10822" s="8"/>
      <c r="I10822" s="4"/>
      <c r="V10822" s="27"/>
    </row>
    <row r="10823" spans="1:22" x14ac:dyDescent="0.3">
      <c r="A10823" s="1"/>
      <c r="C10823" s="6"/>
      <c r="H10823" s="8"/>
      <c r="I10823" s="4"/>
      <c r="V10823" s="27"/>
    </row>
    <row r="10824" spans="1:22" x14ac:dyDescent="0.3">
      <c r="A10824" s="1"/>
      <c r="C10824" s="6"/>
      <c r="H10824" s="8"/>
      <c r="I10824" s="4"/>
      <c r="V10824" s="27"/>
    </row>
    <row r="10825" spans="1:22" x14ac:dyDescent="0.3">
      <c r="A10825" s="1"/>
      <c r="C10825" s="6"/>
      <c r="H10825" s="8"/>
      <c r="I10825" s="4"/>
      <c r="V10825" s="27"/>
    </row>
    <row r="10826" spans="1:22" x14ac:dyDescent="0.3">
      <c r="A10826" s="1"/>
      <c r="C10826" s="6"/>
      <c r="H10826" s="8"/>
      <c r="I10826" s="4"/>
      <c r="V10826" s="27"/>
    </row>
    <row r="10827" spans="1:22" x14ac:dyDescent="0.3">
      <c r="A10827" s="1"/>
      <c r="C10827" s="6"/>
      <c r="H10827" s="8"/>
      <c r="I10827" s="4"/>
      <c r="V10827" s="27"/>
    </row>
    <row r="10828" spans="1:22" x14ac:dyDescent="0.3">
      <c r="A10828" s="1"/>
      <c r="C10828" s="6"/>
      <c r="H10828" s="8"/>
      <c r="I10828" s="4"/>
      <c r="V10828" s="27"/>
    </row>
    <row r="10829" spans="1:22" x14ac:dyDescent="0.3">
      <c r="A10829" s="1"/>
      <c r="C10829" s="6"/>
      <c r="H10829" s="8"/>
      <c r="I10829" s="4"/>
      <c r="V10829" s="27"/>
    </row>
    <row r="10830" spans="1:22" x14ac:dyDescent="0.3">
      <c r="A10830" s="1"/>
      <c r="C10830" s="6"/>
      <c r="H10830" s="8"/>
      <c r="I10830" s="4"/>
      <c r="V10830" s="27"/>
    </row>
    <row r="10831" spans="1:22" x14ac:dyDescent="0.3">
      <c r="A10831" s="1"/>
      <c r="C10831" s="6"/>
      <c r="H10831" s="8"/>
      <c r="I10831" s="4"/>
      <c r="V10831" s="27"/>
    </row>
    <row r="10832" spans="1:22" x14ac:dyDescent="0.3">
      <c r="A10832" s="1"/>
      <c r="C10832" s="6"/>
      <c r="H10832" s="8"/>
      <c r="I10832" s="4"/>
      <c r="V10832" s="27"/>
    </row>
    <row r="10833" spans="1:22" x14ac:dyDescent="0.3">
      <c r="A10833" s="1"/>
      <c r="C10833" s="6"/>
      <c r="H10833" s="8"/>
      <c r="I10833" s="4"/>
      <c r="V10833" s="27"/>
    </row>
    <row r="10834" spans="1:22" x14ac:dyDescent="0.3">
      <c r="A10834" s="1"/>
      <c r="C10834" s="6"/>
      <c r="H10834" s="8"/>
      <c r="I10834" s="4"/>
      <c r="V10834" s="27"/>
    </row>
    <row r="10835" spans="1:22" x14ac:dyDescent="0.3">
      <c r="A10835" s="1"/>
      <c r="C10835" s="6"/>
      <c r="H10835" s="8"/>
      <c r="I10835" s="4"/>
      <c r="V10835" s="27"/>
    </row>
    <row r="10836" spans="1:22" x14ac:dyDescent="0.3">
      <c r="A10836" s="1"/>
      <c r="C10836" s="6"/>
      <c r="H10836" s="8"/>
      <c r="I10836" s="4"/>
      <c r="V10836" s="27"/>
    </row>
    <row r="10837" spans="1:22" x14ac:dyDescent="0.3">
      <c r="A10837" s="1"/>
      <c r="C10837" s="6"/>
      <c r="H10837" s="8"/>
      <c r="I10837" s="4"/>
      <c r="V10837" s="27"/>
    </row>
    <row r="10838" spans="1:22" x14ac:dyDescent="0.3">
      <c r="A10838" s="1"/>
      <c r="C10838" s="6"/>
      <c r="H10838" s="8"/>
      <c r="I10838" s="4"/>
      <c r="V10838" s="27"/>
    </row>
    <row r="10839" spans="1:22" x14ac:dyDescent="0.3">
      <c r="A10839" s="1"/>
      <c r="C10839" s="6"/>
      <c r="H10839" s="8"/>
      <c r="I10839" s="4"/>
      <c r="V10839" s="27"/>
    </row>
    <row r="10840" spans="1:22" x14ac:dyDescent="0.3">
      <c r="A10840" s="1"/>
      <c r="C10840" s="6"/>
      <c r="H10840" s="8"/>
      <c r="I10840" s="4"/>
      <c r="V10840" s="27"/>
    </row>
    <row r="10841" spans="1:22" x14ac:dyDescent="0.3">
      <c r="A10841" s="1"/>
      <c r="C10841" s="6"/>
      <c r="H10841" s="8"/>
      <c r="I10841" s="4"/>
      <c r="V10841" s="27"/>
    </row>
    <row r="10842" spans="1:22" x14ac:dyDescent="0.3">
      <c r="A10842" s="1"/>
      <c r="C10842" s="6"/>
      <c r="H10842" s="8"/>
      <c r="I10842" s="4"/>
      <c r="V10842" s="27"/>
    </row>
    <row r="10843" spans="1:22" x14ac:dyDescent="0.3">
      <c r="A10843" s="1"/>
      <c r="C10843" s="6"/>
      <c r="H10843" s="8"/>
      <c r="I10843" s="4"/>
      <c r="V10843" s="27"/>
    </row>
    <row r="10844" spans="1:22" x14ac:dyDescent="0.3">
      <c r="A10844" s="1"/>
      <c r="C10844" s="6"/>
      <c r="H10844" s="8"/>
      <c r="I10844" s="4"/>
      <c r="V10844" s="27"/>
    </row>
    <row r="10845" spans="1:22" x14ac:dyDescent="0.3">
      <c r="A10845" s="1"/>
      <c r="C10845" s="6"/>
      <c r="H10845" s="8"/>
      <c r="I10845" s="4"/>
      <c r="V10845" s="27"/>
    </row>
    <row r="10846" spans="1:22" x14ac:dyDescent="0.3">
      <c r="A10846" s="1"/>
      <c r="C10846" s="6"/>
      <c r="H10846" s="8"/>
      <c r="I10846" s="4"/>
      <c r="V10846" s="27"/>
    </row>
    <row r="10847" spans="1:22" x14ac:dyDescent="0.3">
      <c r="A10847" s="1"/>
      <c r="C10847" s="6"/>
      <c r="H10847" s="8"/>
      <c r="I10847" s="4"/>
      <c r="V10847" s="27"/>
    </row>
    <row r="10848" spans="1:22" x14ac:dyDescent="0.3">
      <c r="A10848" s="1"/>
      <c r="C10848" s="6"/>
      <c r="H10848" s="8"/>
      <c r="I10848" s="4"/>
      <c r="V10848" s="27"/>
    </row>
    <row r="10849" spans="1:22" x14ac:dyDescent="0.3">
      <c r="A10849" s="1"/>
      <c r="C10849" s="6"/>
      <c r="H10849" s="8"/>
      <c r="I10849" s="4"/>
      <c r="V10849" s="27"/>
    </row>
    <row r="10850" spans="1:22" x14ac:dyDescent="0.3">
      <c r="A10850" s="1"/>
      <c r="C10850" s="6"/>
      <c r="H10850" s="8"/>
      <c r="I10850" s="4"/>
      <c r="V10850" s="27"/>
    </row>
    <row r="10851" spans="1:22" x14ac:dyDescent="0.3">
      <c r="A10851" s="1"/>
      <c r="C10851" s="6"/>
      <c r="H10851" s="8"/>
      <c r="I10851" s="4"/>
      <c r="V10851" s="27"/>
    </row>
    <row r="10852" spans="1:22" x14ac:dyDescent="0.3">
      <c r="A10852" s="1"/>
      <c r="C10852" s="6"/>
      <c r="H10852" s="8"/>
      <c r="I10852" s="4"/>
      <c r="V10852" s="27"/>
    </row>
    <row r="10853" spans="1:22" x14ac:dyDescent="0.3">
      <c r="A10853" s="1"/>
      <c r="C10853" s="6"/>
      <c r="H10853" s="8"/>
      <c r="I10853" s="4"/>
      <c r="V10853" s="27"/>
    </row>
    <row r="10854" spans="1:22" x14ac:dyDescent="0.3">
      <c r="A10854" s="1"/>
      <c r="C10854" s="6"/>
      <c r="H10854" s="8"/>
      <c r="I10854" s="4"/>
      <c r="V10854" s="27"/>
    </row>
    <row r="10855" spans="1:22" x14ac:dyDescent="0.3">
      <c r="A10855" s="1"/>
      <c r="C10855" s="6"/>
      <c r="H10855" s="8"/>
      <c r="I10855" s="4"/>
      <c r="V10855" s="27"/>
    </row>
    <row r="10856" spans="1:22" x14ac:dyDescent="0.3">
      <c r="A10856" s="1"/>
      <c r="C10856" s="6"/>
      <c r="H10856" s="8"/>
      <c r="I10856" s="4"/>
      <c r="V10856" s="27"/>
    </row>
    <row r="10857" spans="1:22" x14ac:dyDescent="0.3">
      <c r="A10857" s="1"/>
      <c r="C10857" s="6"/>
      <c r="H10857" s="8"/>
      <c r="I10857" s="4"/>
      <c r="V10857" s="27"/>
    </row>
    <row r="10858" spans="1:22" x14ac:dyDescent="0.3">
      <c r="A10858" s="1"/>
      <c r="C10858" s="6"/>
      <c r="H10858" s="8"/>
      <c r="I10858" s="4"/>
      <c r="V10858" s="27"/>
    </row>
    <row r="10859" spans="1:22" x14ac:dyDescent="0.3">
      <c r="A10859" s="1"/>
      <c r="C10859" s="6"/>
      <c r="H10859" s="8"/>
      <c r="I10859" s="4"/>
      <c r="V10859" s="27"/>
    </row>
    <row r="10860" spans="1:22" x14ac:dyDescent="0.3">
      <c r="A10860" s="1"/>
      <c r="C10860" s="6"/>
      <c r="H10860" s="8"/>
      <c r="I10860" s="4"/>
      <c r="V10860" s="27"/>
    </row>
    <row r="10861" spans="1:22" x14ac:dyDescent="0.3">
      <c r="A10861" s="1"/>
      <c r="C10861" s="6"/>
      <c r="H10861" s="8"/>
      <c r="I10861" s="4"/>
      <c r="V10861" s="27"/>
    </row>
    <row r="10862" spans="1:22" x14ac:dyDescent="0.3">
      <c r="A10862" s="1"/>
      <c r="C10862" s="6"/>
      <c r="H10862" s="8"/>
      <c r="I10862" s="4"/>
      <c r="V10862" s="27"/>
    </row>
    <row r="10863" spans="1:22" x14ac:dyDescent="0.3">
      <c r="A10863" s="1"/>
      <c r="C10863" s="6"/>
      <c r="H10863" s="8"/>
      <c r="I10863" s="4"/>
      <c r="V10863" s="27"/>
    </row>
    <row r="10864" spans="1:22" x14ac:dyDescent="0.3">
      <c r="A10864" s="1"/>
      <c r="C10864" s="6"/>
      <c r="H10864" s="8"/>
      <c r="I10864" s="4"/>
      <c r="V10864" s="27"/>
    </row>
    <row r="10865" spans="1:22" x14ac:dyDescent="0.3">
      <c r="A10865" s="1"/>
      <c r="C10865" s="6"/>
      <c r="H10865" s="8"/>
      <c r="I10865" s="4"/>
      <c r="V10865" s="27"/>
    </row>
    <row r="10866" spans="1:22" x14ac:dyDescent="0.3">
      <c r="A10866" s="1"/>
      <c r="C10866" s="6"/>
      <c r="H10866" s="8"/>
      <c r="I10866" s="4"/>
      <c r="V10866" s="27"/>
    </row>
    <row r="10867" spans="1:22" x14ac:dyDescent="0.3">
      <c r="A10867" s="1"/>
      <c r="C10867" s="6"/>
      <c r="H10867" s="8"/>
      <c r="I10867" s="4"/>
      <c r="V10867" s="27"/>
    </row>
    <row r="10868" spans="1:22" x14ac:dyDescent="0.3">
      <c r="A10868" s="1"/>
      <c r="C10868" s="6"/>
      <c r="H10868" s="8"/>
      <c r="I10868" s="4"/>
      <c r="V10868" s="27"/>
    </row>
    <row r="10869" spans="1:22" x14ac:dyDescent="0.3">
      <c r="A10869" s="1"/>
      <c r="C10869" s="6"/>
      <c r="H10869" s="8"/>
      <c r="I10869" s="4"/>
      <c r="V10869" s="27"/>
    </row>
    <row r="10870" spans="1:22" x14ac:dyDescent="0.3">
      <c r="A10870" s="1"/>
      <c r="C10870" s="6"/>
      <c r="H10870" s="8"/>
      <c r="I10870" s="4"/>
      <c r="V10870" s="27"/>
    </row>
    <row r="10871" spans="1:22" x14ac:dyDescent="0.3">
      <c r="A10871" s="1"/>
      <c r="C10871" s="6"/>
      <c r="H10871" s="8"/>
      <c r="I10871" s="4"/>
      <c r="V10871" s="27"/>
    </row>
    <row r="10872" spans="1:22" x14ac:dyDescent="0.3">
      <c r="A10872" s="1"/>
      <c r="C10872" s="6"/>
      <c r="H10872" s="8"/>
      <c r="I10872" s="4"/>
      <c r="V10872" s="27"/>
    </row>
    <row r="10873" spans="1:22" x14ac:dyDescent="0.3">
      <c r="A10873" s="1"/>
      <c r="C10873" s="6"/>
      <c r="H10873" s="8"/>
      <c r="I10873" s="4"/>
      <c r="V10873" s="27"/>
    </row>
    <row r="10874" spans="1:22" x14ac:dyDescent="0.3">
      <c r="A10874" s="1"/>
      <c r="C10874" s="6"/>
      <c r="H10874" s="8"/>
      <c r="I10874" s="4"/>
      <c r="V10874" s="27"/>
    </row>
    <row r="10875" spans="1:22" x14ac:dyDescent="0.3">
      <c r="A10875" s="1"/>
      <c r="C10875" s="6"/>
      <c r="H10875" s="8"/>
      <c r="I10875" s="4"/>
      <c r="V10875" s="27"/>
    </row>
    <row r="10876" spans="1:22" x14ac:dyDescent="0.3">
      <c r="A10876" s="1"/>
      <c r="C10876" s="6"/>
      <c r="H10876" s="8"/>
      <c r="I10876" s="4"/>
      <c r="V10876" s="27"/>
    </row>
    <row r="10877" spans="1:22" x14ac:dyDescent="0.3">
      <c r="A10877" s="1"/>
      <c r="C10877" s="6"/>
      <c r="H10877" s="8"/>
      <c r="I10877" s="4"/>
      <c r="V10877" s="27"/>
    </row>
    <row r="10878" spans="1:22" x14ac:dyDescent="0.3">
      <c r="A10878" s="1"/>
      <c r="C10878" s="6"/>
      <c r="H10878" s="8"/>
      <c r="I10878" s="4"/>
      <c r="V10878" s="27"/>
    </row>
    <row r="10879" spans="1:22" x14ac:dyDescent="0.3">
      <c r="A10879" s="1"/>
      <c r="C10879" s="6"/>
      <c r="H10879" s="8"/>
      <c r="I10879" s="4"/>
      <c r="V10879" s="27"/>
    </row>
    <row r="10880" spans="1:22" x14ac:dyDescent="0.3">
      <c r="A10880" s="1"/>
      <c r="C10880" s="6"/>
      <c r="H10880" s="8"/>
      <c r="I10880" s="4"/>
      <c r="V10880" s="27"/>
    </row>
    <row r="10881" spans="1:22" x14ac:dyDescent="0.3">
      <c r="A10881" s="1"/>
      <c r="C10881" s="6"/>
      <c r="H10881" s="8"/>
      <c r="I10881" s="4"/>
      <c r="V10881" s="27"/>
    </row>
    <row r="10882" spans="1:22" x14ac:dyDescent="0.3">
      <c r="A10882" s="1"/>
      <c r="C10882" s="6"/>
      <c r="H10882" s="8"/>
      <c r="I10882" s="4"/>
      <c r="V10882" s="27"/>
    </row>
    <row r="10883" spans="1:22" x14ac:dyDescent="0.3">
      <c r="A10883" s="1"/>
      <c r="C10883" s="6"/>
      <c r="H10883" s="8"/>
      <c r="I10883" s="4"/>
      <c r="V10883" s="27"/>
    </row>
    <row r="10884" spans="1:22" x14ac:dyDescent="0.3">
      <c r="A10884" s="1"/>
      <c r="C10884" s="6"/>
      <c r="H10884" s="8"/>
      <c r="I10884" s="4"/>
      <c r="V10884" s="27"/>
    </row>
    <row r="10885" spans="1:22" x14ac:dyDescent="0.3">
      <c r="A10885" s="1"/>
      <c r="C10885" s="6"/>
      <c r="H10885" s="8"/>
      <c r="I10885" s="4"/>
      <c r="V10885" s="27"/>
    </row>
    <row r="10886" spans="1:22" x14ac:dyDescent="0.3">
      <c r="A10886" s="1"/>
      <c r="C10886" s="6"/>
      <c r="H10886" s="8"/>
      <c r="I10886" s="4"/>
      <c r="V10886" s="27"/>
    </row>
    <row r="10887" spans="1:22" x14ac:dyDescent="0.3">
      <c r="A10887" s="1"/>
      <c r="C10887" s="6"/>
      <c r="H10887" s="8"/>
      <c r="I10887" s="4"/>
      <c r="V10887" s="27"/>
    </row>
    <row r="10888" spans="1:22" x14ac:dyDescent="0.3">
      <c r="A10888" s="1"/>
      <c r="C10888" s="6"/>
      <c r="H10888" s="8"/>
      <c r="I10888" s="4"/>
      <c r="V10888" s="27"/>
    </row>
    <row r="10889" spans="1:22" x14ac:dyDescent="0.3">
      <c r="A10889" s="1"/>
      <c r="C10889" s="6"/>
      <c r="H10889" s="8"/>
      <c r="I10889" s="4"/>
      <c r="V10889" s="27"/>
    </row>
    <row r="10890" spans="1:22" x14ac:dyDescent="0.3">
      <c r="A10890" s="1"/>
      <c r="C10890" s="6"/>
      <c r="H10890" s="8"/>
      <c r="I10890" s="4"/>
      <c r="V10890" s="27"/>
    </row>
    <row r="10891" spans="1:22" x14ac:dyDescent="0.3">
      <c r="A10891" s="1"/>
      <c r="C10891" s="6"/>
      <c r="H10891" s="8"/>
      <c r="I10891" s="4"/>
      <c r="V10891" s="27"/>
    </row>
    <row r="10892" spans="1:22" x14ac:dyDescent="0.3">
      <c r="A10892" s="1"/>
      <c r="C10892" s="6"/>
      <c r="H10892" s="8"/>
      <c r="I10892" s="4"/>
      <c r="V10892" s="27"/>
    </row>
    <row r="10893" spans="1:22" x14ac:dyDescent="0.3">
      <c r="A10893" s="1"/>
      <c r="C10893" s="6"/>
      <c r="H10893" s="8"/>
      <c r="I10893" s="4"/>
      <c r="V10893" s="27"/>
    </row>
    <row r="10894" spans="1:22" x14ac:dyDescent="0.3">
      <c r="A10894" s="1"/>
      <c r="C10894" s="6"/>
      <c r="H10894" s="8"/>
      <c r="I10894" s="4"/>
      <c r="V10894" s="27"/>
    </row>
    <row r="10895" spans="1:22" x14ac:dyDescent="0.3">
      <c r="A10895" s="1"/>
      <c r="C10895" s="6"/>
      <c r="H10895" s="8"/>
      <c r="I10895" s="4"/>
      <c r="V10895" s="27"/>
    </row>
    <row r="10896" spans="1:22" x14ac:dyDescent="0.3">
      <c r="A10896" s="1"/>
      <c r="C10896" s="6"/>
      <c r="H10896" s="8"/>
      <c r="I10896" s="4"/>
      <c r="V10896" s="27"/>
    </row>
    <row r="10897" spans="1:22" x14ac:dyDescent="0.3">
      <c r="A10897" s="1"/>
      <c r="C10897" s="6"/>
      <c r="H10897" s="8"/>
      <c r="I10897" s="4"/>
      <c r="V10897" s="27"/>
    </row>
    <row r="10898" spans="1:22" x14ac:dyDescent="0.3">
      <c r="A10898" s="1"/>
      <c r="C10898" s="6"/>
      <c r="H10898" s="8"/>
      <c r="I10898" s="4"/>
      <c r="V10898" s="27"/>
    </row>
    <row r="10899" spans="1:22" x14ac:dyDescent="0.3">
      <c r="A10899" s="1"/>
      <c r="C10899" s="6"/>
      <c r="H10899" s="8"/>
      <c r="I10899" s="4"/>
      <c r="V10899" s="27"/>
    </row>
    <row r="10900" spans="1:22" x14ac:dyDescent="0.3">
      <c r="A10900" s="1"/>
      <c r="C10900" s="6"/>
      <c r="H10900" s="8"/>
      <c r="I10900" s="4"/>
      <c r="V10900" s="27"/>
    </row>
    <row r="10901" spans="1:22" x14ac:dyDescent="0.3">
      <c r="A10901" s="1"/>
      <c r="C10901" s="6"/>
      <c r="H10901" s="8"/>
      <c r="I10901" s="4"/>
      <c r="V10901" s="27"/>
    </row>
    <row r="10902" spans="1:22" x14ac:dyDescent="0.3">
      <c r="A10902" s="1"/>
      <c r="C10902" s="6"/>
      <c r="H10902" s="8"/>
      <c r="I10902" s="4"/>
      <c r="V10902" s="27"/>
    </row>
    <row r="10903" spans="1:22" x14ac:dyDescent="0.3">
      <c r="A10903" s="1"/>
      <c r="C10903" s="6"/>
      <c r="H10903" s="8"/>
      <c r="I10903" s="4"/>
      <c r="V10903" s="27"/>
    </row>
    <row r="10904" spans="1:22" x14ac:dyDescent="0.3">
      <c r="A10904" s="1"/>
      <c r="C10904" s="6"/>
      <c r="H10904" s="8"/>
      <c r="I10904" s="4"/>
      <c r="V10904" s="27"/>
    </row>
    <row r="10905" spans="1:22" x14ac:dyDescent="0.3">
      <c r="A10905" s="1"/>
      <c r="C10905" s="6"/>
      <c r="H10905" s="8"/>
      <c r="I10905" s="4"/>
      <c r="V10905" s="27"/>
    </row>
    <row r="10906" spans="1:22" x14ac:dyDescent="0.3">
      <c r="A10906" s="1"/>
      <c r="C10906" s="6"/>
      <c r="H10906" s="8"/>
      <c r="I10906" s="4"/>
      <c r="V10906" s="27"/>
    </row>
    <row r="10907" spans="1:22" x14ac:dyDescent="0.3">
      <c r="A10907" s="1"/>
      <c r="C10907" s="6"/>
      <c r="H10907" s="8"/>
      <c r="I10907" s="4"/>
      <c r="V10907" s="27"/>
    </row>
    <row r="10908" spans="1:22" x14ac:dyDescent="0.3">
      <c r="A10908" s="1"/>
      <c r="C10908" s="6"/>
      <c r="H10908" s="8"/>
      <c r="I10908" s="4"/>
      <c r="V10908" s="27"/>
    </row>
    <row r="10909" spans="1:22" x14ac:dyDescent="0.3">
      <c r="A10909" s="1"/>
      <c r="C10909" s="6"/>
      <c r="H10909" s="8"/>
      <c r="I10909" s="4"/>
      <c r="V10909" s="27"/>
    </row>
    <row r="10910" spans="1:22" x14ac:dyDescent="0.3">
      <c r="A10910" s="1"/>
      <c r="C10910" s="6"/>
      <c r="H10910" s="8"/>
      <c r="I10910" s="4"/>
      <c r="V10910" s="27"/>
    </row>
    <row r="10911" spans="1:22" x14ac:dyDescent="0.3">
      <c r="A10911" s="1"/>
      <c r="C10911" s="6"/>
      <c r="H10911" s="8"/>
      <c r="I10911" s="4"/>
      <c r="V10911" s="27"/>
    </row>
    <row r="10912" spans="1:22" x14ac:dyDescent="0.3">
      <c r="A10912" s="1"/>
      <c r="C10912" s="6"/>
      <c r="H10912" s="8"/>
      <c r="I10912" s="4"/>
      <c r="V10912" s="27"/>
    </row>
    <row r="10913" spans="1:22" x14ac:dyDescent="0.3">
      <c r="A10913" s="1"/>
      <c r="C10913" s="6"/>
      <c r="H10913" s="8"/>
      <c r="I10913" s="4"/>
      <c r="V10913" s="27"/>
    </row>
    <row r="10914" spans="1:22" x14ac:dyDescent="0.3">
      <c r="A10914" s="1"/>
      <c r="C10914" s="6"/>
      <c r="H10914" s="8"/>
      <c r="I10914" s="4"/>
      <c r="V10914" s="27"/>
    </row>
    <row r="10915" spans="1:22" x14ac:dyDescent="0.3">
      <c r="A10915" s="1"/>
      <c r="C10915" s="6"/>
      <c r="H10915" s="8"/>
      <c r="I10915" s="4"/>
      <c r="V10915" s="27"/>
    </row>
    <row r="10916" spans="1:22" x14ac:dyDescent="0.3">
      <c r="A10916" s="1"/>
      <c r="C10916" s="6"/>
      <c r="H10916" s="8"/>
      <c r="I10916" s="4"/>
      <c r="V10916" s="27"/>
    </row>
    <row r="10917" spans="1:22" x14ac:dyDescent="0.3">
      <c r="A10917" s="1"/>
      <c r="C10917" s="6"/>
      <c r="H10917" s="8"/>
      <c r="I10917" s="4"/>
      <c r="V10917" s="27"/>
    </row>
    <row r="10918" spans="1:22" x14ac:dyDescent="0.3">
      <c r="A10918" s="1"/>
      <c r="C10918" s="6"/>
      <c r="H10918" s="8"/>
      <c r="I10918" s="4"/>
      <c r="V10918" s="27"/>
    </row>
    <row r="10919" spans="1:22" x14ac:dyDescent="0.3">
      <c r="A10919" s="1"/>
      <c r="C10919" s="6"/>
      <c r="H10919" s="8"/>
      <c r="I10919" s="4"/>
      <c r="V10919" s="27"/>
    </row>
    <row r="10920" spans="1:22" x14ac:dyDescent="0.3">
      <c r="A10920" s="1"/>
      <c r="C10920" s="6"/>
      <c r="H10920" s="8"/>
      <c r="I10920" s="4"/>
      <c r="V10920" s="27"/>
    </row>
    <row r="10921" spans="1:22" x14ac:dyDescent="0.3">
      <c r="A10921" s="1"/>
      <c r="C10921" s="6"/>
      <c r="H10921" s="8"/>
      <c r="I10921" s="4"/>
      <c r="V10921" s="27"/>
    </row>
    <row r="10922" spans="1:22" x14ac:dyDescent="0.3">
      <c r="A10922" s="1"/>
      <c r="C10922" s="6"/>
      <c r="H10922" s="8"/>
      <c r="I10922" s="4"/>
      <c r="V10922" s="27"/>
    </row>
    <row r="10923" spans="1:22" x14ac:dyDescent="0.3">
      <c r="A10923" s="1"/>
      <c r="C10923" s="6"/>
      <c r="H10923" s="8"/>
      <c r="I10923" s="4"/>
      <c r="V10923" s="27"/>
    </row>
    <row r="10924" spans="1:22" x14ac:dyDescent="0.3">
      <c r="A10924" s="1"/>
      <c r="C10924" s="6"/>
      <c r="H10924" s="8"/>
      <c r="I10924" s="4"/>
      <c r="V10924" s="27"/>
    </row>
    <row r="10925" spans="1:22" x14ac:dyDescent="0.3">
      <c r="A10925" s="1"/>
      <c r="C10925" s="6"/>
      <c r="H10925" s="8"/>
      <c r="I10925" s="4"/>
      <c r="V10925" s="27"/>
    </row>
    <row r="10926" spans="1:22" x14ac:dyDescent="0.3">
      <c r="A10926" s="1"/>
      <c r="C10926" s="6"/>
      <c r="H10926" s="8"/>
      <c r="I10926" s="4"/>
      <c r="V10926" s="27"/>
    </row>
    <row r="10927" spans="1:22" x14ac:dyDescent="0.3">
      <c r="A10927" s="1"/>
      <c r="C10927" s="6"/>
      <c r="H10927" s="8"/>
      <c r="I10927" s="4"/>
      <c r="V10927" s="27"/>
    </row>
    <row r="10928" spans="1:22" x14ac:dyDescent="0.3">
      <c r="A10928" s="1"/>
      <c r="C10928" s="6"/>
      <c r="H10928" s="8"/>
      <c r="I10928" s="4"/>
      <c r="V10928" s="27"/>
    </row>
    <row r="10929" spans="1:22" x14ac:dyDescent="0.3">
      <c r="A10929" s="1"/>
      <c r="C10929" s="6"/>
      <c r="H10929" s="8"/>
      <c r="I10929" s="4"/>
      <c r="V10929" s="27"/>
    </row>
    <row r="10930" spans="1:22" x14ac:dyDescent="0.3">
      <c r="A10930" s="1"/>
      <c r="C10930" s="6"/>
      <c r="H10930" s="8"/>
      <c r="I10930" s="4"/>
      <c r="V10930" s="27"/>
    </row>
    <row r="10931" spans="1:22" x14ac:dyDescent="0.3">
      <c r="A10931" s="1"/>
      <c r="C10931" s="6"/>
      <c r="H10931" s="8"/>
      <c r="I10931" s="4"/>
      <c r="V10931" s="27"/>
    </row>
    <row r="10932" spans="1:22" x14ac:dyDescent="0.3">
      <c r="A10932" s="1"/>
      <c r="C10932" s="6"/>
      <c r="H10932" s="8"/>
      <c r="I10932" s="4"/>
      <c r="V10932" s="27"/>
    </row>
    <row r="10933" spans="1:22" x14ac:dyDescent="0.3">
      <c r="A10933" s="1"/>
      <c r="C10933" s="6"/>
      <c r="H10933" s="8"/>
      <c r="I10933" s="4"/>
      <c r="V10933" s="27"/>
    </row>
    <row r="10934" spans="1:22" x14ac:dyDescent="0.3">
      <c r="A10934" s="1"/>
      <c r="C10934" s="6"/>
      <c r="H10934" s="8"/>
      <c r="I10934" s="4"/>
      <c r="V10934" s="27"/>
    </row>
    <row r="10935" spans="1:22" x14ac:dyDescent="0.3">
      <c r="A10935" s="1"/>
      <c r="C10935" s="6"/>
      <c r="H10935" s="8"/>
      <c r="I10935" s="4"/>
      <c r="V10935" s="27"/>
    </row>
    <row r="10936" spans="1:22" x14ac:dyDescent="0.3">
      <c r="A10936" s="1"/>
      <c r="C10936" s="6"/>
      <c r="H10936" s="8"/>
      <c r="I10936" s="4"/>
      <c r="V10936" s="27"/>
    </row>
    <row r="10937" spans="1:22" x14ac:dyDescent="0.3">
      <c r="A10937" s="1"/>
      <c r="C10937" s="6"/>
      <c r="H10937" s="8"/>
      <c r="I10937" s="4"/>
      <c r="V10937" s="27"/>
    </row>
    <row r="10938" spans="1:22" x14ac:dyDescent="0.3">
      <c r="A10938" s="1"/>
      <c r="C10938" s="6"/>
      <c r="H10938" s="8"/>
      <c r="I10938" s="4"/>
      <c r="V10938" s="27"/>
    </row>
    <row r="10939" spans="1:22" x14ac:dyDescent="0.3">
      <c r="A10939" s="1"/>
      <c r="C10939" s="6"/>
      <c r="H10939" s="8"/>
      <c r="I10939" s="4"/>
      <c r="V10939" s="27"/>
    </row>
    <row r="10940" spans="1:22" x14ac:dyDescent="0.3">
      <c r="A10940" s="1"/>
      <c r="C10940" s="6"/>
      <c r="H10940" s="8"/>
      <c r="I10940" s="4"/>
      <c r="V10940" s="27"/>
    </row>
    <row r="10941" spans="1:22" x14ac:dyDescent="0.3">
      <c r="A10941" s="1"/>
      <c r="C10941" s="6"/>
      <c r="H10941" s="8"/>
      <c r="I10941" s="4"/>
      <c r="V10941" s="27"/>
    </row>
    <row r="10942" spans="1:22" x14ac:dyDescent="0.3">
      <c r="A10942" s="1"/>
      <c r="C10942" s="6"/>
      <c r="H10942" s="8"/>
      <c r="I10942" s="4"/>
      <c r="V10942" s="27"/>
    </row>
    <row r="10943" spans="1:22" x14ac:dyDescent="0.3">
      <c r="A10943" s="1"/>
      <c r="C10943" s="6"/>
      <c r="H10943" s="8"/>
      <c r="I10943" s="4"/>
      <c r="V10943" s="27"/>
    </row>
    <row r="10944" spans="1:22" x14ac:dyDescent="0.3">
      <c r="A10944" s="1"/>
      <c r="C10944" s="6"/>
      <c r="H10944" s="8"/>
      <c r="I10944" s="4"/>
      <c r="V10944" s="27"/>
    </row>
    <row r="10945" spans="1:22" x14ac:dyDescent="0.3">
      <c r="A10945" s="1"/>
      <c r="C10945" s="6"/>
      <c r="H10945" s="8"/>
      <c r="I10945" s="4"/>
      <c r="V10945" s="27"/>
    </row>
    <row r="10946" spans="1:22" x14ac:dyDescent="0.3">
      <c r="A10946" s="1"/>
      <c r="C10946" s="6"/>
      <c r="H10946" s="8"/>
      <c r="I10946" s="4"/>
      <c r="V10946" s="27"/>
    </row>
    <row r="10947" spans="1:22" x14ac:dyDescent="0.3">
      <c r="A10947" s="1"/>
      <c r="C10947" s="6"/>
      <c r="H10947" s="8"/>
      <c r="I10947" s="4"/>
      <c r="V10947" s="27"/>
    </row>
    <row r="10948" spans="1:22" x14ac:dyDescent="0.3">
      <c r="A10948" s="1"/>
      <c r="C10948" s="6"/>
      <c r="H10948" s="8"/>
      <c r="I10948" s="4"/>
      <c r="V10948" s="27"/>
    </row>
    <row r="10949" spans="1:22" x14ac:dyDescent="0.3">
      <c r="A10949" s="1"/>
      <c r="C10949" s="6"/>
      <c r="H10949" s="8"/>
      <c r="I10949" s="4"/>
      <c r="V10949" s="27"/>
    </row>
    <row r="10950" spans="1:22" x14ac:dyDescent="0.3">
      <c r="A10950" s="1"/>
      <c r="C10950" s="6"/>
      <c r="H10950" s="8"/>
      <c r="I10950" s="4"/>
      <c r="V10950" s="27"/>
    </row>
    <row r="10951" spans="1:22" x14ac:dyDescent="0.3">
      <c r="A10951" s="1"/>
      <c r="C10951" s="6"/>
      <c r="H10951" s="8"/>
      <c r="I10951" s="4"/>
      <c r="V10951" s="27"/>
    </row>
    <row r="10952" spans="1:22" x14ac:dyDescent="0.3">
      <c r="A10952" s="1"/>
      <c r="C10952" s="6"/>
      <c r="H10952" s="8"/>
      <c r="I10952" s="4"/>
      <c r="V10952" s="27"/>
    </row>
    <row r="10953" spans="1:22" x14ac:dyDescent="0.3">
      <c r="A10953" s="1"/>
      <c r="C10953" s="6"/>
      <c r="H10953" s="8"/>
      <c r="I10953" s="4"/>
      <c r="V10953" s="27"/>
    </row>
    <row r="10954" spans="1:22" x14ac:dyDescent="0.3">
      <c r="A10954" s="1"/>
      <c r="C10954" s="6"/>
      <c r="H10954" s="8"/>
      <c r="I10954" s="4"/>
      <c r="V10954" s="27"/>
    </row>
    <row r="10955" spans="1:22" x14ac:dyDescent="0.3">
      <c r="A10955" s="1"/>
      <c r="C10955" s="6"/>
      <c r="H10955" s="8"/>
      <c r="I10955" s="4"/>
      <c r="V10955" s="27"/>
    </row>
    <row r="10956" spans="1:22" x14ac:dyDescent="0.3">
      <c r="A10956" s="1"/>
      <c r="C10956" s="6"/>
      <c r="H10956" s="8"/>
      <c r="I10956" s="4"/>
      <c r="V10956" s="27"/>
    </row>
    <row r="10957" spans="1:22" x14ac:dyDescent="0.3">
      <c r="A10957" s="1"/>
      <c r="C10957" s="6"/>
      <c r="H10957" s="8"/>
      <c r="I10957" s="4"/>
      <c r="V10957" s="27"/>
    </row>
    <row r="10958" spans="1:22" x14ac:dyDescent="0.3">
      <c r="A10958" s="1"/>
      <c r="C10958" s="6"/>
      <c r="H10958" s="8"/>
      <c r="I10958" s="4"/>
      <c r="V10958" s="27"/>
    </row>
    <row r="10959" spans="1:22" x14ac:dyDescent="0.3">
      <c r="A10959" s="1"/>
      <c r="C10959" s="6"/>
      <c r="H10959" s="8"/>
      <c r="I10959" s="4"/>
      <c r="V10959" s="27"/>
    </row>
    <row r="10960" spans="1:22" x14ac:dyDescent="0.3">
      <c r="A10960" s="1"/>
      <c r="C10960" s="6"/>
      <c r="H10960" s="8"/>
      <c r="I10960" s="4"/>
      <c r="V10960" s="27"/>
    </row>
    <row r="10961" spans="1:22" x14ac:dyDescent="0.3">
      <c r="A10961" s="1"/>
      <c r="C10961" s="6"/>
      <c r="H10961" s="8"/>
      <c r="I10961" s="4"/>
      <c r="V10961" s="27"/>
    </row>
    <row r="10962" spans="1:22" x14ac:dyDescent="0.3">
      <c r="A10962" s="1"/>
      <c r="C10962" s="6"/>
      <c r="H10962" s="8"/>
      <c r="I10962" s="4"/>
      <c r="V10962" s="27"/>
    </row>
    <row r="10963" spans="1:22" x14ac:dyDescent="0.3">
      <c r="A10963" s="1"/>
      <c r="C10963" s="6"/>
      <c r="H10963" s="8"/>
      <c r="I10963" s="4"/>
      <c r="V10963" s="27"/>
    </row>
    <row r="10964" spans="1:22" x14ac:dyDescent="0.3">
      <c r="A10964" s="1"/>
      <c r="C10964" s="6"/>
      <c r="H10964" s="8"/>
      <c r="I10964" s="4"/>
      <c r="V10964" s="27"/>
    </row>
    <row r="10965" spans="1:22" x14ac:dyDescent="0.3">
      <c r="A10965" s="1"/>
      <c r="C10965" s="6"/>
      <c r="H10965" s="8"/>
      <c r="I10965" s="4"/>
      <c r="V10965" s="27"/>
    </row>
    <row r="10966" spans="1:22" x14ac:dyDescent="0.3">
      <c r="A10966" s="1"/>
      <c r="C10966" s="6"/>
      <c r="H10966" s="8"/>
      <c r="I10966" s="4"/>
      <c r="V10966" s="27"/>
    </row>
    <row r="10967" spans="1:22" x14ac:dyDescent="0.3">
      <c r="A10967" s="1"/>
      <c r="C10967" s="6"/>
      <c r="H10967" s="8"/>
      <c r="I10967" s="4"/>
      <c r="V10967" s="27"/>
    </row>
    <row r="10968" spans="1:22" x14ac:dyDescent="0.3">
      <c r="A10968" s="1"/>
      <c r="C10968" s="6"/>
      <c r="H10968" s="8"/>
      <c r="I10968" s="4"/>
      <c r="V10968" s="27"/>
    </row>
    <row r="10969" spans="1:22" x14ac:dyDescent="0.3">
      <c r="A10969" s="1"/>
      <c r="C10969" s="6"/>
      <c r="H10969" s="8"/>
      <c r="I10969" s="4"/>
      <c r="V10969" s="27"/>
    </row>
    <row r="10970" spans="1:22" x14ac:dyDescent="0.3">
      <c r="A10970" s="1"/>
      <c r="C10970" s="6"/>
      <c r="H10970" s="8"/>
      <c r="I10970" s="4"/>
      <c r="V10970" s="27"/>
    </row>
    <row r="10971" spans="1:22" x14ac:dyDescent="0.3">
      <c r="A10971" s="1"/>
      <c r="C10971" s="6"/>
      <c r="H10971" s="8"/>
      <c r="I10971" s="4"/>
      <c r="V10971" s="27"/>
    </row>
    <row r="10972" spans="1:22" x14ac:dyDescent="0.3">
      <c r="A10972" s="1"/>
      <c r="C10972" s="6"/>
      <c r="H10972" s="8"/>
      <c r="I10972" s="4"/>
      <c r="V10972" s="27"/>
    </row>
    <row r="10973" spans="1:22" x14ac:dyDescent="0.3">
      <c r="A10973" s="1"/>
      <c r="C10973" s="6"/>
      <c r="H10973" s="8"/>
      <c r="I10973" s="4"/>
      <c r="V10973" s="27"/>
    </row>
    <row r="10974" spans="1:22" x14ac:dyDescent="0.3">
      <c r="A10974" s="1"/>
      <c r="C10974" s="6"/>
      <c r="H10974" s="8"/>
      <c r="I10974" s="4"/>
      <c r="V10974" s="27"/>
    </row>
    <row r="10975" spans="1:22" x14ac:dyDescent="0.3">
      <c r="A10975" s="1"/>
      <c r="C10975" s="6"/>
      <c r="H10975" s="8"/>
      <c r="I10975" s="4"/>
      <c r="V10975" s="27"/>
    </row>
    <row r="10976" spans="1:22" x14ac:dyDescent="0.3">
      <c r="A10976" s="1"/>
      <c r="C10976" s="6"/>
      <c r="H10976" s="8"/>
      <c r="I10976" s="4"/>
      <c r="V10976" s="27"/>
    </row>
    <row r="10977" spans="1:22" x14ac:dyDescent="0.3">
      <c r="A10977" s="1"/>
      <c r="C10977" s="6"/>
      <c r="H10977" s="8"/>
      <c r="I10977" s="4"/>
      <c r="V10977" s="27"/>
    </row>
    <row r="10978" spans="1:22" x14ac:dyDescent="0.3">
      <c r="A10978" s="1"/>
      <c r="C10978" s="6"/>
      <c r="H10978" s="8"/>
      <c r="I10978" s="4"/>
      <c r="V10978" s="27"/>
    </row>
    <row r="10979" spans="1:22" x14ac:dyDescent="0.3">
      <c r="A10979" s="1"/>
      <c r="C10979" s="6"/>
      <c r="H10979" s="8"/>
      <c r="I10979" s="4"/>
      <c r="V10979" s="27"/>
    </row>
    <row r="10980" spans="1:22" x14ac:dyDescent="0.3">
      <c r="A10980" s="1"/>
      <c r="C10980" s="6"/>
      <c r="H10980" s="8"/>
      <c r="I10980" s="4"/>
      <c r="V10980" s="27"/>
    </row>
    <row r="10981" spans="1:22" x14ac:dyDescent="0.3">
      <c r="A10981" s="1"/>
      <c r="C10981" s="6"/>
      <c r="H10981" s="8"/>
      <c r="I10981" s="4"/>
      <c r="V10981" s="27"/>
    </row>
    <row r="10982" spans="1:22" x14ac:dyDescent="0.3">
      <c r="A10982" s="1"/>
      <c r="C10982" s="6"/>
      <c r="H10982" s="8"/>
      <c r="I10982" s="4"/>
      <c r="V10982" s="27"/>
    </row>
    <row r="10983" spans="1:22" x14ac:dyDescent="0.3">
      <c r="A10983" s="1"/>
      <c r="C10983" s="6"/>
      <c r="H10983" s="8"/>
      <c r="I10983" s="4"/>
      <c r="V10983" s="27"/>
    </row>
    <row r="10984" spans="1:22" x14ac:dyDescent="0.3">
      <c r="A10984" s="1"/>
      <c r="C10984" s="6"/>
      <c r="H10984" s="8"/>
      <c r="I10984" s="4"/>
      <c r="V10984" s="27"/>
    </row>
    <row r="10985" spans="1:22" x14ac:dyDescent="0.3">
      <c r="A10985" s="1"/>
      <c r="C10985" s="6"/>
      <c r="H10985" s="8"/>
      <c r="I10985" s="4"/>
      <c r="V10985" s="27"/>
    </row>
    <row r="10986" spans="1:22" x14ac:dyDescent="0.3">
      <c r="A10986" s="1"/>
      <c r="C10986" s="6"/>
      <c r="H10986" s="8"/>
      <c r="I10986" s="4"/>
      <c r="V10986" s="27"/>
    </row>
    <row r="10987" spans="1:22" x14ac:dyDescent="0.3">
      <c r="A10987" s="1"/>
      <c r="C10987" s="6"/>
      <c r="H10987" s="8"/>
      <c r="I10987" s="4"/>
      <c r="V10987" s="27"/>
    </row>
    <row r="10988" spans="1:22" x14ac:dyDescent="0.3">
      <c r="A10988" s="1"/>
      <c r="C10988" s="6"/>
      <c r="H10988" s="8"/>
      <c r="I10988" s="4"/>
      <c r="V10988" s="27"/>
    </row>
    <row r="10989" spans="1:22" x14ac:dyDescent="0.3">
      <c r="A10989" s="1"/>
      <c r="C10989" s="6"/>
      <c r="H10989" s="8"/>
      <c r="I10989" s="4"/>
      <c r="V10989" s="27"/>
    </row>
    <row r="10990" spans="1:22" x14ac:dyDescent="0.3">
      <c r="A10990" s="1"/>
      <c r="C10990" s="6"/>
      <c r="H10990" s="8"/>
      <c r="I10990" s="4"/>
      <c r="V10990" s="27"/>
    </row>
    <row r="10991" spans="1:22" x14ac:dyDescent="0.3">
      <c r="A10991" s="1"/>
      <c r="C10991" s="6"/>
      <c r="H10991" s="8"/>
      <c r="I10991" s="4"/>
      <c r="V10991" s="27"/>
    </row>
    <row r="10992" spans="1:22" x14ac:dyDescent="0.3">
      <c r="A10992" s="1"/>
      <c r="C10992" s="6"/>
      <c r="H10992" s="8"/>
      <c r="I10992" s="4"/>
      <c r="V10992" s="27"/>
    </row>
    <row r="10993" spans="1:22" x14ac:dyDescent="0.3">
      <c r="A10993" s="1"/>
      <c r="C10993" s="6"/>
      <c r="H10993" s="8"/>
      <c r="I10993" s="4"/>
      <c r="V10993" s="27"/>
    </row>
    <row r="10994" spans="1:22" x14ac:dyDescent="0.3">
      <c r="A10994" s="1"/>
      <c r="C10994" s="6"/>
      <c r="H10994" s="8"/>
      <c r="I10994" s="4"/>
      <c r="V10994" s="27"/>
    </row>
    <row r="10995" spans="1:22" x14ac:dyDescent="0.3">
      <c r="A10995" s="1"/>
      <c r="C10995" s="6"/>
      <c r="H10995" s="8"/>
      <c r="I10995" s="4"/>
      <c r="V10995" s="27"/>
    </row>
    <row r="10996" spans="1:22" x14ac:dyDescent="0.3">
      <c r="A10996" s="1"/>
      <c r="C10996" s="6"/>
      <c r="H10996" s="8"/>
      <c r="I10996" s="4"/>
      <c r="V10996" s="27"/>
    </row>
    <row r="10997" spans="1:22" x14ac:dyDescent="0.3">
      <c r="A10997" s="1"/>
      <c r="C10997" s="6"/>
      <c r="H10997" s="8"/>
      <c r="I10997" s="4"/>
      <c r="V10997" s="27"/>
    </row>
    <row r="10998" spans="1:22" x14ac:dyDescent="0.3">
      <c r="A10998" s="1"/>
      <c r="C10998" s="6"/>
      <c r="H10998" s="8"/>
      <c r="I10998" s="4"/>
      <c r="V10998" s="27"/>
    </row>
    <row r="10999" spans="1:22" x14ac:dyDescent="0.3">
      <c r="A10999" s="1"/>
      <c r="C10999" s="6"/>
      <c r="H10999" s="8"/>
      <c r="I10999" s="4"/>
      <c r="V10999" s="27"/>
    </row>
    <row r="11000" spans="1:22" x14ac:dyDescent="0.3">
      <c r="A11000" s="1"/>
      <c r="C11000" s="6"/>
      <c r="H11000" s="8"/>
      <c r="I11000" s="4"/>
      <c r="V11000" s="27"/>
    </row>
    <row r="11001" spans="1:22" x14ac:dyDescent="0.3">
      <c r="A11001" s="1"/>
      <c r="C11001" s="6"/>
      <c r="H11001" s="8"/>
      <c r="I11001" s="4"/>
      <c r="V11001" s="27"/>
    </row>
    <row r="11002" spans="1:22" x14ac:dyDescent="0.3">
      <c r="A11002" s="1"/>
      <c r="C11002" s="6"/>
      <c r="H11002" s="8"/>
      <c r="I11002" s="4"/>
      <c r="V11002" s="27"/>
    </row>
    <row r="11003" spans="1:22" x14ac:dyDescent="0.3">
      <c r="A11003" s="1"/>
      <c r="C11003" s="6"/>
      <c r="H11003" s="8"/>
      <c r="I11003" s="4"/>
      <c r="V11003" s="27"/>
    </row>
    <row r="11004" spans="1:22" x14ac:dyDescent="0.3">
      <c r="A11004" s="1"/>
      <c r="C11004" s="6"/>
      <c r="H11004" s="8"/>
      <c r="I11004" s="4"/>
      <c r="V11004" s="27"/>
    </row>
    <row r="11005" spans="1:22" x14ac:dyDescent="0.3">
      <c r="A11005" s="1"/>
      <c r="C11005" s="6"/>
      <c r="H11005" s="8"/>
      <c r="I11005" s="4"/>
      <c r="V11005" s="27"/>
    </row>
    <row r="11006" spans="1:22" x14ac:dyDescent="0.3">
      <c r="A11006" s="1"/>
      <c r="C11006" s="6"/>
      <c r="H11006" s="8"/>
      <c r="I11006" s="4"/>
      <c r="V11006" s="27"/>
    </row>
    <row r="11007" spans="1:22" x14ac:dyDescent="0.3">
      <c r="A11007" s="1"/>
      <c r="C11007" s="6"/>
      <c r="H11007" s="8"/>
      <c r="I11007" s="4"/>
      <c r="V11007" s="27"/>
    </row>
    <row r="11008" spans="1:22" x14ac:dyDescent="0.3">
      <c r="A11008" s="1"/>
      <c r="C11008" s="6"/>
      <c r="H11008" s="8"/>
      <c r="I11008" s="4"/>
      <c r="V11008" s="27"/>
    </row>
    <row r="11009" spans="1:22" x14ac:dyDescent="0.3">
      <c r="A11009" s="1"/>
      <c r="C11009" s="6"/>
      <c r="H11009" s="8"/>
      <c r="I11009" s="4"/>
      <c r="V11009" s="27"/>
    </row>
    <row r="11010" spans="1:22" x14ac:dyDescent="0.3">
      <c r="A11010" s="1"/>
      <c r="C11010" s="6"/>
      <c r="H11010" s="8"/>
      <c r="I11010" s="4"/>
      <c r="V11010" s="27"/>
    </row>
    <row r="11011" spans="1:22" x14ac:dyDescent="0.3">
      <c r="A11011" s="1"/>
      <c r="C11011" s="6"/>
      <c r="H11011" s="8"/>
      <c r="I11011" s="4"/>
      <c r="V11011" s="27"/>
    </row>
    <row r="11012" spans="1:22" x14ac:dyDescent="0.3">
      <c r="A11012" s="1"/>
      <c r="C11012" s="6"/>
      <c r="H11012" s="8"/>
      <c r="I11012" s="4"/>
      <c r="V11012" s="27"/>
    </row>
    <row r="11013" spans="1:22" x14ac:dyDescent="0.3">
      <c r="A11013" s="1"/>
      <c r="C11013" s="6"/>
      <c r="H11013" s="8"/>
      <c r="I11013" s="4"/>
      <c r="V11013" s="27"/>
    </row>
    <row r="11014" spans="1:22" x14ac:dyDescent="0.3">
      <c r="A11014" s="1"/>
      <c r="C11014" s="6"/>
      <c r="H11014" s="8"/>
      <c r="I11014" s="4"/>
      <c r="V11014" s="27"/>
    </row>
    <row r="11015" spans="1:22" x14ac:dyDescent="0.3">
      <c r="A11015" s="1"/>
      <c r="C11015" s="6"/>
      <c r="H11015" s="8"/>
      <c r="I11015" s="4"/>
      <c r="V11015" s="27"/>
    </row>
    <row r="11016" spans="1:22" x14ac:dyDescent="0.3">
      <c r="A11016" s="1"/>
      <c r="C11016" s="6"/>
      <c r="H11016" s="8"/>
      <c r="I11016" s="4"/>
      <c r="V11016" s="27"/>
    </row>
    <row r="11017" spans="1:22" x14ac:dyDescent="0.3">
      <c r="A11017" s="1"/>
      <c r="C11017" s="6"/>
      <c r="H11017" s="8"/>
      <c r="I11017" s="4"/>
      <c r="V11017" s="27"/>
    </row>
    <row r="11018" spans="1:22" x14ac:dyDescent="0.3">
      <c r="A11018" s="1"/>
      <c r="C11018" s="6"/>
      <c r="H11018" s="8"/>
      <c r="I11018" s="4"/>
      <c r="V11018" s="27"/>
    </row>
    <row r="11019" spans="1:22" x14ac:dyDescent="0.3">
      <c r="A11019" s="1"/>
      <c r="C11019" s="6"/>
      <c r="H11019" s="8"/>
      <c r="I11019" s="4"/>
      <c r="V11019" s="27"/>
    </row>
    <row r="11020" spans="1:22" x14ac:dyDescent="0.3">
      <c r="A11020" s="1"/>
      <c r="C11020" s="6"/>
      <c r="H11020" s="8"/>
      <c r="I11020" s="4"/>
      <c r="V11020" s="27"/>
    </row>
    <row r="11021" spans="1:22" x14ac:dyDescent="0.3">
      <c r="A11021" s="1"/>
      <c r="C11021" s="6"/>
      <c r="H11021" s="8"/>
      <c r="I11021" s="4"/>
      <c r="V11021" s="27"/>
    </row>
    <row r="11022" spans="1:22" x14ac:dyDescent="0.3">
      <c r="A11022" s="1"/>
      <c r="C11022" s="6"/>
      <c r="H11022" s="8"/>
      <c r="I11022" s="4"/>
      <c r="V11022" s="27"/>
    </row>
    <row r="11023" spans="1:22" x14ac:dyDescent="0.3">
      <c r="A11023" s="1"/>
      <c r="C11023" s="6"/>
      <c r="H11023" s="8"/>
      <c r="I11023" s="4"/>
      <c r="V11023" s="27"/>
    </row>
    <row r="11024" spans="1:22" x14ac:dyDescent="0.3">
      <c r="A11024" s="1"/>
      <c r="C11024" s="6"/>
      <c r="H11024" s="8"/>
      <c r="I11024" s="4"/>
      <c r="V11024" s="27"/>
    </row>
    <row r="11025" spans="1:22" x14ac:dyDescent="0.3">
      <c r="A11025" s="1"/>
      <c r="C11025" s="6"/>
      <c r="H11025" s="8"/>
      <c r="I11025" s="4"/>
      <c r="V11025" s="27"/>
    </row>
    <row r="11026" spans="1:22" x14ac:dyDescent="0.3">
      <c r="A11026" s="1"/>
      <c r="C11026" s="6"/>
      <c r="H11026" s="8"/>
      <c r="I11026" s="4"/>
      <c r="V11026" s="27"/>
    </row>
    <row r="11027" spans="1:22" x14ac:dyDescent="0.3">
      <c r="A11027" s="1"/>
      <c r="C11027" s="6"/>
      <c r="H11027" s="8"/>
      <c r="I11027" s="4"/>
      <c r="V11027" s="27"/>
    </row>
    <row r="11028" spans="1:22" x14ac:dyDescent="0.3">
      <c r="A11028" s="1"/>
      <c r="C11028" s="6"/>
      <c r="H11028" s="8"/>
      <c r="I11028" s="4"/>
      <c r="V11028" s="27"/>
    </row>
    <row r="11029" spans="1:22" x14ac:dyDescent="0.3">
      <c r="A11029" s="1"/>
      <c r="C11029" s="6"/>
      <c r="H11029" s="8"/>
      <c r="I11029" s="4"/>
      <c r="V11029" s="27"/>
    </row>
    <row r="11030" spans="1:22" x14ac:dyDescent="0.3">
      <c r="A11030" s="1"/>
      <c r="C11030" s="6"/>
      <c r="H11030" s="8"/>
      <c r="I11030" s="4"/>
      <c r="V11030" s="27"/>
    </row>
    <row r="11031" spans="1:22" x14ac:dyDescent="0.3">
      <c r="A11031" s="1"/>
      <c r="C11031" s="6"/>
      <c r="H11031" s="8"/>
      <c r="I11031" s="4"/>
      <c r="V11031" s="27"/>
    </row>
    <row r="11032" spans="1:22" x14ac:dyDescent="0.3">
      <c r="A11032" s="1"/>
      <c r="C11032" s="6"/>
      <c r="H11032" s="8"/>
      <c r="I11032" s="4"/>
      <c r="V11032" s="27"/>
    </row>
    <row r="11033" spans="1:22" x14ac:dyDescent="0.3">
      <c r="A11033" s="1"/>
      <c r="C11033" s="6"/>
      <c r="H11033" s="8"/>
      <c r="I11033" s="4"/>
      <c r="V11033" s="27"/>
    </row>
    <row r="11034" spans="1:22" x14ac:dyDescent="0.3">
      <c r="A11034" s="1"/>
      <c r="C11034" s="6"/>
      <c r="H11034" s="8"/>
      <c r="I11034" s="4"/>
      <c r="V11034" s="27"/>
    </row>
    <row r="11035" spans="1:22" x14ac:dyDescent="0.3">
      <c r="A11035" s="1"/>
      <c r="C11035" s="6"/>
      <c r="H11035" s="8"/>
      <c r="I11035" s="4"/>
      <c r="V11035" s="27"/>
    </row>
    <row r="11036" spans="1:22" x14ac:dyDescent="0.3">
      <c r="A11036" s="1"/>
      <c r="C11036" s="6"/>
      <c r="H11036" s="8"/>
      <c r="I11036" s="4"/>
      <c r="V11036" s="27"/>
    </row>
    <row r="11037" spans="1:22" x14ac:dyDescent="0.3">
      <c r="A11037" s="1"/>
      <c r="C11037" s="6"/>
      <c r="H11037" s="8"/>
      <c r="I11037" s="4"/>
      <c r="V11037" s="27"/>
    </row>
    <row r="11038" spans="1:22" x14ac:dyDescent="0.3">
      <c r="A11038" s="1"/>
      <c r="C11038" s="6"/>
      <c r="H11038" s="8"/>
      <c r="I11038" s="4"/>
      <c r="V11038" s="27"/>
    </row>
    <row r="11039" spans="1:22" x14ac:dyDescent="0.3">
      <c r="A11039" s="1"/>
      <c r="C11039" s="6"/>
      <c r="H11039" s="8"/>
      <c r="I11039" s="4"/>
      <c r="V11039" s="27"/>
    </row>
    <row r="11040" spans="1:22" x14ac:dyDescent="0.3">
      <c r="A11040" s="1"/>
      <c r="C11040" s="6"/>
      <c r="H11040" s="8"/>
      <c r="I11040" s="4"/>
      <c r="V11040" s="27"/>
    </row>
    <row r="11041" spans="1:22" x14ac:dyDescent="0.3">
      <c r="A11041" s="1"/>
      <c r="C11041" s="6"/>
      <c r="H11041" s="8"/>
      <c r="I11041" s="4"/>
      <c r="V11041" s="27"/>
    </row>
    <row r="11042" spans="1:22" x14ac:dyDescent="0.3">
      <c r="A11042" s="1"/>
      <c r="C11042" s="6"/>
      <c r="H11042" s="8"/>
      <c r="I11042" s="4"/>
      <c r="V11042" s="27"/>
    </row>
    <row r="11043" spans="1:22" x14ac:dyDescent="0.3">
      <c r="A11043" s="1"/>
      <c r="C11043" s="6"/>
      <c r="H11043" s="8"/>
      <c r="I11043" s="4"/>
      <c r="V11043" s="27"/>
    </row>
    <row r="11044" spans="1:22" x14ac:dyDescent="0.3">
      <c r="A11044" s="1"/>
      <c r="C11044" s="6"/>
      <c r="H11044" s="8"/>
      <c r="I11044" s="4"/>
      <c r="V11044" s="27"/>
    </row>
    <row r="11045" spans="1:22" x14ac:dyDescent="0.3">
      <c r="A11045" s="1"/>
      <c r="C11045" s="6"/>
      <c r="H11045" s="8"/>
      <c r="I11045" s="4"/>
      <c r="V11045" s="27"/>
    </row>
    <row r="11046" spans="1:22" x14ac:dyDescent="0.3">
      <c r="A11046" s="1"/>
      <c r="C11046" s="6"/>
      <c r="H11046" s="8"/>
      <c r="I11046" s="4"/>
      <c r="V11046" s="27"/>
    </row>
    <row r="11047" spans="1:22" x14ac:dyDescent="0.3">
      <c r="A11047" s="1"/>
      <c r="C11047" s="6"/>
      <c r="H11047" s="8"/>
      <c r="I11047" s="4"/>
      <c r="V11047" s="27"/>
    </row>
    <row r="11048" spans="1:22" x14ac:dyDescent="0.3">
      <c r="A11048" s="1"/>
      <c r="C11048" s="6"/>
      <c r="H11048" s="8"/>
      <c r="I11048" s="4"/>
      <c r="V11048" s="27"/>
    </row>
    <row r="11049" spans="1:22" x14ac:dyDescent="0.3">
      <c r="A11049" s="1"/>
      <c r="C11049" s="6"/>
      <c r="H11049" s="8"/>
      <c r="I11049" s="4"/>
      <c r="V11049" s="27"/>
    </row>
    <row r="11050" spans="1:22" x14ac:dyDescent="0.3">
      <c r="A11050" s="1"/>
      <c r="C11050" s="6"/>
      <c r="H11050" s="8"/>
      <c r="I11050" s="4"/>
      <c r="V11050" s="27"/>
    </row>
    <row r="11051" spans="1:22" x14ac:dyDescent="0.3">
      <c r="A11051" s="1"/>
      <c r="C11051" s="6"/>
      <c r="H11051" s="8"/>
      <c r="I11051" s="4"/>
      <c r="V11051" s="27"/>
    </row>
    <row r="11052" spans="1:22" x14ac:dyDescent="0.3">
      <c r="A11052" s="1"/>
      <c r="C11052" s="6"/>
      <c r="H11052" s="8"/>
      <c r="I11052" s="4"/>
      <c r="V11052" s="27"/>
    </row>
    <row r="11053" spans="1:22" x14ac:dyDescent="0.3">
      <c r="A11053" s="1"/>
      <c r="C11053" s="6"/>
      <c r="H11053" s="8"/>
      <c r="I11053" s="4"/>
      <c r="V11053" s="27"/>
    </row>
    <row r="11054" spans="1:22" x14ac:dyDescent="0.3">
      <c r="A11054" s="1"/>
      <c r="C11054" s="6"/>
      <c r="H11054" s="8"/>
      <c r="I11054" s="4"/>
      <c r="V11054" s="27"/>
    </row>
    <row r="11055" spans="1:22" x14ac:dyDescent="0.3">
      <c r="A11055" s="1"/>
      <c r="C11055" s="6"/>
      <c r="H11055" s="8"/>
      <c r="I11055" s="4"/>
      <c r="V11055" s="27"/>
    </row>
    <row r="11056" spans="1:22" x14ac:dyDescent="0.3">
      <c r="A11056" s="1"/>
      <c r="C11056" s="6"/>
      <c r="H11056" s="8"/>
      <c r="I11056" s="4"/>
      <c r="V11056" s="27"/>
    </row>
    <row r="11057" spans="1:22" x14ac:dyDescent="0.3">
      <c r="A11057" s="1"/>
      <c r="C11057" s="6"/>
      <c r="H11057" s="8"/>
      <c r="I11057" s="4"/>
      <c r="V11057" s="27"/>
    </row>
    <row r="11058" spans="1:22" x14ac:dyDescent="0.3">
      <c r="A11058" s="1"/>
      <c r="C11058" s="6"/>
      <c r="H11058" s="8"/>
      <c r="I11058" s="4"/>
      <c r="V11058" s="27"/>
    </row>
    <row r="11059" spans="1:22" x14ac:dyDescent="0.3">
      <c r="A11059" s="1"/>
      <c r="C11059" s="6"/>
      <c r="H11059" s="8"/>
      <c r="I11059" s="4"/>
      <c r="V11059" s="27"/>
    </row>
    <row r="11060" spans="1:22" x14ac:dyDescent="0.3">
      <c r="A11060" s="1"/>
      <c r="C11060" s="6"/>
      <c r="H11060" s="8"/>
      <c r="I11060" s="4"/>
      <c r="V11060" s="27"/>
    </row>
    <row r="11061" spans="1:22" x14ac:dyDescent="0.3">
      <c r="A11061" s="1"/>
      <c r="C11061" s="6"/>
      <c r="H11061" s="8"/>
      <c r="I11061" s="4"/>
      <c r="V11061" s="27"/>
    </row>
    <row r="11062" spans="1:22" x14ac:dyDescent="0.3">
      <c r="A11062" s="1"/>
      <c r="C11062" s="6"/>
      <c r="H11062" s="8"/>
      <c r="I11062" s="4"/>
      <c r="V11062" s="27"/>
    </row>
    <row r="11063" spans="1:22" x14ac:dyDescent="0.3">
      <c r="A11063" s="1"/>
      <c r="C11063" s="6"/>
      <c r="H11063" s="8"/>
      <c r="I11063" s="4"/>
      <c r="V11063" s="27"/>
    </row>
    <row r="11064" spans="1:22" x14ac:dyDescent="0.3">
      <c r="A11064" s="1"/>
      <c r="C11064" s="6"/>
      <c r="H11064" s="8"/>
      <c r="I11064" s="4"/>
      <c r="V11064" s="27"/>
    </row>
    <row r="11065" spans="1:22" x14ac:dyDescent="0.3">
      <c r="A11065" s="1"/>
      <c r="C11065" s="6"/>
      <c r="H11065" s="8"/>
      <c r="I11065" s="4"/>
      <c r="V11065" s="27"/>
    </row>
    <row r="11066" spans="1:22" x14ac:dyDescent="0.3">
      <c r="A11066" s="1"/>
      <c r="C11066" s="6"/>
      <c r="H11066" s="8"/>
      <c r="I11066" s="4"/>
      <c r="V11066" s="27"/>
    </row>
    <row r="11067" spans="1:22" x14ac:dyDescent="0.3">
      <c r="A11067" s="1"/>
      <c r="C11067" s="6"/>
      <c r="H11067" s="8"/>
      <c r="I11067" s="4"/>
      <c r="V11067" s="27"/>
    </row>
    <row r="11068" spans="1:22" x14ac:dyDescent="0.3">
      <c r="A11068" s="1"/>
      <c r="C11068" s="6"/>
      <c r="H11068" s="8"/>
      <c r="I11068" s="4"/>
      <c r="V11068" s="27"/>
    </row>
    <row r="11069" spans="1:22" x14ac:dyDescent="0.3">
      <c r="A11069" s="1"/>
      <c r="C11069" s="6"/>
      <c r="H11069" s="8"/>
      <c r="I11069" s="4"/>
      <c r="V11069" s="27"/>
    </row>
    <row r="11070" spans="1:22" x14ac:dyDescent="0.3">
      <c r="A11070" s="1"/>
      <c r="C11070" s="6"/>
      <c r="H11070" s="8"/>
      <c r="I11070" s="4"/>
      <c r="V11070" s="27"/>
    </row>
    <row r="11071" spans="1:22" x14ac:dyDescent="0.3">
      <c r="A11071" s="1"/>
      <c r="C11071" s="6"/>
      <c r="H11071" s="8"/>
      <c r="I11071" s="4"/>
      <c r="V11071" s="27"/>
    </row>
    <row r="11072" spans="1:22" x14ac:dyDescent="0.3">
      <c r="A11072" s="1"/>
      <c r="C11072" s="6"/>
      <c r="H11072" s="8"/>
      <c r="I11072" s="4"/>
      <c r="V11072" s="27"/>
    </row>
    <row r="11073" spans="1:22" x14ac:dyDescent="0.3">
      <c r="A11073" s="1"/>
      <c r="C11073" s="6"/>
      <c r="H11073" s="8"/>
      <c r="I11073" s="4"/>
      <c r="V11073" s="27"/>
    </row>
    <row r="11074" spans="1:22" x14ac:dyDescent="0.3">
      <c r="A11074" s="1"/>
      <c r="C11074" s="6"/>
      <c r="H11074" s="8"/>
      <c r="I11074" s="4"/>
      <c r="V11074" s="27"/>
    </row>
    <row r="11075" spans="1:22" x14ac:dyDescent="0.3">
      <c r="A11075" s="1"/>
      <c r="C11075" s="6"/>
      <c r="H11075" s="8"/>
      <c r="I11075" s="4"/>
      <c r="V11075" s="27"/>
    </row>
    <row r="11076" spans="1:22" x14ac:dyDescent="0.3">
      <c r="A11076" s="1"/>
      <c r="C11076" s="6"/>
      <c r="H11076" s="8"/>
      <c r="I11076" s="4"/>
      <c r="V11076" s="27"/>
    </row>
    <row r="11077" spans="1:22" x14ac:dyDescent="0.3">
      <c r="A11077" s="1"/>
      <c r="C11077" s="6"/>
      <c r="H11077" s="8"/>
      <c r="I11077" s="4"/>
      <c r="V11077" s="27"/>
    </row>
    <row r="11078" spans="1:22" x14ac:dyDescent="0.3">
      <c r="A11078" s="1"/>
      <c r="C11078" s="6"/>
      <c r="H11078" s="8"/>
      <c r="I11078" s="4"/>
      <c r="V11078" s="27"/>
    </row>
    <row r="11079" spans="1:22" x14ac:dyDescent="0.3">
      <c r="A11079" s="1"/>
      <c r="C11079" s="6"/>
      <c r="H11079" s="8"/>
      <c r="I11079" s="4"/>
      <c r="V11079" s="27"/>
    </row>
    <row r="11080" spans="1:22" x14ac:dyDescent="0.3">
      <c r="A11080" s="1"/>
      <c r="C11080" s="6"/>
      <c r="H11080" s="8"/>
      <c r="I11080" s="4"/>
      <c r="V11080" s="27"/>
    </row>
    <row r="11081" spans="1:22" x14ac:dyDescent="0.3">
      <c r="A11081" s="1"/>
      <c r="C11081" s="6"/>
      <c r="H11081" s="8"/>
      <c r="I11081" s="4"/>
      <c r="V11081" s="27"/>
    </row>
    <row r="11082" spans="1:22" x14ac:dyDescent="0.3">
      <c r="A11082" s="1"/>
      <c r="C11082" s="6"/>
      <c r="H11082" s="8"/>
      <c r="I11082" s="4"/>
      <c r="V11082" s="27"/>
    </row>
    <row r="11083" spans="1:22" x14ac:dyDescent="0.3">
      <c r="A11083" s="1"/>
      <c r="C11083" s="6"/>
      <c r="H11083" s="8"/>
      <c r="I11083" s="4"/>
      <c r="V11083" s="27"/>
    </row>
    <row r="11084" spans="1:22" x14ac:dyDescent="0.3">
      <c r="A11084" s="1"/>
      <c r="C11084" s="6"/>
      <c r="H11084" s="8"/>
      <c r="I11084" s="4"/>
      <c r="V11084" s="27"/>
    </row>
    <row r="11085" spans="1:22" x14ac:dyDescent="0.3">
      <c r="A11085" s="1"/>
      <c r="C11085" s="6"/>
      <c r="H11085" s="8"/>
      <c r="I11085" s="4"/>
      <c r="V11085" s="27"/>
    </row>
    <row r="11086" spans="1:22" x14ac:dyDescent="0.3">
      <c r="A11086" s="1"/>
      <c r="C11086" s="6"/>
      <c r="H11086" s="8"/>
      <c r="I11086" s="4"/>
      <c r="V11086" s="27"/>
    </row>
    <row r="11087" spans="1:22" x14ac:dyDescent="0.3">
      <c r="A11087" s="1"/>
      <c r="C11087" s="6"/>
      <c r="H11087" s="8"/>
      <c r="I11087" s="4"/>
      <c r="V11087" s="27"/>
    </row>
    <row r="11088" spans="1:22" x14ac:dyDescent="0.3">
      <c r="A11088" s="1"/>
      <c r="C11088" s="6"/>
      <c r="H11088" s="8"/>
      <c r="I11088" s="4"/>
      <c r="V11088" s="27"/>
    </row>
    <row r="11089" spans="1:22" x14ac:dyDescent="0.3">
      <c r="A11089" s="1"/>
      <c r="C11089" s="6"/>
      <c r="H11089" s="8"/>
      <c r="I11089" s="4"/>
      <c r="V11089" s="27"/>
    </row>
    <row r="11090" spans="1:22" x14ac:dyDescent="0.3">
      <c r="A11090" s="1"/>
      <c r="C11090" s="6"/>
      <c r="H11090" s="8"/>
      <c r="I11090" s="4"/>
      <c r="V11090" s="27"/>
    </row>
    <row r="11091" spans="1:22" x14ac:dyDescent="0.3">
      <c r="A11091" s="1"/>
      <c r="C11091" s="6"/>
      <c r="H11091" s="8"/>
      <c r="I11091" s="4"/>
      <c r="V11091" s="27"/>
    </row>
    <row r="11092" spans="1:22" x14ac:dyDescent="0.3">
      <c r="A11092" s="1"/>
      <c r="C11092" s="6"/>
      <c r="H11092" s="8"/>
      <c r="I11092" s="4"/>
      <c r="V11092" s="27"/>
    </row>
    <row r="11093" spans="1:22" x14ac:dyDescent="0.3">
      <c r="A11093" s="1"/>
      <c r="C11093" s="6"/>
      <c r="H11093" s="8"/>
      <c r="I11093" s="4"/>
      <c r="V11093" s="27"/>
    </row>
    <row r="11094" spans="1:22" x14ac:dyDescent="0.3">
      <c r="A11094" s="1"/>
      <c r="C11094" s="6"/>
      <c r="H11094" s="8"/>
      <c r="I11094" s="4"/>
      <c r="V11094" s="27"/>
    </row>
    <row r="11095" spans="1:22" x14ac:dyDescent="0.3">
      <c r="A11095" s="1"/>
      <c r="C11095" s="6"/>
      <c r="H11095" s="8"/>
      <c r="I11095" s="4"/>
      <c r="V11095" s="27"/>
    </row>
    <row r="11096" spans="1:22" x14ac:dyDescent="0.3">
      <c r="A11096" s="1"/>
      <c r="C11096" s="6"/>
      <c r="H11096" s="8"/>
      <c r="I11096" s="4"/>
      <c r="V11096" s="27"/>
    </row>
    <row r="11097" spans="1:22" x14ac:dyDescent="0.3">
      <c r="A11097" s="1"/>
      <c r="C11097" s="6"/>
      <c r="H11097" s="8"/>
      <c r="I11097" s="4"/>
      <c r="V11097" s="27"/>
    </row>
    <row r="11098" spans="1:22" x14ac:dyDescent="0.3">
      <c r="A11098" s="1"/>
      <c r="C11098" s="6"/>
      <c r="H11098" s="8"/>
      <c r="I11098" s="4"/>
      <c r="V11098" s="27"/>
    </row>
    <row r="11099" spans="1:22" x14ac:dyDescent="0.3">
      <c r="A11099" s="1"/>
      <c r="C11099" s="6"/>
      <c r="H11099" s="8"/>
      <c r="I11099" s="4"/>
      <c r="V11099" s="27"/>
    </row>
    <row r="11100" spans="1:22" x14ac:dyDescent="0.3">
      <c r="A11100" s="1"/>
      <c r="C11100" s="6"/>
      <c r="H11100" s="8"/>
      <c r="I11100" s="4"/>
      <c r="V11100" s="27"/>
    </row>
    <row r="11101" spans="1:22" x14ac:dyDescent="0.3">
      <c r="A11101" s="1"/>
      <c r="C11101" s="6"/>
      <c r="H11101" s="8"/>
      <c r="I11101" s="4"/>
      <c r="V11101" s="27"/>
    </row>
    <row r="11102" spans="1:22" x14ac:dyDescent="0.3">
      <c r="A11102" s="1"/>
      <c r="C11102" s="6"/>
      <c r="H11102" s="8"/>
      <c r="I11102" s="4"/>
      <c r="V11102" s="27"/>
    </row>
    <row r="11103" spans="1:22" x14ac:dyDescent="0.3">
      <c r="A11103" s="1"/>
      <c r="C11103" s="6"/>
      <c r="H11103" s="8"/>
      <c r="I11103" s="4"/>
      <c r="V11103" s="27"/>
    </row>
    <row r="11104" spans="1:22" x14ac:dyDescent="0.3">
      <c r="A11104" s="1"/>
      <c r="C11104" s="6"/>
      <c r="H11104" s="8"/>
      <c r="I11104" s="4"/>
      <c r="V11104" s="27"/>
    </row>
    <row r="11105" spans="1:22" x14ac:dyDescent="0.3">
      <c r="A11105" s="1"/>
      <c r="C11105" s="6"/>
      <c r="H11105" s="8"/>
      <c r="I11105" s="4"/>
      <c r="V11105" s="27"/>
    </row>
    <row r="11106" spans="1:22" x14ac:dyDescent="0.3">
      <c r="A11106" s="1"/>
      <c r="C11106" s="6"/>
      <c r="H11106" s="8"/>
      <c r="I11106" s="4"/>
      <c r="V11106" s="27"/>
    </row>
    <row r="11107" spans="1:22" x14ac:dyDescent="0.3">
      <c r="A11107" s="1"/>
      <c r="C11107" s="6"/>
      <c r="H11107" s="8"/>
      <c r="I11107" s="4"/>
      <c r="V11107" s="27"/>
    </row>
    <row r="11108" spans="1:22" x14ac:dyDescent="0.3">
      <c r="A11108" s="1"/>
      <c r="C11108" s="6"/>
      <c r="H11108" s="8"/>
      <c r="I11108" s="4"/>
      <c r="V11108" s="27"/>
    </row>
    <row r="11109" spans="1:22" x14ac:dyDescent="0.3">
      <c r="A11109" s="1"/>
      <c r="C11109" s="6"/>
      <c r="H11109" s="8"/>
      <c r="I11109" s="4"/>
      <c r="V11109" s="27"/>
    </row>
    <row r="11110" spans="1:22" x14ac:dyDescent="0.3">
      <c r="A11110" s="1"/>
      <c r="C11110" s="6"/>
      <c r="H11110" s="8"/>
      <c r="I11110" s="4"/>
      <c r="V11110" s="27"/>
    </row>
    <row r="11111" spans="1:22" x14ac:dyDescent="0.3">
      <c r="A11111" s="1"/>
      <c r="C11111" s="6"/>
      <c r="H11111" s="8"/>
      <c r="I11111" s="4"/>
      <c r="V11111" s="27"/>
    </row>
    <row r="11112" spans="1:22" x14ac:dyDescent="0.3">
      <c r="A11112" s="1"/>
      <c r="C11112" s="6"/>
      <c r="H11112" s="8"/>
      <c r="I11112" s="4"/>
      <c r="V11112" s="27"/>
    </row>
    <row r="11113" spans="1:22" x14ac:dyDescent="0.3">
      <c r="A11113" s="1"/>
      <c r="C11113" s="6"/>
      <c r="H11113" s="8"/>
      <c r="I11113" s="4"/>
      <c r="V11113" s="27"/>
    </row>
    <row r="11114" spans="1:22" x14ac:dyDescent="0.3">
      <c r="A11114" s="1"/>
      <c r="C11114" s="6"/>
      <c r="H11114" s="8"/>
      <c r="I11114" s="4"/>
      <c r="V11114" s="27"/>
    </row>
    <row r="11115" spans="1:22" x14ac:dyDescent="0.3">
      <c r="A11115" s="1"/>
      <c r="C11115" s="6"/>
      <c r="H11115" s="8"/>
      <c r="I11115" s="4"/>
      <c r="V11115" s="27"/>
    </row>
    <row r="11116" spans="1:22" x14ac:dyDescent="0.3">
      <c r="A11116" s="1"/>
      <c r="C11116" s="6"/>
      <c r="H11116" s="8"/>
      <c r="I11116" s="4"/>
      <c r="V11116" s="27"/>
    </row>
    <row r="11117" spans="1:22" x14ac:dyDescent="0.3">
      <c r="A11117" s="1"/>
      <c r="C11117" s="6"/>
      <c r="H11117" s="8"/>
      <c r="I11117" s="4"/>
      <c r="V11117" s="27"/>
    </row>
    <row r="11118" spans="1:22" x14ac:dyDescent="0.3">
      <c r="A11118" s="1"/>
      <c r="C11118" s="6"/>
      <c r="H11118" s="8"/>
      <c r="I11118" s="4"/>
      <c r="V11118" s="27"/>
    </row>
    <row r="11119" spans="1:22" x14ac:dyDescent="0.3">
      <c r="A11119" s="1"/>
      <c r="C11119" s="6"/>
      <c r="H11119" s="8"/>
      <c r="I11119" s="4"/>
      <c r="V11119" s="27"/>
    </row>
    <row r="11120" spans="1:22" x14ac:dyDescent="0.3">
      <c r="A11120" s="1"/>
      <c r="C11120" s="6"/>
      <c r="H11120" s="8"/>
      <c r="I11120" s="4"/>
      <c r="V11120" s="27"/>
    </row>
    <row r="11121" spans="1:22" x14ac:dyDescent="0.3">
      <c r="A11121" s="1"/>
      <c r="C11121" s="6"/>
      <c r="H11121" s="8"/>
      <c r="I11121" s="4"/>
      <c r="V11121" s="27"/>
    </row>
    <row r="11122" spans="1:22" x14ac:dyDescent="0.3">
      <c r="A11122" s="1"/>
      <c r="C11122" s="6"/>
      <c r="H11122" s="8"/>
      <c r="I11122" s="4"/>
      <c r="V11122" s="27"/>
    </row>
    <row r="11123" spans="1:22" x14ac:dyDescent="0.3">
      <c r="A11123" s="1"/>
      <c r="C11123" s="6"/>
      <c r="H11123" s="8"/>
      <c r="I11123" s="4"/>
      <c r="V11123" s="27"/>
    </row>
    <row r="11124" spans="1:22" x14ac:dyDescent="0.3">
      <c r="A11124" s="1"/>
      <c r="C11124" s="6"/>
      <c r="H11124" s="8"/>
      <c r="I11124" s="4"/>
      <c r="V11124" s="27"/>
    </row>
    <row r="11125" spans="1:22" x14ac:dyDescent="0.3">
      <c r="A11125" s="1"/>
      <c r="C11125" s="6"/>
      <c r="H11125" s="8"/>
      <c r="I11125" s="4"/>
      <c r="V11125" s="27"/>
    </row>
    <row r="11126" spans="1:22" x14ac:dyDescent="0.3">
      <c r="A11126" s="1"/>
      <c r="C11126" s="6"/>
      <c r="H11126" s="8"/>
      <c r="I11126" s="4"/>
      <c r="V11126" s="27"/>
    </row>
    <row r="11127" spans="1:22" x14ac:dyDescent="0.3">
      <c r="A11127" s="1"/>
      <c r="C11127" s="6"/>
      <c r="H11127" s="8"/>
      <c r="I11127" s="4"/>
      <c r="V11127" s="27"/>
    </row>
    <row r="11128" spans="1:22" x14ac:dyDescent="0.3">
      <c r="A11128" s="1"/>
      <c r="C11128" s="6"/>
      <c r="H11128" s="8"/>
      <c r="I11128" s="4"/>
      <c r="V11128" s="27"/>
    </row>
    <row r="11129" spans="1:22" x14ac:dyDescent="0.3">
      <c r="A11129" s="1"/>
      <c r="C11129" s="6"/>
      <c r="H11129" s="8"/>
      <c r="I11129" s="4"/>
      <c r="V11129" s="27"/>
    </row>
    <row r="11130" spans="1:22" x14ac:dyDescent="0.3">
      <c r="A11130" s="1"/>
      <c r="C11130" s="6"/>
      <c r="H11130" s="8"/>
      <c r="I11130" s="4"/>
      <c r="V11130" s="27"/>
    </row>
    <row r="11131" spans="1:22" x14ac:dyDescent="0.3">
      <c r="A11131" s="1"/>
      <c r="C11131" s="6"/>
      <c r="H11131" s="8"/>
      <c r="I11131" s="4"/>
      <c r="V11131" s="27"/>
    </row>
    <row r="11132" spans="1:22" x14ac:dyDescent="0.3">
      <c r="A11132" s="1"/>
      <c r="C11132" s="6"/>
      <c r="H11132" s="8"/>
      <c r="I11132" s="4"/>
      <c r="V11132" s="27"/>
    </row>
    <row r="11133" spans="1:22" x14ac:dyDescent="0.3">
      <c r="A11133" s="1"/>
      <c r="C11133" s="6"/>
      <c r="H11133" s="8"/>
      <c r="I11133" s="4"/>
      <c r="V11133" s="27"/>
    </row>
    <row r="11134" spans="1:22" x14ac:dyDescent="0.3">
      <c r="A11134" s="1"/>
      <c r="C11134" s="6"/>
      <c r="H11134" s="8"/>
      <c r="I11134" s="4"/>
      <c r="V11134" s="27"/>
    </row>
    <row r="11135" spans="1:22" x14ac:dyDescent="0.3">
      <c r="A11135" s="1"/>
      <c r="C11135" s="6"/>
      <c r="H11135" s="8"/>
      <c r="I11135" s="4"/>
      <c r="V11135" s="27"/>
    </row>
    <row r="11136" spans="1:22" x14ac:dyDescent="0.3">
      <c r="A11136" s="1"/>
      <c r="C11136" s="6"/>
      <c r="H11136" s="8"/>
      <c r="I11136" s="4"/>
      <c r="V11136" s="27"/>
    </row>
    <row r="11137" spans="1:22" x14ac:dyDescent="0.3">
      <c r="A11137" s="1"/>
      <c r="C11137" s="6"/>
      <c r="H11137" s="8"/>
      <c r="I11137" s="4"/>
      <c r="V11137" s="27"/>
    </row>
    <row r="11138" spans="1:22" x14ac:dyDescent="0.3">
      <c r="A11138" s="1"/>
      <c r="C11138" s="6"/>
      <c r="H11138" s="8"/>
      <c r="I11138" s="4"/>
      <c r="V11138" s="27"/>
    </row>
    <row r="11139" spans="1:22" x14ac:dyDescent="0.3">
      <c r="A11139" s="1"/>
      <c r="C11139" s="6"/>
      <c r="H11139" s="8"/>
      <c r="I11139" s="4"/>
      <c r="V11139" s="27"/>
    </row>
    <row r="11140" spans="1:22" x14ac:dyDescent="0.3">
      <c r="A11140" s="1"/>
      <c r="C11140" s="6"/>
      <c r="H11140" s="8"/>
      <c r="I11140" s="4"/>
      <c r="V11140" s="27"/>
    </row>
    <row r="11141" spans="1:22" x14ac:dyDescent="0.3">
      <c r="A11141" s="1"/>
      <c r="C11141" s="6"/>
      <c r="H11141" s="8"/>
      <c r="I11141" s="4"/>
      <c r="V11141" s="27"/>
    </row>
    <row r="11142" spans="1:22" x14ac:dyDescent="0.3">
      <c r="A11142" s="1"/>
      <c r="C11142" s="6"/>
      <c r="H11142" s="8"/>
      <c r="I11142" s="4"/>
      <c r="V11142" s="27"/>
    </row>
    <row r="11143" spans="1:22" x14ac:dyDescent="0.3">
      <c r="A11143" s="1"/>
      <c r="C11143" s="6"/>
      <c r="H11143" s="8"/>
      <c r="I11143" s="4"/>
      <c r="V11143" s="27"/>
    </row>
    <row r="11144" spans="1:22" x14ac:dyDescent="0.3">
      <c r="A11144" s="1"/>
      <c r="C11144" s="6"/>
      <c r="H11144" s="8"/>
      <c r="I11144" s="4"/>
      <c r="V11144" s="27"/>
    </row>
    <row r="11145" spans="1:22" x14ac:dyDescent="0.3">
      <c r="A11145" s="1"/>
      <c r="C11145" s="6"/>
      <c r="H11145" s="8"/>
      <c r="I11145" s="4"/>
      <c r="V11145" s="27"/>
    </row>
    <row r="11146" spans="1:22" x14ac:dyDescent="0.3">
      <c r="A11146" s="1"/>
      <c r="C11146" s="6"/>
      <c r="H11146" s="8"/>
      <c r="I11146" s="4"/>
      <c r="V11146" s="27"/>
    </row>
    <row r="11147" spans="1:22" x14ac:dyDescent="0.3">
      <c r="A11147" s="1"/>
      <c r="C11147" s="6"/>
      <c r="H11147" s="8"/>
      <c r="I11147" s="4"/>
      <c r="V11147" s="27"/>
    </row>
    <row r="11148" spans="1:22" x14ac:dyDescent="0.3">
      <c r="A11148" s="1"/>
      <c r="C11148" s="6"/>
      <c r="H11148" s="8"/>
      <c r="I11148" s="4"/>
      <c r="V11148" s="27"/>
    </row>
    <row r="11149" spans="1:22" x14ac:dyDescent="0.3">
      <c r="A11149" s="1"/>
      <c r="C11149" s="6"/>
      <c r="H11149" s="8"/>
      <c r="I11149" s="4"/>
      <c r="V11149" s="27"/>
    </row>
    <row r="11150" spans="1:22" x14ac:dyDescent="0.3">
      <c r="A11150" s="1"/>
      <c r="C11150" s="6"/>
      <c r="H11150" s="8"/>
      <c r="I11150" s="4"/>
      <c r="V11150" s="27"/>
    </row>
    <row r="11151" spans="1:22" x14ac:dyDescent="0.3">
      <c r="A11151" s="1"/>
      <c r="C11151" s="6"/>
      <c r="H11151" s="8"/>
      <c r="I11151" s="4"/>
      <c r="V11151" s="27"/>
    </row>
    <row r="11152" spans="1:22" x14ac:dyDescent="0.3">
      <c r="A11152" s="1"/>
      <c r="C11152" s="6"/>
      <c r="H11152" s="8"/>
      <c r="I11152" s="4"/>
      <c r="V11152" s="27"/>
    </row>
    <row r="11153" spans="1:22" x14ac:dyDescent="0.3">
      <c r="A11153" s="1"/>
      <c r="C11153" s="6"/>
      <c r="H11153" s="8"/>
      <c r="I11153" s="4"/>
      <c r="V11153" s="27"/>
    </row>
    <row r="11154" spans="1:22" x14ac:dyDescent="0.3">
      <c r="A11154" s="1"/>
      <c r="C11154" s="6"/>
      <c r="H11154" s="8"/>
      <c r="I11154" s="4"/>
      <c r="V11154" s="27"/>
    </row>
    <row r="11155" spans="1:22" x14ac:dyDescent="0.3">
      <c r="A11155" s="1"/>
      <c r="C11155" s="6"/>
      <c r="H11155" s="8"/>
      <c r="I11155" s="4"/>
      <c r="V11155" s="27"/>
    </row>
    <row r="11156" spans="1:22" x14ac:dyDescent="0.3">
      <c r="A11156" s="1"/>
      <c r="C11156" s="6"/>
      <c r="H11156" s="8"/>
      <c r="I11156" s="4"/>
      <c r="V11156" s="27"/>
    </row>
    <row r="11157" spans="1:22" x14ac:dyDescent="0.3">
      <c r="A11157" s="1"/>
      <c r="C11157" s="6"/>
      <c r="H11157" s="8"/>
      <c r="I11157" s="4"/>
      <c r="V11157" s="27"/>
    </row>
    <row r="11158" spans="1:22" x14ac:dyDescent="0.3">
      <c r="A11158" s="1"/>
      <c r="C11158" s="6"/>
      <c r="H11158" s="8"/>
      <c r="I11158" s="4"/>
      <c r="V11158" s="27"/>
    </row>
    <row r="11159" spans="1:22" x14ac:dyDescent="0.3">
      <c r="A11159" s="1"/>
      <c r="C11159" s="6"/>
      <c r="H11159" s="8"/>
      <c r="I11159" s="4"/>
      <c r="V11159" s="27"/>
    </row>
    <row r="11160" spans="1:22" x14ac:dyDescent="0.3">
      <c r="A11160" s="1"/>
      <c r="C11160" s="6"/>
      <c r="H11160" s="8"/>
      <c r="I11160" s="4"/>
      <c r="V11160" s="27"/>
    </row>
    <row r="11161" spans="1:22" x14ac:dyDescent="0.3">
      <c r="A11161" s="1"/>
      <c r="C11161" s="6"/>
      <c r="H11161" s="8"/>
      <c r="I11161" s="4"/>
      <c r="V11161" s="27"/>
    </row>
    <row r="11162" spans="1:22" x14ac:dyDescent="0.3">
      <c r="A11162" s="1"/>
      <c r="C11162" s="6"/>
      <c r="H11162" s="8"/>
      <c r="I11162" s="4"/>
      <c r="V11162" s="27"/>
    </row>
    <row r="11163" spans="1:22" x14ac:dyDescent="0.3">
      <c r="A11163" s="1"/>
      <c r="C11163" s="6"/>
      <c r="H11163" s="8"/>
      <c r="I11163" s="4"/>
      <c r="V11163" s="27"/>
    </row>
    <row r="11164" spans="1:22" x14ac:dyDescent="0.3">
      <c r="A11164" s="1"/>
      <c r="C11164" s="6"/>
      <c r="H11164" s="8"/>
      <c r="I11164" s="4"/>
      <c r="V11164" s="27"/>
    </row>
    <row r="11165" spans="1:22" x14ac:dyDescent="0.3">
      <c r="A11165" s="1"/>
      <c r="C11165" s="6"/>
      <c r="H11165" s="8"/>
      <c r="I11165" s="4"/>
      <c r="V11165" s="27"/>
    </row>
    <row r="11166" spans="1:22" x14ac:dyDescent="0.3">
      <c r="A11166" s="1"/>
      <c r="C11166" s="6"/>
      <c r="H11166" s="8"/>
      <c r="I11166" s="4"/>
      <c r="V11166" s="27"/>
    </row>
    <row r="11167" spans="1:22" x14ac:dyDescent="0.3">
      <c r="A11167" s="1"/>
      <c r="C11167" s="6"/>
      <c r="H11167" s="8"/>
      <c r="I11167" s="4"/>
      <c r="V11167" s="27"/>
    </row>
    <row r="11168" spans="1:22" x14ac:dyDescent="0.3">
      <c r="A11168" s="1"/>
      <c r="C11168" s="6"/>
      <c r="H11168" s="8"/>
      <c r="I11168" s="4"/>
      <c r="V11168" s="27"/>
    </row>
    <row r="11169" spans="1:22" x14ac:dyDescent="0.3">
      <c r="A11169" s="1"/>
      <c r="C11169" s="6"/>
      <c r="H11169" s="8"/>
      <c r="I11169" s="4"/>
      <c r="V11169" s="27"/>
    </row>
    <row r="11170" spans="1:22" x14ac:dyDescent="0.3">
      <c r="A11170" s="1"/>
      <c r="C11170" s="6"/>
      <c r="H11170" s="8"/>
      <c r="I11170" s="4"/>
      <c r="V11170" s="27"/>
    </row>
    <row r="11171" spans="1:22" x14ac:dyDescent="0.3">
      <c r="A11171" s="1"/>
      <c r="C11171" s="6"/>
      <c r="H11171" s="8"/>
      <c r="I11171" s="4"/>
      <c r="V11171" s="27"/>
    </row>
    <row r="11172" spans="1:22" x14ac:dyDescent="0.3">
      <c r="A11172" s="1"/>
      <c r="C11172" s="6"/>
      <c r="H11172" s="8"/>
      <c r="I11172" s="4"/>
      <c r="V11172" s="27"/>
    </row>
    <row r="11173" spans="1:22" x14ac:dyDescent="0.3">
      <c r="A11173" s="1"/>
      <c r="C11173" s="6"/>
      <c r="H11173" s="8"/>
      <c r="I11173" s="4"/>
      <c r="V11173" s="27"/>
    </row>
    <row r="11174" spans="1:22" x14ac:dyDescent="0.3">
      <c r="A11174" s="1"/>
      <c r="C11174" s="6"/>
      <c r="H11174" s="8"/>
      <c r="I11174" s="4"/>
      <c r="V11174" s="27"/>
    </row>
    <row r="11175" spans="1:22" x14ac:dyDescent="0.3">
      <c r="A11175" s="1"/>
      <c r="C11175" s="6"/>
      <c r="H11175" s="8"/>
      <c r="I11175" s="4"/>
      <c r="V11175" s="27"/>
    </row>
    <row r="11176" spans="1:22" x14ac:dyDescent="0.3">
      <c r="A11176" s="1"/>
      <c r="C11176" s="6"/>
      <c r="H11176" s="8"/>
      <c r="I11176" s="4"/>
      <c r="V11176" s="27"/>
    </row>
    <row r="11177" spans="1:22" x14ac:dyDescent="0.3">
      <c r="A11177" s="1"/>
      <c r="C11177" s="6"/>
      <c r="H11177" s="8"/>
      <c r="I11177" s="4"/>
      <c r="V11177" s="27"/>
    </row>
    <row r="11178" spans="1:22" x14ac:dyDescent="0.3">
      <c r="A11178" s="1"/>
      <c r="C11178" s="6"/>
      <c r="H11178" s="8"/>
      <c r="I11178" s="4"/>
      <c r="V11178" s="27"/>
    </row>
    <row r="11179" spans="1:22" x14ac:dyDescent="0.3">
      <c r="A11179" s="1"/>
      <c r="C11179" s="6"/>
      <c r="H11179" s="8"/>
      <c r="I11179" s="4"/>
      <c r="V11179" s="27"/>
    </row>
    <row r="11180" spans="1:22" x14ac:dyDescent="0.3">
      <c r="A11180" s="1"/>
      <c r="C11180" s="6"/>
      <c r="H11180" s="8"/>
      <c r="I11180" s="4"/>
      <c r="V11180" s="27"/>
    </row>
    <row r="11181" spans="1:22" x14ac:dyDescent="0.3">
      <c r="A11181" s="1"/>
      <c r="C11181" s="6"/>
      <c r="H11181" s="8"/>
      <c r="I11181" s="4"/>
      <c r="V11181" s="27"/>
    </row>
    <row r="11182" spans="1:22" x14ac:dyDescent="0.3">
      <c r="A11182" s="1"/>
      <c r="C11182" s="6"/>
      <c r="H11182" s="8"/>
      <c r="I11182" s="4"/>
      <c r="V11182" s="27"/>
    </row>
    <row r="11183" spans="1:22" x14ac:dyDescent="0.3">
      <c r="A11183" s="1"/>
      <c r="C11183" s="6"/>
      <c r="H11183" s="8"/>
      <c r="I11183" s="4"/>
      <c r="V11183" s="27"/>
    </row>
    <row r="11184" spans="1:22" x14ac:dyDescent="0.3">
      <c r="A11184" s="1"/>
      <c r="C11184" s="6"/>
      <c r="H11184" s="8"/>
      <c r="I11184" s="4"/>
      <c r="V11184" s="27"/>
    </row>
    <row r="11185" spans="1:22" x14ac:dyDescent="0.3">
      <c r="A11185" s="1"/>
      <c r="C11185" s="6"/>
      <c r="H11185" s="8"/>
      <c r="I11185" s="4"/>
      <c r="V11185" s="27"/>
    </row>
    <row r="11186" spans="1:22" x14ac:dyDescent="0.3">
      <c r="A11186" s="1"/>
      <c r="C11186" s="6"/>
      <c r="H11186" s="8"/>
      <c r="I11186" s="4"/>
      <c r="V11186" s="27"/>
    </row>
    <row r="11187" spans="1:22" x14ac:dyDescent="0.3">
      <c r="A11187" s="1"/>
      <c r="C11187" s="6"/>
      <c r="H11187" s="8"/>
      <c r="I11187" s="4"/>
      <c r="V11187" s="27"/>
    </row>
    <row r="11188" spans="1:22" x14ac:dyDescent="0.3">
      <c r="A11188" s="1"/>
      <c r="C11188" s="6"/>
      <c r="H11188" s="8"/>
      <c r="I11188" s="4"/>
      <c r="V11188" s="27"/>
    </row>
    <row r="11189" spans="1:22" x14ac:dyDescent="0.3">
      <c r="A11189" s="1"/>
      <c r="C11189" s="6"/>
      <c r="H11189" s="8"/>
      <c r="I11189" s="4"/>
      <c r="V11189" s="27"/>
    </row>
    <row r="11190" spans="1:22" x14ac:dyDescent="0.3">
      <c r="A11190" s="1"/>
      <c r="C11190" s="6"/>
      <c r="H11190" s="8"/>
      <c r="I11190" s="4"/>
      <c r="V11190" s="27"/>
    </row>
    <row r="11191" spans="1:22" x14ac:dyDescent="0.3">
      <c r="A11191" s="1"/>
      <c r="C11191" s="6"/>
      <c r="H11191" s="8"/>
      <c r="I11191" s="4"/>
      <c r="V11191" s="27"/>
    </row>
    <row r="11192" spans="1:22" x14ac:dyDescent="0.3">
      <c r="A11192" s="1"/>
      <c r="C11192" s="6"/>
      <c r="H11192" s="8"/>
      <c r="I11192" s="4"/>
      <c r="V11192" s="27"/>
    </row>
    <row r="11193" spans="1:22" x14ac:dyDescent="0.3">
      <c r="A11193" s="1"/>
      <c r="C11193" s="6"/>
      <c r="H11193" s="8"/>
      <c r="I11193" s="4"/>
      <c r="V11193" s="27"/>
    </row>
    <row r="11194" spans="1:22" x14ac:dyDescent="0.3">
      <c r="A11194" s="1"/>
      <c r="C11194" s="6"/>
      <c r="H11194" s="8"/>
      <c r="I11194" s="4"/>
      <c r="V11194" s="27"/>
    </row>
    <row r="11195" spans="1:22" x14ac:dyDescent="0.3">
      <c r="A11195" s="1"/>
      <c r="C11195" s="6"/>
      <c r="H11195" s="8"/>
      <c r="I11195" s="4"/>
      <c r="V11195" s="27"/>
    </row>
    <row r="11196" spans="1:22" x14ac:dyDescent="0.3">
      <c r="A11196" s="1"/>
      <c r="C11196" s="6"/>
      <c r="H11196" s="8"/>
      <c r="I11196" s="4"/>
      <c r="V11196" s="27"/>
    </row>
    <row r="11197" spans="1:22" x14ac:dyDescent="0.3">
      <c r="A11197" s="1"/>
      <c r="C11197" s="6"/>
      <c r="H11197" s="8"/>
      <c r="I11197" s="4"/>
      <c r="V11197" s="27"/>
    </row>
    <row r="11198" spans="1:22" x14ac:dyDescent="0.3">
      <c r="A11198" s="1"/>
      <c r="C11198" s="6"/>
      <c r="H11198" s="8"/>
      <c r="I11198" s="4"/>
      <c r="V11198" s="27"/>
    </row>
    <row r="11199" spans="1:22" x14ac:dyDescent="0.3">
      <c r="A11199" s="1"/>
      <c r="C11199" s="6"/>
      <c r="H11199" s="8"/>
      <c r="I11199" s="4"/>
      <c r="V11199" s="27"/>
    </row>
    <row r="11200" spans="1:22" x14ac:dyDescent="0.3">
      <c r="A11200" s="1"/>
      <c r="C11200" s="6"/>
      <c r="H11200" s="8"/>
      <c r="I11200" s="4"/>
      <c r="V11200" s="27"/>
    </row>
    <row r="11201" spans="1:22" x14ac:dyDescent="0.3">
      <c r="A11201" s="1"/>
      <c r="C11201" s="6"/>
      <c r="H11201" s="8"/>
      <c r="I11201" s="4"/>
      <c r="V11201" s="27"/>
    </row>
    <row r="11202" spans="1:22" x14ac:dyDescent="0.3">
      <c r="A11202" s="1"/>
      <c r="C11202" s="6"/>
      <c r="H11202" s="8"/>
      <c r="I11202" s="4"/>
      <c r="V11202" s="27"/>
    </row>
    <row r="11203" spans="1:22" x14ac:dyDescent="0.3">
      <c r="A11203" s="1"/>
      <c r="C11203" s="6"/>
      <c r="H11203" s="8"/>
      <c r="I11203" s="4"/>
      <c r="V11203" s="27"/>
    </row>
    <row r="11204" spans="1:22" x14ac:dyDescent="0.3">
      <c r="A11204" s="1"/>
      <c r="C11204" s="6"/>
      <c r="H11204" s="8"/>
      <c r="I11204" s="4"/>
      <c r="V11204" s="27"/>
    </row>
    <row r="11205" spans="1:22" x14ac:dyDescent="0.3">
      <c r="A11205" s="1"/>
      <c r="C11205" s="6"/>
      <c r="H11205" s="8"/>
      <c r="I11205" s="4"/>
      <c r="V11205" s="27"/>
    </row>
    <row r="11206" spans="1:22" x14ac:dyDescent="0.3">
      <c r="A11206" s="1"/>
      <c r="C11206" s="6"/>
      <c r="H11206" s="8"/>
      <c r="I11206" s="4"/>
      <c r="V11206" s="27"/>
    </row>
    <row r="11207" spans="1:22" x14ac:dyDescent="0.3">
      <c r="A11207" s="1"/>
      <c r="C11207" s="6"/>
      <c r="H11207" s="8"/>
      <c r="I11207" s="4"/>
      <c r="V11207" s="27"/>
    </row>
    <row r="11208" spans="1:22" x14ac:dyDescent="0.3">
      <c r="A11208" s="1"/>
      <c r="C11208" s="6"/>
      <c r="H11208" s="8"/>
      <c r="I11208" s="4"/>
      <c r="V11208" s="27"/>
    </row>
    <row r="11209" spans="1:22" x14ac:dyDescent="0.3">
      <c r="A11209" s="1"/>
      <c r="C11209" s="6"/>
      <c r="H11209" s="8"/>
      <c r="I11209" s="4"/>
      <c r="V11209" s="27"/>
    </row>
    <row r="11210" spans="1:22" x14ac:dyDescent="0.3">
      <c r="A11210" s="1"/>
      <c r="C11210" s="6"/>
      <c r="H11210" s="8"/>
      <c r="I11210" s="4"/>
      <c r="V11210" s="27"/>
    </row>
    <row r="11211" spans="1:22" x14ac:dyDescent="0.3">
      <c r="A11211" s="1"/>
      <c r="C11211" s="6"/>
      <c r="H11211" s="8"/>
      <c r="I11211" s="4"/>
      <c r="V11211" s="27"/>
    </row>
    <row r="11212" spans="1:22" x14ac:dyDescent="0.3">
      <c r="A11212" s="1"/>
      <c r="C11212" s="6"/>
      <c r="H11212" s="8"/>
      <c r="I11212" s="4"/>
      <c r="V11212" s="27"/>
    </row>
    <row r="11213" spans="1:22" x14ac:dyDescent="0.3">
      <c r="A11213" s="1"/>
      <c r="C11213" s="6"/>
      <c r="H11213" s="8"/>
      <c r="I11213" s="4"/>
      <c r="V11213" s="27"/>
    </row>
    <row r="11214" spans="1:22" x14ac:dyDescent="0.3">
      <c r="A11214" s="1"/>
      <c r="C11214" s="6"/>
      <c r="H11214" s="8"/>
      <c r="I11214" s="4"/>
      <c r="V11214" s="27"/>
    </row>
    <row r="11215" spans="1:22" x14ac:dyDescent="0.3">
      <c r="A11215" s="1"/>
      <c r="C11215" s="6"/>
      <c r="H11215" s="8"/>
      <c r="I11215" s="4"/>
      <c r="V11215" s="27"/>
    </row>
    <row r="11216" spans="1:22" x14ac:dyDescent="0.3">
      <c r="A11216" s="1"/>
      <c r="C11216" s="6"/>
      <c r="H11216" s="8"/>
      <c r="I11216" s="4"/>
      <c r="V11216" s="27"/>
    </row>
    <row r="11217" spans="1:22" x14ac:dyDescent="0.3">
      <c r="A11217" s="1"/>
      <c r="C11217" s="6"/>
      <c r="H11217" s="8"/>
      <c r="I11217" s="4"/>
      <c r="V11217" s="27"/>
    </row>
    <row r="11218" spans="1:22" x14ac:dyDescent="0.3">
      <c r="A11218" s="1"/>
      <c r="C11218" s="6"/>
      <c r="H11218" s="8"/>
      <c r="I11218" s="4"/>
      <c r="V11218" s="27"/>
    </row>
    <row r="11219" spans="1:22" x14ac:dyDescent="0.3">
      <c r="A11219" s="1"/>
      <c r="C11219" s="6"/>
      <c r="H11219" s="8"/>
      <c r="I11219" s="4"/>
      <c r="V11219" s="27"/>
    </row>
    <row r="11220" spans="1:22" x14ac:dyDescent="0.3">
      <c r="A11220" s="1"/>
      <c r="C11220" s="6"/>
      <c r="H11220" s="8"/>
      <c r="I11220" s="4"/>
      <c r="V11220" s="27"/>
    </row>
    <row r="11221" spans="1:22" x14ac:dyDescent="0.3">
      <c r="A11221" s="1"/>
      <c r="C11221" s="6"/>
      <c r="H11221" s="8"/>
      <c r="I11221" s="4"/>
      <c r="V11221" s="27"/>
    </row>
    <row r="11222" spans="1:22" x14ac:dyDescent="0.3">
      <c r="A11222" s="1"/>
      <c r="C11222" s="6"/>
      <c r="H11222" s="8"/>
      <c r="I11222" s="4"/>
      <c r="V11222" s="27"/>
    </row>
    <row r="11223" spans="1:22" x14ac:dyDescent="0.3">
      <c r="A11223" s="1"/>
      <c r="C11223" s="6"/>
      <c r="H11223" s="8"/>
      <c r="I11223" s="4"/>
      <c r="V11223" s="27"/>
    </row>
    <row r="11224" spans="1:22" x14ac:dyDescent="0.3">
      <c r="A11224" s="1"/>
      <c r="C11224" s="6"/>
      <c r="H11224" s="8"/>
      <c r="I11224" s="4"/>
      <c r="V11224" s="27"/>
    </row>
    <row r="11225" spans="1:22" x14ac:dyDescent="0.3">
      <c r="A11225" s="1"/>
      <c r="C11225" s="6"/>
      <c r="H11225" s="8"/>
      <c r="I11225" s="4"/>
      <c r="V11225" s="27"/>
    </row>
    <row r="11226" spans="1:22" x14ac:dyDescent="0.3">
      <c r="A11226" s="1"/>
      <c r="C11226" s="6"/>
      <c r="H11226" s="8"/>
      <c r="I11226" s="4"/>
      <c r="V11226" s="27"/>
    </row>
    <row r="11227" spans="1:22" x14ac:dyDescent="0.3">
      <c r="A11227" s="1"/>
      <c r="C11227" s="6"/>
      <c r="H11227" s="8"/>
      <c r="I11227" s="4"/>
      <c r="V11227" s="27"/>
    </row>
    <row r="11228" spans="1:22" x14ac:dyDescent="0.3">
      <c r="A11228" s="1"/>
      <c r="C11228" s="6"/>
      <c r="H11228" s="8"/>
      <c r="I11228" s="4"/>
      <c r="V11228" s="27"/>
    </row>
    <row r="11229" spans="1:22" x14ac:dyDescent="0.3">
      <c r="A11229" s="1"/>
      <c r="C11229" s="6"/>
      <c r="H11229" s="8"/>
      <c r="I11229" s="4"/>
      <c r="V11229" s="27"/>
    </row>
    <row r="11230" spans="1:22" x14ac:dyDescent="0.3">
      <c r="A11230" s="1"/>
      <c r="C11230" s="6"/>
      <c r="H11230" s="8"/>
      <c r="I11230" s="4"/>
      <c r="V11230" s="27"/>
    </row>
    <row r="11231" spans="1:22" x14ac:dyDescent="0.3">
      <c r="A11231" s="1"/>
      <c r="C11231" s="6"/>
      <c r="H11231" s="8"/>
      <c r="I11231" s="4"/>
      <c r="V11231" s="27"/>
    </row>
    <row r="11232" spans="1:22" x14ac:dyDescent="0.3">
      <c r="A11232" s="1"/>
      <c r="C11232" s="6"/>
      <c r="H11232" s="8"/>
      <c r="I11232" s="4"/>
      <c r="V11232" s="27"/>
    </row>
    <row r="11233" spans="1:22" x14ac:dyDescent="0.3">
      <c r="A11233" s="1"/>
      <c r="C11233" s="6"/>
      <c r="H11233" s="8"/>
      <c r="I11233" s="4"/>
      <c r="V11233" s="27"/>
    </row>
    <row r="11234" spans="1:22" x14ac:dyDescent="0.3">
      <c r="A11234" s="1"/>
      <c r="C11234" s="6"/>
      <c r="H11234" s="8"/>
      <c r="I11234" s="4"/>
      <c r="V11234" s="27"/>
    </row>
    <row r="11235" spans="1:22" x14ac:dyDescent="0.3">
      <c r="A11235" s="1"/>
      <c r="C11235" s="6"/>
      <c r="H11235" s="8"/>
      <c r="I11235" s="4"/>
      <c r="V11235" s="27"/>
    </row>
    <row r="11236" spans="1:22" x14ac:dyDescent="0.3">
      <c r="A11236" s="1"/>
      <c r="C11236" s="6"/>
      <c r="H11236" s="8"/>
      <c r="I11236" s="4"/>
      <c r="V11236" s="27"/>
    </row>
    <row r="11237" spans="1:22" x14ac:dyDescent="0.3">
      <c r="A11237" s="1"/>
      <c r="C11237" s="6"/>
      <c r="H11237" s="8"/>
      <c r="I11237" s="4"/>
      <c r="V11237" s="27"/>
    </row>
    <row r="11238" spans="1:22" x14ac:dyDescent="0.3">
      <c r="A11238" s="1"/>
      <c r="C11238" s="6"/>
      <c r="H11238" s="8"/>
      <c r="I11238" s="4"/>
      <c r="V11238" s="27"/>
    </row>
    <row r="11239" spans="1:22" x14ac:dyDescent="0.3">
      <c r="A11239" s="1"/>
      <c r="C11239" s="6"/>
      <c r="H11239" s="8"/>
      <c r="I11239" s="4"/>
      <c r="V11239" s="27"/>
    </row>
    <row r="11240" spans="1:22" x14ac:dyDescent="0.3">
      <c r="A11240" s="1"/>
      <c r="C11240" s="6"/>
      <c r="H11240" s="8"/>
      <c r="I11240" s="4"/>
      <c r="V11240" s="27"/>
    </row>
    <row r="11241" spans="1:22" x14ac:dyDescent="0.3">
      <c r="A11241" s="1"/>
      <c r="C11241" s="6"/>
      <c r="H11241" s="8"/>
      <c r="I11241" s="4"/>
      <c r="V11241" s="27"/>
    </row>
    <row r="11242" spans="1:22" x14ac:dyDescent="0.3">
      <c r="A11242" s="1"/>
      <c r="C11242" s="6"/>
      <c r="H11242" s="8"/>
      <c r="I11242" s="4"/>
      <c r="V11242" s="27"/>
    </row>
    <row r="11243" spans="1:22" x14ac:dyDescent="0.3">
      <c r="A11243" s="1"/>
      <c r="C11243" s="6"/>
      <c r="H11243" s="8"/>
      <c r="I11243" s="4"/>
      <c r="V11243" s="27"/>
    </row>
    <row r="11244" spans="1:22" x14ac:dyDescent="0.3">
      <c r="A11244" s="1"/>
      <c r="C11244" s="6"/>
      <c r="H11244" s="8"/>
      <c r="I11244" s="4"/>
      <c r="V11244" s="27"/>
    </row>
    <row r="11245" spans="1:22" x14ac:dyDescent="0.3">
      <c r="A11245" s="1"/>
      <c r="C11245" s="6"/>
      <c r="H11245" s="8"/>
      <c r="I11245" s="4"/>
      <c r="V11245" s="27"/>
    </row>
    <row r="11246" spans="1:22" x14ac:dyDescent="0.3">
      <c r="A11246" s="1"/>
      <c r="C11246" s="6"/>
      <c r="H11246" s="8"/>
      <c r="I11246" s="4"/>
      <c r="V11246" s="27"/>
    </row>
    <row r="11247" spans="1:22" x14ac:dyDescent="0.3">
      <c r="A11247" s="1"/>
      <c r="C11247" s="6"/>
      <c r="H11247" s="8"/>
      <c r="I11247" s="4"/>
      <c r="V11247" s="27"/>
    </row>
    <row r="11248" spans="1:22" x14ac:dyDescent="0.3">
      <c r="A11248" s="1"/>
      <c r="C11248" s="6"/>
      <c r="H11248" s="8"/>
      <c r="I11248" s="4"/>
      <c r="V11248" s="27"/>
    </row>
    <row r="11249" spans="1:22" x14ac:dyDescent="0.3">
      <c r="A11249" s="1"/>
      <c r="C11249" s="6"/>
      <c r="H11249" s="8"/>
      <c r="I11249" s="4"/>
      <c r="V11249" s="27"/>
    </row>
    <row r="11250" spans="1:22" x14ac:dyDescent="0.3">
      <c r="A11250" s="1"/>
      <c r="C11250" s="6"/>
      <c r="H11250" s="8"/>
      <c r="I11250" s="4"/>
      <c r="V11250" s="27"/>
    </row>
    <row r="11251" spans="1:22" x14ac:dyDescent="0.3">
      <c r="A11251" s="1"/>
      <c r="C11251" s="6"/>
      <c r="H11251" s="8"/>
      <c r="I11251" s="4"/>
      <c r="V11251" s="27"/>
    </row>
    <row r="11252" spans="1:22" x14ac:dyDescent="0.3">
      <c r="A11252" s="1"/>
      <c r="C11252" s="6"/>
      <c r="H11252" s="8"/>
      <c r="I11252" s="4"/>
      <c r="V11252" s="27"/>
    </row>
    <row r="11253" spans="1:22" x14ac:dyDescent="0.3">
      <c r="A11253" s="1"/>
      <c r="C11253" s="6"/>
      <c r="H11253" s="8"/>
      <c r="I11253" s="4"/>
      <c r="V11253" s="27"/>
    </row>
    <row r="11254" spans="1:22" x14ac:dyDescent="0.3">
      <c r="A11254" s="1"/>
      <c r="C11254" s="6"/>
      <c r="H11254" s="8"/>
      <c r="I11254" s="4"/>
      <c r="V11254" s="27"/>
    </row>
    <row r="11255" spans="1:22" x14ac:dyDescent="0.3">
      <c r="A11255" s="1"/>
      <c r="C11255" s="6"/>
      <c r="H11255" s="8"/>
      <c r="I11255" s="4"/>
      <c r="V11255" s="27"/>
    </row>
    <row r="11256" spans="1:22" x14ac:dyDescent="0.3">
      <c r="A11256" s="1"/>
      <c r="C11256" s="6"/>
      <c r="H11256" s="8"/>
      <c r="I11256" s="4"/>
      <c r="V11256" s="27"/>
    </row>
    <row r="11257" spans="1:22" x14ac:dyDescent="0.3">
      <c r="A11257" s="1"/>
      <c r="C11257" s="6"/>
      <c r="H11257" s="8"/>
      <c r="I11257" s="4"/>
      <c r="V11257" s="27"/>
    </row>
    <row r="11258" spans="1:22" x14ac:dyDescent="0.3">
      <c r="A11258" s="1"/>
      <c r="C11258" s="6"/>
      <c r="H11258" s="8"/>
      <c r="I11258" s="4"/>
      <c r="V11258" s="27"/>
    </row>
    <row r="11259" spans="1:22" x14ac:dyDescent="0.3">
      <c r="A11259" s="1"/>
      <c r="C11259" s="6"/>
      <c r="H11259" s="8"/>
      <c r="I11259" s="4"/>
      <c r="V11259" s="27"/>
    </row>
    <row r="11260" spans="1:22" x14ac:dyDescent="0.3">
      <c r="A11260" s="1"/>
      <c r="C11260" s="6"/>
      <c r="H11260" s="8"/>
      <c r="I11260" s="4"/>
      <c r="V11260" s="27"/>
    </row>
    <row r="11261" spans="1:22" x14ac:dyDescent="0.3">
      <c r="A11261" s="1"/>
      <c r="C11261" s="6"/>
      <c r="H11261" s="8"/>
      <c r="I11261" s="4"/>
      <c r="V11261" s="27"/>
    </row>
    <row r="11262" spans="1:22" x14ac:dyDescent="0.3">
      <c r="A11262" s="1"/>
      <c r="C11262" s="6"/>
      <c r="H11262" s="8"/>
      <c r="I11262" s="4"/>
      <c r="V11262" s="27"/>
    </row>
    <row r="11263" spans="1:22" x14ac:dyDescent="0.3">
      <c r="A11263" s="1"/>
      <c r="C11263" s="6"/>
      <c r="H11263" s="8"/>
      <c r="I11263" s="4"/>
      <c r="V11263" s="27"/>
    </row>
    <row r="11264" spans="1:22" x14ac:dyDescent="0.3">
      <c r="A11264" s="1"/>
      <c r="C11264" s="6"/>
      <c r="H11264" s="8"/>
      <c r="I11264" s="4"/>
      <c r="V11264" s="27"/>
    </row>
    <row r="11265" spans="1:22" x14ac:dyDescent="0.3">
      <c r="A11265" s="1"/>
      <c r="C11265" s="6"/>
      <c r="H11265" s="8"/>
      <c r="I11265" s="4"/>
      <c r="V11265" s="27"/>
    </row>
    <row r="11266" spans="1:22" x14ac:dyDescent="0.3">
      <c r="A11266" s="1"/>
      <c r="C11266" s="6"/>
      <c r="H11266" s="8"/>
      <c r="I11266" s="4"/>
      <c r="V11266" s="27"/>
    </row>
    <row r="11267" spans="1:22" x14ac:dyDescent="0.3">
      <c r="A11267" s="1"/>
      <c r="C11267" s="6"/>
      <c r="H11267" s="8"/>
      <c r="I11267" s="4"/>
      <c r="V11267" s="27"/>
    </row>
    <row r="11268" spans="1:22" x14ac:dyDescent="0.3">
      <c r="A11268" s="1"/>
      <c r="C11268" s="6"/>
      <c r="H11268" s="8"/>
      <c r="I11268" s="4"/>
      <c r="V11268" s="27"/>
    </row>
    <row r="11269" spans="1:22" x14ac:dyDescent="0.3">
      <c r="A11269" s="1"/>
      <c r="C11269" s="6"/>
      <c r="H11269" s="8"/>
      <c r="I11269" s="4"/>
      <c r="V11269" s="27"/>
    </row>
    <row r="11270" spans="1:22" x14ac:dyDescent="0.3">
      <c r="A11270" s="1"/>
      <c r="C11270" s="6"/>
      <c r="H11270" s="8"/>
      <c r="I11270" s="4"/>
      <c r="V11270" s="27"/>
    </row>
    <row r="11271" spans="1:22" x14ac:dyDescent="0.3">
      <c r="A11271" s="1"/>
      <c r="C11271" s="6"/>
      <c r="H11271" s="8"/>
      <c r="I11271" s="4"/>
      <c r="V11271" s="27"/>
    </row>
    <row r="11272" spans="1:22" x14ac:dyDescent="0.3">
      <c r="A11272" s="1"/>
      <c r="C11272" s="6"/>
      <c r="H11272" s="8"/>
      <c r="I11272" s="4"/>
      <c r="V11272" s="27"/>
    </row>
    <row r="11273" spans="1:22" x14ac:dyDescent="0.3">
      <c r="A11273" s="1"/>
      <c r="C11273" s="6"/>
      <c r="H11273" s="8"/>
      <c r="I11273" s="4"/>
      <c r="V11273" s="27"/>
    </row>
    <row r="11274" spans="1:22" x14ac:dyDescent="0.3">
      <c r="A11274" s="1"/>
      <c r="C11274" s="6"/>
      <c r="H11274" s="8"/>
      <c r="I11274" s="4"/>
      <c r="V11274" s="27"/>
    </row>
    <row r="11275" spans="1:22" x14ac:dyDescent="0.3">
      <c r="A11275" s="1"/>
      <c r="C11275" s="6"/>
      <c r="H11275" s="8"/>
      <c r="I11275" s="4"/>
      <c r="V11275" s="27"/>
    </row>
    <row r="11276" spans="1:22" x14ac:dyDescent="0.3">
      <c r="A11276" s="1"/>
      <c r="C11276" s="6"/>
      <c r="H11276" s="8"/>
      <c r="I11276" s="4"/>
      <c r="V11276" s="27"/>
    </row>
    <row r="11277" spans="1:22" x14ac:dyDescent="0.3">
      <c r="A11277" s="1"/>
      <c r="C11277" s="6"/>
      <c r="H11277" s="8"/>
      <c r="I11277" s="4"/>
      <c r="V11277" s="27"/>
    </row>
    <row r="11278" spans="1:22" x14ac:dyDescent="0.3">
      <c r="A11278" s="1"/>
      <c r="C11278" s="6"/>
      <c r="H11278" s="8"/>
      <c r="I11278" s="4"/>
      <c r="V11278" s="27"/>
    </row>
    <row r="11279" spans="1:22" x14ac:dyDescent="0.3">
      <c r="A11279" s="1"/>
      <c r="C11279" s="6"/>
      <c r="H11279" s="8"/>
      <c r="I11279" s="4"/>
      <c r="V11279" s="27"/>
    </row>
    <row r="11280" spans="1:22" x14ac:dyDescent="0.3">
      <c r="A11280" s="1"/>
      <c r="C11280" s="6"/>
      <c r="H11280" s="8"/>
      <c r="I11280" s="4"/>
      <c r="V11280" s="27"/>
    </row>
    <row r="11281" spans="1:22" x14ac:dyDescent="0.3">
      <c r="A11281" s="1"/>
      <c r="C11281" s="6"/>
      <c r="H11281" s="8"/>
      <c r="I11281" s="4"/>
      <c r="V11281" s="27"/>
    </row>
    <row r="11282" spans="1:22" x14ac:dyDescent="0.3">
      <c r="A11282" s="1"/>
      <c r="C11282" s="6"/>
      <c r="H11282" s="8"/>
      <c r="I11282" s="4"/>
      <c r="V11282" s="27"/>
    </row>
    <row r="11283" spans="1:22" x14ac:dyDescent="0.3">
      <c r="A11283" s="1"/>
      <c r="C11283" s="6"/>
      <c r="H11283" s="8"/>
      <c r="I11283" s="4"/>
      <c r="V11283" s="27"/>
    </row>
    <row r="11284" spans="1:22" x14ac:dyDescent="0.3">
      <c r="A11284" s="1"/>
      <c r="C11284" s="6"/>
      <c r="H11284" s="8"/>
      <c r="I11284" s="4"/>
      <c r="V11284" s="27"/>
    </row>
    <row r="11285" spans="1:22" x14ac:dyDescent="0.3">
      <c r="A11285" s="1"/>
      <c r="C11285" s="6"/>
      <c r="H11285" s="8"/>
      <c r="I11285" s="4"/>
      <c r="V11285" s="27"/>
    </row>
    <row r="11286" spans="1:22" x14ac:dyDescent="0.3">
      <c r="A11286" s="1"/>
      <c r="C11286" s="6"/>
      <c r="H11286" s="8"/>
      <c r="I11286" s="4"/>
      <c r="V11286" s="27"/>
    </row>
    <row r="11287" spans="1:22" x14ac:dyDescent="0.3">
      <c r="A11287" s="1"/>
      <c r="C11287" s="6"/>
      <c r="H11287" s="8"/>
      <c r="I11287" s="4"/>
      <c r="V11287" s="27"/>
    </row>
    <row r="11288" spans="1:22" x14ac:dyDescent="0.3">
      <c r="A11288" s="1"/>
      <c r="C11288" s="6"/>
      <c r="H11288" s="8"/>
      <c r="I11288" s="4"/>
      <c r="V11288" s="27"/>
    </row>
    <row r="11289" spans="1:22" x14ac:dyDescent="0.3">
      <c r="A11289" s="1"/>
      <c r="C11289" s="6"/>
      <c r="H11289" s="8"/>
      <c r="I11289" s="4"/>
      <c r="V11289" s="27"/>
    </row>
    <row r="11290" spans="1:22" x14ac:dyDescent="0.3">
      <c r="A11290" s="1"/>
      <c r="C11290" s="6"/>
      <c r="H11290" s="8"/>
      <c r="I11290" s="4"/>
      <c r="V11290" s="27"/>
    </row>
    <row r="11291" spans="1:22" x14ac:dyDescent="0.3">
      <c r="A11291" s="1"/>
      <c r="C11291" s="6"/>
      <c r="H11291" s="8"/>
      <c r="I11291" s="4"/>
      <c r="V11291" s="27"/>
    </row>
    <row r="11292" spans="1:22" x14ac:dyDescent="0.3">
      <c r="A11292" s="1"/>
      <c r="C11292" s="6"/>
      <c r="H11292" s="8"/>
      <c r="I11292" s="4"/>
      <c r="V11292" s="27"/>
    </row>
    <row r="11293" spans="1:22" x14ac:dyDescent="0.3">
      <c r="A11293" s="1"/>
      <c r="C11293" s="6"/>
      <c r="H11293" s="8"/>
      <c r="I11293" s="4"/>
      <c r="V11293" s="27"/>
    </row>
    <row r="11294" spans="1:22" x14ac:dyDescent="0.3">
      <c r="A11294" s="1"/>
      <c r="C11294" s="6"/>
      <c r="H11294" s="8"/>
      <c r="I11294" s="4"/>
      <c r="V11294" s="27"/>
    </row>
    <row r="11295" spans="1:22" x14ac:dyDescent="0.3">
      <c r="A11295" s="1"/>
      <c r="C11295" s="6"/>
      <c r="H11295" s="8"/>
      <c r="I11295" s="4"/>
      <c r="V11295" s="27"/>
    </row>
    <row r="11296" spans="1:22" x14ac:dyDescent="0.3">
      <c r="A11296" s="1"/>
      <c r="C11296" s="6"/>
      <c r="H11296" s="8"/>
      <c r="I11296" s="4"/>
      <c r="V11296" s="27"/>
    </row>
    <row r="11297" spans="1:22" x14ac:dyDescent="0.3">
      <c r="A11297" s="1"/>
      <c r="C11297" s="6"/>
      <c r="H11297" s="8"/>
      <c r="I11297" s="4"/>
      <c r="V11297" s="27"/>
    </row>
    <row r="11298" spans="1:22" x14ac:dyDescent="0.3">
      <c r="A11298" s="1"/>
      <c r="C11298" s="6"/>
      <c r="H11298" s="8"/>
      <c r="I11298" s="4"/>
      <c r="V11298" s="27"/>
    </row>
    <row r="11299" spans="1:22" x14ac:dyDescent="0.3">
      <c r="A11299" s="1"/>
      <c r="C11299" s="6"/>
      <c r="H11299" s="8"/>
      <c r="I11299" s="4"/>
      <c r="V11299" s="27"/>
    </row>
    <row r="11300" spans="1:22" x14ac:dyDescent="0.3">
      <c r="A11300" s="1"/>
      <c r="C11300" s="6"/>
      <c r="H11300" s="8"/>
      <c r="I11300" s="4"/>
      <c r="V11300" s="27"/>
    </row>
    <row r="11301" spans="1:22" x14ac:dyDescent="0.3">
      <c r="A11301" s="1"/>
      <c r="C11301" s="6"/>
      <c r="H11301" s="8"/>
      <c r="I11301" s="4"/>
      <c r="V11301" s="27"/>
    </row>
    <row r="11302" spans="1:22" x14ac:dyDescent="0.3">
      <c r="A11302" s="1"/>
      <c r="C11302" s="6"/>
      <c r="H11302" s="8"/>
      <c r="I11302" s="4"/>
      <c r="V11302" s="27"/>
    </row>
    <row r="11303" spans="1:22" x14ac:dyDescent="0.3">
      <c r="A11303" s="1"/>
      <c r="C11303" s="6"/>
      <c r="H11303" s="8"/>
      <c r="I11303" s="4"/>
      <c r="V11303" s="27"/>
    </row>
    <row r="11304" spans="1:22" x14ac:dyDescent="0.3">
      <c r="A11304" s="1"/>
      <c r="C11304" s="6"/>
      <c r="H11304" s="8"/>
      <c r="I11304" s="4"/>
      <c r="V11304" s="27"/>
    </row>
    <row r="11305" spans="1:22" x14ac:dyDescent="0.3">
      <c r="A11305" s="1"/>
      <c r="C11305" s="6"/>
      <c r="H11305" s="8"/>
      <c r="I11305" s="4"/>
      <c r="V11305" s="27"/>
    </row>
    <row r="11306" spans="1:22" x14ac:dyDescent="0.3">
      <c r="A11306" s="1"/>
      <c r="C11306" s="6"/>
      <c r="H11306" s="8"/>
      <c r="I11306" s="4"/>
      <c r="V11306" s="27"/>
    </row>
    <row r="11307" spans="1:22" x14ac:dyDescent="0.3">
      <c r="A11307" s="1"/>
      <c r="C11307" s="6"/>
      <c r="H11307" s="8"/>
      <c r="I11307" s="4"/>
      <c r="V11307" s="27"/>
    </row>
    <row r="11308" spans="1:22" x14ac:dyDescent="0.3">
      <c r="A11308" s="1"/>
      <c r="C11308" s="6"/>
      <c r="H11308" s="8"/>
      <c r="I11308" s="4"/>
      <c r="V11308" s="27"/>
    </row>
    <row r="11309" spans="1:22" x14ac:dyDescent="0.3">
      <c r="A11309" s="1"/>
      <c r="C11309" s="6"/>
      <c r="H11309" s="8"/>
      <c r="I11309" s="4"/>
      <c r="V11309" s="27"/>
    </row>
    <row r="11310" spans="1:22" x14ac:dyDescent="0.3">
      <c r="A11310" s="1"/>
      <c r="C11310" s="6"/>
      <c r="H11310" s="8"/>
      <c r="I11310" s="4"/>
      <c r="V11310" s="27"/>
    </row>
    <row r="11311" spans="1:22" x14ac:dyDescent="0.3">
      <c r="A11311" s="1"/>
      <c r="C11311" s="6"/>
      <c r="H11311" s="8"/>
      <c r="I11311" s="4"/>
      <c r="V11311" s="27"/>
    </row>
    <row r="11312" spans="1:22" x14ac:dyDescent="0.3">
      <c r="A11312" s="1"/>
      <c r="C11312" s="6"/>
      <c r="H11312" s="8"/>
      <c r="I11312" s="4"/>
      <c r="V11312" s="27"/>
    </row>
    <row r="11313" spans="1:22" x14ac:dyDescent="0.3">
      <c r="A11313" s="1"/>
      <c r="C11313" s="6"/>
      <c r="H11313" s="8"/>
      <c r="I11313" s="4"/>
      <c r="V11313" s="27"/>
    </row>
    <row r="11314" spans="1:22" x14ac:dyDescent="0.3">
      <c r="A11314" s="1"/>
      <c r="C11314" s="6"/>
      <c r="H11314" s="8"/>
      <c r="I11314" s="4"/>
      <c r="V11314" s="27"/>
    </row>
    <row r="11315" spans="1:22" x14ac:dyDescent="0.3">
      <c r="A11315" s="1"/>
      <c r="C11315" s="6"/>
      <c r="H11315" s="8"/>
      <c r="I11315" s="4"/>
      <c r="V11315" s="27"/>
    </row>
    <row r="11316" spans="1:22" x14ac:dyDescent="0.3">
      <c r="A11316" s="1"/>
      <c r="C11316" s="6"/>
      <c r="H11316" s="8"/>
      <c r="I11316" s="4"/>
      <c r="V11316" s="27"/>
    </row>
    <row r="11317" spans="1:22" x14ac:dyDescent="0.3">
      <c r="A11317" s="1"/>
      <c r="C11317" s="6"/>
      <c r="H11317" s="8"/>
      <c r="I11317" s="4"/>
      <c r="V11317" s="27"/>
    </row>
    <row r="11318" spans="1:22" x14ac:dyDescent="0.3">
      <c r="A11318" s="1"/>
      <c r="C11318" s="6"/>
      <c r="H11318" s="8"/>
      <c r="I11318" s="4"/>
      <c r="V11318" s="27"/>
    </row>
    <row r="11319" spans="1:22" x14ac:dyDescent="0.3">
      <c r="A11319" s="1"/>
      <c r="C11319" s="6"/>
      <c r="H11319" s="8"/>
      <c r="I11319" s="4"/>
      <c r="V11319" s="27"/>
    </row>
    <row r="11320" spans="1:22" x14ac:dyDescent="0.3">
      <c r="A11320" s="1"/>
      <c r="C11320" s="6"/>
      <c r="H11320" s="8"/>
      <c r="I11320" s="4"/>
      <c r="V11320" s="27"/>
    </row>
    <row r="11321" spans="1:22" x14ac:dyDescent="0.3">
      <c r="A11321" s="1"/>
      <c r="C11321" s="6"/>
      <c r="H11321" s="8"/>
      <c r="I11321" s="4"/>
      <c r="V11321" s="27"/>
    </row>
    <row r="11322" spans="1:22" x14ac:dyDescent="0.3">
      <c r="A11322" s="1"/>
      <c r="C11322" s="6"/>
      <c r="H11322" s="8"/>
      <c r="I11322" s="4"/>
      <c r="V11322" s="27"/>
    </row>
    <row r="11323" spans="1:22" x14ac:dyDescent="0.3">
      <c r="A11323" s="1"/>
      <c r="C11323" s="6"/>
      <c r="H11323" s="8"/>
      <c r="I11323" s="4"/>
      <c r="V11323" s="27"/>
    </row>
    <row r="11324" spans="1:22" x14ac:dyDescent="0.3">
      <c r="A11324" s="1"/>
      <c r="C11324" s="6"/>
      <c r="H11324" s="8"/>
      <c r="I11324" s="4"/>
      <c r="V11324" s="27"/>
    </row>
    <row r="11325" spans="1:22" x14ac:dyDescent="0.3">
      <c r="A11325" s="1"/>
      <c r="C11325" s="6"/>
      <c r="H11325" s="8"/>
      <c r="I11325" s="4"/>
      <c r="V11325" s="27"/>
    </row>
    <row r="11326" spans="1:22" x14ac:dyDescent="0.3">
      <c r="A11326" s="1"/>
      <c r="C11326" s="6"/>
      <c r="H11326" s="8"/>
      <c r="I11326" s="4"/>
      <c r="V11326" s="27"/>
    </row>
    <row r="11327" spans="1:22" x14ac:dyDescent="0.3">
      <c r="A11327" s="1"/>
      <c r="C11327" s="6"/>
      <c r="H11327" s="8"/>
      <c r="I11327" s="4"/>
      <c r="V11327" s="27"/>
    </row>
    <row r="11328" spans="1:22" x14ac:dyDescent="0.3">
      <c r="A11328" s="1"/>
      <c r="C11328" s="6"/>
      <c r="H11328" s="8"/>
      <c r="I11328" s="4"/>
      <c r="V11328" s="27"/>
    </row>
    <row r="11329" spans="1:22" x14ac:dyDescent="0.3">
      <c r="A11329" s="1"/>
      <c r="C11329" s="6"/>
      <c r="H11329" s="8"/>
      <c r="I11329" s="4"/>
      <c r="V11329" s="27"/>
    </row>
    <row r="11330" spans="1:22" x14ac:dyDescent="0.3">
      <c r="A11330" s="1"/>
      <c r="C11330" s="6"/>
      <c r="H11330" s="8"/>
      <c r="I11330" s="4"/>
      <c r="V11330" s="27"/>
    </row>
    <row r="11331" spans="1:22" x14ac:dyDescent="0.3">
      <c r="A11331" s="1"/>
      <c r="C11331" s="6"/>
      <c r="H11331" s="8"/>
      <c r="I11331" s="4"/>
      <c r="V11331" s="27"/>
    </row>
    <row r="11332" spans="1:22" x14ac:dyDescent="0.3">
      <c r="A11332" s="1"/>
      <c r="C11332" s="6"/>
      <c r="H11332" s="8"/>
      <c r="I11332" s="4"/>
      <c r="V11332" s="27"/>
    </row>
    <row r="11333" spans="1:22" x14ac:dyDescent="0.3">
      <c r="A11333" s="1"/>
      <c r="C11333" s="6"/>
      <c r="H11333" s="8"/>
      <c r="I11333" s="4"/>
      <c r="V11333" s="27"/>
    </row>
    <row r="11334" spans="1:22" x14ac:dyDescent="0.3">
      <c r="A11334" s="1"/>
      <c r="C11334" s="6"/>
      <c r="H11334" s="8"/>
      <c r="I11334" s="4"/>
      <c r="V11334" s="27"/>
    </row>
    <row r="11335" spans="1:22" x14ac:dyDescent="0.3">
      <c r="A11335" s="1"/>
      <c r="C11335" s="6"/>
      <c r="H11335" s="8"/>
      <c r="I11335" s="4"/>
      <c r="V11335" s="27"/>
    </row>
    <row r="11336" spans="1:22" x14ac:dyDescent="0.3">
      <c r="A11336" s="1"/>
      <c r="C11336" s="6"/>
      <c r="H11336" s="8"/>
      <c r="I11336" s="4"/>
      <c r="V11336" s="27"/>
    </row>
    <row r="11337" spans="1:22" x14ac:dyDescent="0.3">
      <c r="A11337" s="1"/>
      <c r="C11337" s="6"/>
      <c r="H11337" s="8"/>
      <c r="I11337" s="4"/>
      <c r="V11337" s="27"/>
    </row>
    <row r="11338" spans="1:22" x14ac:dyDescent="0.3">
      <c r="A11338" s="1"/>
      <c r="C11338" s="6"/>
      <c r="H11338" s="8"/>
      <c r="I11338" s="4"/>
      <c r="V11338" s="27"/>
    </row>
    <row r="11339" spans="1:22" x14ac:dyDescent="0.3">
      <c r="A11339" s="1"/>
      <c r="C11339" s="6"/>
      <c r="H11339" s="8"/>
      <c r="I11339" s="4"/>
      <c r="V11339" s="27"/>
    </row>
    <row r="11340" spans="1:22" x14ac:dyDescent="0.3">
      <c r="A11340" s="1"/>
      <c r="C11340" s="6"/>
      <c r="H11340" s="8"/>
      <c r="I11340" s="4"/>
      <c r="V11340" s="27"/>
    </row>
    <row r="11341" spans="1:22" x14ac:dyDescent="0.3">
      <c r="A11341" s="1"/>
      <c r="C11341" s="6"/>
      <c r="H11341" s="8"/>
      <c r="I11341" s="4"/>
      <c r="V11341" s="27"/>
    </row>
    <row r="11342" spans="1:22" x14ac:dyDescent="0.3">
      <c r="A11342" s="1"/>
      <c r="C11342" s="6"/>
      <c r="H11342" s="8"/>
      <c r="I11342" s="4"/>
      <c r="V11342" s="27"/>
    </row>
    <row r="11343" spans="1:22" x14ac:dyDescent="0.3">
      <c r="A11343" s="1"/>
      <c r="C11343" s="6"/>
      <c r="H11343" s="8"/>
      <c r="I11343" s="4"/>
      <c r="V11343" s="27"/>
    </row>
    <row r="11344" spans="1:22" x14ac:dyDescent="0.3">
      <c r="A11344" s="1"/>
      <c r="C11344" s="6"/>
      <c r="H11344" s="8"/>
      <c r="I11344" s="4"/>
      <c r="V11344" s="27"/>
    </row>
    <row r="11345" spans="1:22" x14ac:dyDescent="0.3">
      <c r="A11345" s="1"/>
      <c r="C11345" s="6"/>
      <c r="H11345" s="8"/>
      <c r="I11345" s="4"/>
      <c r="V11345" s="27"/>
    </row>
    <row r="11346" spans="1:22" x14ac:dyDescent="0.3">
      <c r="A11346" s="1"/>
      <c r="C11346" s="6"/>
      <c r="H11346" s="8"/>
      <c r="I11346" s="4"/>
      <c r="V11346" s="27"/>
    </row>
    <row r="11347" spans="1:22" x14ac:dyDescent="0.3">
      <c r="A11347" s="1"/>
      <c r="C11347" s="6"/>
      <c r="H11347" s="8"/>
      <c r="I11347" s="4"/>
      <c r="V11347" s="27"/>
    </row>
    <row r="11348" spans="1:22" x14ac:dyDescent="0.3">
      <c r="A11348" s="1"/>
      <c r="C11348" s="6"/>
      <c r="H11348" s="8"/>
      <c r="I11348" s="4"/>
      <c r="V11348" s="27"/>
    </row>
    <row r="11349" spans="1:22" x14ac:dyDescent="0.3">
      <c r="A11349" s="1"/>
      <c r="C11349" s="6"/>
      <c r="H11349" s="8"/>
      <c r="I11349" s="4"/>
      <c r="V11349" s="27"/>
    </row>
    <row r="11350" spans="1:22" x14ac:dyDescent="0.3">
      <c r="A11350" s="1"/>
      <c r="C11350" s="6"/>
      <c r="H11350" s="8"/>
      <c r="I11350" s="4"/>
      <c r="V11350" s="27"/>
    </row>
    <row r="11351" spans="1:22" x14ac:dyDescent="0.3">
      <c r="A11351" s="1"/>
      <c r="C11351" s="6"/>
      <c r="H11351" s="8"/>
      <c r="I11351" s="4"/>
      <c r="V11351" s="27"/>
    </row>
    <row r="11352" spans="1:22" x14ac:dyDescent="0.3">
      <c r="A11352" s="1"/>
      <c r="C11352" s="6"/>
      <c r="H11352" s="8"/>
      <c r="I11352" s="4"/>
      <c r="V11352" s="27"/>
    </row>
    <row r="11353" spans="1:22" x14ac:dyDescent="0.3">
      <c r="A11353" s="1"/>
      <c r="C11353" s="6"/>
      <c r="H11353" s="8"/>
      <c r="I11353" s="4"/>
      <c r="V11353" s="27"/>
    </row>
    <row r="11354" spans="1:22" x14ac:dyDescent="0.3">
      <c r="A11354" s="1"/>
      <c r="C11354" s="6"/>
      <c r="H11354" s="8"/>
      <c r="I11354" s="4"/>
      <c r="V11354" s="27"/>
    </row>
    <row r="11355" spans="1:22" x14ac:dyDescent="0.3">
      <c r="A11355" s="1"/>
      <c r="C11355" s="6"/>
      <c r="H11355" s="8"/>
      <c r="I11355" s="4"/>
      <c r="V11355" s="27"/>
    </row>
    <row r="11356" spans="1:22" x14ac:dyDescent="0.3">
      <c r="A11356" s="1"/>
      <c r="C11356" s="6"/>
      <c r="H11356" s="8"/>
      <c r="I11356" s="4"/>
      <c r="V11356" s="27"/>
    </row>
    <row r="11357" spans="1:22" x14ac:dyDescent="0.3">
      <c r="A11357" s="1"/>
      <c r="C11357" s="6"/>
      <c r="H11357" s="8"/>
      <c r="I11357" s="4"/>
      <c r="V11357" s="27"/>
    </row>
    <row r="11358" spans="1:22" x14ac:dyDescent="0.3">
      <c r="A11358" s="1"/>
      <c r="C11358" s="6"/>
      <c r="H11358" s="8"/>
      <c r="I11358" s="4"/>
      <c r="V11358" s="27"/>
    </row>
    <row r="11359" spans="1:22" x14ac:dyDescent="0.3">
      <c r="A11359" s="1"/>
      <c r="C11359" s="6"/>
      <c r="H11359" s="8"/>
      <c r="I11359" s="4"/>
      <c r="V11359" s="27"/>
    </row>
    <row r="11360" spans="1:22" x14ac:dyDescent="0.3">
      <c r="A11360" s="1"/>
      <c r="C11360" s="6"/>
      <c r="H11360" s="8"/>
      <c r="I11360" s="4"/>
      <c r="V11360" s="27"/>
    </row>
    <row r="11361" spans="1:22" x14ac:dyDescent="0.3">
      <c r="A11361" s="1"/>
      <c r="C11361" s="6"/>
      <c r="H11361" s="8"/>
      <c r="I11361" s="4"/>
      <c r="V11361" s="27"/>
    </row>
    <row r="11362" spans="1:22" x14ac:dyDescent="0.3">
      <c r="A11362" s="1"/>
      <c r="C11362" s="6"/>
      <c r="H11362" s="8"/>
      <c r="I11362" s="4"/>
      <c r="V11362" s="27"/>
    </row>
    <row r="11363" spans="1:22" x14ac:dyDescent="0.3">
      <c r="A11363" s="1"/>
      <c r="C11363" s="6"/>
      <c r="H11363" s="8"/>
      <c r="I11363" s="4"/>
      <c r="V11363" s="27"/>
    </row>
    <row r="11364" spans="1:22" x14ac:dyDescent="0.3">
      <c r="A11364" s="1"/>
      <c r="C11364" s="6"/>
      <c r="H11364" s="8"/>
      <c r="I11364" s="4"/>
      <c r="V11364" s="27"/>
    </row>
    <row r="11365" spans="1:22" x14ac:dyDescent="0.3">
      <c r="A11365" s="1"/>
      <c r="C11365" s="6"/>
      <c r="H11365" s="8"/>
      <c r="I11365" s="4"/>
      <c r="V11365" s="27"/>
    </row>
    <row r="11366" spans="1:22" x14ac:dyDescent="0.3">
      <c r="A11366" s="1"/>
      <c r="C11366" s="6"/>
      <c r="H11366" s="8"/>
      <c r="I11366" s="4"/>
      <c r="V11366" s="27"/>
    </row>
    <row r="11367" spans="1:22" x14ac:dyDescent="0.3">
      <c r="A11367" s="1"/>
      <c r="C11367" s="6"/>
      <c r="H11367" s="8"/>
      <c r="I11367" s="4"/>
      <c r="V11367" s="27"/>
    </row>
    <row r="11368" spans="1:22" x14ac:dyDescent="0.3">
      <c r="A11368" s="1"/>
      <c r="C11368" s="6"/>
      <c r="H11368" s="8"/>
      <c r="I11368" s="4"/>
      <c r="V11368" s="27"/>
    </row>
    <row r="11369" spans="1:22" x14ac:dyDescent="0.3">
      <c r="A11369" s="1"/>
      <c r="C11369" s="6"/>
      <c r="H11369" s="8"/>
      <c r="I11369" s="4"/>
      <c r="V11369" s="27"/>
    </row>
    <row r="11370" spans="1:22" x14ac:dyDescent="0.3">
      <c r="A11370" s="1"/>
      <c r="C11370" s="6"/>
      <c r="H11370" s="8"/>
      <c r="I11370" s="4"/>
      <c r="V11370" s="27"/>
    </row>
    <row r="11371" spans="1:22" x14ac:dyDescent="0.3">
      <c r="A11371" s="1"/>
      <c r="C11371" s="6"/>
      <c r="H11371" s="8"/>
      <c r="I11371" s="4"/>
      <c r="V11371" s="27"/>
    </row>
    <row r="11372" spans="1:22" x14ac:dyDescent="0.3">
      <c r="A11372" s="1"/>
      <c r="C11372" s="6"/>
      <c r="H11372" s="8"/>
      <c r="I11372" s="4"/>
      <c r="V11372" s="27"/>
    </row>
    <row r="11373" spans="1:22" x14ac:dyDescent="0.3">
      <c r="A11373" s="1"/>
      <c r="C11373" s="6"/>
      <c r="H11373" s="8"/>
      <c r="I11373" s="4"/>
      <c r="V11373" s="27"/>
    </row>
    <row r="11374" spans="1:22" x14ac:dyDescent="0.3">
      <c r="A11374" s="1"/>
      <c r="C11374" s="6"/>
      <c r="H11374" s="8"/>
      <c r="I11374" s="4"/>
      <c r="V11374" s="27"/>
    </row>
    <row r="11375" spans="1:22" x14ac:dyDescent="0.3">
      <c r="A11375" s="1"/>
      <c r="C11375" s="6"/>
      <c r="H11375" s="8"/>
      <c r="I11375" s="4"/>
      <c r="V11375" s="27"/>
    </row>
    <row r="11376" spans="1:22" x14ac:dyDescent="0.3">
      <c r="A11376" s="1"/>
      <c r="C11376" s="6"/>
      <c r="H11376" s="8"/>
      <c r="I11376" s="4"/>
      <c r="V11376" s="27"/>
    </row>
    <row r="11377" spans="1:22" x14ac:dyDescent="0.3">
      <c r="A11377" s="1"/>
      <c r="C11377" s="6"/>
      <c r="H11377" s="8"/>
      <c r="I11377" s="4"/>
      <c r="V11377" s="27"/>
    </row>
    <row r="11378" spans="1:22" x14ac:dyDescent="0.3">
      <c r="A11378" s="1"/>
      <c r="C11378" s="6"/>
      <c r="H11378" s="8"/>
      <c r="I11378" s="4"/>
      <c r="V11378" s="27"/>
    </row>
    <row r="11379" spans="1:22" x14ac:dyDescent="0.3">
      <c r="A11379" s="1"/>
      <c r="C11379" s="6"/>
      <c r="H11379" s="8"/>
      <c r="I11379" s="4"/>
      <c r="V11379" s="27"/>
    </row>
    <row r="11380" spans="1:22" x14ac:dyDescent="0.3">
      <c r="A11380" s="1"/>
      <c r="C11380" s="6"/>
      <c r="H11380" s="8"/>
      <c r="I11380" s="4"/>
      <c r="V11380" s="27"/>
    </row>
    <row r="11381" spans="1:22" x14ac:dyDescent="0.3">
      <c r="A11381" s="1"/>
      <c r="C11381" s="6"/>
      <c r="H11381" s="8"/>
      <c r="I11381" s="4"/>
      <c r="V11381" s="27"/>
    </row>
    <row r="11382" spans="1:22" x14ac:dyDescent="0.3">
      <c r="A11382" s="1"/>
      <c r="C11382" s="6"/>
      <c r="H11382" s="8"/>
      <c r="I11382" s="4"/>
      <c r="V11382" s="27"/>
    </row>
    <row r="11383" spans="1:22" x14ac:dyDescent="0.3">
      <c r="A11383" s="1"/>
      <c r="C11383" s="6"/>
      <c r="H11383" s="8"/>
      <c r="I11383" s="4"/>
      <c r="V11383" s="27"/>
    </row>
    <row r="11384" spans="1:22" x14ac:dyDescent="0.3">
      <c r="A11384" s="1"/>
      <c r="C11384" s="6"/>
      <c r="H11384" s="8"/>
      <c r="I11384" s="4"/>
      <c r="V11384" s="27"/>
    </row>
    <row r="11385" spans="1:22" x14ac:dyDescent="0.3">
      <c r="A11385" s="1"/>
      <c r="C11385" s="6"/>
      <c r="H11385" s="8"/>
      <c r="I11385" s="4"/>
      <c r="V11385" s="27"/>
    </row>
    <row r="11386" spans="1:22" x14ac:dyDescent="0.3">
      <c r="A11386" s="1"/>
      <c r="C11386" s="6"/>
      <c r="H11386" s="8"/>
      <c r="I11386" s="4"/>
      <c r="V11386" s="27"/>
    </row>
    <row r="11387" spans="1:22" x14ac:dyDescent="0.3">
      <c r="A11387" s="1"/>
      <c r="C11387" s="6"/>
      <c r="H11387" s="8"/>
      <c r="I11387" s="4"/>
      <c r="V11387" s="27"/>
    </row>
    <row r="11388" spans="1:22" x14ac:dyDescent="0.3">
      <c r="A11388" s="1"/>
      <c r="C11388" s="6"/>
      <c r="H11388" s="8"/>
      <c r="I11388" s="4"/>
      <c r="V11388" s="27"/>
    </row>
    <row r="11389" spans="1:22" x14ac:dyDescent="0.3">
      <c r="A11389" s="1"/>
      <c r="C11389" s="6"/>
      <c r="H11389" s="8"/>
      <c r="I11389" s="4"/>
      <c r="V11389" s="27"/>
    </row>
    <row r="11390" spans="1:22" x14ac:dyDescent="0.3">
      <c r="A11390" s="1"/>
      <c r="C11390" s="6"/>
      <c r="H11390" s="8"/>
      <c r="I11390" s="4"/>
      <c r="V11390" s="27"/>
    </row>
    <row r="11391" spans="1:22" x14ac:dyDescent="0.3">
      <c r="A11391" s="1"/>
      <c r="C11391" s="6"/>
      <c r="H11391" s="8"/>
      <c r="I11391" s="4"/>
      <c r="V11391" s="27"/>
    </row>
    <row r="11392" spans="1:22" x14ac:dyDescent="0.3">
      <c r="A11392" s="1"/>
      <c r="C11392" s="6"/>
      <c r="H11392" s="8"/>
      <c r="I11392" s="4"/>
      <c r="V11392" s="27"/>
    </row>
    <row r="11393" spans="1:22" x14ac:dyDescent="0.3">
      <c r="A11393" s="1"/>
      <c r="C11393" s="6"/>
      <c r="H11393" s="8"/>
      <c r="I11393" s="4"/>
      <c r="V11393" s="27"/>
    </row>
    <row r="11394" spans="1:22" x14ac:dyDescent="0.3">
      <c r="A11394" s="1"/>
      <c r="C11394" s="6"/>
      <c r="H11394" s="8"/>
      <c r="I11394" s="4"/>
      <c r="V11394" s="27"/>
    </row>
    <row r="11395" spans="1:22" x14ac:dyDescent="0.3">
      <c r="A11395" s="1"/>
      <c r="C11395" s="6"/>
      <c r="H11395" s="8"/>
      <c r="I11395" s="4"/>
      <c r="V11395" s="27"/>
    </row>
    <row r="11396" spans="1:22" x14ac:dyDescent="0.3">
      <c r="A11396" s="1"/>
      <c r="C11396" s="6"/>
      <c r="H11396" s="8"/>
      <c r="I11396" s="4"/>
      <c r="V11396" s="27"/>
    </row>
    <row r="11397" spans="1:22" x14ac:dyDescent="0.3">
      <c r="A11397" s="1"/>
      <c r="C11397" s="6"/>
      <c r="H11397" s="8"/>
      <c r="I11397" s="4"/>
      <c r="V11397" s="27"/>
    </row>
    <row r="11398" spans="1:22" x14ac:dyDescent="0.3">
      <c r="A11398" s="1"/>
      <c r="C11398" s="6"/>
      <c r="H11398" s="8"/>
      <c r="I11398" s="4"/>
      <c r="V11398" s="27"/>
    </row>
    <row r="11399" spans="1:22" x14ac:dyDescent="0.3">
      <c r="A11399" s="1"/>
      <c r="C11399" s="6"/>
      <c r="H11399" s="8"/>
      <c r="I11399" s="4"/>
      <c r="V11399" s="27"/>
    </row>
    <row r="11400" spans="1:22" x14ac:dyDescent="0.3">
      <c r="A11400" s="1"/>
      <c r="C11400" s="6"/>
      <c r="H11400" s="8"/>
      <c r="I11400" s="4"/>
      <c r="V11400" s="27"/>
    </row>
    <row r="11401" spans="1:22" x14ac:dyDescent="0.3">
      <c r="A11401" s="1"/>
      <c r="C11401" s="6"/>
      <c r="H11401" s="8"/>
      <c r="I11401" s="4"/>
      <c r="V11401" s="27"/>
    </row>
    <row r="11402" spans="1:22" x14ac:dyDescent="0.3">
      <c r="A11402" s="1"/>
      <c r="C11402" s="6"/>
      <c r="H11402" s="8"/>
      <c r="I11402" s="4"/>
      <c r="V11402" s="27"/>
    </row>
    <row r="11403" spans="1:22" x14ac:dyDescent="0.3">
      <c r="A11403" s="1"/>
      <c r="C11403" s="6"/>
      <c r="H11403" s="8"/>
      <c r="I11403" s="4"/>
      <c r="V11403" s="27"/>
    </row>
    <row r="11404" spans="1:22" x14ac:dyDescent="0.3">
      <c r="A11404" s="1"/>
      <c r="C11404" s="6"/>
      <c r="H11404" s="8"/>
      <c r="I11404" s="4"/>
      <c r="V11404" s="27"/>
    </row>
    <row r="11405" spans="1:22" x14ac:dyDescent="0.3">
      <c r="A11405" s="1"/>
      <c r="C11405" s="6"/>
      <c r="H11405" s="8"/>
      <c r="I11405" s="4"/>
      <c r="V11405" s="27"/>
    </row>
    <row r="11406" spans="1:22" x14ac:dyDescent="0.3">
      <c r="A11406" s="1"/>
      <c r="C11406" s="6"/>
      <c r="H11406" s="8"/>
      <c r="I11406" s="4"/>
      <c r="V11406" s="27"/>
    </row>
    <row r="11407" spans="1:22" x14ac:dyDescent="0.3">
      <c r="A11407" s="1"/>
      <c r="C11407" s="6"/>
      <c r="H11407" s="8"/>
      <c r="I11407" s="4"/>
      <c r="V11407" s="27"/>
    </row>
    <row r="11408" spans="1:22" x14ac:dyDescent="0.3">
      <c r="A11408" s="1"/>
      <c r="C11408" s="6"/>
      <c r="H11408" s="8"/>
      <c r="I11408" s="4"/>
      <c r="V11408" s="27"/>
    </row>
    <row r="11409" spans="1:22" x14ac:dyDescent="0.3">
      <c r="A11409" s="1"/>
      <c r="C11409" s="6"/>
      <c r="H11409" s="8"/>
      <c r="I11409" s="4"/>
      <c r="V11409" s="27"/>
    </row>
    <row r="11410" spans="1:22" x14ac:dyDescent="0.3">
      <c r="A11410" s="1"/>
      <c r="C11410" s="6"/>
      <c r="H11410" s="8"/>
      <c r="I11410" s="4"/>
      <c r="V11410" s="27"/>
    </row>
    <row r="11411" spans="1:22" x14ac:dyDescent="0.3">
      <c r="A11411" s="1"/>
      <c r="C11411" s="6"/>
      <c r="H11411" s="8"/>
      <c r="I11411" s="4"/>
      <c r="V11411" s="27"/>
    </row>
    <row r="11412" spans="1:22" x14ac:dyDescent="0.3">
      <c r="A11412" s="1"/>
      <c r="C11412" s="6"/>
      <c r="H11412" s="8"/>
      <c r="I11412" s="4"/>
      <c r="V11412" s="27"/>
    </row>
    <row r="11413" spans="1:22" x14ac:dyDescent="0.3">
      <c r="A11413" s="1"/>
      <c r="C11413" s="6"/>
      <c r="H11413" s="8"/>
      <c r="I11413" s="4"/>
      <c r="V11413" s="27"/>
    </row>
    <row r="11414" spans="1:22" x14ac:dyDescent="0.3">
      <c r="A11414" s="1"/>
      <c r="C11414" s="6"/>
      <c r="H11414" s="8"/>
      <c r="I11414" s="4"/>
      <c r="V11414" s="27"/>
    </row>
    <row r="11415" spans="1:22" x14ac:dyDescent="0.3">
      <c r="A11415" s="1"/>
      <c r="C11415" s="6"/>
      <c r="H11415" s="8"/>
      <c r="I11415" s="4"/>
      <c r="V11415" s="27"/>
    </row>
    <row r="11416" spans="1:22" x14ac:dyDescent="0.3">
      <c r="A11416" s="1"/>
      <c r="C11416" s="6"/>
      <c r="H11416" s="8"/>
      <c r="I11416" s="4"/>
      <c r="V11416" s="27"/>
    </row>
    <row r="11417" spans="1:22" x14ac:dyDescent="0.3">
      <c r="A11417" s="1"/>
      <c r="C11417" s="6"/>
      <c r="H11417" s="8"/>
      <c r="I11417" s="4"/>
      <c r="V11417" s="27"/>
    </row>
    <row r="11418" spans="1:22" x14ac:dyDescent="0.3">
      <c r="A11418" s="1"/>
      <c r="C11418" s="6"/>
      <c r="H11418" s="8"/>
      <c r="I11418" s="4"/>
      <c r="V11418" s="27"/>
    </row>
    <row r="11419" spans="1:22" x14ac:dyDescent="0.3">
      <c r="A11419" s="1"/>
      <c r="C11419" s="6"/>
      <c r="H11419" s="8"/>
      <c r="I11419" s="4"/>
      <c r="V11419" s="27"/>
    </row>
    <row r="11420" spans="1:22" x14ac:dyDescent="0.3">
      <c r="A11420" s="1"/>
      <c r="C11420" s="6"/>
      <c r="H11420" s="8"/>
      <c r="I11420" s="4"/>
      <c r="V11420" s="27"/>
    </row>
    <row r="11421" spans="1:22" x14ac:dyDescent="0.3">
      <c r="A11421" s="1"/>
      <c r="C11421" s="6"/>
      <c r="H11421" s="8"/>
      <c r="I11421" s="4"/>
      <c r="V11421" s="27"/>
    </row>
    <row r="11422" spans="1:22" x14ac:dyDescent="0.3">
      <c r="A11422" s="1"/>
      <c r="C11422" s="6"/>
      <c r="H11422" s="8"/>
      <c r="I11422" s="4"/>
      <c r="V11422" s="27"/>
    </row>
    <row r="11423" spans="1:22" x14ac:dyDescent="0.3">
      <c r="A11423" s="1"/>
      <c r="C11423" s="6"/>
      <c r="H11423" s="8"/>
      <c r="I11423" s="4"/>
      <c r="V11423" s="27"/>
    </row>
    <row r="11424" spans="1:22" x14ac:dyDescent="0.3">
      <c r="A11424" s="1"/>
      <c r="C11424" s="6"/>
      <c r="H11424" s="8"/>
      <c r="I11424" s="4"/>
      <c r="V11424" s="27"/>
    </row>
    <row r="11425" spans="1:22" x14ac:dyDescent="0.3">
      <c r="A11425" s="1"/>
      <c r="C11425" s="6"/>
      <c r="H11425" s="8"/>
      <c r="I11425" s="4"/>
      <c r="V11425" s="27"/>
    </row>
    <row r="11426" spans="1:22" x14ac:dyDescent="0.3">
      <c r="A11426" s="1"/>
      <c r="C11426" s="6"/>
      <c r="H11426" s="8"/>
      <c r="I11426" s="4"/>
      <c r="V11426" s="27"/>
    </row>
    <row r="11427" spans="1:22" x14ac:dyDescent="0.3">
      <c r="A11427" s="1"/>
      <c r="C11427" s="6"/>
      <c r="H11427" s="8"/>
      <c r="I11427" s="4"/>
      <c r="V11427" s="27"/>
    </row>
    <row r="11428" spans="1:22" x14ac:dyDescent="0.3">
      <c r="A11428" s="1"/>
      <c r="C11428" s="6"/>
      <c r="H11428" s="8"/>
      <c r="I11428" s="4"/>
      <c r="V11428" s="27"/>
    </row>
    <row r="11429" spans="1:22" x14ac:dyDescent="0.3">
      <c r="A11429" s="1"/>
      <c r="C11429" s="6"/>
      <c r="H11429" s="8"/>
      <c r="I11429" s="4"/>
      <c r="V11429" s="27"/>
    </row>
    <row r="11430" spans="1:22" x14ac:dyDescent="0.3">
      <c r="A11430" s="1"/>
      <c r="C11430" s="6"/>
      <c r="H11430" s="8"/>
      <c r="I11430" s="4"/>
      <c r="V11430" s="27"/>
    </row>
    <row r="11431" spans="1:22" x14ac:dyDescent="0.3">
      <c r="A11431" s="1"/>
      <c r="C11431" s="6"/>
      <c r="H11431" s="8"/>
      <c r="I11431" s="4"/>
      <c r="V11431" s="27"/>
    </row>
    <row r="11432" spans="1:22" x14ac:dyDescent="0.3">
      <c r="A11432" s="1"/>
      <c r="C11432" s="6"/>
      <c r="H11432" s="8"/>
      <c r="I11432" s="4"/>
      <c r="V11432" s="27"/>
    </row>
    <row r="11433" spans="1:22" x14ac:dyDescent="0.3">
      <c r="A11433" s="1"/>
      <c r="C11433" s="6"/>
      <c r="H11433" s="8"/>
      <c r="I11433" s="4"/>
      <c r="V11433" s="27"/>
    </row>
    <row r="11434" spans="1:22" x14ac:dyDescent="0.3">
      <c r="A11434" s="1"/>
      <c r="C11434" s="6"/>
      <c r="H11434" s="8"/>
      <c r="I11434" s="4"/>
      <c r="V11434" s="27"/>
    </row>
    <row r="11435" spans="1:22" x14ac:dyDescent="0.3">
      <c r="A11435" s="1"/>
      <c r="C11435" s="6"/>
      <c r="H11435" s="8"/>
      <c r="I11435" s="4"/>
      <c r="V11435" s="27"/>
    </row>
    <row r="11436" spans="1:22" x14ac:dyDescent="0.3">
      <c r="A11436" s="1"/>
      <c r="C11436" s="6"/>
      <c r="H11436" s="8"/>
      <c r="I11436" s="4"/>
      <c r="V11436" s="27"/>
    </row>
    <row r="11437" spans="1:22" x14ac:dyDescent="0.3">
      <c r="A11437" s="1"/>
      <c r="C11437" s="6"/>
      <c r="H11437" s="8"/>
      <c r="I11437" s="4"/>
      <c r="V11437" s="27"/>
    </row>
    <row r="11438" spans="1:22" x14ac:dyDescent="0.3">
      <c r="A11438" s="1"/>
      <c r="C11438" s="6"/>
      <c r="H11438" s="8"/>
      <c r="I11438" s="4"/>
      <c r="V11438" s="27"/>
    </row>
    <row r="11439" spans="1:22" x14ac:dyDescent="0.3">
      <c r="A11439" s="1"/>
      <c r="C11439" s="6"/>
      <c r="H11439" s="8"/>
      <c r="I11439" s="4"/>
      <c r="V11439" s="27"/>
    </row>
    <row r="11440" spans="1:22" x14ac:dyDescent="0.3">
      <c r="A11440" s="1"/>
      <c r="C11440" s="6"/>
      <c r="H11440" s="8"/>
      <c r="I11440" s="4"/>
      <c r="V11440" s="27"/>
    </row>
    <row r="11441" spans="1:22" x14ac:dyDescent="0.3">
      <c r="A11441" s="1"/>
      <c r="C11441" s="6"/>
      <c r="H11441" s="8"/>
      <c r="I11441" s="4"/>
      <c r="V11441" s="27"/>
    </row>
    <row r="11442" spans="1:22" x14ac:dyDescent="0.3">
      <c r="A11442" s="1"/>
      <c r="C11442" s="6"/>
      <c r="H11442" s="8"/>
      <c r="I11442" s="4"/>
      <c r="V11442" s="27"/>
    </row>
    <row r="11443" spans="1:22" x14ac:dyDescent="0.3">
      <c r="A11443" s="1"/>
      <c r="C11443" s="6"/>
      <c r="H11443" s="8"/>
      <c r="I11443" s="4"/>
      <c r="V11443" s="27"/>
    </row>
    <row r="11444" spans="1:22" x14ac:dyDescent="0.3">
      <c r="A11444" s="1"/>
      <c r="C11444" s="6"/>
      <c r="H11444" s="8"/>
      <c r="I11444" s="4"/>
      <c r="V11444" s="27"/>
    </row>
    <row r="11445" spans="1:22" x14ac:dyDescent="0.3">
      <c r="A11445" s="1"/>
      <c r="C11445" s="6"/>
      <c r="H11445" s="8"/>
      <c r="I11445" s="4"/>
      <c r="V11445" s="27"/>
    </row>
    <row r="11446" spans="1:22" x14ac:dyDescent="0.3">
      <c r="A11446" s="1"/>
      <c r="C11446" s="6"/>
      <c r="H11446" s="8"/>
      <c r="I11446" s="4"/>
      <c r="V11446" s="27"/>
    </row>
    <row r="11447" spans="1:22" x14ac:dyDescent="0.3">
      <c r="A11447" s="1"/>
      <c r="C11447" s="6"/>
      <c r="H11447" s="8"/>
      <c r="I11447" s="4"/>
      <c r="V11447" s="27"/>
    </row>
    <row r="11448" spans="1:22" x14ac:dyDescent="0.3">
      <c r="A11448" s="1"/>
      <c r="C11448" s="6"/>
      <c r="H11448" s="8"/>
      <c r="I11448" s="4"/>
      <c r="V11448" s="27"/>
    </row>
    <row r="11449" spans="1:22" x14ac:dyDescent="0.3">
      <c r="A11449" s="1"/>
      <c r="C11449" s="6"/>
      <c r="H11449" s="8"/>
      <c r="I11449" s="4"/>
      <c r="V11449" s="27"/>
    </row>
    <row r="11450" spans="1:22" x14ac:dyDescent="0.3">
      <c r="A11450" s="1"/>
      <c r="C11450" s="6"/>
      <c r="H11450" s="8"/>
      <c r="I11450" s="4"/>
      <c r="V11450" s="27"/>
    </row>
    <row r="11451" spans="1:22" x14ac:dyDescent="0.3">
      <c r="A11451" s="1"/>
      <c r="C11451" s="6"/>
      <c r="H11451" s="8"/>
      <c r="I11451" s="4"/>
      <c r="V11451" s="27"/>
    </row>
    <row r="11452" spans="1:22" x14ac:dyDescent="0.3">
      <c r="A11452" s="1"/>
      <c r="C11452" s="6"/>
      <c r="H11452" s="8"/>
      <c r="I11452" s="4"/>
      <c r="V11452" s="27"/>
    </row>
    <row r="11453" spans="1:22" x14ac:dyDescent="0.3">
      <c r="A11453" s="1"/>
      <c r="C11453" s="6"/>
      <c r="H11453" s="8"/>
      <c r="I11453" s="4"/>
      <c r="V11453" s="27"/>
    </row>
    <row r="11454" spans="1:22" x14ac:dyDescent="0.3">
      <c r="A11454" s="1"/>
      <c r="C11454" s="6"/>
      <c r="H11454" s="8"/>
      <c r="I11454" s="4"/>
      <c r="V11454" s="27"/>
    </row>
    <row r="11455" spans="1:22" x14ac:dyDescent="0.3">
      <c r="A11455" s="1"/>
      <c r="C11455" s="6"/>
      <c r="H11455" s="8"/>
      <c r="I11455" s="4"/>
      <c r="V11455" s="27"/>
    </row>
    <row r="11456" spans="1:22" x14ac:dyDescent="0.3">
      <c r="A11456" s="1"/>
      <c r="C11456" s="6"/>
      <c r="H11456" s="8"/>
      <c r="I11456" s="4"/>
      <c r="V11456" s="27"/>
    </row>
    <row r="11457" spans="1:22" x14ac:dyDescent="0.3">
      <c r="A11457" s="1"/>
      <c r="C11457" s="6"/>
      <c r="H11457" s="8"/>
      <c r="I11457" s="4"/>
      <c r="V11457" s="27"/>
    </row>
    <row r="11458" spans="1:22" x14ac:dyDescent="0.3">
      <c r="A11458" s="1"/>
      <c r="C11458" s="6"/>
      <c r="H11458" s="8"/>
      <c r="I11458" s="4"/>
      <c r="V11458" s="27"/>
    </row>
    <row r="11459" spans="1:22" x14ac:dyDescent="0.3">
      <c r="A11459" s="1"/>
      <c r="C11459" s="6"/>
      <c r="H11459" s="8"/>
      <c r="I11459" s="4"/>
      <c r="V11459" s="27"/>
    </row>
    <row r="11460" spans="1:22" x14ac:dyDescent="0.3">
      <c r="A11460" s="1"/>
      <c r="C11460" s="6"/>
      <c r="H11460" s="8"/>
      <c r="I11460" s="4"/>
      <c r="V11460" s="27"/>
    </row>
    <row r="11461" spans="1:22" x14ac:dyDescent="0.3">
      <c r="A11461" s="1"/>
      <c r="C11461" s="6"/>
      <c r="H11461" s="8"/>
      <c r="I11461" s="4"/>
      <c r="V11461" s="27"/>
    </row>
    <row r="11462" spans="1:22" x14ac:dyDescent="0.3">
      <c r="A11462" s="1"/>
      <c r="C11462" s="6"/>
      <c r="H11462" s="8"/>
      <c r="I11462" s="4"/>
      <c r="V11462" s="27"/>
    </row>
    <row r="11463" spans="1:22" x14ac:dyDescent="0.3">
      <c r="A11463" s="1"/>
      <c r="C11463" s="6"/>
      <c r="H11463" s="8"/>
      <c r="I11463" s="4"/>
      <c r="V11463" s="27"/>
    </row>
    <row r="11464" spans="1:22" x14ac:dyDescent="0.3">
      <c r="A11464" s="1"/>
      <c r="C11464" s="6"/>
      <c r="H11464" s="8"/>
      <c r="I11464" s="4"/>
      <c r="V11464" s="27"/>
    </row>
    <row r="11465" spans="1:22" x14ac:dyDescent="0.3">
      <c r="A11465" s="1"/>
      <c r="C11465" s="6"/>
      <c r="H11465" s="8"/>
      <c r="I11465" s="4"/>
      <c r="V11465" s="27"/>
    </row>
    <row r="11466" spans="1:22" x14ac:dyDescent="0.3">
      <c r="A11466" s="1"/>
      <c r="C11466" s="6"/>
      <c r="H11466" s="8"/>
      <c r="I11466" s="4"/>
      <c r="V11466" s="27"/>
    </row>
    <row r="11467" spans="1:22" x14ac:dyDescent="0.3">
      <c r="A11467" s="1"/>
      <c r="C11467" s="6"/>
      <c r="H11467" s="8"/>
      <c r="I11467" s="4"/>
      <c r="V11467" s="27"/>
    </row>
    <row r="11468" spans="1:22" x14ac:dyDescent="0.3">
      <c r="A11468" s="1"/>
      <c r="C11468" s="6"/>
      <c r="H11468" s="8"/>
      <c r="I11468" s="4"/>
      <c r="V11468" s="27"/>
    </row>
    <row r="11469" spans="1:22" x14ac:dyDescent="0.3">
      <c r="A11469" s="1"/>
      <c r="C11469" s="6"/>
      <c r="H11469" s="8"/>
      <c r="I11469" s="4"/>
      <c r="V11469" s="27"/>
    </row>
    <row r="11470" spans="1:22" x14ac:dyDescent="0.3">
      <c r="A11470" s="1"/>
      <c r="C11470" s="6"/>
      <c r="H11470" s="8"/>
      <c r="I11470" s="4"/>
      <c r="V11470" s="27"/>
    </row>
    <row r="11471" spans="1:22" x14ac:dyDescent="0.3">
      <c r="A11471" s="1"/>
      <c r="C11471" s="6"/>
      <c r="H11471" s="8"/>
      <c r="I11471" s="4"/>
      <c r="V11471" s="27"/>
    </row>
    <row r="11472" spans="1:22" x14ac:dyDescent="0.3">
      <c r="A11472" s="1"/>
      <c r="C11472" s="6"/>
      <c r="H11472" s="8"/>
      <c r="I11472" s="4"/>
      <c r="V11472" s="27"/>
    </row>
    <row r="11473" spans="1:22" x14ac:dyDescent="0.3">
      <c r="A11473" s="1"/>
      <c r="C11473" s="6"/>
      <c r="H11473" s="8"/>
      <c r="I11473" s="4"/>
      <c r="V11473" s="27"/>
    </row>
    <row r="11474" spans="1:22" x14ac:dyDescent="0.3">
      <c r="A11474" s="1"/>
      <c r="C11474" s="6"/>
      <c r="H11474" s="8"/>
      <c r="I11474" s="4"/>
      <c r="V11474" s="27"/>
    </row>
    <row r="11475" spans="1:22" x14ac:dyDescent="0.3">
      <c r="A11475" s="1"/>
      <c r="C11475" s="6"/>
      <c r="H11475" s="8"/>
      <c r="I11475" s="4"/>
      <c r="V11475" s="27"/>
    </row>
    <row r="11476" spans="1:22" x14ac:dyDescent="0.3">
      <c r="A11476" s="1"/>
      <c r="C11476" s="6"/>
      <c r="H11476" s="8"/>
      <c r="I11476" s="4"/>
      <c r="V11476" s="27"/>
    </row>
    <row r="11477" spans="1:22" x14ac:dyDescent="0.3">
      <c r="A11477" s="1"/>
      <c r="C11477" s="6"/>
      <c r="H11477" s="8"/>
      <c r="I11477" s="4"/>
      <c r="V11477" s="27"/>
    </row>
    <row r="11478" spans="1:22" x14ac:dyDescent="0.3">
      <c r="A11478" s="1"/>
      <c r="C11478" s="6"/>
      <c r="H11478" s="8"/>
      <c r="I11478" s="4"/>
      <c r="V11478" s="27"/>
    </row>
    <row r="11479" spans="1:22" x14ac:dyDescent="0.3">
      <c r="A11479" s="1"/>
      <c r="C11479" s="6"/>
      <c r="H11479" s="8"/>
      <c r="I11479" s="4"/>
      <c r="V11479" s="27"/>
    </row>
    <row r="11480" spans="1:22" x14ac:dyDescent="0.3">
      <c r="A11480" s="1"/>
      <c r="C11480" s="6"/>
      <c r="H11480" s="8"/>
      <c r="I11480" s="4"/>
      <c r="V11480" s="27"/>
    </row>
    <row r="11481" spans="1:22" x14ac:dyDescent="0.3">
      <c r="A11481" s="1"/>
      <c r="C11481" s="6"/>
      <c r="H11481" s="8"/>
      <c r="I11481" s="4"/>
      <c r="V11481" s="27"/>
    </row>
    <row r="11482" spans="1:22" x14ac:dyDescent="0.3">
      <c r="A11482" s="1"/>
      <c r="C11482" s="6"/>
      <c r="H11482" s="8"/>
      <c r="I11482" s="4"/>
      <c r="V11482" s="27"/>
    </row>
    <row r="11483" spans="1:22" x14ac:dyDescent="0.3">
      <c r="A11483" s="1"/>
      <c r="C11483" s="6"/>
      <c r="H11483" s="8"/>
      <c r="I11483" s="4"/>
      <c r="V11483" s="27"/>
    </row>
    <row r="11484" spans="1:22" x14ac:dyDescent="0.3">
      <c r="A11484" s="1"/>
      <c r="C11484" s="6"/>
      <c r="H11484" s="8"/>
      <c r="I11484" s="4"/>
      <c r="V11484" s="27"/>
    </row>
    <row r="11485" spans="1:22" x14ac:dyDescent="0.3">
      <c r="A11485" s="1"/>
      <c r="C11485" s="6"/>
      <c r="H11485" s="8"/>
      <c r="I11485" s="4"/>
      <c r="V11485" s="27"/>
    </row>
    <row r="11486" spans="1:22" x14ac:dyDescent="0.3">
      <c r="A11486" s="1"/>
      <c r="C11486" s="6"/>
      <c r="H11486" s="8"/>
      <c r="I11486" s="4"/>
      <c r="V11486" s="27"/>
    </row>
    <row r="11487" spans="1:22" x14ac:dyDescent="0.3">
      <c r="A11487" s="1"/>
      <c r="C11487" s="6"/>
      <c r="H11487" s="8"/>
      <c r="I11487" s="4"/>
      <c r="V11487" s="27"/>
    </row>
    <row r="11488" spans="1:22" x14ac:dyDescent="0.3">
      <c r="A11488" s="1"/>
      <c r="C11488" s="6"/>
      <c r="H11488" s="8"/>
      <c r="I11488" s="4"/>
      <c r="V11488" s="27"/>
    </row>
    <row r="11489" spans="1:22" x14ac:dyDescent="0.3">
      <c r="A11489" s="1"/>
      <c r="C11489" s="6"/>
      <c r="H11489" s="8"/>
      <c r="I11489" s="4"/>
      <c r="V11489" s="27"/>
    </row>
    <row r="11490" spans="1:22" x14ac:dyDescent="0.3">
      <c r="A11490" s="1"/>
      <c r="C11490" s="6"/>
      <c r="H11490" s="8"/>
      <c r="I11490" s="4"/>
      <c r="V11490" s="27"/>
    </row>
    <row r="11491" spans="1:22" x14ac:dyDescent="0.3">
      <c r="A11491" s="1"/>
      <c r="C11491" s="6"/>
      <c r="H11491" s="8"/>
      <c r="I11491" s="4"/>
      <c r="V11491" s="27"/>
    </row>
    <row r="11492" spans="1:22" x14ac:dyDescent="0.3">
      <c r="A11492" s="1"/>
      <c r="C11492" s="6"/>
      <c r="H11492" s="8"/>
      <c r="I11492" s="4"/>
      <c r="V11492" s="27"/>
    </row>
    <row r="11493" spans="1:22" x14ac:dyDescent="0.3">
      <c r="A11493" s="1"/>
      <c r="C11493" s="6"/>
      <c r="H11493" s="8"/>
      <c r="I11493" s="4"/>
      <c r="V11493" s="27"/>
    </row>
    <row r="11494" spans="1:22" x14ac:dyDescent="0.3">
      <c r="A11494" s="1"/>
      <c r="C11494" s="6"/>
      <c r="H11494" s="8"/>
      <c r="I11494" s="4"/>
      <c r="V11494" s="27"/>
    </row>
    <row r="11495" spans="1:22" x14ac:dyDescent="0.3">
      <c r="A11495" s="1"/>
      <c r="C11495" s="6"/>
      <c r="H11495" s="8"/>
      <c r="I11495" s="4"/>
      <c r="V11495" s="27"/>
    </row>
    <row r="11496" spans="1:22" x14ac:dyDescent="0.3">
      <c r="A11496" s="1"/>
      <c r="C11496" s="6"/>
      <c r="H11496" s="8"/>
      <c r="I11496" s="4"/>
      <c r="V11496" s="27"/>
    </row>
    <row r="11497" spans="1:22" x14ac:dyDescent="0.3">
      <c r="A11497" s="1"/>
      <c r="C11497" s="6"/>
      <c r="H11497" s="8"/>
      <c r="I11497" s="4"/>
      <c r="V11497" s="27"/>
    </row>
    <row r="11498" spans="1:22" x14ac:dyDescent="0.3">
      <c r="A11498" s="1"/>
      <c r="C11498" s="6"/>
      <c r="H11498" s="8"/>
      <c r="I11498" s="4"/>
      <c r="V11498" s="27"/>
    </row>
    <row r="11499" spans="1:22" x14ac:dyDescent="0.3">
      <c r="A11499" s="1"/>
      <c r="C11499" s="6"/>
      <c r="H11499" s="8"/>
      <c r="I11499" s="4"/>
      <c r="V11499" s="27"/>
    </row>
    <row r="11500" spans="1:22" x14ac:dyDescent="0.3">
      <c r="A11500" s="1"/>
      <c r="C11500" s="6"/>
      <c r="H11500" s="8"/>
      <c r="I11500" s="4"/>
      <c r="V11500" s="27"/>
    </row>
    <row r="11501" spans="1:22" x14ac:dyDescent="0.3">
      <c r="A11501" s="1"/>
      <c r="C11501" s="6"/>
      <c r="H11501" s="8"/>
      <c r="I11501" s="4"/>
      <c r="V11501" s="27"/>
    </row>
    <row r="11502" spans="1:22" x14ac:dyDescent="0.3">
      <c r="A11502" s="1"/>
      <c r="C11502" s="6"/>
      <c r="H11502" s="8"/>
      <c r="I11502" s="4"/>
      <c r="V11502" s="27"/>
    </row>
    <row r="11503" spans="1:22" x14ac:dyDescent="0.3">
      <c r="A11503" s="1"/>
      <c r="C11503" s="6"/>
      <c r="H11503" s="8"/>
      <c r="I11503" s="4"/>
      <c r="V11503" s="27"/>
    </row>
    <row r="11504" spans="1:22" x14ac:dyDescent="0.3">
      <c r="A11504" s="1"/>
      <c r="C11504" s="6"/>
      <c r="H11504" s="8"/>
      <c r="I11504" s="4"/>
      <c r="V11504" s="27"/>
    </row>
    <row r="11505" spans="1:22" x14ac:dyDescent="0.3">
      <c r="A11505" s="1"/>
      <c r="C11505" s="6"/>
      <c r="H11505" s="8"/>
      <c r="I11505" s="4"/>
      <c r="V11505" s="27"/>
    </row>
    <row r="11506" spans="1:22" x14ac:dyDescent="0.3">
      <c r="A11506" s="1"/>
      <c r="C11506" s="6"/>
      <c r="H11506" s="8"/>
      <c r="I11506" s="4"/>
      <c r="V11506" s="27"/>
    </row>
    <row r="11507" spans="1:22" x14ac:dyDescent="0.3">
      <c r="A11507" s="1"/>
      <c r="C11507" s="6"/>
      <c r="H11507" s="8"/>
      <c r="I11507" s="4"/>
      <c r="V11507" s="27"/>
    </row>
    <row r="11508" spans="1:22" x14ac:dyDescent="0.3">
      <c r="A11508" s="1"/>
      <c r="C11508" s="6"/>
      <c r="H11508" s="8"/>
      <c r="I11508" s="4"/>
      <c r="V11508" s="27"/>
    </row>
    <row r="11509" spans="1:22" x14ac:dyDescent="0.3">
      <c r="A11509" s="1"/>
      <c r="C11509" s="6"/>
      <c r="H11509" s="8"/>
      <c r="I11509" s="4"/>
      <c r="V11509" s="27"/>
    </row>
    <row r="11510" spans="1:22" x14ac:dyDescent="0.3">
      <c r="A11510" s="1"/>
      <c r="C11510" s="6"/>
      <c r="H11510" s="8"/>
      <c r="I11510" s="4"/>
      <c r="V11510" s="27"/>
    </row>
    <row r="11511" spans="1:22" x14ac:dyDescent="0.3">
      <c r="A11511" s="1"/>
      <c r="C11511" s="6"/>
      <c r="H11511" s="8"/>
      <c r="I11511" s="4"/>
      <c r="V11511" s="27"/>
    </row>
    <row r="11512" spans="1:22" x14ac:dyDescent="0.3">
      <c r="A11512" s="1"/>
      <c r="C11512" s="6"/>
      <c r="H11512" s="8"/>
      <c r="I11512" s="4"/>
      <c r="V11512" s="27"/>
    </row>
    <row r="11513" spans="1:22" x14ac:dyDescent="0.3">
      <c r="A11513" s="1"/>
      <c r="C11513" s="6"/>
      <c r="H11513" s="8"/>
      <c r="I11513" s="4"/>
      <c r="V11513" s="27"/>
    </row>
    <row r="11514" spans="1:22" x14ac:dyDescent="0.3">
      <c r="A11514" s="1"/>
      <c r="C11514" s="6"/>
      <c r="H11514" s="8"/>
      <c r="I11514" s="4"/>
      <c r="V11514" s="27"/>
    </row>
    <row r="11515" spans="1:22" x14ac:dyDescent="0.3">
      <c r="A11515" s="1"/>
      <c r="C11515" s="6"/>
      <c r="H11515" s="8"/>
      <c r="I11515" s="4"/>
      <c r="V11515" s="27"/>
    </row>
    <row r="11516" spans="1:22" x14ac:dyDescent="0.3">
      <c r="A11516" s="1"/>
      <c r="C11516" s="6"/>
      <c r="H11516" s="8"/>
      <c r="I11516" s="4"/>
      <c r="V11516" s="27"/>
    </row>
    <row r="11517" spans="1:22" x14ac:dyDescent="0.3">
      <c r="A11517" s="1"/>
      <c r="C11517" s="6"/>
      <c r="H11517" s="8"/>
      <c r="I11517" s="4"/>
      <c r="V11517" s="27"/>
    </row>
    <row r="11518" spans="1:22" x14ac:dyDescent="0.3">
      <c r="A11518" s="1"/>
      <c r="C11518" s="6"/>
      <c r="H11518" s="8"/>
      <c r="I11518" s="4"/>
      <c r="V11518" s="27"/>
    </row>
    <row r="11519" spans="1:22" x14ac:dyDescent="0.3">
      <c r="A11519" s="1"/>
      <c r="C11519" s="6"/>
      <c r="H11519" s="8"/>
      <c r="I11519" s="4"/>
      <c r="V11519" s="27"/>
    </row>
    <row r="11520" spans="1:22" x14ac:dyDescent="0.3">
      <c r="A11520" s="1"/>
      <c r="C11520" s="6"/>
      <c r="H11520" s="8"/>
      <c r="I11520" s="4"/>
      <c r="V11520" s="27"/>
    </row>
    <row r="11521" spans="1:22" x14ac:dyDescent="0.3">
      <c r="A11521" s="1"/>
      <c r="C11521" s="6"/>
      <c r="H11521" s="8"/>
      <c r="I11521" s="4"/>
      <c r="V11521" s="27"/>
    </row>
    <row r="11522" spans="1:22" x14ac:dyDescent="0.3">
      <c r="A11522" s="1"/>
      <c r="C11522" s="6"/>
      <c r="H11522" s="8"/>
      <c r="I11522" s="4"/>
      <c r="V11522" s="27"/>
    </row>
    <row r="11523" spans="1:22" x14ac:dyDescent="0.3">
      <c r="A11523" s="1"/>
      <c r="C11523" s="6"/>
      <c r="H11523" s="8"/>
      <c r="I11523" s="4"/>
      <c r="V11523" s="27"/>
    </row>
    <row r="11524" spans="1:22" x14ac:dyDescent="0.3">
      <c r="A11524" s="1"/>
      <c r="C11524" s="6"/>
      <c r="H11524" s="8"/>
      <c r="I11524" s="4"/>
      <c r="V11524" s="27"/>
    </row>
    <row r="11525" spans="1:22" x14ac:dyDescent="0.3">
      <c r="A11525" s="1"/>
      <c r="C11525" s="6"/>
      <c r="H11525" s="8"/>
      <c r="I11525" s="4"/>
      <c r="V11525" s="27"/>
    </row>
    <row r="11526" spans="1:22" x14ac:dyDescent="0.3">
      <c r="A11526" s="1"/>
      <c r="C11526" s="6"/>
      <c r="H11526" s="8"/>
      <c r="I11526" s="4"/>
      <c r="V11526" s="27"/>
    </row>
    <row r="11527" spans="1:22" x14ac:dyDescent="0.3">
      <c r="A11527" s="1"/>
      <c r="C11527" s="6"/>
      <c r="H11527" s="8"/>
      <c r="I11527" s="4"/>
      <c r="V11527" s="27"/>
    </row>
    <row r="11528" spans="1:22" x14ac:dyDescent="0.3">
      <c r="A11528" s="1"/>
      <c r="C11528" s="6"/>
      <c r="H11528" s="8"/>
      <c r="I11528" s="4"/>
      <c r="V11528" s="27"/>
    </row>
    <row r="11529" spans="1:22" x14ac:dyDescent="0.3">
      <c r="A11529" s="1"/>
      <c r="C11529" s="6"/>
      <c r="H11529" s="8"/>
      <c r="I11529" s="4"/>
      <c r="V11529" s="27"/>
    </row>
    <row r="11530" spans="1:22" x14ac:dyDescent="0.3">
      <c r="A11530" s="1"/>
      <c r="C11530" s="6"/>
      <c r="H11530" s="8"/>
      <c r="I11530" s="4"/>
      <c r="V11530" s="27"/>
    </row>
    <row r="11531" spans="1:22" x14ac:dyDescent="0.3">
      <c r="A11531" s="1"/>
      <c r="C11531" s="6"/>
      <c r="H11531" s="8"/>
      <c r="I11531" s="4"/>
      <c r="V11531" s="27"/>
    </row>
    <row r="11532" spans="1:22" x14ac:dyDescent="0.3">
      <c r="A11532" s="1"/>
      <c r="C11532" s="6"/>
      <c r="H11532" s="8"/>
      <c r="I11532" s="4"/>
      <c r="V11532" s="27"/>
    </row>
    <row r="11533" spans="1:22" x14ac:dyDescent="0.3">
      <c r="A11533" s="1"/>
      <c r="C11533" s="6"/>
      <c r="H11533" s="8"/>
      <c r="I11533" s="4"/>
      <c r="V11533" s="27"/>
    </row>
    <row r="11534" spans="1:22" x14ac:dyDescent="0.3">
      <c r="A11534" s="1"/>
      <c r="C11534" s="6"/>
      <c r="H11534" s="8"/>
      <c r="I11534" s="4"/>
      <c r="V11534" s="27"/>
    </row>
    <row r="11535" spans="1:22" x14ac:dyDescent="0.3">
      <c r="A11535" s="1"/>
      <c r="C11535" s="6"/>
      <c r="H11535" s="8"/>
      <c r="I11535" s="4"/>
      <c r="V11535" s="27"/>
    </row>
    <row r="11536" spans="1:22" x14ac:dyDescent="0.3">
      <c r="A11536" s="1"/>
      <c r="C11536" s="6"/>
      <c r="H11536" s="8"/>
      <c r="I11536" s="4"/>
      <c r="V11536" s="27"/>
    </row>
    <row r="11537" spans="1:22" x14ac:dyDescent="0.3">
      <c r="A11537" s="1"/>
      <c r="C11537" s="6"/>
      <c r="H11537" s="8"/>
      <c r="I11537" s="4"/>
      <c r="V11537" s="27"/>
    </row>
    <row r="11538" spans="1:22" x14ac:dyDescent="0.3">
      <c r="A11538" s="1"/>
      <c r="C11538" s="6"/>
      <c r="H11538" s="8"/>
      <c r="I11538" s="4"/>
      <c r="V11538" s="27"/>
    </row>
    <row r="11539" spans="1:22" x14ac:dyDescent="0.3">
      <c r="A11539" s="1"/>
      <c r="C11539" s="6"/>
      <c r="H11539" s="8"/>
      <c r="I11539" s="4"/>
      <c r="V11539" s="27"/>
    </row>
    <row r="11540" spans="1:22" x14ac:dyDescent="0.3">
      <c r="A11540" s="1"/>
      <c r="C11540" s="6"/>
      <c r="H11540" s="8"/>
      <c r="I11540" s="4"/>
      <c r="V11540" s="27"/>
    </row>
    <row r="11541" spans="1:22" x14ac:dyDescent="0.3">
      <c r="A11541" s="1"/>
      <c r="C11541" s="6"/>
      <c r="H11541" s="8"/>
      <c r="I11541" s="4"/>
      <c r="V11541" s="27"/>
    </row>
    <row r="11542" spans="1:22" x14ac:dyDescent="0.3">
      <c r="A11542" s="1"/>
      <c r="C11542" s="6"/>
      <c r="H11542" s="8"/>
      <c r="I11542" s="4"/>
      <c r="V11542" s="27"/>
    </row>
    <row r="11543" spans="1:22" x14ac:dyDescent="0.3">
      <c r="A11543" s="1"/>
      <c r="C11543" s="6"/>
      <c r="H11543" s="8"/>
      <c r="I11543" s="4"/>
      <c r="V11543" s="27"/>
    </row>
    <row r="11544" spans="1:22" x14ac:dyDescent="0.3">
      <c r="A11544" s="1"/>
      <c r="C11544" s="6"/>
      <c r="H11544" s="8"/>
      <c r="I11544" s="4"/>
      <c r="V11544" s="27"/>
    </row>
    <row r="11545" spans="1:22" x14ac:dyDescent="0.3">
      <c r="A11545" s="1"/>
      <c r="C11545" s="6"/>
      <c r="H11545" s="8"/>
      <c r="I11545" s="4"/>
      <c r="V11545" s="27"/>
    </row>
    <row r="11546" spans="1:22" x14ac:dyDescent="0.3">
      <c r="A11546" s="1"/>
      <c r="C11546" s="6"/>
      <c r="H11546" s="8"/>
      <c r="I11546" s="4"/>
      <c r="V11546" s="27"/>
    </row>
    <row r="11547" spans="1:22" x14ac:dyDescent="0.3">
      <c r="A11547" s="1"/>
      <c r="C11547" s="6"/>
      <c r="H11547" s="8"/>
      <c r="I11547" s="4"/>
      <c r="V11547" s="27"/>
    </row>
    <row r="11548" spans="1:22" x14ac:dyDescent="0.3">
      <c r="A11548" s="1"/>
      <c r="C11548" s="6"/>
      <c r="H11548" s="8"/>
      <c r="I11548" s="4"/>
      <c r="V11548" s="27"/>
    </row>
    <row r="11549" spans="1:22" x14ac:dyDescent="0.3">
      <c r="A11549" s="1"/>
      <c r="C11549" s="6"/>
      <c r="H11549" s="8"/>
      <c r="I11549" s="4"/>
      <c r="V11549" s="27"/>
    </row>
    <row r="11550" spans="1:22" x14ac:dyDescent="0.3">
      <c r="A11550" s="1"/>
      <c r="C11550" s="6"/>
      <c r="H11550" s="8"/>
      <c r="I11550" s="4"/>
      <c r="V11550" s="27"/>
    </row>
    <row r="11551" spans="1:22" x14ac:dyDescent="0.3">
      <c r="A11551" s="1"/>
      <c r="C11551" s="6"/>
      <c r="H11551" s="8"/>
      <c r="I11551" s="4"/>
      <c r="V11551" s="27"/>
    </row>
    <row r="11552" spans="1:22" x14ac:dyDescent="0.3">
      <c r="A11552" s="1"/>
      <c r="C11552" s="6"/>
      <c r="H11552" s="8"/>
      <c r="I11552" s="4"/>
      <c r="V11552" s="27"/>
    </row>
    <row r="11553" spans="1:22" x14ac:dyDescent="0.3">
      <c r="A11553" s="1"/>
      <c r="C11553" s="6"/>
      <c r="H11553" s="8"/>
      <c r="I11553" s="4"/>
      <c r="V11553" s="27"/>
    </row>
    <row r="11554" spans="1:22" x14ac:dyDescent="0.3">
      <c r="A11554" s="1"/>
      <c r="C11554" s="6"/>
      <c r="H11554" s="8"/>
      <c r="I11554" s="4"/>
      <c r="V11554" s="27"/>
    </row>
    <row r="11555" spans="1:22" x14ac:dyDescent="0.3">
      <c r="A11555" s="1"/>
      <c r="C11555" s="6"/>
      <c r="H11555" s="8"/>
      <c r="I11555" s="4"/>
      <c r="V11555" s="27"/>
    </row>
    <row r="11556" spans="1:22" x14ac:dyDescent="0.3">
      <c r="A11556" s="1"/>
      <c r="C11556" s="6"/>
      <c r="H11556" s="8"/>
      <c r="I11556" s="4"/>
      <c r="V11556" s="27"/>
    </row>
    <row r="11557" spans="1:22" x14ac:dyDescent="0.3">
      <c r="A11557" s="1"/>
      <c r="C11557" s="6"/>
      <c r="H11557" s="8"/>
      <c r="I11557" s="4"/>
      <c r="V11557" s="27"/>
    </row>
    <row r="11558" spans="1:22" x14ac:dyDescent="0.3">
      <c r="A11558" s="1"/>
      <c r="C11558" s="6"/>
      <c r="H11558" s="8"/>
      <c r="I11558" s="4"/>
      <c r="V11558" s="27"/>
    </row>
    <row r="11559" spans="1:22" x14ac:dyDescent="0.3">
      <c r="A11559" s="1"/>
      <c r="C11559" s="6"/>
      <c r="H11559" s="8"/>
      <c r="I11559" s="4"/>
      <c r="V11559" s="27"/>
    </row>
    <row r="11560" spans="1:22" x14ac:dyDescent="0.3">
      <c r="A11560" s="1"/>
      <c r="C11560" s="6"/>
      <c r="H11560" s="8"/>
      <c r="I11560" s="4"/>
      <c r="V11560" s="27"/>
    </row>
    <row r="11561" spans="1:22" x14ac:dyDescent="0.3">
      <c r="A11561" s="1"/>
      <c r="C11561" s="6"/>
      <c r="H11561" s="8"/>
      <c r="I11561" s="4"/>
      <c r="V11561" s="27"/>
    </row>
    <row r="11562" spans="1:22" x14ac:dyDescent="0.3">
      <c r="A11562" s="1"/>
      <c r="C11562" s="6"/>
      <c r="H11562" s="8"/>
      <c r="I11562" s="4"/>
      <c r="V11562" s="27"/>
    </row>
    <row r="11563" spans="1:22" x14ac:dyDescent="0.3">
      <c r="A11563" s="1"/>
      <c r="C11563" s="6"/>
      <c r="H11563" s="8"/>
      <c r="I11563" s="4"/>
      <c r="V11563" s="27"/>
    </row>
    <row r="11564" spans="1:22" x14ac:dyDescent="0.3">
      <c r="A11564" s="1"/>
      <c r="C11564" s="6"/>
      <c r="H11564" s="8"/>
      <c r="I11564" s="4"/>
      <c r="V11564" s="27"/>
    </row>
    <row r="11565" spans="1:22" x14ac:dyDescent="0.3">
      <c r="A11565" s="1"/>
      <c r="C11565" s="6"/>
      <c r="H11565" s="8"/>
      <c r="I11565" s="4"/>
      <c r="V11565" s="27"/>
    </row>
    <row r="11566" spans="1:22" x14ac:dyDescent="0.3">
      <c r="A11566" s="1"/>
      <c r="C11566" s="6"/>
      <c r="H11566" s="8"/>
      <c r="I11566" s="4"/>
      <c r="V11566" s="27"/>
    </row>
    <row r="11567" spans="1:22" x14ac:dyDescent="0.3">
      <c r="A11567" s="1"/>
      <c r="C11567" s="6"/>
      <c r="H11567" s="8"/>
      <c r="I11567" s="4"/>
      <c r="V11567" s="27"/>
    </row>
    <row r="11568" spans="1:22" x14ac:dyDescent="0.3">
      <c r="A11568" s="1"/>
      <c r="C11568" s="6"/>
      <c r="H11568" s="8"/>
      <c r="I11568" s="4"/>
      <c r="V11568" s="27"/>
    </row>
    <row r="11569" spans="1:22" x14ac:dyDescent="0.3">
      <c r="A11569" s="1"/>
      <c r="C11569" s="6"/>
      <c r="H11569" s="8"/>
      <c r="I11569" s="4"/>
      <c r="V11569" s="27"/>
    </row>
    <row r="11570" spans="1:22" x14ac:dyDescent="0.3">
      <c r="A11570" s="1"/>
      <c r="C11570" s="6"/>
      <c r="H11570" s="8"/>
      <c r="I11570" s="4"/>
      <c r="V11570" s="27"/>
    </row>
    <row r="11571" spans="1:22" x14ac:dyDescent="0.3">
      <c r="A11571" s="1"/>
      <c r="C11571" s="6"/>
      <c r="H11571" s="8"/>
      <c r="I11571" s="4"/>
      <c r="V11571" s="27"/>
    </row>
    <row r="11572" spans="1:22" x14ac:dyDescent="0.3">
      <c r="A11572" s="1"/>
      <c r="C11572" s="6"/>
      <c r="H11572" s="8"/>
      <c r="I11572" s="4"/>
      <c r="V11572" s="27"/>
    </row>
    <row r="11573" spans="1:22" x14ac:dyDescent="0.3">
      <c r="A11573" s="1"/>
      <c r="C11573" s="6"/>
      <c r="H11573" s="8"/>
      <c r="I11573" s="4"/>
      <c r="V11573" s="27"/>
    </row>
    <row r="11574" spans="1:22" x14ac:dyDescent="0.3">
      <c r="A11574" s="1"/>
      <c r="C11574" s="6"/>
      <c r="H11574" s="8"/>
      <c r="I11574" s="4"/>
      <c r="V11574" s="27"/>
    </row>
    <row r="11575" spans="1:22" x14ac:dyDescent="0.3">
      <c r="A11575" s="1"/>
      <c r="C11575" s="6"/>
      <c r="H11575" s="8"/>
      <c r="I11575" s="4"/>
      <c r="V11575" s="27"/>
    </row>
    <row r="11576" spans="1:22" x14ac:dyDescent="0.3">
      <c r="A11576" s="1"/>
      <c r="C11576" s="6"/>
      <c r="H11576" s="8"/>
      <c r="I11576" s="4"/>
      <c r="V11576" s="27"/>
    </row>
    <row r="11577" spans="1:22" x14ac:dyDescent="0.3">
      <c r="A11577" s="1"/>
      <c r="C11577" s="6"/>
      <c r="H11577" s="8"/>
      <c r="I11577" s="4"/>
      <c r="V11577" s="27"/>
    </row>
    <row r="11578" spans="1:22" x14ac:dyDescent="0.3">
      <c r="A11578" s="1"/>
      <c r="C11578" s="6"/>
      <c r="H11578" s="8"/>
      <c r="I11578" s="4"/>
      <c r="V11578" s="27"/>
    </row>
    <row r="11579" spans="1:22" x14ac:dyDescent="0.3">
      <c r="A11579" s="1"/>
      <c r="C11579" s="6"/>
      <c r="H11579" s="8"/>
      <c r="I11579" s="4"/>
      <c r="V11579" s="27"/>
    </row>
    <row r="11580" spans="1:22" x14ac:dyDescent="0.3">
      <c r="A11580" s="1"/>
      <c r="C11580" s="6"/>
      <c r="H11580" s="8"/>
      <c r="I11580" s="4"/>
      <c r="V11580" s="27"/>
    </row>
    <row r="11581" spans="1:22" x14ac:dyDescent="0.3">
      <c r="A11581" s="1"/>
      <c r="C11581" s="6"/>
      <c r="H11581" s="8"/>
      <c r="I11581" s="4"/>
      <c r="V11581" s="27"/>
    </row>
    <row r="11582" spans="1:22" x14ac:dyDescent="0.3">
      <c r="A11582" s="1"/>
      <c r="C11582" s="6"/>
      <c r="H11582" s="8"/>
      <c r="I11582" s="4"/>
      <c r="V11582" s="27"/>
    </row>
    <row r="11583" spans="1:22" x14ac:dyDescent="0.3">
      <c r="A11583" s="1"/>
      <c r="C11583" s="6"/>
      <c r="H11583" s="8"/>
      <c r="I11583" s="4"/>
      <c r="V11583" s="27"/>
    </row>
    <row r="11584" spans="1:22" x14ac:dyDescent="0.3">
      <c r="A11584" s="1"/>
      <c r="C11584" s="6"/>
      <c r="H11584" s="8"/>
      <c r="I11584" s="4"/>
      <c r="V11584" s="27"/>
    </row>
    <row r="11585" spans="1:22" x14ac:dyDescent="0.3">
      <c r="A11585" s="1"/>
      <c r="C11585" s="6"/>
      <c r="H11585" s="8"/>
      <c r="I11585" s="4"/>
      <c r="V11585" s="27"/>
    </row>
    <row r="11586" spans="1:22" x14ac:dyDescent="0.3">
      <c r="A11586" s="1"/>
      <c r="C11586" s="6"/>
      <c r="H11586" s="8"/>
      <c r="I11586" s="4"/>
      <c r="V11586" s="27"/>
    </row>
    <row r="11587" spans="1:22" x14ac:dyDescent="0.3">
      <c r="A11587" s="1"/>
      <c r="C11587" s="6"/>
      <c r="H11587" s="8"/>
      <c r="I11587" s="4"/>
      <c r="V11587" s="27"/>
    </row>
    <row r="11588" spans="1:22" x14ac:dyDescent="0.3">
      <c r="A11588" s="1"/>
      <c r="C11588" s="6"/>
      <c r="H11588" s="8"/>
      <c r="I11588" s="4"/>
      <c r="V11588" s="27"/>
    </row>
    <row r="11589" spans="1:22" x14ac:dyDescent="0.3">
      <c r="A11589" s="1"/>
      <c r="C11589" s="6"/>
      <c r="H11589" s="8"/>
      <c r="I11589" s="4"/>
      <c r="V11589" s="27"/>
    </row>
    <row r="11590" spans="1:22" x14ac:dyDescent="0.3">
      <c r="A11590" s="1"/>
      <c r="C11590" s="6"/>
      <c r="H11590" s="8"/>
      <c r="I11590" s="4"/>
      <c r="V11590" s="27"/>
    </row>
    <row r="11591" spans="1:22" x14ac:dyDescent="0.3">
      <c r="A11591" s="1"/>
      <c r="C11591" s="6"/>
      <c r="H11591" s="8"/>
      <c r="I11591" s="4"/>
      <c r="V11591" s="27"/>
    </row>
    <row r="11592" spans="1:22" x14ac:dyDescent="0.3">
      <c r="A11592" s="1"/>
      <c r="C11592" s="6"/>
      <c r="H11592" s="8"/>
      <c r="I11592" s="4"/>
      <c r="V11592" s="27"/>
    </row>
    <row r="11593" spans="1:22" x14ac:dyDescent="0.3">
      <c r="A11593" s="1"/>
      <c r="C11593" s="6"/>
      <c r="H11593" s="8"/>
      <c r="I11593" s="4"/>
      <c r="V11593" s="27"/>
    </row>
    <row r="11594" spans="1:22" x14ac:dyDescent="0.3">
      <c r="A11594" s="1"/>
      <c r="C11594" s="6"/>
      <c r="H11594" s="8"/>
      <c r="I11594" s="4"/>
      <c r="V11594" s="27"/>
    </row>
    <row r="11595" spans="1:22" x14ac:dyDescent="0.3">
      <c r="A11595" s="1"/>
      <c r="C11595" s="6"/>
      <c r="H11595" s="8"/>
      <c r="I11595" s="4"/>
      <c r="V11595" s="27"/>
    </row>
    <row r="11596" spans="1:22" x14ac:dyDescent="0.3">
      <c r="A11596" s="1"/>
      <c r="C11596" s="6"/>
      <c r="H11596" s="8"/>
      <c r="I11596" s="4"/>
      <c r="V11596" s="27"/>
    </row>
    <row r="11597" spans="1:22" x14ac:dyDescent="0.3">
      <c r="A11597" s="1"/>
      <c r="C11597" s="6"/>
      <c r="H11597" s="8"/>
      <c r="I11597" s="4"/>
      <c r="V11597" s="27"/>
    </row>
    <row r="11598" spans="1:22" x14ac:dyDescent="0.3">
      <c r="A11598" s="1"/>
      <c r="C11598" s="6"/>
      <c r="H11598" s="8"/>
      <c r="I11598" s="4"/>
      <c r="V11598" s="27"/>
    </row>
    <row r="11599" spans="1:22" x14ac:dyDescent="0.3">
      <c r="A11599" s="1"/>
      <c r="C11599" s="6"/>
      <c r="H11599" s="8"/>
      <c r="I11599" s="4"/>
      <c r="V11599" s="27"/>
    </row>
    <row r="11600" spans="1:22" x14ac:dyDescent="0.3">
      <c r="A11600" s="1"/>
      <c r="C11600" s="6"/>
      <c r="H11600" s="8"/>
      <c r="I11600" s="4"/>
      <c r="V11600" s="27"/>
    </row>
    <row r="11601" spans="1:22" x14ac:dyDescent="0.3">
      <c r="A11601" s="1"/>
      <c r="C11601" s="6"/>
      <c r="H11601" s="8"/>
      <c r="I11601" s="4"/>
      <c r="V11601" s="27"/>
    </row>
    <row r="11602" spans="1:22" x14ac:dyDescent="0.3">
      <c r="A11602" s="1"/>
      <c r="C11602" s="6"/>
      <c r="H11602" s="8"/>
      <c r="I11602" s="4"/>
      <c r="V11602" s="27"/>
    </row>
    <row r="11603" spans="1:22" x14ac:dyDescent="0.3">
      <c r="A11603" s="1"/>
      <c r="C11603" s="6"/>
      <c r="H11603" s="8"/>
      <c r="I11603" s="4"/>
      <c r="V11603" s="27"/>
    </row>
    <row r="11604" spans="1:22" x14ac:dyDescent="0.3">
      <c r="A11604" s="1"/>
      <c r="C11604" s="6"/>
      <c r="H11604" s="8"/>
      <c r="I11604" s="4"/>
      <c r="V11604" s="27"/>
    </row>
    <row r="11605" spans="1:22" x14ac:dyDescent="0.3">
      <c r="A11605" s="1"/>
      <c r="C11605" s="6"/>
      <c r="H11605" s="8"/>
      <c r="I11605" s="4"/>
      <c r="V11605" s="27"/>
    </row>
    <row r="11606" spans="1:22" x14ac:dyDescent="0.3">
      <c r="A11606" s="1"/>
      <c r="C11606" s="6"/>
      <c r="H11606" s="8"/>
      <c r="I11606" s="4"/>
      <c r="V11606" s="27"/>
    </row>
    <row r="11607" spans="1:22" x14ac:dyDescent="0.3">
      <c r="A11607" s="1"/>
      <c r="C11607" s="6"/>
      <c r="H11607" s="8"/>
      <c r="I11607" s="4"/>
      <c r="V11607" s="27"/>
    </row>
    <row r="11608" spans="1:22" x14ac:dyDescent="0.3">
      <c r="A11608" s="1"/>
      <c r="C11608" s="6"/>
      <c r="H11608" s="8"/>
      <c r="I11608" s="4"/>
      <c r="V11608" s="27"/>
    </row>
    <row r="11609" spans="1:22" x14ac:dyDescent="0.3">
      <c r="A11609" s="1"/>
      <c r="C11609" s="6"/>
      <c r="H11609" s="8"/>
      <c r="I11609" s="4"/>
      <c r="V11609" s="27"/>
    </row>
    <row r="11610" spans="1:22" x14ac:dyDescent="0.3">
      <c r="A11610" s="1"/>
      <c r="C11610" s="6"/>
      <c r="H11610" s="8"/>
      <c r="I11610" s="4"/>
      <c r="V11610" s="27"/>
    </row>
    <row r="11611" spans="1:22" x14ac:dyDescent="0.3">
      <c r="A11611" s="1"/>
      <c r="C11611" s="6"/>
      <c r="H11611" s="8"/>
      <c r="I11611" s="4"/>
      <c r="V11611" s="27"/>
    </row>
    <row r="11612" spans="1:22" x14ac:dyDescent="0.3">
      <c r="A11612" s="1"/>
      <c r="C11612" s="6"/>
      <c r="H11612" s="8"/>
      <c r="I11612" s="4"/>
      <c r="V11612" s="27"/>
    </row>
    <row r="11613" spans="1:22" x14ac:dyDescent="0.3">
      <c r="A11613" s="1"/>
      <c r="C11613" s="6"/>
      <c r="H11613" s="8"/>
      <c r="I11613" s="4"/>
      <c r="V11613" s="27"/>
    </row>
    <row r="11614" spans="1:22" x14ac:dyDescent="0.3">
      <c r="A11614" s="1"/>
      <c r="C11614" s="6"/>
      <c r="H11614" s="8"/>
      <c r="I11614" s="4"/>
      <c r="V11614" s="27"/>
    </row>
    <row r="11615" spans="1:22" x14ac:dyDescent="0.3">
      <c r="A11615" s="1"/>
      <c r="C11615" s="6"/>
      <c r="H11615" s="8"/>
      <c r="I11615" s="4"/>
      <c r="V11615" s="27"/>
    </row>
    <row r="11616" spans="1:22" x14ac:dyDescent="0.3">
      <c r="A11616" s="1"/>
      <c r="C11616" s="6"/>
      <c r="H11616" s="8"/>
      <c r="I11616" s="4"/>
      <c r="V11616" s="27"/>
    </row>
    <row r="11617" spans="1:22" x14ac:dyDescent="0.3">
      <c r="A11617" s="1"/>
      <c r="C11617" s="6"/>
      <c r="H11617" s="8"/>
      <c r="I11617" s="4"/>
      <c r="V11617" s="27"/>
    </row>
    <row r="11618" spans="1:22" x14ac:dyDescent="0.3">
      <c r="A11618" s="1"/>
      <c r="C11618" s="6"/>
      <c r="H11618" s="8"/>
      <c r="I11618" s="4"/>
      <c r="V11618" s="27"/>
    </row>
    <row r="11619" spans="1:22" x14ac:dyDescent="0.3">
      <c r="A11619" s="1"/>
      <c r="C11619" s="6"/>
      <c r="H11619" s="8"/>
      <c r="I11619" s="4"/>
      <c r="V11619" s="27"/>
    </row>
    <row r="11620" spans="1:22" x14ac:dyDescent="0.3">
      <c r="A11620" s="1"/>
      <c r="C11620" s="6"/>
      <c r="H11620" s="8"/>
      <c r="I11620" s="4"/>
      <c r="V11620" s="27"/>
    </row>
    <row r="11621" spans="1:22" x14ac:dyDescent="0.3">
      <c r="A11621" s="1"/>
      <c r="C11621" s="6"/>
      <c r="H11621" s="8"/>
      <c r="I11621" s="4"/>
      <c r="V11621" s="27"/>
    </row>
    <row r="11622" spans="1:22" x14ac:dyDescent="0.3">
      <c r="A11622" s="1"/>
      <c r="C11622" s="6"/>
      <c r="H11622" s="8"/>
      <c r="I11622" s="4"/>
      <c r="V11622" s="27"/>
    </row>
    <row r="11623" spans="1:22" x14ac:dyDescent="0.3">
      <c r="A11623" s="1"/>
      <c r="C11623" s="6"/>
      <c r="H11623" s="8"/>
      <c r="I11623" s="4"/>
      <c r="V11623" s="27"/>
    </row>
    <row r="11624" spans="1:22" x14ac:dyDescent="0.3">
      <c r="A11624" s="1"/>
      <c r="C11624" s="6"/>
      <c r="H11624" s="8"/>
      <c r="I11624" s="4"/>
      <c r="V11624" s="27"/>
    </row>
    <row r="11625" spans="1:22" x14ac:dyDescent="0.3">
      <c r="A11625" s="1"/>
      <c r="C11625" s="6"/>
      <c r="H11625" s="8"/>
      <c r="I11625" s="4"/>
      <c r="V11625" s="27"/>
    </row>
    <row r="11626" spans="1:22" x14ac:dyDescent="0.3">
      <c r="A11626" s="1"/>
      <c r="C11626" s="6"/>
      <c r="H11626" s="8"/>
      <c r="I11626" s="4"/>
      <c r="V11626" s="27"/>
    </row>
    <row r="11627" spans="1:22" x14ac:dyDescent="0.3">
      <c r="A11627" s="1"/>
      <c r="C11627" s="6"/>
      <c r="H11627" s="8"/>
      <c r="I11627" s="4"/>
      <c r="V11627" s="27"/>
    </row>
    <row r="11628" spans="1:22" x14ac:dyDescent="0.3">
      <c r="A11628" s="1"/>
      <c r="C11628" s="6"/>
      <c r="H11628" s="8"/>
      <c r="I11628" s="4"/>
      <c r="V11628" s="27"/>
    </row>
    <row r="11629" spans="1:22" x14ac:dyDescent="0.3">
      <c r="A11629" s="1"/>
      <c r="C11629" s="6"/>
      <c r="H11629" s="8"/>
      <c r="I11629" s="4"/>
      <c r="V11629" s="27"/>
    </row>
    <row r="11630" spans="1:22" x14ac:dyDescent="0.3">
      <c r="A11630" s="1"/>
      <c r="C11630" s="6"/>
      <c r="H11630" s="8"/>
      <c r="I11630" s="4"/>
      <c r="V11630" s="27"/>
    </row>
    <row r="11631" spans="1:22" x14ac:dyDescent="0.3">
      <c r="A11631" s="1"/>
      <c r="C11631" s="6"/>
      <c r="H11631" s="8"/>
      <c r="I11631" s="4"/>
      <c r="V11631" s="27"/>
    </row>
    <row r="11632" spans="1:22" x14ac:dyDescent="0.3">
      <c r="A11632" s="1"/>
      <c r="C11632" s="6"/>
      <c r="H11632" s="8"/>
      <c r="I11632" s="4"/>
      <c r="V11632" s="27"/>
    </row>
    <row r="11633" spans="1:22" x14ac:dyDescent="0.3">
      <c r="A11633" s="1"/>
      <c r="C11633" s="6"/>
      <c r="H11633" s="8"/>
      <c r="I11633" s="4"/>
      <c r="V11633" s="27"/>
    </row>
    <row r="11634" spans="1:22" x14ac:dyDescent="0.3">
      <c r="A11634" s="1"/>
      <c r="C11634" s="6"/>
      <c r="H11634" s="8"/>
      <c r="I11634" s="4"/>
      <c r="V11634" s="27"/>
    </row>
    <row r="11635" spans="1:22" x14ac:dyDescent="0.3">
      <c r="A11635" s="1"/>
      <c r="C11635" s="6"/>
      <c r="H11635" s="8"/>
      <c r="I11635" s="4"/>
      <c r="V11635" s="27"/>
    </row>
    <row r="11636" spans="1:22" x14ac:dyDescent="0.3">
      <c r="A11636" s="1"/>
      <c r="C11636" s="6"/>
      <c r="H11636" s="8"/>
      <c r="I11636" s="4"/>
      <c r="V11636" s="27"/>
    </row>
    <row r="11637" spans="1:22" x14ac:dyDescent="0.3">
      <c r="A11637" s="1"/>
      <c r="C11637" s="6"/>
      <c r="H11637" s="8"/>
      <c r="I11637" s="4"/>
      <c r="V11637" s="27"/>
    </row>
    <row r="11638" spans="1:22" x14ac:dyDescent="0.3">
      <c r="A11638" s="1"/>
      <c r="C11638" s="6"/>
      <c r="H11638" s="8"/>
      <c r="I11638" s="4"/>
      <c r="V11638" s="27"/>
    </row>
    <row r="11639" spans="1:22" x14ac:dyDescent="0.3">
      <c r="A11639" s="1"/>
      <c r="C11639" s="6"/>
      <c r="H11639" s="8"/>
      <c r="I11639" s="4"/>
      <c r="V11639" s="27"/>
    </row>
    <row r="11640" spans="1:22" x14ac:dyDescent="0.3">
      <c r="A11640" s="1"/>
      <c r="C11640" s="6"/>
      <c r="H11640" s="8"/>
      <c r="I11640" s="4"/>
      <c r="V11640" s="27"/>
    </row>
    <row r="11641" spans="1:22" x14ac:dyDescent="0.3">
      <c r="A11641" s="1"/>
      <c r="C11641" s="6"/>
      <c r="H11641" s="8"/>
      <c r="I11641" s="4"/>
      <c r="V11641" s="27"/>
    </row>
    <row r="11642" spans="1:22" x14ac:dyDescent="0.3">
      <c r="A11642" s="1"/>
      <c r="C11642" s="6"/>
      <c r="H11642" s="8"/>
      <c r="I11642" s="4"/>
      <c r="V11642" s="27"/>
    </row>
    <row r="11643" spans="1:22" x14ac:dyDescent="0.3">
      <c r="A11643" s="1"/>
      <c r="C11643" s="6"/>
      <c r="H11643" s="8"/>
      <c r="I11643" s="4"/>
      <c r="V11643" s="27"/>
    </row>
    <row r="11644" spans="1:22" x14ac:dyDescent="0.3">
      <c r="A11644" s="1"/>
      <c r="C11644" s="6"/>
      <c r="H11644" s="8"/>
      <c r="I11644" s="4"/>
      <c r="V11644" s="27"/>
    </row>
    <row r="11645" spans="1:22" x14ac:dyDescent="0.3">
      <c r="A11645" s="1"/>
      <c r="C11645" s="6"/>
      <c r="H11645" s="8"/>
      <c r="I11645" s="4"/>
      <c r="V11645" s="27"/>
    </row>
    <row r="11646" spans="1:22" x14ac:dyDescent="0.3">
      <c r="A11646" s="1"/>
      <c r="C11646" s="6"/>
      <c r="H11646" s="8"/>
      <c r="I11646" s="4"/>
      <c r="V11646" s="27"/>
    </row>
    <row r="11647" spans="1:22" x14ac:dyDescent="0.3">
      <c r="A11647" s="1"/>
      <c r="C11647" s="6"/>
      <c r="H11647" s="8"/>
      <c r="I11647" s="4"/>
      <c r="V11647" s="27"/>
    </row>
    <row r="11648" spans="1:22" x14ac:dyDescent="0.3">
      <c r="A11648" s="1"/>
      <c r="C11648" s="6"/>
      <c r="H11648" s="8"/>
      <c r="I11648" s="4"/>
      <c r="V11648" s="27"/>
    </row>
    <row r="11649" spans="1:22" x14ac:dyDescent="0.3">
      <c r="A11649" s="1"/>
      <c r="C11649" s="6"/>
      <c r="H11649" s="8"/>
      <c r="I11649" s="4"/>
      <c r="V11649" s="27"/>
    </row>
    <row r="11650" spans="1:22" x14ac:dyDescent="0.3">
      <c r="A11650" s="1"/>
      <c r="C11650" s="6"/>
      <c r="H11650" s="8"/>
      <c r="I11650" s="4"/>
      <c r="V11650" s="27"/>
    </row>
    <row r="11651" spans="1:22" x14ac:dyDescent="0.3">
      <c r="A11651" s="1"/>
      <c r="C11651" s="6"/>
      <c r="H11651" s="8"/>
      <c r="I11651" s="4"/>
      <c r="V11651" s="27"/>
    </row>
    <row r="11652" spans="1:22" x14ac:dyDescent="0.3">
      <c r="A11652" s="1"/>
      <c r="C11652" s="6"/>
      <c r="H11652" s="8"/>
      <c r="I11652" s="4"/>
      <c r="V11652" s="27"/>
    </row>
    <row r="11653" spans="1:22" x14ac:dyDescent="0.3">
      <c r="A11653" s="1"/>
      <c r="C11653" s="6"/>
      <c r="H11653" s="8"/>
      <c r="I11653" s="4"/>
      <c r="V11653" s="27"/>
    </row>
    <row r="11654" spans="1:22" x14ac:dyDescent="0.3">
      <c r="A11654" s="1"/>
      <c r="C11654" s="6"/>
      <c r="H11654" s="8"/>
      <c r="I11654" s="4"/>
      <c r="V11654" s="27"/>
    </row>
    <row r="11655" spans="1:22" x14ac:dyDescent="0.3">
      <c r="A11655" s="1"/>
      <c r="C11655" s="6"/>
      <c r="H11655" s="8"/>
      <c r="I11655" s="4"/>
      <c r="V11655" s="27"/>
    </row>
    <row r="11656" spans="1:22" x14ac:dyDescent="0.3">
      <c r="A11656" s="1"/>
      <c r="C11656" s="6"/>
      <c r="H11656" s="8"/>
      <c r="I11656" s="4"/>
      <c r="V11656" s="27"/>
    </row>
    <row r="11657" spans="1:22" x14ac:dyDescent="0.3">
      <c r="A11657" s="1"/>
      <c r="C11657" s="6"/>
      <c r="H11657" s="8"/>
      <c r="I11657" s="4"/>
      <c r="V11657" s="27"/>
    </row>
    <row r="11658" spans="1:22" x14ac:dyDescent="0.3">
      <c r="A11658" s="1"/>
      <c r="C11658" s="6"/>
      <c r="H11658" s="8"/>
      <c r="I11658" s="4"/>
      <c r="V11658" s="27"/>
    </row>
    <row r="11659" spans="1:22" x14ac:dyDescent="0.3">
      <c r="A11659" s="1"/>
      <c r="C11659" s="6"/>
      <c r="H11659" s="8"/>
      <c r="I11659" s="4"/>
      <c r="V11659" s="27"/>
    </row>
    <row r="11660" spans="1:22" x14ac:dyDescent="0.3">
      <c r="A11660" s="1"/>
      <c r="C11660" s="6"/>
      <c r="H11660" s="8"/>
      <c r="I11660" s="4"/>
      <c r="V11660" s="27"/>
    </row>
    <row r="11661" spans="1:22" x14ac:dyDescent="0.3">
      <c r="A11661" s="1"/>
      <c r="C11661" s="6"/>
      <c r="H11661" s="8"/>
      <c r="I11661" s="4"/>
      <c r="V11661" s="27"/>
    </row>
    <row r="11662" spans="1:22" x14ac:dyDescent="0.3">
      <c r="A11662" s="1"/>
      <c r="C11662" s="6"/>
      <c r="H11662" s="8"/>
      <c r="I11662" s="4"/>
      <c r="V11662" s="27"/>
    </row>
    <row r="11663" spans="1:22" x14ac:dyDescent="0.3">
      <c r="A11663" s="1"/>
      <c r="C11663" s="6"/>
      <c r="H11663" s="8"/>
      <c r="I11663" s="4"/>
      <c r="V11663" s="27"/>
    </row>
    <row r="11664" spans="1:22" x14ac:dyDescent="0.3">
      <c r="A11664" s="1"/>
      <c r="C11664" s="6"/>
      <c r="H11664" s="8"/>
      <c r="I11664" s="4"/>
      <c r="V11664" s="27"/>
    </row>
    <row r="11665" spans="1:22" x14ac:dyDescent="0.3">
      <c r="A11665" s="1"/>
      <c r="C11665" s="6"/>
      <c r="H11665" s="8"/>
      <c r="I11665" s="4"/>
      <c r="V11665" s="27"/>
    </row>
    <row r="11666" spans="1:22" x14ac:dyDescent="0.3">
      <c r="A11666" s="1"/>
      <c r="C11666" s="6"/>
      <c r="H11666" s="8"/>
      <c r="I11666" s="4"/>
      <c r="V11666" s="27"/>
    </row>
    <row r="11667" spans="1:22" x14ac:dyDescent="0.3">
      <c r="A11667" s="1"/>
      <c r="C11667" s="6"/>
      <c r="H11667" s="8"/>
      <c r="I11667" s="4"/>
      <c r="V11667" s="27"/>
    </row>
    <row r="11668" spans="1:22" x14ac:dyDescent="0.3">
      <c r="A11668" s="1"/>
      <c r="C11668" s="6"/>
      <c r="H11668" s="8"/>
      <c r="I11668" s="4"/>
      <c r="V11668" s="27"/>
    </row>
    <row r="11669" spans="1:22" x14ac:dyDescent="0.3">
      <c r="A11669" s="1"/>
      <c r="C11669" s="6"/>
      <c r="H11669" s="8"/>
      <c r="I11669" s="4"/>
      <c r="V11669" s="27"/>
    </row>
    <row r="11670" spans="1:22" x14ac:dyDescent="0.3">
      <c r="A11670" s="1"/>
      <c r="C11670" s="6"/>
      <c r="H11670" s="8"/>
      <c r="I11670" s="4"/>
      <c r="V11670" s="27"/>
    </row>
    <row r="11671" spans="1:22" x14ac:dyDescent="0.3">
      <c r="A11671" s="1"/>
      <c r="C11671" s="6"/>
      <c r="H11671" s="8"/>
      <c r="I11671" s="4"/>
      <c r="V11671" s="27"/>
    </row>
    <row r="11672" spans="1:22" x14ac:dyDescent="0.3">
      <c r="A11672" s="1"/>
      <c r="C11672" s="6"/>
      <c r="H11672" s="8"/>
      <c r="I11672" s="4"/>
      <c r="V11672" s="27"/>
    </row>
    <row r="11673" spans="1:22" x14ac:dyDescent="0.3">
      <c r="A11673" s="1"/>
      <c r="C11673" s="6"/>
      <c r="H11673" s="8"/>
      <c r="I11673" s="4"/>
      <c r="V11673" s="27"/>
    </row>
    <row r="11674" spans="1:22" x14ac:dyDescent="0.3">
      <c r="A11674" s="1"/>
      <c r="C11674" s="6"/>
      <c r="H11674" s="8"/>
      <c r="I11674" s="4"/>
      <c r="V11674" s="27"/>
    </row>
    <row r="11675" spans="1:22" x14ac:dyDescent="0.3">
      <c r="A11675" s="1"/>
      <c r="C11675" s="6"/>
      <c r="H11675" s="8"/>
      <c r="I11675" s="4"/>
      <c r="V11675" s="27"/>
    </row>
    <row r="11676" spans="1:22" x14ac:dyDescent="0.3">
      <c r="A11676" s="1"/>
      <c r="C11676" s="6"/>
      <c r="H11676" s="8"/>
      <c r="I11676" s="4"/>
      <c r="V11676" s="27"/>
    </row>
    <row r="11677" spans="1:22" x14ac:dyDescent="0.3">
      <c r="A11677" s="1"/>
      <c r="C11677" s="6"/>
      <c r="H11677" s="8"/>
      <c r="I11677" s="4"/>
      <c r="V11677" s="27"/>
    </row>
    <row r="11678" spans="1:22" x14ac:dyDescent="0.3">
      <c r="A11678" s="1"/>
      <c r="C11678" s="6"/>
      <c r="H11678" s="8"/>
      <c r="I11678" s="4"/>
      <c r="V11678" s="27"/>
    </row>
    <row r="11679" spans="1:22" x14ac:dyDescent="0.3">
      <c r="A11679" s="1"/>
      <c r="C11679" s="6"/>
      <c r="H11679" s="8"/>
      <c r="I11679" s="4"/>
      <c r="V11679" s="27"/>
    </row>
    <row r="11680" spans="1:22" x14ac:dyDescent="0.3">
      <c r="A11680" s="1"/>
      <c r="C11680" s="6"/>
      <c r="H11680" s="8"/>
      <c r="I11680" s="4"/>
      <c r="V11680" s="27"/>
    </row>
    <row r="11681" spans="1:22" x14ac:dyDescent="0.3">
      <c r="A11681" s="1"/>
      <c r="C11681" s="6"/>
      <c r="H11681" s="8"/>
      <c r="I11681" s="4"/>
      <c r="V11681" s="27"/>
    </row>
    <row r="11682" spans="1:22" x14ac:dyDescent="0.3">
      <c r="A11682" s="1"/>
      <c r="C11682" s="6"/>
      <c r="H11682" s="8"/>
      <c r="I11682" s="4"/>
      <c r="V11682" s="27"/>
    </row>
    <row r="11683" spans="1:22" x14ac:dyDescent="0.3">
      <c r="A11683" s="1"/>
      <c r="C11683" s="6"/>
      <c r="H11683" s="8"/>
      <c r="I11683" s="4"/>
      <c r="V11683" s="27"/>
    </row>
    <row r="11684" spans="1:22" x14ac:dyDescent="0.3">
      <c r="A11684" s="1"/>
      <c r="C11684" s="6"/>
      <c r="H11684" s="8"/>
      <c r="I11684" s="4"/>
      <c r="V11684" s="27"/>
    </row>
    <row r="11685" spans="1:22" x14ac:dyDescent="0.3">
      <c r="A11685" s="1"/>
      <c r="C11685" s="6"/>
      <c r="H11685" s="8"/>
      <c r="I11685" s="4"/>
      <c r="V11685" s="27"/>
    </row>
    <row r="11686" spans="1:22" x14ac:dyDescent="0.3">
      <c r="A11686" s="1"/>
      <c r="C11686" s="6"/>
      <c r="H11686" s="8"/>
      <c r="I11686" s="4"/>
      <c r="V11686" s="27"/>
    </row>
    <row r="11687" spans="1:22" x14ac:dyDescent="0.3">
      <c r="A11687" s="1"/>
      <c r="C11687" s="6"/>
      <c r="H11687" s="8"/>
      <c r="I11687" s="4"/>
      <c r="V11687" s="27"/>
    </row>
    <row r="11688" spans="1:22" x14ac:dyDescent="0.3">
      <c r="A11688" s="1"/>
      <c r="C11688" s="6"/>
      <c r="H11688" s="8"/>
      <c r="I11688" s="4"/>
      <c r="V11688" s="27"/>
    </row>
    <row r="11689" spans="1:22" x14ac:dyDescent="0.3">
      <c r="A11689" s="1"/>
      <c r="C11689" s="6"/>
      <c r="H11689" s="8"/>
      <c r="I11689" s="4"/>
      <c r="V11689" s="27"/>
    </row>
    <row r="11690" spans="1:22" x14ac:dyDescent="0.3">
      <c r="A11690" s="1"/>
      <c r="C11690" s="6"/>
      <c r="H11690" s="8"/>
      <c r="I11690" s="4"/>
      <c r="V11690" s="27"/>
    </row>
    <row r="11691" spans="1:22" x14ac:dyDescent="0.3">
      <c r="A11691" s="1"/>
      <c r="C11691" s="6"/>
      <c r="H11691" s="8"/>
      <c r="I11691" s="4"/>
      <c r="V11691" s="27"/>
    </row>
    <row r="11692" spans="1:22" x14ac:dyDescent="0.3">
      <c r="A11692" s="1"/>
      <c r="C11692" s="6"/>
      <c r="H11692" s="8"/>
      <c r="I11692" s="4"/>
      <c r="V11692" s="27"/>
    </row>
    <row r="11693" spans="1:22" x14ac:dyDescent="0.3">
      <c r="A11693" s="1"/>
      <c r="C11693" s="6"/>
      <c r="H11693" s="8"/>
      <c r="I11693" s="4"/>
      <c r="V11693" s="27"/>
    </row>
    <row r="11694" spans="1:22" x14ac:dyDescent="0.3">
      <c r="A11694" s="1"/>
      <c r="C11694" s="6"/>
      <c r="H11694" s="8"/>
      <c r="I11694" s="4"/>
      <c r="V11694" s="27"/>
    </row>
    <row r="11695" spans="1:22" x14ac:dyDescent="0.3">
      <c r="A11695" s="1"/>
      <c r="C11695" s="6"/>
      <c r="H11695" s="8"/>
      <c r="I11695" s="4"/>
      <c r="V11695" s="27"/>
    </row>
    <row r="11696" spans="1:22" x14ac:dyDescent="0.3">
      <c r="A11696" s="1"/>
      <c r="C11696" s="6"/>
      <c r="H11696" s="8"/>
      <c r="I11696" s="4"/>
      <c r="V11696" s="27"/>
    </row>
    <row r="11697" spans="1:22" x14ac:dyDescent="0.3">
      <c r="A11697" s="1"/>
      <c r="C11697" s="6"/>
      <c r="H11697" s="8"/>
      <c r="I11697" s="4"/>
      <c r="V11697" s="27"/>
    </row>
    <row r="11698" spans="1:22" x14ac:dyDescent="0.3">
      <c r="A11698" s="1"/>
      <c r="C11698" s="6"/>
      <c r="H11698" s="8"/>
      <c r="I11698" s="4"/>
      <c r="V11698" s="27"/>
    </row>
    <row r="11699" spans="1:22" x14ac:dyDescent="0.3">
      <c r="A11699" s="1"/>
      <c r="C11699" s="6"/>
      <c r="H11699" s="8"/>
      <c r="I11699" s="4"/>
      <c r="V11699" s="27"/>
    </row>
    <row r="11700" spans="1:22" x14ac:dyDescent="0.3">
      <c r="A11700" s="1"/>
      <c r="C11700" s="6"/>
      <c r="H11700" s="8"/>
      <c r="I11700" s="4"/>
      <c r="V11700" s="27"/>
    </row>
    <row r="11701" spans="1:22" x14ac:dyDescent="0.3">
      <c r="A11701" s="1"/>
      <c r="C11701" s="6"/>
      <c r="H11701" s="8"/>
      <c r="I11701" s="4"/>
      <c r="V11701" s="27"/>
    </row>
    <row r="11702" spans="1:22" x14ac:dyDescent="0.3">
      <c r="A11702" s="1"/>
      <c r="C11702" s="6"/>
      <c r="H11702" s="8"/>
      <c r="I11702" s="4"/>
      <c r="V11702" s="27"/>
    </row>
    <row r="11703" spans="1:22" x14ac:dyDescent="0.3">
      <c r="A11703" s="1"/>
      <c r="C11703" s="6"/>
      <c r="H11703" s="8"/>
      <c r="I11703" s="4"/>
      <c r="V11703" s="27"/>
    </row>
    <row r="11704" spans="1:22" x14ac:dyDescent="0.3">
      <c r="A11704" s="1"/>
      <c r="C11704" s="6"/>
      <c r="H11704" s="8"/>
      <c r="I11704" s="4"/>
      <c r="V11704" s="27"/>
    </row>
    <row r="11705" spans="1:22" x14ac:dyDescent="0.3">
      <c r="A11705" s="1"/>
      <c r="C11705" s="6"/>
      <c r="H11705" s="8"/>
      <c r="I11705" s="4"/>
      <c r="V11705" s="27"/>
    </row>
    <row r="11706" spans="1:22" x14ac:dyDescent="0.3">
      <c r="A11706" s="1"/>
      <c r="C11706" s="6"/>
      <c r="H11706" s="8"/>
      <c r="I11706" s="4"/>
      <c r="V11706" s="27"/>
    </row>
    <row r="11707" spans="1:22" x14ac:dyDescent="0.3">
      <c r="A11707" s="1"/>
      <c r="C11707" s="6"/>
      <c r="H11707" s="8"/>
      <c r="I11707" s="4"/>
      <c r="V11707" s="27"/>
    </row>
    <row r="11708" spans="1:22" x14ac:dyDescent="0.3">
      <c r="A11708" s="1"/>
      <c r="C11708" s="6"/>
      <c r="H11708" s="8"/>
      <c r="I11708" s="4"/>
      <c r="V11708" s="27"/>
    </row>
    <row r="11709" spans="1:22" x14ac:dyDescent="0.3">
      <c r="A11709" s="1"/>
      <c r="C11709" s="6"/>
      <c r="H11709" s="8"/>
      <c r="I11709" s="4"/>
      <c r="V11709" s="27"/>
    </row>
    <row r="11710" spans="1:22" x14ac:dyDescent="0.3">
      <c r="A11710" s="1"/>
      <c r="C11710" s="6"/>
      <c r="H11710" s="8"/>
      <c r="I11710" s="4"/>
      <c r="V11710" s="27"/>
    </row>
    <row r="11711" spans="1:22" x14ac:dyDescent="0.3">
      <c r="A11711" s="1"/>
      <c r="C11711" s="6"/>
      <c r="H11711" s="8"/>
      <c r="I11711" s="4"/>
      <c r="V11711" s="27"/>
    </row>
    <row r="11712" spans="1:22" x14ac:dyDescent="0.3">
      <c r="A11712" s="1"/>
      <c r="C11712" s="6"/>
      <c r="H11712" s="8"/>
      <c r="I11712" s="4"/>
      <c r="V11712" s="27"/>
    </row>
    <row r="11713" spans="1:22" x14ac:dyDescent="0.3">
      <c r="A11713" s="1"/>
      <c r="C11713" s="6"/>
      <c r="H11713" s="8"/>
      <c r="I11713" s="4"/>
      <c r="V11713" s="27"/>
    </row>
    <row r="11714" spans="1:22" x14ac:dyDescent="0.3">
      <c r="A11714" s="1"/>
      <c r="C11714" s="6"/>
      <c r="H11714" s="8"/>
      <c r="I11714" s="4"/>
      <c r="V11714" s="27"/>
    </row>
    <row r="11715" spans="1:22" x14ac:dyDescent="0.3">
      <c r="A11715" s="1"/>
      <c r="C11715" s="6"/>
      <c r="H11715" s="8"/>
      <c r="I11715" s="4"/>
      <c r="V11715" s="27"/>
    </row>
    <row r="11716" spans="1:22" x14ac:dyDescent="0.3">
      <c r="A11716" s="1"/>
      <c r="C11716" s="6"/>
      <c r="H11716" s="8"/>
      <c r="I11716" s="4"/>
      <c r="V11716" s="27"/>
    </row>
    <row r="11717" spans="1:22" x14ac:dyDescent="0.3">
      <c r="A11717" s="1"/>
      <c r="C11717" s="6"/>
      <c r="H11717" s="8"/>
      <c r="I11717" s="4"/>
      <c r="V11717" s="27"/>
    </row>
    <row r="11718" spans="1:22" x14ac:dyDescent="0.3">
      <c r="A11718" s="1"/>
      <c r="C11718" s="6"/>
      <c r="H11718" s="8"/>
      <c r="I11718" s="4"/>
      <c r="V11718" s="27"/>
    </row>
    <row r="11719" spans="1:22" x14ac:dyDescent="0.3">
      <c r="A11719" s="1"/>
      <c r="C11719" s="6"/>
      <c r="H11719" s="8"/>
      <c r="I11719" s="4"/>
      <c r="V11719" s="27"/>
    </row>
    <row r="11720" spans="1:22" x14ac:dyDescent="0.3">
      <c r="A11720" s="1"/>
      <c r="C11720" s="6"/>
      <c r="H11720" s="8"/>
      <c r="I11720" s="4"/>
      <c r="V11720" s="27"/>
    </row>
    <row r="11721" spans="1:22" x14ac:dyDescent="0.3">
      <c r="A11721" s="1"/>
      <c r="C11721" s="6"/>
      <c r="H11721" s="8"/>
      <c r="I11721" s="4"/>
      <c r="V11721" s="27"/>
    </row>
    <row r="11722" spans="1:22" x14ac:dyDescent="0.3">
      <c r="A11722" s="1"/>
      <c r="C11722" s="6"/>
      <c r="H11722" s="8"/>
      <c r="I11722" s="4"/>
      <c r="V11722" s="27"/>
    </row>
    <row r="11723" spans="1:22" x14ac:dyDescent="0.3">
      <c r="A11723" s="1"/>
      <c r="C11723" s="6"/>
      <c r="H11723" s="8"/>
      <c r="I11723" s="4"/>
      <c r="V11723" s="27"/>
    </row>
    <row r="11724" spans="1:22" x14ac:dyDescent="0.3">
      <c r="A11724" s="1"/>
      <c r="C11724" s="6"/>
      <c r="H11724" s="8"/>
      <c r="I11724" s="4"/>
      <c r="V11724" s="27"/>
    </row>
    <row r="11725" spans="1:22" x14ac:dyDescent="0.3">
      <c r="A11725" s="1"/>
      <c r="C11725" s="6"/>
      <c r="H11725" s="8"/>
      <c r="I11725" s="4"/>
      <c r="V11725" s="27"/>
    </row>
    <row r="11726" spans="1:22" x14ac:dyDescent="0.3">
      <c r="A11726" s="1"/>
      <c r="C11726" s="6"/>
      <c r="H11726" s="8"/>
      <c r="I11726" s="4"/>
      <c r="V11726" s="27"/>
    </row>
    <row r="11727" spans="1:22" x14ac:dyDescent="0.3">
      <c r="A11727" s="1"/>
      <c r="C11727" s="6"/>
      <c r="H11727" s="8"/>
      <c r="I11727" s="4"/>
      <c r="V11727" s="27"/>
    </row>
    <row r="11728" spans="1:22" x14ac:dyDescent="0.3">
      <c r="A11728" s="1"/>
      <c r="C11728" s="6"/>
      <c r="H11728" s="8"/>
      <c r="I11728" s="4"/>
      <c r="V11728" s="27"/>
    </row>
    <row r="11729" spans="1:22" x14ac:dyDescent="0.3">
      <c r="A11729" s="1"/>
      <c r="C11729" s="6"/>
      <c r="H11729" s="8"/>
      <c r="I11729" s="4"/>
      <c r="V11729" s="27"/>
    </row>
    <row r="11730" spans="1:22" x14ac:dyDescent="0.3">
      <c r="A11730" s="1"/>
      <c r="C11730" s="6"/>
      <c r="H11730" s="8"/>
      <c r="I11730" s="4"/>
      <c r="V11730" s="27"/>
    </row>
    <row r="11731" spans="1:22" x14ac:dyDescent="0.3">
      <c r="A11731" s="1"/>
      <c r="C11731" s="6"/>
      <c r="H11731" s="8"/>
      <c r="I11731" s="4"/>
      <c r="V11731" s="27"/>
    </row>
    <row r="11732" spans="1:22" x14ac:dyDescent="0.3">
      <c r="A11732" s="1"/>
      <c r="C11732" s="6"/>
      <c r="H11732" s="8"/>
      <c r="I11732" s="4"/>
      <c r="V11732" s="27"/>
    </row>
    <row r="11733" spans="1:22" x14ac:dyDescent="0.3">
      <c r="A11733" s="1"/>
      <c r="C11733" s="6"/>
      <c r="H11733" s="8"/>
      <c r="I11733" s="4"/>
      <c r="V11733" s="27"/>
    </row>
    <row r="11734" spans="1:22" x14ac:dyDescent="0.3">
      <c r="A11734" s="1"/>
      <c r="C11734" s="6"/>
      <c r="H11734" s="8"/>
      <c r="I11734" s="4"/>
      <c r="V11734" s="27"/>
    </row>
    <row r="11735" spans="1:22" x14ac:dyDescent="0.3">
      <c r="A11735" s="1"/>
      <c r="C11735" s="6"/>
      <c r="H11735" s="8"/>
      <c r="I11735" s="4"/>
      <c r="V11735" s="27"/>
    </row>
    <row r="11736" spans="1:22" x14ac:dyDescent="0.3">
      <c r="A11736" s="1"/>
      <c r="C11736" s="6"/>
      <c r="H11736" s="8"/>
      <c r="I11736" s="4"/>
      <c r="V11736" s="27"/>
    </row>
    <row r="11737" spans="1:22" x14ac:dyDescent="0.3">
      <c r="A11737" s="1"/>
      <c r="C11737" s="6"/>
      <c r="H11737" s="8"/>
      <c r="I11737" s="4"/>
      <c r="V11737" s="27"/>
    </row>
    <row r="11738" spans="1:22" x14ac:dyDescent="0.3">
      <c r="A11738" s="1"/>
      <c r="C11738" s="6"/>
      <c r="H11738" s="8"/>
      <c r="I11738" s="4"/>
      <c r="V11738" s="27"/>
    </row>
    <row r="11739" spans="1:22" x14ac:dyDescent="0.3">
      <c r="A11739" s="1"/>
      <c r="C11739" s="6"/>
      <c r="H11739" s="8"/>
      <c r="I11739" s="4"/>
      <c r="V11739" s="27"/>
    </row>
    <row r="11740" spans="1:22" x14ac:dyDescent="0.3">
      <c r="A11740" s="1"/>
      <c r="C11740" s="6"/>
      <c r="H11740" s="8"/>
      <c r="I11740" s="4"/>
      <c r="V11740" s="27"/>
    </row>
    <row r="11741" spans="1:22" x14ac:dyDescent="0.3">
      <c r="A11741" s="1"/>
      <c r="C11741" s="6"/>
      <c r="H11741" s="8"/>
      <c r="I11741" s="4"/>
      <c r="V11741" s="27"/>
    </row>
    <row r="11742" spans="1:22" x14ac:dyDescent="0.3">
      <c r="A11742" s="1"/>
      <c r="C11742" s="6"/>
      <c r="H11742" s="8"/>
      <c r="I11742" s="4"/>
      <c r="V11742" s="27"/>
    </row>
    <row r="11743" spans="1:22" x14ac:dyDescent="0.3">
      <c r="A11743" s="1"/>
      <c r="C11743" s="6"/>
      <c r="H11743" s="8"/>
      <c r="I11743" s="4"/>
      <c r="V11743" s="27"/>
    </row>
    <row r="11744" spans="1:22" x14ac:dyDescent="0.3">
      <c r="A11744" s="1"/>
      <c r="C11744" s="6"/>
      <c r="H11744" s="8"/>
      <c r="I11744" s="4"/>
      <c r="V11744" s="27"/>
    </row>
    <row r="11745" spans="1:22" x14ac:dyDescent="0.3">
      <c r="A11745" s="1"/>
      <c r="C11745" s="6"/>
      <c r="H11745" s="8"/>
      <c r="I11745" s="4"/>
      <c r="V11745" s="27"/>
    </row>
    <row r="11746" spans="1:22" x14ac:dyDescent="0.3">
      <c r="A11746" s="1"/>
      <c r="C11746" s="6"/>
      <c r="H11746" s="8"/>
      <c r="I11746" s="4"/>
      <c r="V11746" s="27"/>
    </row>
    <row r="11747" spans="1:22" x14ac:dyDescent="0.3">
      <c r="A11747" s="1"/>
      <c r="C11747" s="6"/>
      <c r="H11747" s="8"/>
      <c r="I11747" s="4"/>
      <c r="V11747" s="27"/>
    </row>
    <row r="11748" spans="1:22" x14ac:dyDescent="0.3">
      <c r="A11748" s="1"/>
      <c r="C11748" s="6"/>
      <c r="H11748" s="8"/>
      <c r="I11748" s="4"/>
      <c r="V11748" s="27"/>
    </row>
    <row r="11749" spans="1:22" x14ac:dyDescent="0.3">
      <c r="A11749" s="1"/>
      <c r="C11749" s="6"/>
      <c r="H11749" s="8"/>
      <c r="I11749" s="4"/>
      <c r="V11749" s="27"/>
    </row>
    <row r="11750" spans="1:22" x14ac:dyDescent="0.3">
      <c r="A11750" s="1"/>
      <c r="C11750" s="6"/>
      <c r="H11750" s="8"/>
      <c r="I11750" s="4"/>
      <c r="V11750" s="27"/>
    </row>
    <row r="11751" spans="1:22" x14ac:dyDescent="0.3">
      <c r="A11751" s="1"/>
      <c r="C11751" s="6"/>
      <c r="H11751" s="8"/>
      <c r="I11751" s="4"/>
      <c r="V11751" s="27"/>
    </row>
    <row r="11752" spans="1:22" x14ac:dyDescent="0.3">
      <c r="A11752" s="1"/>
      <c r="C11752" s="6"/>
      <c r="H11752" s="8"/>
      <c r="I11752" s="4"/>
      <c r="V11752" s="27"/>
    </row>
    <row r="11753" spans="1:22" x14ac:dyDescent="0.3">
      <c r="A11753" s="1"/>
      <c r="C11753" s="6"/>
      <c r="H11753" s="8"/>
      <c r="I11753" s="4"/>
      <c r="V11753" s="27"/>
    </row>
    <row r="11754" spans="1:22" x14ac:dyDescent="0.3">
      <c r="A11754" s="1"/>
      <c r="C11754" s="6"/>
      <c r="H11754" s="8"/>
      <c r="I11754" s="4"/>
      <c r="V11754" s="27"/>
    </row>
    <row r="11755" spans="1:22" x14ac:dyDescent="0.3">
      <c r="A11755" s="1"/>
      <c r="C11755" s="6"/>
      <c r="H11755" s="8"/>
      <c r="I11755" s="4"/>
      <c r="V11755" s="27"/>
    </row>
    <row r="11756" spans="1:22" x14ac:dyDescent="0.3">
      <c r="A11756" s="1"/>
      <c r="C11756" s="6"/>
      <c r="H11756" s="8"/>
      <c r="I11756" s="4"/>
      <c r="V11756" s="27"/>
    </row>
    <row r="11757" spans="1:22" x14ac:dyDescent="0.3">
      <c r="A11757" s="1"/>
      <c r="C11757" s="6"/>
      <c r="H11757" s="8"/>
      <c r="I11757" s="4"/>
      <c r="V11757" s="27"/>
    </row>
    <row r="11758" spans="1:22" x14ac:dyDescent="0.3">
      <c r="A11758" s="1"/>
      <c r="C11758" s="6"/>
      <c r="H11758" s="8"/>
      <c r="I11758" s="4"/>
      <c r="V11758" s="27"/>
    </row>
    <row r="11759" spans="1:22" x14ac:dyDescent="0.3">
      <c r="A11759" s="1"/>
      <c r="C11759" s="6"/>
      <c r="H11759" s="8"/>
      <c r="I11759" s="4"/>
      <c r="V11759" s="27"/>
    </row>
    <row r="11760" spans="1:22" x14ac:dyDescent="0.3">
      <c r="A11760" s="1"/>
      <c r="C11760" s="6"/>
      <c r="H11760" s="8"/>
      <c r="I11760" s="4"/>
      <c r="V11760" s="27"/>
    </row>
    <row r="11761" spans="1:22" x14ac:dyDescent="0.3">
      <c r="A11761" s="1"/>
      <c r="C11761" s="6"/>
      <c r="H11761" s="8"/>
      <c r="I11761" s="4"/>
      <c r="V11761" s="27"/>
    </row>
    <row r="11762" spans="1:22" x14ac:dyDescent="0.3">
      <c r="A11762" s="1"/>
      <c r="C11762" s="6"/>
      <c r="H11762" s="8"/>
      <c r="I11762" s="4"/>
      <c r="V11762" s="27"/>
    </row>
    <row r="11763" spans="1:22" x14ac:dyDescent="0.3">
      <c r="A11763" s="1"/>
      <c r="C11763" s="6"/>
      <c r="H11763" s="8"/>
      <c r="I11763" s="4"/>
      <c r="V11763" s="27"/>
    </row>
    <row r="11764" spans="1:22" x14ac:dyDescent="0.3">
      <c r="A11764" s="1"/>
      <c r="C11764" s="6"/>
      <c r="H11764" s="8"/>
      <c r="I11764" s="4"/>
      <c r="V11764" s="27"/>
    </row>
    <row r="11765" spans="1:22" x14ac:dyDescent="0.3">
      <c r="A11765" s="1"/>
      <c r="C11765" s="6"/>
      <c r="H11765" s="8"/>
      <c r="I11765" s="4"/>
      <c r="V11765" s="27"/>
    </row>
    <row r="11766" spans="1:22" x14ac:dyDescent="0.3">
      <c r="A11766" s="1"/>
      <c r="C11766" s="6"/>
      <c r="H11766" s="8"/>
      <c r="I11766" s="4"/>
      <c r="V11766" s="27"/>
    </row>
    <row r="11767" spans="1:22" x14ac:dyDescent="0.3">
      <c r="A11767" s="1"/>
      <c r="C11767" s="6"/>
      <c r="H11767" s="8"/>
      <c r="I11767" s="4"/>
      <c r="V11767" s="27"/>
    </row>
    <row r="11768" spans="1:22" x14ac:dyDescent="0.3">
      <c r="A11768" s="1"/>
      <c r="C11768" s="6"/>
      <c r="H11768" s="8"/>
      <c r="I11768" s="4"/>
      <c r="V11768" s="27"/>
    </row>
    <row r="11769" spans="1:22" x14ac:dyDescent="0.3">
      <c r="A11769" s="1"/>
      <c r="C11769" s="6"/>
      <c r="H11769" s="8"/>
      <c r="I11769" s="4"/>
      <c r="V11769" s="27"/>
    </row>
    <row r="11770" spans="1:22" x14ac:dyDescent="0.3">
      <c r="A11770" s="1"/>
      <c r="C11770" s="6"/>
      <c r="H11770" s="8"/>
      <c r="I11770" s="4"/>
      <c r="V11770" s="27"/>
    </row>
    <row r="11771" spans="1:22" x14ac:dyDescent="0.3">
      <c r="A11771" s="1"/>
      <c r="C11771" s="6"/>
      <c r="H11771" s="8"/>
      <c r="I11771" s="4"/>
      <c r="V11771" s="27"/>
    </row>
    <row r="11772" spans="1:22" x14ac:dyDescent="0.3">
      <c r="A11772" s="1"/>
      <c r="C11772" s="6"/>
      <c r="H11772" s="8"/>
      <c r="I11772" s="4"/>
      <c r="V11772" s="27"/>
    </row>
    <row r="11773" spans="1:22" x14ac:dyDescent="0.3">
      <c r="A11773" s="1"/>
      <c r="C11773" s="6"/>
      <c r="H11773" s="8"/>
      <c r="I11773" s="4"/>
      <c r="V11773" s="27"/>
    </row>
    <row r="11774" spans="1:22" x14ac:dyDescent="0.3">
      <c r="A11774" s="1"/>
      <c r="C11774" s="6"/>
      <c r="H11774" s="8"/>
      <c r="I11774" s="4"/>
      <c r="V11774" s="27"/>
    </row>
    <row r="11775" spans="1:22" x14ac:dyDescent="0.3">
      <c r="A11775" s="1"/>
      <c r="C11775" s="6"/>
      <c r="H11775" s="8"/>
      <c r="I11775" s="4"/>
      <c r="V11775" s="27"/>
    </row>
    <row r="11776" spans="1:22" x14ac:dyDescent="0.3">
      <c r="A11776" s="1"/>
      <c r="C11776" s="6"/>
      <c r="H11776" s="8"/>
      <c r="I11776" s="4"/>
      <c r="V11776" s="27"/>
    </row>
    <row r="11777" spans="1:22" x14ac:dyDescent="0.3">
      <c r="A11777" s="1"/>
      <c r="C11777" s="6"/>
      <c r="H11777" s="8"/>
      <c r="I11777" s="4"/>
      <c r="V11777" s="27"/>
    </row>
    <row r="11778" spans="1:22" x14ac:dyDescent="0.3">
      <c r="A11778" s="1"/>
      <c r="C11778" s="6"/>
      <c r="H11778" s="8"/>
      <c r="I11778" s="4"/>
      <c r="V11778" s="27"/>
    </row>
    <row r="11779" spans="1:22" x14ac:dyDescent="0.3">
      <c r="A11779" s="1"/>
      <c r="C11779" s="6"/>
      <c r="H11779" s="8"/>
      <c r="I11779" s="4"/>
      <c r="V11779" s="27"/>
    </row>
    <row r="11780" spans="1:22" x14ac:dyDescent="0.3">
      <c r="A11780" s="1"/>
      <c r="C11780" s="6"/>
      <c r="H11780" s="8"/>
      <c r="I11780" s="4"/>
      <c r="V11780" s="27"/>
    </row>
    <row r="11781" spans="1:22" x14ac:dyDescent="0.3">
      <c r="A11781" s="1"/>
      <c r="C11781" s="6"/>
      <c r="H11781" s="8"/>
      <c r="I11781" s="4"/>
      <c r="V11781" s="27"/>
    </row>
    <row r="11782" spans="1:22" x14ac:dyDescent="0.3">
      <c r="A11782" s="1"/>
      <c r="C11782" s="6"/>
      <c r="H11782" s="8"/>
      <c r="I11782" s="4"/>
      <c r="V11782" s="27"/>
    </row>
    <row r="11783" spans="1:22" x14ac:dyDescent="0.3">
      <c r="A11783" s="1"/>
      <c r="C11783" s="6"/>
      <c r="H11783" s="8"/>
      <c r="I11783" s="4"/>
      <c r="V11783" s="27"/>
    </row>
    <row r="11784" spans="1:22" x14ac:dyDescent="0.3">
      <c r="A11784" s="1"/>
      <c r="C11784" s="6"/>
      <c r="H11784" s="8"/>
      <c r="I11784" s="4"/>
      <c r="V11784" s="27"/>
    </row>
    <row r="11785" spans="1:22" x14ac:dyDescent="0.3">
      <c r="A11785" s="1"/>
      <c r="C11785" s="6"/>
      <c r="H11785" s="8"/>
      <c r="I11785" s="4"/>
      <c r="V11785" s="27"/>
    </row>
    <row r="11786" spans="1:22" x14ac:dyDescent="0.3">
      <c r="A11786" s="1"/>
      <c r="C11786" s="6"/>
      <c r="H11786" s="8"/>
      <c r="I11786" s="4"/>
      <c r="V11786" s="27"/>
    </row>
    <row r="11787" spans="1:22" x14ac:dyDescent="0.3">
      <c r="A11787" s="1"/>
      <c r="C11787" s="6"/>
      <c r="H11787" s="8"/>
      <c r="I11787" s="4"/>
      <c r="V11787" s="27"/>
    </row>
    <row r="11788" spans="1:22" x14ac:dyDescent="0.3">
      <c r="A11788" s="1"/>
      <c r="C11788" s="6"/>
      <c r="H11788" s="8"/>
      <c r="I11788" s="4"/>
      <c r="V11788" s="27"/>
    </row>
    <row r="11789" spans="1:22" x14ac:dyDescent="0.3">
      <c r="A11789" s="1"/>
      <c r="C11789" s="6"/>
      <c r="H11789" s="8"/>
      <c r="I11789" s="4"/>
      <c r="V11789" s="27"/>
    </row>
    <row r="11790" spans="1:22" x14ac:dyDescent="0.3">
      <c r="A11790" s="1"/>
      <c r="C11790" s="6"/>
      <c r="H11790" s="8"/>
      <c r="I11790" s="4"/>
      <c r="V11790" s="27"/>
    </row>
    <row r="11791" spans="1:22" x14ac:dyDescent="0.3">
      <c r="A11791" s="1"/>
      <c r="C11791" s="6"/>
      <c r="H11791" s="8"/>
      <c r="I11791" s="4"/>
      <c r="V11791" s="27"/>
    </row>
    <row r="11792" spans="1:22" x14ac:dyDescent="0.3">
      <c r="A11792" s="1"/>
      <c r="C11792" s="6"/>
      <c r="H11792" s="8"/>
      <c r="I11792" s="4"/>
      <c r="V11792" s="27"/>
    </row>
    <row r="11793" spans="1:22" x14ac:dyDescent="0.3">
      <c r="A11793" s="1"/>
      <c r="C11793" s="6"/>
      <c r="H11793" s="8"/>
      <c r="I11793" s="4"/>
      <c r="V11793" s="27"/>
    </row>
    <row r="11794" spans="1:22" x14ac:dyDescent="0.3">
      <c r="A11794" s="1"/>
      <c r="C11794" s="6"/>
      <c r="H11794" s="8"/>
      <c r="I11794" s="4"/>
      <c r="V11794" s="27"/>
    </row>
    <row r="11795" spans="1:22" x14ac:dyDescent="0.3">
      <c r="A11795" s="1"/>
      <c r="C11795" s="6"/>
      <c r="H11795" s="8"/>
      <c r="I11795" s="4"/>
      <c r="V11795" s="27"/>
    </row>
    <row r="11796" spans="1:22" x14ac:dyDescent="0.3">
      <c r="A11796" s="1"/>
      <c r="C11796" s="6"/>
      <c r="H11796" s="8"/>
      <c r="I11796" s="4"/>
      <c r="V11796" s="27"/>
    </row>
    <row r="11797" spans="1:22" x14ac:dyDescent="0.3">
      <c r="A11797" s="1"/>
      <c r="C11797" s="6"/>
      <c r="H11797" s="8"/>
      <c r="I11797" s="4"/>
      <c r="V11797" s="27"/>
    </row>
    <row r="11798" spans="1:22" x14ac:dyDescent="0.3">
      <c r="A11798" s="1"/>
      <c r="C11798" s="6"/>
      <c r="H11798" s="8"/>
      <c r="I11798" s="4"/>
      <c r="V11798" s="27"/>
    </row>
    <row r="11799" spans="1:22" x14ac:dyDescent="0.3">
      <c r="A11799" s="1"/>
      <c r="C11799" s="6"/>
      <c r="H11799" s="8"/>
      <c r="I11799" s="4"/>
      <c r="V11799" s="27"/>
    </row>
    <row r="11800" spans="1:22" x14ac:dyDescent="0.3">
      <c r="A11800" s="1"/>
      <c r="C11800" s="6"/>
      <c r="H11800" s="8"/>
      <c r="I11800" s="4"/>
      <c r="V11800" s="27"/>
    </row>
    <row r="11801" spans="1:22" x14ac:dyDescent="0.3">
      <c r="A11801" s="1"/>
      <c r="C11801" s="6"/>
      <c r="H11801" s="8"/>
      <c r="I11801" s="4"/>
      <c r="V11801" s="27"/>
    </row>
    <row r="11802" spans="1:22" x14ac:dyDescent="0.3">
      <c r="A11802" s="1"/>
      <c r="C11802" s="6"/>
      <c r="H11802" s="8"/>
      <c r="I11802" s="4"/>
      <c r="V11802" s="27"/>
    </row>
    <row r="11803" spans="1:22" x14ac:dyDescent="0.3">
      <c r="A11803" s="1"/>
      <c r="C11803" s="6"/>
      <c r="H11803" s="8"/>
      <c r="I11803" s="4"/>
      <c r="V11803" s="27"/>
    </row>
    <row r="11804" spans="1:22" x14ac:dyDescent="0.3">
      <c r="A11804" s="1"/>
      <c r="C11804" s="6"/>
      <c r="H11804" s="8"/>
      <c r="I11804" s="4"/>
      <c r="V11804" s="27"/>
    </row>
    <row r="11805" spans="1:22" x14ac:dyDescent="0.3">
      <c r="A11805" s="1"/>
      <c r="C11805" s="6"/>
      <c r="H11805" s="8"/>
      <c r="I11805" s="4"/>
      <c r="V11805" s="27"/>
    </row>
    <row r="11806" spans="1:22" x14ac:dyDescent="0.3">
      <c r="A11806" s="1"/>
      <c r="C11806" s="6"/>
      <c r="H11806" s="8"/>
      <c r="I11806" s="4"/>
      <c r="V11806" s="27"/>
    </row>
    <row r="11807" spans="1:22" x14ac:dyDescent="0.3">
      <c r="A11807" s="1"/>
      <c r="C11807" s="6"/>
      <c r="H11807" s="8"/>
      <c r="I11807" s="4"/>
      <c r="V11807" s="27"/>
    </row>
    <row r="11808" spans="1:22" x14ac:dyDescent="0.3">
      <c r="A11808" s="1"/>
      <c r="C11808" s="6"/>
      <c r="H11808" s="8"/>
      <c r="I11808" s="4"/>
      <c r="V11808" s="27"/>
    </row>
    <row r="11809" spans="1:22" x14ac:dyDescent="0.3">
      <c r="A11809" s="1"/>
      <c r="C11809" s="6"/>
      <c r="H11809" s="8"/>
      <c r="I11809" s="4"/>
      <c r="V11809" s="27"/>
    </row>
    <row r="11810" spans="1:22" x14ac:dyDescent="0.3">
      <c r="A11810" s="1"/>
      <c r="C11810" s="6"/>
      <c r="H11810" s="8"/>
      <c r="I11810" s="4"/>
      <c r="V11810" s="27"/>
    </row>
    <row r="11811" spans="1:22" x14ac:dyDescent="0.3">
      <c r="A11811" s="1"/>
      <c r="C11811" s="6"/>
      <c r="H11811" s="8"/>
      <c r="I11811" s="4"/>
      <c r="V11811" s="27"/>
    </row>
    <row r="11812" spans="1:22" x14ac:dyDescent="0.3">
      <c r="A11812" s="1"/>
      <c r="C11812" s="6"/>
      <c r="H11812" s="8"/>
      <c r="I11812" s="4"/>
      <c r="V11812" s="27"/>
    </row>
    <row r="11813" spans="1:22" x14ac:dyDescent="0.3">
      <c r="A11813" s="1"/>
      <c r="C11813" s="6"/>
      <c r="H11813" s="8"/>
      <c r="I11813" s="4"/>
      <c r="V11813" s="27"/>
    </row>
    <row r="11814" spans="1:22" x14ac:dyDescent="0.3">
      <c r="A11814" s="1"/>
      <c r="C11814" s="6"/>
      <c r="H11814" s="8"/>
      <c r="I11814" s="4"/>
      <c r="V11814" s="27"/>
    </row>
    <row r="11815" spans="1:22" x14ac:dyDescent="0.3">
      <c r="A11815" s="1"/>
      <c r="C11815" s="6"/>
      <c r="H11815" s="8"/>
      <c r="I11815" s="4"/>
      <c r="V11815" s="27"/>
    </row>
    <row r="11816" spans="1:22" x14ac:dyDescent="0.3">
      <c r="A11816" s="1"/>
      <c r="C11816" s="6"/>
      <c r="H11816" s="8"/>
      <c r="I11816" s="4"/>
      <c r="V11816" s="27"/>
    </row>
    <row r="11817" spans="1:22" x14ac:dyDescent="0.3">
      <c r="A11817" s="1"/>
      <c r="C11817" s="6"/>
      <c r="H11817" s="8"/>
      <c r="I11817" s="4"/>
      <c r="V11817" s="27"/>
    </row>
    <row r="11818" spans="1:22" x14ac:dyDescent="0.3">
      <c r="A11818" s="1"/>
      <c r="C11818" s="6"/>
      <c r="H11818" s="8"/>
      <c r="I11818" s="4"/>
      <c r="V11818" s="27"/>
    </row>
    <row r="11819" spans="1:22" x14ac:dyDescent="0.3">
      <c r="A11819" s="1"/>
      <c r="C11819" s="6"/>
      <c r="H11819" s="8"/>
      <c r="I11819" s="4"/>
      <c r="V11819" s="27"/>
    </row>
    <row r="11820" spans="1:22" x14ac:dyDescent="0.3">
      <c r="A11820" s="1"/>
      <c r="C11820" s="6"/>
      <c r="H11820" s="8"/>
      <c r="I11820" s="4"/>
      <c r="V11820" s="27"/>
    </row>
    <row r="11821" spans="1:22" x14ac:dyDescent="0.3">
      <c r="A11821" s="1"/>
      <c r="C11821" s="6"/>
      <c r="H11821" s="8"/>
      <c r="I11821" s="4"/>
      <c r="V11821" s="27"/>
    </row>
    <row r="11822" spans="1:22" x14ac:dyDescent="0.3">
      <c r="A11822" s="1"/>
      <c r="C11822" s="6"/>
      <c r="H11822" s="8"/>
      <c r="I11822" s="4"/>
      <c r="V11822" s="27"/>
    </row>
    <row r="11823" spans="1:22" x14ac:dyDescent="0.3">
      <c r="A11823" s="1"/>
      <c r="C11823" s="6"/>
      <c r="H11823" s="8"/>
      <c r="I11823" s="4"/>
      <c r="V11823" s="27"/>
    </row>
    <row r="11824" spans="1:22" x14ac:dyDescent="0.3">
      <c r="A11824" s="1"/>
      <c r="C11824" s="6"/>
      <c r="H11824" s="8"/>
      <c r="I11824" s="4"/>
      <c r="V11824" s="27"/>
    </row>
    <row r="11825" spans="1:22" x14ac:dyDescent="0.3">
      <c r="A11825" s="1"/>
      <c r="C11825" s="6"/>
      <c r="H11825" s="8"/>
      <c r="I11825" s="4"/>
      <c r="V11825" s="27"/>
    </row>
    <row r="11826" spans="1:22" x14ac:dyDescent="0.3">
      <c r="A11826" s="1"/>
      <c r="C11826" s="6"/>
      <c r="H11826" s="8"/>
      <c r="I11826" s="4"/>
      <c r="V11826" s="27"/>
    </row>
    <row r="11827" spans="1:22" x14ac:dyDescent="0.3">
      <c r="A11827" s="1"/>
      <c r="C11827" s="6"/>
      <c r="H11827" s="8"/>
      <c r="I11827" s="4"/>
      <c r="V11827" s="27"/>
    </row>
    <row r="11828" spans="1:22" x14ac:dyDescent="0.3">
      <c r="A11828" s="1"/>
      <c r="C11828" s="6"/>
      <c r="H11828" s="8"/>
      <c r="I11828" s="4"/>
      <c r="V11828" s="27"/>
    </row>
    <row r="11829" spans="1:22" x14ac:dyDescent="0.3">
      <c r="A11829" s="1"/>
      <c r="C11829" s="6"/>
      <c r="H11829" s="8"/>
      <c r="I11829" s="4"/>
      <c r="V11829" s="27"/>
    </row>
    <row r="11830" spans="1:22" x14ac:dyDescent="0.3">
      <c r="A11830" s="1"/>
      <c r="C11830" s="6"/>
      <c r="H11830" s="8"/>
      <c r="I11830" s="4"/>
      <c r="V11830" s="27"/>
    </row>
    <row r="11831" spans="1:22" x14ac:dyDescent="0.3">
      <c r="A11831" s="1"/>
      <c r="C11831" s="6"/>
      <c r="H11831" s="8"/>
      <c r="I11831" s="4"/>
      <c r="V11831" s="27"/>
    </row>
    <row r="11832" spans="1:22" x14ac:dyDescent="0.3">
      <c r="A11832" s="1"/>
      <c r="C11832" s="6"/>
      <c r="H11832" s="8"/>
      <c r="I11832" s="4"/>
      <c r="V11832" s="27"/>
    </row>
    <row r="11833" spans="1:22" x14ac:dyDescent="0.3">
      <c r="A11833" s="1"/>
      <c r="C11833" s="6"/>
      <c r="H11833" s="8"/>
      <c r="I11833" s="4"/>
      <c r="V11833" s="27"/>
    </row>
    <row r="11834" spans="1:22" x14ac:dyDescent="0.3">
      <c r="A11834" s="1"/>
      <c r="C11834" s="6"/>
      <c r="H11834" s="8"/>
      <c r="I11834" s="4"/>
      <c r="V11834" s="27"/>
    </row>
    <row r="11835" spans="1:22" x14ac:dyDescent="0.3">
      <c r="A11835" s="1"/>
      <c r="C11835" s="6"/>
      <c r="H11835" s="8"/>
      <c r="I11835" s="4"/>
      <c r="V11835" s="27"/>
    </row>
    <row r="11836" spans="1:22" x14ac:dyDescent="0.3">
      <c r="A11836" s="1"/>
      <c r="C11836" s="6"/>
      <c r="H11836" s="8"/>
      <c r="I11836" s="4"/>
      <c r="V11836" s="27"/>
    </row>
    <row r="11837" spans="1:22" x14ac:dyDescent="0.3">
      <c r="A11837" s="1"/>
      <c r="C11837" s="6"/>
      <c r="H11837" s="8"/>
      <c r="I11837" s="4"/>
      <c r="V11837" s="27"/>
    </row>
    <row r="11838" spans="1:22" x14ac:dyDescent="0.3">
      <c r="A11838" s="1"/>
      <c r="C11838" s="6"/>
      <c r="H11838" s="8"/>
      <c r="I11838" s="4"/>
      <c r="V11838" s="27"/>
    </row>
    <row r="11839" spans="1:22" x14ac:dyDescent="0.3">
      <c r="A11839" s="1"/>
      <c r="C11839" s="6"/>
      <c r="H11839" s="8"/>
      <c r="I11839" s="4"/>
      <c r="V11839" s="27"/>
    </row>
    <row r="11840" spans="1:22" x14ac:dyDescent="0.3">
      <c r="A11840" s="1"/>
      <c r="C11840" s="6"/>
      <c r="H11840" s="8"/>
      <c r="I11840" s="4"/>
      <c r="V11840" s="27"/>
    </row>
    <row r="11841" spans="1:22" x14ac:dyDescent="0.3">
      <c r="A11841" s="1"/>
      <c r="C11841" s="6"/>
      <c r="H11841" s="8"/>
      <c r="I11841" s="4"/>
      <c r="V11841" s="27"/>
    </row>
    <row r="11842" spans="1:22" x14ac:dyDescent="0.3">
      <c r="A11842" s="1"/>
      <c r="C11842" s="6"/>
      <c r="H11842" s="8"/>
      <c r="I11842" s="4"/>
      <c r="V11842" s="27"/>
    </row>
    <row r="11843" spans="1:22" x14ac:dyDescent="0.3">
      <c r="A11843" s="1"/>
      <c r="C11843" s="6"/>
      <c r="H11843" s="8"/>
      <c r="I11843" s="4"/>
      <c r="V11843" s="27"/>
    </row>
    <row r="11844" spans="1:22" x14ac:dyDescent="0.3">
      <c r="A11844" s="1"/>
      <c r="C11844" s="6"/>
      <c r="H11844" s="8"/>
      <c r="I11844" s="4"/>
      <c r="V11844" s="27"/>
    </row>
    <row r="11845" spans="1:22" x14ac:dyDescent="0.3">
      <c r="A11845" s="1"/>
      <c r="C11845" s="6"/>
      <c r="H11845" s="8"/>
      <c r="I11845" s="4"/>
      <c r="V11845" s="27"/>
    </row>
    <row r="11846" spans="1:22" x14ac:dyDescent="0.3">
      <c r="A11846" s="1"/>
      <c r="C11846" s="6"/>
      <c r="H11846" s="8"/>
      <c r="I11846" s="4"/>
      <c r="V11846" s="27"/>
    </row>
    <row r="11847" spans="1:22" x14ac:dyDescent="0.3">
      <c r="A11847" s="1"/>
      <c r="C11847" s="6"/>
      <c r="H11847" s="8"/>
      <c r="I11847" s="4"/>
      <c r="V11847" s="27"/>
    </row>
    <row r="11848" spans="1:22" x14ac:dyDescent="0.3">
      <c r="A11848" s="1"/>
      <c r="C11848" s="6"/>
      <c r="H11848" s="8"/>
      <c r="I11848" s="4"/>
      <c r="V11848" s="27"/>
    </row>
    <row r="11849" spans="1:22" x14ac:dyDescent="0.3">
      <c r="A11849" s="1"/>
      <c r="C11849" s="6"/>
      <c r="H11849" s="8"/>
      <c r="I11849" s="4"/>
      <c r="V11849" s="27"/>
    </row>
    <row r="11850" spans="1:22" x14ac:dyDescent="0.3">
      <c r="A11850" s="1"/>
      <c r="C11850" s="6"/>
      <c r="H11850" s="8"/>
      <c r="I11850" s="4"/>
      <c r="V11850" s="27"/>
    </row>
    <row r="11851" spans="1:22" x14ac:dyDescent="0.3">
      <c r="A11851" s="1"/>
      <c r="C11851" s="6"/>
      <c r="H11851" s="8"/>
      <c r="I11851" s="4"/>
      <c r="V11851" s="27"/>
    </row>
    <row r="11852" spans="1:22" x14ac:dyDescent="0.3">
      <c r="A11852" s="1"/>
      <c r="C11852" s="6"/>
      <c r="H11852" s="8"/>
      <c r="I11852" s="4"/>
      <c r="V11852" s="27"/>
    </row>
    <row r="11853" spans="1:22" x14ac:dyDescent="0.3">
      <c r="A11853" s="1"/>
      <c r="C11853" s="6"/>
      <c r="H11853" s="8"/>
      <c r="I11853" s="4"/>
      <c r="V11853" s="27"/>
    </row>
    <row r="11854" spans="1:22" x14ac:dyDescent="0.3">
      <c r="A11854" s="1"/>
      <c r="C11854" s="6"/>
      <c r="H11854" s="8"/>
      <c r="I11854" s="4"/>
      <c r="V11854" s="27"/>
    </row>
    <row r="11855" spans="1:22" x14ac:dyDescent="0.3">
      <c r="A11855" s="1"/>
      <c r="C11855" s="6"/>
      <c r="H11855" s="8"/>
      <c r="I11855" s="4"/>
      <c r="V11855" s="27"/>
    </row>
    <row r="11856" spans="1:22" x14ac:dyDescent="0.3">
      <c r="A11856" s="1"/>
      <c r="C11856" s="6"/>
      <c r="H11856" s="8"/>
      <c r="I11856" s="4"/>
      <c r="V11856" s="27"/>
    </row>
    <row r="11857" spans="1:22" x14ac:dyDescent="0.3">
      <c r="A11857" s="1"/>
      <c r="C11857" s="6"/>
      <c r="H11857" s="8"/>
      <c r="I11857" s="4"/>
      <c r="V11857" s="27"/>
    </row>
    <row r="11858" spans="1:22" x14ac:dyDescent="0.3">
      <c r="A11858" s="1"/>
      <c r="C11858" s="6"/>
      <c r="H11858" s="8"/>
      <c r="I11858" s="4"/>
      <c r="V11858" s="27"/>
    </row>
    <row r="11859" spans="1:22" x14ac:dyDescent="0.3">
      <c r="A11859" s="1"/>
      <c r="C11859" s="6"/>
      <c r="H11859" s="8"/>
      <c r="I11859" s="4"/>
      <c r="V11859" s="27"/>
    </row>
    <row r="11860" spans="1:22" x14ac:dyDescent="0.3">
      <c r="A11860" s="1"/>
      <c r="C11860" s="6"/>
      <c r="H11860" s="8"/>
      <c r="I11860" s="4"/>
      <c r="V11860" s="27"/>
    </row>
    <row r="11861" spans="1:22" x14ac:dyDescent="0.3">
      <c r="A11861" s="1"/>
      <c r="C11861" s="6"/>
      <c r="H11861" s="8"/>
      <c r="I11861" s="4"/>
      <c r="V11861" s="27"/>
    </row>
    <row r="11862" spans="1:22" x14ac:dyDescent="0.3">
      <c r="A11862" s="1"/>
      <c r="C11862" s="6"/>
      <c r="H11862" s="8"/>
      <c r="I11862" s="4"/>
      <c r="V11862" s="27"/>
    </row>
    <row r="11863" spans="1:22" x14ac:dyDescent="0.3">
      <c r="A11863" s="1"/>
      <c r="C11863" s="6"/>
      <c r="H11863" s="8"/>
      <c r="I11863" s="4"/>
      <c r="V11863" s="27"/>
    </row>
    <row r="11864" spans="1:22" x14ac:dyDescent="0.3">
      <c r="A11864" s="1"/>
      <c r="C11864" s="6"/>
      <c r="H11864" s="8"/>
      <c r="I11864" s="4"/>
      <c r="V11864" s="27"/>
    </row>
    <row r="11865" spans="1:22" x14ac:dyDescent="0.3">
      <c r="A11865" s="1"/>
      <c r="C11865" s="6"/>
      <c r="H11865" s="8"/>
      <c r="I11865" s="4"/>
      <c r="V11865" s="27"/>
    </row>
    <row r="11866" spans="1:22" x14ac:dyDescent="0.3">
      <c r="A11866" s="1"/>
      <c r="C11866" s="6"/>
      <c r="H11866" s="8"/>
      <c r="I11866" s="4"/>
      <c r="V11866" s="27"/>
    </row>
    <row r="11867" spans="1:22" x14ac:dyDescent="0.3">
      <c r="A11867" s="1"/>
      <c r="C11867" s="6"/>
      <c r="H11867" s="8"/>
      <c r="I11867" s="4"/>
      <c r="V11867" s="27"/>
    </row>
    <row r="11868" spans="1:22" x14ac:dyDescent="0.3">
      <c r="A11868" s="1"/>
      <c r="C11868" s="6"/>
      <c r="H11868" s="8"/>
      <c r="I11868" s="4"/>
      <c r="V11868" s="27"/>
    </row>
    <row r="11869" spans="1:22" x14ac:dyDescent="0.3">
      <c r="A11869" s="1"/>
      <c r="C11869" s="6"/>
      <c r="H11869" s="8"/>
      <c r="I11869" s="4"/>
      <c r="V11869" s="27"/>
    </row>
    <row r="11870" spans="1:22" x14ac:dyDescent="0.3">
      <c r="A11870" s="1"/>
      <c r="C11870" s="6"/>
      <c r="H11870" s="8"/>
      <c r="I11870" s="4"/>
      <c r="V11870" s="27"/>
    </row>
    <row r="11871" spans="1:22" x14ac:dyDescent="0.3">
      <c r="A11871" s="1"/>
      <c r="C11871" s="6"/>
      <c r="H11871" s="8"/>
      <c r="I11871" s="4"/>
      <c r="V11871" s="27"/>
    </row>
    <row r="11872" spans="1:22" x14ac:dyDescent="0.3">
      <c r="A11872" s="1"/>
      <c r="C11872" s="6"/>
      <c r="H11872" s="8"/>
      <c r="I11872" s="4"/>
      <c r="V11872" s="27"/>
    </row>
    <row r="11873" spans="1:22" x14ac:dyDescent="0.3">
      <c r="A11873" s="1"/>
      <c r="C11873" s="6"/>
      <c r="H11873" s="8"/>
      <c r="I11873" s="4"/>
      <c r="V11873" s="27"/>
    </row>
    <row r="11874" spans="1:22" x14ac:dyDescent="0.3">
      <c r="A11874" s="1"/>
      <c r="C11874" s="6"/>
      <c r="H11874" s="8"/>
      <c r="I11874" s="4"/>
      <c r="V11874" s="27"/>
    </row>
    <row r="11875" spans="1:22" x14ac:dyDescent="0.3">
      <c r="A11875" s="1"/>
      <c r="C11875" s="6"/>
      <c r="H11875" s="8"/>
      <c r="I11875" s="4"/>
      <c r="V11875" s="27"/>
    </row>
    <row r="11876" spans="1:22" x14ac:dyDescent="0.3">
      <c r="A11876" s="1"/>
      <c r="C11876" s="6"/>
      <c r="H11876" s="8"/>
      <c r="I11876" s="4"/>
      <c r="V11876" s="27"/>
    </row>
    <row r="11877" spans="1:22" x14ac:dyDescent="0.3">
      <c r="A11877" s="1"/>
      <c r="C11877" s="6"/>
      <c r="H11877" s="8"/>
      <c r="I11877" s="4"/>
      <c r="V11877" s="27"/>
    </row>
    <row r="11878" spans="1:22" x14ac:dyDescent="0.3">
      <c r="A11878" s="1"/>
      <c r="C11878" s="6"/>
      <c r="H11878" s="8"/>
      <c r="I11878" s="4"/>
      <c r="V11878" s="27"/>
    </row>
    <row r="11879" spans="1:22" x14ac:dyDescent="0.3">
      <c r="A11879" s="1"/>
      <c r="C11879" s="6"/>
      <c r="H11879" s="8"/>
      <c r="I11879" s="4"/>
      <c r="V11879" s="27"/>
    </row>
    <row r="11880" spans="1:22" x14ac:dyDescent="0.3">
      <c r="A11880" s="1"/>
      <c r="C11880" s="6"/>
      <c r="H11880" s="8"/>
      <c r="I11880" s="4"/>
      <c r="V11880" s="27"/>
    </row>
    <row r="11881" spans="1:22" x14ac:dyDescent="0.3">
      <c r="A11881" s="1"/>
      <c r="C11881" s="6"/>
      <c r="H11881" s="8"/>
      <c r="I11881" s="4"/>
      <c r="V11881" s="27"/>
    </row>
    <row r="11882" spans="1:22" x14ac:dyDescent="0.3">
      <c r="A11882" s="1"/>
      <c r="C11882" s="6"/>
      <c r="H11882" s="8"/>
      <c r="I11882" s="4"/>
      <c r="V11882" s="27"/>
    </row>
    <row r="11883" spans="1:22" x14ac:dyDescent="0.3">
      <c r="A11883" s="1"/>
      <c r="C11883" s="6"/>
      <c r="H11883" s="8"/>
      <c r="I11883" s="4"/>
      <c r="V11883" s="27"/>
    </row>
    <row r="11884" spans="1:22" x14ac:dyDescent="0.3">
      <c r="A11884" s="1"/>
      <c r="C11884" s="6"/>
      <c r="H11884" s="8"/>
      <c r="I11884" s="4"/>
      <c r="V11884" s="27"/>
    </row>
    <row r="11885" spans="1:22" x14ac:dyDescent="0.3">
      <c r="A11885" s="1"/>
      <c r="C11885" s="6"/>
      <c r="H11885" s="8"/>
      <c r="I11885" s="4"/>
      <c r="V11885" s="27"/>
    </row>
    <row r="11886" spans="1:22" x14ac:dyDescent="0.3">
      <c r="A11886" s="1"/>
      <c r="C11886" s="6"/>
      <c r="H11886" s="8"/>
      <c r="I11886" s="4"/>
      <c r="V11886" s="27"/>
    </row>
    <row r="11887" spans="1:22" x14ac:dyDescent="0.3">
      <c r="A11887" s="1"/>
      <c r="C11887" s="6"/>
      <c r="H11887" s="8"/>
      <c r="I11887" s="4"/>
      <c r="V11887" s="27"/>
    </row>
    <row r="11888" spans="1:22" x14ac:dyDescent="0.3">
      <c r="A11888" s="1"/>
      <c r="C11888" s="6"/>
      <c r="H11888" s="8"/>
      <c r="I11888" s="4"/>
      <c r="V11888" s="27"/>
    </row>
    <row r="11889" spans="1:22" x14ac:dyDescent="0.3">
      <c r="A11889" s="1"/>
      <c r="C11889" s="6"/>
      <c r="H11889" s="8"/>
      <c r="I11889" s="4"/>
      <c r="V11889" s="27"/>
    </row>
    <row r="11890" spans="1:22" x14ac:dyDescent="0.3">
      <c r="A11890" s="1"/>
      <c r="C11890" s="6"/>
      <c r="H11890" s="8"/>
      <c r="I11890" s="4"/>
      <c r="V11890" s="27"/>
    </row>
    <row r="11891" spans="1:22" x14ac:dyDescent="0.3">
      <c r="A11891" s="1"/>
      <c r="C11891" s="6"/>
      <c r="H11891" s="8"/>
      <c r="I11891" s="4"/>
      <c r="V11891" s="27"/>
    </row>
    <row r="11892" spans="1:22" x14ac:dyDescent="0.3">
      <c r="A11892" s="1"/>
      <c r="C11892" s="6"/>
      <c r="H11892" s="8"/>
      <c r="I11892" s="4"/>
      <c r="V11892" s="27"/>
    </row>
    <row r="11893" spans="1:22" x14ac:dyDescent="0.3">
      <c r="A11893" s="1"/>
      <c r="C11893" s="6"/>
      <c r="H11893" s="8"/>
      <c r="I11893" s="4"/>
      <c r="V11893" s="27"/>
    </row>
    <row r="11894" spans="1:22" x14ac:dyDescent="0.3">
      <c r="A11894" s="1"/>
      <c r="C11894" s="6"/>
      <c r="H11894" s="8"/>
      <c r="I11894" s="4"/>
      <c r="V11894" s="27"/>
    </row>
    <row r="11895" spans="1:22" x14ac:dyDescent="0.3">
      <c r="A11895" s="1"/>
      <c r="C11895" s="6"/>
      <c r="H11895" s="8"/>
      <c r="I11895" s="4"/>
      <c r="V11895" s="27"/>
    </row>
    <row r="11896" spans="1:22" x14ac:dyDescent="0.3">
      <c r="A11896" s="1"/>
      <c r="C11896" s="6"/>
      <c r="H11896" s="8"/>
      <c r="I11896" s="4"/>
      <c r="V11896" s="27"/>
    </row>
    <row r="11897" spans="1:22" x14ac:dyDescent="0.3">
      <c r="A11897" s="1"/>
      <c r="C11897" s="6"/>
      <c r="H11897" s="8"/>
      <c r="I11897" s="4"/>
      <c r="V11897" s="27"/>
    </row>
    <row r="11898" spans="1:22" x14ac:dyDescent="0.3">
      <c r="A11898" s="1"/>
      <c r="C11898" s="6"/>
      <c r="H11898" s="8"/>
      <c r="I11898" s="4"/>
      <c r="V11898" s="27"/>
    </row>
    <row r="11899" spans="1:22" x14ac:dyDescent="0.3">
      <c r="A11899" s="1"/>
      <c r="C11899" s="6"/>
      <c r="H11899" s="8"/>
      <c r="I11899" s="4"/>
      <c r="V11899" s="27"/>
    </row>
    <row r="11900" spans="1:22" x14ac:dyDescent="0.3">
      <c r="A11900" s="1"/>
      <c r="C11900" s="6"/>
      <c r="H11900" s="8"/>
      <c r="I11900" s="4"/>
      <c r="V11900" s="27"/>
    </row>
    <row r="11901" spans="1:22" x14ac:dyDescent="0.3">
      <c r="A11901" s="1"/>
      <c r="C11901" s="6"/>
      <c r="H11901" s="8"/>
      <c r="I11901" s="4"/>
      <c r="V11901" s="27"/>
    </row>
    <row r="11902" spans="1:22" x14ac:dyDescent="0.3">
      <c r="A11902" s="1"/>
      <c r="C11902" s="6"/>
      <c r="H11902" s="8"/>
      <c r="I11902" s="4"/>
      <c r="V11902" s="27"/>
    </row>
    <row r="11903" spans="1:22" x14ac:dyDescent="0.3">
      <c r="A11903" s="1"/>
      <c r="C11903" s="6"/>
      <c r="H11903" s="8"/>
      <c r="I11903" s="4"/>
      <c r="V11903" s="27"/>
    </row>
    <row r="11904" spans="1:22" x14ac:dyDescent="0.3">
      <c r="A11904" s="1"/>
      <c r="C11904" s="6"/>
      <c r="H11904" s="8"/>
      <c r="I11904" s="4"/>
      <c r="V11904" s="27"/>
    </row>
    <row r="11905" spans="1:22" x14ac:dyDescent="0.3">
      <c r="A11905" s="1"/>
      <c r="C11905" s="6"/>
      <c r="H11905" s="8"/>
      <c r="I11905" s="4"/>
      <c r="V11905" s="27"/>
    </row>
    <row r="11906" spans="1:22" x14ac:dyDescent="0.3">
      <c r="A11906" s="1"/>
      <c r="C11906" s="6"/>
      <c r="H11906" s="8"/>
      <c r="I11906" s="4"/>
      <c r="V11906" s="27"/>
    </row>
    <row r="11907" spans="1:22" x14ac:dyDescent="0.3">
      <c r="A11907" s="1"/>
      <c r="C11907" s="6"/>
      <c r="H11907" s="8"/>
      <c r="I11907" s="4"/>
      <c r="V11907" s="27"/>
    </row>
    <row r="11908" spans="1:22" x14ac:dyDescent="0.3">
      <c r="A11908" s="1"/>
      <c r="C11908" s="6"/>
      <c r="H11908" s="8"/>
      <c r="I11908" s="4"/>
      <c r="V11908" s="27"/>
    </row>
    <row r="11909" spans="1:22" x14ac:dyDescent="0.3">
      <c r="A11909" s="1"/>
      <c r="C11909" s="6"/>
      <c r="H11909" s="8"/>
      <c r="I11909" s="4"/>
      <c r="V11909" s="27"/>
    </row>
    <row r="11910" spans="1:22" x14ac:dyDescent="0.3">
      <c r="A11910" s="1"/>
      <c r="C11910" s="6"/>
      <c r="H11910" s="8"/>
      <c r="I11910" s="4"/>
      <c r="V11910" s="27"/>
    </row>
    <row r="11911" spans="1:22" x14ac:dyDescent="0.3">
      <c r="A11911" s="1"/>
      <c r="C11911" s="6"/>
      <c r="H11911" s="8"/>
      <c r="I11911" s="4"/>
      <c r="V11911" s="27"/>
    </row>
    <row r="11912" spans="1:22" x14ac:dyDescent="0.3">
      <c r="A11912" s="1"/>
      <c r="C11912" s="6"/>
      <c r="H11912" s="8"/>
      <c r="I11912" s="4"/>
      <c r="V11912" s="27"/>
    </row>
    <row r="11913" spans="1:22" x14ac:dyDescent="0.3">
      <c r="A11913" s="1"/>
      <c r="C11913" s="6"/>
      <c r="H11913" s="8"/>
      <c r="I11913" s="4"/>
      <c r="V11913" s="27"/>
    </row>
    <row r="11914" spans="1:22" x14ac:dyDescent="0.3">
      <c r="A11914" s="1"/>
      <c r="C11914" s="6"/>
      <c r="H11914" s="8"/>
      <c r="I11914" s="4"/>
      <c r="V11914" s="27"/>
    </row>
    <row r="11915" spans="1:22" x14ac:dyDescent="0.3">
      <c r="A11915" s="1"/>
      <c r="C11915" s="6"/>
      <c r="H11915" s="8"/>
      <c r="I11915" s="4"/>
      <c r="V11915" s="27"/>
    </row>
    <row r="11916" spans="1:22" x14ac:dyDescent="0.3">
      <c r="A11916" s="1"/>
      <c r="C11916" s="6"/>
      <c r="H11916" s="8"/>
      <c r="I11916" s="4"/>
      <c r="V11916" s="27"/>
    </row>
    <row r="11917" spans="1:22" x14ac:dyDescent="0.3">
      <c r="A11917" s="1"/>
      <c r="C11917" s="6"/>
      <c r="H11917" s="8"/>
      <c r="I11917" s="4"/>
      <c r="V11917" s="27"/>
    </row>
    <row r="11918" spans="1:22" x14ac:dyDescent="0.3">
      <c r="A11918" s="1"/>
      <c r="C11918" s="6"/>
      <c r="H11918" s="8"/>
      <c r="I11918" s="4"/>
      <c r="V11918" s="27"/>
    </row>
    <row r="11919" spans="1:22" x14ac:dyDescent="0.3">
      <c r="A11919" s="1"/>
      <c r="C11919" s="6"/>
      <c r="H11919" s="8"/>
      <c r="I11919" s="4"/>
      <c r="V11919" s="27"/>
    </row>
    <row r="11920" spans="1:22" x14ac:dyDescent="0.3">
      <c r="A11920" s="1"/>
      <c r="C11920" s="6"/>
      <c r="H11920" s="8"/>
      <c r="I11920" s="4"/>
      <c r="V11920" s="27"/>
    </row>
    <row r="11921" spans="1:22" x14ac:dyDescent="0.3">
      <c r="A11921" s="1"/>
      <c r="C11921" s="6"/>
      <c r="H11921" s="8"/>
      <c r="I11921" s="4"/>
      <c r="V11921" s="27"/>
    </row>
    <row r="11922" spans="1:22" x14ac:dyDescent="0.3">
      <c r="A11922" s="1"/>
      <c r="C11922" s="6"/>
      <c r="H11922" s="8"/>
      <c r="I11922" s="4"/>
      <c r="V11922" s="27"/>
    </row>
    <row r="11923" spans="1:22" x14ac:dyDescent="0.3">
      <c r="A11923" s="1"/>
      <c r="C11923" s="6"/>
      <c r="H11923" s="8"/>
      <c r="I11923" s="4"/>
      <c r="V11923" s="27"/>
    </row>
    <row r="11924" spans="1:22" x14ac:dyDescent="0.3">
      <c r="A11924" s="1"/>
      <c r="C11924" s="6"/>
      <c r="H11924" s="8"/>
      <c r="I11924" s="4"/>
      <c r="V11924" s="27"/>
    </row>
    <row r="11925" spans="1:22" x14ac:dyDescent="0.3">
      <c r="A11925" s="1"/>
      <c r="C11925" s="6"/>
      <c r="H11925" s="8"/>
      <c r="I11925" s="4"/>
      <c r="V11925" s="27"/>
    </row>
    <row r="11926" spans="1:22" x14ac:dyDescent="0.3">
      <c r="A11926" s="1"/>
      <c r="C11926" s="6"/>
      <c r="H11926" s="8"/>
      <c r="I11926" s="4"/>
      <c r="V11926" s="27"/>
    </row>
    <row r="11927" spans="1:22" x14ac:dyDescent="0.3">
      <c r="A11927" s="1"/>
      <c r="C11927" s="6"/>
      <c r="H11927" s="8"/>
      <c r="I11927" s="4"/>
      <c r="V11927" s="27"/>
    </row>
    <row r="11928" spans="1:22" x14ac:dyDescent="0.3">
      <c r="A11928" s="1"/>
      <c r="C11928" s="6"/>
      <c r="H11928" s="8"/>
      <c r="I11928" s="4"/>
      <c r="V11928" s="27"/>
    </row>
    <row r="11929" spans="1:22" x14ac:dyDescent="0.3">
      <c r="A11929" s="1"/>
      <c r="C11929" s="6"/>
      <c r="H11929" s="8"/>
      <c r="I11929" s="4"/>
      <c r="V11929" s="27"/>
    </row>
    <row r="11930" spans="1:22" x14ac:dyDescent="0.3">
      <c r="A11930" s="1"/>
      <c r="C11930" s="6"/>
      <c r="H11930" s="8"/>
      <c r="I11930" s="4"/>
      <c r="V11930" s="27"/>
    </row>
    <row r="11931" spans="1:22" x14ac:dyDescent="0.3">
      <c r="A11931" s="1"/>
      <c r="C11931" s="6"/>
      <c r="H11931" s="8"/>
      <c r="I11931" s="4"/>
      <c r="V11931" s="27"/>
    </row>
    <row r="11932" spans="1:22" x14ac:dyDescent="0.3">
      <c r="A11932" s="1"/>
      <c r="C11932" s="6"/>
      <c r="H11932" s="8"/>
      <c r="I11932" s="4"/>
      <c r="V11932" s="27"/>
    </row>
    <row r="11933" spans="1:22" x14ac:dyDescent="0.3">
      <c r="A11933" s="1"/>
      <c r="C11933" s="6"/>
      <c r="H11933" s="8"/>
      <c r="I11933" s="4"/>
      <c r="V11933" s="27"/>
    </row>
    <row r="11934" spans="1:22" x14ac:dyDescent="0.3">
      <c r="A11934" s="1"/>
      <c r="C11934" s="6"/>
      <c r="H11934" s="8"/>
      <c r="I11934" s="4"/>
      <c r="V11934" s="27"/>
    </row>
    <row r="11935" spans="1:22" x14ac:dyDescent="0.3">
      <c r="A11935" s="1"/>
      <c r="C11935" s="6"/>
      <c r="H11935" s="8"/>
      <c r="I11935" s="4"/>
      <c r="V11935" s="27"/>
    </row>
    <row r="11936" spans="1:22" x14ac:dyDescent="0.3">
      <c r="A11936" s="1"/>
      <c r="C11936" s="6"/>
      <c r="H11936" s="8"/>
      <c r="I11936" s="4"/>
      <c r="V11936" s="27"/>
    </row>
    <row r="11937" spans="1:22" x14ac:dyDescent="0.3">
      <c r="A11937" s="1"/>
      <c r="C11937" s="6"/>
      <c r="H11937" s="8"/>
      <c r="I11937" s="4"/>
      <c r="V11937" s="27"/>
    </row>
    <row r="11938" spans="1:22" x14ac:dyDescent="0.3">
      <c r="A11938" s="1"/>
      <c r="C11938" s="6"/>
      <c r="H11938" s="8"/>
      <c r="I11938" s="4"/>
      <c r="V11938" s="27"/>
    </row>
    <row r="11939" spans="1:22" x14ac:dyDescent="0.3">
      <c r="A11939" s="1"/>
      <c r="C11939" s="6"/>
      <c r="H11939" s="8"/>
      <c r="I11939" s="4"/>
      <c r="V11939" s="27"/>
    </row>
    <row r="11940" spans="1:22" x14ac:dyDescent="0.3">
      <c r="A11940" s="1"/>
      <c r="C11940" s="6"/>
      <c r="H11940" s="8"/>
      <c r="I11940" s="4"/>
      <c r="V11940" s="27"/>
    </row>
    <row r="11941" spans="1:22" x14ac:dyDescent="0.3">
      <c r="A11941" s="1"/>
      <c r="C11941" s="6"/>
      <c r="H11941" s="8"/>
      <c r="I11941" s="4"/>
      <c r="V11941" s="27"/>
    </row>
    <row r="11942" spans="1:22" x14ac:dyDescent="0.3">
      <c r="A11942" s="1"/>
      <c r="C11942" s="6"/>
      <c r="H11942" s="8"/>
      <c r="I11942" s="4"/>
      <c r="V11942" s="27"/>
    </row>
    <row r="11943" spans="1:22" x14ac:dyDescent="0.3">
      <c r="A11943" s="1"/>
      <c r="C11943" s="6"/>
      <c r="H11943" s="8"/>
      <c r="I11943" s="4"/>
      <c r="V11943" s="27"/>
    </row>
    <row r="11944" spans="1:22" x14ac:dyDescent="0.3">
      <c r="A11944" s="1"/>
      <c r="C11944" s="6"/>
      <c r="H11944" s="8"/>
      <c r="I11944" s="4"/>
      <c r="V11944" s="27"/>
    </row>
    <row r="11945" spans="1:22" x14ac:dyDescent="0.3">
      <c r="A11945" s="1"/>
      <c r="C11945" s="6"/>
      <c r="H11945" s="8"/>
      <c r="I11945" s="4"/>
      <c r="V11945" s="27"/>
    </row>
    <row r="11946" spans="1:22" x14ac:dyDescent="0.3">
      <c r="A11946" s="1"/>
      <c r="C11946" s="6"/>
      <c r="H11946" s="8"/>
      <c r="I11946" s="4"/>
      <c r="V11946" s="27"/>
    </row>
    <row r="11947" spans="1:22" x14ac:dyDescent="0.3">
      <c r="A11947" s="1"/>
      <c r="C11947" s="6"/>
      <c r="H11947" s="8"/>
      <c r="I11947" s="4"/>
      <c r="V11947" s="27"/>
    </row>
    <row r="11948" spans="1:22" x14ac:dyDescent="0.3">
      <c r="A11948" s="1"/>
      <c r="C11948" s="6"/>
      <c r="H11948" s="8"/>
      <c r="I11948" s="4"/>
      <c r="V11948" s="27"/>
    </row>
    <row r="11949" spans="1:22" x14ac:dyDescent="0.3">
      <c r="A11949" s="1"/>
      <c r="C11949" s="6"/>
      <c r="H11949" s="8"/>
      <c r="I11949" s="4"/>
      <c r="V11949" s="27"/>
    </row>
    <row r="11950" spans="1:22" x14ac:dyDescent="0.3">
      <c r="A11950" s="1"/>
      <c r="C11950" s="6"/>
      <c r="H11950" s="8"/>
      <c r="I11950" s="4"/>
      <c r="V11950" s="27"/>
    </row>
    <row r="11951" spans="1:22" x14ac:dyDescent="0.3">
      <c r="A11951" s="1"/>
      <c r="C11951" s="6"/>
      <c r="H11951" s="8"/>
      <c r="I11951" s="4"/>
      <c r="V11951" s="27"/>
    </row>
    <row r="11952" spans="1:22" x14ac:dyDescent="0.3">
      <c r="A11952" s="1"/>
      <c r="C11952" s="6"/>
      <c r="H11952" s="8"/>
      <c r="I11952" s="4"/>
      <c r="V11952" s="27"/>
    </row>
    <row r="11953" spans="1:22" x14ac:dyDescent="0.3">
      <c r="A11953" s="1"/>
      <c r="C11953" s="6"/>
      <c r="H11953" s="8"/>
      <c r="I11953" s="4"/>
      <c r="V11953" s="27"/>
    </row>
    <row r="11954" spans="1:22" x14ac:dyDescent="0.3">
      <c r="A11954" s="1"/>
      <c r="C11954" s="6"/>
      <c r="H11954" s="8"/>
      <c r="I11954" s="4"/>
      <c r="V11954" s="27"/>
    </row>
    <row r="11955" spans="1:22" x14ac:dyDescent="0.3">
      <c r="A11955" s="1"/>
      <c r="C11955" s="6"/>
      <c r="H11955" s="8"/>
      <c r="I11955" s="4"/>
      <c r="V11955" s="27"/>
    </row>
    <row r="11956" spans="1:22" x14ac:dyDescent="0.3">
      <c r="A11956" s="1"/>
      <c r="C11956" s="6"/>
      <c r="H11956" s="8"/>
      <c r="I11956" s="4"/>
      <c r="V11956" s="27"/>
    </row>
    <row r="11957" spans="1:22" x14ac:dyDescent="0.3">
      <c r="A11957" s="1"/>
      <c r="C11957" s="6"/>
      <c r="H11957" s="8"/>
      <c r="I11957" s="4"/>
      <c r="V11957" s="27"/>
    </row>
    <row r="11958" spans="1:22" x14ac:dyDescent="0.3">
      <c r="A11958" s="1"/>
      <c r="C11958" s="6"/>
      <c r="H11958" s="8"/>
      <c r="I11958" s="4"/>
      <c r="V11958" s="27"/>
    </row>
    <row r="11959" spans="1:22" x14ac:dyDescent="0.3">
      <c r="A11959" s="1"/>
      <c r="C11959" s="6"/>
      <c r="H11959" s="8"/>
      <c r="I11959" s="4"/>
      <c r="V11959" s="27"/>
    </row>
    <row r="11960" spans="1:22" x14ac:dyDescent="0.3">
      <c r="A11960" s="1"/>
      <c r="C11960" s="6"/>
      <c r="H11960" s="8"/>
      <c r="I11960" s="4"/>
      <c r="V11960" s="27"/>
    </row>
    <row r="11961" spans="1:22" x14ac:dyDescent="0.3">
      <c r="A11961" s="1"/>
      <c r="C11961" s="6"/>
      <c r="H11961" s="8"/>
      <c r="I11961" s="4"/>
      <c r="V11961" s="27"/>
    </row>
    <row r="11962" spans="1:22" x14ac:dyDescent="0.3">
      <c r="A11962" s="1"/>
      <c r="C11962" s="6"/>
      <c r="H11962" s="8"/>
      <c r="I11962" s="4"/>
      <c r="V11962" s="27"/>
    </row>
    <row r="11963" spans="1:22" x14ac:dyDescent="0.3">
      <c r="A11963" s="1"/>
      <c r="C11963" s="6"/>
      <c r="H11963" s="8"/>
      <c r="I11963" s="4"/>
      <c r="V11963" s="27"/>
    </row>
    <row r="11964" spans="1:22" x14ac:dyDescent="0.3">
      <c r="A11964" s="1"/>
      <c r="C11964" s="6"/>
      <c r="H11964" s="8"/>
      <c r="I11964" s="4"/>
      <c r="V11964" s="27"/>
    </row>
    <row r="11965" spans="1:22" x14ac:dyDescent="0.3">
      <c r="A11965" s="1"/>
      <c r="C11965" s="6"/>
      <c r="H11965" s="8"/>
      <c r="I11965" s="4"/>
      <c r="V11965" s="27"/>
    </row>
    <row r="11966" spans="1:22" x14ac:dyDescent="0.3">
      <c r="A11966" s="1"/>
      <c r="C11966" s="6"/>
      <c r="H11966" s="8"/>
      <c r="I11966" s="4"/>
      <c r="V11966" s="27"/>
    </row>
    <row r="11967" spans="1:22" x14ac:dyDescent="0.3">
      <c r="A11967" s="1"/>
      <c r="C11967" s="6"/>
      <c r="H11967" s="8"/>
      <c r="I11967" s="4"/>
      <c r="V11967" s="27"/>
    </row>
    <row r="11968" spans="1:22" x14ac:dyDescent="0.3">
      <c r="A11968" s="1"/>
      <c r="C11968" s="6"/>
      <c r="H11968" s="8"/>
      <c r="I11968" s="4"/>
      <c r="V11968" s="27"/>
    </row>
    <row r="11969" spans="1:22" x14ac:dyDescent="0.3">
      <c r="A11969" s="1"/>
      <c r="C11969" s="6"/>
      <c r="H11969" s="8"/>
      <c r="I11969" s="4"/>
      <c r="V11969" s="27"/>
    </row>
    <row r="11970" spans="1:22" x14ac:dyDescent="0.3">
      <c r="A11970" s="1"/>
      <c r="C11970" s="6"/>
      <c r="H11970" s="8"/>
      <c r="I11970" s="4"/>
      <c r="V11970" s="27"/>
    </row>
    <row r="11971" spans="1:22" x14ac:dyDescent="0.3">
      <c r="A11971" s="1"/>
      <c r="C11971" s="6"/>
      <c r="H11971" s="8"/>
      <c r="I11971" s="4"/>
      <c r="V11971" s="27"/>
    </row>
    <row r="11972" spans="1:22" x14ac:dyDescent="0.3">
      <c r="A11972" s="1"/>
      <c r="C11972" s="6"/>
      <c r="H11972" s="8"/>
      <c r="I11972" s="4"/>
      <c r="V11972" s="27"/>
    </row>
    <row r="11973" spans="1:22" x14ac:dyDescent="0.3">
      <c r="A11973" s="1"/>
      <c r="C11973" s="6"/>
      <c r="H11973" s="8"/>
      <c r="I11973" s="4"/>
      <c r="V11973" s="27"/>
    </row>
    <row r="11974" spans="1:22" x14ac:dyDescent="0.3">
      <c r="A11974" s="1"/>
      <c r="C11974" s="6"/>
      <c r="H11974" s="8"/>
      <c r="I11974" s="4"/>
      <c r="V11974" s="27"/>
    </row>
    <row r="11975" spans="1:22" x14ac:dyDescent="0.3">
      <c r="A11975" s="1"/>
      <c r="C11975" s="6"/>
      <c r="H11975" s="8"/>
      <c r="I11975" s="4"/>
      <c r="V11975" s="27"/>
    </row>
    <row r="11976" spans="1:22" x14ac:dyDescent="0.3">
      <c r="A11976" s="1"/>
      <c r="C11976" s="6"/>
      <c r="H11976" s="8"/>
      <c r="I11976" s="4"/>
      <c r="V11976" s="27"/>
    </row>
    <row r="11977" spans="1:22" x14ac:dyDescent="0.3">
      <c r="A11977" s="1"/>
      <c r="C11977" s="6"/>
      <c r="H11977" s="8"/>
      <c r="I11977" s="4"/>
      <c r="V11977" s="27"/>
    </row>
    <row r="11978" spans="1:22" x14ac:dyDescent="0.3">
      <c r="A11978" s="1"/>
      <c r="C11978" s="6"/>
      <c r="H11978" s="8"/>
      <c r="I11978" s="4"/>
      <c r="V11978" s="27"/>
    </row>
    <row r="11979" spans="1:22" x14ac:dyDescent="0.3">
      <c r="A11979" s="1"/>
      <c r="C11979" s="6"/>
      <c r="H11979" s="8"/>
      <c r="I11979" s="4"/>
      <c r="V11979" s="27"/>
    </row>
    <row r="11980" spans="1:22" x14ac:dyDescent="0.3">
      <c r="A11980" s="1"/>
      <c r="C11980" s="6"/>
      <c r="H11980" s="8"/>
      <c r="I11980" s="4"/>
      <c r="V11980" s="27"/>
    </row>
    <row r="11981" spans="1:22" x14ac:dyDescent="0.3">
      <c r="A11981" s="1"/>
      <c r="C11981" s="6"/>
      <c r="H11981" s="8"/>
      <c r="I11981" s="4"/>
      <c r="V11981" s="27"/>
    </row>
    <row r="11982" spans="1:22" x14ac:dyDescent="0.3">
      <c r="A11982" s="1"/>
      <c r="C11982" s="6"/>
      <c r="H11982" s="8"/>
      <c r="I11982" s="4"/>
      <c r="V11982" s="27"/>
    </row>
    <row r="11983" spans="1:22" x14ac:dyDescent="0.3">
      <c r="A11983" s="1"/>
      <c r="C11983" s="6"/>
      <c r="H11983" s="8"/>
      <c r="I11983" s="4"/>
      <c r="V11983" s="27"/>
    </row>
    <row r="11984" spans="1:22" x14ac:dyDescent="0.3">
      <c r="A11984" s="1"/>
      <c r="C11984" s="6"/>
      <c r="H11984" s="8"/>
      <c r="I11984" s="4"/>
      <c r="V11984" s="27"/>
    </row>
    <row r="11985" spans="1:22" x14ac:dyDescent="0.3">
      <c r="A11985" s="1"/>
      <c r="C11985" s="6"/>
      <c r="H11985" s="8"/>
      <c r="I11985" s="4"/>
      <c r="V11985" s="27"/>
    </row>
    <row r="11986" spans="1:22" x14ac:dyDescent="0.3">
      <c r="A11986" s="1"/>
      <c r="C11986" s="6"/>
      <c r="H11986" s="8"/>
      <c r="I11986" s="4"/>
      <c r="V11986" s="27"/>
    </row>
    <row r="11987" spans="1:22" x14ac:dyDescent="0.3">
      <c r="A11987" s="1"/>
      <c r="C11987" s="6"/>
      <c r="H11987" s="8"/>
      <c r="I11987" s="4"/>
      <c r="V11987" s="27"/>
    </row>
    <row r="11988" spans="1:22" x14ac:dyDescent="0.3">
      <c r="A11988" s="1"/>
      <c r="C11988" s="6"/>
      <c r="H11988" s="8"/>
      <c r="I11988" s="4"/>
      <c r="V11988" s="27"/>
    </row>
    <row r="11989" spans="1:22" x14ac:dyDescent="0.3">
      <c r="A11989" s="1"/>
      <c r="C11989" s="6"/>
      <c r="H11989" s="8"/>
      <c r="I11989" s="4"/>
      <c r="V11989" s="27"/>
    </row>
    <row r="11990" spans="1:22" x14ac:dyDescent="0.3">
      <c r="A11990" s="1"/>
      <c r="C11990" s="6"/>
      <c r="H11990" s="8"/>
      <c r="I11990" s="4"/>
      <c r="V11990" s="27"/>
    </row>
    <row r="11991" spans="1:22" x14ac:dyDescent="0.3">
      <c r="A11991" s="1"/>
      <c r="C11991" s="6"/>
      <c r="H11991" s="8"/>
      <c r="I11991" s="4"/>
      <c r="V11991" s="27"/>
    </row>
    <row r="11992" spans="1:22" x14ac:dyDescent="0.3">
      <c r="A11992" s="1"/>
      <c r="C11992" s="6"/>
      <c r="H11992" s="8"/>
      <c r="I11992" s="4"/>
      <c r="V11992" s="27"/>
    </row>
    <row r="11993" spans="1:22" x14ac:dyDescent="0.3">
      <c r="A11993" s="1"/>
      <c r="C11993" s="6"/>
      <c r="H11993" s="8"/>
      <c r="I11993" s="4"/>
      <c r="V11993" s="27"/>
    </row>
    <row r="11994" spans="1:22" x14ac:dyDescent="0.3">
      <c r="A11994" s="1"/>
      <c r="C11994" s="6"/>
      <c r="H11994" s="8"/>
      <c r="I11994" s="4"/>
      <c r="V11994" s="27"/>
    </row>
    <row r="11995" spans="1:22" x14ac:dyDescent="0.3">
      <c r="A11995" s="1"/>
      <c r="C11995" s="6"/>
      <c r="H11995" s="8"/>
      <c r="I11995" s="4"/>
      <c r="V11995" s="27"/>
    </row>
    <row r="11996" spans="1:22" x14ac:dyDescent="0.3">
      <c r="A11996" s="1"/>
      <c r="C11996" s="6"/>
      <c r="H11996" s="8"/>
      <c r="I11996" s="4"/>
      <c r="V11996" s="27"/>
    </row>
    <row r="11997" spans="1:22" x14ac:dyDescent="0.3">
      <c r="A11997" s="1"/>
      <c r="C11997" s="6"/>
      <c r="H11997" s="8"/>
      <c r="I11997" s="4"/>
      <c r="V11997" s="27"/>
    </row>
    <row r="11998" spans="1:22" x14ac:dyDescent="0.3">
      <c r="A11998" s="1"/>
      <c r="C11998" s="6"/>
      <c r="H11998" s="8"/>
      <c r="I11998" s="4"/>
      <c r="V11998" s="27"/>
    </row>
    <row r="11999" spans="1:22" x14ac:dyDescent="0.3">
      <c r="A11999" s="1"/>
      <c r="C11999" s="6"/>
      <c r="H11999" s="8"/>
      <c r="I11999" s="4"/>
      <c r="V11999" s="27"/>
    </row>
    <row r="12000" spans="1:22" x14ac:dyDescent="0.3">
      <c r="A12000" s="1"/>
      <c r="C12000" s="6"/>
      <c r="H12000" s="8"/>
      <c r="I12000" s="4"/>
      <c r="V12000" s="27"/>
    </row>
    <row r="12001" spans="1:22" x14ac:dyDescent="0.3">
      <c r="A12001" s="1"/>
      <c r="C12001" s="6"/>
      <c r="H12001" s="8"/>
      <c r="I12001" s="4"/>
      <c r="V12001" s="27"/>
    </row>
    <row r="12002" spans="1:22" x14ac:dyDescent="0.3">
      <c r="A12002" s="1"/>
      <c r="C12002" s="6"/>
      <c r="H12002" s="8"/>
      <c r="I12002" s="4"/>
      <c r="V12002" s="27"/>
    </row>
    <row r="12003" spans="1:22" x14ac:dyDescent="0.3">
      <c r="A12003" s="1"/>
      <c r="C12003" s="6"/>
      <c r="H12003" s="8"/>
      <c r="I12003" s="4"/>
      <c r="V12003" s="27"/>
    </row>
    <row r="12004" spans="1:22" x14ac:dyDescent="0.3">
      <c r="A12004" s="1"/>
      <c r="C12004" s="6"/>
      <c r="H12004" s="8"/>
      <c r="I12004" s="4"/>
      <c r="V12004" s="27"/>
    </row>
    <row r="12005" spans="1:22" x14ac:dyDescent="0.3">
      <c r="A12005" s="1"/>
      <c r="C12005" s="6"/>
      <c r="H12005" s="8"/>
      <c r="I12005" s="4"/>
      <c r="V12005" s="27"/>
    </row>
    <row r="12006" spans="1:22" x14ac:dyDescent="0.3">
      <c r="A12006" s="1"/>
      <c r="C12006" s="6"/>
      <c r="H12006" s="8"/>
      <c r="I12006" s="4"/>
      <c r="V12006" s="27"/>
    </row>
    <row r="12007" spans="1:22" x14ac:dyDescent="0.3">
      <c r="A12007" s="1"/>
      <c r="C12007" s="6"/>
      <c r="H12007" s="8"/>
      <c r="I12007" s="4"/>
      <c r="V12007" s="27"/>
    </row>
    <row r="12008" spans="1:22" x14ac:dyDescent="0.3">
      <c r="A12008" s="1"/>
      <c r="C12008" s="6"/>
      <c r="H12008" s="8"/>
      <c r="I12008" s="4"/>
      <c r="V12008" s="27"/>
    </row>
    <row r="12009" spans="1:22" x14ac:dyDescent="0.3">
      <c r="A12009" s="1"/>
      <c r="C12009" s="6"/>
      <c r="H12009" s="8"/>
      <c r="I12009" s="4"/>
      <c r="V12009" s="27"/>
    </row>
    <row r="12010" spans="1:22" x14ac:dyDescent="0.3">
      <c r="A12010" s="1"/>
      <c r="C12010" s="6"/>
      <c r="H12010" s="8"/>
      <c r="I12010" s="4"/>
      <c r="V12010" s="27"/>
    </row>
    <row r="12011" spans="1:22" x14ac:dyDescent="0.3">
      <c r="A12011" s="1"/>
      <c r="C12011" s="6"/>
      <c r="H12011" s="8"/>
      <c r="I12011" s="4"/>
      <c r="V12011" s="27"/>
    </row>
    <row r="12012" spans="1:22" x14ac:dyDescent="0.3">
      <c r="A12012" s="1"/>
      <c r="C12012" s="6"/>
      <c r="H12012" s="8"/>
      <c r="I12012" s="4"/>
      <c r="V12012" s="27"/>
    </row>
    <row r="12013" spans="1:22" x14ac:dyDescent="0.3">
      <c r="A12013" s="1"/>
      <c r="C12013" s="6"/>
      <c r="H12013" s="8"/>
      <c r="I12013" s="4"/>
      <c r="V12013" s="27"/>
    </row>
    <row r="12014" spans="1:22" x14ac:dyDescent="0.3">
      <c r="A12014" s="1"/>
      <c r="C12014" s="6"/>
      <c r="H12014" s="8"/>
      <c r="I12014" s="4"/>
      <c r="V12014" s="27"/>
    </row>
    <row r="12015" spans="1:22" x14ac:dyDescent="0.3">
      <c r="A12015" s="1"/>
      <c r="C12015" s="6"/>
      <c r="H12015" s="8"/>
      <c r="I12015" s="4"/>
      <c r="V12015" s="27"/>
    </row>
    <row r="12016" spans="1:22" x14ac:dyDescent="0.3">
      <c r="A12016" s="1"/>
      <c r="C12016" s="6"/>
      <c r="H12016" s="8"/>
      <c r="I12016" s="4"/>
      <c r="V12016" s="27"/>
    </row>
    <row r="12017" spans="1:22" x14ac:dyDescent="0.3">
      <c r="A12017" s="1"/>
      <c r="C12017" s="6"/>
      <c r="H12017" s="8"/>
      <c r="I12017" s="4"/>
      <c r="V12017" s="27"/>
    </row>
    <row r="12018" spans="1:22" x14ac:dyDescent="0.3">
      <c r="A12018" s="1"/>
      <c r="C12018" s="6"/>
      <c r="H12018" s="8"/>
      <c r="I12018" s="4"/>
      <c r="V12018" s="27"/>
    </row>
    <row r="12019" spans="1:22" x14ac:dyDescent="0.3">
      <c r="A12019" s="1"/>
      <c r="C12019" s="6"/>
      <c r="H12019" s="8"/>
      <c r="I12019" s="4"/>
      <c r="V12019" s="27"/>
    </row>
    <row r="12020" spans="1:22" x14ac:dyDescent="0.3">
      <c r="A12020" s="1"/>
      <c r="C12020" s="6"/>
      <c r="H12020" s="8"/>
      <c r="I12020" s="4"/>
      <c r="V12020" s="27"/>
    </row>
    <row r="12021" spans="1:22" x14ac:dyDescent="0.3">
      <c r="A12021" s="1"/>
      <c r="C12021" s="6"/>
      <c r="H12021" s="8"/>
      <c r="I12021" s="4"/>
      <c r="V12021" s="27"/>
    </row>
    <row r="12022" spans="1:22" x14ac:dyDescent="0.3">
      <c r="A12022" s="1"/>
      <c r="C12022" s="6"/>
      <c r="H12022" s="8"/>
      <c r="I12022" s="4"/>
      <c r="V12022" s="27"/>
    </row>
    <row r="12023" spans="1:22" x14ac:dyDescent="0.3">
      <c r="A12023" s="1"/>
      <c r="C12023" s="6"/>
      <c r="H12023" s="8"/>
      <c r="I12023" s="4"/>
      <c r="V12023" s="27"/>
    </row>
    <row r="12024" spans="1:22" x14ac:dyDescent="0.3">
      <c r="A12024" s="1"/>
      <c r="C12024" s="6"/>
      <c r="H12024" s="8"/>
      <c r="I12024" s="4"/>
      <c r="V12024" s="27"/>
    </row>
    <row r="12025" spans="1:22" x14ac:dyDescent="0.3">
      <c r="A12025" s="1"/>
      <c r="C12025" s="6"/>
      <c r="H12025" s="8"/>
      <c r="I12025" s="4"/>
      <c r="V12025" s="27"/>
    </row>
    <row r="12026" spans="1:22" x14ac:dyDescent="0.3">
      <c r="A12026" s="1"/>
      <c r="C12026" s="6"/>
      <c r="H12026" s="8"/>
      <c r="I12026" s="4"/>
      <c r="V12026" s="27"/>
    </row>
    <row r="12027" spans="1:22" x14ac:dyDescent="0.3">
      <c r="A12027" s="1"/>
      <c r="C12027" s="6"/>
      <c r="H12027" s="8"/>
      <c r="I12027" s="4"/>
      <c r="V12027" s="27"/>
    </row>
    <row r="12028" spans="1:22" x14ac:dyDescent="0.3">
      <c r="A12028" s="1"/>
      <c r="C12028" s="6"/>
      <c r="H12028" s="8"/>
      <c r="I12028" s="4"/>
      <c r="V12028" s="27"/>
    </row>
    <row r="12029" spans="1:22" x14ac:dyDescent="0.3">
      <c r="A12029" s="1"/>
      <c r="C12029" s="6"/>
      <c r="H12029" s="8"/>
      <c r="I12029" s="4"/>
      <c r="V12029" s="27"/>
    </row>
    <row r="12030" spans="1:22" x14ac:dyDescent="0.3">
      <c r="A12030" s="1"/>
      <c r="C12030" s="6"/>
      <c r="H12030" s="8"/>
      <c r="I12030" s="4"/>
      <c r="V12030" s="27"/>
    </row>
    <row r="12031" spans="1:22" x14ac:dyDescent="0.3">
      <c r="A12031" s="1"/>
      <c r="C12031" s="6"/>
      <c r="H12031" s="8"/>
      <c r="I12031" s="4"/>
      <c r="V12031" s="27"/>
    </row>
    <row r="12032" spans="1:22" x14ac:dyDescent="0.3">
      <c r="A12032" s="1"/>
      <c r="C12032" s="6"/>
      <c r="H12032" s="8"/>
      <c r="I12032" s="4"/>
      <c r="V12032" s="27"/>
    </row>
    <row r="12033" spans="1:22" x14ac:dyDescent="0.3">
      <c r="A12033" s="1"/>
      <c r="C12033" s="6"/>
      <c r="H12033" s="8"/>
      <c r="I12033" s="4"/>
      <c r="V12033" s="27"/>
    </row>
    <row r="12034" spans="1:22" x14ac:dyDescent="0.3">
      <c r="A12034" s="1"/>
      <c r="C12034" s="6"/>
      <c r="H12034" s="8"/>
      <c r="I12034" s="4"/>
      <c r="V12034" s="27"/>
    </row>
    <row r="12035" spans="1:22" x14ac:dyDescent="0.3">
      <c r="A12035" s="1"/>
      <c r="C12035" s="6"/>
      <c r="H12035" s="8"/>
      <c r="I12035" s="4"/>
      <c r="V12035" s="27"/>
    </row>
    <row r="12036" spans="1:22" x14ac:dyDescent="0.3">
      <c r="A12036" s="1"/>
      <c r="C12036" s="6"/>
      <c r="H12036" s="8"/>
      <c r="I12036" s="4"/>
      <c r="V12036" s="27"/>
    </row>
    <row r="12037" spans="1:22" x14ac:dyDescent="0.3">
      <c r="A12037" s="1"/>
      <c r="C12037" s="6"/>
      <c r="H12037" s="8"/>
      <c r="I12037" s="4"/>
      <c r="V12037" s="27"/>
    </row>
    <row r="12038" spans="1:22" x14ac:dyDescent="0.3">
      <c r="A12038" s="1"/>
      <c r="C12038" s="6"/>
      <c r="H12038" s="8"/>
      <c r="I12038" s="4"/>
      <c r="V12038" s="27"/>
    </row>
    <row r="12039" spans="1:22" x14ac:dyDescent="0.3">
      <c r="A12039" s="1"/>
      <c r="C12039" s="6"/>
      <c r="H12039" s="8"/>
      <c r="I12039" s="4"/>
      <c r="V12039" s="27"/>
    </row>
    <row r="12040" spans="1:22" x14ac:dyDescent="0.3">
      <c r="A12040" s="1"/>
      <c r="C12040" s="6"/>
      <c r="H12040" s="8"/>
      <c r="I12040" s="4"/>
      <c r="V12040" s="27"/>
    </row>
    <row r="12041" spans="1:22" x14ac:dyDescent="0.3">
      <c r="A12041" s="1"/>
      <c r="C12041" s="6"/>
      <c r="H12041" s="8"/>
      <c r="I12041" s="4"/>
      <c r="V12041" s="27"/>
    </row>
    <row r="12042" spans="1:22" x14ac:dyDescent="0.3">
      <c r="A12042" s="1"/>
      <c r="C12042" s="6"/>
      <c r="H12042" s="8"/>
      <c r="I12042" s="4"/>
      <c r="V12042" s="27"/>
    </row>
    <row r="12043" spans="1:22" x14ac:dyDescent="0.3">
      <c r="A12043" s="1"/>
      <c r="C12043" s="6"/>
      <c r="H12043" s="8"/>
      <c r="I12043" s="4"/>
      <c r="V12043" s="27"/>
    </row>
    <row r="12044" spans="1:22" x14ac:dyDescent="0.3">
      <c r="A12044" s="1"/>
      <c r="C12044" s="6"/>
      <c r="H12044" s="8"/>
      <c r="I12044" s="4"/>
      <c r="V12044" s="27"/>
    </row>
    <row r="12045" spans="1:22" x14ac:dyDescent="0.3">
      <c r="A12045" s="1"/>
      <c r="C12045" s="6"/>
      <c r="H12045" s="8"/>
      <c r="I12045" s="4"/>
      <c r="V12045" s="27"/>
    </row>
    <row r="12046" spans="1:22" x14ac:dyDescent="0.3">
      <c r="A12046" s="1"/>
      <c r="C12046" s="6"/>
      <c r="H12046" s="8"/>
      <c r="I12046" s="4"/>
      <c r="V12046" s="27"/>
    </row>
    <row r="12047" spans="1:22" x14ac:dyDescent="0.3">
      <c r="A12047" s="1"/>
      <c r="C12047" s="6"/>
      <c r="H12047" s="8"/>
      <c r="I12047" s="4"/>
      <c r="V12047" s="27"/>
    </row>
    <row r="12048" spans="1:22" x14ac:dyDescent="0.3">
      <c r="A12048" s="1"/>
      <c r="C12048" s="6"/>
      <c r="H12048" s="8"/>
      <c r="I12048" s="4"/>
      <c r="V12048" s="27"/>
    </row>
    <row r="12049" spans="1:22" x14ac:dyDescent="0.3">
      <c r="A12049" s="1"/>
      <c r="C12049" s="6"/>
      <c r="H12049" s="8"/>
      <c r="I12049" s="4"/>
      <c r="V12049" s="27"/>
    </row>
    <row r="12050" spans="1:22" x14ac:dyDescent="0.3">
      <c r="A12050" s="1"/>
      <c r="C12050" s="6"/>
      <c r="H12050" s="8"/>
      <c r="I12050" s="4"/>
      <c r="V12050" s="27"/>
    </row>
    <row r="12051" spans="1:22" x14ac:dyDescent="0.3">
      <c r="A12051" s="1"/>
      <c r="C12051" s="6"/>
      <c r="H12051" s="8"/>
      <c r="I12051" s="4"/>
      <c r="V12051" s="27"/>
    </row>
    <row r="12052" spans="1:22" x14ac:dyDescent="0.3">
      <c r="A12052" s="1"/>
      <c r="C12052" s="6"/>
      <c r="H12052" s="8"/>
      <c r="I12052" s="4"/>
      <c r="V12052" s="27"/>
    </row>
    <row r="12053" spans="1:22" x14ac:dyDescent="0.3">
      <c r="A12053" s="1"/>
      <c r="C12053" s="6"/>
      <c r="H12053" s="8"/>
      <c r="I12053" s="4"/>
      <c r="V12053" s="27"/>
    </row>
    <row r="12054" spans="1:22" x14ac:dyDescent="0.3">
      <c r="A12054" s="1"/>
      <c r="C12054" s="6"/>
      <c r="H12054" s="8"/>
      <c r="I12054" s="4"/>
      <c r="V12054" s="27"/>
    </row>
    <row r="12055" spans="1:22" x14ac:dyDescent="0.3">
      <c r="A12055" s="1"/>
      <c r="C12055" s="6"/>
      <c r="H12055" s="8"/>
      <c r="I12055" s="4"/>
      <c r="V12055" s="27"/>
    </row>
    <row r="12056" spans="1:22" x14ac:dyDescent="0.3">
      <c r="A12056" s="1"/>
      <c r="C12056" s="6"/>
      <c r="H12056" s="8"/>
      <c r="I12056" s="4"/>
      <c r="V12056" s="27"/>
    </row>
    <row r="12057" spans="1:22" x14ac:dyDescent="0.3">
      <c r="A12057" s="1"/>
      <c r="C12057" s="6"/>
      <c r="H12057" s="8"/>
      <c r="I12057" s="4"/>
      <c r="V12057" s="27"/>
    </row>
    <row r="12058" spans="1:22" x14ac:dyDescent="0.3">
      <c r="A12058" s="1"/>
      <c r="C12058" s="6"/>
      <c r="H12058" s="8"/>
      <c r="I12058" s="4"/>
      <c r="V12058" s="27"/>
    </row>
    <row r="12059" spans="1:22" x14ac:dyDescent="0.3">
      <c r="A12059" s="1"/>
      <c r="C12059" s="6"/>
      <c r="H12059" s="8"/>
      <c r="I12059" s="4"/>
      <c r="V12059" s="27"/>
    </row>
    <row r="12060" spans="1:22" x14ac:dyDescent="0.3">
      <c r="A12060" s="1"/>
      <c r="C12060" s="6"/>
      <c r="H12060" s="8"/>
      <c r="I12060" s="4"/>
      <c r="V12060" s="27"/>
    </row>
    <row r="12061" spans="1:22" x14ac:dyDescent="0.3">
      <c r="A12061" s="1"/>
      <c r="C12061" s="6"/>
      <c r="H12061" s="8"/>
      <c r="I12061" s="4"/>
      <c r="V12061" s="27"/>
    </row>
    <row r="12062" spans="1:22" x14ac:dyDescent="0.3">
      <c r="A12062" s="1"/>
      <c r="C12062" s="6"/>
      <c r="H12062" s="8"/>
      <c r="I12062" s="4"/>
      <c r="V12062" s="27"/>
    </row>
    <row r="12063" spans="1:22" x14ac:dyDescent="0.3">
      <c r="A12063" s="1"/>
      <c r="C12063" s="6"/>
      <c r="H12063" s="8"/>
      <c r="I12063" s="4"/>
      <c r="V12063" s="27"/>
    </row>
    <row r="12064" spans="1:22" x14ac:dyDescent="0.3">
      <c r="A12064" s="1"/>
      <c r="C12064" s="6"/>
      <c r="H12064" s="8"/>
      <c r="I12064" s="4"/>
      <c r="V12064" s="27"/>
    </row>
    <row r="12065" spans="1:22" x14ac:dyDescent="0.3">
      <c r="A12065" s="1"/>
      <c r="C12065" s="6"/>
      <c r="H12065" s="8"/>
      <c r="I12065" s="4"/>
      <c r="V12065" s="27"/>
    </row>
    <row r="12066" spans="1:22" x14ac:dyDescent="0.3">
      <c r="A12066" s="1"/>
      <c r="C12066" s="6"/>
      <c r="H12066" s="8"/>
      <c r="I12066" s="4"/>
      <c r="V12066" s="27"/>
    </row>
    <row r="12067" spans="1:22" x14ac:dyDescent="0.3">
      <c r="A12067" s="1"/>
      <c r="C12067" s="6"/>
      <c r="H12067" s="8"/>
      <c r="I12067" s="4"/>
      <c r="V12067" s="27"/>
    </row>
    <row r="12068" spans="1:22" x14ac:dyDescent="0.3">
      <c r="A12068" s="1"/>
      <c r="C12068" s="6"/>
      <c r="H12068" s="8"/>
      <c r="I12068" s="4"/>
      <c r="V12068" s="27"/>
    </row>
    <row r="12069" spans="1:22" x14ac:dyDescent="0.3">
      <c r="A12069" s="1"/>
      <c r="C12069" s="6"/>
      <c r="H12069" s="8"/>
      <c r="I12069" s="4"/>
      <c r="V12069" s="27"/>
    </row>
    <row r="12070" spans="1:22" x14ac:dyDescent="0.3">
      <c r="A12070" s="1"/>
      <c r="C12070" s="6"/>
      <c r="H12070" s="8"/>
      <c r="I12070" s="4"/>
      <c r="V12070" s="27"/>
    </row>
    <row r="12071" spans="1:22" x14ac:dyDescent="0.3">
      <c r="A12071" s="1"/>
      <c r="C12071" s="6"/>
      <c r="H12071" s="8"/>
      <c r="I12071" s="4"/>
      <c r="V12071" s="27"/>
    </row>
    <row r="12072" spans="1:22" x14ac:dyDescent="0.3">
      <c r="A12072" s="1"/>
      <c r="C12072" s="6"/>
      <c r="H12072" s="8"/>
      <c r="I12072" s="4"/>
      <c r="V12072" s="27"/>
    </row>
    <row r="12073" spans="1:22" x14ac:dyDescent="0.3">
      <c r="A12073" s="1"/>
      <c r="C12073" s="6"/>
      <c r="H12073" s="8"/>
      <c r="I12073" s="4"/>
      <c r="V12073" s="27"/>
    </row>
    <row r="12074" spans="1:22" x14ac:dyDescent="0.3">
      <c r="A12074" s="1"/>
      <c r="C12074" s="6"/>
      <c r="H12074" s="8"/>
      <c r="I12074" s="4"/>
      <c r="V12074" s="27"/>
    </row>
    <row r="12075" spans="1:22" x14ac:dyDescent="0.3">
      <c r="A12075" s="1"/>
      <c r="C12075" s="6"/>
      <c r="H12075" s="8"/>
      <c r="I12075" s="4"/>
      <c r="V12075" s="27"/>
    </row>
    <row r="12076" spans="1:22" x14ac:dyDescent="0.3">
      <c r="A12076" s="1"/>
      <c r="C12076" s="6"/>
      <c r="H12076" s="8"/>
      <c r="I12076" s="4"/>
      <c r="V12076" s="27"/>
    </row>
    <row r="12077" spans="1:22" x14ac:dyDescent="0.3">
      <c r="A12077" s="1"/>
      <c r="C12077" s="6"/>
      <c r="H12077" s="8"/>
      <c r="I12077" s="4"/>
      <c r="V12077" s="27"/>
    </row>
    <row r="12078" spans="1:22" x14ac:dyDescent="0.3">
      <c r="A12078" s="1"/>
      <c r="C12078" s="6"/>
      <c r="H12078" s="8"/>
      <c r="I12078" s="4"/>
      <c r="V12078" s="27"/>
    </row>
    <row r="12079" spans="1:22" x14ac:dyDescent="0.3">
      <c r="A12079" s="1"/>
      <c r="C12079" s="6"/>
      <c r="H12079" s="8"/>
      <c r="I12079" s="4"/>
      <c r="V12079" s="27"/>
    </row>
    <row r="12080" spans="1:22" x14ac:dyDescent="0.3">
      <c r="A12080" s="1"/>
      <c r="C12080" s="6"/>
      <c r="H12080" s="8"/>
      <c r="I12080" s="4"/>
      <c r="V12080" s="27"/>
    </row>
    <row r="12081" spans="1:22" x14ac:dyDescent="0.3">
      <c r="A12081" s="1"/>
      <c r="C12081" s="6"/>
      <c r="H12081" s="8"/>
      <c r="I12081" s="4"/>
      <c r="V12081" s="27"/>
    </row>
    <row r="12082" spans="1:22" x14ac:dyDescent="0.3">
      <c r="A12082" s="1"/>
      <c r="C12082" s="6"/>
      <c r="H12082" s="8"/>
      <c r="I12082" s="4"/>
      <c r="V12082" s="27"/>
    </row>
    <row r="12083" spans="1:22" x14ac:dyDescent="0.3">
      <c r="A12083" s="1"/>
      <c r="C12083" s="6"/>
      <c r="H12083" s="8"/>
      <c r="I12083" s="4"/>
      <c r="V12083" s="27"/>
    </row>
    <row r="12084" spans="1:22" x14ac:dyDescent="0.3">
      <c r="A12084" s="1"/>
      <c r="C12084" s="6"/>
      <c r="H12084" s="8"/>
      <c r="I12084" s="4"/>
      <c r="V12084" s="27"/>
    </row>
    <row r="12085" spans="1:22" x14ac:dyDescent="0.3">
      <c r="A12085" s="1"/>
      <c r="C12085" s="6"/>
      <c r="H12085" s="8"/>
      <c r="I12085" s="4"/>
      <c r="V12085" s="27"/>
    </row>
    <row r="12086" spans="1:22" x14ac:dyDescent="0.3">
      <c r="A12086" s="1"/>
      <c r="C12086" s="6"/>
      <c r="H12086" s="8"/>
      <c r="I12086" s="4"/>
      <c r="V12086" s="27"/>
    </row>
    <row r="12087" spans="1:22" x14ac:dyDescent="0.3">
      <c r="A12087" s="1"/>
      <c r="C12087" s="6"/>
      <c r="H12087" s="8"/>
      <c r="I12087" s="4"/>
      <c r="V12087" s="27"/>
    </row>
    <row r="12088" spans="1:22" x14ac:dyDescent="0.3">
      <c r="A12088" s="1"/>
      <c r="C12088" s="6"/>
      <c r="H12088" s="8"/>
      <c r="I12088" s="4"/>
      <c r="V12088" s="27"/>
    </row>
    <row r="12089" spans="1:22" x14ac:dyDescent="0.3">
      <c r="A12089" s="1"/>
      <c r="C12089" s="6"/>
      <c r="H12089" s="8"/>
      <c r="I12089" s="4"/>
      <c r="V12089" s="27"/>
    </row>
    <row r="12090" spans="1:22" x14ac:dyDescent="0.3">
      <c r="A12090" s="1"/>
      <c r="C12090" s="6"/>
      <c r="H12090" s="8"/>
      <c r="I12090" s="4"/>
      <c r="V12090" s="27"/>
    </row>
    <row r="12091" spans="1:22" x14ac:dyDescent="0.3">
      <c r="A12091" s="1"/>
      <c r="C12091" s="6"/>
      <c r="H12091" s="8"/>
      <c r="I12091" s="4"/>
      <c r="V12091" s="27"/>
    </row>
    <row r="12092" spans="1:22" x14ac:dyDescent="0.3">
      <c r="A12092" s="1"/>
      <c r="C12092" s="6"/>
      <c r="H12092" s="8"/>
      <c r="I12092" s="4"/>
      <c r="V12092" s="27"/>
    </row>
    <row r="12093" spans="1:22" x14ac:dyDescent="0.3">
      <c r="A12093" s="1"/>
      <c r="C12093" s="6"/>
      <c r="H12093" s="8"/>
      <c r="I12093" s="4"/>
      <c r="V12093" s="27"/>
    </row>
    <row r="12094" spans="1:22" x14ac:dyDescent="0.3">
      <c r="A12094" s="1"/>
      <c r="C12094" s="6"/>
      <c r="H12094" s="8"/>
      <c r="I12094" s="4"/>
      <c r="V12094" s="27"/>
    </row>
    <row r="12095" spans="1:22" x14ac:dyDescent="0.3">
      <c r="A12095" s="1"/>
      <c r="C12095" s="6"/>
      <c r="H12095" s="8"/>
      <c r="I12095" s="4"/>
      <c r="V12095" s="27"/>
    </row>
    <row r="12096" spans="1:22" x14ac:dyDescent="0.3">
      <c r="A12096" s="1"/>
      <c r="C12096" s="6"/>
      <c r="H12096" s="8"/>
      <c r="I12096" s="4"/>
      <c r="V12096" s="27"/>
    </row>
    <row r="12097" spans="1:22" x14ac:dyDescent="0.3">
      <c r="A12097" s="1"/>
      <c r="C12097" s="6"/>
      <c r="H12097" s="8"/>
      <c r="I12097" s="4"/>
      <c r="V12097" s="27"/>
    </row>
    <row r="12098" spans="1:22" x14ac:dyDescent="0.3">
      <c r="A12098" s="1"/>
      <c r="C12098" s="6"/>
      <c r="H12098" s="8"/>
      <c r="I12098" s="4"/>
      <c r="V12098" s="27"/>
    </row>
    <row r="12099" spans="1:22" x14ac:dyDescent="0.3">
      <c r="A12099" s="1"/>
      <c r="C12099" s="6"/>
      <c r="H12099" s="8"/>
      <c r="I12099" s="4"/>
      <c r="V12099" s="27"/>
    </row>
    <row r="12100" spans="1:22" x14ac:dyDescent="0.3">
      <c r="A12100" s="1"/>
      <c r="C12100" s="6"/>
      <c r="H12100" s="8"/>
      <c r="I12100" s="4"/>
      <c r="V12100" s="27"/>
    </row>
    <row r="12101" spans="1:22" x14ac:dyDescent="0.3">
      <c r="A12101" s="1"/>
      <c r="C12101" s="6"/>
      <c r="H12101" s="8"/>
      <c r="I12101" s="4"/>
      <c r="V12101" s="27"/>
    </row>
    <row r="12102" spans="1:22" x14ac:dyDescent="0.3">
      <c r="A12102" s="1"/>
      <c r="C12102" s="6"/>
      <c r="H12102" s="8"/>
      <c r="I12102" s="4"/>
      <c r="V12102" s="27"/>
    </row>
    <row r="12103" spans="1:22" x14ac:dyDescent="0.3">
      <c r="A12103" s="1"/>
      <c r="C12103" s="6"/>
      <c r="H12103" s="8"/>
      <c r="I12103" s="4"/>
      <c r="V12103" s="27"/>
    </row>
    <row r="12104" spans="1:22" x14ac:dyDescent="0.3">
      <c r="A12104" s="1"/>
      <c r="C12104" s="6"/>
      <c r="H12104" s="8"/>
      <c r="I12104" s="4"/>
      <c r="V12104" s="27"/>
    </row>
    <row r="12105" spans="1:22" x14ac:dyDescent="0.3">
      <c r="A12105" s="1"/>
      <c r="C12105" s="6"/>
      <c r="H12105" s="8"/>
      <c r="I12105" s="4"/>
      <c r="V12105" s="27"/>
    </row>
    <row r="12106" spans="1:22" x14ac:dyDescent="0.3">
      <c r="A12106" s="1"/>
      <c r="C12106" s="6"/>
      <c r="H12106" s="8"/>
      <c r="I12106" s="4"/>
      <c r="V12106" s="27"/>
    </row>
    <row r="12107" spans="1:22" x14ac:dyDescent="0.3">
      <c r="A12107" s="1"/>
      <c r="C12107" s="6"/>
      <c r="H12107" s="8"/>
      <c r="I12107" s="4"/>
      <c r="V12107" s="27"/>
    </row>
    <row r="12108" spans="1:22" x14ac:dyDescent="0.3">
      <c r="A12108" s="1"/>
      <c r="C12108" s="6"/>
      <c r="H12108" s="8"/>
      <c r="I12108" s="4"/>
      <c r="V12108" s="27"/>
    </row>
    <row r="12109" spans="1:22" x14ac:dyDescent="0.3">
      <c r="A12109" s="1"/>
      <c r="C12109" s="6"/>
      <c r="H12109" s="8"/>
      <c r="I12109" s="4"/>
      <c r="V12109" s="27"/>
    </row>
    <row r="12110" spans="1:22" x14ac:dyDescent="0.3">
      <c r="A12110" s="1"/>
      <c r="C12110" s="6"/>
      <c r="H12110" s="8"/>
      <c r="I12110" s="4"/>
      <c r="V12110" s="27"/>
    </row>
    <row r="12111" spans="1:22" x14ac:dyDescent="0.3">
      <c r="A12111" s="1"/>
      <c r="C12111" s="6"/>
      <c r="H12111" s="8"/>
      <c r="I12111" s="4"/>
      <c r="V12111" s="27"/>
    </row>
    <row r="12112" spans="1:22" x14ac:dyDescent="0.3">
      <c r="A12112" s="1"/>
      <c r="C12112" s="6"/>
      <c r="H12112" s="8"/>
      <c r="I12112" s="4"/>
      <c r="V12112" s="27"/>
    </row>
    <row r="12113" spans="1:22" x14ac:dyDescent="0.3">
      <c r="A12113" s="1"/>
      <c r="C12113" s="6"/>
      <c r="H12113" s="8"/>
      <c r="I12113" s="4"/>
      <c r="V12113" s="27"/>
    </row>
    <row r="12114" spans="1:22" x14ac:dyDescent="0.3">
      <c r="A12114" s="1"/>
      <c r="C12114" s="6"/>
      <c r="H12114" s="8"/>
      <c r="I12114" s="4"/>
      <c r="V12114" s="27"/>
    </row>
    <row r="12115" spans="1:22" x14ac:dyDescent="0.3">
      <c r="A12115" s="1"/>
      <c r="C12115" s="6"/>
      <c r="H12115" s="8"/>
      <c r="I12115" s="4"/>
      <c r="V12115" s="27"/>
    </row>
    <row r="12116" spans="1:22" x14ac:dyDescent="0.3">
      <c r="A12116" s="1"/>
      <c r="C12116" s="6"/>
      <c r="H12116" s="8"/>
      <c r="I12116" s="4"/>
      <c r="V12116" s="27"/>
    </row>
    <row r="12117" spans="1:22" x14ac:dyDescent="0.3">
      <c r="A12117" s="1"/>
      <c r="C12117" s="6"/>
      <c r="H12117" s="8"/>
      <c r="I12117" s="4"/>
      <c r="V12117" s="27"/>
    </row>
    <row r="12118" spans="1:22" x14ac:dyDescent="0.3">
      <c r="A12118" s="1"/>
      <c r="C12118" s="6"/>
      <c r="H12118" s="8"/>
      <c r="I12118" s="4"/>
      <c r="V12118" s="27"/>
    </row>
    <row r="12119" spans="1:22" x14ac:dyDescent="0.3">
      <c r="A12119" s="1"/>
      <c r="C12119" s="6"/>
      <c r="H12119" s="8"/>
      <c r="I12119" s="4"/>
      <c r="V12119" s="27"/>
    </row>
    <row r="12120" spans="1:22" x14ac:dyDescent="0.3">
      <c r="A12120" s="1"/>
      <c r="C12120" s="6"/>
      <c r="H12120" s="8"/>
      <c r="I12120" s="4"/>
      <c r="V12120" s="27"/>
    </row>
    <row r="12121" spans="1:22" x14ac:dyDescent="0.3">
      <c r="A12121" s="1"/>
      <c r="C12121" s="6"/>
      <c r="H12121" s="8"/>
      <c r="I12121" s="4"/>
      <c r="V12121" s="27"/>
    </row>
    <row r="12122" spans="1:22" x14ac:dyDescent="0.3">
      <c r="A12122" s="1"/>
      <c r="C12122" s="6"/>
      <c r="H12122" s="8"/>
      <c r="I12122" s="4"/>
      <c r="V12122" s="27"/>
    </row>
    <row r="12123" spans="1:22" x14ac:dyDescent="0.3">
      <c r="A12123" s="1"/>
      <c r="C12123" s="6"/>
      <c r="H12123" s="8"/>
      <c r="I12123" s="4"/>
      <c r="V12123" s="27"/>
    </row>
    <row r="12124" spans="1:22" x14ac:dyDescent="0.3">
      <c r="A12124" s="1"/>
      <c r="C12124" s="6"/>
      <c r="H12124" s="8"/>
      <c r="I12124" s="4"/>
      <c r="V12124" s="27"/>
    </row>
    <row r="12125" spans="1:22" x14ac:dyDescent="0.3">
      <c r="A12125" s="1"/>
      <c r="C12125" s="6"/>
      <c r="H12125" s="8"/>
      <c r="I12125" s="4"/>
      <c r="V12125" s="27"/>
    </row>
    <row r="12126" spans="1:22" x14ac:dyDescent="0.3">
      <c r="A12126" s="1"/>
      <c r="C12126" s="6"/>
      <c r="H12126" s="8"/>
      <c r="I12126" s="4"/>
      <c r="V12126" s="27"/>
    </row>
    <row r="12127" spans="1:22" x14ac:dyDescent="0.3">
      <c r="A12127" s="1"/>
      <c r="C12127" s="6"/>
      <c r="H12127" s="8"/>
      <c r="I12127" s="4"/>
      <c r="V12127" s="27"/>
    </row>
    <row r="12128" spans="1:22" x14ac:dyDescent="0.3">
      <c r="A12128" s="1"/>
      <c r="C12128" s="6"/>
      <c r="H12128" s="8"/>
      <c r="I12128" s="4"/>
      <c r="V12128" s="27"/>
    </row>
    <row r="12129" spans="1:22" x14ac:dyDescent="0.3">
      <c r="A12129" s="1"/>
      <c r="C12129" s="6"/>
      <c r="H12129" s="8"/>
      <c r="I12129" s="4"/>
      <c r="V12129" s="27"/>
    </row>
    <row r="12130" spans="1:22" x14ac:dyDescent="0.3">
      <c r="A12130" s="1"/>
      <c r="C12130" s="6"/>
      <c r="H12130" s="8"/>
      <c r="I12130" s="4"/>
      <c r="V12130" s="27"/>
    </row>
    <row r="12131" spans="1:22" x14ac:dyDescent="0.3">
      <c r="A12131" s="1"/>
      <c r="C12131" s="6"/>
      <c r="H12131" s="8"/>
      <c r="I12131" s="4"/>
      <c r="V12131" s="27"/>
    </row>
    <row r="12132" spans="1:22" x14ac:dyDescent="0.3">
      <c r="A12132" s="1"/>
      <c r="C12132" s="6"/>
      <c r="H12132" s="8"/>
      <c r="I12132" s="4"/>
      <c r="V12132" s="27"/>
    </row>
    <row r="12133" spans="1:22" x14ac:dyDescent="0.3">
      <c r="A12133" s="1"/>
      <c r="C12133" s="6"/>
      <c r="H12133" s="8"/>
      <c r="I12133" s="4"/>
      <c r="V12133" s="27"/>
    </row>
    <row r="12134" spans="1:22" x14ac:dyDescent="0.3">
      <c r="A12134" s="1"/>
      <c r="C12134" s="6"/>
      <c r="H12134" s="8"/>
      <c r="I12134" s="4"/>
      <c r="V12134" s="27"/>
    </row>
    <row r="12135" spans="1:22" x14ac:dyDescent="0.3">
      <c r="A12135" s="1"/>
      <c r="C12135" s="6"/>
      <c r="H12135" s="8"/>
      <c r="I12135" s="4"/>
      <c r="V12135" s="27"/>
    </row>
    <row r="12136" spans="1:22" x14ac:dyDescent="0.3">
      <c r="A12136" s="1"/>
      <c r="C12136" s="6"/>
      <c r="H12136" s="8"/>
      <c r="I12136" s="4"/>
      <c r="V12136" s="27"/>
    </row>
    <row r="12137" spans="1:22" x14ac:dyDescent="0.3">
      <c r="A12137" s="1"/>
      <c r="C12137" s="6"/>
      <c r="H12137" s="8"/>
      <c r="I12137" s="4"/>
      <c r="V12137" s="27"/>
    </row>
    <row r="12138" spans="1:22" x14ac:dyDescent="0.3">
      <c r="A12138" s="1"/>
      <c r="C12138" s="6"/>
      <c r="H12138" s="8"/>
      <c r="I12138" s="4"/>
      <c r="V12138" s="27"/>
    </row>
    <row r="12139" spans="1:22" x14ac:dyDescent="0.3">
      <c r="A12139" s="1"/>
      <c r="C12139" s="6"/>
      <c r="H12139" s="8"/>
      <c r="I12139" s="4"/>
      <c r="V12139" s="27"/>
    </row>
    <row r="12140" spans="1:22" x14ac:dyDescent="0.3">
      <c r="A12140" s="1"/>
      <c r="C12140" s="6"/>
      <c r="H12140" s="8"/>
      <c r="I12140" s="4"/>
      <c r="V12140" s="27"/>
    </row>
    <row r="12141" spans="1:22" x14ac:dyDescent="0.3">
      <c r="A12141" s="1"/>
      <c r="C12141" s="6"/>
      <c r="H12141" s="8"/>
      <c r="I12141" s="4"/>
      <c r="V12141" s="27"/>
    </row>
    <row r="12142" spans="1:22" x14ac:dyDescent="0.3">
      <c r="A12142" s="1"/>
      <c r="C12142" s="6"/>
      <c r="H12142" s="8"/>
      <c r="I12142" s="4"/>
      <c r="V12142" s="27"/>
    </row>
    <row r="12143" spans="1:22" x14ac:dyDescent="0.3">
      <c r="A12143" s="1"/>
      <c r="C12143" s="6"/>
      <c r="H12143" s="8"/>
      <c r="I12143" s="4"/>
      <c r="V12143" s="27"/>
    </row>
    <row r="12144" spans="1:22" x14ac:dyDescent="0.3">
      <c r="A12144" s="1"/>
      <c r="C12144" s="6"/>
      <c r="H12144" s="8"/>
      <c r="I12144" s="4"/>
      <c r="V12144" s="27"/>
    </row>
    <row r="12145" spans="1:22" x14ac:dyDescent="0.3">
      <c r="A12145" s="1"/>
      <c r="C12145" s="6"/>
      <c r="H12145" s="8"/>
      <c r="I12145" s="4"/>
      <c r="V12145" s="27"/>
    </row>
    <row r="12146" spans="1:22" x14ac:dyDescent="0.3">
      <c r="A12146" s="1"/>
      <c r="C12146" s="6"/>
      <c r="H12146" s="8"/>
      <c r="I12146" s="4"/>
      <c r="V12146" s="27"/>
    </row>
    <row r="12147" spans="1:22" x14ac:dyDescent="0.3">
      <c r="A12147" s="1"/>
      <c r="C12147" s="6"/>
      <c r="H12147" s="8"/>
      <c r="I12147" s="4"/>
      <c r="V12147" s="27"/>
    </row>
    <row r="12148" spans="1:22" x14ac:dyDescent="0.3">
      <c r="A12148" s="1"/>
      <c r="C12148" s="6"/>
      <c r="H12148" s="8"/>
      <c r="I12148" s="4"/>
      <c r="V12148" s="27"/>
    </row>
    <row r="12149" spans="1:22" x14ac:dyDescent="0.3">
      <c r="A12149" s="1"/>
      <c r="C12149" s="6"/>
      <c r="H12149" s="8"/>
      <c r="I12149" s="4"/>
      <c r="V12149" s="27"/>
    </row>
    <row r="12150" spans="1:22" x14ac:dyDescent="0.3">
      <c r="A12150" s="1"/>
      <c r="C12150" s="6"/>
      <c r="H12150" s="8"/>
      <c r="I12150" s="4"/>
      <c r="V12150" s="27"/>
    </row>
    <row r="12151" spans="1:22" x14ac:dyDescent="0.3">
      <c r="A12151" s="1"/>
      <c r="C12151" s="6"/>
      <c r="H12151" s="8"/>
      <c r="I12151" s="4"/>
      <c r="V12151" s="27"/>
    </row>
    <row r="12152" spans="1:22" x14ac:dyDescent="0.3">
      <c r="A12152" s="1"/>
      <c r="C12152" s="6"/>
      <c r="H12152" s="8"/>
      <c r="I12152" s="4"/>
      <c r="V12152" s="27"/>
    </row>
    <row r="12153" spans="1:22" x14ac:dyDescent="0.3">
      <c r="A12153" s="1"/>
      <c r="C12153" s="6"/>
      <c r="H12153" s="8"/>
      <c r="I12153" s="4"/>
      <c r="V12153" s="27"/>
    </row>
    <row r="12154" spans="1:22" x14ac:dyDescent="0.3">
      <c r="A12154" s="1"/>
      <c r="C12154" s="6"/>
      <c r="H12154" s="8"/>
      <c r="I12154" s="4"/>
      <c r="V12154" s="27"/>
    </row>
    <row r="12155" spans="1:22" x14ac:dyDescent="0.3">
      <c r="A12155" s="1"/>
      <c r="C12155" s="6"/>
      <c r="H12155" s="8"/>
      <c r="I12155" s="4"/>
      <c r="V12155" s="27"/>
    </row>
    <row r="12156" spans="1:22" x14ac:dyDescent="0.3">
      <c r="A12156" s="1"/>
      <c r="C12156" s="6"/>
      <c r="H12156" s="8"/>
      <c r="I12156" s="4"/>
      <c r="V12156" s="27"/>
    </row>
    <row r="12157" spans="1:22" x14ac:dyDescent="0.3">
      <c r="A12157" s="1"/>
      <c r="C12157" s="6"/>
      <c r="H12157" s="8"/>
      <c r="I12157" s="4"/>
      <c r="V12157" s="27"/>
    </row>
    <row r="12158" spans="1:22" x14ac:dyDescent="0.3">
      <c r="A12158" s="1"/>
      <c r="C12158" s="6"/>
      <c r="H12158" s="8"/>
      <c r="I12158" s="4"/>
      <c r="V12158" s="27"/>
    </row>
    <row r="12159" spans="1:22" x14ac:dyDescent="0.3">
      <c r="A12159" s="1"/>
      <c r="C12159" s="6"/>
      <c r="H12159" s="8"/>
      <c r="I12159" s="4"/>
      <c r="V12159" s="27"/>
    </row>
    <row r="12160" spans="1:22" x14ac:dyDescent="0.3">
      <c r="A12160" s="1"/>
      <c r="C12160" s="6"/>
      <c r="H12160" s="8"/>
      <c r="I12160" s="4"/>
      <c r="V12160" s="27"/>
    </row>
    <row r="12161" spans="1:22" x14ac:dyDescent="0.3">
      <c r="A12161" s="1"/>
      <c r="C12161" s="6"/>
      <c r="H12161" s="8"/>
      <c r="I12161" s="4"/>
      <c r="V12161" s="27"/>
    </row>
    <row r="12162" spans="1:22" x14ac:dyDescent="0.3">
      <c r="A12162" s="1"/>
      <c r="C12162" s="6"/>
      <c r="H12162" s="8"/>
      <c r="I12162" s="4"/>
      <c r="V12162" s="27"/>
    </row>
    <row r="12163" spans="1:22" x14ac:dyDescent="0.3">
      <c r="A12163" s="1"/>
      <c r="C12163" s="6"/>
      <c r="H12163" s="8"/>
      <c r="I12163" s="4"/>
      <c r="V12163" s="27"/>
    </row>
    <row r="12164" spans="1:22" x14ac:dyDescent="0.3">
      <c r="A12164" s="1"/>
      <c r="C12164" s="6"/>
      <c r="H12164" s="8"/>
      <c r="I12164" s="4"/>
      <c r="V12164" s="27"/>
    </row>
    <row r="12165" spans="1:22" x14ac:dyDescent="0.3">
      <c r="A12165" s="1"/>
      <c r="C12165" s="6"/>
      <c r="H12165" s="8"/>
      <c r="I12165" s="4"/>
      <c r="V12165" s="27"/>
    </row>
    <row r="12166" spans="1:22" x14ac:dyDescent="0.3">
      <c r="A12166" s="1"/>
      <c r="C12166" s="6"/>
      <c r="H12166" s="8"/>
      <c r="I12166" s="4"/>
      <c r="V12166" s="27"/>
    </row>
    <row r="12167" spans="1:22" x14ac:dyDescent="0.3">
      <c r="A12167" s="1"/>
      <c r="C12167" s="6"/>
      <c r="H12167" s="8"/>
      <c r="I12167" s="4"/>
      <c r="V12167" s="27"/>
    </row>
    <row r="12168" spans="1:22" x14ac:dyDescent="0.3">
      <c r="A12168" s="1"/>
      <c r="C12168" s="6"/>
      <c r="H12168" s="8"/>
      <c r="I12168" s="4"/>
      <c r="V12168" s="27"/>
    </row>
    <row r="12169" spans="1:22" x14ac:dyDescent="0.3">
      <c r="A12169" s="1"/>
      <c r="C12169" s="6"/>
      <c r="H12169" s="8"/>
      <c r="I12169" s="4"/>
      <c r="V12169" s="27"/>
    </row>
    <row r="12170" spans="1:22" x14ac:dyDescent="0.3">
      <c r="A12170" s="1"/>
      <c r="C12170" s="6"/>
      <c r="H12170" s="8"/>
      <c r="I12170" s="4"/>
      <c r="V12170" s="27"/>
    </row>
    <row r="12171" spans="1:22" x14ac:dyDescent="0.3">
      <c r="A12171" s="1"/>
      <c r="C12171" s="6"/>
      <c r="H12171" s="8"/>
      <c r="I12171" s="4"/>
      <c r="V12171" s="27"/>
    </row>
    <row r="12172" spans="1:22" x14ac:dyDescent="0.3">
      <c r="A12172" s="1"/>
      <c r="C12172" s="6"/>
      <c r="H12172" s="8"/>
      <c r="I12172" s="4"/>
      <c r="V12172" s="27"/>
    </row>
    <row r="12173" spans="1:22" x14ac:dyDescent="0.3">
      <c r="A12173" s="1"/>
      <c r="C12173" s="6"/>
      <c r="H12173" s="8"/>
      <c r="I12173" s="4"/>
      <c r="V12173" s="27"/>
    </row>
    <row r="12174" spans="1:22" x14ac:dyDescent="0.3">
      <c r="A12174" s="1"/>
      <c r="C12174" s="6"/>
      <c r="H12174" s="8"/>
      <c r="I12174" s="4"/>
      <c r="V12174" s="27"/>
    </row>
    <row r="12175" spans="1:22" x14ac:dyDescent="0.3">
      <c r="A12175" s="1"/>
      <c r="C12175" s="6"/>
      <c r="H12175" s="8"/>
      <c r="I12175" s="4"/>
      <c r="V12175" s="27"/>
    </row>
    <row r="12176" spans="1:22" x14ac:dyDescent="0.3">
      <c r="A12176" s="1"/>
      <c r="C12176" s="6"/>
      <c r="H12176" s="8"/>
      <c r="I12176" s="4"/>
      <c r="V12176" s="27"/>
    </row>
    <row r="12177" spans="1:22" x14ac:dyDescent="0.3">
      <c r="A12177" s="1"/>
      <c r="C12177" s="6"/>
      <c r="H12177" s="8"/>
      <c r="I12177" s="4"/>
      <c r="V12177" s="27"/>
    </row>
    <row r="12178" spans="1:22" x14ac:dyDescent="0.3">
      <c r="A12178" s="1"/>
      <c r="C12178" s="6"/>
      <c r="H12178" s="8"/>
      <c r="I12178" s="4"/>
      <c r="V12178" s="27"/>
    </row>
    <row r="12179" spans="1:22" x14ac:dyDescent="0.3">
      <c r="A12179" s="1"/>
      <c r="C12179" s="6"/>
      <c r="H12179" s="8"/>
      <c r="I12179" s="4"/>
      <c r="V12179" s="27"/>
    </row>
    <row r="12180" spans="1:22" x14ac:dyDescent="0.3">
      <c r="A12180" s="1"/>
      <c r="C12180" s="6"/>
      <c r="H12180" s="8"/>
      <c r="I12180" s="4"/>
      <c r="V12180" s="27"/>
    </row>
    <row r="12181" spans="1:22" x14ac:dyDescent="0.3">
      <c r="A12181" s="1"/>
      <c r="C12181" s="6"/>
      <c r="H12181" s="8"/>
      <c r="I12181" s="4"/>
      <c r="V12181" s="27"/>
    </row>
    <row r="12182" spans="1:22" x14ac:dyDescent="0.3">
      <c r="A12182" s="1"/>
      <c r="C12182" s="6"/>
      <c r="H12182" s="8"/>
      <c r="I12182" s="4"/>
      <c r="V12182" s="27"/>
    </row>
    <row r="12183" spans="1:22" x14ac:dyDescent="0.3">
      <c r="A12183" s="1"/>
      <c r="C12183" s="6"/>
      <c r="H12183" s="8"/>
      <c r="I12183" s="4"/>
      <c r="V12183" s="27"/>
    </row>
    <row r="12184" spans="1:22" x14ac:dyDescent="0.3">
      <c r="A12184" s="1"/>
      <c r="C12184" s="6"/>
      <c r="H12184" s="8"/>
      <c r="I12184" s="4"/>
      <c r="V12184" s="27"/>
    </row>
    <row r="12185" spans="1:22" x14ac:dyDescent="0.3">
      <c r="A12185" s="1"/>
      <c r="C12185" s="6"/>
      <c r="H12185" s="8"/>
      <c r="I12185" s="4"/>
      <c r="V12185" s="27"/>
    </row>
    <row r="12186" spans="1:22" x14ac:dyDescent="0.3">
      <c r="A12186" s="1"/>
      <c r="C12186" s="6"/>
      <c r="H12186" s="8"/>
      <c r="I12186" s="4"/>
      <c r="V12186" s="27"/>
    </row>
    <row r="12187" spans="1:22" x14ac:dyDescent="0.3">
      <c r="A12187" s="1"/>
      <c r="C12187" s="6"/>
      <c r="H12187" s="8"/>
      <c r="I12187" s="4"/>
      <c r="V12187" s="27"/>
    </row>
    <row r="12188" spans="1:22" x14ac:dyDescent="0.3">
      <c r="A12188" s="1"/>
      <c r="C12188" s="6"/>
      <c r="H12188" s="8"/>
      <c r="I12188" s="4"/>
      <c r="V12188" s="27"/>
    </row>
    <row r="12189" spans="1:22" x14ac:dyDescent="0.3">
      <c r="A12189" s="1"/>
      <c r="C12189" s="6"/>
      <c r="H12189" s="8"/>
      <c r="I12189" s="4"/>
      <c r="V12189" s="27"/>
    </row>
    <row r="12190" spans="1:22" x14ac:dyDescent="0.3">
      <c r="A12190" s="1"/>
      <c r="C12190" s="6"/>
      <c r="H12190" s="8"/>
      <c r="I12190" s="4"/>
      <c r="V12190" s="27"/>
    </row>
    <row r="12191" spans="1:22" x14ac:dyDescent="0.3">
      <c r="A12191" s="1"/>
      <c r="C12191" s="6"/>
      <c r="H12191" s="8"/>
      <c r="I12191" s="4"/>
      <c r="V12191" s="27"/>
    </row>
    <row r="12192" spans="1:22" x14ac:dyDescent="0.3">
      <c r="A12192" s="1"/>
      <c r="C12192" s="6"/>
      <c r="H12192" s="8"/>
      <c r="I12192" s="4"/>
      <c r="V12192" s="27"/>
    </row>
    <row r="12193" spans="1:22" x14ac:dyDescent="0.3">
      <c r="A12193" s="1"/>
      <c r="C12193" s="6"/>
      <c r="H12193" s="8"/>
      <c r="I12193" s="4"/>
      <c r="V12193" s="27"/>
    </row>
    <row r="12194" spans="1:22" x14ac:dyDescent="0.3">
      <c r="A12194" s="1"/>
      <c r="C12194" s="6"/>
      <c r="H12194" s="8"/>
      <c r="I12194" s="4"/>
      <c r="V12194" s="27"/>
    </row>
    <row r="12195" spans="1:22" x14ac:dyDescent="0.3">
      <c r="A12195" s="1"/>
      <c r="C12195" s="6"/>
      <c r="H12195" s="8"/>
      <c r="I12195" s="4"/>
      <c r="V12195" s="27"/>
    </row>
    <row r="12196" spans="1:22" x14ac:dyDescent="0.3">
      <c r="A12196" s="1"/>
      <c r="C12196" s="6"/>
      <c r="H12196" s="8"/>
      <c r="I12196" s="4"/>
      <c r="V12196" s="27"/>
    </row>
    <row r="12197" spans="1:22" x14ac:dyDescent="0.3">
      <c r="A12197" s="1"/>
      <c r="C12197" s="6"/>
      <c r="H12197" s="8"/>
      <c r="I12197" s="4"/>
      <c r="V12197" s="27"/>
    </row>
    <row r="12198" spans="1:22" x14ac:dyDescent="0.3">
      <c r="A12198" s="1"/>
      <c r="C12198" s="6"/>
      <c r="H12198" s="8"/>
      <c r="I12198" s="4"/>
      <c r="V12198" s="27"/>
    </row>
    <row r="12199" spans="1:22" x14ac:dyDescent="0.3">
      <c r="A12199" s="1"/>
      <c r="C12199" s="6"/>
      <c r="H12199" s="8"/>
      <c r="I12199" s="4"/>
      <c r="V12199" s="27"/>
    </row>
    <row r="12200" spans="1:22" x14ac:dyDescent="0.3">
      <c r="A12200" s="1"/>
      <c r="C12200" s="6"/>
      <c r="H12200" s="8"/>
      <c r="I12200" s="4"/>
      <c r="V12200" s="27"/>
    </row>
    <row r="12201" spans="1:22" x14ac:dyDescent="0.3">
      <c r="A12201" s="1"/>
      <c r="C12201" s="6"/>
      <c r="H12201" s="8"/>
      <c r="I12201" s="4"/>
      <c r="V12201" s="27"/>
    </row>
    <row r="12202" spans="1:22" x14ac:dyDescent="0.3">
      <c r="A12202" s="1"/>
      <c r="C12202" s="6"/>
      <c r="H12202" s="8"/>
      <c r="I12202" s="4"/>
      <c r="V12202" s="27"/>
    </row>
    <row r="12203" spans="1:22" x14ac:dyDescent="0.3">
      <c r="A12203" s="1"/>
      <c r="C12203" s="6"/>
      <c r="H12203" s="8"/>
      <c r="I12203" s="4"/>
      <c r="V12203" s="27"/>
    </row>
    <row r="12204" spans="1:22" x14ac:dyDescent="0.3">
      <c r="A12204" s="1"/>
      <c r="C12204" s="6"/>
      <c r="H12204" s="8"/>
      <c r="I12204" s="4"/>
      <c r="V12204" s="27"/>
    </row>
    <row r="12205" spans="1:22" x14ac:dyDescent="0.3">
      <c r="A12205" s="1"/>
      <c r="C12205" s="6"/>
      <c r="H12205" s="8"/>
      <c r="I12205" s="4"/>
      <c r="V12205" s="27"/>
    </row>
    <row r="12206" spans="1:22" x14ac:dyDescent="0.3">
      <c r="A12206" s="1"/>
      <c r="C12206" s="6"/>
      <c r="H12206" s="8"/>
      <c r="I12206" s="4"/>
      <c r="V12206" s="27"/>
    </row>
    <row r="12207" spans="1:22" x14ac:dyDescent="0.3">
      <c r="A12207" s="1"/>
      <c r="C12207" s="6"/>
      <c r="H12207" s="8"/>
      <c r="I12207" s="4"/>
      <c r="V12207" s="27"/>
    </row>
    <row r="12208" spans="1:22" x14ac:dyDescent="0.3">
      <c r="A12208" s="1"/>
      <c r="C12208" s="6"/>
      <c r="H12208" s="8"/>
      <c r="I12208" s="4"/>
      <c r="V12208" s="27"/>
    </row>
    <row r="12209" spans="1:22" x14ac:dyDescent="0.3">
      <c r="A12209" s="1"/>
      <c r="C12209" s="6"/>
      <c r="H12209" s="8"/>
      <c r="I12209" s="4"/>
      <c r="V12209" s="27"/>
    </row>
    <row r="12210" spans="1:22" x14ac:dyDescent="0.3">
      <c r="A12210" s="1"/>
      <c r="C12210" s="6"/>
      <c r="H12210" s="8"/>
      <c r="I12210" s="4"/>
      <c r="V12210" s="27"/>
    </row>
    <row r="12211" spans="1:22" x14ac:dyDescent="0.3">
      <c r="A12211" s="1"/>
      <c r="C12211" s="6"/>
      <c r="H12211" s="8"/>
      <c r="I12211" s="4"/>
      <c r="V12211" s="27"/>
    </row>
    <row r="12212" spans="1:22" x14ac:dyDescent="0.3">
      <c r="A12212" s="1"/>
      <c r="C12212" s="6"/>
      <c r="H12212" s="8"/>
      <c r="I12212" s="4"/>
      <c r="V12212" s="27"/>
    </row>
    <row r="12213" spans="1:22" x14ac:dyDescent="0.3">
      <c r="A12213" s="1"/>
      <c r="C12213" s="6"/>
      <c r="H12213" s="8"/>
      <c r="I12213" s="4"/>
      <c r="V12213" s="27"/>
    </row>
    <row r="12214" spans="1:22" x14ac:dyDescent="0.3">
      <c r="A12214" s="1"/>
      <c r="C12214" s="6"/>
      <c r="H12214" s="8"/>
      <c r="I12214" s="4"/>
      <c r="V12214" s="27"/>
    </row>
    <row r="12215" spans="1:22" x14ac:dyDescent="0.3">
      <c r="A12215" s="1"/>
      <c r="C12215" s="6"/>
      <c r="H12215" s="8"/>
      <c r="I12215" s="4"/>
      <c r="V12215" s="27"/>
    </row>
    <row r="12216" spans="1:22" x14ac:dyDescent="0.3">
      <c r="A12216" s="1"/>
      <c r="C12216" s="6"/>
      <c r="H12216" s="8"/>
      <c r="I12216" s="4"/>
      <c r="V12216" s="27"/>
    </row>
    <row r="12217" spans="1:22" x14ac:dyDescent="0.3">
      <c r="A12217" s="1"/>
      <c r="C12217" s="6"/>
      <c r="H12217" s="8"/>
      <c r="I12217" s="4"/>
      <c r="V12217" s="27"/>
    </row>
    <row r="12218" spans="1:22" x14ac:dyDescent="0.3">
      <c r="A12218" s="1"/>
      <c r="C12218" s="6"/>
      <c r="H12218" s="8"/>
      <c r="I12218" s="4"/>
      <c r="V12218" s="27"/>
    </row>
    <row r="12219" spans="1:22" x14ac:dyDescent="0.3">
      <c r="A12219" s="1"/>
      <c r="C12219" s="6"/>
      <c r="H12219" s="8"/>
      <c r="I12219" s="4"/>
      <c r="V12219" s="27"/>
    </row>
    <row r="12220" spans="1:22" x14ac:dyDescent="0.3">
      <c r="A12220" s="1"/>
      <c r="C12220" s="6"/>
      <c r="H12220" s="8"/>
      <c r="I12220" s="4"/>
      <c r="V12220" s="27"/>
    </row>
    <row r="12221" spans="1:22" x14ac:dyDescent="0.3">
      <c r="A12221" s="1"/>
      <c r="C12221" s="6"/>
      <c r="H12221" s="8"/>
      <c r="I12221" s="4"/>
      <c r="V12221" s="27"/>
    </row>
    <row r="12222" spans="1:22" x14ac:dyDescent="0.3">
      <c r="A12222" s="1"/>
      <c r="C12222" s="6"/>
      <c r="H12222" s="8"/>
      <c r="I12222" s="4"/>
      <c r="V12222" s="27"/>
    </row>
    <row r="12223" spans="1:22" x14ac:dyDescent="0.3">
      <c r="A12223" s="1"/>
      <c r="C12223" s="6"/>
      <c r="H12223" s="8"/>
      <c r="I12223" s="4"/>
      <c r="V12223" s="27"/>
    </row>
    <row r="12224" spans="1:22" x14ac:dyDescent="0.3">
      <c r="A12224" s="1"/>
      <c r="C12224" s="6"/>
      <c r="H12224" s="8"/>
      <c r="I12224" s="4"/>
      <c r="V12224" s="27"/>
    </row>
    <row r="12225" spans="1:22" x14ac:dyDescent="0.3">
      <c r="A12225" s="1"/>
      <c r="C12225" s="6"/>
      <c r="H12225" s="8"/>
      <c r="I12225" s="4"/>
      <c r="V12225" s="27"/>
    </row>
    <row r="12226" spans="1:22" x14ac:dyDescent="0.3">
      <c r="A12226" s="1"/>
      <c r="C12226" s="6"/>
      <c r="H12226" s="8"/>
      <c r="I12226" s="4"/>
      <c r="V12226" s="27"/>
    </row>
    <row r="12227" spans="1:22" x14ac:dyDescent="0.3">
      <c r="A12227" s="1"/>
      <c r="C12227" s="6"/>
      <c r="H12227" s="8"/>
      <c r="I12227" s="4"/>
      <c r="V12227" s="27"/>
    </row>
    <row r="12228" spans="1:22" x14ac:dyDescent="0.3">
      <c r="A12228" s="1"/>
      <c r="C12228" s="6"/>
      <c r="H12228" s="8"/>
      <c r="I12228" s="4"/>
      <c r="V12228" s="27"/>
    </row>
    <row r="12229" spans="1:22" x14ac:dyDescent="0.3">
      <c r="A12229" s="1"/>
      <c r="C12229" s="6"/>
      <c r="H12229" s="8"/>
      <c r="I12229" s="4"/>
      <c r="V12229" s="27"/>
    </row>
    <row r="12230" spans="1:22" x14ac:dyDescent="0.3">
      <c r="A12230" s="1"/>
      <c r="C12230" s="6"/>
      <c r="H12230" s="8"/>
      <c r="I12230" s="4"/>
      <c r="V12230" s="27"/>
    </row>
    <row r="12231" spans="1:22" x14ac:dyDescent="0.3">
      <c r="A12231" s="1"/>
      <c r="C12231" s="6"/>
      <c r="H12231" s="8"/>
      <c r="I12231" s="4"/>
      <c r="V12231" s="27"/>
    </row>
    <row r="12232" spans="1:22" x14ac:dyDescent="0.3">
      <c r="A12232" s="1"/>
      <c r="C12232" s="6"/>
      <c r="H12232" s="8"/>
      <c r="I12232" s="4"/>
      <c r="V12232" s="27"/>
    </row>
    <row r="12233" spans="1:22" x14ac:dyDescent="0.3">
      <c r="A12233" s="1"/>
      <c r="C12233" s="6"/>
      <c r="H12233" s="8"/>
      <c r="I12233" s="4"/>
      <c r="V12233" s="27"/>
    </row>
    <row r="12234" spans="1:22" x14ac:dyDescent="0.3">
      <c r="A12234" s="1"/>
      <c r="C12234" s="6"/>
      <c r="H12234" s="8"/>
      <c r="I12234" s="4"/>
      <c r="V12234" s="27"/>
    </row>
    <row r="12235" spans="1:22" x14ac:dyDescent="0.3">
      <c r="A12235" s="1"/>
      <c r="C12235" s="6"/>
      <c r="H12235" s="8"/>
      <c r="I12235" s="4"/>
      <c r="V12235" s="27"/>
    </row>
    <row r="12236" spans="1:22" x14ac:dyDescent="0.3">
      <c r="A12236" s="1"/>
      <c r="C12236" s="6"/>
      <c r="H12236" s="8"/>
      <c r="I12236" s="4"/>
      <c r="V12236" s="27"/>
    </row>
    <row r="12237" spans="1:22" x14ac:dyDescent="0.3">
      <c r="A12237" s="1"/>
      <c r="C12237" s="6"/>
      <c r="H12237" s="8"/>
      <c r="I12237" s="4"/>
      <c r="V12237" s="27"/>
    </row>
    <row r="12238" spans="1:22" x14ac:dyDescent="0.3">
      <c r="A12238" s="1"/>
      <c r="C12238" s="6"/>
      <c r="H12238" s="8"/>
      <c r="I12238" s="4"/>
      <c r="V12238" s="27"/>
    </row>
    <row r="12239" spans="1:22" x14ac:dyDescent="0.3">
      <c r="A12239" s="1"/>
      <c r="C12239" s="6"/>
      <c r="H12239" s="8"/>
      <c r="I12239" s="4"/>
      <c r="V12239" s="27"/>
    </row>
    <row r="12240" spans="1:22" x14ac:dyDescent="0.3">
      <c r="A12240" s="1"/>
      <c r="C12240" s="6"/>
      <c r="H12240" s="8"/>
      <c r="I12240" s="4"/>
      <c r="V12240" s="27"/>
    </row>
    <row r="12241" spans="1:22" x14ac:dyDescent="0.3">
      <c r="A12241" s="1"/>
      <c r="C12241" s="6"/>
      <c r="H12241" s="8"/>
      <c r="I12241" s="4"/>
      <c r="V12241" s="27"/>
    </row>
    <row r="12242" spans="1:22" x14ac:dyDescent="0.3">
      <c r="A12242" s="1"/>
      <c r="C12242" s="6"/>
      <c r="H12242" s="8"/>
      <c r="I12242" s="4"/>
      <c r="V12242" s="27"/>
    </row>
    <row r="12243" spans="1:22" x14ac:dyDescent="0.3">
      <c r="A12243" s="1"/>
      <c r="C12243" s="6"/>
      <c r="H12243" s="8"/>
      <c r="I12243" s="4"/>
      <c r="V12243" s="27"/>
    </row>
    <row r="12244" spans="1:22" x14ac:dyDescent="0.3">
      <c r="A12244" s="1"/>
      <c r="C12244" s="6"/>
      <c r="H12244" s="8"/>
      <c r="I12244" s="4"/>
      <c r="V12244" s="27"/>
    </row>
    <row r="12245" spans="1:22" x14ac:dyDescent="0.3">
      <c r="A12245" s="1"/>
      <c r="C12245" s="6"/>
      <c r="H12245" s="8"/>
      <c r="I12245" s="4"/>
      <c r="V12245" s="27"/>
    </row>
    <row r="12246" spans="1:22" x14ac:dyDescent="0.3">
      <c r="A12246" s="1"/>
      <c r="C12246" s="6"/>
      <c r="H12246" s="8"/>
      <c r="I12246" s="4"/>
      <c r="V12246" s="27"/>
    </row>
    <row r="12247" spans="1:22" x14ac:dyDescent="0.3">
      <c r="A12247" s="1"/>
      <c r="C12247" s="6"/>
      <c r="H12247" s="8"/>
      <c r="I12247" s="4"/>
      <c r="V12247" s="27"/>
    </row>
    <row r="12248" spans="1:22" x14ac:dyDescent="0.3">
      <c r="A12248" s="1"/>
      <c r="C12248" s="6"/>
      <c r="H12248" s="8"/>
      <c r="I12248" s="4"/>
      <c r="V12248" s="27"/>
    </row>
    <row r="12249" spans="1:22" x14ac:dyDescent="0.3">
      <c r="A12249" s="1"/>
      <c r="C12249" s="6"/>
      <c r="H12249" s="8"/>
      <c r="I12249" s="4"/>
      <c r="V12249" s="27"/>
    </row>
    <row r="12250" spans="1:22" x14ac:dyDescent="0.3">
      <c r="A12250" s="1"/>
      <c r="C12250" s="6"/>
      <c r="H12250" s="8"/>
      <c r="I12250" s="4"/>
      <c r="V12250" s="27"/>
    </row>
    <row r="12251" spans="1:22" x14ac:dyDescent="0.3">
      <c r="A12251" s="1"/>
      <c r="C12251" s="6"/>
      <c r="H12251" s="8"/>
      <c r="I12251" s="4"/>
      <c r="V12251" s="27"/>
    </row>
    <row r="12252" spans="1:22" x14ac:dyDescent="0.3">
      <c r="A12252" s="1"/>
      <c r="C12252" s="6"/>
      <c r="H12252" s="8"/>
      <c r="I12252" s="4"/>
      <c r="V12252" s="27"/>
    </row>
    <row r="12253" spans="1:22" x14ac:dyDescent="0.3">
      <c r="A12253" s="1"/>
      <c r="C12253" s="6"/>
      <c r="H12253" s="8"/>
      <c r="I12253" s="4"/>
      <c r="V12253" s="27"/>
    </row>
    <row r="12254" spans="1:22" x14ac:dyDescent="0.3">
      <c r="A12254" s="1"/>
      <c r="C12254" s="6"/>
      <c r="H12254" s="8"/>
      <c r="I12254" s="4"/>
      <c r="V12254" s="27"/>
    </row>
    <row r="12255" spans="1:22" x14ac:dyDescent="0.3">
      <c r="A12255" s="1"/>
      <c r="C12255" s="6"/>
      <c r="H12255" s="8"/>
      <c r="I12255" s="4"/>
      <c r="V12255" s="27"/>
    </row>
    <row r="12256" spans="1:22" x14ac:dyDescent="0.3">
      <c r="A12256" s="1"/>
      <c r="C12256" s="6"/>
      <c r="H12256" s="8"/>
      <c r="I12256" s="4"/>
      <c r="V12256" s="27"/>
    </row>
    <row r="12257" spans="1:22" x14ac:dyDescent="0.3">
      <c r="A12257" s="1"/>
      <c r="C12257" s="6"/>
      <c r="H12257" s="8"/>
      <c r="I12257" s="4"/>
      <c r="V12257" s="27"/>
    </row>
    <row r="12258" spans="1:22" x14ac:dyDescent="0.3">
      <c r="A12258" s="1"/>
      <c r="C12258" s="6"/>
      <c r="H12258" s="8"/>
      <c r="I12258" s="4"/>
      <c r="V12258" s="27"/>
    </row>
    <row r="12259" spans="1:22" x14ac:dyDescent="0.3">
      <c r="A12259" s="1"/>
      <c r="C12259" s="6"/>
      <c r="H12259" s="8"/>
      <c r="I12259" s="4"/>
      <c r="V12259" s="27"/>
    </row>
    <row r="12260" spans="1:22" x14ac:dyDescent="0.3">
      <c r="A12260" s="1"/>
      <c r="C12260" s="6"/>
      <c r="H12260" s="8"/>
      <c r="I12260" s="4"/>
      <c r="V12260" s="27"/>
    </row>
    <row r="12261" spans="1:22" x14ac:dyDescent="0.3">
      <c r="A12261" s="1"/>
      <c r="C12261" s="6"/>
      <c r="H12261" s="8"/>
      <c r="I12261" s="4"/>
      <c r="V12261" s="27"/>
    </row>
    <row r="12262" spans="1:22" x14ac:dyDescent="0.3">
      <c r="A12262" s="1"/>
      <c r="C12262" s="6"/>
      <c r="H12262" s="8"/>
      <c r="I12262" s="4"/>
      <c r="V12262" s="27"/>
    </row>
    <row r="12263" spans="1:22" x14ac:dyDescent="0.3">
      <c r="A12263" s="1"/>
      <c r="C12263" s="6"/>
      <c r="H12263" s="8"/>
      <c r="I12263" s="4"/>
      <c r="V12263" s="27"/>
    </row>
    <row r="12264" spans="1:22" x14ac:dyDescent="0.3">
      <c r="A12264" s="1"/>
      <c r="C12264" s="6"/>
      <c r="H12264" s="8"/>
      <c r="I12264" s="4"/>
      <c r="V12264" s="27"/>
    </row>
    <row r="12265" spans="1:22" x14ac:dyDescent="0.3">
      <c r="A12265" s="1"/>
      <c r="C12265" s="6"/>
      <c r="H12265" s="8"/>
      <c r="I12265" s="4"/>
      <c r="V12265" s="27"/>
    </row>
    <row r="12266" spans="1:22" x14ac:dyDescent="0.3">
      <c r="A12266" s="1"/>
      <c r="C12266" s="6"/>
      <c r="H12266" s="8"/>
      <c r="I12266" s="4"/>
      <c r="V12266" s="27"/>
    </row>
    <row r="12267" spans="1:22" x14ac:dyDescent="0.3">
      <c r="A12267" s="1"/>
      <c r="C12267" s="6"/>
      <c r="H12267" s="8"/>
      <c r="I12267" s="4"/>
      <c r="V12267" s="27"/>
    </row>
    <row r="12268" spans="1:22" x14ac:dyDescent="0.3">
      <c r="A12268" s="1"/>
      <c r="C12268" s="6"/>
      <c r="H12268" s="8"/>
      <c r="I12268" s="4"/>
      <c r="V12268" s="27"/>
    </row>
    <row r="12269" spans="1:22" x14ac:dyDescent="0.3">
      <c r="A12269" s="1"/>
      <c r="C12269" s="6"/>
      <c r="H12269" s="8"/>
      <c r="I12269" s="4"/>
      <c r="V12269" s="27"/>
    </row>
    <row r="12270" spans="1:22" x14ac:dyDescent="0.3">
      <c r="A12270" s="1"/>
      <c r="C12270" s="6"/>
      <c r="H12270" s="8"/>
      <c r="I12270" s="4"/>
      <c r="V12270" s="27"/>
    </row>
    <row r="12271" spans="1:22" x14ac:dyDescent="0.3">
      <c r="A12271" s="1"/>
      <c r="C12271" s="6"/>
      <c r="H12271" s="8"/>
      <c r="I12271" s="4"/>
      <c r="V12271" s="27"/>
    </row>
    <row r="12272" spans="1:22" x14ac:dyDescent="0.3">
      <c r="A12272" s="1"/>
      <c r="C12272" s="6"/>
      <c r="H12272" s="8"/>
      <c r="I12272" s="4"/>
      <c r="V12272" s="27"/>
    </row>
    <row r="12273" spans="1:22" x14ac:dyDescent="0.3">
      <c r="A12273" s="1"/>
      <c r="C12273" s="6"/>
      <c r="H12273" s="8"/>
      <c r="I12273" s="4"/>
      <c r="V12273" s="27"/>
    </row>
    <row r="12274" spans="1:22" x14ac:dyDescent="0.3">
      <c r="A12274" s="1"/>
      <c r="C12274" s="6"/>
      <c r="H12274" s="8"/>
      <c r="I12274" s="4"/>
      <c r="V12274" s="27"/>
    </row>
    <row r="12275" spans="1:22" x14ac:dyDescent="0.3">
      <c r="A12275" s="1"/>
      <c r="C12275" s="6"/>
      <c r="H12275" s="8"/>
      <c r="I12275" s="4"/>
      <c r="V12275" s="27"/>
    </row>
    <row r="12276" spans="1:22" x14ac:dyDescent="0.3">
      <c r="A12276" s="1"/>
      <c r="C12276" s="6"/>
      <c r="H12276" s="8"/>
      <c r="I12276" s="4"/>
      <c r="V12276" s="27"/>
    </row>
    <row r="12277" spans="1:22" x14ac:dyDescent="0.3">
      <c r="A12277" s="1"/>
      <c r="C12277" s="6"/>
      <c r="H12277" s="8"/>
      <c r="I12277" s="4"/>
      <c r="V12277" s="27"/>
    </row>
    <row r="12278" spans="1:22" x14ac:dyDescent="0.3">
      <c r="A12278" s="1"/>
      <c r="C12278" s="6"/>
      <c r="H12278" s="8"/>
      <c r="I12278" s="4"/>
      <c r="V12278" s="27"/>
    </row>
    <row r="12279" spans="1:22" x14ac:dyDescent="0.3">
      <c r="A12279" s="1"/>
      <c r="C12279" s="6"/>
      <c r="H12279" s="8"/>
      <c r="I12279" s="4"/>
      <c r="V12279" s="27"/>
    </row>
    <row r="12280" spans="1:22" x14ac:dyDescent="0.3">
      <c r="A12280" s="1"/>
      <c r="C12280" s="6"/>
      <c r="H12280" s="8"/>
      <c r="I12280" s="4"/>
      <c r="V12280" s="27"/>
    </row>
    <row r="12281" spans="1:22" x14ac:dyDescent="0.3">
      <c r="A12281" s="1"/>
      <c r="C12281" s="6"/>
      <c r="H12281" s="8"/>
      <c r="I12281" s="4"/>
      <c r="V12281" s="27"/>
    </row>
    <row r="12282" spans="1:22" x14ac:dyDescent="0.3">
      <c r="A12282" s="1"/>
      <c r="C12282" s="6"/>
      <c r="H12282" s="8"/>
      <c r="I12282" s="4"/>
      <c r="V12282" s="27"/>
    </row>
    <row r="12283" spans="1:22" x14ac:dyDescent="0.3">
      <c r="A12283" s="1"/>
      <c r="C12283" s="6"/>
      <c r="H12283" s="8"/>
      <c r="I12283" s="4"/>
      <c r="V12283" s="27"/>
    </row>
    <row r="12284" spans="1:22" x14ac:dyDescent="0.3">
      <c r="A12284" s="1"/>
      <c r="C12284" s="6"/>
      <c r="H12284" s="8"/>
      <c r="I12284" s="4"/>
      <c r="V12284" s="27"/>
    </row>
    <row r="12285" spans="1:22" x14ac:dyDescent="0.3">
      <c r="A12285" s="1"/>
      <c r="C12285" s="6"/>
      <c r="H12285" s="8"/>
      <c r="I12285" s="4"/>
      <c r="V12285" s="27"/>
    </row>
    <row r="12286" spans="1:22" x14ac:dyDescent="0.3">
      <c r="A12286" s="1"/>
      <c r="C12286" s="6"/>
      <c r="H12286" s="8"/>
      <c r="I12286" s="4"/>
      <c r="V12286" s="27"/>
    </row>
    <row r="12287" spans="1:22" x14ac:dyDescent="0.3">
      <c r="A12287" s="1"/>
      <c r="C12287" s="6"/>
      <c r="H12287" s="8"/>
      <c r="I12287" s="4"/>
      <c r="V12287" s="27"/>
    </row>
    <row r="12288" spans="1:22" x14ac:dyDescent="0.3">
      <c r="A12288" s="1"/>
      <c r="C12288" s="6"/>
      <c r="H12288" s="8"/>
      <c r="I12288" s="4"/>
      <c r="V12288" s="27"/>
    </row>
    <row r="12289" spans="1:22" x14ac:dyDescent="0.3">
      <c r="A12289" s="1"/>
      <c r="C12289" s="6"/>
      <c r="H12289" s="8"/>
      <c r="I12289" s="4"/>
      <c r="V12289" s="27"/>
    </row>
    <row r="12290" spans="1:22" x14ac:dyDescent="0.3">
      <c r="A12290" s="1"/>
      <c r="C12290" s="6"/>
      <c r="H12290" s="8"/>
      <c r="I12290" s="4"/>
      <c r="V12290" s="27"/>
    </row>
    <row r="12291" spans="1:22" x14ac:dyDescent="0.3">
      <c r="A12291" s="1"/>
      <c r="C12291" s="6"/>
      <c r="H12291" s="8"/>
      <c r="I12291" s="4"/>
      <c r="V12291" s="27"/>
    </row>
    <row r="12292" spans="1:22" x14ac:dyDescent="0.3">
      <c r="A12292" s="1"/>
      <c r="C12292" s="6"/>
      <c r="H12292" s="8"/>
      <c r="I12292" s="4"/>
      <c r="V12292" s="27"/>
    </row>
    <row r="12293" spans="1:22" x14ac:dyDescent="0.3">
      <c r="A12293" s="1"/>
      <c r="C12293" s="6"/>
      <c r="H12293" s="8"/>
      <c r="I12293" s="4"/>
      <c r="V12293" s="27"/>
    </row>
    <row r="12294" spans="1:22" x14ac:dyDescent="0.3">
      <c r="A12294" s="1"/>
      <c r="C12294" s="6"/>
      <c r="H12294" s="8"/>
      <c r="I12294" s="4"/>
      <c r="V12294" s="27"/>
    </row>
    <row r="12295" spans="1:22" x14ac:dyDescent="0.3">
      <c r="A12295" s="1"/>
      <c r="C12295" s="6"/>
      <c r="H12295" s="8"/>
      <c r="I12295" s="4"/>
      <c r="V12295" s="27"/>
    </row>
    <row r="12296" spans="1:22" x14ac:dyDescent="0.3">
      <c r="A12296" s="1"/>
      <c r="C12296" s="6"/>
      <c r="H12296" s="8"/>
      <c r="I12296" s="4"/>
      <c r="V12296" s="27"/>
    </row>
    <row r="12297" spans="1:22" x14ac:dyDescent="0.3">
      <c r="A12297" s="1"/>
      <c r="C12297" s="6"/>
      <c r="H12297" s="8"/>
      <c r="I12297" s="4"/>
      <c r="V12297" s="27"/>
    </row>
    <row r="12298" spans="1:22" x14ac:dyDescent="0.3">
      <c r="A12298" s="1"/>
      <c r="C12298" s="6"/>
      <c r="H12298" s="8"/>
      <c r="I12298" s="4"/>
      <c r="V12298" s="27"/>
    </row>
    <row r="12299" spans="1:22" x14ac:dyDescent="0.3">
      <c r="A12299" s="1"/>
      <c r="C12299" s="6"/>
      <c r="H12299" s="8"/>
      <c r="I12299" s="4"/>
      <c r="V12299" s="27"/>
    </row>
    <row r="12300" spans="1:22" x14ac:dyDescent="0.3">
      <c r="A12300" s="1"/>
      <c r="C12300" s="6"/>
      <c r="H12300" s="8"/>
      <c r="I12300" s="4"/>
      <c r="V12300" s="27"/>
    </row>
    <row r="12301" spans="1:22" x14ac:dyDescent="0.3">
      <c r="A12301" s="1"/>
      <c r="C12301" s="6"/>
      <c r="H12301" s="8"/>
      <c r="I12301" s="4"/>
      <c r="V12301" s="27"/>
    </row>
    <row r="12302" spans="1:22" x14ac:dyDescent="0.3">
      <c r="A12302" s="1"/>
      <c r="C12302" s="6"/>
      <c r="H12302" s="8"/>
      <c r="I12302" s="4"/>
      <c r="V12302" s="27"/>
    </row>
    <row r="12303" spans="1:22" x14ac:dyDescent="0.3">
      <c r="A12303" s="1"/>
      <c r="C12303" s="6"/>
      <c r="H12303" s="8"/>
      <c r="I12303" s="4"/>
      <c r="V12303" s="27"/>
    </row>
    <row r="12304" spans="1:22" x14ac:dyDescent="0.3">
      <c r="A12304" s="1"/>
      <c r="C12304" s="6"/>
      <c r="H12304" s="8"/>
      <c r="I12304" s="4"/>
      <c r="V12304" s="27"/>
    </row>
    <row r="12305" spans="1:22" x14ac:dyDescent="0.3">
      <c r="A12305" s="1"/>
      <c r="C12305" s="6"/>
      <c r="H12305" s="8"/>
      <c r="I12305" s="4"/>
      <c r="V12305" s="27"/>
    </row>
    <row r="12306" spans="1:22" x14ac:dyDescent="0.3">
      <c r="A12306" s="1"/>
      <c r="C12306" s="6"/>
      <c r="H12306" s="8"/>
      <c r="I12306" s="4"/>
      <c r="V12306" s="27"/>
    </row>
    <row r="12307" spans="1:22" x14ac:dyDescent="0.3">
      <c r="A12307" s="1"/>
      <c r="C12307" s="6"/>
      <c r="H12307" s="8"/>
      <c r="I12307" s="4"/>
      <c r="V12307" s="27"/>
    </row>
    <row r="12308" spans="1:22" x14ac:dyDescent="0.3">
      <c r="A12308" s="1"/>
      <c r="C12308" s="6"/>
      <c r="H12308" s="8"/>
      <c r="I12308" s="4"/>
      <c r="V12308" s="27"/>
    </row>
    <row r="12309" spans="1:22" x14ac:dyDescent="0.3">
      <c r="A12309" s="1"/>
      <c r="C12309" s="6"/>
      <c r="H12309" s="8"/>
      <c r="I12309" s="4"/>
      <c r="V12309" s="27"/>
    </row>
    <row r="12310" spans="1:22" x14ac:dyDescent="0.3">
      <c r="A12310" s="1"/>
      <c r="C12310" s="6"/>
      <c r="H12310" s="8"/>
      <c r="I12310" s="4"/>
      <c r="V12310" s="27"/>
    </row>
    <row r="12311" spans="1:22" x14ac:dyDescent="0.3">
      <c r="A12311" s="1"/>
      <c r="C12311" s="6"/>
      <c r="H12311" s="8"/>
      <c r="I12311" s="4"/>
      <c r="V12311" s="27"/>
    </row>
    <row r="12312" spans="1:22" x14ac:dyDescent="0.3">
      <c r="A12312" s="1"/>
      <c r="C12312" s="6"/>
      <c r="H12312" s="8"/>
      <c r="I12312" s="4"/>
      <c r="V12312" s="27"/>
    </row>
    <row r="12313" spans="1:22" x14ac:dyDescent="0.3">
      <c r="A12313" s="1"/>
      <c r="C12313" s="6"/>
      <c r="H12313" s="8"/>
      <c r="I12313" s="4"/>
      <c r="V12313" s="27"/>
    </row>
    <row r="12314" spans="1:22" x14ac:dyDescent="0.3">
      <c r="A12314" s="1"/>
      <c r="C12314" s="6"/>
      <c r="H12314" s="8"/>
      <c r="I12314" s="4"/>
      <c r="V12314" s="27"/>
    </row>
    <row r="12315" spans="1:22" x14ac:dyDescent="0.3">
      <c r="A12315" s="1"/>
      <c r="C12315" s="6"/>
      <c r="H12315" s="8"/>
      <c r="I12315" s="4"/>
      <c r="V12315" s="27"/>
    </row>
    <row r="12316" spans="1:22" x14ac:dyDescent="0.3">
      <c r="A12316" s="1"/>
      <c r="C12316" s="6"/>
      <c r="H12316" s="8"/>
      <c r="I12316" s="4"/>
      <c r="V12316" s="27"/>
    </row>
    <row r="12317" spans="1:22" x14ac:dyDescent="0.3">
      <c r="A12317" s="1"/>
      <c r="C12317" s="6"/>
      <c r="H12317" s="8"/>
      <c r="I12317" s="4"/>
      <c r="V12317" s="27"/>
    </row>
    <row r="12318" spans="1:22" x14ac:dyDescent="0.3">
      <c r="A12318" s="1"/>
      <c r="C12318" s="6"/>
      <c r="H12318" s="8"/>
      <c r="I12318" s="4"/>
      <c r="V12318" s="27"/>
    </row>
    <row r="12319" spans="1:22" x14ac:dyDescent="0.3">
      <c r="A12319" s="1"/>
      <c r="C12319" s="6"/>
      <c r="H12319" s="8"/>
      <c r="I12319" s="4"/>
      <c r="V12319" s="27"/>
    </row>
    <row r="12320" spans="1:22" x14ac:dyDescent="0.3">
      <c r="A12320" s="1"/>
      <c r="C12320" s="6"/>
      <c r="H12320" s="8"/>
      <c r="I12320" s="4"/>
      <c r="V12320" s="27"/>
    </row>
    <row r="12321" spans="1:22" x14ac:dyDescent="0.3">
      <c r="A12321" s="1"/>
      <c r="C12321" s="6"/>
      <c r="H12321" s="8"/>
      <c r="I12321" s="4"/>
      <c r="V12321" s="27"/>
    </row>
    <row r="12322" spans="1:22" x14ac:dyDescent="0.3">
      <c r="A12322" s="1"/>
      <c r="C12322" s="6"/>
      <c r="H12322" s="8"/>
      <c r="I12322" s="4"/>
      <c r="V12322" s="27"/>
    </row>
    <row r="12323" spans="1:22" x14ac:dyDescent="0.3">
      <c r="A12323" s="1"/>
      <c r="C12323" s="6"/>
      <c r="H12323" s="8"/>
      <c r="I12323" s="4"/>
      <c r="V12323" s="27"/>
    </row>
    <row r="12324" spans="1:22" x14ac:dyDescent="0.3">
      <c r="A12324" s="1"/>
      <c r="C12324" s="6"/>
      <c r="H12324" s="8"/>
      <c r="I12324" s="4"/>
      <c r="V12324" s="27"/>
    </row>
    <row r="12325" spans="1:22" x14ac:dyDescent="0.3">
      <c r="A12325" s="1"/>
      <c r="C12325" s="6"/>
      <c r="H12325" s="8"/>
      <c r="I12325" s="4"/>
      <c r="V12325" s="27"/>
    </row>
    <row r="12326" spans="1:22" x14ac:dyDescent="0.3">
      <c r="A12326" s="1"/>
      <c r="C12326" s="6"/>
      <c r="H12326" s="8"/>
      <c r="I12326" s="4"/>
      <c r="V12326" s="27"/>
    </row>
    <row r="12327" spans="1:22" x14ac:dyDescent="0.3">
      <c r="A12327" s="1"/>
      <c r="C12327" s="6"/>
      <c r="H12327" s="8"/>
      <c r="I12327" s="4"/>
      <c r="V12327" s="27"/>
    </row>
    <row r="12328" spans="1:22" x14ac:dyDescent="0.3">
      <c r="A12328" s="1"/>
      <c r="C12328" s="6"/>
      <c r="H12328" s="8"/>
      <c r="I12328" s="4"/>
      <c r="V12328" s="27"/>
    </row>
    <row r="12329" spans="1:22" x14ac:dyDescent="0.3">
      <c r="A12329" s="1"/>
      <c r="C12329" s="6"/>
      <c r="H12329" s="8"/>
      <c r="I12329" s="4"/>
      <c r="V12329" s="27"/>
    </row>
    <row r="12330" spans="1:22" x14ac:dyDescent="0.3">
      <c r="A12330" s="1"/>
      <c r="C12330" s="6"/>
      <c r="H12330" s="8"/>
      <c r="I12330" s="4"/>
      <c r="V12330" s="27"/>
    </row>
    <row r="12331" spans="1:22" x14ac:dyDescent="0.3">
      <c r="A12331" s="1"/>
      <c r="C12331" s="6"/>
      <c r="H12331" s="8"/>
      <c r="I12331" s="4"/>
      <c r="V12331" s="27"/>
    </row>
    <row r="12332" spans="1:22" x14ac:dyDescent="0.3">
      <c r="A12332" s="1"/>
      <c r="C12332" s="6"/>
      <c r="H12332" s="8"/>
      <c r="I12332" s="4"/>
      <c r="V12332" s="27"/>
    </row>
    <row r="12333" spans="1:22" x14ac:dyDescent="0.3">
      <c r="A12333" s="1"/>
      <c r="C12333" s="6"/>
      <c r="H12333" s="8"/>
      <c r="I12333" s="4"/>
      <c r="V12333" s="27"/>
    </row>
    <row r="12334" spans="1:22" x14ac:dyDescent="0.3">
      <c r="A12334" s="1"/>
      <c r="C12334" s="6"/>
      <c r="H12334" s="8"/>
      <c r="I12334" s="4"/>
      <c r="V12334" s="27"/>
    </row>
    <row r="12335" spans="1:22" x14ac:dyDescent="0.3">
      <c r="A12335" s="1"/>
      <c r="C12335" s="6"/>
      <c r="H12335" s="8"/>
      <c r="I12335" s="4"/>
      <c r="V12335" s="27"/>
    </row>
    <row r="12336" spans="1:22" x14ac:dyDescent="0.3">
      <c r="A12336" s="1"/>
      <c r="C12336" s="6"/>
      <c r="H12336" s="8"/>
      <c r="I12336" s="4"/>
      <c r="V12336" s="27"/>
    </row>
    <row r="12337" spans="1:22" x14ac:dyDescent="0.3">
      <c r="A12337" s="1"/>
      <c r="C12337" s="6"/>
      <c r="H12337" s="8"/>
      <c r="I12337" s="4"/>
      <c r="V12337" s="27"/>
    </row>
    <row r="12338" spans="1:22" x14ac:dyDescent="0.3">
      <c r="A12338" s="1"/>
      <c r="C12338" s="6"/>
      <c r="H12338" s="8"/>
      <c r="I12338" s="4"/>
      <c r="V12338" s="27"/>
    </row>
    <row r="12339" spans="1:22" x14ac:dyDescent="0.3">
      <c r="A12339" s="1"/>
      <c r="C12339" s="6"/>
      <c r="H12339" s="8"/>
      <c r="I12339" s="4"/>
      <c r="V12339" s="27"/>
    </row>
    <row r="12340" spans="1:22" x14ac:dyDescent="0.3">
      <c r="A12340" s="1"/>
      <c r="C12340" s="6"/>
      <c r="H12340" s="8"/>
      <c r="I12340" s="4"/>
      <c r="V12340" s="27"/>
    </row>
    <row r="12341" spans="1:22" x14ac:dyDescent="0.3">
      <c r="A12341" s="1"/>
      <c r="C12341" s="6"/>
      <c r="H12341" s="8"/>
      <c r="I12341" s="4"/>
      <c r="V12341" s="27"/>
    </row>
    <row r="12342" spans="1:22" x14ac:dyDescent="0.3">
      <c r="A12342" s="1"/>
      <c r="C12342" s="6"/>
      <c r="H12342" s="8"/>
      <c r="I12342" s="4"/>
      <c r="V12342" s="27"/>
    </row>
    <row r="12343" spans="1:22" x14ac:dyDescent="0.3">
      <c r="A12343" s="1"/>
      <c r="C12343" s="6"/>
      <c r="H12343" s="8"/>
      <c r="I12343" s="4"/>
      <c r="V12343" s="27"/>
    </row>
    <row r="12344" spans="1:22" x14ac:dyDescent="0.3">
      <c r="A12344" s="1"/>
      <c r="C12344" s="6"/>
      <c r="H12344" s="8"/>
      <c r="I12344" s="4"/>
      <c r="V12344" s="27"/>
    </row>
    <row r="12345" spans="1:22" x14ac:dyDescent="0.3">
      <c r="A12345" s="1"/>
      <c r="C12345" s="6"/>
      <c r="H12345" s="8"/>
      <c r="I12345" s="4"/>
      <c r="V12345" s="27"/>
    </row>
    <row r="12346" spans="1:22" x14ac:dyDescent="0.3">
      <c r="A12346" s="1"/>
      <c r="C12346" s="6"/>
      <c r="H12346" s="8"/>
      <c r="I12346" s="4"/>
      <c r="V12346" s="27"/>
    </row>
    <row r="12347" spans="1:22" x14ac:dyDescent="0.3">
      <c r="A12347" s="1"/>
      <c r="C12347" s="6"/>
      <c r="H12347" s="8"/>
      <c r="I12347" s="4"/>
      <c r="V12347" s="27"/>
    </row>
    <row r="12348" spans="1:22" x14ac:dyDescent="0.3">
      <c r="A12348" s="1"/>
      <c r="C12348" s="6"/>
      <c r="H12348" s="8"/>
      <c r="I12348" s="4"/>
      <c r="V12348" s="27"/>
    </row>
    <row r="12349" spans="1:22" x14ac:dyDescent="0.3">
      <c r="A12349" s="1"/>
      <c r="C12349" s="6"/>
      <c r="H12349" s="8"/>
      <c r="I12349" s="4"/>
      <c r="V12349" s="27"/>
    </row>
    <row r="12350" spans="1:22" x14ac:dyDescent="0.3">
      <c r="A12350" s="1"/>
      <c r="C12350" s="6"/>
      <c r="H12350" s="8"/>
      <c r="I12350" s="4"/>
      <c r="V12350" s="27"/>
    </row>
    <row r="12351" spans="1:22" x14ac:dyDescent="0.3">
      <c r="A12351" s="1"/>
      <c r="C12351" s="6"/>
      <c r="H12351" s="8"/>
      <c r="I12351" s="4"/>
      <c r="V12351" s="27"/>
    </row>
    <row r="12352" spans="1:22" x14ac:dyDescent="0.3">
      <c r="A12352" s="1"/>
      <c r="C12352" s="6"/>
      <c r="H12352" s="8"/>
      <c r="I12352" s="4"/>
      <c r="V12352" s="27"/>
    </row>
    <row r="12353" spans="1:22" x14ac:dyDescent="0.3">
      <c r="A12353" s="1"/>
      <c r="C12353" s="6"/>
      <c r="H12353" s="8"/>
      <c r="I12353" s="4"/>
      <c r="V12353" s="27"/>
    </row>
    <row r="12354" spans="1:22" x14ac:dyDescent="0.3">
      <c r="A12354" s="1"/>
      <c r="C12354" s="6"/>
      <c r="H12354" s="8"/>
      <c r="I12354" s="4"/>
      <c r="V12354" s="27"/>
    </row>
    <row r="12355" spans="1:22" x14ac:dyDescent="0.3">
      <c r="A12355" s="1"/>
      <c r="C12355" s="6"/>
      <c r="H12355" s="8"/>
      <c r="I12355" s="4"/>
      <c r="V12355" s="27"/>
    </row>
    <row r="12356" spans="1:22" x14ac:dyDescent="0.3">
      <c r="A12356" s="1"/>
      <c r="C12356" s="6"/>
      <c r="H12356" s="8"/>
      <c r="I12356" s="4"/>
      <c r="V12356" s="27"/>
    </row>
    <row r="12357" spans="1:22" x14ac:dyDescent="0.3">
      <c r="A12357" s="1"/>
      <c r="C12357" s="6"/>
      <c r="H12357" s="8"/>
      <c r="I12357" s="4"/>
      <c r="V12357" s="27"/>
    </row>
    <row r="12358" spans="1:22" x14ac:dyDescent="0.3">
      <c r="A12358" s="1"/>
      <c r="C12358" s="6"/>
      <c r="H12358" s="8"/>
      <c r="I12358" s="4"/>
      <c r="V12358" s="27"/>
    </row>
    <row r="12359" spans="1:22" x14ac:dyDescent="0.3">
      <c r="A12359" s="1"/>
      <c r="C12359" s="6"/>
      <c r="H12359" s="8"/>
      <c r="I12359" s="4"/>
      <c r="V12359" s="27"/>
    </row>
    <row r="12360" spans="1:22" x14ac:dyDescent="0.3">
      <c r="A12360" s="1"/>
      <c r="C12360" s="6"/>
      <c r="H12360" s="8"/>
      <c r="I12360" s="4"/>
      <c r="V12360" s="27"/>
    </row>
    <row r="12361" spans="1:22" x14ac:dyDescent="0.3">
      <c r="A12361" s="1"/>
      <c r="C12361" s="6"/>
      <c r="H12361" s="8"/>
      <c r="I12361" s="4"/>
      <c r="V12361" s="27"/>
    </row>
    <row r="12362" spans="1:22" x14ac:dyDescent="0.3">
      <c r="A12362" s="1"/>
      <c r="C12362" s="6"/>
      <c r="H12362" s="8"/>
      <c r="I12362" s="4"/>
      <c r="V12362" s="27"/>
    </row>
    <row r="12363" spans="1:22" x14ac:dyDescent="0.3">
      <c r="A12363" s="1"/>
      <c r="C12363" s="6"/>
      <c r="H12363" s="8"/>
      <c r="I12363" s="4"/>
      <c r="V12363" s="27"/>
    </row>
    <row r="12364" spans="1:22" x14ac:dyDescent="0.3">
      <c r="A12364" s="1"/>
      <c r="C12364" s="6"/>
      <c r="H12364" s="8"/>
      <c r="I12364" s="4"/>
      <c r="V12364" s="27"/>
    </row>
    <row r="12365" spans="1:22" x14ac:dyDescent="0.3">
      <c r="A12365" s="1"/>
      <c r="C12365" s="6"/>
      <c r="H12365" s="8"/>
      <c r="I12365" s="4"/>
      <c r="V12365" s="27"/>
    </row>
    <row r="12366" spans="1:22" x14ac:dyDescent="0.3">
      <c r="A12366" s="1"/>
      <c r="C12366" s="6"/>
      <c r="H12366" s="8"/>
      <c r="I12366" s="4"/>
      <c r="V12366" s="27"/>
    </row>
    <row r="12367" spans="1:22" x14ac:dyDescent="0.3">
      <c r="A12367" s="1"/>
      <c r="C12367" s="6"/>
      <c r="H12367" s="8"/>
      <c r="I12367" s="4"/>
      <c r="V12367" s="27"/>
    </row>
    <row r="12368" spans="1:22" x14ac:dyDescent="0.3">
      <c r="A12368" s="1"/>
      <c r="C12368" s="6"/>
      <c r="H12368" s="8"/>
      <c r="I12368" s="4"/>
      <c r="V12368" s="27"/>
    </row>
    <row r="12369" spans="1:22" x14ac:dyDescent="0.3">
      <c r="A12369" s="1"/>
      <c r="C12369" s="6"/>
      <c r="H12369" s="8"/>
      <c r="I12369" s="4"/>
      <c r="V12369" s="27"/>
    </row>
    <row r="12370" spans="1:22" x14ac:dyDescent="0.3">
      <c r="A12370" s="1"/>
      <c r="C12370" s="6"/>
      <c r="H12370" s="8"/>
      <c r="I12370" s="4"/>
      <c r="V12370" s="27"/>
    </row>
    <row r="12371" spans="1:22" x14ac:dyDescent="0.3">
      <c r="A12371" s="1"/>
      <c r="C12371" s="6"/>
      <c r="H12371" s="8"/>
      <c r="I12371" s="4"/>
      <c r="V12371" s="27"/>
    </row>
    <row r="12372" spans="1:22" x14ac:dyDescent="0.3">
      <c r="A12372" s="1"/>
      <c r="C12372" s="6"/>
      <c r="H12372" s="8"/>
      <c r="I12372" s="4"/>
      <c r="V12372" s="27"/>
    </row>
    <row r="12373" spans="1:22" x14ac:dyDescent="0.3">
      <c r="A12373" s="1"/>
      <c r="C12373" s="6"/>
      <c r="H12373" s="8"/>
      <c r="I12373" s="4"/>
      <c r="V12373" s="27"/>
    </row>
    <row r="12374" spans="1:22" x14ac:dyDescent="0.3">
      <c r="A12374" s="1"/>
      <c r="C12374" s="6"/>
      <c r="H12374" s="8"/>
      <c r="I12374" s="4"/>
      <c r="V12374" s="27"/>
    </row>
    <row r="12375" spans="1:22" x14ac:dyDescent="0.3">
      <c r="A12375" s="1"/>
      <c r="C12375" s="6"/>
      <c r="H12375" s="8"/>
      <c r="I12375" s="4"/>
      <c r="V12375" s="27"/>
    </row>
    <row r="12376" spans="1:22" x14ac:dyDescent="0.3">
      <c r="A12376" s="1"/>
      <c r="C12376" s="6"/>
      <c r="H12376" s="8"/>
      <c r="I12376" s="4"/>
      <c r="V12376" s="27"/>
    </row>
    <row r="12377" spans="1:22" x14ac:dyDescent="0.3">
      <c r="A12377" s="1"/>
      <c r="C12377" s="6"/>
      <c r="H12377" s="8"/>
      <c r="I12377" s="4"/>
      <c r="V12377" s="27"/>
    </row>
    <row r="12378" spans="1:22" x14ac:dyDescent="0.3">
      <c r="A12378" s="1"/>
      <c r="C12378" s="6"/>
      <c r="H12378" s="8"/>
      <c r="I12378" s="4"/>
      <c r="V12378" s="27"/>
    </row>
    <row r="12379" spans="1:22" x14ac:dyDescent="0.3">
      <c r="A12379" s="1"/>
      <c r="C12379" s="6"/>
      <c r="H12379" s="8"/>
      <c r="I12379" s="4"/>
      <c r="V12379" s="27"/>
    </row>
    <row r="12380" spans="1:22" x14ac:dyDescent="0.3">
      <c r="A12380" s="1"/>
      <c r="C12380" s="6"/>
      <c r="H12380" s="8"/>
      <c r="I12380" s="4"/>
      <c r="V12380" s="27"/>
    </row>
    <row r="12381" spans="1:22" x14ac:dyDescent="0.3">
      <c r="A12381" s="1"/>
      <c r="C12381" s="6"/>
      <c r="H12381" s="8"/>
      <c r="I12381" s="4"/>
      <c r="V12381" s="27"/>
    </row>
    <row r="12382" spans="1:22" x14ac:dyDescent="0.3">
      <c r="A12382" s="1"/>
      <c r="C12382" s="6"/>
      <c r="H12382" s="8"/>
      <c r="I12382" s="4"/>
      <c r="V12382" s="27"/>
    </row>
    <row r="12383" spans="1:22" x14ac:dyDescent="0.3">
      <c r="A12383" s="1"/>
      <c r="C12383" s="6"/>
      <c r="H12383" s="8"/>
      <c r="I12383" s="4"/>
      <c r="V12383" s="27"/>
    </row>
    <row r="12384" spans="1:22" x14ac:dyDescent="0.3">
      <c r="A12384" s="1"/>
      <c r="C12384" s="6"/>
      <c r="H12384" s="8"/>
      <c r="I12384" s="4"/>
      <c r="V12384" s="27"/>
    </row>
    <row r="12385" spans="1:22" x14ac:dyDescent="0.3">
      <c r="A12385" s="1"/>
      <c r="C12385" s="6"/>
      <c r="H12385" s="8"/>
      <c r="I12385" s="4"/>
      <c r="V12385" s="27"/>
    </row>
    <row r="12386" spans="1:22" x14ac:dyDescent="0.3">
      <c r="A12386" s="1"/>
      <c r="C12386" s="6"/>
      <c r="H12386" s="8"/>
      <c r="I12386" s="4"/>
      <c r="V12386" s="27"/>
    </row>
    <row r="12387" spans="1:22" x14ac:dyDescent="0.3">
      <c r="A12387" s="1"/>
      <c r="C12387" s="6"/>
      <c r="H12387" s="8"/>
      <c r="I12387" s="4"/>
      <c r="V12387" s="27"/>
    </row>
    <row r="12388" spans="1:22" x14ac:dyDescent="0.3">
      <c r="A12388" s="1"/>
      <c r="C12388" s="6"/>
      <c r="H12388" s="8"/>
      <c r="I12388" s="4"/>
      <c r="V12388" s="27"/>
    </row>
    <row r="12389" spans="1:22" x14ac:dyDescent="0.3">
      <c r="A12389" s="1"/>
      <c r="C12389" s="6"/>
      <c r="H12389" s="8"/>
      <c r="I12389" s="4"/>
      <c r="V12389" s="27"/>
    </row>
    <row r="12390" spans="1:22" x14ac:dyDescent="0.3">
      <c r="A12390" s="1"/>
      <c r="C12390" s="6"/>
      <c r="H12390" s="8"/>
      <c r="I12390" s="4"/>
      <c r="V12390" s="27"/>
    </row>
    <row r="12391" spans="1:22" x14ac:dyDescent="0.3">
      <c r="A12391" s="1"/>
      <c r="C12391" s="6"/>
      <c r="H12391" s="8"/>
      <c r="I12391" s="4"/>
      <c r="V12391" s="27"/>
    </row>
    <row r="12392" spans="1:22" x14ac:dyDescent="0.3">
      <c r="A12392" s="1"/>
      <c r="C12392" s="6"/>
      <c r="H12392" s="8"/>
      <c r="I12392" s="4"/>
      <c r="V12392" s="27"/>
    </row>
    <row r="12393" spans="1:22" x14ac:dyDescent="0.3">
      <c r="A12393" s="1"/>
      <c r="C12393" s="6"/>
      <c r="H12393" s="8"/>
      <c r="I12393" s="4"/>
      <c r="V12393" s="27"/>
    </row>
    <row r="12394" spans="1:22" x14ac:dyDescent="0.3">
      <c r="A12394" s="1"/>
      <c r="C12394" s="6"/>
      <c r="H12394" s="8"/>
      <c r="I12394" s="4"/>
      <c r="V12394" s="27"/>
    </row>
    <row r="12395" spans="1:22" x14ac:dyDescent="0.3">
      <c r="A12395" s="1"/>
      <c r="C12395" s="6"/>
      <c r="H12395" s="8"/>
      <c r="I12395" s="4"/>
      <c r="V12395" s="27"/>
    </row>
    <row r="12396" spans="1:22" x14ac:dyDescent="0.3">
      <c r="A12396" s="1"/>
      <c r="C12396" s="6"/>
      <c r="H12396" s="8"/>
      <c r="I12396" s="4"/>
      <c r="V12396" s="27"/>
    </row>
    <row r="12397" spans="1:22" x14ac:dyDescent="0.3">
      <c r="A12397" s="1"/>
      <c r="C12397" s="6"/>
      <c r="H12397" s="8"/>
      <c r="I12397" s="4"/>
      <c r="V12397" s="27"/>
    </row>
    <row r="12398" spans="1:22" x14ac:dyDescent="0.3">
      <c r="A12398" s="1"/>
      <c r="C12398" s="6"/>
      <c r="H12398" s="8"/>
      <c r="I12398" s="4"/>
      <c r="V12398" s="27"/>
    </row>
    <row r="12399" spans="1:22" x14ac:dyDescent="0.3">
      <c r="A12399" s="1"/>
      <c r="C12399" s="6"/>
      <c r="H12399" s="8"/>
      <c r="I12399" s="4"/>
      <c r="V12399" s="27"/>
    </row>
    <row r="12400" spans="1:22" x14ac:dyDescent="0.3">
      <c r="A12400" s="1"/>
      <c r="C12400" s="6"/>
      <c r="H12400" s="8"/>
      <c r="I12400" s="4"/>
      <c r="V12400" s="27"/>
    </row>
    <row r="12401" spans="1:22" x14ac:dyDescent="0.3">
      <c r="A12401" s="1"/>
      <c r="C12401" s="6"/>
      <c r="H12401" s="8"/>
      <c r="I12401" s="4"/>
      <c r="V12401" s="27"/>
    </row>
    <row r="12402" spans="1:22" x14ac:dyDescent="0.3">
      <c r="A12402" s="1"/>
      <c r="C12402" s="6"/>
      <c r="H12402" s="8"/>
      <c r="I12402" s="4"/>
      <c r="V12402" s="27"/>
    </row>
    <row r="12403" spans="1:22" x14ac:dyDescent="0.3">
      <c r="A12403" s="1"/>
      <c r="C12403" s="6"/>
      <c r="H12403" s="8"/>
      <c r="I12403" s="4"/>
      <c r="V12403" s="27"/>
    </row>
    <row r="12404" spans="1:22" x14ac:dyDescent="0.3">
      <c r="A12404" s="1"/>
      <c r="C12404" s="6"/>
      <c r="H12404" s="8"/>
      <c r="I12404" s="4"/>
      <c r="V12404" s="27"/>
    </row>
    <row r="12405" spans="1:22" x14ac:dyDescent="0.3">
      <c r="A12405" s="1"/>
      <c r="C12405" s="6"/>
      <c r="H12405" s="8"/>
      <c r="I12405" s="4"/>
      <c r="V12405" s="27"/>
    </row>
    <row r="12406" spans="1:22" x14ac:dyDescent="0.3">
      <c r="A12406" s="1"/>
      <c r="C12406" s="6"/>
      <c r="H12406" s="8"/>
      <c r="I12406" s="4"/>
      <c r="V12406" s="27"/>
    </row>
    <row r="12407" spans="1:22" x14ac:dyDescent="0.3">
      <c r="A12407" s="1"/>
      <c r="C12407" s="6"/>
      <c r="H12407" s="8"/>
      <c r="I12407" s="4"/>
      <c r="V12407" s="27"/>
    </row>
    <row r="12408" spans="1:22" x14ac:dyDescent="0.3">
      <c r="A12408" s="1"/>
      <c r="C12408" s="6"/>
      <c r="H12408" s="8"/>
      <c r="I12408" s="4"/>
      <c r="V12408" s="27"/>
    </row>
    <row r="12409" spans="1:22" x14ac:dyDescent="0.3">
      <c r="A12409" s="1"/>
      <c r="C12409" s="6"/>
      <c r="H12409" s="8"/>
      <c r="I12409" s="4"/>
      <c r="V12409" s="27"/>
    </row>
    <row r="12410" spans="1:22" x14ac:dyDescent="0.3">
      <c r="A12410" s="1"/>
      <c r="C12410" s="6"/>
      <c r="H12410" s="8"/>
      <c r="I12410" s="4"/>
      <c r="V12410" s="27"/>
    </row>
    <row r="12411" spans="1:22" x14ac:dyDescent="0.3">
      <c r="A12411" s="1"/>
      <c r="C12411" s="6"/>
      <c r="H12411" s="8"/>
      <c r="I12411" s="4"/>
      <c r="V12411" s="27"/>
    </row>
    <row r="12412" spans="1:22" x14ac:dyDescent="0.3">
      <c r="A12412" s="1"/>
      <c r="C12412" s="6"/>
      <c r="H12412" s="8"/>
      <c r="I12412" s="4"/>
      <c r="V12412" s="27"/>
    </row>
    <row r="12413" spans="1:22" x14ac:dyDescent="0.3">
      <c r="A12413" s="1"/>
      <c r="C12413" s="6"/>
      <c r="H12413" s="8"/>
      <c r="I12413" s="4"/>
      <c r="V12413" s="27"/>
    </row>
    <row r="12414" spans="1:22" x14ac:dyDescent="0.3">
      <c r="A12414" s="1"/>
      <c r="C12414" s="6"/>
      <c r="H12414" s="8"/>
      <c r="I12414" s="4"/>
      <c r="V12414" s="27"/>
    </row>
    <row r="12415" spans="1:22" x14ac:dyDescent="0.3">
      <c r="A12415" s="1"/>
      <c r="C12415" s="6"/>
      <c r="H12415" s="8"/>
      <c r="I12415" s="4"/>
      <c r="V12415" s="27"/>
    </row>
    <row r="12416" spans="1:22" x14ac:dyDescent="0.3">
      <c r="A12416" s="1"/>
      <c r="C12416" s="6"/>
      <c r="H12416" s="8"/>
      <c r="I12416" s="4"/>
      <c r="V12416" s="27"/>
    </row>
    <row r="12417" spans="1:22" x14ac:dyDescent="0.3">
      <c r="A12417" s="1"/>
      <c r="C12417" s="6"/>
      <c r="H12417" s="8"/>
      <c r="I12417" s="4"/>
      <c r="V12417" s="27"/>
    </row>
    <row r="12418" spans="1:22" x14ac:dyDescent="0.3">
      <c r="A12418" s="1"/>
      <c r="C12418" s="6"/>
      <c r="H12418" s="8"/>
      <c r="I12418" s="4"/>
      <c r="V12418" s="27"/>
    </row>
    <row r="12419" spans="1:22" x14ac:dyDescent="0.3">
      <c r="A12419" s="1"/>
      <c r="C12419" s="6"/>
      <c r="H12419" s="8"/>
      <c r="I12419" s="4"/>
      <c r="V12419" s="27"/>
    </row>
    <row r="12420" spans="1:22" x14ac:dyDescent="0.3">
      <c r="A12420" s="1"/>
      <c r="C12420" s="6"/>
      <c r="H12420" s="8"/>
      <c r="I12420" s="4"/>
      <c r="V12420" s="27"/>
    </row>
    <row r="12421" spans="1:22" x14ac:dyDescent="0.3">
      <c r="A12421" s="1"/>
      <c r="C12421" s="6"/>
      <c r="H12421" s="8"/>
      <c r="I12421" s="4"/>
      <c r="V12421" s="27"/>
    </row>
    <row r="12422" spans="1:22" x14ac:dyDescent="0.3">
      <c r="A12422" s="1"/>
      <c r="C12422" s="6"/>
      <c r="H12422" s="8"/>
      <c r="I12422" s="4"/>
      <c r="V12422" s="27"/>
    </row>
    <row r="12423" spans="1:22" x14ac:dyDescent="0.3">
      <c r="A12423" s="1"/>
      <c r="C12423" s="6"/>
      <c r="H12423" s="8"/>
      <c r="I12423" s="4"/>
      <c r="V12423" s="27"/>
    </row>
    <row r="12424" spans="1:22" x14ac:dyDescent="0.3">
      <c r="A12424" s="1"/>
      <c r="C12424" s="6"/>
      <c r="H12424" s="8"/>
      <c r="I12424" s="4"/>
      <c r="V12424" s="27"/>
    </row>
    <row r="12425" spans="1:22" x14ac:dyDescent="0.3">
      <c r="A12425" s="1"/>
      <c r="C12425" s="6"/>
      <c r="H12425" s="8"/>
      <c r="I12425" s="4"/>
      <c r="V12425" s="27"/>
    </row>
    <row r="12426" spans="1:22" x14ac:dyDescent="0.3">
      <c r="A12426" s="1"/>
      <c r="C12426" s="6"/>
      <c r="H12426" s="8"/>
      <c r="I12426" s="4"/>
      <c r="V12426" s="27"/>
    </row>
    <row r="12427" spans="1:22" x14ac:dyDescent="0.3">
      <c r="A12427" s="1"/>
      <c r="C12427" s="6"/>
      <c r="H12427" s="8"/>
      <c r="I12427" s="4"/>
      <c r="V12427" s="27"/>
    </row>
    <row r="12428" spans="1:22" x14ac:dyDescent="0.3">
      <c r="A12428" s="1"/>
      <c r="C12428" s="6"/>
      <c r="H12428" s="8"/>
      <c r="I12428" s="4"/>
      <c r="V12428" s="27"/>
    </row>
    <row r="12429" spans="1:22" x14ac:dyDescent="0.3">
      <c r="A12429" s="1"/>
      <c r="C12429" s="6"/>
      <c r="H12429" s="8"/>
      <c r="I12429" s="4"/>
      <c r="V12429" s="27"/>
    </row>
    <row r="12430" spans="1:22" x14ac:dyDescent="0.3">
      <c r="A12430" s="1"/>
      <c r="C12430" s="6"/>
      <c r="H12430" s="8"/>
      <c r="I12430" s="4"/>
      <c r="V12430" s="27"/>
    </row>
    <row r="12431" spans="1:22" x14ac:dyDescent="0.3">
      <c r="A12431" s="1"/>
      <c r="C12431" s="6"/>
      <c r="H12431" s="8"/>
      <c r="I12431" s="4"/>
      <c r="V12431" s="27"/>
    </row>
    <row r="12432" spans="1:22" x14ac:dyDescent="0.3">
      <c r="A12432" s="1"/>
      <c r="C12432" s="6"/>
      <c r="H12432" s="8"/>
      <c r="I12432" s="4"/>
      <c r="V12432" s="27"/>
    </row>
    <row r="12433" spans="1:22" x14ac:dyDescent="0.3">
      <c r="A12433" s="1"/>
      <c r="C12433" s="6"/>
      <c r="H12433" s="8"/>
      <c r="I12433" s="4"/>
      <c r="V12433" s="27"/>
    </row>
    <row r="12434" spans="1:22" x14ac:dyDescent="0.3">
      <c r="A12434" s="1"/>
      <c r="C12434" s="6"/>
      <c r="H12434" s="8"/>
      <c r="I12434" s="4"/>
      <c r="V12434" s="27"/>
    </row>
    <row r="12435" spans="1:22" x14ac:dyDescent="0.3">
      <c r="A12435" s="1"/>
      <c r="C12435" s="6"/>
      <c r="H12435" s="8"/>
      <c r="I12435" s="4"/>
      <c r="V12435" s="27"/>
    </row>
    <row r="12436" spans="1:22" x14ac:dyDescent="0.3">
      <c r="A12436" s="1"/>
      <c r="C12436" s="6"/>
      <c r="H12436" s="8"/>
      <c r="I12436" s="4"/>
      <c r="V12436" s="27"/>
    </row>
    <row r="12437" spans="1:22" x14ac:dyDescent="0.3">
      <c r="A12437" s="1"/>
      <c r="C12437" s="6"/>
      <c r="H12437" s="8"/>
      <c r="I12437" s="4"/>
      <c r="V12437" s="27"/>
    </row>
    <row r="12438" spans="1:22" x14ac:dyDescent="0.3">
      <c r="A12438" s="1"/>
      <c r="C12438" s="6"/>
      <c r="H12438" s="8"/>
      <c r="I12438" s="4"/>
      <c r="V12438" s="27"/>
    </row>
    <row r="12439" spans="1:22" x14ac:dyDescent="0.3">
      <c r="A12439" s="1"/>
      <c r="C12439" s="6"/>
      <c r="H12439" s="8"/>
      <c r="I12439" s="4"/>
      <c r="V12439" s="27"/>
    </row>
    <row r="12440" spans="1:22" x14ac:dyDescent="0.3">
      <c r="A12440" s="1"/>
      <c r="C12440" s="6"/>
      <c r="H12440" s="8"/>
      <c r="I12440" s="4"/>
      <c r="V12440" s="27"/>
    </row>
    <row r="12441" spans="1:22" x14ac:dyDescent="0.3">
      <c r="A12441" s="1"/>
      <c r="C12441" s="6"/>
      <c r="H12441" s="8"/>
      <c r="I12441" s="4"/>
      <c r="V12441" s="27"/>
    </row>
    <row r="12442" spans="1:22" x14ac:dyDescent="0.3">
      <c r="A12442" s="1"/>
      <c r="C12442" s="6"/>
      <c r="H12442" s="8"/>
      <c r="I12442" s="4"/>
      <c r="V12442" s="27"/>
    </row>
    <row r="12443" spans="1:22" x14ac:dyDescent="0.3">
      <c r="A12443" s="1"/>
      <c r="C12443" s="6"/>
      <c r="H12443" s="8"/>
      <c r="I12443" s="4"/>
      <c r="V12443" s="27"/>
    </row>
    <row r="12444" spans="1:22" x14ac:dyDescent="0.3">
      <c r="A12444" s="1"/>
      <c r="C12444" s="6"/>
      <c r="H12444" s="8"/>
      <c r="I12444" s="4"/>
      <c r="V12444" s="27"/>
    </row>
    <row r="12445" spans="1:22" x14ac:dyDescent="0.3">
      <c r="A12445" s="1"/>
      <c r="C12445" s="6"/>
      <c r="H12445" s="8"/>
      <c r="I12445" s="4"/>
      <c r="V12445" s="27"/>
    </row>
    <row r="12446" spans="1:22" x14ac:dyDescent="0.3">
      <c r="A12446" s="1"/>
      <c r="C12446" s="6"/>
      <c r="H12446" s="8"/>
      <c r="I12446" s="4"/>
      <c r="V12446" s="27"/>
    </row>
    <row r="12447" spans="1:22" x14ac:dyDescent="0.3">
      <c r="A12447" s="1"/>
      <c r="C12447" s="6"/>
      <c r="H12447" s="8"/>
      <c r="I12447" s="4"/>
      <c r="V12447" s="27"/>
    </row>
    <row r="12448" spans="1:22" x14ac:dyDescent="0.3">
      <c r="A12448" s="1"/>
      <c r="C12448" s="6"/>
      <c r="H12448" s="8"/>
      <c r="I12448" s="4"/>
      <c r="V12448" s="27"/>
    </row>
    <row r="12449" spans="1:22" x14ac:dyDescent="0.3">
      <c r="A12449" s="1"/>
      <c r="C12449" s="6"/>
      <c r="H12449" s="8"/>
      <c r="I12449" s="4"/>
      <c r="V12449" s="27"/>
    </row>
    <row r="12450" spans="1:22" x14ac:dyDescent="0.3">
      <c r="A12450" s="1"/>
      <c r="C12450" s="6"/>
      <c r="H12450" s="8"/>
      <c r="I12450" s="4"/>
      <c r="V12450" s="27"/>
    </row>
    <row r="12451" spans="1:22" x14ac:dyDescent="0.3">
      <c r="A12451" s="1"/>
      <c r="C12451" s="6"/>
      <c r="H12451" s="8"/>
      <c r="I12451" s="4"/>
      <c r="V12451" s="27"/>
    </row>
    <row r="12452" spans="1:22" x14ac:dyDescent="0.3">
      <c r="A12452" s="1"/>
      <c r="C12452" s="6"/>
      <c r="H12452" s="8"/>
      <c r="I12452" s="4"/>
      <c r="V12452" s="27"/>
    </row>
    <row r="12453" spans="1:22" x14ac:dyDescent="0.3">
      <c r="A12453" s="1"/>
      <c r="C12453" s="6"/>
      <c r="H12453" s="8"/>
      <c r="I12453" s="4"/>
      <c r="V12453" s="27"/>
    </row>
    <row r="12454" spans="1:22" x14ac:dyDescent="0.3">
      <c r="A12454" s="1"/>
      <c r="C12454" s="6"/>
      <c r="H12454" s="8"/>
      <c r="I12454" s="4"/>
      <c r="V12454" s="27"/>
    </row>
    <row r="12455" spans="1:22" x14ac:dyDescent="0.3">
      <c r="A12455" s="1"/>
      <c r="C12455" s="6"/>
      <c r="H12455" s="8"/>
      <c r="I12455" s="4"/>
      <c r="V12455" s="27"/>
    </row>
    <row r="12456" spans="1:22" x14ac:dyDescent="0.3">
      <c r="A12456" s="1"/>
      <c r="C12456" s="6"/>
      <c r="H12456" s="8"/>
      <c r="I12456" s="4"/>
      <c r="V12456" s="27"/>
    </row>
    <row r="12457" spans="1:22" x14ac:dyDescent="0.3">
      <c r="A12457" s="1"/>
      <c r="C12457" s="6"/>
      <c r="H12457" s="8"/>
      <c r="I12457" s="4"/>
      <c r="V12457" s="27"/>
    </row>
    <row r="12458" spans="1:22" x14ac:dyDescent="0.3">
      <c r="A12458" s="1"/>
      <c r="C12458" s="6"/>
      <c r="H12458" s="8"/>
      <c r="I12458" s="4"/>
      <c r="V12458" s="27"/>
    </row>
    <row r="12459" spans="1:22" x14ac:dyDescent="0.3">
      <c r="A12459" s="1"/>
      <c r="C12459" s="6"/>
      <c r="H12459" s="8"/>
      <c r="I12459" s="4"/>
      <c r="V12459" s="27"/>
    </row>
    <row r="12460" spans="1:22" x14ac:dyDescent="0.3">
      <c r="A12460" s="1"/>
      <c r="C12460" s="6"/>
      <c r="H12460" s="8"/>
      <c r="I12460" s="4"/>
      <c r="V12460" s="27"/>
    </row>
    <row r="12461" spans="1:22" x14ac:dyDescent="0.3">
      <c r="A12461" s="1"/>
      <c r="C12461" s="6"/>
      <c r="H12461" s="8"/>
      <c r="I12461" s="4"/>
      <c r="V12461" s="27"/>
    </row>
    <row r="12462" spans="1:22" x14ac:dyDescent="0.3">
      <c r="A12462" s="1"/>
      <c r="C12462" s="6"/>
      <c r="H12462" s="8"/>
      <c r="I12462" s="4"/>
      <c r="V12462" s="27"/>
    </row>
    <row r="12463" spans="1:22" x14ac:dyDescent="0.3">
      <c r="A12463" s="1"/>
      <c r="C12463" s="6"/>
      <c r="H12463" s="8"/>
      <c r="I12463" s="4"/>
      <c r="V12463" s="27"/>
    </row>
    <row r="12464" spans="1:22" x14ac:dyDescent="0.3">
      <c r="A12464" s="1"/>
      <c r="C12464" s="6"/>
      <c r="H12464" s="8"/>
      <c r="I12464" s="4"/>
      <c r="V12464" s="27"/>
    </row>
    <row r="12465" spans="1:22" x14ac:dyDescent="0.3">
      <c r="A12465" s="1"/>
      <c r="C12465" s="6"/>
      <c r="H12465" s="8"/>
      <c r="I12465" s="4"/>
      <c r="V12465" s="27"/>
    </row>
    <row r="12466" spans="1:22" x14ac:dyDescent="0.3">
      <c r="A12466" s="1"/>
      <c r="C12466" s="6"/>
      <c r="H12466" s="8"/>
      <c r="I12466" s="4"/>
      <c r="V12466" s="27"/>
    </row>
    <row r="12467" spans="1:22" x14ac:dyDescent="0.3">
      <c r="A12467" s="1"/>
      <c r="C12467" s="6"/>
      <c r="H12467" s="8"/>
      <c r="I12467" s="4"/>
      <c r="V12467" s="27"/>
    </row>
    <row r="12468" spans="1:22" x14ac:dyDescent="0.3">
      <c r="A12468" s="1"/>
      <c r="C12468" s="6"/>
      <c r="H12468" s="8"/>
      <c r="I12468" s="4"/>
      <c r="V12468" s="27"/>
    </row>
    <row r="12469" spans="1:22" x14ac:dyDescent="0.3">
      <c r="A12469" s="1"/>
      <c r="C12469" s="6"/>
      <c r="H12469" s="8"/>
      <c r="I12469" s="4"/>
      <c r="V12469" s="27"/>
    </row>
    <row r="12470" spans="1:22" x14ac:dyDescent="0.3">
      <c r="A12470" s="1"/>
      <c r="C12470" s="6"/>
      <c r="H12470" s="8"/>
      <c r="I12470" s="4"/>
      <c r="V12470" s="27"/>
    </row>
    <row r="12471" spans="1:22" x14ac:dyDescent="0.3">
      <c r="A12471" s="1"/>
      <c r="C12471" s="6"/>
      <c r="H12471" s="8"/>
      <c r="I12471" s="4"/>
      <c r="V12471" s="27"/>
    </row>
    <row r="12472" spans="1:22" x14ac:dyDescent="0.3">
      <c r="A12472" s="1"/>
      <c r="C12472" s="6"/>
      <c r="H12472" s="8"/>
      <c r="I12472" s="4"/>
      <c r="V12472" s="27"/>
    </row>
    <row r="12473" spans="1:22" x14ac:dyDescent="0.3">
      <c r="A12473" s="1"/>
      <c r="C12473" s="6"/>
      <c r="H12473" s="8"/>
      <c r="I12473" s="4"/>
      <c r="V12473" s="27"/>
    </row>
    <row r="12474" spans="1:22" x14ac:dyDescent="0.3">
      <c r="A12474" s="1"/>
      <c r="C12474" s="6"/>
      <c r="H12474" s="8"/>
      <c r="I12474" s="4"/>
      <c r="V12474" s="27"/>
    </row>
    <row r="12475" spans="1:22" x14ac:dyDescent="0.3">
      <c r="A12475" s="1"/>
      <c r="C12475" s="6"/>
      <c r="H12475" s="8"/>
      <c r="I12475" s="4"/>
      <c r="V12475" s="27"/>
    </row>
    <row r="12476" spans="1:22" x14ac:dyDescent="0.3">
      <c r="A12476" s="1"/>
      <c r="C12476" s="6"/>
      <c r="H12476" s="8"/>
      <c r="I12476" s="4"/>
      <c r="V12476" s="27"/>
    </row>
    <row r="12477" spans="1:22" x14ac:dyDescent="0.3">
      <c r="A12477" s="1"/>
      <c r="C12477" s="6"/>
      <c r="H12477" s="8"/>
      <c r="I12477" s="4"/>
      <c r="V12477" s="27"/>
    </row>
    <row r="12478" spans="1:22" x14ac:dyDescent="0.3">
      <c r="A12478" s="1"/>
      <c r="C12478" s="6"/>
      <c r="H12478" s="8"/>
      <c r="I12478" s="4"/>
      <c r="V12478" s="27"/>
    </row>
    <row r="12479" spans="1:22" x14ac:dyDescent="0.3">
      <c r="A12479" s="1"/>
      <c r="C12479" s="6"/>
      <c r="H12479" s="8"/>
      <c r="I12479" s="4"/>
      <c r="V12479" s="27"/>
    </row>
    <row r="12480" spans="1:22" x14ac:dyDescent="0.3">
      <c r="A12480" s="1"/>
      <c r="C12480" s="6"/>
      <c r="H12480" s="8"/>
      <c r="I12480" s="4"/>
      <c r="V12480" s="27"/>
    </row>
    <row r="12481" spans="1:22" x14ac:dyDescent="0.3">
      <c r="A12481" s="1"/>
      <c r="C12481" s="6"/>
      <c r="H12481" s="8"/>
      <c r="I12481" s="4"/>
      <c r="V12481" s="27"/>
    </row>
    <row r="12482" spans="1:22" x14ac:dyDescent="0.3">
      <c r="A12482" s="1"/>
      <c r="C12482" s="6"/>
      <c r="H12482" s="8"/>
      <c r="I12482" s="4"/>
      <c r="V12482" s="27"/>
    </row>
    <row r="12483" spans="1:22" x14ac:dyDescent="0.3">
      <c r="A12483" s="1"/>
      <c r="C12483" s="6"/>
      <c r="H12483" s="8"/>
      <c r="I12483" s="4"/>
      <c r="V12483" s="27"/>
    </row>
    <row r="12484" spans="1:22" x14ac:dyDescent="0.3">
      <c r="A12484" s="1"/>
      <c r="C12484" s="6"/>
      <c r="H12484" s="8"/>
      <c r="I12484" s="4"/>
      <c r="V12484" s="27"/>
    </row>
    <row r="12485" spans="1:22" x14ac:dyDescent="0.3">
      <c r="A12485" s="1"/>
      <c r="C12485" s="6"/>
      <c r="H12485" s="8"/>
      <c r="I12485" s="4"/>
      <c r="V12485" s="27"/>
    </row>
    <row r="12486" spans="1:22" x14ac:dyDescent="0.3">
      <c r="A12486" s="1"/>
      <c r="C12486" s="6"/>
      <c r="H12486" s="8"/>
      <c r="I12486" s="4"/>
      <c r="V12486" s="27"/>
    </row>
    <row r="12487" spans="1:22" x14ac:dyDescent="0.3">
      <c r="A12487" s="1"/>
      <c r="C12487" s="6"/>
      <c r="H12487" s="8"/>
      <c r="I12487" s="4"/>
      <c r="V12487" s="27"/>
    </row>
    <row r="12488" spans="1:22" x14ac:dyDescent="0.3">
      <c r="A12488" s="1"/>
      <c r="C12488" s="6"/>
      <c r="H12488" s="8"/>
      <c r="I12488" s="4"/>
      <c r="V12488" s="27"/>
    </row>
    <row r="12489" spans="1:22" x14ac:dyDescent="0.3">
      <c r="A12489" s="1"/>
      <c r="C12489" s="6"/>
      <c r="H12489" s="8"/>
      <c r="I12489" s="4"/>
      <c r="V12489" s="27"/>
    </row>
    <row r="12490" spans="1:22" x14ac:dyDescent="0.3">
      <c r="A12490" s="1"/>
      <c r="C12490" s="6"/>
      <c r="H12490" s="8"/>
      <c r="I12490" s="4"/>
      <c r="V12490" s="27"/>
    </row>
    <row r="12491" spans="1:22" x14ac:dyDescent="0.3">
      <c r="A12491" s="1"/>
      <c r="C12491" s="6"/>
      <c r="H12491" s="8"/>
      <c r="I12491" s="4"/>
      <c r="V12491" s="27"/>
    </row>
    <row r="12492" spans="1:22" x14ac:dyDescent="0.3">
      <c r="A12492" s="1"/>
      <c r="C12492" s="6"/>
      <c r="H12492" s="8"/>
      <c r="I12492" s="4"/>
      <c r="V12492" s="27"/>
    </row>
    <row r="12493" spans="1:22" x14ac:dyDescent="0.3">
      <c r="A12493" s="1"/>
      <c r="C12493" s="6"/>
      <c r="H12493" s="8"/>
      <c r="I12493" s="4"/>
      <c r="V12493" s="27"/>
    </row>
    <row r="12494" spans="1:22" x14ac:dyDescent="0.3">
      <c r="A12494" s="1"/>
      <c r="C12494" s="6"/>
      <c r="H12494" s="8"/>
      <c r="I12494" s="4"/>
      <c r="V12494" s="27"/>
    </row>
    <row r="12495" spans="1:22" x14ac:dyDescent="0.3">
      <c r="A12495" s="1"/>
      <c r="C12495" s="6"/>
      <c r="H12495" s="8"/>
      <c r="I12495" s="4"/>
      <c r="V12495" s="27"/>
    </row>
    <row r="12496" spans="1:22" x14ac:dyDescent="0.3">
      <c r="A12496" s="1"/>
      <c r="C12496" s="6"/>
      <c r="H12496" s="8"/>
      <c r="I12496" s="4"/>
      <c r="V12496" s="27"/>
    </row>
    <row r="12497" spans="1:22" x14ac:dyDescent="0.3">
      <c r="A12497" s="1"/>
      <c r="C12497" s="6"/>
      <c r="H12497" s="8"/>
      <c r="I12497" s="4"/>
      <c r="V12497" s="27"/>
    </row>
    <row r="12498" spans="1:22" x14ac:dyDescent="0.3">
      <c r="A12498" s="1"/>
      <c r="C12498" s="6"/>
      <c r="H12498" s="8"/>
      <c r="I12498" s="4"/>
      <c r="V12498" s="27"/>
    </row>
    <row r="12499" spans="1:22" x14ac:dyDescent="0.3">
      <c r="A12499" s="1"/>
      <c r="C12499" s="6"/>
      <c r="H12499" s="8"/>
      <c r="I12499" s="4"/>
      <c r="V12499" s="27"/>
    </row>
    <row r="12500" spans="1:22" x14ac:dyDescent="0.3">
      <c r="A12500" s="1"/>
      <c r="C12500" s="6"/>
      <c r="H12500" s="8"/>
      <c r="I12500" s="4"/>
      <c r="V12500" s="27"/>
    </row>
    <row r="12501" spans="1:22" x14ac:dyDescent="0.3">
      <c r="A12501" s="1"/>
      <c r="C12501" s="6"/>
      <c r="H12501" s="8"/>
      <c r="I12501" s="4"/>
      <c r="V12501" s="27"/>
    </row>
    <row r="12502" spans="1:22" x14ac:dyDescent="0.3">
      <c r="A12502" s="1"/>
      <c r="C12502" s="6"/>
      <c r="H12502" s="8"/>
      <c r="I12502" s="4"/>
      <c r="V12502" s="27"/>
    </row>
    <row r="12503" spans="1:22" x14ac:dyDescent="0.3">
      <c r="A12503" s="1"/>
      <c r="C12503" s="6"/>
      <c r="H12503" s="8"/>
      <c r="I12503" s="4"/>
      <c r="V12503" s="27"/>
    </row>
    <row r="12504" spans="1:22" x14ac:dyDescent="0.3">
      <c r="A12504" s="1"/>
      <c r="C12504" s="6"/>
      <c r="H12504" s="8"/>
      <c r="I12504" s="4"/>
      <c r="V12504" s="27"/>
    </row>
    <row r="12505" spans="1:22" x14ac:dyDescent="0.3">
      <c r="A12505" s="1"/>
      <c r="C12505" s="6"/>
      <c r="H12505" s="8"/>
      <c r="I12505" s="4"/>
      <c r="V12505" s="27"/>
    </row>
    <row r="12506" spans="1:22" x14ac:dyDescent="0.3">
      <c r="A12506" s="1"/>
      <c r="C12506" s="6"/>
      <c r="H12506" s="8"/>
      <c r="I12506" s="4"/>
      <c r="V12506" s="27"/>
    </row>
    <row r="12507" spans="1:22" x14ac:dyDescent="0.3">
      <c r="A12507" s="1"/>
      <c r="C12507" s="6"/>
      <c r="H12507" s="8"/>
      <c r="I12507" s="4"/>
      <c r="V12507" s="27"/>
    </row>
    <row r="12508" spans="1:22" x14ac:dyDescent="0.3">
      <c r="A12508" s="1"/>
      <c r="C12508" s="6"/>
      <c r="H12508" s="8"/>
      <c r="I12508" s="4"/>
      <c r="V12508" s="27"/>
    </row>
    <row r="12509" spans="1:22" x14ac:dyDescent="0.3">
      <c r="A12509" s="1"/>
      <c r="C12509" s="6"/>
      <c r="H12509" s="8"/>
      <c r="I12509" s="4"/>
      <c r="V12509" s="27"/>
    </row>
    <row r="12510" spans="1:22" x14ac:dyDescent="0.3">
      <c r="A12510" s="1"/>
      <c r="C12510" s="6"/>
      <c r="H12510" s="8"/>
      <c r="I12510" s="4"/>
      <c r="V12510" s="27"/>
    </row>
    <row r="12511" spans="1:22" x14ac:dyDescent="0.3">
      <c r="A12511" s="1"/>
      <c r="C12511" s="6"/>
      <c r="H12511" s="8"/>
      <c r="I12511" s="4"/>
      <c r="V12511" s="27"/>
    </row>
    <row r="12512" spans="1:22" x14ac:dyDescent="0.3">
      <c r="A12512" s="1"/>
      <c r="C12512" s="6"/>
      <c r="H12512" s="8"/>
      <c r="I12512" s="4"/>
      <c r="V12512" s="27"/>
    </row>
    <row r="12513" spans="1:22" x14ac:dyDescent="0.3">
      <c r="A12513" s="1"/>
      <c r="C12513" s="6"/>
      <c r="H12513" s="8"/>
      <c r="I12513" s="4"/>
      <c r="V12513" s="27"/>
    </row>
    <row r="12514" spans="1:22" x14ac:dyDescent="0.3">
      <c r="A12514" s="1"/>
      <c r="C12514" s="6"/>
      <c r="H12514" s="8"/>
      <c r="I12514" s="4"/>
      <c r="V12514" s="27"/>
    </row>
    <row r="12515" spans="1:22" x14ac:dyDescent="0.3">
      <c r="A12515" s="1"/>
      <c r="C12515" s="6"/>
      <c r="H12515" s="8"/>
      <c r="I12515" s="4"/>
      <c r="V12515" s="27"/>
    </row>
    <row r="12516" spans="1:22" x14ac:dyDescent="0.3">
      <c r="A12516" s="1"/>
      <c r="C12516" s="6"/>
      <c r="H12516" s="8"/>
      <c r="I12516" s="4"/>
      <c r="V12516" s="27"/>
    </row>
    <row r="12517" spans="1:22" x14ac:dyDescent="0.3">
      <c r="A12517" s="1"/>
      <c r="C12517" s="6"/>
      <c r="H12517" s="8"/>
      <c r="I12517" s="4"/>
      <c r="V12517" s="27"/>
    </row>
    <row r="12518" spans="1:22" x14ac:dyDescent="0.3">
      <c r="A12518" s="1"/>
      <c r="C12518" s="6"/>
      <c r="H12518" s="8"/>
      <c r="I12518" s="4"/>
      <c r="V12518" s="27"/>
    </row>
    <row r="12519" spans="1:22" x14ac:dyDescent="0.3">
      <c r="A12519" s="1"/>
      <c r="C12519" s="6"/>
      <c r="H12519" s="8"/>
      <c r="I12519" s="4"/>
      <c r="V12519" s="27"/>
    </row>
    <row r="12520" spans="1:22" x14ac:dyDescent="0.3">
      <c r="A12520" s="1"/>
      <c r="C12520" s="6"/>
      <c r="H12520" s="8"/>
      <c r="I12520" s="4"/>
      <c r="V12520" s="27"/>
    </row>
    <row r="12521" spans="1:22" x14ac:dyDescent="0.3">
      <c r="A12521" s="1"/>
      <c r="C12521" s="6"/>
      <c r="H12521" s="8"/>
      <c r="I12521" s="4"/>
      <c r="V12521" s="27"/>
    </row>
    <row r="12522" spans="1:22" x14ac:dyDescent="0.3">
      <c r="A12522" s="1"/>
      <c r="C12522" s="6"/>
      <c r="H12522" s="8"/>
      <c r="I12522" s="4"/>
      <c r="V12522" s="27"/>
    </row>
    <row r="12523" spans="1:22" x14ac:dyDescent="0.3">
      <c r="A12523" s="1"/>
      <c r="C12523" s="6"/>
      <c r="H12523" s="8"/>
      <c r="I12523" s="4"/>
      <c r="V12523" s="27"/>
    </row>
    <row r="12524" spans="1:22" x14ac:dyDescent="0.3">
      <c r="A12524" s="1"/>
      <c r="C12524" s="6"/>
      <c r="H12524" s="8"/>
      <c r="I12524" s="4"/>
      <c r="V12524" s="27"/>
    </row>
    <row r="12525" spans="1:22" x14ac:dyDescent="0.3">
      <c r="A12525" s="1"/>
      <c r="C12525" s="6"/>
      <c r="H12525" s="8"/>
      <c r="I12525" s="4"/>
      <c r="V12525" s="27"/>
    </row>
    <row r="12526" spans="1:22" x14ac:dyDescent="0.3">
      <c r="A12526" s="1"/>
      <c r="C12526" s="6"/>
      <c r="H12526" s="8"/>
      <c r="I12526" s="4"/>
      <c r="V12526" s="27"/>
    </row>
    <row r="12527" spans="1:22" x14ac:dyDescent="0.3">
      <c r="A12527" s="1"/>
      <c r="C12527" s="6"/>
      <c r="H12527" s="8"/>
      <c r="I12527" s="4"/>
      <c r="V12527" s="27"/>
    </row>
    <row r="12528" spans="1:22" x14ac:dyDescent="0.3">
      <c r="A12528" s="1"/>
      <c r="C12528" s="6"/>
      <c r="H12528" s="8"/>
      <c r="I12528" s="4"/>
      <c r="V12528" s="27"/>
    </row>
    <row r="12529" spans="1:22" x14ac:dyDescent="0.3">
      <c r="A12529" s="1"/>
      <c r="C12529" s="6"/>
      <c r="H12529" s="8"/>
      <c r="I12529" s="4"/>
      <c r="V12529" s="27"/>
    </row>
    <row r="12530" spans="1:22" x14ac:dyDescent="0.3">
      <c r="A12530" s="1"/>
      <c r="C12530" s="6"/>
      <c r="H12530" s="8"/>
      <c r="I12530" s="4"/>
      <c r="V12530" s="27"/>
    </row>
    <row r="12531" spans="1:22" x14ac:dyDescent="0.3">
      <c r="A12531" s="1"/>
      <c r="C12531" s="6"/>
      <c r="H12531" s="8"/>
      <c r="I12531" s="4"/>
      <c r="V12531" s="27"/>
    </row>
    <row r="12532" spans="1:22" x14ac:dyDescent="0.3">
      <c r="A12532" s="1"/>
      <c r="C12532" s="6"/>
      <c r="H12532" s="8"/>
      <c r="I12532" s="4"/>
      <c r="V12532" s="27"/>
    </row>
    <row r="12533" spans="1:22" x14ac:dyDescent="0.3">
      <c r="A12533" s="1"/>
      <c r="C12533" s="6"/>
      <c r="H12533" s="8"/>
      <c r="I12533" s="4"/>
      <c r="V12533" s="27"/>
    </row>
    <row r="12534" spans="1:22" x14ac:dyDescent="0.3">
      <c r="A12534" s="1"/>
      <c r="C12534" s="6"/>
      <c r="H12534" s="8"/>
      <c r="I12534" s="4"/>
      <c r="V12534" s="27"/>
    </row>
    <row r="12535" spans="1:22" x14ac:dyDescent="0.3">
      <c r="A12535" s="1"/>
      <c r="C12535" s="6"/>
      <c r="H12535" s="8"/>
      <c r="I12535" s="4"/>
      <c r="V12535" s="27"/>
    </row>
    <row r="12536" spans="1:22" x14ac:dyDescent="0.3">
      <c r="A12536" s="1"/>
      <c r="C12536" s="6"/>
      <c r="H12536" s="8"/>
      <c r="I12536" s="4"/>
      <c r="V12536" s="27"/>
    </row>
    <row r="12537" spans="1:22" x14ac:dyDescent="0.3">
      <c r="A12537" s="1"/>
      <c r="C12537" s="6"/>
      <c r="H12537" s="8"/>
      <c r="I12537" s="4"/>
      <c r="V12537" s="27"/>
    </row>
    <row r="12538" spans="1:22" x14ac:dyDescent="0.3">
      <c r="A12538" s="1"/>
      <c r="C12538" s="6"/>
      <c r="H12538" s="8"/>
      <c r="I12538" s="4"/>
      <c r="V12538" s="27"/>
    </row>
    <row r="12539" spans="1:22" x14ac:dyDescent="0.3">
      <c r="A12539" s="1"/>
      <c r="C12539" s="6"/>
      <c r="H12539" s="8"/>
      <c r="I12539" s="4"/>
      <c r="V12539" s="27"/>
    </row>
    <row r="12540" spans="1:22" x14ac:dyDescent="0.3">
      <c r="A12540" s="1"/>
      <c r="C12540" s="6"/>
      <c r="H12540" s="8"/>
      <c r="I12540" s="4"/>
      <c r="V12540" s="27"/>
    </row>
    <row r="12541" spans="1:22" x14ac:dyDescent="0.3">
      <c r="A12541" s="1"/>
      <c r="C12541" s="6"/>
      <c r="H12541" s="8"/>
      <c r="I12541" s="4"/>
      <c r="V12541" s="27"/>
    </row>
    <row r="12542" spans="1:22" x14ac:dyDescent="0.3">
      <c r="A12542" s="1"/>
      <c r="C12542" s="6"/>
      <c r="H12542" s="8"/>
      <c r="I12542" s="4"/>
      <c r="V12542" s="27"/>
    </row>
    <row r="12543" spans="1:22" x14ac:dyDescent="0.3">
      <c r="A12543" s="1"/>
      <c r="C12543" s="6"/>
      <c r="H12543" s="8"/>
      <c r="I12543" s="4"/>
      <c r="V12543" s="27"/>
    </row>
    <row r="12544" spans="1:22" x14ac:dyDescent="0.3">
      <c r="A12544" s="1"/>
      <c r="C12544" s="6"/>
      <c r="H12544" s="8"/>
      <c r="I12544" s="4"/>
      <c r="V12544" s="27"/>
    </row>
    <row r="12545" spans="1:22" x14ac:dyDescent="0.3">
      <c r="A12545" s="1"/>
      <c r="C12545" s="6"/>
      <c r="H12545" s="8"/>
      <c r="I12545" s="4"/>
      <c r="V12545" s="27"/>
    </row>
    <row r="12546" spans="1:22" x14ac:dyDescent="0.3">
      <c r="A12546" s="1"/>
      <c r="C12546" s="6"/>
      <c r="H12546" s="8"/>
      <c r="I12546" s="4"/>
      <c r="V12546" s="27"/>
    </row>
    <row r="12547" spans="1:22" x14ac:dyDescent="0.3">
      <c r="A12547" s="1"/>
      <c r="C12547" s="6"/>
      <c r="H12547" s="8"/>
      <c r="I12547" s="4"/>
      <c r="V12547" s="27"/>
    </row>
    <row r="12548" spans="1:22" x14ac:dyDescent="0.3">
      <c r="A12548" s="1"/>
      <c r="C12548" s="6"/>
      <c r="H12548" s="8"/>
      <c r="I12548" s="4"/>
      <c r="V12548" s="27"/>
    </row>
    <row r="12549" spans="1:22" x14ac:dyDescent="0.3">
      <c r="A12549" s="1"/>
      <c r="C12549" s="6"/>
      <c r="H12549" s="8"/>
      <c r="I12549" s="4"/>
      <c r="V12549" s="27"/>
    </row>
    <row r="12550" spans="1:22" x14ac:dyDescent="0.3">
      <c r="A12550" s="1"/>
      <c r="C12550" s="6"/>
      <c r="H12550" s="8"/>
      <c r="I12550" s="4"/>
      <c r="V12550" s="27"/>
    </row>
    <row r="12551" spans="1:22" x14ac:dyDescent="0.3">
      <c r="A12551" s="1"/>
      <c r="C12551" s="6"/>
      <c r="H12551" s="8"/>
      <c r="I12551" s="4"/>
      <c r="V12551" s="27"/>
    </row>
    <row r="12552" spans="1:22" x14ac:dyDescent="0.3">
      <c r="A12552" s="1"/>
      <c r="C12552" s="6"/>
      <c r="H12552" s="8"/>
      <c r="I12552" s="4"/>
      <c r="V12552" s="27"/>
    </row>
    <row r="12553" spans="1:22" x14ac:dyDescent="0.3">
      <c r="A12553" s="1"/>
      <c r="C12553" s="6"/>
      <c r="H12553" s="8"/>
      <c r="I12553" s="4"/>
      <c r="V12553" s="27"/>
    </row>
    <row r="12554" spans="1:22" x14ac:dyDescent="0.3">
      <c r="A12554" s="1"/>
      <c r="C12554" s="6"/>
      <c r="H12554" s="8"/>
      <c r="I12554" s="4"/>
      <c r="V12554" s="27"/>
    </row>
    <row r="12555" spans="1:22" x14ac:dyDescent="0.3">
      <c r="A12555" s="1"/>
      <c r="C12555" s="6"/>
      <c r="H12555" s="8"/>
      <c r="I12555" s="4"/>
      <c r="V12555" s="27"/>
    </row>
    <row r="12556" spans="1:22" x14ac:dyDescent="0.3">
      <c r="A12556" s="1"/>
      <c r="C12556" s="6"/>
      <c r="H12556" s="8"/>
      <c r="I12556" s="4"/>
      <c r="V12556" s="27"/>
    </row>
    <row r="12557" spans="1:22" x14ac:dyDescent="0.3">
      <c r="A12557" s="1"/>
      <c r="C12557" s="6"/>
      <c r="H12557" s="8"/>
      <c r="I12557" s="4"/>
      <c r="V12557" s="27"/>
    </row>
    <row r="12558" spans="1:22" x14ac:dyDescent="0.3">
      <c r="A12558" s="1"/>
      <c r="C12558" s="6"/>
      <c r="H12558" s="8"/>
      <c r="I12558" s="4"/>
      <c r="V12558" s="27"/>
    </row>
    <row r="12559" spans="1:22" x14ac:dyDescent="0.3">
      <c r="A12559" s="1"/>
      <c r="C12559" s="6"/>
      <c r="H12559" s="8"/>
      <c r="I12559" s="4"/>
      <c r="V12559" s="27"/>
    </row>
    <row r="12560" spans="1:22" x14ac:dyDescent="0.3">
      <c r="A12560" s="1"/>
      <c r="C12560" s="6"/>
      <c r="H12560" s="8"/>
      <c r="I12560" s="4"/>
      <c r="V12560" s="27"/>
    </row>
    <row r="12561" spans="1:22" x14ac:dyDescent="0.3">
      <c r="A12561" s="1"/>
      <c r="C12561" s="6"/>
      <c r="H12561" s="8"/>
      <c r="I12561" s="4"/>
      <c r="V12561" s="27"/>
    </row>
    <row r="12562" spans="1:22" x14ac:dyDescent="0.3">
      <c r="A12562" s="1"/>
      <c r="C12562" s="6"/>
      <c r="H12562" s="8"/>
      <c r="I12562" s="4"/>
      <c r="V12562" s="27"/>
    </row>
    <row r="12563" spans="1:22" x14ac:dyDescent="0.3">
      <c r="A12563" s="1"/>
      <c r="C12563" s="6"/>
      <c r="H12563" s="8"/>
      <c r="I12563" s="4"/>
      <c r="V12563" s="27"/>
    </row>
    <row r="12564" spans="1:22" x14ac:dyDescent="0.3">
      <c r="A12564" s="1"/>
      <c r="C12564" s="6"/>
      <c r="H12564" s="8"/>
      <c r="I12564" s="4"/>
      <c r="V12564" s="27"/>
    </row>
    <row r="12565" spans="1:22" x14ac:dyDescent="0.3">
      <c r="A12565" s="1"/>
      <c r="C12565" s="6"/>
      <c r="H12565" s="8"/>
      <c r="I12565" s="4"/>
      <c r="V12565" s="27"/>
    </row>
    <row r="12566" spans="1:22" x14ac:dyDescent="0.3">
      <c r="A12566" s="1"/>
      <c r="C12566" s="6"/>
      <c r="H12566" s="8"/>
      <c r="I12566" s="4"/>
      <c r="V12566" s="27"/>
    </row>
    <row r="12567" spans="1:22" x14ac:dyDescent="0.3">
      <c r="A12567" s="1"/>
      <c r="C12567" s="6"/>
      <c r="H12567" s="8"/>
      <c r="I12567" s="4"/>
      <c r="V12567" s="27"/>
    </row>
    <row r="12568" spans="1:22" x14ac:dyDescent="0.3">
      <c r="A12568" s="1"/>
      <c r="C12568" s="6"/>
      <c r="H12568" s="8"/>
      <c r="I12568" s="4"/>
      <c r="V12568" s="27"/>
    </row>
    <row r="12569" spans="1:22" x14ac:dyDescent="0.3">
      <c r="A12569" s="1"/>
      <c r="C12569" s="6"/>
      <c r="H12569" s="8"/>
      <c r="I12569" s="4"/>
      <c r="V12569" s="27"/>
    </row>
    <row r="12570" spans="1:22" x14ac:dyDescent="0.3">
      <c r="A12570" s="1"/>
      <c r="C12570" s="6"/>
      <c r="H12570" s="8"/>
      <c r="I12570" s="4"/>
      <c r="V12570" s="27"/>
    </row>
    <row r="12571" spans="1:22" x14ac:dyDescent="0.3">
      <c r="A12571" s="1"/>
      <c r="C12571" s="6"/>
      <c r="H12571" s="8"/>
      <c r="I12571" s="4"/>
      <c r="V12571" s="27"/>
    </row>
    <row r="12572" spans="1:22" x14ac:dyDescent="0.3">
      <c r="A12572" s="1"/>
      <c r="C12572" s="6"/>
      <c r="H12572" s="8"/>
      <c r="I12572" s="4"/>
      <c r="V12572" s="27"/>
    </row>
    <row r="12573" spans="1:22" x14ac:dyDescent="0.3">
      <c r="A12573" s="1"/>
      <c r="C12573" s="6"/>
      <c r="H12573" s="8"/>
      <c r="I12573" s="4"/>
      <c r="V12573" s="27"/>
    </row>
    <row r="12574" spans="1:22" x14ac:dyDescent="0.3">
      <c r="A12574" s="1"/>
      <c r="C12574" s="6"/>
      <c r="H12574" s="8"/>
      <c r="I12574" s="4"/>
      <c r="V12574" s="27"/>
    </row>
    <row r="12575" spans="1:22" x14ac:dyDescent="0.3">
      <c r="A12575" s="1"/>
      <c r="C12575" s="6"/>
      <c r="H12575" s="8"/>
      <c r="I12575" s="4"/>
      <c r="V12575" s="27"/>
    </row>
    <row r="12576" spans="1:22" x14ac:dyDescent="0.3">
      <c r="A12576" s="1"/>
      <c r="C12576" s="6"/>
      <c r="H12576" s="8"/>
      <c r="I12576" s="4"/>
      <c r="V12576" s="27"/>
    </row>
    <row r="12577" spans="1:22" x14ac:dyDescent="0.3">
      <c r="A12577" s="1"/>
      <c r="C12577" s="6"/>
      <c r="H12577" s="8"/>
      <c r="I12577" s="4"/>
      <c r="V12577" s="27"/>
    </row>
    <row r="12578" spans="1:22" x14ac:dyDescent="0.3">
      <c r="A12578" s="1"/>
      <c r="C12578" s="6"/>
      <c r="H12578" s="8"/>
      <c r="I12578" s="4"/>
      <c r="V12578" s="27"/>
    </row>
    <row r="12579" spans="1:22" x14ac:dyDescent="0.3">
      <c r="A12579" s="1"/>
      <c r="C12579" s="6"/>
      <c r="H12579" s="8"/>
      <c r="I12579" s="4"/>
      <c r="V12579" s="27"/>
    </row>
    <row r="12580" spans="1:22" x14ac:dyDescent="0.3">
      <c r="A12580" s="1"/>
      <c r="C12580" s="6"/>
      <c r="H12580" s="8"/>
      <c r="I12580" s="4"/>
      <c r="V12580" s="27"/>
    </row>
    <row r="12581" spans="1:22" x14ac:dyDescent="0.3">
      <c r="A12581" s="1"/>
      <c r="C12581" s="6"/>
      <c r="H12581" s="8"/>
      <c r="I12581" s="4"/>
      <c r="V12581" s="27"/>
    </row>
    <row r="12582" spans="1:22" x14ac:dyDescent="0.3">
      <c r="A12582" s="1"/>
      <c r="C12582" s="6"/>
      <c r="H12582" s="8"/>
      <c r="I12582" s="4"/>
      <c r="V12582" s="27"/>
    </row>
    <row r="12583" spans="1:22" x14ac:dyDescent="0.3">
      <c r="A12583" s="1"/>
      <c r="C12583" s="6"/>
      <c r="H12583" s="8"/>
      <c r="I12583" s="4"/>
      <c r="V12583" s="27"/>
    </row>
    <row r="12584" spans="1:22" x14ac:dyDescent="0.3">
      <c r="A12584" s="1"/>
      <c r="C12584" s="6"/>
      <c r="H12584" s="8"/>
      <c r="I12584" s="4"/>
      <c r="V12584" s="27"/>
    </row>
    <row r="12585" spans="1:22" x14ac:dyDescent="0.3">
      <c r="A12585" s="1"/>
      <c r="C12585" s="6"/>
      <c r="H12585" s="8"/>
      <c r="I12585" s="4"/>
      <c r="V12585" s="27"/>
    </row>
    <row r="12586" spans="1:22" x14ac:dyDescent="0.3">
      <c r="A12586" s="1"/>
      <c r="C12586" s="6"/>
      <c r="H12586" s="8"/>
      <c r="I12586" s="4"/>
      <c r="V12586" s="27"/>
    </row>
    <row r="12587" spans="1:22" x14ac:dyDescent="0.3">
      <c r="A12587" s="1"/>
      <c r="C12587" s="6"/>
      <c r="H12587" s="8"/>
      <c r="I12587" s="4"/>
      <c r="V12587" s="27"/>
    </row>
    <row r="12588" spans="1:22" x14ac:dyDescent="0.3">
      <c r="A12588" s="1"/>
      <c r="C12588" s="6"/>
      <c r="H12588" s="8"/>
      <c r="I12588" s="4"/>
      <c r="V12588" s="27"/>
    </row>
    <row r="12589" spans="1:22" x14ac:dyDescent="0.3">
      <c r="A12589" s="1"/>
      <c r="C12589" s="6"/>
      <c r="H12589" s="8"/>
      <c r="I12589" s="4"/>
      <c r="V12589" s="27"/>
    </row>
    <row r="12590" spans="1:22" x14ac:dyDescent="0.3">
      <c r="A12590" s="1"/>
      <c r="C12590" s="6"/>
      <c r="H12590" s="8"/>
      <c r="I12590" s="4"/>
      <c r="V12590" s="27"/>
    </row>
    <row r="12591" spans="1:22" x14ac:dyDescent="0.3">
      <c r="A12591" s="1"/>
      <c r="C12591" s="6"/>
      <c r="H12591" s="8"/>
      <c r="I12591" s="4"/>
      <c r="V12591" s="27"/>
    </row>
    <row r="12592" spans="1:22" x14ac:dyDescent="0.3">
      <c r="A12592" s="1"/>
      <c r="C12592" s="6"/>
      <c r="H12592" s="8"/>
      <c r="I12592" s="4"/>
      <c r="V12592" s="27"/>
    </row>
    <row r="12593" spans="1:22" x14ac:dyDescent="0.3">
      <c r="A12593" s="1"/>
      <c r="C12593" s="6"/>
      <c r="H12593" s="8"/>
      <c r="I12593" s="4"/>
      <c r="V12593" s="27"/>
    </row>
    <row r="12594" spans="1:22" x14ac:dyDescent="0.3">
      <c r="A12594" s="1"/>
      <c r="C12594" s="6"/>
      <c r="H12594" s="8"/>
      <c r="I12594" s="4"/>
      <c r="V12594" s="27"/>
    </row>
    <row r="12595" spans="1:22" x14ac:dyDescent="0.3">
      <c r="A12595" s="1"/>
      <c r="C12595" s="6"/>
      <c r="H12595" s="8"/>
      <c r="I12595" s="4"/>
      <c r="V12595" s="27"/>
    </row>
    <row r="12596" spans="1:22" x14ac:dyDescent="0.3">
      <c r="A12596" s="1"/>
      <c r="C12596" s="6"/>
      <c r="H12596" s="8"/>
      <c r="I12596" s="4"/>
      <c r="V12596" s="27"/>
    </row>
    <row r="12597" spans="1:22" x14ac:dyDescent="0.3">
      <c r="A12597" s="1"/>
      <c r="C12597" s="6"/>
      <c r="H12597" s="8"/>
      <c r="I12597" s="4"/>
      <c r="V12597" s="27"/>
    </row>
    <row r="12598" spans="1:22" x14ac:dyDescent="0.3">
      <c r="A12598" s="1"/>
      <c r="C12598" s="6"/>
      <c r="H12598" s="8"/>
      <c r="I12598" s="4"/>
      <c r="V12598" s="27"/>
    </row>
    <row r="12599" spans="1:22" x14ac:dyDescent="0.3">
      <c r="A12599" s="1"/>
      <c r="C12599" s="6"/>
      <c r="H12599" s="8"/>
      <c r="I12599" s="4"/>
      <c r="V12599" s="27"/>
    </row>
    <row r="12600" spans="1:22" x14ac:dyDescent="0.3">
      <c r="A12600" s="1"/>
      <c r="C12600" s="6"/>
      <c r="H12600" s="8"/>
      <c r="I12600" s="4"/>
      <c r="V12600" s="27"/>
    </row>
    <row r="12601" spans="1:22" x14ac:dyDescent="0.3">
      <c r="A12601" s="1"/>
      <c r="C12601" s="6"/>
      <c r="H12601" s="8"/>
      <c r="I12601" s="4"/>
      <c r="V12601" s="27"/>
    </row>
    <row r="12602" spans="1:22" x14ac:dyDescent="0.3">
      <c r="A12602" s="1"/>
      <c r="C12602" s="6"/>
      <c r="H12602" s="8"/>
      <c r="I12602" s="4"/>
      <c r="V12602" s="27"/>
    </row>
    <row r="12603" spans="1:22" x14ac:dyDescent="0.3">
      <c r="A12603" s="1"/>
      <c r="C12603" s="6"/>
      <c r="H12603" s="8"/>
      <c r="I12603" s="4"/>
      <c r="V12603" s="27"/>
    </row>
    <row r="12604" spans="1:22" x14ac:dyDescent="0.3">
      <c r="A12604" s="1"/>
      <c r="C12604" s="6"/>
      <c r="H12604" s="8"/>
      <c r="I12604" s="4"/>
      <c r="V12604" s="27"/>
    </row>
    <row r="12605" spans="1:22" x14ac:dyDescent="0.3">
      <c r="A12605" s="1"/>
      <c r="C12605" s="6"/>
      <c r="H12605" s="8"/>
      <c r="I12605" s="4"/>
      <c r="V12605" s="27"/>
    </row>
    <row r="12606" spans="1:22" x14ac:dyDescent="0.3">
      <c r="A12606" s="1"/>
      <c r="C12606" s="6"/>
      <c r="H12606" s="8"/>
      <c r="I12606" s="4"/>
      <c r="V12606" s="27"/>
    </row>
    <row r="12607" spans="1:22" x14ac:dyDescent="0.3">
      <c r="A12607" s="1"/>
      <c r="C12607" s="6"/>
      <c r="H12607" s="8"/>
      <c r="I12607" s="4"/>
      <c r="V12607" s="27"/>
    </row>
    <row r="12608" spans="1:22" x14ac:dyDescent="0.3">
      <c r="A12608" s="1"/>
      <c r="C12608" s="6"/>
      <c r="H12608" s="8"/>
      <c r="I12608" s="4"/>
      <c r="V12608" s="27"/>
    </row>
    <row r="12609" spans="1:22" x14ac:dyDescent="0.3">
      <c r="A12609" s="1"/>
      <c r="C12609" s="6"/>
      <c r="H12609" s="8"/>
      <c r="I12609" s="4"/>
      <c r="V12609" s="27"/>
    </row>
    <row r="12610" spans="1:22" x14ac:dyDescent="0.3">
      <c r="A12610" s="1"/>
      <c r="C12610" s="6"/>
      <c r="H12610" s="8"/>
      <c r="I12610" s="4"/>
      <c r="V12610" s="27"/>
    </row>
    <row r="12611" spans="1:22" x14ac:dyDescent="0.3">
      <c r="A12611" s="1"/>
      <c r="C12611" s="6"/>
      <c r="H12611" s="8"/>
      <c r="I12611" s="4"/>
      <c r="V12611" s="27"/>
    </row>
    <row r="12612" spans="1:22" x14ac:dyDescent="0.3">
      <c r="A12612" s="1"/>
      <c r="C12612" s="6"/>
      <c r="H12612" s="8"/>
      <c r="I12612" s="4"/>
      <c r="V12612" s="27"/>
    </row>
    <row r="12613" spans="1:22" x14ac:dyDescent="0.3">
      <c r="A12613" s="1"/>
      <c r="C12613" s="6"/>
      <c r="H12613" s="8"/>
      <c r="I12613" s="4"/>
      <c r="V12613" s="27"/>
    </row>
    <row r="12614" spans="1:22" x14ac:dyDescent="0.3">
      <c r="A12614" s="1"/>
      <c r="C12614" s="6"/>
      <c r="H12614" s="8"/>
      <c r="I12614" s="4"/>
      <c r="V12614" s="27"/>
    </row>
    <row r="12615" spans="1:22" x14ac:dyDescent="0.3">
      <c r="A12615" s="1"/>
      <c r="C12615" s="6"/>
      <c r="H12615" s="8"/>
      <c r="I12615" s="4"/>
      <c r="V12615" s="27"/>
    </row>
    <row r="12616" spans="1:22" x14ac:dyDescent="0.3">
      <c r="A12616" s="1"/>
      <c r="C12616" s="6"/>
      <c r="H12616" s="8"/>
      <c r="I12616" s="4"/>
      <c r="V12616" s="27"/>
    </row>
    <row r="12617" spans="1:22" x14ac:dyDescent="0.3">
      <c r="A12617" s="1"/>
      <c r="C12617" s="6"/>
      <c r="H12617" s="8"/>
      <c r="I12617" s="4"/>
      <c r="V12617" s="27"/>
    </row>
    <row r="12618" spans="1:22" x14ac:dyDescent="0.3">
      <c r="A12618" s="1"/>
      <c r="C12618" s="6"/>
      <c r="H12618" s="8"/>
      <c r="I12618" s="4"/>
      <c r="V12618" s="27"/>
    </row>
    <row r="12619" spans="1:22" x14ac:dyDescent="0.3">
      <c r="A12619" s="1"/>
      <c r="C12619" s="6"/>
      <c r="H12619" s="8"/>
      <c r="I12619" s="4"/>
      <c r="V12619" s="27"/>
    </row>
    <row r="12620" spans="1:22" x14ac:dyDescent="0.3">
      <c r="A12620" s="1"/>
      <c r="C12620" s="6"/>
      <c r="H12620" s="8"/>
      <c r="I12620" s="4"/>
      <c r="V12620" s="27"/>
    </row>
    <row r="12621" spans="1:22" x14ac:dyDescent="0.3">
      <c r="A12621" s="1"/>
      <c r="C12621" s="6"/>
      <c r="H12621" s="8"/>
      <c r="I12621" s="4"/>
      <c r="V12621" s="27"/>
    </row>
    <row r="12622" spans="1:22" x14ac:dyDescent="0.3">
      <c r="A12622" s="1"/>
      <c r="C12622" s="6"/>
      <c r="H12622" s="8"/>
      <c r="I12622" s="4"/>
      <c r="V12622" s="27"/>
    </row>
    <row r="12623" spans="1:22" x14ac:dyDescent="0.3">
      <c r="A12623" s="1"/>
      <c r="C12623" s="6"/>
      <c r="H12623" s="8"/>
      <c r="I12623" s="4"/>
      <c r="V12623" s="27"/>
    </row>
    <row r="12624" spans="1:22" x14ac:dyDescent="0.3">
      <c r="A12624" s="1"/>
      <c r="C12624" s="6"/>
      <c r="H12624" s="8"/>
      <c r="I12624" s="4"/>
      <c r="V12624" s="27"/>
    </row>
    <row r="12625" spans="1:22" x14ac:dyDescent="0.3">
      <c r="A12625" s="1"/>
      <c r="C12625" s="6"/>
      <c r="H12625" s="8"/>
      <c r="I12625" s="4"/>
      <c r="V12625" s="27"/>
    </row>
    <row r="12626" spans="1:22" x14ac:dyDescent="0.3">
      <c r="A12626" s="1"/>
      <c r="C12626" s="6"/>
      <c r="H12626" s="8"/>
      <c r="I12626" s="4"/>
      <c r="V12626" s="27"/>
    </row>
    <row r="12627" spans="1:22" x14ac:dyDescent="0.3">
      <c r="A12627" s="1"/>
      <c r="C12627" s="6"/>
      <c r="H12627" s="8"/>
      <c r="I12627" s="4"/>
      <c r="V12627" s="27"/>
    </row>
    <row r="12628" spans="1:22" x14ac:dyDescent="0.3">
      <c r="A12628" s="1"/>
      <c r="C12628" s="6"/>
      <c r="H12628" s="8"/>
      <c r="I12628" s="4"/>
      <c r="V12628" s="27"/>
    </row>
    <row r="12629" spans="1:22" x14ac:dyDescent="0.3">
      <c r="A12629" s="1"/>
      <c r="C12629" s="6"/>
      <c r="H12629" s="8"/>
      <c r="I12629" s="4"/>
      <c r="V12629" s="27"/>
    </row>
    <row r="12630" spans="1:22" x14ac:dyDescent="0.3">
      <c r="A12630" s="1"/>
      <c r="C12630" s="6"/>
      <c r="H12630" s="8"/>
      <c r="I12630" s="4"/>
      <c r="V12630" s="27"/>
    </row>
    <row r="12631" spans="1:22" x14ac:dyDescent="0.3">
      <c r="A12631" s="1"/>
      <c r="C12631" s="6"/>
      <c r="H12631" s="8"/>
      <c r="I12631" s="4"/>
      <c r="V12631" s="27"/>
    </row>
    <row r="12632" spans="1:22" x14ac:dyDescent="0.3">
      <c r="A12632" s="1"/>
      <c r="C12632" s="6"/>
      <c r="H12632" s="8"/>
      <c r="I12632" s="4"/>
      <c r="V12632" s="27"/>
    </row>
    <row r="12633" spans="1:22" x14ac:dyDescent="0.3">
      <c r="A12633" s="1"/>
      <c r="C12633" s="6"/>
      <c r="H12633" s="8"/>
      <c r="I12633" s="4"/>
      <c r="V12633" s="27"/>
    </row>
    <row r="12634" spans="1:22" x14ac:dyDescent="0.3">
      <c r="A12634" s="1"/>
      <c r="C12634" s="6"/>
      <c r="H12634" s="8"/>
      <c r="I12634" s="4"/>
      <c r="V12634" s="27"/>
    </row>
    <row r="12635" spans="1:22" x14ac:dyDescent="0.3">
      <c r="A12635" s="1"/>
      <c r="C12635" s="6"/>
      <c r="H12635" s="8"/>
      <c r="I12635" s="4"/>
      <c r="V12635" s="27"/>
    </row>
    <row r="12636" spans="1:22" x14ac:dyDescent="0.3">
      <c r="A12636" s="1"/>
      <c r="C12636" s="6"/>
      <c r="H12636" s="8"/>
      <c r="I12636" s="4"/>
      <c r="V12636" s="27"/>
    </row>
    <row r="12637" spans="1:22" x14ac:dyDescent="0.3">
      <c r="A12637" s="1"/>
      <c r="C12637" s="6"/>
      <c r="H12637" s="8"/>
      <c r="I12637" s="4"/>
      <c r="V12637" s="27"/>
    </row>
    <row r="12638" spans="1:22" x14ac:dyDescent="0.3">
      <c r="A12638" s="1"/>
      <c r="C12638" s="6"/>
      <c r="H12638" s="8"/>
      <c r="I12638" s="4"/>
      <c r="V12638" s="27"/>
    </row>
    <row r="12639" spans="1:22" x14ac:dyDescent="0.3">
      <c r="A12639" s="1"/>
      <c r="C12639" s="6"/>
      <c r="H12639" s="8"/>
      <c r="I12639" s="4"/>
      <c r="V12639" s="27"/>
    </row>
    <row r="12640" spans="1:22" x14ac:dyDescent="0.3">
      <c r="A12640" s="1"/>
      <c r="C12640" s="6"/>
      <c r="H12640" s="8"/>
      <c r="I12640" s="4"/>
      <c r="V12640" s="27"/>
    </row>
    <row r="12641" spans="1:22" x14ac:dyDescent="0.3">
      <c r="A12641" s="1"/>
      <c r="C12641" s="6"/>
      <c r="H12641" s="8"/>
      <c r="I12641" s="4"/>
      <c r="V12641" s="27"/>
    </row>
    <row r="12642" spans="1:22" x14ac:dyDescent="0.3">
      <c r="A12642" s="1"/>
      <c r="C12642" s="6"/>
      <c r="H12642" s="8"/>
      <c r="I12642" s="4"/>
      <c r="V12642" s="27"/>
    </row>
    <row r="12643" spans="1:22" x14ac:dyDescent="0.3">
      <c r="A12643" s="1"/>
      <c r="C12643" s="6"/>
      <c r="H12643" s="8"/>
      <c r="I12643" s="4"/>
      <c r="V12643" s="27"/>
    </row>
    <row r="12644" spans="1:22" x14ac:dyDescent="0.3">
      <c r="A12644" s="1"/>
      <c r="C12644" s="6"/>
      <c r="H12644" s="8"/>
      <c r="I12644" s="4"/>
      <c r="V12644" s="27"/>
    </row>
    <row r="12645" spans="1:22" x14ac:dyDescent="0.3">
      <c r="A12645" s="1"/>
      <c r="C12645" s="6"/>
      <c r="H12645" s="8"/>
      <c r="I12645" s="4"/>
      <c r="V12645" s="27"/>
    </row>
    <row r="12646" spans="1:22" x14ac:dyDescent="0.3">
      <c r="A12646" s="1"/>
      <c r="C12646" s="6"/>
      <c r="H12646" s="8"/>
      <c r="I12646" s="4"/>
      <c r="V12646" s="27"/>
    </row>
    <row r="12647" spans="1:22" x14ac:dyDescent="0.3">
      <c r="A12647" s="1"/>
      <c r="C12647" s="6"/>
      <c r="H12647" s="8"/>
      <c r="I12647" s="4"/>
      <c r="V12647" s="27"/>
    </row>
    <row r="12648" spans="1:22" x14ac:dyDescent="0.3">
      <c r="A12648" s="1"/>
      <c r="C12648" s="6"/>
      <c r="H12648" s="8"/>
      <c r="I12648" s="4"/>
      <c r="V12648" s="27"/>
    </row>
    <row r="12649" spans="1:22" x14ac:dyDescent="0.3">
      <c r="A12649" s="1"/>
      <c r="C12649" s="6"/>
      <c r="H12649" s="8"/>
      <c r="I12649" s="4"/>
      <c r="V12649" s="27"/>
    </row>
    <row r="12650" spans="1:22" x14ac:dyDescent="0.3">
      <c r="A12650" s="1"/>
      <c r="C12650" s="6"/>
      <c r="H12650" s="8"/>
      <c r="I12650" s="4"/>
      <c r="V12650" s="27"/>
    </row>
    <row r="12651" spans="1:22" x14ac:dyDescent="0.3">
      <c r="A12651" s="1"/>
      <c r="C12651" s="6"/>
      <c r="H12651" s="8"/>
      <c r="I12651" s="4"/>
      <c r="V12651" s="27"/>
    </row>
    <row r="12652" spans="1:22" x14ac:dyDescent="0.3">
      <c r="A12652" s="1"/>
      <c r="C12652" s="6"/>
      <c r="H12652" s="8"/>
      <c r="I12652" s="4"/>
      <c r="V12652" s="27"/>
    </row>
    <row r="12653" spans="1:22" x14ac:dyDescent="0.3">
      <c r="A12653" s="1"/>
      <c r="C12653" s="6"/>
      <c r="H12653" s="8"/>
      <c r="I12653" s="4"/>
      <c r="V12653" s="27"/>
    </row>
    <row r="12654" spans="1:22" x14ac:dyDescent="0.3">
      <c r="A12654" s="1"/>
      <c r="C12654" s="6"/>
      <c r="H12654" s="8"/>
      <c r="I12654" s="4"/>
      <c r="V12654" s="27"/>
    </row>
    <row r="12655" spans="1:22" x14ac:dyDescent="0.3">
      <c r="A12655" s="1"/>
      <c r="C12655" s="6"/>
      <c r="H12655" s="8"/>
      <c r="I12655" s="4"/>
      <c r="V12655" s="27"/>
    </row>
    <row r="12656" spans="1:22" x14ac:dyDescent="0.3">
      <c r="A12656" s="1"/>
      <c r="C12656" s="6"/>
      <c r="H12656" s="8"/>
      <c r="I12656" s="4"/>
      <c r="V12656" s="27"/>
    </row>
    <row r="12657" spans="1:22" x14ac:dyDescent="0.3">
      <c r="A12657" s="1"/>
      <c r="C12657" s="6"/>
      <c r="H12657" s="8"/>
      <c r="I12657" s="4"/>
      <c r="V12657" s="27"/>
    </row>
    <row r="12658" spans="1:22" x14ac:dyDescent="0.3">
      <c r="A12658" s="1"/>
      <c r="C12658" s="6"/>
      <c r="H12658" s="8"/>
      <c r="I12658" s="4"/>
      <c r="V12658" s="27"/>
    </row>
    <row r="12659" spans="1:22" x14ac:dyDescent="0.3">
      <c r="A12659" s="1"/>
      <c r="C12659" s="6"/>
      <c r="H12659" s="8"/>
      <c r="I12659" s="4"/>
      <c r="V12659" s="27"/>
    </row>
    <row r="12660" spans="1:22" x14ac:dyDescent="0.3">
      <c r="A12660" s="1"/>
      <c r="C12660" s="6"/>
      <c r="H12660" s="8"/>
      <c r="I12660" s="4"/>
      <c r="V12660" s="27"/>
    </row>
    <row r="12661" spans="1:22" x14ac:dyDescent="0.3">
      <c r="A12661" s="1"/>
      <c r="C12661" s="6"/>
      <c r="H12661" s="8"/>
      <c r="I12661" s="4"/>
      <c r="V12661" s="27"/>
    </row>
    <row r="12662" spans="1:22" x14ac:dyDescent="0.3">
      <c r="A12662" s="1"/>
      <c r="C12662" s="6"/>
      <c r="H12662" s="8"/>
      <c r="I12662" s="4"/>
      <c r="V12662" s="27"/>
    </row>
    <row r="12663" spans="1:22" x14ac:dyDescent="0.3">
      <c r="A12663" s="1"/>
      <c r="C12663" s="6"/>
      <c r="H12663" s="8"/>
      <c r="I12663" s="4"/>
      <c r="V12663" s="27"/>
    </row>
    <row r="12664" spans="1:22" x14ac:dyDescent="0.3">
      <c r="A12664" s="1"/>
      <c r="C12664" s="6"/>
      <c r="H12664" s="8"/>
      <c r="I12664" s="4"/>
      <c r="V12664" s="27"/>
    </row>
    <row r="12665" spans="1:22" x14ac:dyDescent="0.3">
      <c r="A12665" s="1"/>
      <c r="C12665" s="6"/>
      <c r="H12665" s="8"/>
      <c r="I12665" s="4"/>
      <c r="V12665" s="27"/>
    </row>
    <row r="12666" spans="1:22" x14ac:dyDescent="0.3">
      <c r="A12666" s="1"/>
      <c r="C12666" s="6"/>
      <c r="H12666" s="8"/>
      <c r="I12666" s="4"/>
      <c r="V12666" s="27"/>
    </row>
    <row r="12667" spans="1:22" x14ac:dyDescent="0.3">
      <c r="A12667" s="1"/>
      <c r="C12667" s="6"/>
      <c r="H12667" s="8"/>
      <c r="I12667" s="4"/>
      <c r="V12667" s="27"/>
    </row>
    <row r="12668" spans="1:22" x14ac:dyDescent="0.3">
      <c r="A12668" s="1"/>
      <c r="C12668" s="6"/>
      <c r="H12668" s="8"/>
      <c r="I12668" s="4"/>
      <c r="V12668" s="27"/>
    </row>
    <row r="12669" spans="1:22" x14ac:dyDescent="0.3">
      <c r="A12669" s="1"/>
      <c r="C12669" s="6"/>
      <c r="H12669" s="8"/>
      <c r="I12669" s="4"/>
      <c r="V12669" s="27"/>
    </row>
    <row r="12670" spans="1:22" x14ac:dyDescent="0.3">
      <c r="A12670" s="1"/>
      <c r="C12670" s="6"/>
      <c r="H12670" s="8"/>
      <c r="I12670" s="4"/>
      <c r="V12670" s="27"/>
    </row>
    <row r="12671" spans="1:22" x14ac:dyDescent="0.3">
      <c r="A12671" s="1"/>
      <c r="C12671" s="6"/>
      <c r="H12671" s="8"/>
      <c r="I12671" s="4"/>
      <c r="V12671" s="27"/>
    </row>
    <row r="12672" spans="1:22" x14ac:dyDescent="0.3">
      <c r="A12672" s="1"/>
      <c r="C12672" s="6"/>
      <c r="H12672" s="8"/>
      <c r="I12672" s="4"/>
      <c r="V12672" s="27"/>
    </row>
    <row r="12673" spans="1:22" x14ac:dyDescent="0.3">
      <c r="A12673" s="1"/>
      <c r="C12673" s="6"/>
      <c r="H12673" s="8"/>
      <c r="I12673" s="4"/>
      <c r="V12673" s="27"/>
    </row>
    <row r="12674" spans="1:22" x14ac:dyDescent="0.3">
      <c r="A12674" s="1"/>
      <c r="C12674" s="6"/>
      <c r="H12674" s="8"/>
      <c r="I12674" s="4"/>
      <c r="V12674" s="27"/>
    </row>
    <row r="12675" spans="1:22" x14ac:dyDescent="0.3">
      <c r="A12675" s="1"/>
      <c r="C12675" s="6"/>
      <c r="H12675" s="8"/>
      <c r="I12675" s="4"/>
      <c r="V12675" s="27"/>
    </row>
    <row r="12676" spans="1:22" x14ac:dyDescent="0.3">
      <c r="A12676" s="1"/>
      <c r="C12676" s="6"/>
      <c r="H12676" s="8"/>
      <c r="I12676" s="4"/>
      <c r="V12676" s="27"/>
    </row>
    <row r="12677" spans="1:22" x14ac:dyDescent="0.3">
      <c r="A12677" s="1"/>
      <c r="C12677" s="6"/>
      <c r="H12677" s="8"/>
      <c r="I12677" s="4"/>
      <c r="V12677" s="27"/>
    </row>
    <row r="12678" spans="1:22" x14ac:dyDescent="0.3">
      <c r="A12678" s="1"/>
      <c r="C12678" s="6"/>
      <c r="H12678" s="8"/>
      <c r="I12678" s="4"/>
      <c r="V12678" s="27"/>
    </row>
    <row r="12679" spans="1:22" x14ac:dyDescent="0.3">
      <c r="A12679" s="1"/>
      <c r="C12679" s="6"/>
      <c r="H12679" s="8"/>
      <c r="I12679" s="4"/>
      <c r="V12679" s="27"/>
    </row>
    <row r="12680" spans="1:22" x14ac:dyDescent="0.3">
      <c r="A12680" s="1"/>
      <c r="C12680" s="6"/>
      <c r="H12680" s="8"/>
      <c r="I12680" s="4"/>
      <c r="V12680" s="27"/>
    </row>
    <row r="12681" spans="1:22" x14ac:dyDescent="0.3">
      <c r="A12681" s="1"/>
      <c r="C12681" s="6"/>
      <c r="H12681" s="8"/>
      <c r="I12681" s="4"/>
      <c r="V12681" s="27"/>
    </row>
    <row r="12682" spans="1:22" x14ac:dyDescent="0.3">
      <c r="A12682" s="1"/>
      <c r="C12682" s="6"/>
      <c r="H12682" s="8"/>
      <c r="I12682" s="4"/>
      <c r="V12682" s="27"/>
    </row>
    <row r="12683" spans="1:22" x14ac:dyDescent="0.3">
      <c r="A12683" s="1"/>
      <c r="C12683" s="6"/>
      <c r="H12683" s="8"/>
      <c r="I12683" s="4"/>
      <c r="V12683" s="27"/>
    </row>
    <row r="12684" spans="1:22" x14ac:dyDescent="0.3">
      <c r="A12684" s="1"/>
      <c r="C12684" s="6"/>
      <c r="H12684" s="8"/>
      <c r="I12684" s="4"/>
      <c r="V12684" s="27"/>
    </row>
    <row r="12685" spans="1:22" x14ac:dyDescent="0.3">
      <c r="A12685" s="1"/>
      <c r="C12685" s="6"/>
      <c r="H12685" s="8"/>
      <c r="I12685" s="4"/>
      <c r="V12685" s="27"/>
    </row>
    <row r="12686" spans="1:22" x14ac:dyDescent="0.3">
      <c r="A12686" s="1"/>
      <c r="C12686" s="6"/>
      <c r="H12686" s="8"/>
      <c r="I12686" s="4"/>
      <c r="V12686" s="27"/>
    </row>
    <row r="12687" spans="1:22" x14ac:dyDescent="0.3">
      <c r="A12687" s="1"/>
      <c r="C12687" s="6"/>
      <c r="H12687" s="8"/>
      <c r="I12687" s="4"/>
      <c r="V12687" s="27"/>
    </row>
    <row r="12688" spans="1:22" x14ac:dyDescent="0.3">
      <c r="A12688" s="1"/>
      <c r="C12688" s="6"/>
      <c r="H12688" s="8"/>
      <c r="I12688" s="4"/>
      <c r="V12688" s="27"/>
    </row>
    <row r="12689" spans="1:22" x14ac:dyDescent="0.3">
      <c r="A12689" s="1"/>
      <c r="C12689" s="6"/>
      <c r="H12689" s="8"/>
      <c r="I12689" s="4"/>
      <c r="V12689" s="27"/>
    </row>
    <row r="12690" spans="1:22" x14ac:dyDescent="0.3">
      <c r="A12690" s="1"/>
      <c r="C12690" s="6"/>
      <c r="H12690" s="8"/>
      <c r="I12690" s="4"/>
      <c r="V12690" s="27"/>
    </row>
    <row r="12691" spans="1:22" x14ac:dyDescent="0.3">
      <c r="A12691" s="1"/>
      <c r="C12691" s="6"/>
      <c r="H12691" s="8"/>
      <c r="I12691" s="4"/>
      <c r="V12691" s="27"/>
    </row>
    <row r="12692" spans="1:22" x14ac:dyDescent="0.3">
      <c r="A12692" s="1"/>
      <c r="C12692" s="6"/>
      <c r="H12692" s="8"/>
      <c r="I12692" s="4"/>
      <c r="V12692" s="27"/>
    </row>
    <row r="12693" spans="1:22" x14ac:dyDescent="0.3">
      <c r="A12693" s="1"/>
      <c r="C12693" s="6"/>
      <c r="H12693" s="8"/>
      <c r="I12693" s="4"/>
      <c r="V12693" s="27"/>
    </row>
    <row r="12694" spans="1:22" x14ac:dyDescent="0.3">
      <c r="A12694" s="1"/>
      <c r="C12694" s="6"/>
      <c r="H12694" s="8"/>
      <c r="I12694" s="4"/>
      <c r="V12694" s="27"/>
    </row>
    <row r="12695" spans="1:22" x14ac:dyDescent="0.3">
      <c r="A12695" s="1"/>
      <c r="C12695" s="6"/>
      <c r="H12695" s="8"/>
      <c r="I12695" s="4"/>
      <c r="V12695" s="27"/>
    </row>
    <row r="12696" spans="1:22" x14ac:dyDescent="0.3">
      <c r="A12696" s="1"/>
      <c r="C12696" s="6"/>
      <c r="H12696" s="8"/>
      <c r="I12696" s="4"/>
      <c r="V12696" s="27"/>
    </row>
    <row r="12697" spans="1:22" x14ac:dyDescent="0.3">
      <c r="A12697" s="1"/>
      <c r="C12697" s="6"/>
      <c r="H12697" s="8"/>
      <c r="I12697" s="4"/>
      <c r="V12697" s="27"/>
    </row>
    <row r="12698" spans="1:22" x14ac:dyDescent="0.3">
      <c r="A12698" s="1"/>
      <c r="C12698" s="6"/>
      <c r="H12698" s="8"/>
      <c r="I12698" s="4"/>
      <c r="V12698" s="27"/>
    </row>
    <row r="12699" spans="1:22" x14ac:dyDescent="0.3">
      <c r="A12699" s="1"/>
      <c r="C12699" s="6"/>
      <c r="H12699" s="8"/>
      <c r="I12699" s="4"/>
      <c r="V12699" s="27"/>
    </row>
    <row r="12700" spans="1:22" x14ac:dyDescent="0.3">
      <c r="A12700" s="1"/>
      <c r="C12700" s="6"/>
      <c r="H12700" s="8"/>
      <c r="I12700" s="4"/>
      <c r="V12700" s="27"/>
    </row>
    <row r="12701" spans="1:22" x14ac:dyDescent="0.3">
      <c r="A12701" s="1"/>
      <c r="C12701" s="6"/>
      <c r="H12701" s="8"/>
      <c r="I12701" s="4"/>
      <c r="V12701" s="27"/>
    </row>
    <row r="12702" spans="1:22" x14ac:dyDescent="0.3">
      <c r="A12702" s="1"/>
      <c r="C12702" s="6"/>
      <c r="H12702" s="8"/>
      <c r="I12702" s="4"/>
      <c r="V12702" s="27"/>
    </row>
    <row r="12703" spans="1:22" x14ac:dyDescent="0.3">
      <c r="A12703" s="1"/>
      <c r="C12703" s="6"/>
      <c r="H12703" s="8"/>
      <c r="I12703" s="4"/>
      <c r="V12703" s="27"/>
    </row>
    <row r="12704" spans="1:22" x14ac:dyDescent="0.3">
      <c r="A12704" s="1"/>
      <c r="C12704" s="6"/>
      <c r="H12704" s="8"/>
      <c r="I12704" s="4"/>
      <c r="V12704" s="27"/>
    </row>
    <row r="12705" spans="1:22" x14ac:dyDescent="0.3">
      <c r="A12705" s="1"/>
      <c r="C12705" s="6"/>
      <c r="H12705" s="8"/>
      <c r="I12705" s="4"/>
      <c r="V12705" s="27"/>
    </row>
    <row r="12706" spans="1:22" x14ac:dyDescent="0.3">
      <c r="A12706" s="1"/>
      <c r="C12706" s="6"/>
      <c r="H12706" s="8"/>
      <c r="I12706" s="4"/>
      <c r="V12706" s="27"/>
    </row>
    <row r="12707" spans="1:22" x14ac:dyDescent="0.3">
      <c r="A12707" s="1"/>
      <c r="C12707" s="6"/>
      <c r="H12707" s="8"/>
      <c r="I12707" s="4"/>
      <c r="V12707" s="27"/>
    </row>
    <row r="12708" spans="1:22" x14ac:dyDescent="0.3">
      <c r="A12708" s="1"/>
      <c r="C12708" s="6"/>
      <c r="H12708" s="8"/>
      <c r="I12708" s="4"/>
      <c r="V12708" s="27"/>
    </row>
    <row r="12709" spans="1:22" x14ac:dyDescent="0.3">
      <c r="A12709" s="1"/>
      <c r="C12709" s="6"/>
      <c r="H12709" s="8"/>
      <c r="I12709" s="4"/>
      <c r="V12709" s="27"/>
    </row>
    <row r="12710" spans="1:22" x14ac:dyDescent="0.3">
      <c r="A12710" s="1"/>
      <c r="C12710" s="6"/>
      <c r="H12710" s="8"/>
      <c r="I12710" s="4"/>
      <c r="V12710" s="27"/>
    </row>
    <row r="12711" spans="1:22" x14ac:dyDescent="0.3">
      <c r="A12711" s="1"/>
      <c r="C12711" s="6"/>
      <c r="H12711" s="8"/>
      <c r="I12711" s="4"/>
      <c r="V12711" s="27"/>
    </row>
    <row r="12712" spans="1:22" x14ac:dyDescent="0.3">
      <c r="A12712" s="1"/>
      <c r="C12712" s="6"/>
      <c r="H12712" s="8"/>
      <c r="I12712" s="4"/>
      <c r="V12712" s="27"/>
    </row>
    <row r="12713" spans="1:22" x14ac:dyDescent="0.3">
      <c r="A12713" s="1"/>
      <c r="C12713" s="6"/>
      <c r="H12713" s="8"/>
      <c r="I12713" s="4"/>
      <c r="V12713" s="27"/>
    </row>
    <row r="12714" spans="1:22" x14ac:dyDescent="0.3">
      <c r="A12714" s="1"/>
      <c r="C12714" s="6"/>
      <c r="H12714" s="8"/>
      <c r="I12714" s="4"/>
      <c r="V12714" s="27"/>
    </row>
    <row r="12715" spans="1:22" x14ac:dyDescent="0.3">
      <c r="A12715" s="1"/>
      <c r="C12715" s="6"/>
      <c r="H12715" s="8"/>
      <c r="I12715" s="4"/>
      <c r="V12715" s="27"/>
    </row>
    <row r="12716" spans="1:22" x14ac:dyDescent="0.3">
      <c r="A12716" s="1"/>
      <c r="C12716" s="6"/>
      <c r="H12716" s="8"/>
      <c r="I12716" s="4"/>
      <c r="V12716" s="27"/>
    </row>
    <row r="12717" spans="1:22" x14ac:dyDescent="0.3">
      <c r="A12717" s="1"/>
      <c r="C12717" s="6"/>
      <c r="H12717" s="8"/>
      <c r="I12717" s="4"/>
      <c r="V12717" s="27"/>
    </row>
    <row r="12718" spans="1:22" x14ac:dyDescent="0.3">
      <c r="A12718" s="1"/>
      <c r="C12718" s="6"/>
      <c r="H12718" s="8"/>
      <c r="I12718" s="4"/>
      <c r="V12718" s="27"/>
    </row>
    <row r="12719" spans="1:22" x14ac:dyDescent="0.3">
      <c r="A12719" s="1"/>
      <c r="C12719" s="6"/>
      <c r="H12719" s="8"/>
      <c r="I12719" s="4"/>
      <c r="V12719" s="27"/>
    </row>
    <row r="12720" spans="1:22" x14ac:dyDescent="0.3">
      <c r="A12720" s="1"/>
      <c r="C12720" s="6"/>
      <c r="H12720" s="8"/>
      <c r="I12720" s="4"/>
      <c r="V12720" s="27"/>
    </row>
    <row r="12721" spans="1:22" x14ac:dyDescent="0.3">
      <c r="A12721" s="1"/>
      <c r="C12721" s="6"/>
      <c r="H12721" s="8"/>
      <c r="I12721" s="4"/>
      <c r="V12721" s="27"/>
    </row>
    <row r="12722" spans="1:22" x14ac:dyDescent="0.3">
      <c r="A12722" s="1"/>
      <c r="C12722" s="6"/>
      <c r="H12722" s="8"/>
      <c r="I12722" s="4"/>
      <c r="V12722" s="27"/>
    </row>
    <row r="12723" spans="1:22" x14ac:dyDescent="0.3">
      <c r="A12723" s="1"/>
      <c r="C12723" s="6"/>
      <c r="H12723" s="8"/>
      <c r="I12723" s="4"/>
      <c r="V12723" s="27"/>
    </row>
    <row r="12724" spans="1:22" x14ac:dyDescent="0.3">
      <c r="A12724" s="1"/>
      <c r="C12724" s="6"/>
      <c r="H12724" s="8"/>
      <c r="I12724" s="4"/>
      <c r="V12724" s="27"/>
    </row>
    <row r="12725" spans="1:22" x14ac:dyDescent="0.3">
      <c r="A12725" s="1"/>
      <c r="C12725" s="6"/>
      <c r="H12725" s="8"/>
      <c r="I12725" s="4"/>
      <c r="V12725" s="27"/>
    </row>
    <row r="12726" spans="1:22" x14ac:dyDescent="0.3">
      <c r="A12726" s="1"/>
      <c r="C12726" s="6"/>
      <c r="H12726" s="8"/>
      <c r="I12726" s="4"/>
      <c r="V12726" s="27"/>
    </row>
    <row r="12727" spans="1:22" x14ac:dyDescent="0.3">
      <c r="A12727" s="1"/>
      <c r="C12727" s="6"/>
      <c r="H12727" s="8"/>
      <c r="I12727" s="4"/>
      <c r="V12727" s="27"/>
    </row>
    <row r="12728" spans="1:22" x14ac:dyDescent="0.3">
      <c r="A12728" s="1"/>
      <c r="C12728" s="6"/>
      <c r="H12728" s="8"/>
      <c r="I12728" s="4"/>
      <c r="V12728" s="27"/>
    </row>
    <row r="12729" spans="1:22" x14ac:dyDescent="0.3">
      <c r="A12729" s="1"/>
      <c r="C12729" s="6"/>
      <c r="H12729" s="8"/>
      <c r="I12729" s="4"/>
      <c r="V12729" s="27"/>
    </row>
    <row r="12730" spans="1:22" x14ac:dyDescent="0.3">
      <c r="A12730" s="1"/>
      <c r="C12730" s="6"/>
      <c r="H12730" s="8"/>
      <c r="I12730" s="4"/>
      <c r="V12730" s="27"/>
    </row>
    <row r="12731" spans="1:22" x14ac:dyDescent="0.3">
      <c r="A12731" s="1"/>
      <c r="C12731" s="6"/>
      <c r="H12731" s="8"/>
      <c r="I12731" s="4"/>
      <c r="V12731" s="27"/>
    </row>
    <row r="12732" spans="1:22" x14ac:dyDescent="0.3">
      <c r="A12732" s="1"/>
      <c r="C12732" s="6"/>
      <c r="H12732" s="8"/>
      <c r="I12732" s="4"/>
      <c r="V12732" s="27"/>
    </row>
    <row r="12733" spans="1:22" x14ac:dyDescent="0.3">
      <c r="A12733" s="1"/>
      <c r="C12733" s="6"/>
      <c r="H12733" s="8"/>
      <c r="I12733" s="4"/>
      <c r="V12733" s="27"/>
    </row>
    <row r="12734" spans="1:22" x14ac:dyDescent="0.3">
      <c r="A12734" s="1"/>
      <c r="C12734" s="6"/>
      <c r="H12734" s="8"/>
      <c r="I12734" s="4"/>
      <c r="V12734" s="27"/>
    </row>
    <row r="12735" spans="1:22" x14ac:dyDescent="0.3">
      <c r="A12735" s="1"/>
      <c r="C12735" s="6"/>
      <c r="H12735" s="8"/>
      <c r="I12735" s="4"/>
      <c r="V12735" s="27"/>
    </row>
    <row r="12736" spans="1:22" x14ac:dyDescent="0.3">
      <c r="A12736" s="1"/>
      <c r="C12736" s="6"/>
      <c r="H12736" s="8"/>
      <c r="I12736" s="4"/>
      <c r="V12736" s="27"/>
    </row>
    <row r="12737" spans="1:22" x14ac:dyDescent="0.3">
      <c r="A12737" s="1"/>
      <c r="C12737" s="6"/>
      <c r="H12737" s="8"/>
      <c r="I12737" s="4"/>
      <c r="V12737" s="27"/>
    </row>
    <row r="12738" spans="1:22" x14ac:dyDescent="0.3">
      <c r="A12738" s="1"/>
      <c r="C12738" s="6"/>
      <c r="H12738" s="8"/>
      <c r="I12738" s="4"/>
      <c r="V12738" s="27"/>
    </row>
    <row r="12739" spans="1:22" x14ac:dyDescent="0.3">
      <c r="A12739" s="1"/>
      <c r="C12739" s="6"/>
      <c r="H12739" s="8"/>
      <c r="I12739" s="4"/>
      <c r="V12739" s="27"/>
    </row>
    <row r="12740" spans="1:22" x14ac:dyDescent="0.3">
      <c r="A12740" s="1"/>
      <c r="C12740" s="6"/>
      <c r="H12740" s="8"/>
      <c r="I12740" s="4"/>
      <c r="V12740" s="27"/>
    </row>
    <row r="12741" spans="1:22" x14ac:dyDescent="0.3">
      <c r="A12741" s="1"/>
      <c r="C12741" s="6"/>
      <c r="H12741" s="8"/>
      <c r="I12741" s="4"/>
      <c r="V12741" s="27"/>
    </row>
    <row r="12742" spans="1:22" x14ac:dyDescent="0.3">
      <c r="A12742" s="1"/>
      <c r="C12742" s="6"/>
      <c r="H12742" s="8"/>
      <c r="I12742" s="4"/>
      <c r="V12742" s="27"/>
    </row>
    <row r="12743" spans="1:22" x14ac:dyDescent="0.3">
      <c r="A12743" s="1"/>
      <c r="C12743" s="6"/>
      <c r="H12743" s="8"/>
      <c r="I12743" s="4"/>
      <c r="V12743" s="27"/>
    </row>
    <row r="12744" spans="1:22" x14ac:dyDescent="0.3">
      <c r="A12744" s="1"/>
      <c r="C12744" s="6"/>
      <c r="H12744" s="8"/>
      <c r="I12744" s="4"/>
      <c r="V12744" s="27"/>
    </row>
    <row r="12745" spans="1:22" x14ac:dyDescent="0.3">
      <c r="A12745" s="1"/>
      <c r="C12745" s="6"/>
      <c r="H12745" s="8"/>
      <c r="I12745" s="4"/>
      <c r="V12745" s="27"/>
    </row>
    <row r="12746" spans="1:22" x14ac:dyDescent="0.3">
      <c r="A12746" s="1"/>
      <c r="C12746" s="6"/>
      <c r="H12746" s="8"/>
      <c r="I12746" s="4"/>
      <c r="V12746" s="27"/>
    </row>
    <row r="12747" spans="1:22" x14ac:dyDescent="0.3">
      <c r="A12747" s="1"/>
      <c r="C12747" s="6"/>
      <c r="H12747" s="8"/>
      <c r="I12747" s="4"/>
      <c r="V12747" s="27"/>
    </row>
    <row r="12748" spans="1:22" x14ac:dyDescent="0.3">
      <c r="A12748" s="1"/>
      <c r="C12748" s="6"/>
      <c r="H12748" s="8"/>
      <c r="I12748" s="4"/>
      <c r="V12748" s="27"/>
    </row>
    <row r="12749" spans="1:22" x14ac:dyDescent="0.3">
      <c r="A12749" s="1"/>
      <c r="C12749" s="6"/>
      <c r="H12749" s="8"/>
      <c r="I12749" s="4"/>
      <c r="V12749" s="27"/>
    </row>
    <row r="12750" spans="1:22" x14ac:dyDescent="0.3">
      <c r="A12750" s="1"/>
      <c r="C12750" s="6"/>
      <c r="H12750" s="8"/>
      <c r="I12750" s="4"/>
      <c r="V12750" s="27"/>
    </row>
    <row r="12751" spans="1:22" x14ac:dyDescent="0.3">
      <c r="A12751" s="1"/>
      <c r="C12751" s="6"/>
      <c r="H12751" s="8"/>
      <c r="I12751" s="4"/>
      <c r="V12751" s="27"/>
    </row>
    <row r="12752" spans="1:22" x14ac:dyDescent="0.3">
      <c r="A12752" s="1"/>
      <c r="C12752" s="6"/>
      <c r="H12752" s="8"/>
      <c r="I12752" s="4"/>
      <c r="V12752" s="27"/>
    </row>
    <row r="12753" spans="1:22" x14ac:dyDescent="0.3">
      <c r="A12753" s="1"/>
      <c r="C12753" s="6"/>
      <c r="H12753" s="8"/>
      <c r="I12753" s="4"/>
      <c r="V12753" s="27"/>
    </row>
    <row r="12754" spans="1:22" x14ac:dyDescent="0.3">
      <c r="A12754" s="1"/>
      <c r="C12754" s="6"/>
      <c r="H12754" s="8"/>
      <c r="I12754" s="4"/>
      <c r="V12754" s="27"/>
    </row>
    <row r="12755" spans="1:22" x14ac:dyDescent="0.3">
      <c r="A12755" s="1"/>
      <c r="C12755" s="6"/>
      <c r="H12755" s="8"/>
      <c r="I12755" s="4"/>
      <c r="V12755" s="27"/>
    </row>
    <row r="12756" spans="1:22" x14ac:dyDescent="0.3">
      <c r="A12756" s="1"/>
      <c r="C12756" s="6"/>
      <c r="H12756" s="8"/>
      <c r="I12756" s="4"/>
      <c r="V12756" s="27"/>
    </row>
    <row r="12757" spans="1:22" x14ac:dyDescent="0.3">
      <c r="A12757" s="1"/>
      <c r="C12757" s="6"/>
      <c r="H12757" s="8"/>
      <c r="I12757" s="4"/>
      <c r="V12757" s="27"/>
    </row>
    <row r="12758" spans="1:22" x14ac:dyDescent="0.3">
      <c r="A12758" s="1"/>
      <c r="C12758" s="6"/>
      <c r="H12758" s="8"/>
      <c r="I12758" s="4"/>
      <c r="V12758" s="27"/>
    </row>
    <row r="12759" spans="1:22" x14ac:dyDescent="0.3">
      <c r="A12759" s="1"/>
      <c r="C12759" s="6"/>
      <c r="H12759" s="8"/>
      <c r="I12759" s="4"/>
      <c r="V12759" s="27"/>
    </row>
    <row r="12760" spans="1:22" x14ac:dyDescent="0.3">
      <c r="A12760" s="1"/>
      <c r="C12760" s="6"/>
      <c r="H12760" s="8"/>
      <c r="I12760" s="4"/>
      <c r="V12760" s="27"/>
    </row>
    <row r="12761" spans="1:22" x14ac:dyDescent="0.3">
      <c r="A12761" s="1"/>
      <c r="C12761" s="6"/>
      <c r="H12761" s="8"/>
      <c r="I12761" s="4"/>
      <c r="V12761" s="27"/>
    </row>
    <row r="12762" spans="1:22" x14ac:dyDescent="0.3">
      <c r="A12762" s="1"/>
      <c r="C12762" s="6"/>
      <c r="H12762" s="8"/>
      <c r="I12762" s="4"/>
      <c r="V12762" s="27"/>
    </row>
    <row r="12763" spans="1:22" x14ac:dyDescent="0.3">
      <c r="A12763" s="1"/>
      <c r="C12763" s="6"/>
      <c r="H12763" s="8"/>
      <c r="I12763" s="4"/>
      <c r="V12763" s="27"/>
    </row>
    <row r="12764" spans="1:22" x14ac:dyDescent="0.3">
      <c r="A12764" s="1"/>
      <c r="C12764" s="6"/>
      <c r="H12764" s="8"/>
      <c r="I12764" s="4"/>
      <c r="V12764" s="27"/>
    </row>
    <row r="12765" spans="1:22" x14ac:dyDescent="0.3">
      <c r="A12765" s="1"/>
      <c r="C12765" s="6"/>
      <c r="H12765" s="8"/>
      <c r="I12765" s="4"/>
      <c r="V12765" s="27"/>
    </row>
    <row r="12766" spans="1:22" x14ac:dyDescent="0.3">
      <c r="A12766" s="1"/>
      <c r="C12766" s="6"/>
      <c r="H12766" s="8"/>
      <c r="I12766" s="4"/>
      <c r="V12766" s="27"/>
    </row>
    <row r="12767" spans="1:22" x14ac:dyDescent="0.3">
      <c r="A12767" s="1"/>
      <c r="C12767" s="6"/>
      <c r="H12767" s="8"/>
      <c r="I12767" s="4"/>
      <c r="V12767" s="27"/>
    </row>
    <row r="12768" spans="1:22" x14ac:dyDescent="0.3">
      <c r="A12768" s="1"/>
      <c r="C12768" s="6"/>
      <c r="H12768" s="8"/>
      <c r="I12768" s="4"/>
      <c r="V12768" s="27"/>
    </row>
    <row r="12769" spans="1:22" x14ac:dyDescent="0.3">
      <c r="A12769" s="1"/>
      <c r="C12769" s="6"/>
      <c r="H12769" s="8"/>
      <c r="I12769" s="4"/>
      <c r="V12769" s="27"/>
    </row>
    <row r="12770" spans="1:22" x14ac:dyDescent="0.3">
      <c r="A12770" s="1"/>
      <c r="C12770" s="6"/>
      <c r="H12770" s="8"/>
      <c r="I12770" s="4"/>
      <c r="V12770" s="27"/>
    </row>
    <row r="12771" spans="1:22" x14ac:dyDescent="0.3">
      <c r="A12771" s="1"/>
      <c r="C12771" s="6"/>
      <c r="H12771" s="8"/>
      <c r="I12771" s="4"/>
      <c r="V12771" s="27"/>
    </row>
    <row r="12772" spans="1:22" x14ac:dyDescent="0.3">
      <c r="A12772" s="1"/>
      <c r="C12772" s="6"/>
      <c r="H12772" s="8"/>
      <c r="I12772" s="4"/>
      <c r="V12772" s="27"/>
    </row>
    <row r="12773" spans="1:22" x14ac:dyDescent="0.3">
      <c r="A12773" s="1"/>
      <c r="C12773" s="6"/>
      <c r="H12773" s="8"/>
      <c r="I12773" s="4"/>
      <c r="V12773" s="27"/>
    </row>
    <row r="12774" spans="1:22" x14ac:dyDescent="0.3">
      <c r="A12774" s="1"/>
      <c r="C12774" s="6"/>
      <c r="H12774" s="8"/>
      <c r="I12774" s="4"/>
      <c r="V12774" s="27"/>
    </row>
    <row r="12775" spans="1:22" x14ac:dyDescent="0.3">
      <c r="A12775" s="1"/>
      <c r="C12775" s="6"/>
      <c r="H12775" s="8"/>
      <c r="I12775" s="4"/>
      <c r="V12775" s="27"/>
    </row>
    <row r="12776" spans="1:22" x14ac:dyDescent="0.3">
      <c r="A12776" s="1"/>
      <c r="C12776" s="6"/>
      <c r="H12776" s="8"/>
      <c r="I12776" s="4"/>
      <c r="V12776" s="27"/>
    </row>
    <row r="12777" spans="1:22" x14ac:dyDescent="0.3">
      <c r="A12777" s="1"/>
      <c r="C12777" s="6"/>
      <c r="H12777" s="8"/>
      <c r="I12777" s="4"/>
      <c r="V12777" s="27"/>
    </row>
    <row r="12778" spans="1:22" x14ac:dyDescent="0.3">
      <c r="A12778" s="1"/>
      <c r="C12778" s="6"/>
      <c r="H12778" s="8"/>
      <c r="I12778" s="4"/>
      <c r="V12778" s="27"/>
    </row>
    <row r="12779" spans="1:22" x14ac:dyDescent="0.3">
      <c r="A12779" s="1"/>
      <c r="C12779" s="6"/>
      <c r="H12779" s="8"/>
      <c r="I12779" s="4"/>
      <c r="V12779" s="27"/>
    </row>
    <row r="12780" spans="1:22" x14ac:dyDescent="0.3">
      <c r="A12780" s="1"/>
      <c r="C12780" s="6"/>
      <c r="H12780" s="8"/>
      <c r="I12780" s="4"/>
      <c r="V12780" s="27"/>
    </row>
    <row r="12781" spans="1:22" x14ac:dyDescent="0.3">
      <c r="A12781" s="1"/>
      <c r="C12781" s="6"/>
      <c r="H12781" s="8"/>
      <c r="I12781" s="4"/>
      <c r="V12781" s="27"/>
    </row>
    <row r="12782" spans="1:22" x14ac:dyDescent="0.3">
      <c r="A12782" s="1"/>
      <c r="C12782" s="6"/>
      <c r="H12782" s="8"/>
      <c r="I12782" s="4"/>
      <c r="V12782" s="27"/>
    </row>
    <row r="12783" spans="1:22" x14ac:dyDescent="0.3">
      <c r="A12783" s="1"/>
      <c r="C12783" s="6"/>
      <c r="H12783" s="8"/>
      <c r="I12783" s="4"/>
      <c r="V12783" s="27"/>
    </row>
    <row r="12784" spans="1:22" x14ac:dyDescent="0.3">
      <c r="A12784" s="1"/>
      <c r="C12784" s="6"/>
      <c r="H12784" s="8"/>
      <c r="I12784" s="4"/>
      <c r="V12784" s="27"/>
    </row>
    <row r="12785" spans="1:22" x14ac:dyDescent="0.3">
      <c r="A12785" s="1"/>
      <c r="C12785" s="6"/>
      <c r="H12785" s="8"/>
      <c r="I12785" s="4"/>
      <c r="V12785" s="27"/>
    </row>
    <row r="12786" spans="1:22" x14ac:dyDescent="0.3">
      <c r="A12786" s="1"/>
      <c r="C12786" s="6"/>
      <c r="H12786" s="8"/>
      <c r="I12786" s="4"/>
      <c r="V12786" s="27"/>
    </row>
    <row r="12787" spans="1:22" x14ac:dyDescent="0.3">
      <c r="A12787" s="1"/>
      <c r="C12787" s="6"/>
      <c r="H12787" s="8"/>
      <c r="I12787" s="4"/>
      <c r="V12787" s="27"/>
    </row>
    <row r="12788" spans="1:22" x14ac:dyDescent="0.3">
      <c r="A12788" s="1"/>
      <c r="C12788" s="6"/>
      <c r="H12788" s="8"/>
      <c r="I12788" s="4"/>
      <c r="V12788" s="27"/>
    </row>
    <row r="12789" spans="1:22" x14ac:dyDescent="0.3">
      <c r="A12789" s="1"/>
      <c r="C12789" s="6"/>
      <c r="H12789" s="8"/>
      <c r="I12789" s="4"/>
      <c r="V12789" s="27"/>
    </row>
    <row r="12790" spans="1:22" x14ac:dyDescent="0.3">
      <c r="A12790" s="1"/>
      <c r="C12790" s="6"/>
      <c r="H12790" s="8"/>
      <c r="I12790" s="4"/>
      <c r="V12790" s="27"/>
    </row>
    <row r="12791" spans="1:22" x14ac:dyDescent="0.3">
      <c r="A12791" s="1"/>
      <c r="C12791" s="6"/>
      <c r="H12791" s="8"/>
      <c r="I12791" s="4"/>
      <c r="V12791" s="27"/>
    </row>
    <row r="12792" spans="1:22" x14ac:dyDescent="0.3">
      <c r="A12792" s="1"/>
      <c r="C12792" s="6"/>
      <c r="H12792" s="8"/>
      <c r="I12792" s="4"/>
      <c r="V12792" s="27"/>
    </row>
    <row r="12793" spans="1:22" x14ac:dyDescent="0.3">
      <c r="A12793" s="1"/>
      <c r="C12793" s="6"/>
      <c r="H12793" s="8"/>
      <c r="I12793" s="4"/>
      <c r="V12793" s="27"/>
    </row>
    <row r="12794" spans="1:22" x14ac:dyDescent="0.3">
      <c r="A12794" s="1"/>
      <c r="C12794" s="6"/>
      <c r="H12794" s="8"/>
      <c r="I12794" s="4"/>
      <c r="V12794" s="27"/>
    </row>
    <row r="12795" spans="1:22" x14ac:dyDescent="0.3">
      <c r="A12795" s="1"/>
      <c r="C12795" s="6"/>
      <c r="H12795" s="8"/>
      <c r="I12795" s="4"/>
      <c r="V12795" s="27"/>
    </row>
    <row r="12796" spans="1:22" x14ac:dyDescent="0.3">
      <c r="A12796" s="1"/>
      <c r="C12796" s="6"/>
      <c r="H12796" s="8"/>
      <c r="I12796" s="4"/>
      <c r="V12796" s="27"/>
    </row>
    <row r="12797" spans="1:22" x14ac:dyDescent="0.3">
      <c r="A12797" s="1"/>
      <c r="C12797" s="6"/>
      <c r="H12797" s="8"/>
      <c r="I12797" s="4"/>
      <c r="V12797" s="27"/>
    </row>
    <row r="12798" spans="1:22" x14ac:dyDescent="0.3">
      <c r="A12798" s="1"/>
      <c r="C12798" s="6"/>
      <c r="H12798" s="8"/>
      <c r="I12798" s="4"/>
      <c r="V12798" s="27"/>
    </row>
    <row r="12799" spans="1:22" x14ac:dyDescent="0.3">
      <c r="A12799" s="1"/>
      <c r="C12799" s="6"/>
      <c r="H12799" s="8"/>
      <c r="I12799" s="4"/>
      <c r="V12799" s="27"/>
    </row>
    <row r="12800" spans="1:22" x14ac:dyDescent="0.3">
      <c r="A12800" s="1"/>
      <c r="C12800" s="6"/>
      <c r="H12800" s="8"/>
      <c r="I12800" s="4"/>
      <c r="V12800" s="27"/>
    </row>
    <row r="12801" spans="1:22" x14ac:dyDescent="0.3">
      <c r="A12801" s="1"/>
      <c r="C12801" s="6"/>
      <c r="H12801" s="8"/>
      <c r="I12801" s="4"/>
      <c r="V12801" s="27"/>
    </row>
    <row r="12802" spans="1:22" x14ac:dyDescent="0.3">
      <c r="A12802" s="1"/>
      <c r="C12802" s="6"/>
      <c r="H12802" s="8"/>
      <c r="I12802" s="4"/>
      <c r="V12802" s="27"/>
    </row>
    <row r="12803" spans="1:22" x14ac:dyDescent="0.3">
      <c r="A12803" s="1"/>
      <c r="C12803" s="6"/>
      <c r="H12803" s="8"/>
      <c r="I12803" s="4"/>
      <c r="V12803" s="27"/>
    </row>
    <row r="12804" spans="1:22" x14ac:dyDescent="0.3">
      <c r="A12804" s="1"/>
      <c r="C12804" s="6"/>
      <c r="H12804" s="8"/>
      <c r="I12804" s="4"/>
      <c r="V12804" s="27"/>
    </row>
    <row r="12805" spans="1:22" x14ac:dyDescent="0.3">
      <c r="A12805" s="1"/>
      <c r="C12805" s="6"/>
      <c r="H12805" s="8"/>
      <c r="I12805" s="4"/>
      <c r="V12805" s="27"/>
    </row>
    <row r="12806" spans="1:22" x14ac:dyDescent="0.3">
      <c r="A12806" s="1"/>
      <c r="C12806" s="6"/>
      <c r="H12806" s="8"/>
      <c r="I12806" s="4"/>
      <c r="V12806" s="27"/>
    </row>
    <row r="12807" spans="1:22" x14ac:dyDescent="0.3">
      <c r="A12807" s="1"/>
      <c r="C12807" s="6"/>
      <c r="H12807" s="8"/>
      <c r="I12807" s="4"/>
      <c r="V12807" s="27"/>
    </row>
    <row r="12808" spans="1:22" x14ac:dyDescent="0.3">
      <c r="A12808" s="1"/>
      <c r="C12808" s="6"/>
      <c r="H12808" s="8"/>
      <c r="I12808" s="4"/>
      <c r="V12808" s="27"/>
    </row>
    <row r="12809" spans="1:22" x14ac:dyDescent="0.3">
      <c r="A12809" s="1"/>
      <c r="C12809" s="6"/>
      <c r="H12809" s="8"/>
      <c r="I12809" s="4"/>
      <c r="V12809" s="27"/>
    </row>
    <row r="12810" spans="1:22" x14ac:dyDescent="0.3">
      <c r="A12810" s="1"/>
      <c r="C12810" s="6"/>
      <c r="H12810" s="8"/>
      <c r="I12810" s="4"/>
      <c r="V12810" s="27"/>
    </row>
    <row r="12811" spans="1:22" x14ac:dyDescent="0.3">
      <c r="A12811" s="1"/>
      <c r="C12811" s="6"/>
      <c r="H12811" s="8"/>
      <c r="I12811" s="4"/>
      <c r="V12811" s="27"/>
    </row>
    <row r="12812" spans="1:22" x14ac:dyDescent="0.3">
      <c r="A12812" s="1"/>
      <c r="C12812" s="6"/>
      <c r="H12812" s="8"/>
      <c r="I12812" s="4"/>
      <c r="V12812" s="27"/>
    </row>
    <row r="12813" spans="1:22" x14ac:dyDescent="0.3">
      <c r="A12813" s="1"/>
      <c r="C12813" s="6"/>
      <c r="H12813" s="8"/>
      <c r="I12813" s="4"/>
      <c r="V12813" s="27"/>
    </row>
    <row r="12814" spans="1:22" x14ac:dyDescent="0.3">
      <c r="A12814" s="1"/>
      <c r="C12814" s="6"/>
      <c r="H12814" s="8"/>
      <c r="I12814" s="4"/>
      <c r="V12814" s="27"/>
    </row>
    <row r="12815" spans="1:22" x14ac:dyDescent="0.3">
      <c r="A12815" s="1"/>
      <c r="C12815" s="6"/>
      <c r="H12815" s="8"/>
      <c r="I12815" s="4"/>
      <c r="V12815" s="27"/>
    </row>
    <row r="12816" spans="1:22" x14ac:dyDescent="0.3">
      <c r="A12816" s="1"/>
      <c r="C12816" s="6"/>
      <c r="H12816" s="8"/>
      <c r="I12816" s="4"/>
      <c r="V12816" s="27"/>
    </row>
    <row r="12817" spans="1:22" x14ac:dyDescent="0.3">
      <c r="A12817" s="1"/>
      <c r="C12817" s="6"/>
      <c r="H12817" s="8"/>
      <c r="I12817" s="4"/>
      <c r="V12817" s="27"/>
    </row>
    <row r="12818" spans="1:22" x14ac:dyDescent="0.3">
      <c r="A12818" s="1"/>
      <c r="C12818" s="6"/>
      <c r="H12818" s="8"/>
      <c r="I12818" s="4"/>
      <c r="V12818" s="27"/>
    </row>
    <row r="12819" spans="1:22" x14ac:dyDescent="0.3">
      <c r="A12819" s="1"/>
      <c r="C12819" s="6"/>
      <c r="H12819" s="8"/>
      <c r="I12819" s="4"/>
      <c r="V12819" s="27"/>
    </row>
    <row r="12820" spans="1:22" x14ac:dyDescent="0.3">
      <c r="A12820" s="1"/>
      <c r="C12820" s="6"/>
      <c r="H12820" s="8"/>
      <c r="I12820" s="4"/>
      <c r="V12820" s="27"/>
    </row>
    <row r="12821" spans="1:22" x14ac:dyDescent="0.3">
      <c r="A12821" s="1"/>
      <c r="C12821" s="6"/>
      <c r="H12821" s="8"/>
      <c r="I12821" s="4"/>
      <c r="V12821" s="27"/>
    </row>
    <row r="12822" spans="1:22" x14ac:dyDescent="0.3">
      <c r="A12822" s="1"/>
      <c r="C12822" s="6"/>
      <c r="H12822" s="8"/>
      <c r="I12822" s="4"/>
      <c r="V12822" s="27"/>
    </row>
    <row r="12823" spans="1:22" x14ac:dyDescent="0.3">
      <c r="A12823" s="1"/>
      <c r="C12823" s="6"/>
      <c r="H12823" s="8"/>
      <c r="I12823" s="4"/>
      <c r="V12823" s="27"/>
    </row>
    <row r="12824" spans="1:22" x14ac:dyDescent="0.3">
      <c r="A12824" s="1"/>
      <c r="C12824" s="6"/>
      <c r="H12824" s="8"/>
      <c r="I12824" s="4"/>
      <c r="V12824" s="27"/>
    </row>
    <row r="12825" spans="1:22" x14ac:dyDescent="0.3">
      <c r="A12825" s="1"/>
      <c r="C12825" s="6"/>
      <c r="H12825" s="8"/>
      <c r="I12825" s="4"/>
      <c r="V12825" s="27"/>
    </row>
    <row r="12826" spans="1:22" x14ac:dyDescent="0.3">
      <c r="A12826" s="1"/>
      <c r="C12826" s="6"/>
      <c r="H12826" s="8"/>
      <c r="I12826" s="4"/>
      <c r="V12826" s="27"/>
    </row>
    <row r="12827" spans="1:22" x14ac:dyDescent="0.3">
      <c r="A12827" s="1"/>
      <c r="C12827" s="6"/>
      <c r="H12827" s="8"/>
      <c r="I12827" s="4"/>
      <c r="V12827" s="27"/>
    </row>
    <row r="12828" spans="1:22" x14ac:dyDescent="0.3">
      <c r="A12828" s="1"/>
      <c r="C12828" s="6"/>
      <c r="H12828" s="8"/>
      <c r="I12828" s="4"/>
      <c r="V12828" s="27"/>
    </row>
    <row r="12829" spans="1:22" x14ac:dyDescent="0.3">
      <c r="A12829" s="1"/>
      <c r="C12829" s="6"/>
      <c r="H12829" s="8"/>
      <c r="I12829" s="4"/>
      <c r="V12829" s="27"/>
    </row>
    <row r="12830" spans="1:22" x14ac:dyDescent="0.3">
      <c r="A12830" s="1"/>
      <c r="C12830" s="6"/>
      <c r="H12830" s="8"/>
      <c r="I12830" s="4"/>
      <c r="V12830" s="27"/>
    </row>
    <row r="12831" spans="1:22" x14ac:dyDescent="0.3">
      <c r="A12831" s="1"/>
      <c r="C12831" s="6"/>
      <c r="H12831" s="8"/>
      <c r="I12831" s="4"/>
      <c r="V12831" s="27"/>
    </row>
    <row r="12832" spans="1:22" x14ac:dyDescent="0.3">
      <c r="A12832" s="1"/>
      <c r="C12832" s="6"/>
      <c r="H12832" s="8"/>
      <c r="I12832" s="4"/>
      <c r="V12832" s="27"/>
    </row>
    <row r="12833" spans="1:22" x14ac:dyDescent="0.3">
      <c r="A12833" s="1"/>
      <c r="C12833" s="6"/>
      <c r="H12833" s="8"/>
      <c r="I12833" s="4"/>
      <c r="V12833" s="27"/>
    </row>
    <row r="12834" spans="1:22" x14ac:dyDescent="0.3">
      <c r="A12834" s="1"/>
      <c r="C12834" s="6"/>
      <c r="H12834" s="8"/>
      <c r="I12834" s="4"/>
      <c r="V12834" s="27"/>
    </row>
    <row r="12835" spans="1:22" x14ac:dyDescent="0.3">
      <c r="A12835" s="1"/>
      <c r="C12835" s="6"/>
      <c r="H12835" s="8"/>
      <c r="I12835" s="4"/>
      <c r="V12835" s="27"/>
    </row>
    <row r="12836" spans="1:22" x14ac:dyDescent="0.3">
      <c r="A12836" s="1"/>
      <c r="C12836" s="6"/>
      <c r="H12836" s="8"/>
      <c r="I12836" s="4"/>
      <c r="V12836" s="27"/>
    </row>
    <row r="12837" spans="1:22" x14ac:dyDescent="0.3">
      <c r="A12837" s="1"/>
      <c r="C12837" s="6"/>
      <c r="H12837" s="8"/>
      <c r="I12837" s="4"/>
      <c r="V12837" s="27"/>
    </row>
    <row r="12838" spans="1:22" x14ac:dyDescent="0.3">
      <c r="A12838" s="1"/>
      <c r="C12838" s="6"/>
      <c r="H12838" s="8"/>
      <c r="I12838" s="4"/>
      <c r="V12838" s="27"/>
    </row>
    <row r="12839" spans="1:22" x14ac:dyDescent="0.3">
      <c r="A12839" s="1"/>
      <c r="C12839" s="6"/>
      <c r="H12839" s="8"/>
      <c r="I12839" s="4"/>
      <c r="V12839" s="27"/>
    </row>
    <row r="12840" spans="1:22" x14ac:dyDescent="0.3">
      <c r="A12840" s="1"/>
      <c r="C12840" s="6"/>
      <c r="H12840" s="8"/>
      <c r="I12840" s="4"/>
      <c r="V12840" s="27"/>
    </row>
    <row r="12841" spans="1:22" x14ac:dyDescent="0.3">
      <c r="A12841" s="1"/>
      <c r="C12841" s="6"/>
      <c r="H12841" s="8"/>
      <c r="I12841" s="4"/>
      <c r="V12841" s="27"/>
    </row>
    <row r="12842" spans="1:22" x14ac:dyDescent="0.3">
      <c r="A12842" s="1"/>
      <c r="C12842" s="6"/>
      <c r="H12842" s="8"/>
      <c r="I12842" s="4"/>
      <c r="V12842" s="27"/>
    </row>
    <row r="12843" spans="1:22" x14ac:dyDescent="0.3">
      <c r="A12843" s="1"/>
      <c r="C12843" s="6"/>
      <c r="H12843" s="8"/>
      <c r="I12843" s="4"/>
      <c r="V12843" s="27"/>
    </row>
    <row r="12844" spans="1:22" x14ac:dyDescent="0.3">
      <c r="A12844" s="1"/>
      <c r="C12844" s="6"/>
      <c r="H12844" s="8"/>
      <c r="I12844" s="4"/>
      <c r="V12844" s="27"/>
    </row>
    <row r="12845" spans="1:22" x14ac:dyDescent="0.3">
      <c r="A12845" s="1"/>
      <c r="C12845" s="6"/>
      <c r="H12845" s="8"/>
      <c r="I12845" s="4"/>
      <c r="V12845" s="27"/>
    </row>
    <row r="12846" spans="1:22" x14ac:dyDescent="0.3">
      <c r="A12846" s="1"/>
      <c r="C12846" s="6"/>
      <c r="H12846" s="8"/>
      <c r="I12846" s="4"/>
      <c r="V12846" s="27"/>
    </row>
    <row r="12847" spans="1:22" x14ac:dyDescent="0.3">
      <c r="A12847" s="1"/>
      <c r="C12847" s="6"/>
      <c r="H12847" s="8"/>
      <c r="I12847" s="4"/>
      <c r="V12847" s="27"/>
    </row>
    <row r="12848" spans="1:22" x14ac:dyDescent="0.3">
      <c r="A12848" s="1"/>
      <c r="C12848" s="6"/>
      <c r="H12848" s="8"/>
      <c r="I12848" s="4"/>
      <c r="V12848" s="27"/>
    </row>
    <row r="12849" spans="1:22" x14ac:dyDescent="0.3">
      <c r="A12849" s="1"/>
      <c r="C12849" s="6"/>
      <c r="H12849" s="8"/>
      <c r="I12849" s="4"/>
      <c r="V12849" s="27"/>
    </row>
    <row r="12850" spans="1:22" x14ac:dyDescent="0.3">
      <c r="A12850" s="1"/>
      <c r="C12850" s="6"/>
      <c r="H12850" s="8"/>
      <c r="I12850" s="4"/>
      <c r="V12850" s="27"/>
    </row>
    <row r="12851" spans="1:22" x14ac:dyDescent="0.3">
      <c r="A12851" s="1"/>
      <c r="C12851" s="6"/>
      <c r="H12851" s="8"/>
      <c r="I12851" s="4"/>
      <c r="V12851" s="27"/>
    </row>
    <row r="12852" spans="1:22" x14ac:dyDescent="0.3">
      <c r="A12852" s="1"/>
      <c r="C12852" s="6"/>
      <c r="H12852" s="8"/>
      <c r="I12852" s="4"/>
      <c r="V12852" s="27"/>
    </row>
    <row r="12853" spans="1:22" x14ac:dyDescent="0.3">
      <c r="A12853" s="1"/>
      <c r="C12853" s="6"/>
      <c r="H12853" s="8"/>
      <c r="I12853" s="4"/>
      <c r="V12853" s="27"/>
    </row>
    <row r="12854" spans="1:22" x14ac:dyDescent="0.3">
      <c r="A12854" s="1"/>
      <c r="C12854" s="6"/>
      <c r="H12854" s="8"/>
      <c r="I12854" s="4"/>
      <c r="V12854" s="27"/>
    </row>
    <row r="12855" spans="1:22" x14ac:dyDescent="0.3">
      <c r="A12855" s="1"/>
      <c r="C12855" s="6"/>
      <c r="H12855" s="8"/>
      <c r="I12855" s="4"/>
      <c r="V12855" s="27"/>
    </row>
    <row r="12856" spans="1:22" x14ac:dyDescent="0.3">
      <c r="A12856" s="1"/>
      <c r="C12856" s="6"/>
      <c r="H12856" s="8"/>
      <c r="I12856" s="4"/>
      <c r="V12856" s="27"/>
    </row>
    <row r="12857" spans="1:22" x14ac:dyDescent="0.3">
      <c r="A12857" s="1"/>
      <c r="C12857" s="6"/>
      <c r="H12857" s="8"/>
      <c r="I12857" s="4"/>
      <c r="V12857" s="27"/>
    </row>
    <row r="12858" spans="1:22" x14ac:dyDescent="0.3">
      <c r="A12858" s="1"/>
      <c r="C12858" s="6"/>
      <c r="H12858" s="8"/>
      <c r="I12858" s="4"/>
      <c r="V12858" s="27"/>
    </row>
    <row r="12859" spans="1:22" x14ac:dyDescent="0.3">
      <c r="A12859" s="1"/>
      <c r="C12859" s="6"/>
      <c r="H12859" s="8"/>
      <c r="I12859" s="4"/>
      <c r="V12859" s="27"/>
    </row>
    <row r="12860" spans="1:22" x14ac:dyDescent="0.3">
      <c r="A12860" s="1"/>
      <c r="C12860" s="6"/>
      <c r="H12860" s="8"/>
      <c r="I12860" s="4"/>
      <c r="V12860" s="27"/>
    </row>
    <row r="12861" spans="1:22" x14ac:dyDescent="0.3">
      <c r="A12861" s="1"/>
      <c r="C12861" s="6"/>
      <c r="H12861" s="8"/>
      <c r="I12861" s="4"/>
      <c r="V12861" s="27"/>
    </row>
    <row r="12862" spans="1:22" x14ac:dyDescent="0.3">
      <c r="A12862" s="1"/>
      <c r="C12862" s="6"/>
      <c r="H12862" s="8"/>
      <c r="I12862" s="4"/>
      <c r="V12862" s="27"/>
    </row>
    <row r="12863" spans="1:22" x14ac:dyDescent="0.3">
      <c r="A12863" s="1"/>
      <c r="C12863" s="6"/>
      <c r="H12863" s="8"/>
      <c r="I12863" s="4"/>
      <c r="V12863" s="27"/>
    </row>
    <row r="12864" spans="1:22" x14ac:dyDescent="0.3">
      <c r="A12864" s="1"/>
      <c r="C12864" s="6"/>
      <c r="H12864" s="8"/>
      <c r="I12864" s="4"/>
      <c r="V12864" s="27"/>
    </row>
    <row r="12865" spans="1:22" x14ac:dyDescent="0.3">
      <c r="A12865" s="1"/>
      <c r="C12865" s="6"/>
      <c r="H12865" s="8"/>
      <c r="I12865" s="4"/>
      <c r="V12865" s="27"/>
    </row>
    <row r="12866" spans="1:22" x14ac:dyDescent="0.3">
      <c r="A12866" s="1"/>
      <c r="C12866" s="6"/>
      <c r="H12866" s="8"/>
      <c r="I12866" s="4"/>
      <c r="V12866" s="27"/>
    </row>
    <row r="12867" spans="1:22" x14ac:dyDescent="0.3">
      <c r="A12867" s="1"/>
      <c r="C12867" s="6"/>
      <c r="H12867" s="8"/>
      <c r="I12867" s="4"/>
      <c r="V12867" s="27"/>
    </row>
    <row r="12868" spans="1:22" x14ac:dyDescent="0.3">
      <c r="A12868" s="1"/>
      <c r="C12868" s="6"/>
      <c r="H12868" s="8"/>
      <c r="I12868" s="4"/>
      <c r="V12868" s="27"/>
    </row>
    <row r="12869" spans="1:22" x14ac:dyDescent="0.3">
      <c r="A12869" s="1"/>
      <c r="C12869" s="6"/>
      <c r="H12869" s="8"/>
      <c r="I12869" s="4"/>
      <c r="V12869" s="27"/>
    </row>
    <row r="12870" spans="1:22" x14ac:dyDescent="0.3">
      <c r="A12870" s="1"/>
      <c r="C12870" s="6"/>
      <c r="H12870" s="8"/>
      <c r="I12870" s="4"/>
      <c r="V12870" s="27"/>
    </row>
    <row r="12871" spans="1:22" x14ac:dyDescent="0.3">
      <c r="A12871" s="1"/>
      <c r="C12871" s="6"/>
      <c r="H12871" s="8"/>
      <c r="I12871" s="4"/>
      <c r="V12871" s="27"/>
    </row>
    <row r="12872" spans="1:22" x14ac:dyDescent="0.3">
      <c r="A12872" s="1"/>
      <c r="C12872" s="6"/>
      <c r="H12872" s="8"/>
      <c r="I12872" s="4"/>
      <c r="V12872" s="27"/>
    </row>
    <row r="12873" spans="1:22" x14ac:dyDescent="0.3">
      <c r="A12873" s="1"/>
      <c r="C12873" s="6"/>
      <c r="H12873" s="8"/>
      <c r="I12873" s="4"/>
      <c r="V12873" s="27"/>
    </row>
    <row r="12874" spans="1:22" x14ac:dyDescent="0.3">
      <c r="A12874" s="1"/>
      <c r="C12874" s="6"/>
      <c r="H12874" s="8"/>
      <c r="I12874" s="4"/>
      <c r="V12874" s="27"/>
    </row>
    <row r="12875" spans="1:22" x14ac:dyDescent="0.3">
      <c r="A12875" s="1"/>
      <c r="C12875" s="6"/>
      <c r="H12875" s="8"/>
      <c r="I12875" s="4"/>
      <c r="V12875" s="27"/>
    </row>
    <row r="12876" spans="1:22" x14ac:dyDescent="0.3">
      <c r="A12876" s="1"/>
      <c r="C12876" s="6"/>
      <c r="H12876" s="8"/>
      <c r="I12876" s="4"/>
      <c r="V12876" s="27"/>
    </row>
    <row r="12877" spans="1:22" x14ac:dyDescent="0.3">
      <c r="A12877" s="1"/>
      <c r="C12877" s="6"/>
      <c r="H12877" s="8"/>
      <c r="I12877" s="4"/>
      <c r="V12877" s="27"/>
    </row>
    <row r="12878" spans="1:22" x14ac:dyDescent="0.3">
      <c r="A12878" s="1"/>
      <c r="C12878" s="6"/>
      <c r="H12878" s="8"/>
      <c r="I12878" s="4"/>
      <c r="V12878" s="27"/>
    </row>
    <row r="12879" spans="1:22" x14ac:dyDescent="0.3">
      <c r="A12879" s="1"/>
      <c r="C12879" s="6"/>
      <c r="H12879" s="8"/>
      <c r="I12879" s="4"/>
      <c r="V12879" s="27"/>
    </row>
    <row r="12880" spans="1:22" x14ac:dyDescent="0.3">
      <c r="A12880" s="1"/>
      <c r="C12880" s="6"/>
      <c r="H12880" s="8"/>
      <c r="I12880" s="4"/>
      <c r="V12880" s="27"/>
    </row>
    <row r="12881" spans="1:22" x14ac:dyDescent="0.3">
      <c r="A12881" s="1"/>
      <c r="C12881" s="6"/>
      <c r="H12881" s="8"/>
      <c r="I12881" s="4"/>
      <c r="V12881" s="27"/>
    </row>
    <row r="12882" spans="1:22" x14ac:dyDescent="0.3">
      <c r="A12882" s="1"/>
      <c r="C12882" s="6"/>
      <c r="H12882" s="8"/>
      <c r="I12882" s="4"/>
      <c r="V12882" s="27"/>
    </row>
    <row r="12883" spans="1:22" x14ac:dyDescent="0.3">
      <c r="A12883" s="1"/>
      <c r="C12883" s="6"/>
      <c r="H12883" s="8"/>
      <c r="I12883" s="4"/>
      <c r="V12883" s="27"/>
    </row>
    <row r="12884" spans="1:22" x14ac:dyDescent="0.3">
      <c r="A12884" s="1"/>
      <c r="C12884" s="6"/>
      <c r="H12884" s="8"/>
      <c r="I12884" s="4"/>
      <c r="V12884" s="27"/>
    </row>
    <row r="12885" spans="1:22" x14ac:dyDescent="0.3">
      <c r="A12885" s="1"/>
      <c r="C12885" s="6"/>
      <c r="H12885" s="8"/>
      <c r="I12885" s="4"/>
      <c r="V12885" s="27"/>
    </row>
    <row r="12886" spans="1:22" x14ac:dyDescent="0.3">
      <c r="A12886" s="1"/>
      <c r="C12886" s="6"/>
      <c r="H12886" s="8"/>
      <c r="I12886" s="4"/>
      <c r="V12886" s="27"/>
    </row>
    <row r="12887" spans="1:22" x14ac:dyDescent="0.3">
      <c r="A12887" s="1"/>
      <c r="C12887" s="6"/>
      <c r="H12887" s="8"/>
      <c r="I12887" s="4"/>
      <c r="V12887" s="27"/>
    </row>
    <row r="12888" spans="1:22" x14ac:dyDescent="0.3">
      <c r="A12888" s="1"/>
      <c r="C12888" s="6"/>
      <c r="H12888" s="8"/>
      <c r="I12888" s="4"/>
      <c r="V12888" s="27"/>
    </row>
    <row r="12889" spans="1:22" x14ac:dyDescent="0.3">
      <c r="A12889" s="1"/>
      <c r="C12889" s="6"/>
      <c r="H12889" s="8"/>
      <c r="I12889" s="4"/>
      <c r="V12889" s="27"/>
    </row>
    <row r="12890" spans="1:22" x14ac:dyDescent="0.3">
      <c r="A12890" s="1"/>
      <c r="C12890" s="6"/>
      <c r="H12890" s="8"/>
      <c r="I12890" s="4"/>
      <c r="V12890" s="27"/>
    </row>
    <row r="12891" spans="1:22" x14ac:dyDescent="0.3">
      <c r="A12891" s="1"/>
      <c r="C12891" s="6"/>
      <c r="H12891" s="8"/>
      <c r="I12891" s="4"/>
      <c r="V12891" s="27"/>
    </row>
    <row r="12892" spans="1:22" x14ac:dyDescent="0.3">
      <c r="A12892" s="1"/>
      <c r="C12892" s="6"/>
      <c r="H12892" s="8"/>
      <c r="I12892" s="4"/>
      <c r="V12892" s="27"/>
    </row>
    <row r="12893" spans="1:22" x14ac:dyDescent="0.3">
      <c r="A12893" s="1"/>
      <c r="C12893" s="6"/>
      <c r="H12893" s="8"/>
      <c r="I12893" s="4"/>
      <c r="V12893" s="27"/>
    </row>
    <row r="12894" spans="1:22" x14ac:dyDescent="0.3">
      <c r="A12894" s="1"/>
      <c r="C12894" s="6"/>
      <c r="H12894" s="8"/>
      <c r="I12894" s="4"/>
      <c r="V12894" s="27"/>
    </row>
    <row r="12895" spans="1:22" x14ac:dyDescent="0.3">
      <c r="A12895" s="1"/>
      <c r="C12895" s="6"/>
      <c r="H12895" s="8"/>
      <c r="I12895" s="4"/>
      <c r="V12895" s="27"/>
    </row>
    <row r="12896" spans="1:22" x14ac:dyDescent="0.3">
      <c r="A12896" s="1"/>
      <c r="C12896" s="6"/>
      <c r="H12896" s="8"/>
      <c r="I12896" s="4"/>
      <c r="V12896" s="27"/>
    </row>
    <row r="12897" spans="1:22" x14ac:dyDescent="0.3">
      <c r="A12897" s="1"/>
      <c r="C12897" s="6"/>
      <c r="H12897" s="8"/>
      <c r="I12897" s="4"/>
      <c r="V12897" s="27"/>
    </row>
    <row r="12898" spans="1:22" x14ac:dyDescent="0.3">
      <c r="A12898" s="1"/>
      <c r="C12898" s="6"/>
      <c r="H12898" s="8"/>
      <c r="I12898" s="4"/>
      <c r="V12898" s="27"/>
    </row>
    <row r="12899" spans="1:22" x14ac:dyDescent="0.3">
      <c r="A12899" s="1"/>
      <c r="C12899" s="6"/>
      <c r="H12899" s="8"/>
      <c r="I12899" s="4"/>
      <c r="V12899" s="27"/>
    </row>
    <row r="12900" spans="1:22" x14ac:dyDescent="0.3">
      <c r="A12900" s="1"/>
      <c r="C12900" s="6"/>
      <c r="H12900" s="8"/>
      <c r="I12900" s="4"/>
      <c r="V12900" s="27"/>
    </row>
    <row r="12901" spans="1:22" x14ac:dyDescent="0.3">
      <c r="A12901" s="1"/>
      <c r="C12901" s="6"/>
      <c r="H12901" s="8"/>
      <c r="I12901" s="4"/>
      <c r="V12901" s="27"/>
    </row>
    <row r="12902" spans="1:22" x14ac:dyDescent="0.3">
      <c r="A12902" s="1"/>
      <c r="C12902" s="6"/>
      <c r="H12902" s="8"/>
      <c r="I12902" s="4"/>
      <c r="V12902" s="27"/>
    </row>
    <row r="12903" spans="1:22" x14ac:dyDescent="0.3">
      <c r="A12903" s="1"/>
      <c r="C12903" s="6"/>
      <c r="H12903" s="8"/>
      <c r="I12903" s="4"/>
      <c r="V12903" s="27"/>
    </row>
    <row r="12904" spans="1:22" x14ac:dyDescent="0.3">
      <c r="A12904" s="1"/>
      <c r="C12904" s="6"/>
      <c r="H12904" s="8"/>
      <c r="I12904" s="4"/>
      <c r="V12904" s="27"/>
    </row>
    <row r="12905" spans="1:22" x14ac:dyDescent="0.3">
      <c r="A12905" s="1"/>
      <c r="C12905" s="6"/>
      <c r="H12905" s="8"/>
      <c r="I12905" s="4"/>
      <c r="V12905" s="27"/>
    </row>
    <row r="12906" spans="1:22" x14ac:dyDescent="0.3">
      <c r="A12906" s="1"/>
      <c r="C12906" s="6"/>
      <c r="H12906" s="8"/>
      <c r="I12906" s="4"/>
      <c r="V12906" s="27"/>
    </row>
    <row r="12907" spans="1:22" x14ac:dyDescent="0.3">
      <c r="A12907" s="1"/>
      <c r="C12907" s="6"/>
      <c r="H12907" s="8"/>
      <c r="I12907" s="4"/>
      <c r="V12907" s="27"/>
    </row>
    <row r="12908" spans="1:22" x14ac:dyDescent="0.3">
      <c r="A12908" s="1"/>
      <c r="C12908" s="6"/>
      <c r="H12908" s="8"/>
      <c r="I12908" s="4"/>
      <c r="V12908" s="27"/>
    </row>
    <row r="12909" spans="1:22" x14ac:dyDescent="0.3">
      <c r="A12909" s="1"/>
      <c r="C12909" s="6"/>
      <c r="H12909" s="8"/>
      <c r="I12909" s="4"/>
      <c r="V12909" s="27"/>
    </row>
    <row r="12910" spans="1:22" x14ac:dyDescent="0.3">
      <c r="A12910" s="1"/>
      <c r="C12910" s="6"/>
      <c r="H12910" s="8"/>
      <c r="I12910" s="4"/>
      <c r="V12910" s="27"/>
    </row>
    <row r="12911" spans="1:22" x14ac:dyDescent="0.3">
      <c r="A12911" s="1"/>
      <c r="C12911" s="6"/>
      <c r="H12911" s="8"/>
      <c r="I12911" s="4"/>
      <c r="V12911" s="27"/>
    </row>
    <row r="12912" spans="1:22" x14ac:dyDescent="0.3">
      <c r="A12912" s="1"/>
      <c r="C12912" s="6"/>
      <c r="H12912" s="8"/>
      <c r="I12912" s="4"/>
      <c r="V12912" s="27"/>
    </row>
    <row r="12913" spans="1:22" x14ac:dyDescent="0.3">
      <c r="A12913" s="1"/>
      <c r="C12913" s="6"/>
      <c r="H12913" s="8"/>
      <c r="I12913" s="4"/>
      <c r="V12913" s="27"/>
    </row>
    <row r="12914" spans="1:22" x14ac:dyDescent="0.3">
      <c r="A12914" s="1"/>
      <c r="C12914" s="6"/>
      <c r="H12914" s="8"/>
      <c r="I12914" s="4"/>
      <c r="V12914" s="27"/>
    </row>
    <row r="12915" spans="1:22" x14ac:dyDescent="0.3">
      <c r="A12915" s="1"/>
      <c r="C12915" s="6"/>
      <c r="H12915" s="8"/>
      <c r="I12915" s="4"/>
      <c r="V12915" s="27"/>
    </row>
    <row r="12916" spans="1:22" x14ac:dyDescent="0.3">
      <c r="A12916" s="1"/>
      <c r="C12916" s="6"/>
      <c r="H12916" s="8"/>
      <c r="I12916" s="4"/>
      <c r="V12916" s="27"/>
    </row>
    <row r="12917" spans="1:22" x14ac:dyDescent="0.3">
      <c r="A12917" s="1"/>
      <c r="C12917" s="6"/>
      <c r="H12917" s="8"/>
      <c r="I12917" s="4"/>
      <c r="V12917" s="27"/>
    </row>
    <row r="12918" spans="1:22" x14ac:dyDescent="0.3">
      <c r="A12918" s="1"/>
      <c r="C12918" s="6"/>
      <c r="H12918" s="8"/>
      <c r="I12918" s="4"/>
      <c r="V12918" s="27"/>
    </row>
    <row r="12919" spans="1:22" x14ac:dyDescent="0.3">
      <c r="A12919" s="1"/>
      <c r="C12919" s="6"/>
      <c r="H12919" s="8"/>
      <c r="I12919" s="4"/>
      <c r="V12919" s="27"/>
    </row>
    <row r="12920" spans="1:22" x14ac:dyDescent="0.3">
      <c r="A12920" s="1"/>
      <c r="C12920" s="6"/>
      <c r="H12920" s="8"/>
      <c r="I12920" s="4"/>
      <c r="V12920" s="27"/>
    </row>
    <row r="12921" spans="1:22" x14ac:dyDescent="0.3">
      <c r="A12921" s="1"/>
      <c r="C12921" s="6"/>
      <c r="H12921" s="8"/>
      <c r="I12921" s="4"/>
      <c r="V12921" s="27"/>
    </row>
    <row r="12922" spans="1:22" x14ac:dyDescent="0.3">
      <c r="A12922" s="1"/>
      <c r="C12922" s="6"/>
      <c r="H12922" s="8"/>
      <c r="I12922" s="4"/>
      <c r="V12922" s="27"/>
    </row>
    <row r="12923" spans="1:22" x14ac:dyDescent="0.3">
      <c r="A12923" s="1"/>
      <c r="C12923" s="6"/>
      <c r="H12923" s="8"/>
      <c r="I12923" s="4"/>
      <c r="V12923" s="27"/>
    </row>
    <row r="12924" spans="1:22" x14ac:dyDescent="0.3">
      <c r="A12924" s="1"/>
      <c r="C12924" s="6"/>
      <c r="H12924" s="8"/>
      <c r="I12924" s="4"/>
      <c r="V12924" s="27"/>
    </row>
    <row r="12925" spans="1:22" x14ac:dyDescent="0.3">
      <c r="A12925" s="1"/>
      <c r="C12925" s="6"/>
      <c r="H12925" s="8"/>
      <c r="I12925" s="4"/>
      <c r="V12925" s="27"/>
    </row>
    <row r="12926" spans="1:22" x14ac:dyDescent="0.3">
      <c r="A12926" s="1"/>
      <c r="C12926" s="6"/>
      <c r="H12926" s="8"/>
      <c r="I12926" s="4"/>
      <c r="V12926" s="27"/>
    </row>
    <row r="12927" spans="1:22" x14ac:dyDescent="0.3">
      <c r="A12927" s="1"/>
      <c r="C12927" s="6"/>
      <c r="H12927" s="8"/>
      <c r="I12927" s="4"/>
      <c r="V12927" s="27"/>
    </row>
    <row r="12928" spans="1:22" x14ac:dyDescent="0.3">
      <c r="A12928" s="1"/>
      <c r="C12928" s="6"/>
      <c r="H12928" s="8"/>
      <c r="I12928" s="4"/>
      <c r="V12928" s="27"/>
    </row>
    <row r="12929" spans="1:22" x14ac:dyDescent="0.3">
      <c r="A12929" s="1"/>
      <c r="C12929" s="6"/>
      <c r="H12929" s="8"/>
      <c r="I12929" s="4"/>
      <c r="V12929" s="27"/>
    </row>
    <row r="12930" spans="1:22" x14ac:dyDescent="0.3">
      <c r="A12930" s="1"/>
      <c r="C12930" s="6"/>
      <c r="H12930" s="8"/>
      <c r="I12930" s="4"/>
      <c r="V12930" s="27"/>
    </row>
    <row r="12931" spans="1:22" x14ac:dyDescent="0.3">
      <c r="A12931" s="1"/>
      <c r="C12931" s="6"/>
      <c r="H12931" s="8"/>
      <c r="I12931" s="4"/>
      <c r="V12931" s="27"/>
    </row>
    <row r="12932" spans="1:22" x14ac:dyDescent="0.3">
      <c r="A12932" s="1"/>
      <c r="C12932" s="6"/>
      <c r="H12932" s="8"/>
      <c r="I12932" s="4"/>
      <c r="V12932" s="27"/>
    </row>
    <row r="12933" spans="1:22" x14ac:dyDescent="0.3">
      <c r="A12933" s="1"/>
      <c r="C12933" s="6"/>
      <c r="H12933" s="8"/>
      <c r="I12933" s="4"/>
      <c r="V12933" s="27"/>
    </row>
    <row r="12934" spans="1:22" x14ac:dyDescent="0.3">
      <c r="A12934" s="1"/>
      <c r="C12934" s="6"/>
      <c r="H12934" s="8"/>
      <c r="I12934" s="4"/>
      <c r="V12934" s="27"/>
    </row>
    <row r="12935" spans="1:22" x14ac:dyDescent="0.3">
      <c r="A12935" s="1"/>
      <c r="C12935" s="6"/>
      <c r="H12935" s="8"/>
      <c r="I12935" s="4"/>
      <c r="V12935" s="27"/>
    </row>
    <row r="12936" spans="1:22" x14ac:dyDescent="0.3">
      <c r="A12936" s="1"/>
      <c r="C12936" s="6"/>
      <c r="H12936" s="8"/>
      <c r="I12936" s="4"/>
      <c r="V12936" s="27"/>
    </row>
    <row r="12937" spans="1:22" x14ac:dyDescent="0.3">
      <c r="A12937" s="1"/>
      <c r="C12937" s="6"/>
      <c r="H12937" s="8"/>
      <c r="I12937" s="4"/>
      <c r="V12937" s="27"/>
    </row>
    <row r="12938" spans="1:22" x14ac:dyDescent="0.3">
      <c r="A12938" s="1"/>
      <c r="C12938" s="6"/>
      <c r="H12938" s="8"/>
      <c r="I12938" s="4"/>
      <c r="V12938" s="27"/>
    </row>
    <row r="12939" spans="1:22" x14ac:dyDescent="0.3">
      <c r="A12939" s="1"/>
      <c r="C12939" s="6"/>
      <c r="H12939" s="8"/>
      <c r="I12939" s="4"/>
      <c r="V12939" s="27"/>
    </row>
    <row r="12940" spans="1:22" x14ac:dyDescent="0.3">
      <c r="A12940" s="1"/>
      <c r="C12940" s="6"/>
      <c r="H12940" s="8"/>
      <c r="I12940" s="4"/>
      <c r="V12940" s="27"/>
    </row>
    <row r="12941" spans="1:22" x14ac:dyDescent="0.3">
      <c r="A12941" s="1"/>
      <c r="C12941" s="6"/>
      <c r="H12941" s="8"/>
      <c r="I12941" s="4"/>
      <c r="V12941" s="27"/>
    </row>
    <row r="12942" spans="1:22" x14ac:dyDescent="0.3">
      <c r="A12942" s="1"/>
      <c r="C12942" s="6"/>
      <c r="H12942" s="8"/>
      <c r="I12942" s="4"/>
      <c r="V12942" s="27"/>
    </row>
    <row r="12943" spans="1:22" x14ac:dyDescent="0.3">
      <c r="A12943" s="1"/>
      <c r="C12943" s="6"/>
      <c r="H12943" s="8"/>
      <c r="I12943" s="4"/>
      <c r="V12943" s="27"/>
    </row>
    <row r="12944" spans="1:22" x14ac:dyDescent="0.3">
      <c r="A12944" s="1"/>
      <c r="C12944" s="6"/>
      <c r="H12944" s="8"/>
      <c r="I12944" s="4"/>
      <c r="V12944" s="27"/>
    </row>
    <row r="12945" spans="1:22" x14ac:dyDescent="0.3">
      <c r="A12945" s="1"/>
      <c r="C12945" s="6"/>
      <c r="H12945" s="8"/>
      <c r="I12945" s="4"/>
      <c r="V12945" s="27"/>
    </row>
    <row r="12946" spans="1:22" x14ac:dyDescent="0.3">
      <c r="A12946" s="1"/>
      <c r="C12946" s="6"/>
      <c r="H12946" s="8"/>
      <c r="I12946" s="4"/>
      <c r="V12946" s="27"/>
    </row>
    <row r="12947" spans="1:22" x14ac:dyDescent="0.3">
      <c r="A12947" s="1"/>
      <c r="C12947" s="6"/>
      <c r="H12947" s="8"/>
      <c r="I12947" s="4"/>
      <c r="V12947" s="27"/>
    </row>
    <row r="12948" spans="1:22" x14ac:dyDescent="0.3">
      <c r="A12948" s="1"/>
      <c r="C12948" s="6"/>
      <c r="H12948" s="8"/>
      <c r="I12948" s="4"/>
      <c r="V12948" s="27"/>
    </row>
    <row r="12949" spans="1:22" x14ac:dyDescent="0.3">
      <c r="A12949" s="1"/>
      <c r="C12949" s="6"/>
      <c r="H12949" s="8"/>
      <c r="I12949" s="4"/>
      <c r="V12949" s="27"/>
    </row>
    <row r="12950" spans="1:22" x14ac:dyDescent="0.3">
      <c r="A12950" s="1"/>
      <c r="C12950" s="6"/>
      <c r="H12950" s="8"/>
      <c r="I12950" s="4"/>
      <c r="V12950" s="27"/>
    </row>
    <row r="12951" spans="1:22" x14ac:dyDescent="0.3">
      <c r="A12951" s="1"/>
      <c r="C12951" s="6"/>
      <c r="H12951" s="8"/>
      <c r="I12951" s="4"/>
      <c r="V12951" s="27"/>
    </row>
    <row r="12952" spans="1:22" x14ac:dyDescent="0.3">
      <c r="A12952" s="1"/>
      <c r="C12952" s="6"/>
      <c r="H12952" s="8"/>
      <c r="I12952" s="4"/>
      <c r="V12952" s="27"/>
    </row>
    <row r="12953" spans="1:22" x14ac:dyDescent="0.3">
      <c r="A12953" s="1"/>
      <c r="C12953" s="6"/>
      <c r="H12953" s="8"/>
      <c r="I12953" s="4"/>
      <c r="V12953" s="27"/>
    </row>
    <row r="12954" spans="1:22" x14ac:dyDescent="0.3">
      <c r="A12954" s="1"/>
      <c r="C12954" s="6"/>
      <c r="H12954" s="8"/>
      <c r="I12954" s="4"/>
      <c r="V12954" s="27"/>
    </row>
    <row r="12955" spans="1:22" x14ac:dyDescent="0.3">
      <c r="A12955" s="1"/>
      <c r="C12955" s="6"/>
      <c r="H12955" s="8"/>
      <c r="I12955" s="4"/>
      <c r="V12955" s="27"/>
    </row>
    <row r="12956" spans="1:22" x14ac:dyDescent="0.3">
      <c r="A12956" s="1"/>
      <c r="C12956" s="6"/>
      <c r="H12956" s="8"/>
      <c r="I12956" s="4"/>
      <c r="V12956" s="27"/>
    </row>
    <row r="12957" spans="1:22" x14ac:dyDescent="0.3">
      <c r="A12957" s="1"/>
      <c r="C12957" s="6"/>
      <c r="H12957" s="8"/>
      <c r="I12957" s="4"/>
      <c r="V12957" s="27"/>
    </row>
    <row r="12958" spans="1:22" x14ac:dyDescent="0.3">
      <c r="A12958" s="1"/>
      <c r="C12958" s="6"/>
      <c r="H12958" s="8"/>
      <c r="I12958" s="4"/>
      <c r="V12958" s="27"/>
    </row>
    <row r="12959" spans="1:22" x14ac:dyDescent="0.3">
      <c r="A12959" s="1"/>
      <c r="C12959" s="6"/>
      <c r="H12959" s="8"/>
      <c r="I12959" s="4"/>
      <c r="V12959" s="27"/>
    </row>
    <row r="12960" spans="1:22" x14ac:dyDescent="0.3">
      <c r="A12960" s="1"/>
      <c r="C12960" s="6"/>
      <c r="H12960" s="8"/>
      <c r="I12960" s="4"/>
      <c r="V12960" s="27"/>
    </row>
    <row r="12961" spans="1:22" x14ac:dyDescent="0.3">
      <c r="A12961" s="1"/>
      <c r="C12961" s="6"/>
      <c r="H12961" s="8"/>
      <c r="I12961" s="4"/>
      <c r="V12961" s="27"/>
    </row>
    <row r="12962" spans="1:22" x14ac:dyDescent="0.3">
      <c r="A12962" s="1"/>
      <c r="C12962" s="6"/>
      <c r="H12962" s="8"/>
      <c r="I12962" s="4"/>
      <c r="V12962" s="27"/>
    </row>
    <row r="12963" spans="1:22" x14ac:dyDescent="0.3">
      <c r="A12963" s="1"/>
      <c r="C12963" s="6"/>
      <c r="H12963" s="8"/>
      <c r="I12963" s="4"/>
      <c r="V12963" s="27"/>
    </row>
    <row r="12964" spans="1:22" x14ac:dyDescent="0.3">
      <c r="A12964" s="1"/>
      <c r="C12964" s="6"/>
      <c r="H12964" s="8"/>
      <c r="I12964" s="4"/>
      <c r="V12964" s="27"/>
    </row>
    <row r="12965" spans="1:22" x14ac:dyDescent="0.3">
      <c r="A12965" s="1"/>
      <c r="C12965" s="6"/>
      <c r="H12965" s="8"/>
      <c r="I12965" s="4"/>
      <c r="V12965" s="27"/>
    </row>
    <row r="12966" spans="1:22" x14ac:dyDescent="0.3">
      <c r="A12966" s="1"/>
      <c r="C12966" s="6"/>
      <c r="H12966" s="8"/>
      <c r="I12966" s="4"/>
      <c r="V12966" s="27"/>
    </row>
    <row r="12967" spans="1:22" x14ac:dyDescent="0.3">
      <c r="A12967" s="1"/>
      <c r="C12967" s="6"/>
      <c r="H12967" s="8"/>
      <c r="I12967" s="4"/>
      <c r="V12967" s="27"/>
    </row>
    <row r="12968" spans="1:22" x14ac:dyDescent="0.3">
      <c r="A12968" s="1"/>
      <c r="C12968" s="6"/>
      <c r="H12968" s="8"/>
      <c r="I12968" s="4"/>
      <c r="V12968" s="27"/>
    </row>
    <row r="12969" spans="1:22" x14ac:dyDescent="0.3">
      <c r="A12969" s="1"/>
      <c r="C12969" s="6"/>
      <c r="H12969" s="8"/>
      <c r="I12969" s="4"/>
      <c r="V12969" s="27"/>
    </row>
    <row r="12970" spans="1:22" x14ac:dyDescent="0.3">
      <c r="A12970" s="1"/>
      <c r="C12970" s="6"/>
      <c r="H12970" s="8"/>
      <c r="I12970" s="4"/>
      <c r="V12970" s="27"/>
    </row>
    <row r="12971" spans="1:22" x14ac:dyDescent="0.3">
      <c r="A12971" s="1"/>
      <c r="C12971" s="6"/>
      <c r="H12971" s="8"/>
      <c r="I12971" s="4"/>
      <c r="V12971" s="27"/>
    </row>
    <row r="12972" spans="1:22" x14ac:dyDescent="0.3">
      <c r="A12972" s="1"/>
      <c r="C12972" s="6"/>
      <c r="H12972" s="8"/>
      <c r="I12972" s="4"/>
      <c r="V12972" s="27"/>
    </row>
    <row r="12973" spans="1:22" x14ac:dyDescent="0.3">
      <c r="A12973" s="1"/>
      <c r="C12973" s="6"/>
      <c r="H12973" s="8"/>
      <c r="I12973" s="4"/>
      <c r="V12973" s="27"/>
    </row>
    <row r="12974" spans="1:22" x14ac:dyDescent="0.3">
      <c r="A12974" s="1"/>
      <c r="C12974" s="6"/>
      <c r="H12974" s="8"/>
      <c r="I12974" s="4"/>
      <c r="V12974" s="27"/>
    </row>
    <row r="12975" spans="1:22" x14ac:dyDescent="0.3">
      <c r="A12975" s="1"/>
      <c r="C12975" s="6"/>
      <c r="H12975" s="8"/>
      <c r="I12975" s="4"/>
      <c r="V12975" s="27"/>
    </row>
    <row r="12976" spans="1:22" x14ac:dyDescent="0.3">
      <c r="A12976" s="1"/>
      <c r="C12976" s="6"/>
      <c r="H12976" s="8"/>
      <c r="I12976" s="4"/>
      <c r="V12976" s="27"/>
    </row>
    <row r="12977" spans="1:22" x14ac:dyDescent="0.3">
      <c r="A12977" s="1"/>
      <c r="C12977" s="6"/>
      <c r="H12977" s="8"/>
      <c r="I12977" s="4"/>
      <c r="V12977" s="27"/>
    </row>
    <row r="12978" spans="1:22" x14ac:dyDescent="0.3">
      <c r="A12978" s="1"/>
      <c r="C12978" s="6"/>
      <c r="H12978" s="8"/>
      <c r="I12978" s="4"/>
      <c r="V12978" s="27"/>
    </row>
    <row r="12979" spans="1:22" x14ac:dyDescent="0.3">
      <c r="A12979" s="1"/>
      <c r="C12979" s="6"/>
      <c r="H12979" s="8"/>
      <c r="I12979" s="4"/>
      <c r="V12979" s="27"/>
    </row>
    <row r="12980" spans="1:22" x14ac:dyDescent="0.3">
      <c r="A12980" s="1"/>
      <c r="C12980" s="6"/>
      <c r="H12980" s="8"/>
      <c r="I12980" s="4"/>
      <c r="V12980" s="27"/>
    </row>
    <row r="12981" spans="1:22" x14ac:dyDescent="0.3">
      <c r="A12981" s="1"/>
      <c r="C12981" s="6"/>
      <c r="H12981" s="8"/>
      <c r="I12981" s="4"/>
      <c r="V12981" s="27"/>
    </row>
    <row r="12982" spans="1:22" x14ac:dyDescent="0.3">
      <c r="A12982" s="1"/>
      <c r="C12982" s="6"/>
      <c r="H12982" s="8"/>
      <c r="I12982" s="4"/>
      <c r="V12982" s="27"/>
    </row>
    <row r="12983" spans="1:22" x14ac:dyDescent="0.3">
      <c r="A12983" s="1"/>
      <c r="C12983" s="6"/>
      <c r="H12983" s="8"/>
      <c r="I12983" s="4"/>
      <c r="V12983" s="27"/>
    </row>
    <row r="12984" spans="1:22" x14ac:dyDescent="0.3">
      <c r="A12984" s="1"/>
      <c r="C12984" s="6"/>
      <c r="H12984" s="8"/>
      <c r="I12984" s="4"/>
      <c r="V12984" s="27"/>
    </row>
    <row r="12985" spans="1:22" x14ac:dyDescent="0.3">
      <c r="A12985" s="1"/>
      <c r="C12985" s="6"/>
      <c r="H12985" s="8"/>
      <c r="I12985" s="4"/>
      <c r="V12985" s="27"/>
    </row>
    <row r="12986" spans="1:22" x14ac:dyDescent="0.3">
      <c r="A12986" s="1"/>
      <c r="C12986" s="6"/>
      <c r="H12986" s="8"/>
      <c r="I12986" s="4"/>
      <c r="V12986" s="27"/>
    </row>
    <row r="12987" spans="1:22" x14ac:dyDescent="0.3">
      <c r="A12987" s="1"/>
      <c r="C12987" s="6"/>
      <c r="H12987" s="8"/>
      <c r="I12987" s="4"/>
      <c r="V12987" s="27"/>
    </row>
    <row r="12988" spans="1:22" x14ac:dyDescent="0.3">
      <c r="A12988" s="1"/>
      <c r="C12988" s="6"/>
      <c r="H12988" s="8"/>
      <c r="I12988" s="4"/>
      <c r="V12988" s="27"/>
    </row>
    <row r="12989" spans="1:22" x14ac:dyDescent="0.3">
      <c r="A12989" s="1"/>
      <c r="C12989" s="6"/>
      <c r="H12989" s="8"/>
      <c r="I12989" s="4"/>
      <c r="V12989" s="27"/>
    </row>
    <row r="12990" spans="1:22" x14ac:dyDescent="0.3">
      <c r="A12990" s="1"/>
      <c r="C12990" s="6"/>
      <c r="H12990" s="8"/>
      <c r="I12990" s="4"/>
      <c r="V12990" s="27"/>
    </row>
    <row r="12991" spans="1:22" x14ac:dyDescent="0.3">
      <c r="A12991" s="1"/>
      <c r="C12991" s="6"/>
      <c r="H12991" s="8"/>
      <c r="I12991" s="4"/>
      <c r="V12991" s="27"/>
    </row>
    <row r="12992" spans="1:22" x14ac:dyDescent="0.3">
      <c r="A12992" s="1"/>
      <c r="C12992" s="6"/>
      <c r="H12992" s="8"/>
      <c r="I12992" s="4"/>
      <c r="V12992" s="27"/>
    </row>
    <row r="12993" spans="1:22" x14ac:dyDescent="0.3">
      <c r="A12993" s="1"/>
      <c r="C12993" s="6"/>
      <c r="H12993" s="8"/>
      <c r="I12993" s="4"/>
      <c r="V12993" s="27"/>
    </row>
    <row r="12994" spans="1:22" x14ac:dyDescent="0.3">
      <c r="A12994" s="1"/>
      <c r="C12994" s="6"/>
      <c r="H12994" s="8"/>
      <c r="I12994" s="4"/>
      <c r="V12994" s="27"/>
    </row>
    <row r="12995" spans="1:22" x14ac:dyDescent="0.3">
      <c r="A12995" s="1"/>
      <c r="C12995" s="6"/>
      <c r="H12995" s="8"/>
      <c r="I12995" s="4"/>
      <c r="V12995" s="27"/>
    </row>
    <row r="12996" spans="1:22" x14ac:dyDescent="0.3">
      <c r="A12996" s="1"/>
      <c r="C12996" s="6"/>
      <c r="H12996" s="8"/>
      <c r="I12996" s="4"/>
      <c r="V12996" s="27"/>
    </row>
    <row r="12997" spans="1:22" x14ac:dyDescent="0.3">
      <c r="A12997" s="1"/>
      <c r="C12997" s="6"/>
      <c r="H12997" s="8"/>
      <c r="I12997" s="4"/>
      <c r="V12997" s="27"/>
    </row>
    <row r="12998" spans="1:22" x14ac:dyDescent="0.3">
      <c r="A12998" s="1"/>
      <c r="C12998" s="6"/>
      <c r="H12998" s="8"/>
      <c r="I12998" s="4"/>
      <c r="V12998" s="27"/>
    </row>
    <row r="12999" spans="1:22" x14ac:dyDescent="0.3">
      <c r="A12999" s="1"/>
      <c r="C12999" s="6"/>
      <c r="H12999" s="8"/>
      <c r="I12999" s="4"/>
      <c r="V12999" s="27"/>
    </row>
    <row r="13000" spans="1:22" x14ac:dyDescent="0.3">
      <c r="A13000" s="1"/>
      <c r="C13000" s="6"/>
      <c r="H13000" s="8"/>
      <c r="I13000" s="4"/>
      <c r="V13000" s="27"/>
    </row>
    <row r="13001" spans="1:22" x14ac:dyDescent="0.3">
      <c r="A13001" s="1"/>
      <c r="C13001" s="6"/>
      <c r="H13001" s="8"/>
      <c r="I13001" s="4"/>
      <c r="V13001" s="27"/>
    </row>
    <row r="13002" spans="1:22" x14ac:dyDescent="0.3">
      <c r="A13002" s="1"/>
      <c r="C13002" s="6"/>
      <c r="H13002" s="8"/>
      <c r="I13002" s="4"/>
      <c r="V13002" s="27"/>
    </row>
    <row r="13003" spans="1:22" x14ac:dyDescent="0.3">
      <c r="A13003" s="1"/>
      <c r="C13003" s="6"/>
      <c r="H13003" s="8"/>
      <c r="I13003" s="4"/>
      <c r="V13003" s="27"/>
    </row>
    <row r="13004" spans="1:22" x14ac:dyDescent="0.3">
      <c r="A13004" s="1"/>
      <c r="C13004" s="6"/>
      <c r="H13004" s="8"/>
      <c r="I13004" s="4"/>
      <c r="V13004" s="27"/>
    </row>
    <row r="13005" spans="1:22" x14ac:dyDescent="0.3">
      <c r="A13005" s="1"/>
      <c r="C13005" s="6"/>
      <c r="H13005" s="8"/>
      <c r="I13005" s="4"/>
      <c r="V13005" s="27"/>
    </row>
    <row r="13006" spans="1:22" x14ac:dyDescent="0.3">
      <c r="A13006" s="1"/>
      <c r="C13006" s="6"/>
      <c r="H13006" s="8"/>
      <c r="I13006" s="4"/>
      <c r="V13006" s="27"/>
    </row>
    <row r="13007" spans="1:22" x14ac:dyDescent="0.3">
      <c r="A13007" s="1"/>
      <c r="C13007" s="6"/>
      <c r="H13007" s="8"/>
      <c r="I13007" s="4"/>
      <c r="V13007" s="27"/>
    </row>
    <row r="13008" spans="1:22" x14ac:dyDescent="0.3">
      <c r="A13008" s="1"/>
      <c r="C13008" s="6"/>
      <c r="H13008" s="8"/>
      <c r="I13008" s="4"/>
      <c r="V13008" s="27"/>
    </row>
    <row r="13009" spans="1:22" x14ac:dyDescent="0.3">
      <c r="A13009" s="1"/>
      <c r="C13009" s="6"/>
      <c r="H13009" s="8"/>
      <c r="I13009" s="4"/>
      <c r="V13009" s="27"/>
    </row>
    <row r="13010" spans="1:22" x14ac:dyDescent="0.3">
      <c r="A13010" s="1"/>
      <c r="C13010" s="6"/>
      <c r="H13010" s="8"/>
      <c r="I13010" s="4"/>
      <c r="V13010" s="27"/>
    </row>
    <row r="13011" spans="1:22" x14ac:dyDescent="0.3">
      <c r="A13011" s="1"/>
      <c r="C13011" s="6"/>
      <c r="H13011" s="8"/>
      <c r="I13011" s="4"/>
      <c r="V13011" s="27"/>
    </row>
    <row r="13012" spans="1:22" x14ac:dyDescent="0.3">
      <c r="A13012" s="1"/>
      <c r="C13012" s="6"/>
      <c r="H13012" s="8"/>
      <c r="I13012" s="4"/>
      <c r="V13012" s="27"/>
    </row>
    <row r="13013" spans="1:22" x14ac:dyDescent="0.3">
      <c r="A13013" s="1"/>
      <c r="C13013" s="6"/>
      <c r="H13013" s="8"/>
      <c r="I13013" s="4"/>
      <c r="V13013" s="27"/>
    </row>
    <row r="13014" spans="1:22" x14ac:dyDescent="0.3">
      <c r="A13014" s="1"/>
      <c r="C13014" s="6"/>
      <c r="H13014" s="8"/>
      <c r="I13014" s="4"/>
      <c r="V13014" s="27"/>
    </row>
    <row r="13015" spans="1:22" x14ac:dyDescent="0.3">
      <c r="A13015" s="1"/>
      <c r="C13015" s="6"/>
      <c r="H13015" s="8"/>
      <c r="I13015" s="4"/>
      <c r="V13015" s="27"/>
    </row>
    <row r="13016" spans="1:22" x14ac:dyDescent="0.3">
      <c r="A13016" s="1"/>
      <c r="C13016" s="6"/>
      <c r="H13016" s="8"/>
      <c r="I13016" s="4"/>
      <c r="V13016" s="27"/>
    </row>
    <row r="13017" spans="1:22" x14ac:dyDescent="0.3">
      <c r="A13017" s="1"/>
      <c r="C13017" s="6"/>
      <c r="H13017" s="8"/>
      <c r="I13017" s="4"/>
      <c r="V13017" s="27"/>
    </row>
    <row r="13018" spans="1:22" x14ac:dyDescent="0.3">
      <c r="A13018" s="1"/>
      <c r="C13018" s="6"/>
      <c r="H13018" s="8"/>
      <c r="I13018" s="4"/>
      <c r="V13018" s="27"/>
    </row>
    <row r="13019" spans="1:22" x14ac:dyDescent="0.3">
      <c r="A13019" s="1"/>
      <c r="C13019" s="6"/>
      <c r="H13019" s="8"/>
      <c r="I13019" s="4"/>
      <c r="V13019" s="27"/>
    </row>
    <row r="13020" spans="1:22" x14ac:dyDescent="0.3">
      <c r="A13020" s="1"/>
      <c r="C13020" s="6"/>
      <c r="H13020" s="8"/>
      <c r="I13020" s="4"/>
      <c r="V13020" s="27"/>
    </row>
    <row r="13021" spans="1:22" x14ac:dyDescent="0.3">
      <c r="A13021" s="1"/>
      <c r="C13021" s="6"/>
      <c r="H13021" s="8"/>
      <c r="I13021" s="4"/>
      <c r="V13021" s="27"/>
    </row>
    <row r="13022" spans="1:22" x14ac:dyDescent="0.3">
      <c r="A13022" s="1"/>
      <c r="C13022" s="6"/>
      <c r="H13022" s="8"/>
      <c r="I13022" s="4"/>
      <c r="V13022" s="27"/>
    </row>
    <row r="13023" spans="1:22" x14ac:dyDescent="0.3">
      <c r="A13023" s="1"/>
      <c r="C13023" s="6"/>
      <c r="H13023" s="8"/>
      <c r="I13023" s="4"/>
      <c r="V13023" s="27"/>
    </row>
    <row r="13024" spans="1:22" x14ac:dyDescent="0.3">
      <c r="A13024" s="1"/>
      <c r="C13024" s="6"/>
      <c r="H13024" s="8"/>
      <c r="I13024" s="4"/>
      <c r="V13024" s="27"/>
    </row>
    <row r="13025" spans="1:22" x14ac:dyDescent="0.3">
      <c r="A13025" s="1"/>
      <c r="C13025" s="6"/>
      <c r="H13025" s="8"/>
      <c r="I13025" s="4"/>
      <c r="V13025" s="27"/>
    </row>
    <row r="13026" spans="1:22" x14ac:dyDescent="0.3">
      <c r="A13026" s="1"/>
      <c r="C13026" s="6"/>
      <c r="H13026" s="8"/>
      <c r="I13026" s="4"/>
      <c r="V13026" s="27"/>
    </row>
    <row r="13027" spans="1:22" x14ac:dyDescent="0.3">
      <c r="A13027" s="1"/>
      <c r="C13027" s="6"/>
      <c r="H13027" s="8"/>
      <c r="I13027" s="4"/>
      <c r="V13027" s="27"/>
    </row>
    <row r="13028" spans="1:22" x14ac:dyDescent="0.3">
      <c r="A13028" s="1"/>
      <c r="C13028" s="6"/>
      <c r="H13028" s="8"/>
      <c r="I13028" s="4"/>
      <c r="V13028" s="27"/>
    </row>
    <row r="13029" spans="1:22" x14ac:dyDescent="0.3">
      <c r="A13029" s="1"/>
      <c r="C13029" s="6"/>
      <c r="H13029" s="8"/>
      <c r="I13029" s="4"/>
      <c r="V13029" s="27"/>
    </row>
    <row r="13030" spans="1:22" x14ac:dyDescent="0.3">
      <c r="A13030" s="1"/>
      <c r="C13030" s="6"/>
      <c r="H13030" s="8"/>
      <c r="I13030" s="4"/>
      <c r="V13030" s="27"/>
    </row>
    <row r="13031" spans="1:22" x14ac:dyDescent="0.3">
      <c r="A13031" s="1"/>
      <c r="C13031" s="6"/>
      <c r="H13031" s="8"/>
      <c r="I13031" s="4"/>
      <c r="V13031" s="27"/>
    </row>
    <row r="13032" spans="1:22" x14ac:dyDescent="0.3">
      <c r="A13032" s="1"/>
      <c r="C13032" s="6"/>
      <c r="H13032" s="8"/>
      <c r="I13032" s="4"/>
      <c r="V13032" s="27"/>
    </row>
    <row r="13033" spans="1:22" x14ac:dyDescent="0.3">
      <c r="A13033" s="1"/>
      <c r="C13033" s="6"/>
      <c r="H13033" s="8"/>
      <c r="I13033" s="4"/>
      <c r="V13033" s="27"/>
    </row>
    <row r="13034" spans="1:22" x14ac:dyDescent="0.3">
      <c r="A13034" s="1"/>
      <c r="C13034" s="6"/>
      <c r="H13034" s="8"/>
      <c r="I13034" s="4"/>
      <c r="V13034" s="27"/>
    </row>
    <row r="13035" spans="1:22" x14ac:dyDescent="0.3">
      <c r="A13035" s="1"/>
      <c r="C13035" s="6"/>
      <c r="H13035" s="8"/>
      <c r="I13035" s="4"/>
      <c r="V13035" s="27"/>
    </row>
    <row r="13036" spans="1:22" x14ac:dyDescent="0.3">
      <c r="A13036" s="1"/>
      <c r="C13036" s="6"/>
      <c r="H13036" s="8"/>
      <c r="I13036" s="4"/>
      <c r="V13036" s="27"/>
    </row>
    <row r="13037" spans="1:22" x14ac:dyDescent="0.3">
      <c r="A13037" s="1"/>
      <c r="C13037" s="6"/>
      <c r="H13037" s="8"/>
      <c r="I13037" s="4"/>
      <c r="V13037" s="27"/>
    </row>
    <row r="13038" spans="1:22" x14ac:dyDescent="0.3">
      <c r="A13038" s="1"/>
      <c r="C13038" s="6"/>
      <c r="H13038" s="8"/>
      <c r="I13038" s="4"/>
      <c r="V13038" s="27"/>
    </row>
    <row r="13039" spans="1:22" x14ac:dyDescent="0.3">
      <c r="A13039" s="1"/>
      <c r="C13039" s="6"/>
      <c r="H13039" s="8"/>
      <c r="I13039" s="4"/>
      <c r="V13039" s="27"/>
    </row>
    <row r="13040" spans="1:22" x14ac:dyDescent="0.3">
      <c r="A13040" s="1"/>
      <c r="C13040" s="6"/>
      <c r="H13040" s="8"/>
      <c r="I13040" s="4"/>
      <c r="V13040" s="27"/>
    </row>
    <row r="13041" spans="1:22" x14ac:dyDescent="0.3">
      <c r="A13041" s="1"/>
      <c r="C13041" s="6"/>
      <c r="H13041" s="8"/>
      <c r="I13041" s="4"/>
      <c r="V13041" s="27"/>
    </row>
    <row r="13042" spans="1:22" x14ac:dyDescent="0.3">
      <c r="A13042" s="1"/>
      <c r="C13042" s="6"/>
      <c r="H13042" s="8"/>
      <c r="I13042" s="4"/>
      <c r="V13042" s="27"/>
    </row>
    <row r="13043" spans="1:22" x14ac:dyDescent="0.3">
      <c r="A13043" s="1"/>
      <c r="C13043" s="6"/>
      <c r="H13043" s="8"/>
      <c r="I13043" s="4"/>
      <c r="V13043" s="27"/>
    </row>
    <row r="13044" spans="1:22" x14ac:dyDescent="0.3">
      <c r="A13044" s="1"/>
      <c r="C13044" s="6"/>
      <c r="H13044" s="8"/>
      <c r="I13044" s="4"/>
      <c r="V13044" s="27"/>
    </row>
    <row r="13045" spans="1:22" x14ac:dyDescent="0.3">
      <c r="A13045" s="1"/>
      <c r="C13045" s="6"/>
      <c r="H13045" s="8"/>
      <c r="I13045" s="4"/>
      <c r="V13045" s="27"/>
    </row>
    <row r="13046" spans="1:22" x14ac:dyDescent="0.3">
      <c r="A13046" s="1"/>
      <c r="C13046" s="6"/>
      <c r="H13046" s="8"/>
      <c r="I13046" s="4"/>
      <c r="V13046" s="27"/>
    </row>
    <row r="13047" spans="1:22" x14ac:dyDescent="0.3">
      <c r="A13047" s="1"/>
      <c r="C13047" s="6"/>
      <c r="H13047" s="8"/>
      <c r="I13047" s="4"/>
      <c r="V13047" s="27"/>
    </row>
    <row r="13048" spans="1:22" x14ac:dyDescent="0.3">
      <c r="A13048" s="1"/>
      <c r="C13048" s="6"/>
      <c r="H13048" s="8"/>
      <c r="I13048" s="4"/>
      <c r="V13048" s="27"/>
    </row>
    <row r="13049" spans="1:22" x14ac:dyDescent="0.3">
      <c r="A13049" s="1"/>
      <c r="C13049" s="6"/>
      <c r="H13049" s="8"/>
      <c r="I13049" s="4"/>
      <c r="V13049" s="27"/>
    </row>
    <row r="13050" spans="1:22" x14ac:dyDescent="0.3">
      <c r="A13050" s="1"/>
      <c r="C13050" s="6"/>
      <c r="H13050" s="8"/>
      <c r="I13050" s="4"/>
      <c r="V13050" s="27"/>
    </row>
    <row r="13051" spans="1:22" x14ac:dyDescent="0.3">
      <c r="A13051" s="1"/>
      <c r="C13051" s="6"/>
      <c r="H13051" s="8"/>
      <c r="I13051" s="4"/>
      <c r="V13051" s="27"/>
    </row>
    <row r="13052" spans="1:22" x14ac:dyDescent="0.3">
      <c r="A13052" s="1"/>
      <c r="C13052" s="6"/>
      <c r="H13052" s="8"/>
      <c r="I13052" s="4"/>
      <c r="V13052" s="27"/>
    </row>
    <row r="13053" spans="1:22" x14ac:dyDescent="0.3">
      <c r="A13053" s="1"/>
      <c r="C13053" s="6"/>
      <c r="H13053" s="8"/>
      <c r="I13053" s="4"/>
      <c r="V13053" s="27"/>
    </row>
    <row r="13054" spans="1:22" x14ac:dyDescent="0.3">
      <c r="A13054" s="1"/>
      <c r="C13054" s="6"/>
      <c r="H13054" s="8"/>
      <c r="I13054" s="4"/>
      <c r="V13054" s="27"/>
    </row>
    <row r="13055" spans="1:22" x14ac:dyDescent="0.3">
      <c r="A13055" s="1"/>
      <c r="C13055" s="6"/>
      <c r="H13055" s="8"/>
      <c r="I13055" s="4"/>
      <c r="V13055" s="27"/>
    </row>
    <row r="13056" spans="1:22" x14ac:dyDescent="0.3">
      <c r="A13056" s="1"/>
      <c r="C13056" s="6"/>
      <c r="H13056" s="8"/>
      <c r="I13056" s="4"/>
      <c r="V13056" s="27"/>
    </row>
    <row r="13057" spans="1:22" x14ac:dyDescent="0.3">
      <c r="A13057" s="1"/>
      <c r="C13057" s="6"/>
      <c r="H13057" s="8"/>
      <c r="I13057" s="4"/>
      <c r="V13057" s="27"/>
    </row>
    <row r="13058" spans="1:22" x14ac:dyDescent="0.3">
      <c r="A13058" s="1"/>
      <c r="C13058" s="6"/>
      <c r="H13058" s="8"/>
      <c r="I13058" s="4"/>
      <c r="V13058" s="27"/>
    </row>
    <row r="13059" spans="1:22" x14ac:dyDescent="0.3">
      <c r="A13059" s="1"/>
      <c r="C13059" s="6"/>
      <c r="H13059" s="8"/>
      <c r="I13059" s="4"/>
      <c r="V13059" s="27"/>
    </row>
    <row r="13060" spans="1:22" x14ac:dyDescent="0.3">
      <c r="A13060" s="1"/>
      <c r="C13060" s="6"/>
      <c r="H13060" s="8"/>
      <c r="I13060" s="4"/>
      <c r="V13060" s="27"/>
    </row>
    <row r="13061" spans="1:22" x14ac:dyDescent="0.3">
      <c r="A13061" s="1"/>
      <c r="C13061" s="6"/>
      <c r="H13061" s="8"/>
      <c r="I13061" s="4"/>
      <c r="V13061" s="27"/>
    </row>
    <row r="13062" spans="1:22" x14ac:dyDescent="0.3">
      <c r="A13062" s="1"/>
      <c r="C13062" s="6"/>
      <c r="H13062" s="8"/>
      <c r="I13062" s="4"/>
      <c r="V13062" s="27"/>
    </row>
    <row r="13063" spans="1:22" x14ac:dyDescent="0.3">
      <c r="A13063" s="1"/>
      <c r="C13063" s="6"/>
      <c r="H13063" s="8"/>
      <c r="I13063" s="4"/>
      <c r="V13063" s="27"/>
    </row>
    <row r="13064" spans="1:22" x14ac:dyDescent="0.3">
      <c r="A13064" s="1"/>
      <c r="C13064" s="6"/>
      <c r="H13064" s="8"/>
      <c r="I13064" s="4"/>
      <c r="V13064" s="27"/>
    </row>
    <row r="13065" spans="1:22" x14ac:dyDescent="0.3">
      <c r="A13065" s="1"/>
      <c r="C13065" s="6"/>
      <c r="H13065" s="8"/>
      <c r="I13065" s="4"/>
      <c r="V13065" s="27"/>
    </row>
    <row r="13066" spans="1:22" x14ac:dyDescent="0.3">
      <c r="A13066" s="1"/>
      <c r="C13066" s="6"/>
      <c r="H13066" s="8"/>
      <c r="I13066" s="4"/>
      <c r="V13066" s="27"/>
    </row>
    <row r="13067" spans="1:22" x14ac:dyDescent="0.3">
      <c r="A13067" s="1"/>
      <c r="C13067" s="6"/>
      <c r="H13067" s="8"/>
      <c r="I13067" s="4"/>
      <c r="V13067" s="27"/>
    </row>
    <row r="13068" spans="1:22" x14ac:dyDescent="0.3">
      <c r="A13068" s="1"/>
      <c r="C13068" s="6"/>
      <c r="H13068" s="8"/>
      <c r="I13068" s="4"/>
      <c r="V13068" s="27"/>
    </row>
    <row r="13069" spans="1:22" x14ac:dyDescent="0.3">
      <c r="A13069" s="1"/>
      <c r="C13069" s="6"/>
      <c r="H13069" s="8"/>
      <c r="I13069" s="4"/>
      <c r="V13069" s="27"/>
    </row>
    <row r="13070" spans="1:22" x14ac:dyDescent="0.3">
      <c r="A13070" s="1"/>
      <c r="C13070" s="6"/>
      <c r="H13070" s="8"/>
      <c r="I13070" s="4"/>
      <c r="V13070" s="27"/>
    </row>
    <row r="13071" spans="1:22" x14ac:dyDescent="0.3">
      <c r="A13071" s="1"/>
      <c r="C13071" s="6"/>
      <c r="H13071" s="8"/>
      <c r="I13071" s="4"/>
      <c r="V13071" s="27"/>
    </row>
    <row r="13072" spans="1:22" x14ac:dyDescent="0.3">
      <c r="A13072" s="1"/>
      <c r="C13072" s="6"/>
      <c r="H13072" s="8"/>
      <c r="I13072" s="4"/>
      <c r="V13072" s="27"/>
    </row>
    <row r="13073" spans="1:22" x14ac:dyDescent="0.3">
      <c r="A13073" s="1"/>
      <c r="C13073" s="6"/>
      <c r="H13073" s="8"/>
      <c r="I13073" s="4"/>
      <c r="V13073" s="27"/>
    </row>
    <row r="13074" spans="1:22" x14ac:dyDescent="0.3">
      <c r="A13074" s="1"/>
      <c r="C13074" s="6"/>
      <c r="H13074" s="8"/>
      <c r="I13074" s="4"/>
      <c r="V13074" s="27"/>
    </row>
    <row r="13075" spans="1:22" x14ac:dyDescent="0.3">
      <c r="A13075" s="1"/>
      <c r="C13075" s="6"/>
      <c r="H13075" s="8"/>
      <c r="I13075" s="4"/>
      <c r="V13075" s="27"/>
    </row>
    <row r="13076" spans="1:22" x14ac:dyDescent="0.3">
      <c r="A13076" s="1"/>
      <c r="C13076" s="6"/>
      <c r="H13076" s="8"/>
      <c r="I13076" s="4"/>
      <c r="V13076" s="27"/>
    </row>
    <row r="13077" spans="1:22" x14ac:dyDescent="0.3">
      <c r="A13077" s="1"/>
      <c r="C13077" s="6"/>
      <c r="H13077" s="8"/>
      <c r="I13077" s="4"/>
      <c r="V13077" s="27"/>
    </row>
    <row r="13078" spans="1:22" x14ac:dyDescent="0.3">
      <c r="A13078" s="1"/>
      <c r="C13078" s="6"/>
      <c r="H13078" s="8"/>
      <c r="I13078" s="4"/>
      <c r="V13078" s="27"/>
    </row>
    <row r="13079" spans="1:22" x14ac:dyDescent="0.3">
      <c r="A13079" s="1"/>
      <c r="C13079" s="6"/>
      <c r="H13079" s="8"/>
      <c r="I13079" s="4"/>
      <c r="V13079" s="27"/>
    </row>
    <row r="13080" spans="1:22" x14ac:dyDescent="0.3">
      <c r="A13080" s="1"/>
      <c r="C13080" s="6"/>
      <c r="H13080" s="8"/>
      <c r="I13080" s="4"/>
      <c r="V13080" s="27"/>
    </row>
    <row r="13081" spans="1:22" x14ac:dyDescent="0.3">
      <c r="A13081" s="1"/>
      <c r="C13081" s="6"/>
      <c r="H13081" s="8"/>
      <c r="I13081" s="4"/>
      <c r="V13081" s="27"/>
    </row>
    <row r="13082" spans="1:22" x14ac:dyDescent="0.3">
      <c r="A13082" s="1"/>
      <c r="C13082" s="6"/>
      <c r="H13082" s="8"/>
      <c r="I13082" s="4"/>
      <c r="V13082" s="27"/>
    </row>
    <row r="13083" spans="1:22" x14ac:dyDescent="0.3">
      <c r="A13083" s="1"/>
      <c r="C13083" s="6"/>
      <c r="H13083" s="8"/>
      <c r="I13083" s="4"/>
      <c r="V13083" s="27"/>
    </row>
    <row r="13084" spans="1:22" x14ac:dyDescent="0.3">
      <c r="A13084" s="1"/>
      <c r="C13084" s="6"/>
      <c r="H13084" s="8"/>
      <c r="I13084" s="4"/>
      <c r="V13084" s="27"/>
    </row>
    <row r="13085" spans="1:22" x14ac:dyDescent="0.3">
      <c r="A13085" s="1"/>
      <c r="C13085" s="6"/>
      <c r="H13085" s="8"/>
      <c r="I13085" s="4"/>
      <c r="V13085" s="27"/>
    </row>
    <row r="13086" spans="1:22" x14ac:dyDescent="0.3">
      <c r="A13086" s="1"/>
      <c r="C13086" s="6"/>
      <c r="H13086" s="8"/>
      <c r="I13086" s="4"/>
      <c r="V13086" s="27"/>
    </row>
    <row r="13087" spans="1:22" x14ac:dyDescent="0.3">
      <c r="A13087" s="1"/>
      <c r="C13087" s="6"/>
      <c r="H13087" s="8"/>
      <c r="I13087" s="4"/>
      <c r="V13087" s="27"/>
    </row>
    <row r="13088" spans="1:22" x14ac:dyDescent="0.3">
      <c r="A13088" s="1"/>
      <c r="C13088" s="6"/>
      <c r="H13088" s="8"/>
      <c r="I13088" s="4"/>
      <c r="V13088" s="27"/>
    </row>
    <row r="13089" spans="1:22" x14ac:dyDescent="0.3">
      <c r="A13089" s="1"/>
      <c r="C13089" s="6"/>
      <c r="H13089" s="8"/>
      <c r="I13089" s="4"/>
      <c r="V13089" s="27"/>
    </row>
    <row r="13090" spans="1:22" x14ac:dyDescent="0.3">
      <c r="A13090" s="1"/>
      <c r="C13090" s="6"/>
      <c r="H13090" s="8"/>
      <c r="I13090" s="4"/>
      <c r="V13090" s="27"/>
    </row>
    <row r="13091" spans="1:22" x14ac:dyDescent="0.3">
      <c r="A13091" s="1"/>
      <c r="C13091" s="6"/>
      <c r="H13091" s="8"/>
      <c r="I13091" s="4"/>
      <c r="V13091" s="27"/>
    </row>
    <row r="13092" spans="1:22" x14ac:dyDescent="0.3">
      <c r="A13092" s="1"/>
      <c r="C13092" s="6"/>
      <c r="H13092" s="8"/>
      <c r="I13092" s="4"/>
      <c r="V13092" s="27"/>
    </row>
    <row r="13093" spans="1:22" x14ac:dyDescent="0.3">
      <c r="A13093" s="1"/>
      <c r="C13093" s="6"/>
      <c r="H13093" s="8"/>
      <c r="I13093" s="4"/>
      <c r="V13093" s="27"/>
    </row>
    <row r="13094" spans="1:22" x14ac:dyDescent="0.3">
      <c r="A13094" s="1"/>
      <c r="C13094" s="6"/>
      <c r="H13094" s="8"/>
      <c r="I13094" s="4"/>
      <c r="V13094" s="27"/>
    </row>
    <row r="13095" spans="1:22" x14ac:dyDescent="0.3">
      <c r="A13095" s="1"/>
      <c r="C13095" s="6"/>
      <c r="H13095" s="8"/>
      <c r="I13095" s="4"/>
      <c r="V13095" s="27"/>
    </row>
    <row r="13096" spans="1:22" x14ac:dyDescent="0.3">
      <c r="A13096" s="1"/>
      <c r="C13096" s="6"/>
      <c r="H13096" s="8"/>
      <c r="I13096" s="4"/>
      <c r="V13096" s="27"/>
    </row>
    <row r="13097" spans="1:22" x14ac:dyDescent="0.3">
      <c r="A13097" s="1"/>
      <c r="C13097" s="6"/>
      <c r="H13097" s="8"/>
      <c r="I13097" s="4"/>
      <c r="V13097" s="27"/>
    </row>
    <row r="13098" spans="1:22" x14ac:dyDescent="0.3">
      <c r="A13098" s="1"/>
      <c r="C13098" s="6"/>
      <c r="H13098" s="8"/>
      <c r="I13098" s="4"/>
      <c r="V13098" s="27"/>
    </row>
    <row r="13099" spans="1:22" x14ac:dyDescent="0.3">
      <c r="A13099" s="1"/>
      <c r="C13099" s="6"/>
      <c r="H13099" s="8"/>
      <c r="I13099" s="4"/>
      <c r="V13099" s="27"/>
    </row>
    <row r="13100" spans="1:22" x14ac:dyDescent="0.3">
      <c r="A13100" s="1"/>
      <c r="C13100" s="6"/>
      <c r="H13100" s="8"/>
      <c r="I13100" s="4"/>
      <c r="V13100" s="27"/>
    </row>
    <row r="13101" spans="1:22" x14ac:dyDescent="0.3">
      <c r="A13101" s="1"/>
      <c r="C13101" s="6"/>
      <c r="H13101" s="8"/>
      <c r="I13101" s="4"/>
      <c r="V13101" s="27"/>
    </row>
    <row r="13102" spans="1:22" x14ac:dyDescent="0.3">
      <c r="A13102" s="1"/>
      <c r="C13102" s="6"/>
      <c r="H13102" s="8"/>
      <c r="I13102" s="4"/>
      <c r="V13102" s="27"/>
    </row>
    <row r="13103" spans="1:22" x14ac:dyDescent="0.3">
      <c r="A13103" s="1"/>
      <c r="C13103" s="6"/>
      <c r="H13103" s="8"/>
      <c r="I13103" s="4"/>
      <c r="V13103" s="27"/>
    </row>
    <row r="13104" spans="1:22" x14ac:dyDescent="0.3">
      <c r="A13104" s="1"/>
      <c r="C13104" s="6"/>
      <c r="H13104" s="8"/>
      <c r="I13104" s="4"/>
      <c r="V13104" s="27"/>
    </row>
    <row r="13105" spans="1:22" x14ac:dyDescent="0.3">
      <c r="A13105" s="1"/>
      <c r="C13105" s="6"/>
      <c r="H13105" s="8"/>
      <c r="I13105" s="4"/>
      <c r="V13105" s="27"/>
    </row>
    <row r="13106" spans="1:22" x14ac:dyDescent="0.3">
      <c r="A13106" s="1"/>
      <c r="C13106" s="6"/>
      <c r="H13106" s="8"/>
      <c r="I13106" s="4"/>
      <c r="V13106" s="27"/>
    </row>
    <row r="13107" spans="1:22" x14ac:dyDescent="0.3">
      <c r="A13107" s="1"/>
      <c r="C13107" s="6"/>
      <c r="H13107" s="8"/>
      <c r="I13107" s="4"/>
      <c r="V13107" s="27"/>
    </row>
    <row r="13108" spans="1:22" x14ac:dyDescent="0.3">
      <c r="A13108" s="1"/>
      <c r="C13108" s="6"/>
      <c r="H13108" s="8"/>
      <c r="I13108" s="4"/>
      <c r="V13108" s="27"/>
    </row>
    <row r="13109" spans="1:22" x14ac:dyDescent="0.3">
      <c r="A13109" s="1"/>
      <c r="C13109" s="6"/>
      <c r="H13109" s="8"/>
      <c r="I13109" s="4"/>
      <c r="V13109" s="27"/>
    </row>
    <row r="13110" spans="1:22" x14ac:dyDescent="0.3">
      <c r="A13110" s="1"/>
      <c r="C13110" s="6"/>
      <c r="H13110" s="8"/>
      <c r="I13110" s="4"/>
      <c r="V13110" s="27"/>
    </row>
    <row r="13111" spans="1:22" x14ac:dyDescent="0.3">
      <c r="A13111" s="1"/>
      <c r="C13111" s="6"/>
      <c r="H13111" s="8"/>
      <c r="I13111" s="4"/>
      <c r="V13111" s="27"/>
    </row>
    <row r="13112" spans="1:22" x14ac:dyDescent="0.3">
      <c r="A13112" s="1"/>
      <c r="C13112" s="6"/>
      <c r="H13112" s="8"/>
      <c r="I13112" s="4"/>
      <c r="V13112" s="27"/>
    </row>
    <row r="13113" spans="1:22" x14ac:dyDescent="0.3">
      <c r="A13113" s="1"/>
      <c r="C13113" s="6"/>
      <c r="H13113" s="8"/>
      <c r="I13113" s="4"/>
      <c r="V13113" s="27"/>
    </row>
    <row r="13114" spans="1:22" x14ac:dyDescent="0.3">
      <c r="A13114" s="1"/>
      <c r="C13114" s="6"/>
      <c r="H13114" s="8"/>
      <c r="I13114" s="4"/>
      <c r="V13114" s="27"/>
    </row>
    <row r="13115" spans="1:22" x14ac:dyDescent="0.3">
      <c r="A13115" s="1"/>
      <c r="C13115" s="6"/>
      <c r="H13115" s="8"/>
      <c r="I13115" s="4"/>
      <c r="V13115" s="27"/>
    </row>
    <row r="13116" spans="1:22" x14ac:dyDescent="0.3">
      <c r="A13116" s="1"/>
      <c r="C13116" s="6"/>
      <c r="H13116" s="8"/>
      <c r="I13116" s="4"/>
      <c r="V13116" s="27"/>
    </row>
    <row r="13117" spans="1:22" x14ac:dyDescent="0.3">
      <c r="A13117" s="1"/>
      <c r="C13117" s="6"/>
      <c r="H13117" s="8"/>
      <c r="I13117" s="4"/>
      <c r="V13117" s="27"/>
    </row>
    <row r="13118" spans="1:22" x14ac:dyDescent="0.3">
      <c r="A13118" s="1"/>
      <c r="C13118" s="6"/>
      <c r="H13118" s="8"/>
      <c r="I13118" s="4"/>
      <c r="V13118" s="27"/>
    </row>
    <row r="13119" spans="1:22" x14ac:dyDescent="0.3">
      <c r="A13119" s="1"/>
      <c r="C13119" s="6"/>
      <c r="H13119" s="8"/>
      <c r="I13119" s="4"/>
      <c r="V13119" s="27"/>
    </row>
    <row r="13120" spans="1:22" x14ac:dyDescent="0.3">
      <c r="A13120" s="1"/>
      <c r="C13120" s="6"/>
      <c r="H13120" s="8"/>
      <c r="I13120" s="4"/>
      <c r="V13120" s="27"/>
    </row>
    <row r="13121" spans="1:22" x14ac:dyDescent="0.3">
      <c r="A13121" s="1"/>
      <c r="C13121" s="6"/>
      <c r="H13121" s="8"/>
      <c r="I13121" s="4"/>
      <c r="V13121" s="27"/>
    </row>
    <row r="13122" spans="1:22" x14ac:dyDescent="0.3">
      <c r="A13122" s="1"/>
      <c r="C13122" s="6"/>
      <c r="H13122" s="8"/>
      <c r="I13122" s="4"/>
      <c r="V13122" s="27"/>
    </row>
    <row r="13123" spans="1:22" x14ac:dyDescent="0.3">
      <c r="A13123" s="1"/>
      <c r="C13123" s="6"/>
      <c r="H13123" s="8"/>
      <c r="I13123" s="4"/>
      <c r="V13123" s="27"/>
    </row>
    <row r="13124" spans="1:22" x14ac:dyDescent="0.3">
      <c r="A13124" s="1"/>
      <c r="C13124" s="6"/>
      <c r="H13124" s="8"/>
      <c r="I13124" s="4"/>
      <c r="V13124" s="27"/>
    </row>
    <row r="13125" spans="1:22" x14ac:dyDescent="0.3">
      <c r="A13125" s="1"/>
      <c r="C13125" s="6"/>
      <c r="H13125" s="8"/>
      <c r="I13125" s="4"/>
      <c r="V13125" s="27"/>
    </row>
    <row r="13126" spans="1:22" x14ac:dyDescent="0.3">
      <c r="A13126" s="1"/>
      <c r="C13126" s="6"/>
      <c r="H13126" s="8"/>
      <c r="I13126" s="4"/>
      <c r="V13126" s="27"/>
    </row>
    <row r="13127" spans="1:22" x14ac:dyDescent="0.3">
      <c r="A13127" s="1"/>
      <c r="C13127" s="6"/>
      <c r="H13127" s="8"/>
      <c r="I13127" s="4"/>
      <c r="V13127" s="27"/>
    </row>
    <row r="13128" spans="1:22" x14ac:dyDescent="0.3">
      <c r="A13128" s="1"/>
      <c r="C13128" s="6"/>
      <c r="H13128" s="8"/>
      <c r="I13128" s="4"/>
      <c r="V13128" s="27"/>
    </row>
    <row r="13129" spans="1:22" x14ac:dyDescent="0.3">
      <c r="A13129" s="1"/>
      <c r="C13129" s="6"/>
      <c r="H13129" s="8"/>
      <c r="I13129" s="4"/>
      <c r="V13129" s="27"/>
    </row>
    <row r="13130" spans="1:22" x14ac:dyDescent="0.3">
      <c r="A13130" s="1"/>
      <c r="C13130" s="6"/>
      <c r="H13130" s="8"/>
      <c r="I13130" s="4"/>
      <c r="V13130" s="27"/>
    </row>
    <row r="13131" spans="1:22" x14ac:dyDescent="0.3">
      <c r="A13131" s="1"/>
      <c r="C13131" s="6"/>
      <c r="H13131" s="8"/>
      <c r="I13131" s="4"/>
      <c r="V13131" s="27"/>
    </row>
    <row r="13132" spans="1:22" x14ac:dyDescent="0.3">
      <c r="A13132" s="1"/>
      <c r="C13132" s="6"/>
      <c r="H13132" s="8"/>
      <c r="I13132" s="4"/>
      <c r="V13132" s="27"/>
    </row>
    <row r="13133" spans="1:22" x14ac:dyDescent="0.3">
      <c r="A13133" s="1"/>
      <c r="C13133" s="6"/>
      <c r="H13133" s="8"/>
      <c r="I13133" s="4"/>
      <c r="V13133" s="27"/>
    </row>
    <row r="13134" spans="1:22" x14ac:dyDescent="0.3">
      <c r="A13134" s="1"/>
      <c r="C13134" s="6"/>
      <c r="H13134" s="8"/>
      <c r="I13134" s="4"/>
      <c r="V13134" s="27"/>
    </row>
    <row r="13135" spans="1:22" x14ac:dyDescent="0.3">
      <c r="A13135" s="1"/>
      <c r="C13135" s="6"/>
      <c r="H13135" s="8"/>
      <c r="I13135" s="4"/>
      <c r="V13135" s="27"/>
    </row>
    <row r="13136" spans="1:22" x14ac:dyDescent="0.3">
      <c r="A13136" s="1"/>
      <c r="C13136" s="6"/>
      <c r="H13136" s="8"/>
      <c r="I13136" s="4"/>
      <c r="V13136" s="27"/>
    </row>
    <row r="13137" spans="1:22" x14ac:dyDescent="0.3">
      <c r="A13137" s="1"/>
      <c r="C13137" s="6"/>
      <c r="H13137" s="8"/>
      <c r="I13137" s="4"/>
      <c r="V13137" s="27"/>
    </row>
    <row r="13138" spans="1:22" x14ac:dyDescent="0.3">
      <c r="A13138" s="1"/>
      <c r="C13138" s="6"/>
      <c r="H13138" s="8"/>
      <c r="I13138" s="4"/>
      <c r="V13138" s="27"/>
    </row>
    <row r="13139" spans="1:22" x14ac:dyDescent="0.3">
      <c r="A13139" s="1"/>
      <c r="C13139" s="6"/>
      <c r="H13139" s="8"/>
      <c r="I13139" s="4"/>
      <c r="V13139" s="27"/>
    </row>
    <row r="13140" spans="1:22" x14ac:dyDescent="0.3">
      <c r="A13140" s="1"/>
      <c r="C13140" s="6"/>
      <c r="H13140" s="8"/>
      <c r="I13140" s="4"/>
      <c r="V13140" s="27"/>
    </row>
    <row r="13141" spans="1:22" x14ac:dyDescent="0.3">
      <c r="A13141" s="1"/>
      <c r="C13141" s="6"/>
      <c r="H13141" s="8"/>
      <c r="I13141" s="4"/>
      <c r="V13141" s="27"/>
    </row>
    <row r="13142" spans="1:22" x14ac:dyDescent="0.3">
      <c r="A13142" s="1"/>
      <c r="C13142" s="6"/>
      <c r="H13142" s="8"/>
      <c r="I13142" s="4"/>
      <c r="V13142" s="27"/>
    </row>
    <row r="13143" spans="1:22" x14ac:dyDescent="0.3">
      <c r="A13143" s="1"/>
      <c r="C13143" s="6"/>
      <c r="H13143" s="8"/>
      <c r="I13143" s="4"/>
      <c r="V13143" s="27"/>
    </row>
    <row r="13144" spans="1:22" x14ac:dyDescent="0.3">
      <c r="A13144" s="1"/>
      <c r="C13144" s="6"/>
      <c r="H13144" s="8"/>
      <c r="I13144" s="4"/>
      <c r="V13144" s="27"/>
    </row>
    <row r="13145" spans="1:22" x14ac:dyDescent="0.3">
      <c r="A13145" s="1"/>
      <c r="C13145" s="6"/>
      <c r="H13145" s="8"/>
      <c r="I13145" s="4"/>
      <c r="V13145" s="27"/>
    </row>
    <row r="13146" spans="1:22" x14ac:dyDescent="0.3">
      <c r="A13146" s="1"/>
      <c r="C13146" s="6"/>
      <c r="H13146" s="8"/>
      <c r="I13146" s="4"/>
      <c r="V13146" s="27"/>
    </row>
    <row r="13147" spans="1:22" x14ac:dyDescent="0.3">
      <c r="A13147" s="1"/>
      <c r="C13147" s="6"/>
      <c r="H13147" s="8"/>
      <c r="I13147" s="4"/>
      <c r="V13147" s="27"/>
    </row>
    <row r="13148" spans="1:22" x14ac:dyDescent="0.3">
      <c r="A13148" s="1"/>
      <c r="C13148" s="6"/>
      <c r="H13148" s="8"/>
      <c r="I13148" s="4"/>
      <c r="V13148" s="27"/>
    </row>
    <row r="13149" spans="1:22" x14ac:dyDescent="0.3">
      <c r="A13149" s="1"/>
      <c r="C13149" s="6"/>
      <c r="H13149" s="8"/>
      <c r="I13149" s="4"/>
      <c r="V13149" s="27"/>
    </row>
    <row r="13150" spans="1:22" x14ac:dyDescent="0.3">
      <c r="A13150" s="1"/>
      <c r="C13150" s="6"/>
      <c r="H13150" s="8"/>
      <c r="I13150" s="4"/>
      <c r="V13150" s="27"/>
    </row>
    <row r="13151" spans="1:22" x14ac:dyDescent="0.3">
      <c r="A13151" s="1"/>
      <c r="C13151" s="6"/>
      <c r="H13151" s="8"/>
      <c r="I13151" s="4"/>
      <c r="V13151" s="27"/>
    </row>
    <row r="13152" spans="1:22" x14ac:dyDescent="0.3">
      <c r="A13152" s="1"/>
      <c r="C13152" s="6"/>
      <c r="H13152" s="8"/>
      <c r="I13152" s="4"/>
      <c r="V13152" s="27"/>
    </row>
    <row r="13153" spans="1:22" x14ac:dyDescent="0.3">
      <c r="A13153" s="1"/>
      <c r="C13153" s="6"/>
      <c r="H13153" s="8"/>
      <c r="I13153" s="4"/>
      <c r="V13153" s="27"/>
    </row>
    <row r="13154" spans="1:22" x14ac:dyDescent="0.3">
      <c r="A13154" s="1"/>
      <c r="C13154" s="6"/>
      <c r="H13154" s="8"/>
      <c r="I13154" s="4"/>
      <c r="V13154" s="27"/>
    </row>
    <row r="13155" spans="1:22" x14ac:dyDescent="0.3">
      <c r="A13155" s="1"/>
      <c r="C13155" s="6"/>
      <c r="H13155" s="8"/>
      <c r="I13155" s="4"/>
      <c r="V13155" s="27"/>
    </row>
    <row r="13156" spans="1:22" x14ac:dyDescent="0.3">
      <c r="A13156" s="1"/>
      <c r="C13156" s="6"/>
      <c r="H13156" s="8"/>
      <c r="I13156" s="4"/>
      <c r="V13156" s="27"/>
    </row>
    <row r="13157" spans="1:22" x14ac:dyDescent="0.3">
      <c r="A13157" s="1"/>
      <c r="C13157" s="6"/>
      <c r="H13157" s="8"/>
      <c r="I13157" s="4"/>
      <c r="V13157" s="27"/>
    </row>
    <row r="13158" spans="1:22" x14ac:dyDescent="0.3">
      <c r="A13158" s="1"/>
      <c r="C13158" s="6"/>
      <c r="H13158" s="8"/>
      <c r="I13158" s="4"/>
      <c r="V13158" s="27"/>
    </row>
    <row r="13159" spans="1:22" x14ac:dyDescent="0.3">
      <c r="A13159" s="1"/>
      <c r="C13159" s="6"/>
      <c r="H13159" s="8"/>
      <c r="I13159" s="4"/>
      <c r="V13159" s="27"/>
    </row>
    <row r="13160" spans="1:22" x14ac:dyDescent="0.3">
      <c r="A13160" s="1"/>
      <c r="C13160" s="6"/>
      <c r="H13160" s="8"/>
      <c r="I13160" s="4"/>
      <c r="V13160" s="27"/>
    </row>
    <row r="13161" spans="1:22" x14ac:dyDescent="0.3">
      <c r="A13161" s="1"/>
      <c r="C13161" s="6"/>
      <c r="H13161" s="8"/>
      <c r="I13161" s="4"/>
      <c r="V13161" s="27"/>
    </row>
    <row r="13162" spans="1:22" x14ac:dyDescent="0.3">
      <c r="A13162" s="1"/>
      <c r="C13162" s="6"/>
      <c r="H13162" s="8"/>
      <c r="I13162" s="4"/>
      <c r="V13162" s="27"/>
    </row>
    <row r="13163" spans="1:22" x14ac:dyDescent="0.3">
      <c r="A13163" s="1"/>
      <c r="C13163" s="6"/>
      <c r="H13163" s="8"/>
      <c r="I13163" s="4"/>
      <c r="V13163" s="27"/>
    </row>
    <row r="13164" spans="1:22" x14ac:dyDescent="0.3">
      <c r="A13164" s="1"/>
      <c r="C13164" s="6"/>
      <c r="H13164" s="8"/>
      <c r="I13164" s="4"/>
      <c r="V13164" s="27"/>
    </row>
    <row r="13165" spans="1:22" x14ac:dyDescent="0.3">
      <c r="A13165" s="1"/>
      <c r="C13165" s="6"/>
      <c r="H13165" s="8"/>
      <c r="I13165" s="4"/>
      <c r="V13165" s="27"/>
    </row>
    <row r="13166" spans="1:22" x14ac:dyDescent="0.3">
      <c r="A13166" s="1"/>
      <c r="C13166" s="6"/>
      <c r="H13166" s="8"/>
      <c r="I13166" s="4"/>
      <c r="V13166" s="27"/>
    </row>
    <row r="13167" spans="1:22" x14ac:dyDescent="0.3">
      <c r="A13167" s="1"/>
      <c r="C13167" s="6"/>
      <c r="H13167" s="8"/>
      <c r="I13167" s="4"/>
      <c r="V13167" s="27"/>
    </row>
    <row r="13168" spans="1:22" x14ac:dyDescent="0.3">
      <c r="A13168" s="1"/>
      <c r="C13168" s="6"/>
      <c r="H13168" s="8"/>
      <c r="I13168" s="4"/>
      <c r="V13168" s="27"/>
    </row>
    <row r="13169" spans="1:22" x14ac:dyDescent="0.3">
      <c r="A13169" s="1"/>
      <c r="C13169" s="6"/>
      <c r="H13169" s="8"/>
      <c r="I13169" s="4"/>
      <c r="V13169" s="27"/>
    </row>
    <row r="13170" spans="1:22" x14ac:dyDescent="0.3">
      <c r="A13170" s="1"/>
      <c r="C13170" s="6"/>
      <c r="H13170" s="8"/>
      <c r="I13170" s="4"/>
      <c r="V13170" s="27"/>
    </row>
    <row r="13171" spans="1:22" x14ac:dyDescent="0.3">
      <c r="A13171" s="1"/>
      <c r="C13171" s="6"/>
      <c r="H13171" s="8"/>
      <c r="I13171" s="4"/>
      <c r="V13171" s="27"/>
    </row>
    <row r="13172" spans="1:22" x14ac:dyDescent="0.3">
      <c r="A13172" s="1"/>
      <c r="C13172" s="6"/>
      <c r="H13172" s="8"/>
      <c r="I13172" s="4"/>
      <c r="V13172" s="27"/>
    </row>
    <row r="13173" spans="1:22" x14ac:dyDescent="0.3">
      <c r="A13173" s="1"/>
      <c r="C13173" s="6"/>
      <c r="H13173" s="8"/>
      <c r="I13173" s="4"/>
      <c r="V13173" s="27"/>
    </row>
    <row r="13174" spans="1:22" x14ac:dyDescent="0.3">
      <c r="A13174" s="1"/>
      <c r="C13174" s="6"/>
      <c r="H13174" s="8"/>
      <c r="I13174" s="4"/>
      <c r="V13174" s="27"/>
    </row>
    <row r="13175" spans="1:22" x14ac:dyDescent="0.3">
      <c r="A13175" s="1"/>
      <c r="C13175" s="6"/>
      <c r="H13175" s="8"/>
      <c r="I13175" s="4"/>
      <c r="V13175" s="27"/>
    </row>
    <row r="13176" spans="1:22" x14ac:dyDescent="0.3">
      <c r="A13176" s="1"/>
      <c r="C13176" s="6"/>
      <c r="H13176" s="8"/>
      <c r="I13176" s="4"/>
      <c r="V13176" s="27"/>
    </row>
    <row r="13177" spans="1:22" x14ac:dyDescent="0.3">
      <c r="A13177" s="1"/>
      <c r="C13177" s="6"/>
      <c r="H13177" s="8"/>
      <c r="I13177" s="4"/>
      <c r="V13177" s="27"/>
    </row>
    <row r="13178" spans="1:22" x14ac:dyDescent="0.3">
      <c r="A13178" s="1"/>
      <c r="C13178" s="6"/>
      <c r="H13178" s="8"/>
      <c r="I13178" s="4"/>
      <c r="V13178" s="27"/>
    </row>
    <row r="13179" spans="1:22" x14ac:dyDescent="0.3">
      <c r="A13179" s="1"/>
      <c r="C13179" s="6"/>
      <c r="H13179" s="8"/>
      <c r="I13179" s="4"/>
      <c r="V13179" s="27"/>
    </row>
    <row r="13180" spans="1:22" x14ac:dyDescent="0.3">
      <c r="A13180" s="1"/>
      <c r="C13180" s="6"/>
      <c r="H13180" s="8"/>
      <c r="I13180" s="4"/>
      <c r="V13180" s="27"/>
    </row>
    <row r="13181" spans="1:22" x14ac:dyDescent="0.3">
      <c r="A13181" s="1"/>
      <c r="C13181" s="6"/>
      <c r="H13181" s="8"/>
      <c r="I13181" s="4"/>
      <c r="V13181" s="27"/>
    </row>
    <row r="13182" spans="1:22" x14ac:dyDescent="0.3">
      <c r="A13182" s="1"/>
      <c r="C13182" s="6"/>
      <c r="H13182" s="8"/>
      <c r="I13182" s="4"/>
      <c r="V13182" s="27"/>
    </row>
    <row r="13183" spans="1:22" x14ac:dyDescent="0.3">
      <c r="A13183" s="1"/>
      <c r="C13183" s="6"/>
      <c r="H13183" s="8"/>
      <c r="I13183" s="4"/>
      <c r="V13183" s="27"/>
    </row>
    <row r="13184" spans="1:22" x14ac:dyDescent="0.3">
      <c r="A13184" s="1"/>
      <c r="C13184" s="6"/>
      <c r="H13184" s="8"/>
      <c r="I13184" s="4"/>
      <c r="V13184" s="27"/>
    </row>
    <row r="13185" spans="1:22" x14ac:dyDescent="0.3">
      <c r="A13185" s="1"/>
      <c r="C13185" s="6"/>
      <c r="H13185" s="8"/>
      <c r="I13185" s="4"/>
      <c r="V13185" s="27"/>
    </row>
    <row r="13186" spans="1:22" x14ac:dyDescent="0.3">
      <c r="A13186" s="1"/>
      <c r="C13186" s="6"/>
      <c r="H13186" s="8"/>
      <c r="I13186" s="4"/>
      <c r="V13186" s="27"/>
    </row>
    <row r="13187" spans="1:22" x14ac:dyDescent="0.3">
      <c r="A13187" s="1"/>
      <c r="C13187" s="6"/>
      <c r="H13187" s="8"/>
      <c r="I13187" s="4"/>
      <c r="V13187" s="27"/>
    </row>
    <row r="13188" spans="1:22" x14ac:dyDescent="0.3">
      <c r="A13188" s="1"/>
      <c r="C13188" s="6"/>
      <c r="H13188" s="8"/>
      <c r="I13188" s="4"/>
      <c r="V13188" s="27"/>
    </row>
    <row r="13189" spans="1:22" x14ac:dyDescent="0.3">
      <c r="A13189" s="1"/>
      <c r="C13189" s="6"/>
      <c r="H13189" s="8"/>
      <c r="I13189" s="4"/>
      <c r="V13189" s="27"/>
    </row>
    <row r="13190" spans="1:22" x14ac:dyDescent="0.3">
      <c r="A13190" s="1"/>
      <c r="C13190" s="6"/>
      <c r="H13190" s="8"/>
      <c r="I13190" s="4"/>
      <c r="V13190" s="27"/>
    </row>
    <row r="13191" spans="1:22" x14ac:dyDescent="0.3">
      <c r="A13191" s="1"/>
      <c r="C13191" s="6"/>
      <c r="H13191" s="8"/>
      <c r="I13191" s="4"/>
      <c r="V13191" s="27"/>
    </row>
    <row r="13192" spans="1:22" x14ac:dyDescent="0.3">
      <c r="A13192" s="1"/>
      <c r="C13192" s="6"/>
      <c r="H13192" s="8"/>
      <c r="I13192" s="4"/>
      <c r="V13192" s="27"/>
    </row>
    <row r="13193" spans="1:22" x14ac:dyDescent="0.3">
      <c r="A13193" s="1"/>
      <c r="C13193" s="6"/>
      <c r="H13193" s="8"/>
      <c r="I13193" s="4"/>
      <c r="V13193" s="27"/>
    </row>
    <row r="13194" spans="1:22" x14ac:dyDescent="0.3">
      <c r="A13194" s="1"/>
      <c r="C13194" s="6"/>
      <c r="H13194" s="8"/>
      <c r="I13194" s="4"/>
      <c r="V13194" s="27"/>
    </row>
    <row r="13195" spans="1:22" x14ac:dyDescent="0.3">
      <c r="A13195" s="1"/>
      <c r="C13195" s="6"/>
      <c r="H13195" s="8"/>
      <c r="I13195" s="4"/>
      <c r="V13195" s="27"/>
    </row>
    <row r="13196" spans="1:22" x14ac:dyDescent="0.3">
      <c r="A13196" s="1"/>
      <c r="C13196" s="6"/>
      <c r="H13196" s="8"/>
      <c r="I13196" s="4"/>
      <c r="V13196" s="27"/>
    </row>
    <row r="13197" spans="1:22" x14ac:dyDescent="0.3">
      <c r="A13197" s="1"/>
      <c r="C13197" s="6"/>
      <c r="H13197" s="8"/>
      <c r="I13197" s="4"/>
      <c r="V13197" s="27"/>
    </row>
    <row r="13198" spans="1:22" x14ac:dyDescent="0.3">
      <c r="A13198" s="1"/>
      <c r="C13198" s="6"/>
      <c r="H13198" s="8"/>
      <c r="I13198" s="4"/>
      <c r="V13198" s="27"/>
    </row>
    <row r="13199" spans="1:22" x14ac:dyDescent="0.3">
      <c r="A13199" s="1"/>
      <c r="C13199" s="6"/>
      <c r="H13199" s="8"/>
      <c r="I13199" s="4"/>
      <c r="V13199" s="27"/>
    </row>
    <row r="13200" spans="1:22" x14ac:dyDescent="0.3">
      <c r="A13200" s="1"/>
      <c r="C13200" s="6"/>
      <c r="H13200" s="8"/>
      <c r="I13200" s="4"/>
      <c r="V13200" s="27"/>
    </row>
    <row r="13201" spans="1:22" x14ac:dyDescent="0.3">
      <c r="A13201" s="1"/>
      <c r="C13201" s="6"/>
      <c r="H13201" s="8"/>
      <c r="I13201" s="4"/>
      <c r="V13201" s="27"/>
    </row>
    <row r="13202" spans="1:22" x14ac:dyDescent="0.3">
      <c r="A13202" s="1"/>
      <c r="C13202" s="6"/>
      <c r="H13202" s="8"/>
      <c r="I13202" s="4"/>
      <c r="V13202" s="27"/>
    </row>
    <row r="13203" spans="1:22" x14ac:dyDescent="0.3">
      <c r="A13203" s="1"/>
      <c r="C13203" s="6"/>
      <c r="H13203" s="8"/>
      <c r="I13203" s="4"/>
      <c r="V13203" s="27"/>
    </row>
    <row r="13204" spans="1:22" x14ac:dyDescent="0.3">
      <c r="A13204" s="1"/>
      <c r="C13204" s="6"/>
      <c r="H13204" s="8"/>
      <c r="I13204" s="4"/>
      <c r="V13204" s="27"/>
    </row>
    <row r="13205" spans="1:22" x14ac:dyDescent="0.3">
      <c r="A13205" s="1"/>
      <c r="C13205" s="6"/>
      <c r="H13205" s="8"/>
      <c r="I13205" s="4"/>
      <c r="V13205" s="27"/>
    </row>
    <row r="13206" spans="1:22" x14ac:dyDescent="0.3">
      <c r="A13206" s="1"/>
      <c r="C13206" s="6"/>
      <c r="H13206" s="8"/>
      <c r="I13206" s="4"/>
      <c r="V13206" s="27"/>
    </row>
    <row r="13207" spans="1:22" x14ac:dyDescent="0.3">
      <c r="A13207" s="1"/>
      <c r="C13207" s="6"/>
      <c r="H13207" s="8"/>
      <c r="I13207" s="4"/>
      <c r="V13207" s="27"/>
    </row>
    <row r="13208" spans="1:22" x14ac:dyDescent="0.3">
      <c r="A13208" s="1"/>
      <c r="C13208" s="6"/>
      <c r="H13208" s="8"/>
      <c r="I13208" s="4"/>
      <c r="V13208" s="27"/>
    </row>
    <row r="13209" spans="1:22" x14ac:dyDescent="0.3">
      <c r="A13209" s="1"/>
      <c r="C13209" s="6"/>
      <c r="H13209" s="8"/>
      <c r="I13209" s="4"/>
      <c r="V13209" s="27"/>
    </row>
    <row r="13210" spans="1:22" x14ac:dyDescent="0.3">
      <c r="A13210" s="1"/>
      <c r="C13210" s="6"/>
      <c r="H13210" s="8"/>
      <c r="I13210" s="4"/>
      <c r="V13210" s="27"/>
    </row>
    <row r="13211" spans="1:22" x14ac:dyDescent="0.3">
      <c r="A13211" s="1"/>
      <c r="C13211" s="6"/>
      <c r="H13211" s="8"/>
      <c r="I13211" s="4"/>
      <c r="V13211" s="27"/>
    </row>
    <row r="13212" spans="1:22" x14ac:dyDescent="0.3">
      <c r="A13212" s="1"/>
      <c r="C13212" s="6"/>
      <c r="H13212" s="8"/>
      <c r="I13212" s="4"/>
      <c r="V13212" s="27"/>
    </row>
    <row r="13213" spans="1:22" x14ac:dyDescent="0.3">
      <c r="A13213" s="1"/>
      <c r="C13213" s="6"/>
      <c r="H13213" s="8"/>
      <c r="I13213" s="4"/>
      <c r="V13213" s="27"/>
    </row>
    <row r="13214" spans="1:22" x14ac:dyDescent="0.3">
      <c r="A13214" s="1"/>
      <c r="C13214" s="6"/>
      <c r="H13214" s="8"/>
      <c r="I13214" s="4"/>
      <c r="V13214" s="27"/>
    </row>
    <row r="13215" spans="1:22" x14ac:dyDescent="0.3">
      <c r="A13215" s="1"/>
      <c r="C13215" s="6"/>
      <c r="H13215" s="8"/>
      <c r="I13215" s="4"/>
      <c r="V13215" s="27"/>
    </row>
    <row r="13216" spans="1:22" x14ac:dyDescent="0.3">
      <c r="A13216" s="1"/>
      <c r="C13216" s="6"/>
      <c r="H13216" s="8"/>
      <c r="I13216" s="4"/>
      <c r="V13216" s="27"/>
    </row>
    <row r="13217" spans="1:22" x14ac:dyDescent="0.3">
      <c r="A13217" s="1"/>
      <c r="C13217" s="6"/>
      <c r="H13217" s="8"/>
      <c r="I13217" s="4"/>
      <c r="V13217" s="27"/>
    </row>
    <row r="13218" spans="1:22" x14ac:dyDescent="0.3">
      <c r="A13218" s="1"/>
      <c r="C13218" s="6"/>
      <c r="H13218" s="8"/>
      <c r="I13218" s="4"/>
      <c r="V13218" s="27"/>
    </row>
    <row r="13219" spans="1:22" x14ac:dyDescent="0.3">
      <c r="A13219" s="1"/>
      <c r="C13219" s="6"/>
      <c r="H13219" s="8"/>
      <c r="I13219" s="4"/>
      <c r="V13219" s="27"/>
    </row>
    <row r="13220" spans="1:22" x14ac:dyDescent="0.3">
      <c r="A13220" s="1"/>
      <c r="C13220" s="6"/>
      <c r="H13220" s="8"/>
      <c r="I13220" s="4"/>
      <c r="V13220" s="27"/>
    </row>
    <row r="13221" spans="1:22" x14ac:dyDescent="0.3">
      <c r="A13221" s="1"/>
      <c r="C13221" s="6"/>
      <c r="H13221" s="8"/>
      <c r="I13221" s="4"/>
      <c r="V13221" s="27"/>
    </row>
    <row r="13222" spans="1:22" x14ac:dyDescent="0.3">
      <c r="A13222" s="1"/>
      <c r="C13222" s="6"/>
      <c r="H13222" s="8"/>
      <c r="I13222" s="4"/>
      <c r="V13222" s="27"/>
    </row>
    <row r="13223" spans="1:22" x14ac:dyDescent="0.3">
      <c r="A13223" s="1"/>
      <c r="C13223" s="6"/>
      <c r="H13223" s="8"/>
      <c r="I13223" s="4"/>
      <c r="V13223" s="27"/>
    </row>
    <row r="13224" spans="1:22" x14ac:dyDescent="0.3">
      <c r="A13224" s="1"/>
      <c r="C13224" s="6"/>
      <c r="H13224" s="8"/>
      <c r="I13224" s="4"/>
      <c r="V13224" s="27"/>
    </row>
    <row r="13225" spans="1:22" x14ac:dyDescent="0.3">
      <c r="A13225" s="1"/>
      <c r="C13225" s="6"/>
      <c r="H13225" s="8"/>
      <c r="I13225" s="4"/>
      <c r="V13225" s="27"/>
    </row>
    <row r="13226" spans="1:22" x14ac:dyDescent="0.3">
      <c r="A13226" s="1"/>
      <c r="C13226" s="6"/>
      <c r="H13226" s="8"/>
      <c r="I13226" s="4"/>
      <c r="V13226" s="27"/>
    </row>
    <row r="13227" spans="1:22" x14ac:dyDescent="0.3">
      <c r="A13227" s="1"/>
      <c r="C13227" s="6"/>
      <c r="H13227" s="8"/>
      <c r="I13227" s="4"/>
      <c r="V13227" s="27"/>
    </row>
    <row r="13228" spans="1:22" x14ac:dyDescent="0.3">
      <c r="A13228" s="1"/>
      <c r="C13228" s="6"/>
      <c r="H13228" s="8"/>
      <c r="I13228" s="4"/>
      <c r="V13228" s="27"/>
    </row>
    <row r="13229" spans="1:22" x14ac:dyDescent="0.3">
      <c r="A13229" s="1"/>
      <c r="C13229" s="6"/>
      <c r="H13229" s="8"/>
      <c r="I13229" s="4"/>
      <c r="V13229" s="27"/>
    </row>
    <row r="13230" spans="1:22" x14ac:dyDescent="0.3">
      <c r="A13230" s="1"/>
      <c r="C13230" s="6"/>
      <c r="H13230" s="8"/>
      <c r="I13230" s="4"/>
      <c r="V13230" s="27"/>
    </row>
    <row r="13231" spans="1:22" x14ac:dyDescent="0.3">
      <c r="A13231" s="1"/>
      <c r="C13231" s="6"/>
      <c r="H13231" s="8"/>
      <c r="I13231" s="4"/>
      <c r="V13231" s="27"/>
    </row>
    <row r="13232" spans="1:22" x14ac:dyDescent="0.3">
      <c r="A13232" s="1"/>
      <c r="C13232" s="6"/>
      <c r="H13232" s="8"/>
      <c r="I13232" s="4"/>
      <c r="V13232" s="27"/>
    </row>
    <row r="13233" spans="1:22" x14ac:dyDescent="0.3">
      <c r="A13233" s="1"/>
      <c r="C13233" s="6"/>
      <c r="H13233" s="8"/>
      <c r="I13233" s="4"/>
      <c r="V13233" s="27"/>
    </row>
    <row r="13234" spans="1:22" x14ac:dyDescent="0.3">
      <c r="A13234" s="1"/>
      <c r="C13234" s="6"/>
      <c r="H13234" s="8"/>
      <c r="I13234" s="4"/>
      <c r="V13234" s="27"/>
    </row>
    <row r="13235" spans="1:22" x14ac:dyDescent="0.3">
      <c r="A13235" s="1"/>
      <c r="C13235" s="6"/>
      <c r="H13235" s="8"/>
      <c r="I13235" s="4"/>
      <c r="V13235" s="27"/>
    </row>
    <row r="13236" spans="1:22" x14ac:dyDescent="0.3">
      <c r="A13236" s="1"/>
      <c r="C13236" s="6"/>
      <c r="H13236" s="8"/>
      <c r="I13236" s="4"/>
      <c r="V13236" s="27"/>
    </row>
    <row r="13237" spans="1:22" x14ac:dyDescent="0.3">
      <c r="A13237" s="1"/>
      <c r="C13237" s="6"/>
      <c r="H13237" s="8"/>
      <c r="I13237" s="4"/>
      <c r="V13237" s="27"/>
    </row>
    <row r="13238" spans="1:22" x14ac:dyDescent="0.3">
      <c r="A13238" s="1"/>
      <c r="C13238" s="6"/>
      <c r="H13238" s="8"/>
      <c r="I13238" s="4"/>
      <c r="V13238" s="27"/>
    </row>
    <row r="13239" spans="1:22" x14ac:dyDescent="0.3">
      <c r="A13239" s="1"/>
      <c r="C13239" s="6"/>
      <c r="H13239" s="8"/>
      <c r="I13239" s="4"/>
      <c r="V13239" s="27"/>
    </row>
    <row r="13240" spans="1:22" x14ac:dyDescent="0.3">
      <c r="A13240" s="1"/>
      <c r="C13240" s="6"/>
      <c r="H13240" s="8"/>
      <c r="I13240" s="4"/>
      <c r="V13240" s="27"/>
    </row>
    <row r="13241" spans="1:22" x14ac:dyDescent="0.3">
      <c r="A13241" s="1"/>
      <c r="C13241" s="6"/>
      <c r="H13241" s="8"/>
      <c r="I13241" s="4"/>
      <c r="V13241" s="27"/>
    </row>
    <row r="13242" spans="1:22" x14ac:dyDescent="0.3">
      <c r="A13242" s="1"/>
      <c r="C13242" s="6"/>
      <c r="H13242" s="8"/>
      <c r="I13242" s="4"/>
      <c r="V13242" s="27"/>
    </row>
    <row r="13243" spans="1:22" x14ac:dyDescent="0.3">
      <c r="A13243" s="1"/>
      <c r="C13243" s="6"/>
      <c r="H13243" s="8"/>
      <c r="I13243" s="4"/>
      <c r="V13243" s="27"/>
    </row>
    <row r="13244" spans="1:22" x14ac:dyDescent="0.3">
      <c r="A13244" s="1"/>
      <c r="C13244" s="6"/>
      <c r="H13244" s="8"/>
      <c r="I13244" s="4"/>
      <c r="V13244" s="27"/>
    </row>
    <row r="13245" spans="1:22" x14ac:dyDescent="0.3">
      <c r="A13245" s="1"/>
      <c r="C13245" s="6"/>
      <c r="H13245" s="8"/>
      <c r="I13245" s="4"/>
      <c r="V13245" s="27"/>
    </row>
    <row r="13246" spans="1:22" x14ac:dyDescent="0.3">
      <c r="A13246" s="1"/>
      <c r="C13246" s="6"/>
      <c r="H13246" s="8"/>
      <c r="I13246" s="4"/>
      <c r="V13246" s="27"/>
    </row>
    <row r="13247" spans="1:22" x14ac:dyDescent="0.3">
      <c r="A13247" s="1"/>
      <c r="C13247" s="6"/>
      <c r="H13247" s="8"/>
      <c r="I13247" s="4"/>
      <c r="V13247" s="27"/>
    </row>
    <row r="13248" spans="1:22" x14ac:dyDescent="0.3">
      <c r="A13248" s="1"/>
      <c r="C13248" s="6"/>
      <c r="H13248" s="8"/>
      <c r="I13248" s="4"/>
      <c r="V13248" s="27"/>
    </row>
    <row r="13249" spans="1:22" x14ac:dyDescent="0.3">
      <c r="A13249" s="1"/>
      <c r="C13249" s="6"/>
      <c r="H13249" s="8"/>
      <c r="I13249" s="4"/>
      <c r="V13249" s="27"/>
    </row>
    <row r="13250" spans="1:22" x14ac:dyDescent="0.3">
      <c r="A13250" s="1"/>
      <c r="C13250" s="6"/>
      <c r="H13250" s="8"/>
      <c r="I13250" s="4"/>
      <c r="V13250" s="27"/>
    </row>
    <row r="13251" spans="1:22" x14ac:dyDescent="0.3">
      <c r="A13251" s="1"/>
      <c r="C13251" s="6"/>
      <c r="H13251" s="8"/>
      <c r="I13251" s="4"/>
      <c r="V13251" s="27"/>
    </row>
    <row r="13252" spans="1:22" x14ac:dyDescent="0.3">
      <c r="A13252" s="1"/>
      <c r="C13252" s="6"/>
      <c r="H13252" s="8"/>
      <c r="I13252" s="4"/>
      <c r="V13252" s="27"/>
    </row>
    <row r="13253" spans="1:22" x14ac:dyDescent="0.3">
      <c r="A13253" s="1"/>
      <c r="C13253" s="6"/>
      <c r="H13253" s="8"/>
      <c r="I13253" s="4"/>
      <c r="V13253" s="27"/>
    </row>
    <row r="13254" spans="1:22" x14ac:dyDescent="0.3">
      <c r="A13254" s="1"/>
      <c r="C13254" s="6"/>
      <c r="H13254" s="8"/>
      <c r="I13254" s="4"/>
      <c r="V13254" s="27"/>
    </row>
    <row r="13255" spans="1:22" x14ac:dyDescent="0.3">
      <c r="A13255" s="1"/>
      <c r="C13255" s="6"/>
      <c r="H13255" s="8"/>
      <c r="I13255" s="4"/>
      <c r="V13255" s="27"/>
    </row>
    <row r="13256" spans="1:22" x14ac:dyDescent="0.3">
      <c r="A13256" s="1"/>
      <c r="C13256" s="6"/>
      <c r="H13256" s="8"/>
      <c r="I13256" s="4"/>
      <c r="V13256" s="27"/>
    </row>
    <row r="13257" spans="1:22" x14ac:dyDescent="0.3">
      <c r="A13257" s="1"/>
      <c r="C13257" s="6"/>
      <c r="H13257" s="8"/>
      <c r="I13257" s="4"/>
      <c r="V13257" s="27"/>
    </row>
    <row r="13258" spans="1:22" x14ac:dyDescent="0.3">
      <c r="A13258" s="1"/>
      <c r="C13258" s="6"/>
      <c r="H13258" s="8"/>
      <c r="I13258" s="4"/>
      <c r="V13258" s="27"/>
    </row>
    <row r="13259" spans="1:22" x14ac:dyDescent="0.3">
      <c r="A13259" s="1"/>
      <c r="C13259" s="6"/>
      <c r="H13259" s="8"/>
      <c r="I13259" s="4"/>
      <c r="V13259" s="27"/>
    </row>
    <row r="13260" spans="1:22" x14ac:dyDescent="0.3">
      <c r="A13260" s="1"/>
      <c r="C13260" s="6"/>
      <c r="H13260" s="8"/>
      <c r="I13260" s="4"/>
      <c r="V13260" s="27"/>
    </row>
    <row r="13261" spans="1:22" x14ac:dyDescent="0.3">
      <c r="A13261" s="1"/>
      <c r="C13261" s="6"/>
      <c r="H13261" s="8"/>
      <c r="I13261" s="4"/>
      <c r="V13261" s="27"/>
    </row>
    <row r="13262" spans="1:22" x14ac:dyDescent="0.3">
      <c r="A13262" s="1"/>
      <c r="C13262" s="6"/>
      <c r="H13262" s="8"/>
      <c r="I13262" s="4"/>
      <c r="V13262" s="27"/>
    </row>
    <row r="13263" spans="1:22" x14ac:dyDescent="0.3">
      <c r="A13263" s="1"/>
      <c r="C13263" s="6"/>
      <c r="H13263" s="8"/>
      <c r="I13263" s="4"/>
      <c r="V13263" s="27"/>
    </row>
    <row r="13264" spans="1:22" x14ac:dyDescent="0.3">
      <c r="A13264" s="1"/>
      <c r="C13264" s="6"/>
      <c r="H13264" s="8"/>
      <c r="I13264" s="4"/>
      <c r="V13264" s="27"/>
    </row>
    <row r="13265" spans="1:22" x14ac:dyDescent="0.3">
      <c r="A13265" s="1"/>
      <c r="C13265" s="6"/>
      <c r="H13265" s="8"/>
      <c r="I13265" s="4"/>
      <c r="V13265" s="27"/>
    </row>
    <row r="13266" spans="1:22" x14ac:dyDescent="0.3">
      <c r="A13266" s="1"/>
      <c r="C13266" s="6"/>
      <c r="H13266" s="8"/>
      <c r="I13266" s="4"/>
      <c r="V13266" s="27"/>
    </row>
    <row r="13267" spans="1:22" x14ac:dyDescent="0.3">
      <c r="A13267" s="1"/>
      <c r="C13267" s="6"/>
      <c r="H13267" s="8"/>
      <c r="I13267" s="4"/>
      <c r="V13267" s="27"/>
    </row>
    <row r="13268" spans="1:22" x14ac:dyDescent="0.3">
      <c r="A13268" s="1"/>
      <c r="C13268" s="6"/>
      <c r="H13268" s="8"/>
      <c r="I13268" s="4"/>
      <c r="V13268" s="27"/>
    </row>
    <row r="13269" spans="1:22" x14ac:dyDescent="0.3">
      <c r="A13269" s="1"/>
      <c r="C13269" s="6"/>
      <c r="H13269" s="8"/>
      <c r="I13269" s="4"/>
      <c r="V13269" s="27"/>
    </row>
    <row r="13270" spans="1:22" x14ac:dyDescent="0.3">
      <c r="A13270" s="1"/>
      <c r="C13270" s="6"/>
      <c r="H13270" s="8"/>
      <c r="I13270" s="4"/>
      <c r="V13270" s="27"/>
    </row>
    <row r="13271" spans="1:22" x14ac:dyDescent="0.3">
      <c r="A13271" s="1"/>
      <c r="C13271" s="6"/>
      <c r="H13271" s="8"/>
      <c r="I13271" s="4"/>
      <c r="V13271" s="27"/>
    </row>
    <row r="13272" spans="1:22" x14ac:dyDescent="0.3">
      <c r="A13272" s="1"/>
      <c r="C13272" s="6"/>
      <c r="H13272" s="8"/>
      <c r="I13272" s="4"/>
      <c r="V13272" s="27"/>
    </row>
    <row r="13273" spans="1:22" x14ac:dyDescent="0.3">
      <c r="A13273" s="1"/>
      <c r="C13273" s="6"/>
      <c r="H13273" s="8"/>
      <c r="I13273" s="4"/>
      <c r="V13273" s="27"/>
    </row>
    <row r="13274" spans="1:22" x14ac:dyDescent="0.3">
      <c r="A13274" s="1"/>
      <c r="C13274" s="6"/>
      <c r="H13274" s="8"/>
      <c r="I13274" s="4"/>
      <c r="V13274" s="27"/>
    </row>
    <row r="13275" spans="1:22" x14ac:dyDescent="0.3">
      <c r="A13275" s="1"/>
      <c r="C13275" s="6"/>
      <c r="H13275" s="8"/>
      <c r="I13275" s="4"/>
      <c r="V13275" s="27"/>
    </row>
    <row r="13276" spans="1:22" x14ac:dyDescent="0.3">
      <c r="A13276" s="1"/>
      <c r="C13276" s="6"/>
      <c r="H13276" s="8"/>
      <c r="I13276" s="4"/>
      <c r="V13276" s="27"/>
    </row>
    <row r="13277" spans="1:22" x14ac:dyDescent="0.3">
      <c r="A13277" s="1"/>
      <c r="C13277" s="6"/>
      <c r="H13277" s="8"/>
      <c r="I13277" s="4"/>
      <c r="V13277" s="27"/>
    </row>
    <row r="13278" spans="1:22" x14ac:dyDescent="0.3">
      <c r="A13278" s="1"/>
      <c r="C13278" s="6"/>
      <c r="H13278" s="8"/>
      <c r="I13278" s="4"/>
      <c r="V13278" s="27"/>
    </row>
    <row r="13279" spans="1:22" x14ac:dyDescent="0.3">
      <c r="A13279" s="1"/>
      <c r="C13279" s="6"/>
      <c r="H13279" s="8"/>
      <c r="I13279" s="4"/>
      <c r="V13279" s="27"/>
    </row>
    <row r="13280" spans="1:22" x14ac:dyDescent="0.3">
      <c r="A13280" s="1"/>
      <c r="C13280" s="6"/>
      <c r="H13280" s="8"/>
      <c r="I13280" s="4"/>
      <c r="V13280" s="27"/>
    </row>
    <row r="13281" spans="1:22" x14ac:dyDescent="0.3">
      <c r="A13281" s="1"/>
      <c r="C13281" s="6"/>
      <c r="H13281" s="8"/>
      <c r="I13281" s="4"/>
      <c r="V13281" s="27"/>
    </row>
    <row r="13282" spans="1:22" x14ac:dyDescent="0.3">
      <c r="A13282" s="1"/>
      <c r="C13282" s="6"/>
      <c r="H13282" s="8"/>
      <c r="I13282" s="4"/>
      <c r="V13282" s="27"/>
    </row>
    <row r="13283" spans="1:22" x14ac:dyDescent="0.3">
      <c r="A13283" s="1"/>
      <c r="C13283" s="6"/>
      <c r="H13283" s="8"/>
      <c r="I13283" s="4"/>
      <c r="V13283" s="27"/>
    </row>
    <row r="13284" spans="1:22" x14ac:dyDescent="0.3">
      <c r="A13284" s="1"/>
      <c r="C13284" s="6"/>
      <c r="H13284" s="8"/>
      <c r="I13284" s="4"/>
      <c r="V13284" s="27"/>
    </row>
    <row r="13285" spans="1:22" x14ac:dyDescent="0.3">
      <c r="A13285" s="1"/>
      <c r="C13285" s="6"/>
      <c r="H13285" s="8"/>
      <c r="I13285" s="4"/>
      <c r="V13285" s="27"/>
    </row>
    <row r="13286" spans="1:22" x14ac:dyDescent="0.3">
      <c r="A13286" s="1"/>
      <c r="C13286" s="6"/>
      <c r="H13286" s="8"/>
      <c r="I13286" s="4"/>
      <c r="V13286" s="27"/>
    </row>
    <row r="13287" spans="1:22" x14ac:dyDescent="0.3">
      <c r="A13287" s="1"/>
      <c r="C13287" s="6"/>
      <c r="H13287" s="8"/>
      <c r="I13287" s="4"/>
      <c r="V13287" s="27"/>
    </row>
    <row r="13288" spans="1:22" x14ac:dyDescent="0.3">
      <c r="A13288" s="1"/>
      <c r="C13288" s="6"/>
      <c r="H13288" s="8"/>
      <c r="I13288" s="4"/>
      <c r="V13288" s="27"/>
    </row>
    <row r="13289" spans="1:22" x14ac:dyDescent="0.3">
      <c r="A13289" s="1"/>
      <c r="C13289" s="6"/>
      <c r="H13289" s="8"/>
      <c r="I13289" s="4"/>
      <c r="V13289" s="27"/>
    </row>
    <row r="13290" spans="1:22" x14ac:dyDescent="0.3">
      <c r="A13290" s="1"/>
      <c r="C13290" s="6"/>
      <c r="H13290" s="8"/>
      <c r="I13290" s="4"/>
      <c r="V13290" s="27"/>
    </row>
    <row r="13291" spans="1:22" x14ac:dyDescent="0.3">
      <c r="A13291" s="1"/>
      <c r="C13291" s="6"/>
      <c r="H13291" s="8"/>
      <c r="I13291" s="4"/>
      <c r="V13291" s="27"/>
    </row>
    <row r="13292" spans="1:22" x14ac:dyDescent="0.3">
      <c r="A13292" s="1"/>
      <c r="C13292" s="6"/>
      <c r="H13292" s="8"/>
      <c r="I13292" s="4"/>
      <c r="V13292" s="27"/>
    </row>
    <row r="13293" spans="1:22" x14ac:dyDescent="0.3">
      <c r="A13293" s="1"/>
      <c r="C13293" s="6"/>
      <c r="H13293" s="8"/>
      <c r="I13293" s="4"/>
      <c r="V13293" s="27"/>
    </row>
    <row r="13294" spans="1:22" x14ac:dyDescent="0.3">
      <c r="A13294" s="1"/>
      <c r="C13294" s="6"/>
      <c r="H13294" s="8"/>
      <c r="I13294" s="4"/>
      <c r="V13294" s="27"/>
    </row>
    <row r="13295" spans="1:22" x14ac:dyDescent="0.3">
      <c r="A13295" s="1"/>
      <c r="C13295" s="6"/>
      <c r="H13295" s="8"/>
      <c r="I13295" s="4"/>
      <c r="V13295" s="27"/>
    </row>
    <row r="13296" spans="1:22" x14ac:dyDescent="0.3">
      <c r="A13296" s="1"/>
      <c r="C13296" s="6"/>
      <c r="H13296" s="8"/>
      <c r="I13296" s="4"/>
      <c r="V13296" s="27"/>
    </row>
    <row r="13297" spans="1:22" x14ac:dyDescent="0.3">
      <c r="A13297" s="1"/>
      <c r="C13297" s="6"/>
      <c r="H13297" s="8"/>
      <c r="I13297" s="4"/>
      <c r="V13297" s="27"/>
    </row>
    <row r="13298" spans="1:22" x14ac:dyDescent="0.3">
      <c r="A13298" s="1"/>
      <c r="C13298" s="6"/>
      <c r="H13298" s="8"/>
      <c r="I13298" s="4"/>
      <c r="V13298" s="27"/>
    </row>
    <row r="13299" spans="1:22" x14ac:dyDescent="0.3">
      <c r="A13299" s="1"/>
      <c r="C13299" s="6"/>
      <c r="H13299" s="8"/>
      <c r="I13299" s="4"/>
      <c r="V13299" s="27"/>
    </row>
    <row r="13300" spans="1:22" x14ac:dyDescent="0.3">
      <c r="A13300" s="1"/>
      <c r="C13300" s="6"/>
      <c r="H13300" s="8"/>
      <c r="I13300" s="4"/>
      <c r="V13300" s="27"/>
    </row>
    <row r="13301" spans="1:22" x14ac:dyDescent="0.3">
      <c r="A13301" s="1"/>
      <c r="C13301" s="6"/>
      <c r="H13301" s="8"/>
      <c r="I13301" s="4"/>
      <c r="V13301" s="27"/>
    </row>
    <row r="13302" spans="1:22" x14ac:dyDescent="0.3">
      <c r="A13302" s="1"/>
      <c r="C13302" s="6"/>
      <c r="H13302" s="8"/>
      <c r="I13302" s="4"/>
      <c r="V13302" s="27"/>
    </row>
    <row r="13303" spans="1:22" x14ac:dyDescent="0.3">
      <c r="A13303" s="1"/>
      <c r="C13303" s="6"/>
      <c r="H13303" s="8"/>
      <c r="I13303" s="4"/>
      <c r="V13303" s="27"/>
    </row>
    <row r="13304" spans="1:22" x14ac:dyDescent="0.3">
      <c r="A13304" s="1"/>
      <c r="C13304" s="6"/>
      <c r="H13304" s="8"/>
      <c r="I13304" s="4"/>
      <c r="V13304" s="27"/>
    </row>
    <row r="13305" spans="1:22" x14ac:dyDescent="0.3">
      <c r="A13305" s="1"/>
      <c r="C13305" s="6"/>
      <c r="H13305" s="8"/>
      <c r="I13305" s="4"/>
      <c r="V13305" s="27"/>
    </row>
    <row r="13306" spans="1:22" x14ac:dyDescent="0.3">
      <c r="A13306" s="1"/>
      <c r="C13306" s="6"/>
      <c r="H13306" s="8"/>
      <c r="I13306" s="4"/>
      <c r="V13306" s="27"/>
    </row>
    <row r="13307" spans="1:22" x14ac:dyDescent="0.3">
      <c r="A13307" s="1"/>
      <c r="C13307" s="6"/>
      <c r="H13307" s="8"/>
      <c r="I13307" s="4"/>
      <c r="V13307" s="27"/>
    </row>
    <row r="13308" spans="1:22" x14ac:dyDescent="0.3">
      <c r="A13308" s="1"/>
      <c r="C13308" s="6"/>
      <c r="H13308" s="8"/>
      <c r="I13308" s="4"/>
      <c r="V13308" s="27"/>
    </row>
    <row r="13309" spans="1:22" x14ac:dyDescent="0.3">
      <c r="A13309" s="1"/>
      <c r="C13309" s="6"/>
      <c r="H13309" s="8"/>
      <c r="I13309" s="4"/>
      <c r="V13309" s="27"/>
    </row>
    <row r="13310" spans="1:22" x14ac:dyDescent="0.3">
      <c r="A13310" s="1"/>
      <c r="C13310" s="6"/>
      <c r="H13310" s="8"/>
      <c r="I13310" s="4"/>
      <c r="V13310" s="27"/>
    </row>
    <row r="13311" spans="1:22" x14ac:dyDescent="0.3">
      <c r="A13311" s="1"/>
      <c r="C13311" s="6"/>
      <c r="H13311" s="8"/>
      <c r="I13311" s="4"/>
      <c r="V13311" s="27"/>
    </row>
    <row r="13312" spans="1:22" x14ac:dyDescent="0.3">
      <c r="A13312" s="1"/>
      <c r="C13312" s="6"/>
      <c r="H13312" s="8"/>
      <c r="I13312" s="4"/>
      <c r="V13312" s="27"/>
    </row>
    <row r="13313" spans="1:22" x14ac:dyDescent="0.3">
      <c r="A13313" s="1"/>
      <c r="C13313" s="6"/>
      <c r="H13313" s="8"/>
      <c r="I13313" s="4"/>
      <c r="V13313" s="27"/>
    </row>
    <row r="13314" spans="1:22" x14ac:dyDescent="0.3">
      <c r="A13314" s="1"/>
      <c r="C13314" s="6"/>
      <c r="H13314" s="8"/>
      <c r="I13314" s="4"/>
      <c r="V13314" s="27"/>
    </row>
    <row r="13315" spans="1:22" x14ac:dyDescent="0.3">
      <c r="A13315" s="1"/>
      <c r="C13315" s="6"/>
      <c r="H13315" s="8"/>
      <c r="I13315" s="4"/>
      <c r="V13315" s="27"/>
    </row>
    <row r="13316" spans="1:22" x14ac:dyDescent="0.3">
      <c r="A13316" s="1"/>
      <c r="C13316" s="6"/>
      <c r="H13316" s="8"/>
      <c r="I13316" s="4"/>
      <c r="V13316" s="27"/>
    </row>
    <row r="13317" spans="1:22" x14ac:dyDescent="0.3">
      <c r="A13317" s="1"/>
      <c r="C13317" s="6"/>
      <c r="H13317" s="8"/>
      <c r="I13317" s="4"/>
      <c r="V13317" s="27"/>
    </row>
    <row r="13318" spans="1:22" x14ac:dyDescent="0.3">
      <c r="A13318" s="1"/>
      <c r="C13318" s="6"/>
      <c r="H13318" s="8"/>
      <c r="I13318" s="4"/>
      <c r="V13318" s="27"/>
    </row>
    <row r="13319" spans="1:22" x14ac:dyDescent="0.3">
      <c r="A13319" s="1"/>
      <c r="C13319" s="6"/>
      <c r="H13319" s="8"/>
      <c r="I13319" s="4"/>
      <c r="V13319" s="27"/>
    </row>
    <row r="13320" spans="1:22" x14ac:dyDescent="0.3">
      <c r="A13320" s="1"/>
      <c r="C13320" s="6"/>
      <c r="H13320" s="8"/>
      <c r="I13320" s="4"/>
      <c r="V13320" s="27"/>
    </row>
    <row r="13321" spans="1:22" x14ac:dyDescent="0.3">
      <c r="A13321" s="1"/>
      <c r="C13321" s="6"/>
      <c r="H13321" s="8"/>
      <c r="I13321" s="4"/>
      <c r="V13321" s="27"/>
    </row>
    <row r="13322" spans="1:22" x14ac:dyDescent="0.3">
      <c r="A13322" s="1"/>
      <c r="C13322" s="6"/>
      <c r="H13322" s="8"/>
      <c r="I13322" s="4"/>
      <c r="V13322" s="27"/>
    </row>
    <row r="13323" spans="1:22" x14ac:dyDescent="0.3">
      <c r="A13323" s="1"/>
      <c r="C13323" s="6"/>
      <c r="H13323" s="8"/>
      <c r="I13323" s="4"/>
      <c r="V13323" s="27"/>
    </row>
    <row r="13324" spans="1:22" x14ac:dyDescent="0.3">
      <c r="A13324" s="1"/>
      <c r="C13324" s="6"/>
      <c r="H13324" s="8"/>
      <c r="I13324" s="4"/>
      <c r="V13324" s="27"/>
    </row>
    <row r="13325" spans="1:22" x14ac:dyDescent="0.3">
      <c r="A13325" s="1"/>
      <c r="C13325" s="6"/>
      <c r="H13325" s="8"/>
      <c r="I13325" s="4"/>
      <c r="V13325" s="27"/>
    </row>
    <row r="13326" spans="1:22" x14ac:dyDescent="0.3">
      <c r="A13326" s="1"/>
      <c r="C13326" s="6"/>
      <c r="H13326" s="8"/>
      <c r="I13326" s="4"/>
      <c r="V13326" s="27"/>
    </row>
    <row r="13327" spans="1:22" x14ac:dyDescent="0.3">
      <c r="A13327" s="1"/>
      <c r="C13327" s="6"/>
      <c r="H13327" s="8"/>
      <c r="I13327" s="4"/>
      <c r="V13327" s="27"/>
    </row>
    <row r="13328" spans="1:22" x14ac:dyDescent="0.3">
      <c r="A13328" s="1"/>
      <c r="C13328" s="6"/>
      <c r="H13328" s="8"/>
      <c r="I13328" s="4"/>
      <c r="V13328" s="27"/>
    </row>
    <row r="13329" spans="1:22" x14ac:dyDescent="0.3">
      <c r="A13329" s="1"/>
      <c r="C13329" s="6"/>
      <c r="H13329" s="8"/>
      <c r="I13329" s="4"/>
      <c r="V13329" s="27"/>
    </row>
    <row r="13330" spans="1:22" x14ac:dyDescent="0.3">
      <c r="A13330" s="1"/>
      <c r="C13330" s="6"/>
      <c r="H13330" s="8"/>
      <c r="I13330" s="4"/>
      <c r="V13330" s="27"/>
    </row>
    <row r="13331" spans="1:22" x14ac:dyDescent="0.3">
      <c r="A13331" s="1"/>
      <c r="C13331" s="6"/>
      <c r="H13331" s="8"/>
      <c r="I13331" s="4"/>
      <c r="V13331" s="27"/>
    </row>
    <row r="13332" spans="1:22" x14ac:dyDescent="0.3">
      <c r="A13332" s="1"/>
      <c r="C13332" s="6"/>
      <c r="H13332" s="8"/>
      <c r="I13332" s="4"/>
      <c r="V13332" s="27"/>
    </row>
    <row r="13333" spans="1:22" x14ac:dyDescent="0.3">
      <c r="A13333" s="1"/>
      <c r="C13333" s="6"/>
      <c r="H13333" s="8"/>
      <c r="I13333" s="4"/>
      <c r="V13333" s="27"/>
    </row>
    <row r="13334" spans="1:22" x14ac:dyDescent="0.3">
      <c r="A13334" s="1"/>
      <c r="C13334" s="6"/>
      <c r="H13334" s="8"/>
      <c r="I13334" s="4"/>
      <c r="V13334" s="27"/>
    </row>
    <row r="13335" spans="1:22" x14ac:dyDescent="0.3">
      <c r="A13335" s="1"/>
      <c r="C13335" s="6"/>
      <c r="H13335" s="8"/>
      <c r="I13335" s="4"/>
      <c r="V13335" s="27"/>
    </row>
    <row r="13336" spans="1:22" x14ac:dyDescent="0.3">
      <c r="A13336" s="1"/>
      <c r="C13336" s="6"/>
      <c r="H13336" s="8"/>
      <c r="I13336" s="4"/>
      <c r="V13336" s="27"/>
    </row>
    <row r="13337" spans="1:22" x14ac:dyDescent="0.3">
      <c r="A13337" s="1"/>
      <c r="C13337" s="6"/>
      <c r="H13337" s="8"/>
      <c r="I13337" s="4"/>
      <c r="V13337" s="27"/>
    </row>
    <row r="13338" spans="1:22" x14ac:dyDescent="0.3">
      <c r="A13338" s="1"/>
      <c r="C13338" s="6"/>
      <c r="H13338" s="8"/>
      <c r="I13338" s="4"/>
      <c r="V13338" s="27"/>
    </row>
    <row r="13339" spans="1:22" x14ac:dyDescent="0.3">
      <c r="A13339" s="1"/>
      <c r="C13339" s="6"/>
      <c r="H13339" s="8"/>
      <c r="I13339" s="4"/>
      <c r="V13339" s="27"/>
    </row>
    <row r="13340" spans="1:22" x14ac:dyDescent="0.3">
      <c r="A13340" s="1"/>
      <c r="C13340" s="6"/>
      <c r="H13340" s="8"/>
      <c r="I13340" s="4"/>
      <c r="V13340" s="27"/>
    </row>
    <row r="13341" spans="1:22" x14ac:dyDescent="0.3">
      <c r="A13341" s="1"/>
      <c r="C13341" s="6"/>
      <c r="H13341" s="8"/>
      <c r="I13341" s="4"/>
      <c r="V13341" s="27"/>
    </row>
    <row r="13342" spans="1:22" x14ac:dyDescent="0.3">
      <c r="A13342" s="1"/>
      <c r="C13342" s="6"/>
      <c r="H13342" s="8"/>
      <c r="I13342" s="4"/>
      <c r="V13342" s="27"/>
    </row>
    <row r="13343" spans="1:22" x14ac:dyDescent="0.3">
      <c r="A13343" s="1"/>
      <c r="C13343" s="6"/>
      <c r="H13343" s="8"/>
      <c r="I13343" s="4"/>
      <c r="V13343" s="27"/>
    </row>
    <row r="13344" spans="1:22" x14ac:dyDescent="0.3">
      <c r="A13344" s="1"/>
      <c r="C13344" s="6"/>
      <c r="H13344" s="8"/>
      <c r="I13344" s="4"/>
      <c r="V13344" s="27"/>
    </row>
    <row r="13345" spans="1:22" x14ac:dyDescent="0.3">
      <c r="A13345" s="1"/>
      <c r="C13345" s="6"/>
      <c r="H13345" s="8"/>
      <c r="I13345" s="4"/>
      <c r="V13345" s="27"/>
    </row>
    <row r="13346" spans="1:22" x14ac:dyDescent="0.3">
      <c r="A13346" s="1"/>
      <c r="C13346" s="6"/>
      <c r="H13346" s="8"/>
      <c r="I13346" s="4"/>
      <c r="V13346" s="27"/>
    </row>
    <row r="13347" spans="1:22" x14ac:dyDescent="0.3">
      <c r="A13347" s="1"/>
      <c r="C13347" s="6"/>
      <c r="H13347" s="8"/>
      <c r="I13347" s="4"/>
      <c r="V13347" s="27"/>
    </row>
    <row r="13348" spans="1:22" x14ac:dyDescent="0.3">
      <c r="A13348" s="1"/>
      <c r="C13348" s="6"/>
      <c r="H13348" s="8"/>
      <c r="I13348" s="4"/>
      <c r="V13348" s="27"/>
    </row>
    <row r="13349" spans="1:22" x14ac:dyDescent="0.3">
      <c r="A13349" s="1"/>
      <c r="C13349" s="6"/>
      <c r="H13349" s="8"/>
      <c r="I13349" s="4"/>
      <c r="V13349" s="27"/>
    </row>
    <row r="13350" spans="1:22" x14ac:dyDescent="0.3">
      <c r="A13350" s="1"/>
      <c r="C13350" s="6"/>
      <c r="H13350" s="8"/>
      <c r="I13350" s="4"/>
      <c r="V13350" s="27"/>
    </row>
    <row r="13351" spans="1:22" x14ac:dyDescent="0.3">
      <c r="A13351" s="1"/>
      <c r="C13351" s="6"/>
      <c r="H13351" s="8"/>
      <c r="I13351" s="4"/>
      <c r="V13351" s="27"/>
    </row>
    <row r="13352" spans="1:22" x14ac:dyDescent="0.3">
      <c r="A13352" s="1"/>
      <c r="C13352" s="6"/>
      <c r="H13352" s="8"/>
      <c r="I13352" s="4"/>
      <c r="V13352" s="27"/>
    </row>
    <row r="13353" spans="1:22" x14ac:dyDescent="0.3">
      <c r="A13353" s="1"/>
      <c r="C13353" s="6"/>
      <c r="H13353" s="8"/>
      <c r="I13353" s="4"/>
      <c r="V13353" s="27"/>
    </row>
    <row r="13354" spans="1:22" x14ac:dyDescent="0.3">
      <c r="A13354" s="1"/>
      <c r="C13354" s="6"/>
      <c r="H13354" s="8"/>
      <c r="I13354" s="4"/>
      <c r="V13354" s="27"/>
    </row>
    <row r="13355" spans="1:22" x14ac:dyDescent="0.3">
      <c r="A13355" s="1"/>
      <c r="C13355" s="6"/>
      <c r="H13355" s="8"/>
      <c r="I13355" s="4"/>
      <c r="V13355" s="27"/>
    </row>
    <row r="13356" spans="1:22" x14ac:dyDescent="0.3">
      <c r="A13356" s="1"/>
      <c r="C13356" s="6"/>
      <c r="H13356" s="8"/>
      <c r="I13356" s="4"/>
      <c r="V13356" s="27"/>
    </row>
    <row r="13357" spans="1:22" x14ac:dyDescent="0.3">
      <c r="A13357" s="1"/>
      <c r="C13357" s="6"/>
      <c r="H13357" s="8"/>
      <c r="I13357" s="4"/>
      <c r="V13357" s="27"/>
    </row>
    <row r="13358" spans="1:22" x14ac:dyDescent="0.3">
      <c r="A13358" s="1"/>
      <c r="C13358" s="6"/>
      <c r="H13358" s="8"/>
      <c r="I13358" s="4"/>
      <c r="V13358" s="27"/>
    </row>
    <row r="13359" spans="1:22" x14ac:dyDescent="0.3">
      <c r="A13359" s="1"/>
      <c r="C13359" s="6"/>
      <c r="H13359" s="8"/>
      <c r="I13359" s="4"/>
      <c r="V13359" s="27"/>
    </row>
    <row r="13360" spans="1:22" x14ac:dyDescent="0.3">
      <c r="A13360" s="1"/>
      <c r="C13360" s="6"/>
      <c r="H13360" s="8"/>
      <c r="I13360" s="4"/>
      <c r="V13360" s="27"/>
    </row>
    <row r="13361" spans="1:22" x14ac:dyDescent="0.3">
      <c r="A13361" s="1"/>
      <c r="C13361" s="6"/>
      <c r="H13361" s="8"/>
      <c r="I13361" s="4"/>
      <c r="V13361" s="27"/>
    </row>
    <row r="13362" spans="1:22" x14ac:dyDescent="0.3">
      <c r="A13362" s="1"/>
      <c r="C13362" s="6"/>
      <c r="H13362" s="8"/>
      <c r="I13362" s="4"/>
      <c r="V13362" s="27"/>
    </row>
    <row r="13363" spans="1:22" x14ac:dyDescent="0.3">
      <c r="A13363" s="1"/>
      <c r="C13363" s="6"/>
      <c r="H13363" s="8"/>
      <c r="I13363" s="4"/>
      <c r="V13363" s="27"/>
    </row>
    <row r="13364" spans="1:22" x14ac:dyDescent="0.3">
      <c r="A13364" s="1"/>
      <c r="C13364" s="6"/>
      <c r="H13364" s="8"/>
      <c r="I13364" s="4"/>
      <c r="V13364" s="27"/>
    </row>
    <row r="13365" spans="1:22" x14ac:dyDescent="0.3">
      <c r="A13365" s="1"/>
      <c r="C13365" s="6"/>
      <c r="H13365" s="8"/>
      <c r="I13365" s="4"/>
      <c r="V13365" s="27"/>
    </row>
    <row r="13366" spans="1:22" x14ac:dyDescent="0.3">
      <c r="A13366" s="1"/>
      <c r="C13366" s="6"/>
      <c r="H13366" s="8"/>
      <c r="I13366" s="4"/>
      <c r="V13366" s="27"/>
    </row>
    <row r="13367" spans="1:22" x14ac:dyDescent="0.3">
      <c r="A13367" s="1"/>
      <c r="C13367" s="6"/>
      <c r="H13367" s="8"/>
      <c r="I13367" s="4"/>
      <c r="V13367" s="27"/>
    </row>
    <row r="13368" spans="1:22" x14ac:dyDescent="0.3">
      <c r="A13368" s="1"/>
      <c r="C13368" s="6"/>
      <c r="H13368" s="8"/>
      <c r="I13368" s="4"/>
      <c r="V13368" s="27"/>
    </row>
    <row r="13369" spans="1:22" x14ac:dyDescent="0.3">
      <c r="A13369" s="1"/>
      <c r="C13369" s="6"/>
      <c r="H13369" s="8"/>
      <c r="I13369" s="4"/>
      <c r="V13369" s="27"/>
    </row>
    <row r="13370" spans="1:22" x14ac:dyDescent="0.3">
      <c r="A13370" s="1"/>
      <c r="C13370" s="6"/>
      <c r="H13370" s="8"/>
      <c r="I13370" s="4"/>
      <c r="V13370" s="27"/>
    </row>
    <row r="13371" spans="1:22" x14ac:dyDescent="0.3">
      <c r="A13371" s="1"/>
      <c r="C13371" s="6"/>
      <c r="H13371" s="8"/>
      <c r="I13371" s="4"/>
      <c r="V13371" s="27"/>
    </row>
    <row r="13372" spans="1:22" x14ac:dyDescent="0.3">
      <c r="A13372" s="1"/>
      <c r="C13372" s="6"/>
      <c r="H13372" s="8"/>
      <c r="I13372" s="4"/>
      <c r="V13372" s="27"/>
    </row>
    <row r="13373" spans="1:22" x14ac:dyDescent="0.3">
      <c r="A13373" s="1"/>
      <c r="C13373" s="6"/>
      <c r="H13373" s="8"/>
      <c r="I13373" s="4"/>
      <c r="V13373" s="27"/>
    </row>
    <row r="13374" spans="1:22" x14ac:dyDescent="0.3">
      <c r="A13374" s="1"/>
      <c r="C13374" s="6"/>
      <c r="H13374" s="8"/>
      <c r="I13374" s="4"/>
      <c r="V13374" s="27"/>
    </row>
    <row r="13375" spans="1:22" x14ac:dyDescent="0.3">
      <c r="A13375" s="1"/>
      <c r="C13375" s="6"/>
      <c r="H13375" s="8"/>
      <c r="I13375" s="4"/>
      <c r="V13375" s="27"/>
    </row>
    <row r="13376" spans="1:22" x14ac:dyDescent="0.3">
      <c r="A13376" s="1"/>
      <c r="C13376" s="6"/>
      <c r="H13376" s="8"/>
      <c r="I13376" s="4"/>
      <c r="V13376" s="27"/>
    </row>
    <row r="13377" spans="1:22" x14ac:dyDescent="0.3">
      <c r="A13377" s="1"/>
      <c r="C13377" s="6"/>
      <c r="H13377" s="8"/>
      <c r="I13377" s="4"/>
      <c r="V13377" s="27"/>
    </row>
    <row r="13378" spans="1:22" x14ac:dyDescent="0.3">
      <c r="A13378" s="1"/>
      <c r="C13378" s="6"/>
      <c r="H13378" s="8"/>
      <c r="I13378" s="4"/>
      <c r="V13378" s="27"/>
    </row>
    <row r="13379" spans="1:22" x14ac:dyDescent="0.3">
      <c r="A13379" s="1"/>
      <c r="C13379" s="6"/>
      <c r="H13379" s="8"/>
      <c r="I13379" s="4"/>
      <c r="V13379" s="27"/>
    </row>
    <row r="13380" spans="1:22" x14ac:dyDescent="0.3">
      <c r="A13380" s="1"/>
      <c r="C13380" s="6"/>
      <c r="H13380" s="8"/>
      <c r="I13380" s="4"/>
      <c r="V13380" s="27"/>
    </row>
    <row r="13381" spans="1:22" x14ac:dyDescent="0.3">
      <c r="A13381" s="1"/>
      <c r="C13381" s="6"/>
      <c r="H13381" s="8"/>
      <c r="I13381" s="4"/>
      <c r="V13381" s="27"/>
    </row>
    <row r="13382" spans="1:22" x14ac:dyDescent="0.3">
      <c r="A13382" s="1"/>
      <c r="C13382" s="6"/>
      <c r="H13382" s="8"/>
      <c r="I13382" s="4"/>
      <c r="V13382" s="27"/>
    </row>
    <row r="13383" spans="1:22" x14ac:dyDescent="0.3">
      <c r="A13383" s="1"/>
      <c r="C13383" s="6"/>
      <c r="H13383" s="8"/>
      <c r="I13383" s="4"/>
      <c r="V13383" s="27"/>
    </row>
    <row r="13384" spans="1:22" x14ac:dyDescent="0.3">
      <c r="A13384" s="1"/>
      <c r="C13384" s="6"/>
      <c r="H13384" s="8"/>
      <c r="I13384" s="4"/>
      <c r="V13384" s="27"/>
    </row>
    <row r="13385" spans="1:22" x14ac:dyDescent="0.3">
      <c r="A13385" s="1"/>
      <c r="C13385" s="6"/>
      <c r="H13385" s="8"/>
      <c r="I13385" s="4"/>
      <c r="V13385" s="27"/>
    </row>
    <row r="13386" spans="1:22" x14ac:dyDescent="0.3">
      <c r="A13386" s="1"/>
      <c r="C13386" s="6"/>
      <c r="H13386" s="8"/>
      <c r="I13386" s="4"/>
      <c r="V13386" s="27"/>
    </row>
    <row r="13387" spans="1:22" x14ac:dyDescent="0.3">
      <c r="A13387" s="1"/>
      <c r="C13387" s="6"/>
      <c r="H13387" s="8"/>
      <c r="I13387" s="4"/>
      <c r="V13387" s="27"/>
    </row>
    <row r="13388" spans="1:22" x14ac:dyDescent="0.3">
      <c r="A13388" s="1"/>
      <c r="C13388" s="6"/>
      <c r="H13388" s="8"/>
      <c r="I13388" s="4"/>
      <c r="V13388" s="27"/>
    </row>
    <row r="13389" spans="1:22" x14ac:dyDescent="0.3">
      <c r="A13389" s="1"/>
      <c r="C13389" s="6"/>
      <c r="H13389" s="8"/>
      <c r="I13389" s="4"/>
      <c r="V13389" s="27"/>
    </row>
    <row r="13390" spans="1:22" x14ac:dyDescent="0.3">
      <c r="A13390" s="1"/>
      <c r="C13390" s="6"/>
      <c r="H13390" s="8"/>
      <c r="I13390" s="4"/>
      <c r="V13390" s="27"/>
    </row>
    <row r="13391" spans="1:22" x14ac:dyDescent="0.3">
      <c r="A13391" s="1"/>
      <c r="C13391" s="6"/>
      <c r="H13391" s="8"/>
      <c r="I13391" s="4"/>
      <c r="V13391" s="27"/>
    </row>
    <row r="13392" spans="1:22" x14ac:dyDescent="0.3">
      <c r="A13392" s="1"/>
      <c r="C13392" s="6"/>
      <c r="H13392" s="8"/>
      <c r="I13392" s="4"/>
      <c r="V13392" s="27"/>
    </row>
    <row r="13393" spans="1:22" x14ac:dyDescent="0.3">
      <c r="A13393" s="1"/>
      <c r="C13393" s="6"/>
      <c r="H13393" s="8"/>
      <c r="I13393" s="4"/>
      <c r="V13393" s="27"/>
    </row>
    <row r="13394" spans="1:22" x14ac:dyDescent="0.3">
      <c r="A13394" s="1"/>
      <c r="C13394" s="6"/>
      <c r="H13394" s="8"/>
      <c r="I13394" s="4"/>
      <c r="V13394" s="27"/>
    </row>
    <row r="13395" spans="1:22" x14ac:dyDescent="0.3">
      <c r="A13395" s="1"/>
      <c r="C13395" s="6"/>
      <c r="H13395" s="8"/>
      <c r="I13395" s="4"/>
      <c r="V13395" s="27"/>
    </row>
    <row r="13396" spans="1:22" x14ac:dyDescent="0.3">
      <c r="A13396" s="1"/>
      <c r="C13396" s="6"/>
      <c r="H13396" s="8"/>
      <c r="I13396" s="4"/>
      <c r="V13396" s="27"/>
    </row>
    <row r="13397" spans="1:22" x14ac:dyDescent="0.3">
      <c r="A13397" s="1"/>
      <c r="C13397" s="6"/>
      <c r="H13397" s="8"/>
      <c r="I13397" s="4"/>
      <c r="V13397" s="27"/>
    </row>
    <row r="13398" spans="1:22" x14ac:dyDescent="0.3">
      <c r="A13398" s="1"/>
      <c r="C13398" s="6"/>
      <c r="H13398" s="8"/>
      <c r="I13398" s="4"/>
      <c r="V13398" s="27"/>
    </row>
    <row r="13399" spans="1:22" x14ac:dyDescent="0.3">
      <c r="A13399" s="1"/>
      <c r="C13399" s="6"/>
      <c r="H13399" s="8"/>
      <c r="I13399" s="4"/>
      <c r="V13399" s="27"/>
    </row>
    <row r="13400" spans="1:22" x14ac:dyDescent="0.3">
      <c r="A13400" s="1"/>
      <c r="C13400" s="6"/>
      <c r="H13400" s="8"/>
      <c r="I13400" s="4"/>
      <c r="V13400" s="27"/>
    </row>
    <row r="13401" spans="1:22" x14ac:dyDescent="0.3">
      <c r="A13401" s="1"/>
      <c r="C13401" s="6"/>
      <c r="H13401" s="8"/>
      <c r="I13401" s="4"/>
      <c r="V13401" s="27"/>
    </row>
    <row r="13402" spans="1:22" x14ac:dyDescent="0.3">
      <c r="A13402" s="1"/>
      <c r="C13402" s="6"/>
      <c r="H13402" s="8"/>
      <c r="I13402" s="4"/>
      <c r="V13402" s="27"/>
    </row>
    <row r="13403" spans="1:22" x14ac:dyDescent="0.3">
      <c r="A13403" s="1"/>
      <c r="C13403" s="6"/>
      <c r="H13403" s="8"/>
      <c r="I13403" s="4"/>
      <c r="V13403" s="27"/>
    </row>
    <row r="13404" spans="1:22" x14ac:dyDescent="0.3">
      <c r="A13404" s="1"/>
      <c r="C13404" s="6"/>
      <c r="H13404" s="8"/>
      <c r="I13404" s="4"/>
      <c r="V13404" s="27"/>
    </row>
    <row r="13405" spans="1:22" x14ac:dyDescent="0.3">
      <c r="A13405" s="1"/>
      <c r="C13405" s="6"/>
      <c r="H13405" s="8"/>
      <c r="I13405" s="4"/>
      <c r="V13405" s="27"/>
    </row>
    <row r="13406" spans="1:22" x14ac:dyDescent="0.3">
      <c r="A13406" s="1"/>
      <c r="C13406" s="6"/>
      <c r="H13406" s="8"/>
      <c r="I13406" s="4"/>
      <c r="V13406" s="27"/>
    </row>
    <row r="13407" spans="1:22" x14ac:dyDescent="0.3">
      <c r="A13407" s="1"/>
      <c r="C13407" s="6"/>
      <c r="H13407" s="8"/>
      <c r="I13407" s="4"/>
      <c r="V13407" s="27"/>
    </row>
    <row r="13408" spans="1:22" x14ac:dyDescent="0.3">
      <c r="A13408" s="1"/>
      <c r="C13408" s="6"/>
      <c r="H13408" s="8"/>
      <c r="I13408" s="4"/>
      <c r="V13408" s="27"/>
    </row>
    <row r="13409" spans="1:22" x14ac:dyDescent="0.3">
      <c r="A13409" s="1"/>
      <c r="C13409" s="6"/>
      <c r="H13409" s="8"/>
      <c r="I13409" s="4"/>
      <c r="V13409" s="27"/>
    </row>
    <row r="13410" spans="1:22" x14ac:dyDescent="0.3">
      <c r="A13410" s="1"/>
      <c r="C13410" s="6"/>
      <c r="H13410" s="8"/>
      <c r="I13410" s="4"/>
      <c r="V13410" s="27"/>
    </row>
    <row r="13411" spans="1:22" x14ac:dyDescent="0.3">
      <c r="A13411" s="1"/>
      <c r="C13411" s="6"/>
      <c r="H13411" s="8"/>
      <c r="I13411" s="4"/>
      <c r="V13411" s="27"/>
    </row>
    <row r="13412" spans="1:22" x14ac:dyDescent="0.3">
      <c r="A13412" s="1"/>
      <c r="C13412" s="6"/>
      <c r="H13412" s="8"/>
      <c r="I13412" s="4"/>
      <c r="V13412" s="27"/>
    </row>
    <row r="13413" spans="1:22" x14ac:dyDescent="0.3">
      <c r="A13413" s="1"/>
      <c r="C13413" s="6"/>
      <c r="H13413" s="8"/>
      <c r="I13413" s="4"/>
      <c r="V13413" s="27"/>
    </row>
    <row r="13414" spans="1:22" x14ac:dyDescent="0.3">
      <c r="A13414" s="1"/>
      <c r="C13414" s="6"/>
      <c r="H13414" s="8"/>
      <c r="I13414" s="4"/>
      <c r="V13414" s="27"/>
    </row>
    <row r="13415" spans="1:22" x14ac:dyDescent="0.3">
      <c r="A13415" s="1"/>
      <c r="C13415" s="6"/>
      <c r="H13415" s="8"/>
      <c r="I13415" s="4"/>
      <c r="V13415" s="27"/>
    </row>
    <row r="13416" spans="1:22" x14ac:dyDescent="0.3">
      <c r="A13416" s="1"/>
      <c r="C13416" s="6"/>
      <c r="H13416" s="8"/>
      <c r="I13416" s="4"/>
      <c r="V13416" s="27"/>
    </row>
    <row r="13417" spans="1:22" x14ac:dyDescent="0.3">
      <c r="A13417" s="1"/>
      <c r="C13417" s="6"/>
      <c r="H13417" s="8"/>
      <c r="I13417" s="4"/>
      <c r="V13417" s="27"/>
    </row>
    <row r="13418" spans="1:22" x14ac:dyDescent="0.3">
      <c r="A13418" s="1"/>
      <c r="C13418" s="6"/>
      <c r="H13418" s="8"/>
      <c r="I13418" s="4"/>
      <c r="V13418" s="27"/>
    </row>
    <row r="13419" spans="1:22" x14ac:dyDescent="0.3">
      <c r="A13419" s="1"/>
      <c r="C13419" s="6"/>
      <c r="H13419" s="8"/>
      <c r="I13419" s="4"/>
      <c r="V13419" s="27"/>
    </row>
    <row r="13420" spans="1:22" x14ac:dyDescent="0.3">
      <c r="A13420" s="1"/>
      <c r="C13420" s="6"/>
      <c r="H13420" s="8"/>
      <c r="I13420" s="4"/>
      <c r="V13420" s="27"/>
    </row>
    <row r="13421" spans="1:22" x14ac:dyDescent="0.3">
      <c r="A13421" s="1"/>
      <c r="C13421" s="6"/>
      <c r="H13421" s="8"/>
      <c r="I13421" s="4"/>
      <c r="V13421" s="27"/>
    </row>
    <row r="13422" spans="1:22" x14ac:dyDescent="0.3">
      <c r="A13422" s="1"/>
      <c r="C13422" s="6"/>
      <c r="H13422" s="8"/>
      <c r="I13422" s="4"/>
      <c r="V13422" s="27"/>
    </row>
    <row r="13423" spans="1:22" x14ac:dyDescent="0.3">
      <c r="A13423" s="1"/>
      <c r="C13423" s="6"/>
      <c r="H13423" s="8"/>
      <c r="I13423" s="4"/>
      <c r="V13423" s="27"/>
    </row>
    <row r="13424" spans="1:22" x14ac:dyDescent="0.3">
      <c r="A13424" s="1"/>
      <c r="C13424" s="6"/>
      <c r="H13424" s="8"/>
      <c r="I13424" s="4"/>
      <c r="V13424" s="27"/>
    </row>
    <row r="13425" spans="1:22" x14ac:dyDescent="0.3">
      <c r="A13425" s="1"/>
      <c r="C13425" s="6"/>
      <c r="H13425" s="8"/>
      <c r="I13425" s="4"/>
      <c r="V13425" s="27"/>
    </row>
    <row r="13426" spans="1:22" x14ac:dyDescent="0.3">
      <c r="A13426" s="1"/>
      <c r="C13426" s="6"/>
      <c r="H13426" s="8"/>
      <c r="I13426" s="4"/>
      <c r="V13426" s="27"/>
    </row>
    <row r="13427" spans="1:22" x14ac:dyDescent="0.3">
      <c r="A13427" s="1"/>
      <c r="C13427" s="6"/>
      <c r="H13427" s="8"/>
      <c r="I13427" s="4"/>
      <c r="V13427" s="27"/>
    </row>
    <row r="13428" spans="1:22" x14ac:dyDescent="0.3">
      <c r="A13428" s="1"/>
      <c r="C13428" s="6"/>
      <c r="H13428" s="8"/>
      <c r="I13428" s="4"/>
      <c r="V13428" s="27"/>
    </row>
    <row r="13429" spans="1:22" x14ac:dyDescent="0.3">
      <c r="A13429" s="1"/>
      <c r="C13429" s="6"/>
      <c r="H13429" s="8"/>
      <c r="I13429" s="4"/>
      <c r="V13429" s="27"/>
    </row>
    <row r="13430" spans="1:22" x14ac:dyDescent="0.3">
      <c r="A13430" s="1"/>
      <c r="C13430" s="6"/>
      <c r="H13430" s="8"/>
      <c r="I13430" s="4"/>
      <c r="V13430" s="27"/>
    </row>
    <row r="13431" spans="1:22" x14ac:dyDescent="0.3">
      <c r="A13431" s="1"/>
      <c r="C13431" s="6"/>
      <c r="H13431" s="8"/>
      <c r="I13431" s="4"/>
      <c r="V13431" s="27"/>
    </row>
    <row r="13432" spans="1:22" x14ac:dyDescent="0.3">
      <c r="A13432" s="1"/>
      <c r="C13432" s="6"/>
      <c r="H13432" s="8"/>
      <c r="I13432" s="4"/>
      <c r="V13432" s="27"/>
    </row>
    <row r="13433" spans="1:22" x14ac:dyDescent="0.3">
      <c r="A13433" s="1"/>
      <c r="C13433" s="6"/>
      <c r="H13433" s="8"/>
      <c r="I13433" s="4"/>
      <c r="V13433" s="27"/>
    </row>
    <row r="13434" spans="1:22" x14ac:dyDescent="0.3">
      <c r="A13434" s="1"/>
      <c r="C13434" s="6"/>
      <c r="H13434" s="8"/>
      <c r="I13434" s="4"/>
      <c r="V13434" s="27"/>
    </row>
    <row r="13435" spans="1:22" x14ac:dyDescent="0.3">
      <c r="A13435" s="1"/>
      <c r="C13435" s="6"/>
      <c r="H13435" s="8"/>
      <c r="I13435" s="4"/>
      <c r="V13435" s="27"/>
    </row>
    <row r="13436" spans="1:22" x14ac:dyDescent="0.3">
      <c r="A13436" s="1"/>
      <c r="C13436" s="6"/>
      <c r="H13436" s="8"/>
      <c r="I13436" s="4"/>
      <c r="V13436" s="27"/>
    </row>
    <row r="13437" spans="1:22" x14ac:dyDescent="0.3">
      <c r="A13437" s="1"/>
      <c r="C13437" s="6"/>
      <c r="H13437" s="8"/>
      <c r="I13437" s="4"/>
      <c r="V13437" s="27"/>
    </row>
    <row r="13438" spans="1:22" x14ac:dyDescent="0.3">
      <c r="A13438" s="1"/>
      <c r="C13438" s="6"/>
      <c r="H13438" s="8"/>
      <c r="I13438" s="4"/>
      <c r="V13438" s="27"/>
    </row>
    <row r="13439" spans="1:22" x14ac:dyDescent="0.3">
      <c r="A13439" s="1"/>
      <c r="C13439" s="6"/>
      <c r="H13439" s="8"/>
      <c r="I13439" s="4"/>
      <c r="V13439" s="27"/>
    </row>
    <row r="13440" spans="1:22" x14ac:dyDescent="0.3">
      <c r="A13440" s="1"/>
      <c r="C13440" s="6"/>
      <c r="H13440" s="8"/>
      <c r="I13440" s="4"/>
      <c r="V13440" s="27"/>
    </row>
    <row r="13441" spans="1:22" x14ac:dyDescent="0.3">
      <c r="A13441" s="1"/>
      <c r="C13441" s="6"/>
      <c r="H13441" s="8"/>
      <c r="I13441" s="4"/>
      <c r="V13441" s="27"/>
    </row>
    <row r="13442" spans="1:22" x14ac:dyDescent="0.3">
      <c r="A13442" s="1"/>
      <c r="C13442" s="6"/>
      <c r="H13442" s="8"/>
      <c r="I13442" s="4"/>
      <c r="V13442" s="27"/>
    </row>
    <row r="13443" spans="1:22" x14ac:dyDescent="0.3">
      <c r="A13443" s="1"/>
      <c r="C13443" s="6"/>
      <c r="H13443" s="8"/>
      <c r="I13443" s="4"/>
      <c r="V13443" s="27"/>
    </row>
    <row r="13444" spans="1:22" x14ac:dyDescent="0.3">
      <c r="A13444" s="1"/>
      <c r="C13444" s="6"/>
      <c r="H13444" s="8"/>
      <c r="I13444" s="4"/>
      <c r="V13444" s="27"/>
    </row>
    <row r="13445" spans="1:22" x14ac:dyDescent="0.3">
      <c r="A13445" s="1"/>
      <c r="C13445" s="6"/>
      <c r="H13445" s="8"/>
      <c r="I13445" s="4"/>
      <c r="V13445" s="27"/>
    </row>
    <row r="13446" spans="1:22" x14ac:dyDescent="0.3">
      <c r="A13446" s="1"/>
      <c r="C13446" s="6"/>
      <c r="H13446" s="8"/>
      <c r="I13446" s="4"/>
      <c r="V13446" s="27"/>
    </row>
    <row r="13447" spans="1:22" x14ac:dyDescent="0.3">
      <c r="A13447" s="1"/>
      <c r="C13447" s="6"/>
      <c r="H13447" s="8"/>
      <c r="I13447" s="4"/>
      <c r="V13447" s="27"/>
    </row>
    <row r="13448" spans="1:22" x14ac:dyDescent="0.3">
      <c r="A13448" s="1"/>
      <c r="C13448" s="6"/>
      <c r="H13448" s="8"/>
      <c r="I13448" s="4"/>
      <c r="V13448" s="27"/>
    </row>
    <row r="13449" spans="1:22" x14ac:dyDescent="0.3">
      <c r="A13449" s="1"/>
      <c r="C13449" s="6"/>
      <c r="H13449" s="8"/>
      <c r="I13449" s="4"/>
      <c r="V13449" s="27"/>
    </row>
    <row r="13450" spans="1:22" x14ac:dyDescent="0.3">
      <c r="A13450" s="1"/>
      <c r="C13450" s="6"/>
      <c r="H13450" s="8"/>
      <c r="I13450" s="4"/>
      <c r="V13450" s="27"/>
    </row>
    <row r="13451" spans="1:22" x14ac:dyDescent="0.3">
      <c r="A13451" s="1"/>
      <c r="C13451" s="6"/>
      <c r="H13451" s="8"/>
      <c r="I13451" s="4"/>
      <c r="V13451" s="27"/>
    </row>
    <row r="13452" spans="1:22" x14ac:dyDescent="0.3">
      <c r="A13452" s="1"/>
      <c r="C13452" s="6"/>
      <c r="H13452" s="8"/>
      <c r="I13452" s="4"/>
      <c r="V13452" s="27"/>
    </row>
    <row r="13453" spans="1:22" x14ac:dyDescent="0.3">
      <c r="A13453" s="1"/>
      <c r="C13453" s="6"/>
      <c r="H13453" s="8"/>
      <c r="I13453" s="4"/>
      <c r="V13453" s="27"/>
    </row>
    <row r="13454" spans="1:22" x14ac:dyDescent="0.3">
      <c r="A13454" s="1"/>
      <c r="C13454" s="6"/>
      <c r="H13454" s="8"/>
      <c r="I13454" s="4"/>
      <c r="V13454" s="27"/>
    </row>
    <row r="13455" spans="1:22" x14ac:dyDescent="0.3">
      <c r="A13455" s="1"/>
      <c r="C13455" s="6"/>
      <c r="H13455" s="8"/>
      <c r="I13455" s="4"/>
      <c r="V13455" s="27"/>
    </row>
    <row r="13456" spans="1:22" x14ac:dyDescent="0.3">
      <c r="A13456" s="1"/>
      <c r="C13456" s="6"/>
      <c r="H13456" s="8"/>
      <c r="I13456" s="4"/>
      <c r="V13456" s="27"/>
    </row>
    <row r="13457" spans="1:22" x14ac:dyDescent="0.3">
      <c r="A13457" s="1"/>
      <c r="C13457" s="6"/>
      <c r="H13457" s="8"/>
      <c r="I13457" s="4"/>
      <c r="V13457" s="27"/>
    </row>
    <row r="13458" spans="1:22" x14ac:dyDescent="0.3">
      <c r="A13458" s="1"/>
      <c r="C13458" s="6"/>
      <c r="H13458" s="8"/>
      <c r="I13458" s="4"/>
      <c r="V13458" s="27"/>
    </row>
    <row r="13459" spans="1:22" x14ac:dyDescent="0.3">
      <c r="A13459" s="1"/>
      <c r="C13459" s="6"/>
      <c r="H13459" s="8"/>
      <c r="I13459" s="4"/>
      <c r="V13459" s="27"/>
    </row>
    <row r="13460" spans="1:22" x14ac:dyDescent="0.3">
      <c r="A13460" s="1"/>
      <c r="C13460" s="6"/>
      <c r="H13460" s="8"/>
      <c r="I13460" s="4"/>
      <c r="V13460" s="27"/>
    </row>
    <row r="13461" spans="1:22" x14ac:dyDescent="0.3">
      <c r="A13461" s="1"/>
      <c r="C13461" s="6"/>
      <c r="H13461" s="8"/>
      <c r="I13461" s="4"/>
      <c r="V13461" s="27"/>
    </row>
    <row r="13462" spans="1:22" x14ac:dyDescent="0.3">
      <c r="A13462" s="1"/>
      <c r="C13462" s="6"/>
      <c r="H13462" s="8"/>
      <c r="I13462" s="4"/>
      <c r="V13462" s="27"/>
    </row>
    <row r="13463" spans="1:22" x14ac:dyDescent="0.3">
      <c r="A13463" s="1"/>
      <c r="C13463" s="6"/>
      <c r="H13463" s="8"/>
      <c r="I13463" s="4"/>
      <c r="V13463" s="27"/>
    </row>
    <row r="13464" spans="1:22" x14ac:dyDescent="0.3">
      <c r="A13464" s="1"/>
      <c r="C13464" s="6"/>
      <c r="H13464" s="8"/>
      <c r="I13464" s="4"/>
      <c r="V13464" s="27"/>
    </row>
    <row r="13465" spans="1:22" x14ac:dyDescent="0.3">
      <c r="A13465" s="1"/>
      <c r="C13465" s="6"/>
      <c r="H13465" s="8"/>
      <c r="I13465" s="4"/>
      <c r="V13465" s="27"/>
    </row>
    <row r="13466" spans="1:22" x14ac:dyDescent="0.3">
      <c r="A13466" s="1"/>
      <c r="C13466" s="6"/>
      <c r="H13466" s="8"/>
      <c r="I13466" s="4"/>
      <c r="V13466" s="27"/>
    </row>
    <row r="13467" spans="1:22" x14ac:dyDescent="0.3">
      <c r="A13467" s="1"/>
      <c r="C13467" s="6"/>
      <c r="H13467" s="8"/>
      <c r="I13467" s="4"/>
      <c r="V13467" s="27"/>
    </row>
    <row r="13468" spans="1:22" x14ac:dyDescent="0.3">
      <c r="A13468" s="1"/>
      <c r="C13468" s="6"/>
      <c r="H13468" s="8"/>
      <c r="I13468" s="4"/>
      <c r="V13468" s="27"/>
    </row>
    <row r="13469" spans="1:22" x14ac:dyDescent="0.3">
      <c r="A13469" s="1"/>
      <c r="C13469" s="6"/>
      <c r="H13469" s="8"/>
      <c r="I13469" s="4"/>
      <c r="V13469" s="27"/>
    </row>
    <row r="13470" spans="1:22" x14ac:dyDescent="0.3">
      <c r="A13470" s="1"/>
      <c r="C13470" s="6"/>
      <c r="H13470" s="8"/>
      <c r="I13470" s="4"/>
      <c r="V13470" s="27"/>
    </row>
    <row r="13471" spans="1:22" x14ac:dyDescent="0.3">
      <c r="A13471" s="1"/>
      <c r="C13471" s="6"/>
      <c r="H13471" s="8"/>
      <c r="I13471" s="4"/>
      <c r="V13471" s="27"/>
    </row>
    <row r="13472" spans="1:22" x14ac:dyDescent="0.3">
      <c r="A13472" s="1"/>
      <c r="C13472" s="6"/>
      <c r="H13472" s="8"/>
      <c r="I13472" s="4"/>
      <c r="V13472" s="27"/>
    </row>
    <row r="13473" spans="1:22" x14ac:dyDescent="0.3">
      <c r="A13473" s="1"/>
      <c r="C13473" s="6"/>
      <c r="H13473" s="8"/>
      <c r="I13473" s="4"/>
      <c r="V13473" s="27"/>
    </row>
    <row r="13474" spans="1:22" x14ac:dyDescent="0.3">
      <c r="A13474" s="1"/>
      <c r="C13474" s="6"/>
      <c r="H13474" s="8"/>
      <c r="I13474" s="4"/>
      <c r="V13474" s="27"/>
    </row>
    <row r="13475" spans="1:22" x14ac:dyDescent="0.3">
      <c r="A13475" s="1"/>
      <c r="C13475" s="6"/>
      <c r="H13475" s="8"/>
      <c r="I13475" s="4"/>
      <c r="V13475" s="27"/>
    </row>
    <row r="13476" spans="1:22" x14ac:dyDescent="0.3">
      <c r="A13476" s="1"/>
      <c r="C13476" s="6"/>
      <c r="H13476" s="8"/>
      <c r="I13476" s="4"/>
      <c r="V13476" s="27"/>
    </row>
    <row r="13477" spans="1:22" x14ac:dyDescent="0.3">
      <c r="A13477" s="1"/>
      <c r="C13477" s="6"/>
      <c r="H13477" s="8"/>
      <c r="I13477" s="4"/>
      <c r="V13477" s="27"/>
    </row>
    <row r="13478" spans="1:22" x14ac:dyDescent="0.3">
      <c r="A13478" s="1"/>
      <c r="C13478" s="6"/>
      <c r="H13478" s="8"/>
      <c r="I13478" s="4"/>
      <c r="V13478" s="27"/>
    </row>
    <row r="13479" spans="1:22" x14ac:dyDescent="0.3">
      <c r="A13479" s="1"/>
      <c r="C13479" s="6"/>
      <c r="H13479" s="8"/>
      <c r="I13479" s="4"/>
      <c r="V13479" s="27"/>
    </row>
    <row r="13480" spans="1:22" x14ac:dyDescent="0.3">
      <c r="A13480" s="1"/>
      <c r="C13480" s="6"/>
      <c r="H13480" s="8"/>
      <c r="I13480" s="4"/>
      <c r="V13480" s="27"/>
    </row>
    <row r="13481" spans="1:22" x14ac:dyDescent="0.3">
      <c r="A13481" s="1"/>
      <c r="C13481" s="6"/>
      <c r="H13481" s="8"/>
      <c r="I13481" s="4"/>
      <c r="V13481" s="27"/>
    </row>
    <row r="13482" spans="1:22" x14ac:dyDescent="0.3">
      <c r="A13482" s="1"/>
      <c r="C13482" s="6"/>
      <c r="H13482" s="8"/>
      <c r="I13482" s="4"/>
      <c r="V13482" s="27"/>
    </row>
    <row r="13483" spans="1:22" x14ac:dyDescent="0.3">
      <c r="A13483" s="1"/>
      <c r="C13483" s="6"/>
      <c r="H13483" s="8"/>
      <c r="I13483" s="4"/>
      <c r="V13483" s="27"/>
    </row>
    <row r="13484" spans="1:22" x14ac:dyDescent="0.3">
      <c r="A13484" s="1"/>
      <c r="C13484" s="6"/>
      <c r="H13484" s="8"/>
      <c r="I13484" s="4"/>
      <c r="V13484" s="27"/>
    </row>
    <row r="13485" spans="1:22" x14ac:dyDescent="0.3">
      <c r="A13485" s="1"/>
      <c r="C13485" s="6"/>
      <c r="H13485" s="8"/>
      <c r="I13485" s="4"/>
      <c r="V13485" s="27"/>
    </row>
    <row r="13486" spans="1:22" x14ac:dyDescent="0.3">
      <c r="A13486" s="1"/>
      <c r="C13486" s="6"/>
      <c r="H13486" s="8"/>
      <c r="I13486" s="4"/>
      <c r="V13486" s="27"/>
    </row>
    <row r="13487" spans="1:22" x14ac:dyDescent="0.3">
      <c r="A13487" s="1"/>
      <c r="C13487" s="6"/>
      <c r="H13487" s="8"/>
      <c r="I13487" s="4"/>
      <c r="V13487" s="27"/>
    </row>
    <row r="13488" spans="1:22" x14ac:dyDescent="0.3">
      <c r="A13488" s="1"/>
      <c r="C13488" s="6"/>
      <c r="H13488" s="8"/>
      <c r="I13488" s="4"/>
      <c r="V13488" s="27"/>
    </row>
    <row r="13489" spans="1:22" x14ac:dyDescent="0.3">
      <c r="A13489" s="1"/>
      <c r="C13489" s="6"/>
      <c r="H13489" s="8"/>
      <c r="I13489" s="4"/>
      <c r="V13489" s="27"/>
    </row>
    <row r="13490" spans="1:22" x14ac:dyDescent="0.3">
      <c r="A13490" s="1"/>
      <c r="C13490" s="6"/>
      <c r="H13490" s="8"/>
      <c r="I13490" s="4"/>
      <c r="V13490" s="27"/>
    </row>
    <row r="13491" spans="1:22" x14ac:dyDescent="0.3">
      <c r="A13491" s="1"/>
      <c r="C13491" s="6"/>
      <c r="H13491" s="8"/>
      <c r="I13491" s="4"/>
      <c r="V13491" s="27"/>
    </row>
    <row r="13492" spans="1:22" x14ac:dyDescent="0.3">
      <c r="A13492" s="1"/>
      <c r="C13492" s="6"/>
      <c r="H13492" s="8"/>
      <c r="I13492" s="4"/>
      <c r="V13492" s="27"/>
    </row>
    <row r="13493" spans="1:22" x14ac:dyDescent="0.3">
      <c r="A13493" s="1"/>
      <c r="C13493" s="6"/>
      <c r="H13493" s="8"/>
      <c r="I13493" s="4"/>
      <c r="V13493" s="27"/>
    </row>
    <row r="13494" spans="1:22" x14ac:dyDescent="0.3">
      <c r="A13494" s="1"/>
      <c r="C13494" s="6"/>
      <c r="H13494" s="8"/>
      <c r="I13494" s="4"/>
      <c r="V13494" s="27"/>
    </row>
    <row r="13495" spans="1:22" x14ac:dyDescent="0.3">
      <c r="A13495" s="1"/>
      <c r="C13495" s="6"/>
      <c r="H13495" s="8"/>
      <c r="I13495" s="4"/>
      <c r="V13495" s="27"/>
    </row>
    <row r="13496" spans="1:22" x14ac:dyDescent="0.3">
      <c r="A13496" s="1"/>
      <c r="C13496" s="6"/>
      <c r="H13496" s="8"/>
      <c r="I13496" s="4"/>
      <c r="V13496" s="27"/>
    </row>
    <row r="13497" spans="1:22" x14ac:dyDescent="0.3">
      <c r="A13497" s="1"/>
      <c r="C13497" s="6"/>
      <c r="H13497" s="8"/>
      <c r="I13497" s="4"/>
      <c r="V13497" s="27"/>
    </row>
    <row r="13498" spans="1:22" x14ac:dyDescent="0.3">
      <c r="A13498" s="1"/>
      <c r="C13498" s="6"/>
      <c r="H13498" s="8"/>
      <c r="I13498" s="4"/>
      <c r="V13498" s="27"/>
    </row>
    <row r="13499" spans="1:22" x14ac:dyDescent="0.3">
      <c r="A13499" s="1"/>
      <c r="C13499" s="6"/>
      <c r="H13499" s="8"/>
      <c r="I13499" s="4"/>
      <c r="V13499" s="27"/>
    </row>
    <row r="13500" spans="1:22" x14ac:dyDescent="0.3">
      <c r="A13500" s="1"/>
      <c r="C13500" s="6"/>
      <c r="H13500" s="8"/>
      <c r="I13500" s="4"/>
      <c r="V13500" s="27"/>
    </row>
    <row r="13501" spans="1:22" x14ac:dyDescent="0.3">
      <c r="A13501" s="1"/>
      <c r="C13501" s="6"/>
      <c r="H13501" s="8"/>
      <c r="I13501" s="4"/>
      <c r="V13501" s="27"/>
    </row>
    <row r="13502" spans="1:22" x14ac:dyDescent="0.3">
      <c r="A13502" s="1"/>
      <c r="C13502" s="6"/>
      <c r="H13502" s="8"/>
      <c r="I13502" s="4"/>
      <c r="V13502" s="27"/>
    </row>
    <row r="13503" spans="1:22" x14ac:dyDescent="0.3">
      <c r="A13503" s="1"/>
      <c r="C13503" s="6"/>
      <c r="H13503" s="8"/>
      <c r="I13503" s="4"/>
      <c r="V13503" s="27"/>
    </row>
    <row r="13504" spans="1:22" x14ac:dyDescent="0.3">
      <c r="A13504" s="1"/>
      <c r="C13504" s="6"/>
      <c r="H13504" s="8"/>
      <c r="I13504" s="4"/>
      <c r="V13504" s="27"/>
    </row>
    <row r="13505" spans="1:22" x14ac:dyDescent="0.3">
      <c r="A13505" s="1"/>
      <c r="C13505" s="6"/>
      <c r="H13505" s="8"/>
      <c r="I13505" s="4"/>
      <c r="V13505" s="27"/>
    </row>
    <row r="13506" spans="1:22" x14ac:dyDescent="0.3">
      <c r="A13506" s="1"/>
      <c r="C13506" s="6"/>
      <c r="H13506" s="8"/>
      <c r="I13506" s="4"/>
      <c r="V13506" s="27"/>
    </row>
    <row r="13507" spans="1:22" x14ac:dyDescent="0.3">
      <c r="A13507" s="1"/>
      <c r="C13507" s="6"/>
      <c r="H13507" s="8"/>
      <c r="I13507" s="4"/>
      <c r="V13507" s="27"/>
    </row>
    <row r="13508" spans="1:22" x14ac:dyDescent="0.3">
      <c r="A13508" s="1"/>
      <c r="C13508" s="6"/>
      <c r="H13508" s="8"/>
      <c r="I13508" s="4"/>
      <c r="V13508" s="27"/>
    </row>
    <row r="13509" spans="1:22" x14ac:dyDescent="0.3">
      <c r="A13509" s="1"/>
      <c r="C13509" s="6"/>
      <c r="H13509" s="8"/>
      <c r="I13509" s="4"/>
      <c r="V13509" s="27"/>
    </row>
    <row r="13510" spans="1:22" x14ac:dyDescent="0.3">
      <c r="A13510" s="1"/>
      <c r="C13510" s="6"/>
      <c r="H13510" s="8"/>
      <c r="I13510" s="4"/>
      <c r="V13510" s="27"/>
    </row>
    <row r="13511" spans="1:22" x14ac:dyDescent="0.3">
      <c r="A13511" s="1"/>
      <c r="C13511" s="6"/>
      <c r="H13511" s="8"/>
      <c r="I13511" s="4"/>
      <c r="V13511" s="27"/>
    </row>
    <row r="13512" spans="1:22" x14ac:dyDescent="0.3">
      <c r="A13512" s="1"/>
      <c r="C13512" s="6"/>
      <c r="H13512" s="8"/>
      <c r="I13512" s="4"/>
      <c r="V13512" s="27"/>
    </row>
    <row r="13513" spans="1:22" x14ac:dyDescent="0.3">
      <c r="A13513" s="1"/>
      <c r="C13513" s="6"/>
      <c r="H13513" s="8"/>
      <c r="I13513" s="4"/>
      <c r="V13513" s="27"/>
    </row>
    <row r="13514" spans="1:22" x14ac:dyDescent="0.3">
      <c r="A13514" s="1"/>
      <c r="C13514" s="6"/>
      <c r="H13514" s="8"/>
      <c r="I13514" s="4"/>
      <c r="V13514" s="27"/>
    </row>
    <row r="13515" spans="1:22" x14ac:dyDescent="0.3">
      <c r="A13515" s="1"/>
      <c r="C13515" s="6"/>
      <c r="H13515" s="8"/>
      <c r="I13515" s="4"/>
      <c r="V13515" s="27"/>
    </row>
    <row r="13516" spans="1:22" x14ac:dyDescent="0.3">
      <c r="A13516" s="1"/>
      <c r="C13516" s="6"/>
      <c r="H13516" s="8"/>
      <c r="I13516" s="4"/>
      <c r="V13516" s="27"/>
    </row>
    <row r="13517" spans="1:22" x14ac:dyDescent="0.3">
      <c r="A13517" s="1"/>
      <c r="C13517" s="6"/>
      <c r="H13517" s="8"/>
      <c r="I13517" s="4"/>
      <c r="V13517" s="27"/>
    </row>
    <row r="13518" spans="1:22" x14ac:dyDescent="0.3">
      <c r="A13518" s="1"/>
      <c r="C13518" s="6"/>
      <c r="H13518" s="8"/>
      <c r="I13518" s="4"/>
      <c r="V13518" s="27"/>
    </row>
    <row r="13519" spans="1:22" x14ac:dyDescent="0.3">
      <c r="A13519" s="1"/>
      <c r="C13519" s="6"/>
      <c r="H13519" s="8"/>
      <c r="I13519" s="4"/>
      <c r="V13519" s="27"/>
    </row>
    <row r="13520" spans="1:22" x14ac:dyDescent="0.3">
      <c r="A13520" s="1"/>
      <c r="C13520" s="6"/>
      <c r="H13520" s="8"/>
      <c r="I13520" s="4"/>
      <c r="V13520" s="27"/>
    </row>
    <row r="13521" spans="1:22" x14ac:dyDescent="0.3">
      <c r="A13521" s="1"/>
      <c r="C13521" s="6"/>
      <c r="H13521" s="8"/>
      <c r="I13521" s="4"/>
      <c r="V13521" s="27"/>
    </row>
    <row r="13522" spans="1:22" x14ac:dyDescent="0.3">
      <c r="A13522" s="1"/>
      <c r="C13522" s="6"/>
      <c r="H13522" s="8"/>
      <c r="I13522" s="4"/>
      <c r="V13522" s="27"/>
    </row>
    <row r="13523" spans="1:22" x14ac:dyDescent="0.3">
      <c r="A13523" s="1"/>
      <c r="C13523" s="6"/>
      <c r="H13523" s="8"/>
      <c r="I13523" s="4"/>
      <c r="V13523" s="27"/>
    </row>
    <row r="13524" spans="1:22" x14ac:dyDescent="0.3">
      <c r="A13524" s="1"/>
      <c r="C13524" s="6"/>
      <c r="H13524" s="8"/>
      <c r="I13524" s="4"/>
      <c r="V13524" s="27"/>
    </row>
    <row r="13525" spans="1:22" x14ac:dyDescent="0.3">
      <c r="A13525" s="1"/>
      <c r="C13525" s="6"/>
      <c r="H13525" s="8"/>
      <c r="I13525" s="4"/>
      <c r="V13525" s="27"/>
    </row>
    <row r="13526" spans="1:22" x14ac:dyDescent="0.3">
      <c r="A13526" s="1"/>
      <c r="C13526" s="6"/>
      <c r="H13526" s="8"/>
      <c r="I13526" s="4"/>
      <c r="V13526" s="27"/>
    </row>
    <row r="13527" spans="1:22" x14ac:dyDescent="0.3">
      <c r="A13527" s="1"/>
      <c r="C13527" s="6"/>
      <c r="H13527" s="8"/>
      <c r="I13527" s="4"/>
      <c r="V13527" s="27"/>
    </row>
    <row r="13528" spans="1:22" x14ac:dyDescent="0.3">
      <c r="A13528" s="1"/>
      <c r="C13528" s="6"/>
      <c r="H13528" s="8"/>
      <c r="I13528" s="4"/>
      <c r="V13528" s="27"/>
    </row>
    <row r="13529" spans="1:22" x14ac:dyDescent="0.3">
      <c r="A13529" s="1"/>
      <c r="C13529" s="6"/>
      <c r="H13529" s="8"/>
      <c r="I13529" s="4"/>
      <c r="V13529" s="27"/>
    </row>
    <row r="13530" spans="1:22" x14ac:dyDescent="0.3">
      <c r="A13530" s="1"/>
      <c r="C13530" s="6"/>
      <c r="H13530" s="8"/>
      <c r="I13530" s="4"/>
      <c r="V13530" s="27"/>
    </row>
    <row r="13531" spans="1:22" x14ac:dyDescent="0.3">
      <c r="A13531" s="1"/>
      <c r="C13531" s="6"/>
      <c r="H13531" s="8"/>
      <c r="I13531" s="4"/>
      <c r="V13531" s="27"/>
    </row>
    <row r="13532" spans="1:22" x14ac:dyDescent="0.3">
      <c r="A13532" s="1"/>
      <c r="C13532" s="6"/>
      <c r="H13532" s="8"/>
      <c r="I13532" s="4"/>
      <c r="V13532" s="27"/>
    </row>
    <row r="13533" spans="1:22" x14ac:dyDescent="0.3">
      <c r="A13533" s="1"/>
      <c r="C13533" s="6"/>
      <c r="H13533" s="8"/>
      <c r="I13533" s="4"/>
      <c r="V13533" s="27"/>
    </row>
    <row r="13534" spans="1:22" x14ac:dyDescent="0.3">
      <c r="A13534" s="1"/>
      <c r="C13534" s="6"/>
      <c r="H13534" s="8"/>
      <c r="I13534" s="4"/>
      <c r="V13534" s="27"/>
    </row>
    <row r="13535" spans="1:22" x14ac:dyDescent="0.3">
      <c r="A13535" s="1"/>
      <c r="C13535" s="6"/>
      <c r="H13535" s="8"/>
      <c r="I13535" s="4"/>
      <c r="V13535" s="27"/>
    </row>
    <row r="13536" spans="1:22" x14ac:dyDescent="0.3">
      <c r="A13536" s="1"/>
      <c r="C13536" s="6"/>
      <c r="H13536" s="8"/>
      <c r="I13536" s="4"/>
      <c r="V13536" s="27"/>
    </row>
    <row r="13537" spans="1:22" x14ac:dyDescent="0.3">
      <c r="A13537" s="1"/>
      <c r="C13537" s="6"/>
      <c r="H13537" s="8"/>
      <c r="I13537" s="4"/>
      <c r="V13537" s="27"/>
    </row>
    <row r="13538" spans="1:22" x14ac:dyDescent="0.3">
      <c r="A13538" s="1"/>
      <c r="C13538" s="6"/>
      <c r="H13538" s="8"/>
      <c r="I13538" s="4"/>
      <c r="V13538" s="27"/>
    </row>
    <row r="13539" spans="1:22" x14ac:dyDescent="0.3">
      <c r="A13539" s="1"/>
      <c r="C13539" s="6"/>
      <c r="H13539" s="8"/>
      <c r="I13539" s="4"/>
      <c r="V13539" s="27"/>
    </row>
    <row r="13540" spans="1:22" x14ac:dyDescent="0.3">
      <c r="A13540" s="1"/>
      <c r="C13540" s="6"/>
      <c r="H13540" s="8"/>
      <c r="I13540" s="4"/>
      <c r="V13540" s="27"/>
    </row>
    <row r="13541" spans="1:22" x14ac:dyDescent="0.3">
      <c r="A13541" s="1"/>
      <c r="C13541" s="6"/>
      <c r="H13541" s="8"/>
      <c r="I13541" s="4"/>
      <c r="V13541" s="27"/>
    </row>
    <row r="13542" spans="1:22" x14ac:dyDescent="0.3">
      <c r="A13542" s="1"/>
      <c r="C13542" s="6"/>
      <c r="H13542" s="8"/>
      <c r="I13542" s="4"/>
      <c r="V13542" s="27"/>
    </row>
    <row r="13543" spans="1:22" x14ac:dyDescent="0.3">
      <c r="A13543" s="1"/>
      <c r="C13543" s="6"/>
      <c r="H13543" s="8"/>
      <c r="I13543" s="4"/>
      <c r="V13543" s="27"/>
    </row>
    <row r="13544" spans="1:22" x14ac:dyDescent="0.3">
      <c r="A13544" s="1"/>
      <c r="C13544" s="6"/>
      <c r="H13544" s="8"/>
      <c r="I13544" s="4"/>
      <c r="V13544" s="27"/>
    </row>
    <row r="13545" spans="1:22" x14ac:dyDescent="0.3">
      <c r="A13545" s="1"/>
      <c r="C13545" s="6"/>
      <c r="H13545" s="8"/>
      <c r="I13545" s="4"/>
      <c r="V13545" s="27"/>
    </row>
    <row r="13546" spans="1:22" x14ac:dyDescent="0.3">
      <c r="A13546" s="1"/>
      <c r="C13546" s="6"/>
      <c r="H13546" s="8"/>
      <c r="I13546" s="4"/>
      <c r="V13546" s="27"/>
    </row>
    <row r="13547" spans="1:22" x14ac:dyDescent="0.3">
      <c r="A13547" s="1"/>
      <c r="C13547" s="6"/>
      <c r="H13547" s="8"/>
      <c r="I13547" s="4"/>
      <c r="V13547" s="27"/>
    </row>
    <row r="13548" spans="1:22" x14ac:dyDescent="0.3">
      <c r="A13548" s="1"/>
      <c r="C13548" s="6"/>
      <c r="H13548" s="8"/>
      <c r="I13548" s="4"/>
      <c r="V13548" s="27"/>
    </row>
    <row r="13549" spans="1:22" x14ac:dyDescent="0.3">
      <c r="A13549" s="1"/>
      <c r="C13549" s="6"/>
      <c r="H13549" s="8"/>
      <c r="I13549" s="4"/>
      <c r="V13549" s="27"/>
    </row>
    <row r="13550" spans="1:22" x14ac:dyDescent="0.3">
      <c r="A13550" s="1"/>
      <c r="C13550" s="6"/>
      <c r="H13550" s="8"/>
      <c r="I13550" s="4"/>
      <c r="V13550" s="27"/>
    </row>
    <row r="13551" spans="1:22" x14ac:dyDescent="0.3">
      <c r="A13551" s="1"/>
      <c r="C13551" s="6"/>
      <c r="H13551" s="8"/>
      <c r="I13551" s="4"/>
      <c r="V13551" s="27"/>
    </row>
    <row r="13552" spans="1:22" x14ac:dyDescent="0.3">
      <c r="A13552" s="1"/>
      <c r="C13552" s="6"/>
      <c r="H13552" s="8"/>
      <c r="I13552" s="4"/>
      <c r="V13552" s="27"/>
    </row>
    <row r="13553" spans="1:22" x14ac:dyDescent="0.3">
      <c r="A13553" s="1"/>
      <c r="C13553" s="6"/>
      <c r="H13553" s="8"/>
      <c r="I13553" s="4"/>
      <c r="V13553" s="27"/>
    </row>
    <row r="13554" spans="1:22" x14ac:dyDescent="0.3">
      <c r="A13554" s="1"/>
      <c r="C13554" s="6"/>
      <c r="H13554" s="8"/>
      <c r="I13554" s="4"/>
      <c r="V13554" s="27"/>
    </row>
    <row r="13555" spans="1:22" x14ac:dyDescent="0.3">
      <c r="A13555" s="1"/>
      <c r="C13555" s="6"/>
      <c r="H13555" s="8"/>
      <c r="I13555" s="4"/>
      <c r="V13555" s="27"/>
    </row>
    <row r="13556" spans="1:22" x14ac:dyDescent="0.3">
      <c r="A13556" s="1"/>
      <c r="C13556" s="6"/>
      <c r="H13556" s="8"/>
      <c r="I13556" s="4"/>
      <c r="V13556" s="27"/>
    </row>
    <row r="13557" spans="1:22" x14ac:dyDescent="0.3">
      <c r="A13557" s="1"/>
      <c r="C13557" s="6"/>
      <c r="H13557" s="8"/>
      <c r="I13557" s="4"/>
      <c r="V13557" s="27"/>
    </row>
    <row r="13558" spans="1:22" x14ac:dyDescent="0.3">
      <c r="A13558" s="1"/>
      <c r="C13558" s="6"/>
      <c r="H13558" s="8"/>
      <c r="I13558" s="4"/>
      <c r="V13558" s="27"/>
    </row>
    <row r="13559" spans="1:22" x14ac:dyDescent="0.3">
      <c r="A13559" s="1"/>
      <c r="C13559" s="6"/>
      <c r="H13559" s="8"/>
      <c r="I13559" s="4"/>
      <c r="V13559" s="27"/>
    </row>
    <row r="13560" spans="1:22" x14ac:dyDescent="0.3">
      <c r="A13560" s="1"/>
      <c r="C13560" s="6"/>
      <c r="H13560" s="8"/>
      <c r="I13560" s="4"/>
      <c r="V13560" s="27"/>
    </row>
    <row r="13561" spans="1:22" x14ac:dyDescent="0.3">
      <c r="A13561" s="1"/>
      <c r="C13561" s="6"/>
      <c r="H13561" s="8"/>
      <c r="I13561" s="4"/>
      <c r="V13561" s="27"/>
    </row>
    <row r="13562" spans="1:22" x14ac:dyDescent="0.3">
      <c r="A13562" s="1"/>
      <c r="C13562" s="6"/>
      <c r="H13562" s="8"/>
      <c r="I13562" s="4"/>
      <c r="V13562" s="27"/>
    </row>
    <row r="13563" spans="1:22" x14ac:dyDescent="0.3">
      <c r="A13563" s="1"/>
      <c r="C13563" s="6"/>
      <c r="H13563" s="8"/>
      <c r="I13563" s="4"/>
      <c r="V13563" s="27"/>
    </row>
    <row r="13564" spans="1:22" x14ac:dyDescent="0.3">
      <c r="A13564" s="1"/>
      <c r="C13564" s="6"/>
      <c r="H13564" s="8"/>
      <c r="I13564" s="4"/>
      <c r="V13564" s="27"/>
    </row>
    <row r="13565" spans="1:22" x14ac:dyDescent="0.3">
      <c r="A13565" s="1"/>
      <c r="C13565" s="6"/>
      <c r="H13565" s="8"/>
      <c r="I13565" s="4"/>
      <c r="V13565" s="27"/>
    </row>
    <row r="13566" spans="1:22" x14ac:dyDescent="0.3">
      <c r="A13566" s="1"/>
      <c r="C13566" s="6"/>
      <c r="H13566" s="8"/>
      <c r="I13566" s="4"/>
      <c r="V13566" s="27"/>
    </row>
    <row r="13567" spans="1:22" x14ac:dyDescent="0.3">
      <c r="A13567" s="1"/>
      <c r="C13567" s="6"/>
      <c r="H13567" s="8"/>
      <c r="I13567" s="4"/>
      <c r="V13567" s="27"/>
    </row>
    <row r="13568" spans="1:22" x14ac:dyDescent="0.3">
      <c r="A13568" s="1"/>
      <c r="C13568" s="6"/>
      <c r="H13568" s="8"/>
      <c r="I13568" s="4"/>
      <c r="V13568" s="27"/>
    </row>
    <row r="13569" spans="1:22" x14ac:dyDescent="0.3">
      <c r="A13569" s="1"/>
      <c r="C13569" s="6"/>
      <c r="H13569" s="8"/>
      <c r="I13569" s="4"/>
      <c r="V13569" s="27"/>
    </row>
    <row r="13570" spans="1:22" x14ac:dyDescent="0.3">
      <c r="A13570" s="1"/>
      <c r="C13570" s="6"/>
      <c r="H13570" s="8"/>
      <c r="I13570" s="4"/>
      <c r="V13570" s="27"/>
    </row>
    <row r="13571" spans="1:22" x14ac:dyDescent="0.3">
      <c r="A13571" s="1"/>
      <c r="C13571" s="6"/>
      <c r="H13571" s="8"/>
      <c r="I13571" s="4"/>
      <c r="V13571" s="27"/>
    </row>
    <row r="13572" spans="1:22" x14ac:dyDescent="0.3">
      <c r="A13572" s="1"/>
      <c r="C13572" s="6"/>
      <c r="H13572" s="8"/>
      <c r="I13572" s="4"/>
      <c r="V13572" s="27"/>
    </row>
    <row r="13573" spans="1:22" x14ac:dyDescent="0.3">
      <c r="A13573" s="1"/>
      <c r="C13573" s="6"/>
      <c r="H13573" s="8"/>
      <c r="I13573" s="4"/>
      <c r="V13573" s="27"/>
    </row>
    <row r="13574" spans="1:22" x14ac:dyDescent="0.3">
      <c r="A13574" s="1"/>
      <c r="C13574" s="6"/>
      <c r="H13574" s="8"/>
      <c r="I13574" s="4"/>
      <c r="V13574" s="27"/>
    </row>
    <row r="13575" spans="1:22" x14ac:dyDescent="0.3">
      <c r="A13575" s="1"/>
      <c r="C13575" s="6"/>
      <c r="H13575" s="8"/>
      <c r="I13575" s="4"/>
      <c r="V13575" s="27"/>
    </row>
    <row r="13576" spans="1:22" x14ac:dyDescent="0.3">
      <c r="A13576" s="1"/>
      <c r="C13576" s="6"/>
      <c r="H13576" s="8"/>
      <c r="I13576" s="4"/>
      <c r="V13576" s="27"/>
    </row>
    <row r="13577" spans="1:22" x14ac:dyDescent="0.3">
      <c r="A13577" s="1"/>
      <c r="C13577" s="6"/>
      <c r="H13577" s="8"/>
      <c r="I13577" s="4"/>
      <c r="V13577" s="27"/>
    </row>
    <row r="13578" spans="1:22" x14ac:dyDescent="0.3">
      <c r="A13578" s="1"/>
      <c r="C13578" s="6"/>
      <c r="H13578" s="8"/>
      <c r="I13578" s="4"/>
      <c r="V13578" s="27"/>
    </row>
    <row r="13579" spans="1:22" x14ac:dyDescent="0.3">
      <c r="A13579" s="1"/>
      <c r="C13579" s="6"/>
      <c r="H13579" s="8"/>
      <c r="I13579" s="4"/>
      <c r="V13579" s="27"/>
    </row>
    <row r="13580" spans="1:22" x14ac:dyDescent="0.3">
      <c r="A13580" s="1"/>
      <c r="C13580" s="6"/>
      <c r="H13580" s="8"/>
      <c r="I13580" s="4"/>
      <c r="V13580" s="27"/>
    </row>
    <row r="13581" spans="1:22" x14ac:dyDescent="0.3">
      <c r="A13581" s="1"/>
      <c r="C13581" s="6"/>
      <c r="H13581" s="8"/>
      <c r="I13581" s="4"/>
      <c r="V13581" s="27"/>
    </row>
    <row r="13582" spans="1:22" x14ac:dyDescent="0.3">
      <c r="A13582" s="1"/>
      <c r="C13582" s="6"/>
      <c r="H13582" s="8"/>
      <c r="I13582" s="4"/>
      <c r="V13582" s="27"/>
    </row>
    <row r="13583" spans="1:22" x14ac:dyDescent="0.3">
      <c r="A13583" s="1"/>
      <c r="C13583" s="6"/>
      <c r="H13583" s="8"/>
      <c r="I13583" s="4"/>
      <c r="V13583" s="27"/>
    </row>
    <row r="13584" spans="1:22" x14ac:dyDescent="0.3">
      <c r="A13584" s="1"/>
      <c r="C13584" s="6"/>
      <c r="H13584" s="8"/>
      <c r="I13584" s="4"/>
      <c r="V13584" s="27"/>
    </row>
    <row r="13585" spans="1:22" x14ac:dyDescent="0.3">
      <c r="A13585" s="1"/>
      <c r="C13585" s="6"/>
      <c r="H13585" s="8"/>
      <c r="I13585" s="4"/>
      <c r="V13585" s="27"/>
    </row>
    <row r="13586" spans="1:22" x14ac:dyDescent="0.3">
      <c r="A13586" s="1"/>
      <c r="C13586" s="6"/>
      <c r="H13586" s="8"/>
      <c r="I13586" s="4"/>
      <c r="V13586" s="27"/>
    </row>
    <row r="13587" spans="1:22" x14ac:dyDescent="0.3">
      <c r="A13587" s="1"/>
      <c r="C13587" s="6"/>
      <c r="H13587" s="8"/>
      <c r="I13587" s="4"/>
      <c r="V13587" s="27"/>
    </row>
    <row r="13588" spans="1:22" x14ac:dyDescent="0.3">
      <c r="A13588" s="1"/>
      <c r="C13588" s="6"/>
      <c r="H13588" s="8"/>
      <c r="I13588" s="4"/>
      <c r="V13588" s="27"/>
    </row>
    <row r="13589" spans="1:22" x14ac:dyDescent="0.3">
      <c r="A13589" s="1"/>
      <c r="C13589" s="6"/>
      <c r="H13589" s="8"/>
      <c r="I13589" s="4"/>
      <c r="V13589" s="27"/>
    </row>
    <row r="13590" spans="1:22" x14ac:dyDescent="0.3">
      <c r="A13590" s="1"/>
      <c r="C13590" s="6"/>
      <c r="H13590" s="8"/>
      <c r="I13590" s="4"/>
      <c r="V13590" s="27"/>
    </row>
    <row r="13591" spans="1:22" x14ac:dyDescent="0.3">
      <c r="A13591" s="1"/>
      <c r="C13591" s="6"/>
      <c r="H13591" s="8"/>
      <c r="I13591" s="4"/>
      <c r="V13591" s="27"/>
    </row>
    <row r="13592" spans="1:22" x14ac:dyDescent="0.3">
      <c r="A13592" s="1"/>
      <c r="C13592" s="6"/>
      <c r="H13592" s="8"/>
      <c r="I13592" s="4"/>
      <c r="V13592" s="27"/>
    </row>
    <row r="13593" spans="1:22" x14ac:dyDescent="0.3">
      <c r="A13593" s="1"/>
      <c r="C13593" s="6"/>
      <c r="H13593" s="8"/>
      <c r="I13593" s="4"/>
      <c r="V13593" s="27"/>
    </row>
    <row r="13594" spans="1:22" x14ac:dyDescent="0.3">
      <c r="A13594" s="1"/>
      <c r="C13594" s="6"/>
      <c r="H13594" s="8"/>
      <c r="I13594" s="4"/>
      <c r="V13594" s="27"/>
    </row>
    <row r="13595" spans="1:22" x14ac:dyDescent="0.3">
      <c r="A13595" s="1"/>
      <c r="C13595" s="6"/>
      <c r="H13595" s="8"/>
      <c r="I13595" s="4"/>
      <c r="V13595" s="27"/>
    </row>
    <row r="13596" spans="1:22" x14ac:dyDescent="0.3">
      <c r="A13596" s="1"/>
      <c r="C13596" s="6"/>
      <c r="H13596" s="8"/>
      <c r="I13596" s="4"/>
      <c r="V13596" s="27"/>
    </row>
    <row r="13597" spans="1:22" x14ac:dyDescent="0.3">
      <c r="A13597" s="1"/>
      <c r="C13597" s="6"/>
      <c r="H13597" s="8"/>
      <c r="I13597" s="4"/>
      <c r="V13597" s="27"/>
    </row>
    <row r="13598" spans="1:22" x14ac:dyDescent="0.3">
      <c r="A13598" s="1"/>
      <c r="C13598" s="6"/>
      <c r="H13598" s="8"/>
      <c r="I13598" s="4"/>
      <c r="V13598" s="27"/>
    </row>
    <row r="13599" spans="1:22" x14ac:dyDescent="0.3">
      <c r="A13599" s="1"/>
      <c r="C13599" s="6"/>
      <c r="H13599" s="8"/>
      <c r="I13599" s="4"/>
      <c r="V13599" s="27"/>
    </row>
    <row r="13600" spans="1:22" x14ac:dyDescent="0.3">
      <c r="A13600" s="1"/>
      <c r="C13600" s="6"/>
      <c r="H13600" s="8"/>
      <c r="I13600" s="4"/>
      <c r="V13600" s="27"/>
    </row>
    <row r="13601" spans="1:22" x14ac:dyDescent="0.3">
      <c r="A13601" s="1"/>
      <c r="C13601" s="6"/>
      <c r="H13601" s="8"/>
      <c r="I13601" s="4"/>
      <c r="V13601" s="27"/>
    </row>
    <row r="13602" spans="1:22" x14ac:dyDescent="0.3">
      <c r="A13602" s="1"/>
      <c r="C13602" s="6"/>
      <c r="H13602" s="8"/>
      <c r="I13602" s="4"/>
      <c r="V13602" s="27"/>
    </row>
    <row r="13603" spans="1:22" x14ac:dyDescent="0.3">
      <c r="A13603" s="1"/>
      <c r="C13603" s="6"/>
      <c r="H13603" s="8"/>
      <c r="I13603" s="4"/>
      <c r="V13603" s="27"/>
    </row>
    <row r="13604" spans="1:22" x14ac:dyDescent="0.3">
      <c r="A13604" s="1"/>
      <c r="C13604" s="6"/>
      <c r="H13604" s="8"/>
      <c r="I13604" s="4"/>
      <c r="V13604" s="27"/>
    </row>
    <row r="13605" spans="1:22" x14ac:dyDescent="0.3">
      <c r="A13605" s="1"/>
      <c r="C13605" s="6"/>
      <c r="H13605" s="8"/>
      <c r="I13605" s="4"/>
      <c r="V13605" s="27"/>
    </row>
    <row r="13606" spans="1:22" x14ac:dyDescent="0.3">
      <c r="A13606" s="1"/>
      <c r="C13606" s="6"/>
      <c r="H13606" s="8"/>
      <c r="I13606" s="4"/>
      <c r="V13606" s="27"/>
    </row>
    <row r="13607" spans="1:22" x14ac:dyDescent="0.3">
      <c r="A13607" s="1"/>
      <c r="C13607" s="6"/>
      <c r="H13607" s="8"/>
      <c r="I13607" s="4"/>
      <c r="V13607" s="27"/>
    </row>
    <row r="13608" spans="1:22" x14ac:dyDescent="0.3">
      <c r="A13608" s="1"/>
      <c r="C13608" s="6"/>
      <c r="H13608" s="8"/>
      <c r="I13608" s="4"/>
      <c r="V13608" s="27"/>
    </row>
    <row r="13609" spans="1:22" x14ac:dyDescent="0.3">
      <c r="A13609" s="1"/>
      <c r="C13609" s="6"/>
      <c r="H13609" s="8"/>
      <c r="I13609" s="4"/>
      <c r="V13609" s="27"/>
    </row>
    <row r="13610" spans="1:22" x14ac:dyDescent="0.3">
      <c r="A13610" s="1"/>
      <c r="C13610" s="6"/>
      <c r="H13610" s="8"/>
      <c r="I13610" s="4"/>
      <c r="V13610" s="27"/>
    </row>
    <row r="13611" spans="1:22" x14ac:dyDescent="0.3">
      <c r="A13611" s="1"/>
      <c r="C13611" s="6"/>
      <c r="H13611" s="8"/>
      <c r="I13611" s="4"/>
      <c r="V13611" s="27"/>
    </row>
    <row r="13612" spans="1:22" x14ac:dyDescent="0.3">
      <c r="A13612" s="1"/>
      <c r="C13612" s="6"/>
      <c r="H13612" s="8"/>
      <c r="I13612" s="4"/>
      <c r="V13612" s="27"/>
    </row>
    <row r="13613" spans="1:22" x14ac:dyDescent="0.3">
      <c r="A13613" s="1"/>
      <c r="C13613" s="6"/>
      <c r="H13613" s="8"/>
      <c r="I13613" s="4"/>
      <c r="V13613" s="27"/>
    </row>
    <row r="13614" spans="1:22" x14ac:dyDescent="0.3">
      <c r="A13614" s="1"/>
      <c r="C13614" s="6"/>
      <c r="H13614" s="8"/>
      <c r="I13614" s="4"/>
      <c r="V13614" s="27"/>
    </row>
    <row r="13615" spans="1:22" x14ac:dyDescent="0.3">
      <c r="A13615" s="1"/>
      <c r="C13615" s="6"/>
      <c r="H13615" s="8"/>
      <c r="I13615" s="4"/>
      <c r="V13615" s="27"/>
    </row>
    <row r="13616" spans="1:22" x14ac:dyDescent="0.3">
      <c r="A13616" s="1"/>
      <c r="C13616" s="6"/>
      <c r="H13616" s="8"/>
      <c r="I13616" s="4"/>
      <c r="V13616" s="27"/>
    </row>
    <row r="13617" spans="1:22" x14ac:dyDescent="0.3">
      <c r="A13617" s="1"/>
      <c r="C13617" s="6"/>
      <c r="H13617" s="8"/>
      <c r="I13617" s="4"/>
      <c r="V13617" s="27"/>
    </row>
    <row r="13618" spans="1:22" x14ac:dyDescent="0.3">
      <c r="A13618" s="1"/>
      <c r="C13618" s="6"/>
      <c r="H13618" s="8"/>
      <c r="I13618" s="4"/>
      <c r="V13618" s="27"/>
    </row>
    <row r="13619" spans="1:22" x14ac:dyDescent="0.3">
      <c r="A13619" s="1"/>
      <c r="C13619" s="6"/>
      <c r="H13619" s="8"/>
      <c r="I13619" s="4"/>
      <c r="V13619" s="27"/>
    </row>
    <row r="13620" spans="1:22" x14ac:dyDescent="0.3">
      <c r="A13620" s="1"/>
      <c r="C13620" s="6"/>
      <c r="H13620" s="8"/>
      <c r="I13620" s="4"/>
      <c r="V13620" s="27"/>
    </row>
    <row r="13621" spans="1:22" x14ac:dyDescent="0.3">
      <c r="A13621" s="1"/>
      <c r="C13621" s="6"/>
      <c r="H13621" s="8"/>
      <c r="I13621" s="4"/>
      <c r="V13621" s="27"/>
    </row>
    <row r="13622" spans="1:22" x14ac:dyDescent="0.3">
      <c r="A13622" s="1"/>
      <c r="C13622" s="6"/>
      <c r="H13622" s="8"/>
      <c r="I13622" s="4"/>
      <c r="V13622" s="27"/>
    </row>
    <row r="13623" spans="1:22" x14ac:dyDescent="0.3">
      <c r="A13623" s="1"/>
      <c r="C13623" s="6"/>
      <c r="H13623" s="8"/>
      <c r="I13623" s="4"/>
      <c r="V13623" s="27"/>
    </row>
    <row r="13624" spans="1:22" x14ac:dyDescent="0.3">
      <c r="A13624" s="1"/>
      <c r="C13624" s="6"/>
      <c r="H13624" s="8"/>
      <c r="I13624" s="4"/>
      <c r="V13624" s="27"/>
    </row>
    <row r="13625" spans="1:22" x14ac:dyDescent="0.3">
      <c r="A13625" s="1"/>
      <c r="C13625" s="6"/>
      <c r="H13625" s="8"/>
      <c r="I13625" s="4"/>
      <c r="V13625" s="27"/>
    </row>
    <row r="13626" spans="1:22" x14ac:dyDescent="0.3">
      <c r="A13626" s="1"/>
      <c r="C13626" s="6"/>
      <c r="H13626" s="8"/>
      <c r="I13626" s="4"/>
      <c r="V13626" s="27"/>
    </row>
    <row r="13627" spans="1:22" x14ac:dyDescent="0.3">
      <c r="A13627" s="1"/>
      <c r="C13627" s="6"/>
      <c r="H13627" s="8"/>
      <c r="I13627" s="4"/>
      <c r="V13627" s="27"/>
    </row>
    <row r="13628" spans="1:22" x14ac:dyDescent="0.3">
      <c r="A13628" s="1"/>
      <c r="C13628" s="6"/>
      <c r="H13628" s="8"/>
      <c r="I13628" s="4"/>
      <c r="V13628" s="27"/>
    </row>
    <row r="13629" spans="1:22" x14ac:dyDescent="0.3">
      <c r="A13629" s="1"/>
      <c r="C13629" s="6"/>
      <c r="H13629" s="8"/>
      <c r="I13629" s="4"/>
      <c r="V13629" s="27"/>
    </row>
    <row r="13630" spans="1:22" x14ac:dyDescent="0.3">
      <c r="A13630" s="1"/>
      <c r="C13630" s="6"/>
      <c r="H13630" s="8"/>
      <c r="I13630" s="4"/>
      <c r="V13630" s="27"/>
    </row>
    <row r="13631" spans="1:22" x14ac:dyDescent="0.3">
      <c r="A13631" s="1"/>
      <c r="C13631" s="6"/>
      <c r="H13631" s="8"/>
      <c r="I13631" s="4"/>
      <c r="V13631" s="27"/>
    </row>
    <row r="13632" spans="1:22" x14ac:dyDescent="0.3">
      <c r="A13632" s="1"/>
      <c r="C13632" s="6"/>
      <c r="H13632" s="8"/>
      <c r="I13632" s="4"/>
      <c r="V13632" s="27"/>
    </row>
    <row r="13633" spans="1:22" x14ac:dyDescent="0.3">
      <c r="A13633" s="1"/>
      <c r="C13633" s="6"/>
      <c r="H13633" s="8"/>
      <c r="I13633" s="4"/>
      <c r="V13633" s="27"/>
    </row>
    <row r="13634" spans="1:22" x14ac:dyDescent="0.3">
      <c r="A13634" s="1"/>
      <c r="C13634" s="6"/>
      <c r="H13634" s="8"/>
      <c r="I13634" s="4"/>
      <c r="V13634" s="27"/>
    </row>
    <row r="13635" spans="1:22" x14ac:dyDescent="0.3">
      <c r="A13635" s="1"/>
      <c r="C13635" s="6"/>
      <c r="H13635" s="8"/>
      <c r="I13635" s="4"/>
      <c r="V13635" s="27"/>
    </row>
    <row r="13636" spans="1:22" x14ac:dyDescent="0.3">
      <c r="A13636" s="1"/>
      <c r="C13636" s="6"/>
      <c r="H13636" s="8"/>
      <c r="I13636" s="4"/>
      <c r="V13636" s="27"/>
    </row>
    <row r="13637" spans="1:22" x14ac:dyDescent="0.3">
      <c r="A13637" s="1"/>
      <c r="C13637" s="6"/>
      <c r="H13637" s="8"/>
      <c r="I13637" s="4"/>
      <c r="V13637" s="27"/>
    </row>
    <row r="13638" spans="1:22" x14ac:dyDescent="0.3">
      <c r="A13638" s="1"/>
      <c r="C13638" s="6"/>
      <c r="H13638" s="8"/>
      <c r="I13638" s="4"/>
      <c r="V13638" s="27"/>
    </row>
    <row r="13639" spans="1:22" x14ac:dyDescent="0.3">
      <c r="A13639" s="1"/>
      <c r="C13639" s="6"/>
      <c r="H13639" s="8"/>
      <c r="I13639" s="4"/>
      <c r="V13639" s="27"/>
    </row>
    <row r="13640" spans="1:22" x14ac:dyDescent="0.3">
      <c r="A13640" s="1"/>
      <c r="C13640" s="6"/>
      <c r="H13640" s="8"/>
      <c r="I13640" s="4"/>
      <c r="V13640" s="27"/>
    </row>
    <row r="13641" spans="1:22" x14ac:dyDescent="0.3">
      <c r="A13641" s="1"/>
      <c r="C13641" s="6"/>
      <c r="H13641" s="8"/>
      <c r="I13641" s="4"/>
      <c r="V13641" s="27"/>
    </row>
    <row r="13642" spans="1:22" x14ac:dyDescent="0.3">
      <c r="A13642" s="1"/>
      <c r="C13642" s="6"/>
      <c r="H13642" s="8"/>
      <c r="I13642" s="4"/>
      <c r="V13642" s="27"/>
    </row>
    <row r="13643" spans="1:22" x14ac:dyDescent="0.3">
      <c r="A13643" s="1"/>
      <c r="C13643" s="6"/>
      <c r="H13643" s="8"/>
      <c r="I13643" s="4"/>
      <c r="V13643" s="27"/>
    </row>
    <row r="13644" spans="1:22" x14ac:dyDescent="0.3">
      <c r="A13644" s="1"/>
      <c r="C13644" s="6"/>
      <c r="H13644" s="8"/>
      <c r="I13644" s="4"/>
      <c r="V13644" s="27"/>
    </row>
    <row r="13645" spans="1:22" x14ac:dyDescent="0.3">
      <c r="A13645" s="1"/>
      <c r="C13645" s="6"/>
      <c r="H13645" s="8"/>
      <c r="I13645" s="4"/>
      <c r="V13645" s="27"/>
    </row>
    <row r="13646" spans="1:22" x14ac:dyDescent="0.3">
      <c r="A13646" s="1"/>
      <c r="C13646" s="6"/>
      <c r="H13646" s="8"/>
      <c r="I13646" s="4"/>
      <c r="V13646" s="27"/>
    </row>
    <row r="13647" spans="1:22" x14ac:dyDescent="0.3">
      <c r="A13647" s="1"/>
      <c r="C13647" s="6"/>
      <c r="H13647" s="8"/>
      <c r="I13647" s="4"/>
      <c r="V13647" s="27"/>
    </row>
    <row r="13648" spans="1:22" x14ac:dyDescent="0.3">
      <c r="A13648" s="1"/>
      <c r="C13648" s="6"/>
      <c r="H13648" s="8"/>
      <c r="I13648" s="4"/>
      <c r="V13648" s="27"/>
    </row>
    <row r="13649" spans="1:22" x14ac:dyDescent="0.3">
      <c r="A13649" s="1"/>
      <c r="C13649" s="6"/>
      <c r="H13649" s="8"/>
      <c r="I13649" s="4"/>
      <c r="V13649" s="27"/>
    </row>
    <row r="13650" spans="1:22" x14ac:dyDescent="0.3">
      <c r="A13650" s="1"/>
      <c r="C13650" s="6"/>
      <c r="H13650" s="8"/>
      <c r="I13650" s="4"/>
      <c r="V13650" s="27"/>
    </row>
    <row r="13651" spans="1:22" x14ac:dyDescent="0.3">
      <c r="A13651" s="1"/>
      <c r="C13651" s="6"/>
      <c r="H13651" s="8"/>
      <c r="I13651" s="4"/>
      <c r="V13651" s="27"/>
    </row>
    <row r="13652" spans="1:22" x14ac:dyDescent="0.3">
      <c r="A13652" s="1"/>
      <c r="C13652" s="6"/>
      <c r="H13652" s="8"/>
      <c r="I13652" s="4"/>
      <c r="V13652" s="27"/>
    </row>
    <row r="13653" spans="1:22" x14ac:dyDescent="0.3">
      <c r="A13653" s="1"/>
      <c r="C13653" s="6"/>
      <c r="H13653" s="8"/>
      <c r="I13653" s="4"/>
      <c r="V13653" s="27"/>
    </row>
    <row r="13654" spans="1:22" x14ac:dyDescent="0.3">
      <c r="A13654" s="1"/>
      <c r="C13654" s="6"/>
      <c r="H13654" s="8"/>
      <c r="I13654" s="4"/>
      <c r="V13654" s="27"/>
    </row>
    <row r="13655" spans="1:22" x14ac:dyDescent="0.3">
      <c r="A13655" s="1"/>
      <c r="C13655" s="6"/>
      <c r="H13655" s="8"/>
      <c r="I13655" s="4"/>
      <c r="V13655" s="27"/>
    </row>
    <row r="13656" spans="1:22" x14ac:dyDescent="0.3">
      <c r="A13656" s="1"/>
      <c r="C13656" s="6"/>
      <c r="H13656" s="8"/>
      <c r="I13656" s="4"/>
      <c r="V13656" s="27"/>
    </row>
    <row r="13657" spans="1:22" x14ac:dyDescent="0.3">
      <c r="A13657" s="1"/>
      <c r="C13657" s="6"/>
      <c r="H13657" s="8"/>
      <c r="I13657" s="4"/>
      <c r="V13657" s="27"/>
    </row>
    <row r="13658" spans="1:22" x14ac:dyDescent="0.3">
      <c r="A13658" s="1"/>
      <c r="C13658" s="6"/>
      <c r="H13658" s="8"/>
      <c r="I13658" s="4"/>
      <c r="V13658" s="27"/>
    </row>
    <row r="13659" spans="1:22" x14ac:dyDescent="0.3">
      <c r="A13659" s="1"/>
      <c r="C13659" s="6"/>
      <c r="H13659" s="8"/>
      <c r="I13659" s="4"/>
      <c r="V13659" s="27"/>
    </row>
    <row r="13660" spans="1:22" x14ac:dyDescent="0.3">
      <c r="A13660" s="1"/>
      <c r="C13660" s="6"/>
      <c r="H13660" s="8"/>
      <c r="I13660" s="4"/>
      <c r="V13660" s="27"/>
    </row>
    <row r="13661" spans="1:22" x14ac:dyDescent="0.3">
      <c r="A13661" s="1"/>
      <c r="C13661" s="6"/>
      <c r="H13661" s="8"/>
      <c r="I13661" s="4"/>
      <c r="V13661" s="27"/>
    </row>
    <row r="13662" spans="1:22" x14ac:dyDescent="0.3">
      <c r="A13662" s="1"/>
      <c r="C13662" s="6"/>
      <c r="H13662" s="8"/>
      <c r="I13662" s="4"/>
      <c r="V13662" s="27"/>
    </row>
    <row r="13663" spans="1:22" x14ac:dyDescent="0.3">
      <c r="A13663" s="1"/>
      <c r="C13663" s="6"/>
      <c r="H13663" s="8"/>
      <c r="I13663" s="4"/>
      <c r="V13663" s="27"/>
    </row>
    <row r="13664" spans="1:22" x14ac:dyDescent="0.3">
      <c r="A13664" s="1"/>
      <c r="C13664" s="6"/>
      <c r="H13664" s="8"/>
      <c r="I13664" s="4"/>
      <c r="V13664" s="27"/>
    </row>
    <row r="13665" spans="1:22" x14ac:dyDescent="0.3">
      <c r="A13665" s="1"/>
      <c r="C13665" s="6"/>
      <c r="H13665" s="8"/>
      <c r="I13665" s="4"/>
      <c r="V13665" s="27"/>
    </row>
    <row r="13666" spans="1:22" x14ac:dyDescent="0.3">
      <c r="A13666" s="1"/>
      <c r="C13666" s="6"/>
      <c r="H13666" s="8"/>
      <c r="I13666" s="4"/>
      <c r="V13666" s="27"/>
    </row>
    <row r="13667" spans="1:22" x14ac:dyDescent="0.3">
      <c r="A13667" s="1"/>
      <c r="C13667" s="6"/>
      <c r="H13667" s="8"/>
      <c r="I13667" s="4"/>
      <c r="V13667" s="27"/>
    </row>
    <row r="13668" spans="1:22" x14ac:dyDescent="0.3">
      <c r="A13668" s="1"/>
      <c r="C13668" s="6"/>
      <c r="H13668" s="8"/>
      <c r="I13668" s="4"/>
      <c r="V13668" s="27"/>
    </row>
    <row r="13669" spans="1:22" x14ac:dyDescent="0.3">
      <c r="A13669" s="1"/>
      <c r="C13669" s="6"/>
      <c r="H13669" s="8"/>
      <c r="I13669" s="4"/>
      <c r="V13669" s="27"/>
    </row>
    <row r="13670" spans="1:22" x14ac:dyDescent="0.3">
      <c r="A13670" s="1"/>
      <c r="C13670" s="6"/>
      <c r="H13670" s="8"/>
      <c r="I13670" s="4"/>
      <c r="V13670" s="27"/>
    </row>
    <row r="13671" spans="1:22" x14ac:dyDescent="0.3">
      <c r="A13671" s="1"/>
      <c r="C13671" s="6"/>
      <c r="H13671" s="8"/>
      <c r="I13671" s="4"/>
      <c r="V13671" s="27"/>
    </row>
    <row r="13672" spans="1:22" x14ac:dyDescent="0.3">
      <c r="A13672" s="1"/>
      <c r="C13672" s="6"/>
      <c r="H13672" s="8"/>
      <c r="I13672" s="4"/>
      <c r="V13672" s="27"/>
    </row>
    <row r="13673" spans="1:22" x14ac:dyDescent="0.3">
      <c r="A13673" s="1"/>
      <c r="C13673" s="6"/>
      <c r="H13673" s="8"/>
      <c r="I13673" s="4"/>
      <c r="V13673" s="27"/>
    </row>
    <row r="13674" spans="1:22" x14ac:dyDescent="0.3">
      <c r="A13674" s="1"/>
      <c r="C13674" s="6"/>
      <c r="H13674" s="8"/>
      <c r="I13674" s="4"/>
      <c r="V13674" s="27"/>
    </row>
    <row r="13675" spans="1:22" x14ac:dyDescent="0.3">
      <c r="A13675" s="1"/>
      <c r="C13675" s="6"/>
      <c r="H13675" s="8"/>
      <c r="I13675" s="4"/>
      <c r="V13675" s="27"/>
    </row>
    <row r="13676" spans="1:22" x14ac:dyDescent="0.3">
      <c r="A13676" s="1"/>
      <c r="C13676" s="6"/>
      <c r="H13676" s="8"/>
      <c r="I13676" s="4"/>
      <c r="V13676" s="27"/>
    </row>
    <row r="13677" spans="1:22" x14ac:dyDescent="0.3">
      <c r="A13677" s="1"/>
      <c r="C13677" s="6"/>
      <c r="H13677" s="8"/>
      <c r="I13677" s="4"/>
      <c r="V13677" s="27"/>
    </row>
    <row r="13678" spans="1:22" x14ac:dyDescent="0.3">
      <c r="A13678" s="1"/>
      <c r="C13678" s="6"/>
      <c r="H13678" s="8"/>
      <c r="I13678" s="4"/>
      <c r="V13678" s="27"/>
    </row>
    <row r="13679" spans="1:22" x14ac:dyDescent="0.3">
      <c r="A13679" s="1"/>
      <c r="C13679" s="6"/>
      <c r="H13679" s="8"/>
      <c r="I13679" s="4"/>
      <c r="V13679" s="27"/>
    </row>
    <row r="13680" spans="1:22" x14ac:dyDescent="0.3">
      <c r="A13680" s="1"/>
      <c r="C13680" s="6"/>
      <c r="H13680" s="8"/>
      <c r="I13680" s="4"/>
      <c r="V13680" s="27"/>
    </row>
    <row r="13681" spans="1:22" x14ac:dyDescent="0.3">
      <c r="A13681" s="1"/>
      <c r="C13681" s="6"/>
      <c r="H13681" s="8"/>
      <c r="I13681" s="4"/>
      <c r="V13681" s="27"/>
    </row>
    <row r="13682" spans="1:22" x14ac:dyDescent="0.3">
      <c r="A13682" s="1"/>
      <c r="C13682" s="6"/>
      <c r="H13682" s="8"/>
      <c r="I13682" s="4"/>
      <c r="V13682" s="27"/>
    </row>
    <row r="13683" spans="1:22" x14ac:dyDescent="0.3">
      <c r="A13683" s="1"/>
      <c r="C13683" s="6"/>
      <c r="H13683" s="8"/>
      <c r="I13683" s="4"/>
      <c r="V13683" s="27"/>
    </row>
    <row r="13684" spans="1:22" x14ac:dyDescent="0.3">
      <c r="A13684" s="1"/>
      <c r="C13684" s="6"/>
      <c r="H13684" s="8"/>
      <c r="I13684" s="4"/>
      <c r="V13684" s="27"/>
    </row>
    <row r="13685" spans="1:22" x14ac:dyDescent="0.3">
      <c r="A13685" s="1"/>
      <c r="C13685" s="6"/>
      <c r="H13685" s="8"/>
      <c r="I13685" s="4"/>
      <c r="V13685" s="27"/>
    </row>
    <row r="13686" spans="1:22" x14ac:dyDescent="0.3">
      <c r="A13686" s="1"/>
      <c r="C13686" s="6"/>
      <c r="H13686" s="8"/>
      <c r="I13686" s="4"/>
      <c r="V13686" s="27"/>
    </row>
    <row r="13687" spans="1:22" x14ac:dyDescent="0.3">
      <c r="A13687" s="1"/>
      <c r="C13687" s="6"/>
      <c r="H13687" s="8"/>
      <c r="I13687" s="4"/>
      <c r="V13687" s="27"/>
    </row>
    <row r="13688" spans="1:22" x14ac:dyDescent="0.3">
      <c r="A13688" s="1"/>
      <c r="C13688" s="6"/>
      <c r="H13688" s="8"/>
      <c r="I13688" s="4"/>
      <c r="V13688" s="27"/>
    </row>
    <row r="13689" spans="1:22" x14ac:dyDescent="0.3">
      <c r="A13689" s="1"/>
      <c r="C13689" s="6"/>
      <c r="H13689" s="8"/>
      <c r="I13689" s="4"/>
      <c r="V13689" s="27"/>
    </row>
    <row r="13690" spans="1:22" x14ac:dyDescent="0.3">
      <c r="A13690" s="1"/>
      <c r="C13690" s="6"/>
      <c r="H13690" s="8"/>
      <c r="I13690" s="4"/>
      <c r="V13690" s="27"/>
    </row>
    <row r="13691" spans="1:22" x14ac:dyDescent="0.3">
      <c r="A13691" s="1"/>
      <c r="C13691" s="6"/>
      <c r="H13691" s="8"/>
      <c r="I13691" s="4"/>
      <c r="V13691" s="27"/>
    </row>
    <row r="13692" spans="1:22" x14ac:dyDescent="0.3">
      <c r="A13692" s="1"/>
      <c r="C13692" s="6"/>
      <c r="H13692" s="8"/>
      <c r="I13692" s="4"/>
      <c r="V13692" s="27"/>
    </row>
    <row r="13693" spans="1:22" x14ac:dyDescent="0.3">
      <c r="A13693" s="1"/>
      <c r="C13693" s="6"/>
      <c r="H13693" s="8"/>
      <c r="I13693" s="4"/>
      <c r="V13693" s="27"/>
    </row>
    <row r="13694" spans="1:22" x14ac:dyDescent="0.3">
      <c r="A13694" s="1"/>
      <c r="C13694" s="6"/>
      <c r="H13694" s="8"/>
      <c r="I13694" s="4"/>
      <c r="V13694" s="27"/>
    </row>
    <row r="13695" spans="1:22" x14ac:dyDescent="0.3">
      <c r="A13695" s="1"/>
      <c r="C13695" s="6"/>
      <c r="H13695" s="8"/>
      <c r="I13695" s="4"/>
      <c r="V13695" s="27"/>
    </row>
    <row r="13696" spans="1:22" x14ac:dyDescent="0.3">
      <c r="A13696" s="1"/>
      <c r="C13696" s="6"/>
      <c r="H13696" s="8"/>
      <c r="I13696" s="4"/>
      <c r="V13696" s="27"/>
    </row>
    <row r="13697" spans="1:22" x14ac:dyDescent="0.3">
      <c r="A13697" s="1"/>
      <c r="C13697" s="6"/>
      <c r="H13697" s="8"/>
      <c r="I13697" s="4"/>
      <c r="V13697" s="27"/>
    </row>
    <row r="13698" spans="1:22" x14ac:dyDescent="0.3">
      <c r="A13698" s="1"/>
      <c r="C13698" s="6"/>
      <c r="H13698" s="8"/>
      <c r="I13698" s="4"/>
      <c r="V13698" s="27"/>
    </row>
    <row r="13699" spans="1:22" x14ac:dyDescent="0.3">
      <c r="A13699" s="1"/>
      <c r="C13699" s="6"/>
      <c r="H13699" s="8"/>
      <c r="I13699" s="4"/>
      <c r="V13699" s="27"/>
    </row>
    <row r="13700" spans="1:22" x14ac:dyDescent="0.3">
      <c r="A13700" s="1"/>
      <c r="C13700" s="6"/>
      <c r="H13700" s="8"/>
      <c r="I13700" s="4"/>
      <c r="V13700" s="27"/>
    </row>
    <row r="13701" spans="1:22" x14ac:dyDescent="0.3">
      <c r="A13701" s="1"/>
      <c r="C13701" s="6"/>
      <c r="H13701" s="8"/>
      <c r="I13701" s="4"/>
      <c r="V13701" s="27"/>
    </row>
    <row r="13702" spans="1:22" x14ac:dyDescent="0.3">
      <c r="A13702" s="1"/>
      <c r="C13702" s="6"/>
      <c r="H13702" s="8"/>
      <c r="I13702" s="4"/>
      <c r="V13702" s="27"/>
    </row>
    <row r="13703" spans="1:22" x14ac:dyDescent="0.3">
      <c r="A13703" s="1"/>
      <c r="C13703" s="6"/>
      <c r="H13703" s="8"/>
      <c r="I13703" s="4"/>
      <c r="V13703" s="27"/>
    </row>
    <row r="13704" spans="1:22" x14ac:dyDescent="0.3">
      <c r="A13704" s="1"/>
      <c r="C13704" s="6"/>
      <c r="H13704" s="8"/>
      <c r="I13704" s="4"/>
      <c r="V13704" s="27"/>
    </row>
    <row r="13705" spans="1:22" x14ac:dyDescent="0.3">
      <c r="A13705" s="1"/>
      <c r="C13705" s="6"/>
      <c r="H13705" s="8"/>
      <c r="I13705" s="4"/>
      <c r="V13705" s="27"/>
    </row>
    <row r="13706" spans="1:22" x14ac:dyDescent="0.3">
      <c r="A13706" s="1"/>
      <c r="C13706" s="6"/>
      <c r="H13706" s="8"/>
      <c r="I13706" s="4"/>
      <c r="V13706" s="27"/>
    </row>
    <row r="13707" spans="1:22" x14ac:dyDescent="0.3">
      <c r="A13707" s="1"/>
      <c r="C13707" s="6"/>
      <c r="H13707" s="8"/>
      <c r="I13707" s="4"/>
      <c r="V13707" s="27"/>
    </row>
    <row r="13708" spans="1:22" x14ac:dyDescent="0.3">
      <c r="A13708" s="1"/>
      <c r="C13708" s="6"/>
      <c r="H13708" s="8"/>
      <c r="I13708" s="4"/>
      <c r="V13708" s="27"/>
    </row>
    <row r="13709" spans="1:22" x14ac:dyDescent="0.3">
      <c r="A13709" s="1"/>
      <c r="C13709" s="6"/>
      <c r="H13709" s="8"/>
      <c r="I13709" s="4"/>
      <c r="V13709" s="27"/>
    </row>
    <row r="13710" spans="1:22" x14ac:dyDescent="0.3">
      <c r="A13710" s="1"/>
      <c r="C13710" s="6"/>
      <c r="H13710" s="8"/>
      <c r="I13710" s="4"/>
      <c r="V13710" s="27"/>
    </row>
    <row r="13711" spans="1:22" x14ac:dyDescent="0.3">
      <c r="A13711" s="1"/>
      <c r="C13711" s="6"/>
      <c r="H13711" s="8"/>
      <c r="I13711" s="4"/>
      <c r="V13711" s="27"/>
    </row>
    <row r="13712" spans="1:22" x14ac:dyDescent="0.3">
      <c r="A13712" s="1"/>
      <c r="C13712" s="6"/>
      <c r="H13712" s="8"/>
      <c r="I13712" s="4"/>
      <c r="V13712" s="27"/>
    </row>
    <row r="13713" spans="1:22" x14ac:dyDescent="0.3">
      <c r="A13713" s="1"/>
      <c r="C13713" s="6"/>
      <c r="H13713" s="8"/>
      <c r="I13713" s="4"/>
      <c r="V13713" s="27"/>
    </row>
    <row r="13714" spans="1:22" x14ac:dyDescent="0.3">
      <c r="A13714" s="1"/>
      <c r="C13714" s="6"/>
      <c r="H13714" s="8"/>
      <c r="I13714" s="4"/>
      <c r="V13714" s="27"/>
    </row>
    <row r="13715" spans="1:22" x14ac:dyDescent="0.3">
      <c r="A13715" s="1"/>
      <c r="C13715" s="6"/>
      <c r="H13715" s="8"/>
      <c r="I13715" s="4"/>
      <c r="V13715" s="27"/>
    </row>
    <row r="13716" spans="1:22" x14ac:dyDescent="0.3">
      <c r="A13716" s="1"/>
      <c r="C13716" s="6"/>
      <c r="H13716" s="8"/>
      <c r="I13716" s="4"/>
      <c r="V13716" s="27"/>
    </row>
    <row r="13717" spans="1:22" x14ac:dyDescent="0.3">
      <c r="A13717" s="1"/>
      <c r="C13717" s="6"/>
      <c r="H13717" s="8"/>
      <c r="I13717" s="4"/>
      <c r="V13717" s="27"/>
    </row>
    <row r="13718" spans="1:22" x14ac:dyDescent="0.3">
      <c r="A13718" s="1"/>
      <c r="C13718" s="6"/>
      <c r="H13718" s="8"/>
      <c r="I13718" s="4"/>
      <c r="V13718" s="27"/>
    </row>
    <row r="13719" spans="1:22" x14ac:dyDescent="0.3">
      <c r="A13719" s="1"/>
      <c r="C13719" s="6"/>
      <c r="H13719" s="8"/>
      <c r="I13719" s="4"/>
      <c r="V13719" s="27"/>
    </row>
    <row r="13720" spans="1:22" x14ac:dyDescent="0.3">
      <c r="A13720" s="1"/>
      <c r="C13720" s="6"/>
      <c r="H13720" s="8"/>
      <c r="I13720" s="4"/>
      <c r="V13720" s="27"/>
    </row>
    <row r="13721" spans="1:22" x14ac:dyDescent="0.3">
      <c r="A13721" s="1"/>
      <c r="C13721" s="6"/>
      <c r="H13721" s="8"/>
      <c r="I13721" s="4"/>
      <c r="V13721" s="27"/>
    </row>
    <row r="13722" spans="1:22" x14ac:dyDescent="0.3">
      <c r="A13722" s="1"/>
      <c r="C13722" s="6"/>
      <c r="H13722" s="8"/>
      <c r="I13722" s="4"/>
      <c r="V13722" s="27"/>
    </row>
    <row r="13723" spans="1:22" x14ac:dyDescent="0.3">
      <c r="A13723" s="1"/>
      <c r="C13723" s="6"/>
      <c r="H13723" s="8"/>
      <c r="I13723" s="4"/>
      <c r="V13723" s="27"/>
    </row>
    <row r="13724" spans="1:22" x14ac:dyDescent="0.3">
      <c r="A13724" s="1"/>
      <c r="C13724" s="6"/>
      <c r="H13724" s="8"/>
      <c r="I13724" s="4"/>
      <c r="V13724" s="27"/>
    </row>
    <row r="13725" spans="1:22" x14ac:dyDescent="0.3">
      <c r="A13725" s="1"/>
      <c r="C13725" s="6"/>
      <c r="H13725" s="8"/>
      <c r="I13725" s="4"/>
      <c r="V13725" s="27"/>
    </row>
    <row r="13726" spans="1:22" x14ac:dyDescent="0.3">
      <c r="A13726" s="1"/>
      <c r="C13726" s="6"/>
      <c r="H13726" s="8"/>
      <c r="I13726" s="4"/>
      <c r="V13726" s="27"/>
    </row>
    <row r="13727" spans="1:22" x14ac:dyDescent="0.3">
      <c r="A13727" s="1"/>
      <c r="C13727" s="6"/>
      <c r="H13727" s="8"/>
      <c r="I13727" s="4"/>
      <c r="V13727" s="27"/>
    </row>
    <row r="13728" spans="1:22" x14ac:dyDescent="0.3">
      <c r="A13728" s="1"/>
      <c r="C13728" s="6"/>
      <c r="H13728" s="8"/>
      <c r="I13728" s="4"/>
      <c r="V13728" s="27"/>
    </row>
    <row r="13729" spans="1:22" x14ac:dyDescent="0.3">
      <c r="A13729" s="1"/>
      <c r="C13729" s="6"/>
      <c r="H13729" s="8"/>
      <c r="I13729" s="4"/>
      <c r="V13729" s="27"/>
    </row>
    <row r="13730" spans="1:22" x14ac:dyDescent="0.3">
      <c r="A13730" s="1"/>
      <c r="C13730" s="6"/>
      <c r="H13730" s="8"/>
      <c r="I13730" s="4"/>
      <c r="V13730" s="27"/>
    </row>
    <row r="13731" spans="1:22" x14ac:dyDescent="0.3">
      <c r="A13731" s="1"/>
      <c r="C13731" s="6"/>
      <c r="H13731" s="8"/>
      <c r="I13731" s="4"/>
      <c r="V13731" s="27"/>
    </row>
    <row r="13732" spans="1:22" x14ac:dyDescent="0.3">
      <c r="A13732" s="1"/>
      <c r="C13732" s="6"/>
      <c r="H13732" s="8"/>
      <c r="I13732" s="4"/>
      <c r="V13732" s="27"/>
    </row>
    <row r="13733" spans="1:22" x14ac:dyDescent="0.3">
      <c r="A13733" s="1"/>
      <c r="C13733" s="6"/>
      <c r="H13733" s="8"/>
      <c r="I13733" s="4"/>
      <c r="V13733" s="27"/>
    </row>
    <row r="13734" spans="1:22" x14ac:dyDescent="0.3">
      <c r="A13734" s="1"/>
      <c r="C13734" s="6"/>
      <c r="H13734" s="8"/>
      <c r="I13734" s="4"/>
      <c r="V13734" s="27"/>
    </row>
    <row r="13735" spans="1:22" x14ac:dyDescent="0.3">
      <c r="A13735" s="1"/>
      <c r="C13735" s="6"/>
      <c r="H13735" s="8"/>
      <c r="I13735" s="4"/>
      <c r="V13735" s="27"/>
    </row>
    <row r="13736" spans="1:22" x14ac:dyDescent="0.3">
      <c r="A13736" s="1"/>
      <c r="C13736" s="6"/>
      <c r="H13736" s="8"/>
      <c r="I13736" s="4"/>
      <c r="V13736" s="27"/>
    </row>
    <row r="13737" spans="1:22" x14ac:dyDescent="0.3">
      <c r="A13737" s="1"/>
      <c r="C13737" s="6"/>
      <c r="H13737" s="8"/>
      <c r="I13737" s="4"/>
      <c r="V13737" s="27"/>
    </row>
    <row r="13738" spans="1:22" x14ac:dyDescent="0.3">
      <c r="A13738" s="1"/>
      <c r="C13738" s="6"/>
      <c r="H13738" s="8"/>
      <c r="I13738" s="4"/>
      <c r="V13738" s="27"/>
    </row>
    <row r="13739" spans="1:22" x14ac:dyDescent="0.3">
      <c r="A13739" s="1"/>
      <c r="C13739" s="6"/>
      <c r="H13739" s="8"/>
      <c r="I13739" s="4"/>
      <c r="V13739" s="27"/>
    </row>
    <row r="13740" spans="1:22" x14ac:dyDescent="0.3">
      <c r="A13740" s="1"/>
      <c r="C13740" s="6"/>
      <c r="H13740" s="8"/>
      <c r="I13740" s="4"/>
      <c r="V13740" s="27"/>
    </row>
    <row r="13741" spans="1:22" x14ac:dyDescent="0.3">
      <c r="A13741" s="1"/>
      <c r="C13741" s="6"/>
      <c r="H13741" s="8"/>
      <c r="I13741" s="4"/>
      <c r="V13741" s="27"/>
    </row>
    <row r="13742" spans="1:22" x14ac:dyDescent="0.3">
      <c r="A13742" s="1"/>
      <c r="C13742" s="6"/>
      <c r="H13742" s="8"/>
      <c r="I13742" s="4"/>
      <c r="V13742" s="27"/>
    </row>
    <row r="13743" spans="1:22" x14ac:dyDescent="0.3">
      <c r="A13743" s="1"/>
      <c r="C13743" s="6"/>
      <c r="H13743" s="8"/>
      <c r="I13743" s="4"/>
      <c r="V13743" s="27"/>
    </row>
    <row r="13744" spans="1:22" x14ac:dyDescent="0.3">
      <c r="A13744" s="1"/>
      <c r="C13744" s="6"/>
      <c r="H13744" s="8"/>
      <c r="I13744" s="4"/>
      <c r="V13744" s="27"/>
    </row>
    <row r="13745" spans="1:22" x14ac:dyDescent="0.3">
      <c r="A13745" s="1"/>
      <c r="C13745" s="6"/>
      <c r="H13745" s="8"/>
      <c r="I13745" s="4"/>
      <c r="V13745" s="27"/>
    </row>
    <row r="13746" spans="1:22" x14ac:dyDescent="0.3">
      <c r="A13746" s="1"/>
      <c r="C13746" s="6"/>
      <c r="H13746" s="8"/>
      <c r="I13746" s="4"/>
      <c r="V13746" s="27"/>
    </row>
    <row r="13747" spans="1:22" x14ac:dyDescent="0.3">
      <c r="A13747" s="1"/>
      <c r="C13747" s="6"/>
      <c r="H13747" s="8"/>
      <c r="I13747" s="4"/>
      <c r="V13747" s="27"/>
    </row>
    <row r="13748" spans="1:22" x14ac:dyDescent="0.3">
      <c r="A13748" s="1"/>
      <c r="C13748" s="6"/>
      <c r="H13748" s="8"/>
      <c r="I13748" s="4"/>
      <c r="V13748" s="27"/>
    </row>
    <row r="13749" spans="1:22" x14ac:dyDescent="0.3">
      <c r="A13749" s="1"/>
      <c r="C13749" s="6"/>
      <c r="H13749" s="8"/>
      <c r="I13749" s="4"/>
      <c r="V13749" s="27"/>
    </row>
    <row r="13750" spans="1:22" x14ac:dyDescent="0.3">
      <c r="A13750" s="1"/>
      <c r="C13750" s="6"/>
      <c r="H13750" s="8"/>
      <c r="I13750" s="4"/>
      <c r="V13750" s="27"/>
    </row>
    <row r="13751" spans="1:22" x14ac:dyDescent="0.3">
      <c r="A13751" s="1"/>
      <c r="C13751" s="6"/>
      <c r="H13751" s="8"/>
      <c r="I13751" s="4"/>
      <c r="V13751" s="27"/>
    </row>
    <row r="13752" spans="1:22" x14ac:dyDescent="0.3">
      <c r="A13752" s="1"/>
      <c r="C13752" s="6"/>
      <c r="H13752" s="8"/>
      <c r="I13752" s="4"/>
      <c r="V13752" s="27"/>
    </row>
    <row r="13753" spans="1:22" x14ac:dyDescent="0.3">
      <c r="A13753" s="1"/>
      <c r="C13753" s="6"/>
      <c r="H13753" s="8"/>
      <c r="I13753" s="4"/>
      <c r="V13753" s="27"/>
    </row>
    <row r="13754" spans="1:22" x14ac:dyDescent="0.3">
      <c r="A13754" s="1"/>
      <c r="C13754" s="6"/>
      <c r="H13754" s="8"/>
      <c r="I13754" s="4"/>
      <c r="V13754" s="27"/>
    </row>
    <row r="13755" spans="1:22" x14ac:dyDescent="0.3">
      <c r="A13755" s="1"/>
      <c r="C13755" s="6"/>
      <c r="H13755" s="8"/>
      <c r="I13755" s="4"/>
      <c r="V13755" s="27"/>
    </row>
    <row r="13756" spans="1:22" x14ac:dyDescent="0.3">
      <c r="A13756" s="1"/>
      <c r="C13756" s="6"/>
      <c r="H13756" s="8"/>
      <c r="I13756" s="4"/>
      <c r="V13756" s="27"/>
    </row>
    <row r="13757" spans="1:22" x14ac:dyDescent="0.3">
      <c r="A13757" s="1"/>
      <c r="C13757" s="6"/>
      <c r="H13757" s="8"/>
      <c r="I13757" s="4"/>
      <c r="V13757" s="27"/>
    </row>
    <row r="13758" spans="1:22" x14ac:dyDescent="0.3">
      <c r="A13758" s="1"/>
      <c r="C13758" s="6"/>
      <c r="H13758" s="8"/>
      <c r="I13758" s="4"/>
      <c r="V13758" s="27"/>
    </row>
    <row r="13759" spans="1:22" x14ac:dyDescent="0.3">
      <c r="A13759" s="1"/>
      <c r="C13759" s="6"/>
      <c r="H13759" s="8"/>
      <c r="I13759" s="4"/>
      <c r="V13759" s="27"/>
    </row>
    <row r="13760" spans="1:22" x14ac:dyDescent="0.3">
      <c r="A13760" s="1"/>
      <c r="C13760" s="6"/>
      <c r="H13760" s="8"/>
      <c r="I13760" s="4"/>
      <c r="V13760" s="27"/>
    </row>
    <row r="13761" spans="1:22" x14ac:dyDescent="0.3">
      <c r="A13761" s="1"/>
      <c r="C13761" s="6"/>
      <c r="H13761" s="8"/>
      <c r="I13761" s="4"/>
      <c r="V13761" s="27"/>
    </row>
    <row r="13762" spans="1:22" x14ac:dyDescent="0.3">
      <c r="A13762" s="1"/>
      <c r="C13762" s="6"/>
      <c r="H13762" s="8"/>
      <c r="I13762" s="4"/>
      <c r="V13762" s="27"/>
    </row>
    <row r="13763" spans="1:22" x14ac:dyDescent="0.3">
      <c r="A13763" s="1"/>
      <c r="C13763" s="6"/>
      <c r="H13763" s="8"/>
      <c r="I13763" s="4"/>
      <c r="V13763" s="27"/>
    </row>
    <row r="13764" spans="1:22" x14ac:dyDescent="0.3">
      <c r="A13764" s="1"/>
      <c r="C13764" s="6"/>
      <c r="H13764" s="8"/>
      <c r="I13764" s="4"/>
      <c r="V13764" s="27"/>
    </row>
    <row r="13765" spans="1:22" x14ac:dyDescent="0.3">
      <c r="A13765" s="1"/>
      <c r="C13765" s="6"/>
      <c r="H13765" s="8"/>
      <c r="I13765" s="4"/>
      <c r="V13765" s="27"/>
    </row>
    <row r="13766" spans="1:22" x14ac:dyDescent="0.3">
      <c r="A13766" s="1"/>
      <c r="C13766" s="6"/>
      <c r="H13766" s="8"/>
      <c r="I13766" s="4"/>
      <c r="V13766" s="27"/>
    </row>
    <row r="13767" spans="1:22" x14ac:dyDescent="0.3">
      <c r="A13767" s="1"/>
      <c r="C13767" s="6"/>
      <c r="H13767" s="8"/>
      <c r="I13767" s="4"/>
      <c r="V13767" s="27"/>
    </row>
    <row r="13768" spans="1:22" x14ac:dyDescent="0.3">
      <c r="A13768" s="1"/>
      <c r="C13768" s="6"/>
      <c r="H13768" s="8"/>
      <c r="I13768" s="4"/>
      <c r="V13768" s="27"/>
    </row>
    <row r="13769" spans="1:22" x14ac:dyDescent="0.3">
      <c r="A13769" s="1"/>
      <c r="C13769" s="6"/>
      <c r="H13769" s="8"/>
      <c r="I13769" s="4"/>
      <c r="V13769" s="27"/>
    </row>
    <row r="13770" spans="1:22" x14ac:dyDescent="0.3">
      <c r="A13770" s="1"/>
      <c r="C13770" s="6"/>
      <c r="H13770" s="8"/>
      <c r="I13770" s="4"/>
      <c r="V13770" s="27"/>
    </row>
    <row r="13771" spans="1:22" x14ac:dyDescent="0.3">
      <c r="A13771" s="1"/>
      <c r="C13771" s="6"/>
      <c r="H13771" s="8"/>
      <c r="I13771" s="4"/>
      <c r="V13771" s="27"/>
    </row>
    <row r="13772" spans="1:22" x14ac:dyDescent="0.3">
      <c r="A13772" s="1"/>
      <c r="C13772" s="6"/>
      <c r="H13772" s="8"/>
      <c r="I13772" s="4"/>
      <c r="V13772" s="27"/>
    </row>
    <row r="13773" spans="1:22" x14ac:dyDescent="0.3">
      <c r="A13773" s="1"/>
      <c r="C13773" s="6"/>
      <c r="H13773" s="8"/>
      <c r="I13773" s="4"/>
      <c r="V13773" s="27"/>
    </row>
    <row r="13774" spans="1:22" x14ac:dyDescent="0.3">
      <c r="A13774" s="1"/>
      <c r="C13774" s="6"/>
      <c r="H13774" s="8"/>
      <c r="I13774" s="4"/>
      <c r="V13774" s="27"/>
    </row>
    <row r="13775" spans="1:22" x14ac:dyDescent="0.3">
      <c r="A13775" s="1"/>
      <c r="C13775" s="6"/>
      <c r="H13775" s="8"/>
      <c r="I13775" s="4"/>
      <c r="V13775" s="27"/>
    </row>
    <row r="13776" spans="1:22" x14ac:dyDescent="0.3">
      <c r="A13776" s="1"/>
      <c r="C13776" s="6"/>
      <c r="H13776" s="8"/>
      <c r="I13776" s="4"/>
      <c r="V13776" s="27"/>
    </row>
    <row r="13777" spans="1:22" x14ac:dyDescent="0.3">
      <c r="A13777" s="1"/>
      <c r="C13777" s="6"/>
      <c r="H13777" s="8"/>
      <c r="I13777" s="4"/>
      <c r="V13777" s="27"/>
    </row>
    <row r="13778" spans="1:22" x14ac:dyDescent="0.3">
      <c r="A13778" s="1"/>
      <c r="C13778" s="6"/>
      <c r="H13778" s="8"/>
      <c r="I13778" s="4"/>
      <c r="V13778" s="27"/>
    </row>
    <row r="13779" spans="1:22" x14ac:dyDescent="0.3">
      <c r="A13779" s="1"/>
      <c r="C13779" s="6"/>
      <c r="H13779" s="8"/>
      <c r="I13779" s="4"/>
      <c r="V13779" s="27"/>
    </row>
    <row r="13780" spans="1:22" x14ac:dyDescent="0.3">
      <c r="A13780" s="1"/>
      <c r="C13780" s="6"/>
      <c r="H13780" s="8"/>
      <c r="I13780" s="4"/>
      <c r="V13780" s="27"/>
    </row>
    <row r="13781" spans="1:22" x14ac:dyDescent="0.3">
      <c r="A13781" s="1"/>
      <c r="C13781" s="6"/>
      <c r="H13781" s="8"/>
      <c r="I13781" s="4"/>
      <c r="V13781" s="27"/>
    </row>
    <row r="13782" spans="1:22" x14ac:dyDescent="0.3">
      <c r="A13782" s="1"/>
      <c r="C13782" s="6"/>
      <c r="H13782" s="8"/>
      <c r="I13782" s="4"/>
      <c r="V13782" s="27"/>
    </row>
    <row r="13783" spans="1:22" x14ac:dyDescent="0.3">
      <c r="A13783" s="1"/>
      <c r="C13783" s="6"/>
      <c r="H13783" s="8"/>
      <c r="I13783" s="4"/>
      <c r="V13783" s="27"/>
    </row>
    <row r="13784" spans="1:22" x14ac:dyDescent="0.3">
      <c r="A13784" s="1"/>
      <c r="C13784" s="6"/>
      <c r="H13784" s="8"/>
      <c r="I13784" s="4"/>
      <c r="V13784" s="27"/>
    </row>
    <row r="13785" spans="1:22" x14ac:dyDescent="0.3">
      <c r="A13785" s="1"/>
      <c r="C13785" s="6"/>
      <c r="H13785" s="8"/>
      <c r="I13785" s="4"/>
      <c r="V13785" s="27"/>
    </row>
    <row r="13786" spans="1:22" x14ac:dyDescent="0.3">
      <c r="A13786" s="1"/>
      <c r="C13786" s="6"/>
      <c r="H13786" s="8"/>
      <c r="I13786" s="4"/>
      <c r="V13786" s="27"/>
    </row>
    <row r="13787" spans="1:22" x14ac:dyDescent="0.3">
      <c r="A13787" s="1"/>
      <c r="C13787" s="6"/>
      <c r="H13787" s="8"/>
      <c r="I13787" s="4"/>
      <c r="V13787" s="27"/>
    </row>
    <row r="13788" spans="1:22" x14ac:dyDescent="0.3">
      <c r="A13788" s="1"/>
      <c r="C13788" s="6"/>
      <c r="H13788" s="8"/>
      <c r="I13788" s="4"/>
      <c r="V13788" s="27"/>
    </row>
    <row r="13789" spans="1:22" x14ac:dyDescent="0.3">
      <c r="A13789" s="1"/>
      <c r="C13789" s="6"/>
      <c r="H13789" s="8"/>
      <c r="I13789" s="4"/>
      <c r="V13789" s="27"/>
    </row>
    <row r="13790" spans="1:22" x14ac:dyDescent="0.3">
      <c r="A13790" s="1"/>
      <c r="C13790" s="6"/>
      <c r="H13790" s="8"/>
      <c r="I13790" s="4"/>
      <c r="V13790" s="27"/>
    </row>
    <row r="13791" spans="1:22" x14ac:dyDescent="0.3">
      <c r="A13791" s="1"/>
      <c r="C13791" s="6"/>
      <c r="H13791" s="8"/>
      <c r="I13791" s="4"/>
      <c r="V13791" s="27"/>
    </row>
    <row r="13792" spans="1:22" x14ac:dyDescent="0.3">
      <c r="A13792" s="1"/>
      <c r="C13792" s="6"/>
      <c r="H13792" s="8"/>
      <c r="I13792" s="4"/>
      <c r="V13792" s="27"/>
    </row>
    <row r="13793" spans="1:22" x14ac:dyDescent="0.3">
      <c r="A13793" s="1"/>
      <c r="C13793" s="6"/>
      <c r="H13793" s="8"/>
      <c r="I13793" s="4"/>
      <c r="V13793" s="27"/>
    </row>
    <row r="13794" spans="1:22" x14ac:dyDescent="0.3">
      <c r="A13794" s="1"/>
      <c r="C13794" s="6"/>
      <c r="H13794" s="8"/>
      <c r="I13794" s="4"/>
      <c r="V13794" s="27"/>
    </row>
    <row r="13795" spans="1:22" x14ac:dyDescent="0.3">
      <c r="A13795" s="1"/>
      <c r="C13795" s="6"/>
      <c r="H13795" s="8"/>
      <c r="I13795" s="4"/>
      <c r="V13795" s="27"/>
    </row>
    <row r="13796" spans="1:22" x14ac:dyDescent="0.3">
      <c r="A13796" s="1"/>
      <c r="C13796" s="6"/>
      <c r="H13796" s="8"/>
      <c r="I13796" s="4"/>
      <c r="V13796" s="27"/>
    </row>
    <row r="13797" spans="1:22" x14ac:dyDescent="0.3">
      <c r="A13797" s="1"/>
      <c r="C13797" s="6"/>
      <c r="H13797" s="8"/>
      <c r="I13797" s="4"/>
      <c r="V13797" s="27"/>
    </row>
    <row r="13798" spans="1:22" x14ac:dyDescent="0.3">
      <c r="A13798" s="1"/>
      <c r="C13798" s="6"/>
      <c r="H13798" s="8"/>
      <c r="I13798" s="4"/>
      <c r="V13798" s="27"/>
    </row>
    <row r="13799" spans="1:22" x14ac:dyDescent="0.3">
      <c r="A13799" s="1"/>
      <c r="C13799" s="6"/>
      <c r="H13799" s="8"/>
      <c r="I13799" s="4"/>
      <c r="V13799" s="27"/>
    </row>
    <row r="13800" spans="1:22" x14ac:dyDescent="0.3">
      <c r="A13800" s="1"/>
      <c r="C13800" s="6"/>
      <c r="H13800" s="8"/>
      <c r="I13800" s="4"/>
      <c r="V13800" s="27"/>
    </row>
    <row r="13801" spans="1:22" x14ac:dyDescent="0.3">
      <c r="A13801" s="1"/>
      <c r="C13801" s="6"/>
      <c r="H13801" s="8"/>
      <c r="I13801" s="4"/>
      <c r="V13801" s="27"/>
    </row>
    <row r="13802" spans="1:22" x14ac:dyDescent="0.3">
      <c r="A13802" s="1"/>
      <c r="C13802" s="6"/>
      <c r="H13802" s="8"/>
      <c r="I13802" s="4"/>
      <c r="V13802" s="27"/>
    </row>
    <row r="13803" spans="1:22" x14ac:dyDescent="0.3">
      <c r="A13803" s="1"/>
      <c r="C13803" s="6"/>
      <c r="H13803" s="8"/>
      <c r="I13803" s="4"/>
      <c r="V13803" s="27"/>
    </row>
    <row r="13804" spans="1:22" x14ac:dyDescent="0.3">
      <c r="A13804" s="1"/>
      <c r="C13804" s="6"/>
      <c r="H13804" s="8"/>
      <c r="I13804" s="4"/>
      <c r="V13804" s="27"/>
    </row>
    <row r="13805" spans="1:22" x14ac:dyDescent="0.3">
      <c r="A13805" s="1"/>
      <c r="C13805" s="6"/>
      <c r="H13805" s="8"/>
      <c r="I13805" s="4"/>
      <c r="V13805" s="27"/>
    </row>
    <row r="13806" spans="1:22" x14ac:dyDescent="0.3">
      <c r="A13806" s="1"/>
      <c r="C13806" s="6"/>
      <c r="H13806" s="8"/>
      <c r="I13806" s="4"/>
      <c r="V13806" s="27"/>
    </row>
    <row r="13807" spans="1:22" x14ac:dyDescent="0.3">
      <c r="A13807" s="1"/>
      <c r="C13807" s="6"/>
      <c r="H13807" s="8"/>
      <c r="I13807" s="4"/>
      <c r="V13807" s="27"/>
    </row>
    <row r="13808" spans="1:22" x14ac:dyDescent="0.3">
      <c r="A13808" s="1"/>
      <c r="C13808" s="6"/>
      <c r="H13808" s="8"/>
      <c r="I13808" s="4"/>
      <c r="V13808" s="27"/>
    </row>
    <row r="13809" spans="1:22" x14ac:dyDescent="0.3">
      <c r="A13809" s="1"/>
      <c r="C13809" s="6"/>
      <c r="H13809" s="8"/>
      <c r="I13809" s="4"/>
      <c r="V13809" s="27"/>
    </row>
    <row r="13810" spans="1:22" x14ac:dyDescent="0.3">
      <c r="A13810" s="1"/>
      <c r="C13810" s="6"/>
      <c r="H13810" s="8"/>
      <c r="I13810" s="4"/>
      <c r="V13810" s="27"/>
    </row>
    <row r="13811" spans="1:22" x14ac:dyDescent="0.3">
      <c r="A13811" s="1"/>
      <c r="C13811" s="6"/>
      <c r="H13811" s="8"/>
      <c r="I13811" s="4"/>
      <c r="V13811" s="27"/>
    </row>
    <row r="13812" spans="1:22" x14ac:dyDescent="0.3">
      <c r="A13812" s="1"/>
      <c r="C13812" s="6"/>
      <c r="H13812" s="8"/>
      <c r="I13812" s="4"/>
      <c r="V13812" s="27"/>
    </row>
    <row r="13813" spans="1:22" x14ac:dyDescent="0.3">
      <c r="A13813" s="1"/>
      <c r="C13813" s="6"/>
      <c r="H13813" s="8"/>
      <c r="I13813" s="4"/>
      <c r="V13813" s="27"/>
    </row>
    <row r="13814" spans="1:22" x14ac:dyDescent="0.3">
      <c r="A13814" s="1"/>
      <c r="C13814" s="6"/>
      <c r="H13814" s="8"/>
      <c r="I13814" s="4"/>
      <c r="V13814" s="27"/>
    </row>
    <row r="13815" spans="1:22" x14ac:dyDescent="0.3">
      <c r="A13815" s="1"/>
      <c r="C13815" s="6"/>
      <c r="H13815" s="8"/>
      <c r="I13815" s="4"/>
      <c r="V13815" s="27"/>
    </row>
    <row r="13816" spans="1:22" x14ac:dyDescent="0.3">
      <c r="A13816" s="1"/>
      <c r="C13816" s="6"/>
      <c r="H13816" s="8"/>
      <c r="I13816" s="4"/>
      <c r="V13816" s="27"/>
    </row>
    <row r="13817" spans="1:22" x14ac:dyDescent="0.3">
      <c r="A13817" s="1"/>
      <c r="C13817" s="6"/>
      <c r="H13817" s="8"/>
      <c r="I13817" s="4"/>
      <c r="V13817" s="27"/>
    </row>
    <row r="13818" spans="1:22" x14ac:dyDescent="0.3">
      <c r="A13818" s="1"/>
      <c r="C13818" s="6"/>
      <c r="H13818" s="8"/>
      <c r="I13818" s="4"/>
      <c r="V13818" s="27"/>
    </row>
    <row r="13819" spans="1:22" x14ac:dyDescent="0.3">
      <c r="A13819" s="1"/>
      <c r="C13819" s="6"/>
      <c r="H13819" s="8"/>
      <c r="I13819" s="4"/>
      <c r="V13819" s="27"/>
    </row>
    <row r="13820" spans="1:22" x14ac:dyDescent="0.3">
      <c r="A13820" s="1"/>
      <c r="C13820" s="6"/>
      <c r="H13820" s="8"/>
      <c r="I13820" s="4"/>
      <c r="V13820" s="27"/>
    </row>
    <row r="13821" spans="1:22" x14ac:dyDescent="0.3">
      <c r="A13821" s="1"/>
      <c r="C13821" s="6"/>
      <c r="H13821" s="8"/>
      <c r="I13821" s="4"/>
      <c r="V13821" s="27"/>
    </row>
    <row r="13822" spans="1:22" x14ac:dyDescent="0.3">
      <c r="A13822" s="1"/>
      <c r="C13822" s="6"/>
      <c r="H13822" s="8"/>
      <c r="I13822" s="4"/>
      <c r="V13822" s="27"/>
    </row>
    <row r="13823" spans="1:22" x14ac:dyDescent="0.3">
      <c r="A13823" s="1"/>
      <c r="C13823" s="6"/>
      <c r="H13823" s="8"/>
      <c r="I13823" s="4"/>
      <c r="V13823" s="27"/>
    </row>
    <row r="13824" spans="1:22" x14ac:dyDescent="0.3">
      <c r="A13824" s="1"/>
      <c r="C13824" s="6"/>
      <c r="H13824" s="8"/>
      <c r="I13824" s="4"/>
      <c r="V13824" s="27"/>
    </row>
    <row r="13825" spans="1:22" x14ac:dyDescent="0.3">
      <c r="A13825" s="1"/>
      <c r="C13825" s="6"/>
      <c r="H13825" s="8"/>
      <c r="I13825" s="4"/>
      <c r="V13825" s="27"/>
    </row>
    <row r="13826" spans="1:22" x14ac:dyDescent="0.3">
      <c r="A13826" s="1"/>
      <c r="C13826" s="6"/>
      <c r="H13826" s="8"/>
      <c r="I13826" s="4"/>
      <c r="V13826" s="27"/>
    </row>
    <row r="13827" spans="1:22" x14ac:dyDescent="0.3">
      <c r="A13827" s="1"/>
      <c r="C13827" s="6"/>
      <c r="H13827" s="8"/>
      <c r="I13827" s="4"/>
      <c r="V13827" s="27"/>
    </row>
    <row r="13828" spans="1:22" x14ac:dyDescent="0.3">
      <c r="A13828" s="1"/>
      <c r="C13828" s="6"/>
      <c r="H13828" s="8"/>
      <c r="I13828" s="4"/>
      <c r="V13828" s="27"/>
    </row>
    <row r="13829" spans="1:22" x14ac:dyDescent="0.3">
      <c r="A13829" s="1"/>
      <c r="C13829" s="6"/>
      <c r="H13829" s="8"/>
      <c r="I13829" s="4"/>
      <c r="V13829" s="27"/>
    </row>
    <row r="13830" spans="1:22" x14ac:dyDescent="0.3">
      <c r="A13830" s="1"/>
      <c r="C13830" s="6"/>
      <c r="H13830" s="8"/>
      <c r="I13830" s="4"/>
      <c r="V13830" s="27"/>
    </row>
    <row r="13831" spans="1:22" x14ac:dyDescent="0.3">
      <c r="A13831" s="1"/>
      <c r="C13831" s="6"/>
      <c r="H13831" s="8"/>
      <c r="I13831" s="4"/>
      <c r="V13831" s="27"/>
    </row>
    <row r="13832" spans="1:22" x14ac:dyDescent="0.3">
      <c r="A13832" s="1"/>
      <c r="C13832" s="6"/>
      <c r="H13832" s="8"/>
      <c r="I13832" s="4"/>
      <c r="V13832" s="27"/>
    </row>
    <row r="13833" spans="1:22" x14ac:dyDescent="0.3">
      <c r="A13833" s="1"/>
      <c r="C13833" s="6"/>
      <c r="H13833" s="8"/>
      <c r="I13833" s="4"/>
      <c r="V13833" s="27"/>
    </row>
    <row r="13834" spans="1:22" x14ac:dyDescent="0.3">
      <c r="A13834" s="1"/>
      <c r="C13834" s="6"/>
      <c r="H13834" s="8"/>
      <c r="I13834" s="4"/>
      <c r="V13834" s="27"/>
    </row>
    <row r="13835" spans="1:22" x14ac:dyDescent="0.3">
      <c r="A13835" s="1"/>
      <c r="C13835" s="6"/>
      <c r="H13835" s="8"/>
      <c r="I13835" s="4"/>
      <c r="V13835" s="27"/>
    </row>
    <row r="13836" spans="1:22" x14ac:dyDescent="0.3">
      <c r="A13836" s="1"/>
      <c r="C13836" s="6"/>
      <c r="H13836" s="8"/>
      <c r="I13836" s="4"/>
      <c r="V13836" s="27"/>
    </row>
    <row r="13837" spans="1:22" x14ac:dyDescent="0.3">
      <c r="A13837" s="1"/>
      <c r="C13837" s="6"/>
      <c r="H13837" s="8"/>
      <c r="I13837" s="4"/>
      <c r="V13837" s="27"/>
    </row>
    <row r="13838" spans="1:22" x14ac:dyDescent="0.3">
      <c r="A13838" s="1"/>
      <c r="C13838" s="6"/>
      <c r="H13838" s="8"/>
      <c r="I13838" s="4"/>
      <c r="V13838" s="27"/>
    </row>
    <row r="13839" spans="1:22" x14ac:dyDescent="0.3">
      <c r="A13839" s="1"/>
      <c r="C13839" s="6"/>
      <c r="H13839" s="8"/>
      <c r="I13839" s="4"/>
      <c r="V13839" s="27"/>
    </row>
    <row r="13840" spans="1:22" x14ac:dyDescent="0.3">
      <c r="A13840" s="1"/>
      <c r="C13840" s="6"/>
      <c r="H13840" s="8"/>
      <c r="I13840" s="4"/>
      <c r="V13840" s="27"/>
    </row>
    <row r="13841" spans="1:22" x14ac:dyDescent="0.3">
      <c r="A13841" s="1"/>
      <c r="C13841" s="6"/>
      <c r="H13841" s="8"/>
      <c r="I13841" s="4"/>
      <c r="V13841" s="27"/>
    </row>
    <row r="13842" spans="1:22" x14ac:dyDescent="0.3">
      <c r="A13842" s="1"/>
      <c r="C13842" s="6"/>
      <c r="H13842" s="8"/>
      <c r="I13842" s="4"/>
      <c r="V13842" s="27"/>
    </row>
    <row r="13843" spans="1:22" x14ac:dyDescent="0.3">
      <c r="A13843" s="1"/>
      <c r="C13843" s="6"/>
      <c r="H13843" s="8"/>
      <c r="I13843" s="4"/>
      <c r="V13843" s="27"/>
    </row>
    <row r="13844" spans="1:22" x14ac:dyDescent="0.3">
      <c r="A13844" s="1"/>
      <c r="C13844" s="6"/>
      <c r="H13844" s="8"/>
      <c r="I13844" s="4"/>
      <c r="V13844" s="27"/>
    </row>
    <row r="13845" spans="1:22" x14ac:dyDescent="0.3">
      <c r="A13845" s="1"/>
      <c r="C13845" s="6"/>
      <c r="H13845" s="8"/>
      <c r="I13845" s="4"/>
      <c r="V13845" s="27"/>
    </row>
    <row r="13846" spans="1:22" x14ac:dyDescent="0.3">
      <c r="A13846" s="1"/>
      <c r="C13846" s="6"/>
      <c r="H13846" s="8"/>
      <c r="I13846" s="4"/>
      <c r="V13846" s="27"/>
    </row>
    <row r="13847" spans="1:22" x14ac:dyDescent="0.3">
      <c r="A13847" s="1"/>
      <c r="C13847" s="6"/>
      <c r="H13847" s="8"/>
      <c r="I13847" s="4"/>
      <c r="V13847" s="27"/>
    </row>
    <row r="13848" spans="1:22" x14ac:dyDescent="0.3">
      <c r="A13848" s="1"/>
      <c r="C13848" s="6"/>
      <c r="H13848" s="8"/>
      <c r="I13848" s="4"/>
      <c r="V13848" s="27"/>
    </row>
    <row r="13849" spans="1:22" x14ac:dyDescent="0.3">
      <c r="A13849" s="1"/>
      <c r="C13849" s="6"/>
      <c r="H13849" s="8"/>
      <c r="I13849" s="4"/>
      <c r="V13849" s="27"/>
    </row>
    <row r="13850" spans="1:22" x14ac:dyDescent="0.3">
      <c r="A13850" s="1"/>
      <c r="C13850" s="6"/>
      <c r="H13850" s="8"/>
      <c r="I13850" s="4"/>
      <c r="V13850" s="27"/>
    </row>
    <row r="13851" spans="1:22" x14ac:dyDescent="0.3">
      <c r="A13851" s="1"/>
      <c r="C13851" s="6"/>
      <c r="H13851" s="8"/>
      <c r="I13851" s="4"/>
      <c r="V13851" s="27"/>
    </row>
    <row r="13852" spans="1:22" x14ac:dyDescent="0.3">
      <c r="A13852" s="1"/>
      <c r="C13852" s="6"/>
      <c r="H13852" s="8"/>
      <c r="I13852" s="4"/>
      <c r="V13852" s="27"/>
    </row>
    <row r="13853" spans="1:22" x14ac:dyDescent="0.3">
      <c r="A13853" s="1"/>
      <c r="C13853" s="6"/>
      <c r="H13853" s="8"/>
      <c r="I13853" s="4"/>
      <c r="V13853" s="27"/>
    </row>
    <row r="13854" spans="1:22" x14ac:dyDescent="0.3">
      <c r="A13854" s="1"/>
      <c r="C13854" s="6"/>
      <c r="H13854" s="8"/>
      <c r="I13854" s="4"/>
      <c r="V13854" s="27"/>
    </row>
    <row r="13855" spans="1:22" x14ac:dyDescent="0.3">
      <c r="A13855" s="1"/>
      <c r="C13855" s="6"/>
      <c r="H13855" s="8"/>
      <c r="I13855" s="4"/>
      <c r="V13855" s="27"/>
    </row>
    <row r="13856" spans="1:22" x14ac:dyDescent="0.3">
      <c r="A13856" s="1"/>
      <c r="C13856" s="6"/>
      <c r="H13856" s="8"/>
      <c r="I13856" s="4"/>
      <c r="V13856" s="27"/>
    </row>
    <row r="13857" spans="1:22" x14ac:dyDescent="0.3">
      <c r="A13857" s="1"/>
      <c r="C13857" s="6"/>
      <c r="H13857" s="8"/>
      <c r="I13857" s="4"/>
      <c r="V13857" s="27"/>
    </row>
    <row r="13858" spans="1:22" x14ac:dyDescent="0.3">
      <c r="A13858" s="1"/>
      <c r="C13858" s="6"/>
      <c r="H13858" s="8"/>
      <c r="I13858" s="4"/>
      <c r="V13858" s="27"/>
    </row>
    <row r="13859" spans="1:22" x14ac:dyDescent="0.3">
      <c r="A13859" s="1"/>
      <c r="C13859" s="6"/>
      <c r="H13859" s="8"/>
      <c r="I13859" s="4"/>
      <c r="V13859" s="27"/>
    </row>
    <row r="13860" spans="1:22" x14ac:dyDescent="0.3">
      <c r="A13860" s="1"/>
      <c r="C13860" s="6"/>
      <c r="H13860" s="8"/>
      <c r="I13860" s="4"/>
      <c r="V13860" s="27"/>
    </row>
    <row r="13861" spans="1:22" x14ac:dyDescent="0.3">
      <c r="A13861" s="1"/>
      <c r="C13861" s="6"/>
      <c r="H13861" s="8"/>
      <c r="I13861" s="4"/>
      <c r="V13861" s="27"/>
    </row>
    <row r="13862" spans="1:22" x14ac:dyDescent="0.3">
      <c r="A13862" s="1"/>
      <c r="C13862" s="6"/>
      <c r="H13862" s="8"/>
      <c r="I13862" s="4"/>
      <c r="V13862" s="27"/>
    </row>
    <row r="13863" spans="1:22" x14ac:dyDescent="0.3">
      <c r="A13863" s="1"/>
      <c r="C13863" s="6"/>
      <c r="H13863" s="8"/>
      <c r="I13863" s="4"/>
      <c r="V13863" s="27"/>
    </row>
    <row r="13864" spans="1:22" x14ac:dyDescent="0.3">
      <c r="A13864" s="1"/>
      <c r="C13864" s="6"/>
      <c r="H13864" s="8"/>
      <c r="I13864" s="4"/>
      <c r="V13864" s="27"/>
    </row>
    <row r="13865" spans="1:22" x14ac:dyDescent="0.3">
      <c r="A13865" s="1"/>
      <c r="C13865" s="6"/>
      <c r="H13865" s="8"/>
      <c r="I13865" s="4"/>
      <c r="V13865" s="27"/>
    </row>
    <row r="13866" spans="1:22" x14ac:dyDescent="0.3">
      <c r="A13866" s="1"/>
      <c r="C13866" s="6"/>
      <c r="H13866" s="8"/>
      <c r="I13866" s="4"/>
      <c r="V13866" s="27"/>
    </row>
    <row r="13867" spans="1:22" x14ac:dyDescent="0.3">
      <c r="A13867" s="1"/>
      <c r="C13867" s="6"/>
      <c r="H13867" s="8"/>
      <c r="I13867" s="4"/>
      <c r="V13867" s="27"/>
    </row>
    <row r="13868" spans="1:22" x14ac:dyDescent="0.3">
      <c r="A13868" s="1"/>
      <c r="C13868" s="6"/>
      <c r="H13868" s="8"/>
      <c r="I13868" s="4"/>
      <c r="V13868" s="27"/>
    </row>
    <row r="13869" spans="1:22" x14ac:dyDescent="0.3">
      <c r="A13869" s="1"/>
      <c r="C13869" s="6"/>
      <c r="H13869" s="8"/>
      <c r="I13869" s="4"/>
      <c r="V13869" s="27"/>
    </row>
    <row r="13870" spans="1:22" x14ac:dyDescent="0.3">
      <c r="A13870" s="1"/>
      <c r="C13870" s="6"/>
      <c r="H13870" s="8"/>
      <c r="I13870" s="4"/>
      <c r="V13870" s="27"/>
    </row>
    <row r="13871" spans="1:22" x14ac:dyDescent="0.3">
      <c r="A13871" s="1"/>
      <c r="C13871" s="6"/>
      <c r="H13871" s="8"/>
      <c r="I13871" s="4"/>
      <c r="V13871" s="27"/>
    </row>
    <row r="13872" spans="1:22" x14ac:dyDescent="0.3">
      <c r="A13872" s="1"/>
      <c r="C13872" s="6"/>
      <c r="H13872" s="8"/>
      <c r="I13872" s="4"/>
      <c r="V13872" s="27"/>
    </row>
    <row r="13873" spans="1:22" x14ac:dyDescent="0.3">
      <c r="A13873" s="1"/>
      <c r="C13873" s="6"/>
      <c r="H13873" s="8"/>
      <c r="I13873" s="4"/>
      <c r="V13873" s="27"/>
    </row>
    <row r="13874" spans="1:22" x14ac:dyDescent="0.3">
      <c r="A13874" s="1"/>
      <c r="C13874" s="6"/>
      <c r="H13874" s="8"/>
      <c r="I13874" s="4"/>
      <c r="V13874" s="27"/>
    </row>
    <row r="13875" spans="1:22" x14ac:dyDescent="0.3">
      <c r="A13875" s="1"/>
      <c r="C13875" s="6"/>
      <c r="H13875" s="8"/>
      <c r="I13875" s="4"/>
      <c r="V13875" s="27"/>
    </row>
    <row r="13876" spans="1:22" x14ac:dyDescent="0.3">
      <c r="A13876" s="1"/>
      <c r="C13876" s="6"/>
      <c r="H13876" s="8"/>
      <c r="I13876" s="4"/>
      <c r="V13876" s="27"/>
    </row>
    <row r="13877" spans="1:22" x14ac:dyDescent="0.3">
      <c r="A13877" s="1"/>
      <c r="C13877" s="6"/>
      <c r="H13877" s="8"/>
      <c r="I13877" s="4"/>
      <c r="V13877" s="27"/>
    </row>
    <row r="13878" spans="1:22" x14ac:dyDescent="0.3">
      <c r="A13878" s="1"/>
      <c r="C13878" s="6"/>
      <c r="H13878" s="8"/>
      <c r="I13878" s="4"/>
      <c r="V13878" s="27"/>
    </row>
    <row r="13879" spans="1:22" x14ac:dyDescent="0.3">
      <c r="A13879" s="1"/>
      <c r="C13879" s="6"/>
      <c r="H13879" s="8"/>
      <c r="I13879" s="4"/>
      <c r="V13879" s="27"/>
    </row>
    <row r="13880" spans="1:22" x14ac:dyDescent="0.3">
      <c r="A13880" s="1"/>
      <c r="C13880" s="6"/>
      <c r="H13880" s="8"/>
      <c r="I13880" s="4"/>
      <c r="V13880" s="27"/>
    </row>
    <row r="13881" spans="1:22" x14ac:dyDescent="0.3">
      <c r="A13881" s="1"/>
      <c r="C13881" s="6"/>
      <c r="H13881" s="8"/>
      <c r="I13881" s="4"/>
      <c r="V13881" s="27"/>
    </row>
    <row r="13882" spans="1:22" x14ac:dyDescent="0.3">
      <c r="A13882" s="1"/>
      <c r="C13882" s="6"/>
      <c r="H13882" s="8"/>
      <c r="I13882" s="4"/>
      <c r="V13882" s="27"/>
    </row>
    <row r="13883" spans="1:22" x14ac:dyDescent="0.3">
      <c r="A13883" s="1"/>
      <c r="C13883" s="6"/>
      <c r="H13883" s="8"/>
      <c r="I13883" s="4"/>
      <c r="V13883" s="27"/>
    </row>
    <row r="13884" spans="1:22" x14ac:dyDescent="0.3">
      <c r="A13884" s="1"/>
      <c r="C13884" s="6"/>
      <c r="H13884" s="8"/>
      <c r="I13884" s="4"/>
      <c r="V13884" s="27"/>
    </row>
    <row r="13885" spans="1:22" x14ac:dyDescent="0.3">
      <c r="A13885" s="1"/>
      <c r="C13885" s="6"/>
      <c r="H13885" s="8"/>
      <c r="I13885" s="4"/>
      <c r="V13885" s="27"/>
    </row>
    <row r="13886" spans="1:22" x14ac:dyDescent="0.3">
      <c r="A13886" s="1"/>
      <c r="C13886" s="6"/>
      <c r="H13886" s="8"/>
      <c r="I13886" s="4"/>
      <c r="V13886" s="27"/>
    </row>
    <row r="13887" spans="1:22" x14ac:dyDescent="0.3">
      <c r="A13887" s="1"/>
      <c r="C13887" s="6"/>
      <c r="H13887" s="8"/>
      <c r="I13887" s="4"/>
      <c r="V13887" s="27"/>
    </row>
    <row r="13888" spans="1:22" x14ac:dyDescent="0.3">
      <c r="A13888" s="1"/>
      <c r="C13888" s="6"/>
      <c r="H13888" s="8"/>
      <c r="I13888" s="4"/>
      <c r="V13888" s="27"/>
    </row>
    <row r="13889" spans="1:22" x14ac:dyDescent="0.3">
      <c r="A13889" s="1"/>
      <c r="C13889" s="6"/>
      <c r="H13889" s="8"/>
      <c r="I13889" s="4"/>
      <c r="V13889" s="27"/>
    </row>
    <row r="13890" spans="1:22" x14ac:dyDescent="0.3">
      <c r="A13890" s="1"/>
      <c r="C13890" s="6"/>
      <c r="H13890" s="8"/>
      <c r="I13890" s="4"/>
      <c r="V13890" s="27"/>
    </row>
    <row r="13891" spans="1:22" x14ac:dyDescent="0.3">
      <c r="A13891" s="1"/>
      <c r="C13891" s="6"/>
      <c r="H13891" s="8"/>
      <c r="I13891" s="4"/>
      <c r="V13891" s="27"/>
    </row>
    <row r="13892" spans="1:22" x14ac:dyDescent="0.3">
      <c r="A13892" s="1"/>
      <c r="C13892" s="6"/>
      <c r="H13892" s="8"/>
      <c r="I13892" s="4"/>
      <c r="V13892" s="27"/>
    </row>
    <row r="13893" spans="1:22" x14ac:dyDescent="0.3">
      <c r="A13893" s="1"/>
      <c r="C13893" s="6"/>
      <c r="H13893" s="8"/>
      <c r="I13893" s="4"/>
      <c r="V13893" s="27"/>
    </row>
    <row r="13894" spans="1:22" x14ac:dyDescent="0.3">
      <c r="A13894" s="1"/>
      <c r="C13894" s="6"/>
      <c r="H13894" s="8"/>
      <c r="I13894" s="4"/>
      <c r="V13894" s="27"/>
    </row>
    <row r="13895" spans="1:22" x14ac:dyDescent="0.3">
      <c r="A13895" s="1"/>
      <c r="C13895" s="6"/>
      <c r="H13895" s="8"/>
      <c r="I13895" s="4"/>
      <c r="V13895" s="27"/>
    </row>
    <row r="13896" spans="1:22" x14ac:dyDescent="0.3">
      <c r="A13896" s="1"/>
      <c r="C13896" s="6"/>
      <c r="H13896" s="8"/>
      <c r="I13896" s="4"/>
      <c r="V13896" s="27"/>
    </row>
    <row r="13897" spans="1:22" x14ac:dyDescent="0.3">
      <c r="A13897" s="1"/>
      <c r="C13897" s="6"/>
      <c r="H13897" s="8"/>
      <c r="I13897" s="4"/>
      <c r="V13897" s="27"/>
    </row>
    <row r="13898" spans="1:22" x14ac:dyDescent="0.3">
      <c r="A13898" s="1"/>
      <c r="C13898" s="6"/>
      <c r="H13898" s="8"/>
      <c r="I13898" s="4"/>
      <c r="V13898" s="27"/>
    </row>
    <row r="13899" spans="1:22" x14ac:dyDescent="0.3">
      <c r="A13899" s="1"/>
      <c r="C13899" s="6"/>
      <c r="H13899" s="8"/>
      <c r="I13899" s="4"/>
      <c r="V13899" s="27"/>
    </row>
    <row r="13900" spans="1:22" x14ac:dyDescent="0.3">
      <c r="A13900" s="1"/>
      <c r="C13900" s="6"/>
      <c r="H13900" s="8"/>
      <c r="I13900" s="4"/>
      <c r="V13900" s="27"/>
    </row>
    <row r="13901" spans="1:22" x14ac:dyDescent="0.3">
      <c r="A13901" s="1"/>
      <c r="C13901" s="6"/>
      <c r="H13901" s="8"/>
      <c r="I13901" s="4"/>
      <c r="V13901" s="27"/>
    </row>
    <row r="13902" spans="1:22" x14ac:dyDescent="0.3">
      <c r="A13902" s="1"/>
      <c r="C13902" s="6"/>
      <c r="H13902" s="8"/>
      <c r="I13902" s="4"/>
      <c r="V13902" s="27"/>
    </row>
    <row r="13903" spans="1:22" x14ac:dyDescent="0.3">
      <c r="A13903" s="1"/>
      <c r="C13903" s="6"/>
      <c r="H13903" s="8"/>
      <c r="I13903" s="4"/>
      <c r="V13903" s="27"/>
    </row>
    <row r="13904" spans="1:22" x14ac:dyDescent="0.3">
      <c r="A13904" s="1"/>
      <c r="C13904" s="6"/>
      <c r="H13904" s="8"/>
      <c r="I13904" s="4"/>
      <c r="V13904" s="27"/>
    </row>
    <row r="13905" spans="1:22" x14ac:dyDescent="0.3">
      <c r="A13905" s="1"/>
      <c r="C13905" s="6"/>
      <c r="H13905" s="8"/>
      <c r="I13905" s="4"/>
      <c r="V13905" s="27"/>
    </row>
    <row r="13906" spans="1:22" x14ac:dyDescent="0.3">
      <c r="A13906" s="1"/>
      <c r="C13906" s="6"/>
      <c r="H13906" s="8"/>
      <c r="I13906" s="4"/>
      <c r="V13906" s="27"/>
    </row>
    <row r="13907" spans="1:22" x14ac:dyDescent="0.3">
      <c r="A13907" s="1"/>
      <c r="C13907" s="6"/>
      <c r="H13907" s="8"/>
      <c r="I13907" s="4"/>
      <c r="V13907" s="27"/>
    </row>
    <row r="13908" spans="1:22" x14ac:dyDescent="0.3">
      <c r="A13908" s="1"/>
      <c r="C13908" s="6"/>
      <c r="H13908" s="8"/>
      <c r="I13908" s="4"/>
      <c r="V13908" s="27"/>
    </row>
    <row r="13909" spans="1:22" x14ac:dyDescent="0.3">
      <c r="A13909" s="1"/>
      <c r="C13909" s="6"/>
      <c r="H13909" s="8"/>
      <c r="I13909" s="4"/>
      <c r="V13909" s="27"/>
    </row>
    <row r="13910" spans="1:22" x14ac:dyDescent="0.3">
      <c r="A13910" s="1"/>
      <c r="C13910" s="6"/>
      <c r="H13910" s="8"/>
      <c r="I13910" s="4"/>
      <c r="V13910" s="27"/>
    </row>
    <row r="13911" spans="1:22" x14ac:dyDescent="0.3">
      <c r="A13911" s="1"/>
      <c r="C13911" s="6"/>
      <c r="H13911" s="8"/>
      <c r="I13911" s="4"/>
      <c r="V13911" s="27"/>
    </row>
    <row r="13912" spans="1:22" x14ac:dyDescent="0.3">
      <c r="A13912" s="1"/>
      <c r="C13912" s="6"/>
      <c r="H13912" s="8"/>
      <c r="I13912" s="4"/>
      <c r="V13912" s="27"/>
    </row>
    <row r="13913" spans="1:22" x14ac:dyDescent="0.3">
      <c r="A13913" s="1"/>
      <c r="C13913" s="6"/>
      <c r="H13913" s="8"/>
      <c r="I13913" s="4"/>
      <c r="V13913" s="27"/>
    </row>
    <row r="13914" spans="1:22" x14ac:dyDescent="0.3">
      <c r="A13914" s="1"/>
      <c r="C13914" s="6"/>
      <c r="H13914" s="8"/>
      <c r="I13914" s="4"/>
      <c r="V13914" s="27"/>
    </row>
    <row r="13915" spans="1:22" x14ac:dyDescent="0.3">
      <c r="A13915" s="1"/>
      <c r="C13915" s="6"/>
      <c r="H13915" s="8"/>
      <c r="I13915" s="4"/>
      <c r="V13915" s="27"/>
    </row>
    <row r="13916" spans="1:22" x14ac:dyDescent="0.3">
      <c r="A13916" s="1"/>
      <c r="C13916" s="6"/>
      <c r="H13916" s="8"/>
      <c r="I13916" s="4"/>
      <c r="V13916" s="27"/>
    </row>
    <row r="13917" spans="1:22" x14ac:dyDescent="0.3">
      <c r="A13917" s="1"/>
      <c r="C13917" s="6"/>
      <c r="H13917" s="8"/>
      <c r="I13917" s="4"/>
      <c r="V13917" s="27"/>
    </row>
    <row r="13918" spans="1:22" x14ac:dyDescent="0.3">
      <c r="A13918" s="1"/>
      <c r="C13918" s="6"/>
      <c r="H13918" s="8"/>
      <c r="I13918" s="4"/>
      <c r="V13918" s="27"/>
    </row>
    <row r="13919" spans="1:22" x14ac:dyDescent="0.3">
      <c r="A13919" s="1"/>
      <c r="C13919" s="6"/>
      <c r="H13919" s="8"/>
      <c r="I13919" s="4"/>
      <c r="V13919" s="27"/>
    </row>
    <row r="13920" spans="1:22" x14ac:dyDescent="0.3">
      <c r="A13920" s="1"/>
      <c r="C13920" s="6"/>
      <c r="H13920" s="8"/>
      <c r="I13920" s="4"/>
      <c r="V13920" s="27"/>
    </row>
    <row r="13921" spans="1:22" x14ac:dyDescent="0.3">
      <c r="A13921" s="1"/>
      <c r="C13921" s="6"/>
      <c r="H13921" s="8"/>
      <c r="I13921" s="4"/>
      <c r="V13921" s="27"/>
    </row>
    <row r="13922" spans="1:22" x14ac:dyDescent="0.3">
      <c r="A13922" s="1"/>
      <c r="C13922" s="6"/>
      <c r="H13922" s="8"/>
      <c r="I13922" s="4"/>
      <c r="V13922" s="27"/>
    </row>
    <row r="13923" spans="1:22" x14ac:dyDescent="0.3">
      <c r="A13923" s="1"/>
      <c r="C13923" s="6"/>
      <c r="H13923" s="8"/>
      <c r="I13923" s="4"/>
      <c r="V13923" s="27"/>
    </row>
    <row r="13924" spans="1:22" x14ac:dyDescent="0.3">
      <c r="A13924" s="1"/>
      <c r="C13924" s="6"/>
      <c r="H13924" s="8"/>
      <c r="I13924" s="4"/>
      <c r="V13924" s="27"/>
    </row>
    <row r="13925" spans="1:22" x14ac:dyDescent="0.3">
      <c r="A13925" s="1"/>
      <c r="C13925" s="6"/>
      <c r="H13925" s="8"/>
      <c r="I13925" s="4"/>
      <c r="V13925" s="27"/>
    </row>
    <row r="13926" spans="1:22" x14ac:dyDescent="0.3">
      <c r="A13926" s="1"/>
      <c r="C13926" s="6"/>
      <c r="H13926" s="8"/>
      <c r="I13926" s="4"/>
      <c r="V13926" s="27"/>
    </row>
    <row r="13927" spans="1:22" x14ac:dyDescent="0.3">
      <c r="A13927" s="1"/>
      <c r="C13927" s="6"/>
      <c r="H13927" s="8"/>
      <c r="I13927" s="4"/>
      <c r="V13927" s="27"/>
    </row>
    <row r="13928" spans="1:22" x14ac:dyDescent="0.3">
      <c r="A13928" s="1"/>
      <c r="C13928" s="6"/>
      <c r="H13928" s="8"/>
      <c r="I13928" s="4"/>
      <c r="V13928" s="27"/>
    </row>
    <row r="13929" spans="1:22" x14ac:dyDescent="0.3">
      <c r="A13929" s="1"/>
      <c r="C13929" s="6"/>
      <c r="H13929" s="8"/>
      <c r="I13929" s="4"/>
      <c r="V13929" s="27"/>
    </row>
    <row r="13930" spans="1:22" x14ac:dyDescent="0.3">
      <c r="A13930" s="1"/>
      <c r="C13930" s="6"/>
      <c r="H13930" s="8"/>
      <c r="I13930" s="4"/>
      <c r="V13930" s="27"/>
    </row>
    <row r="13931" spans="1:22" x14ac:dyDescent="0.3">
      <c r="A13931" s="1"/>
      <c r="C13931" s="6"/>
      <c r="H13931" s="8"/>
      <c r="I13931" s="4"/>
      <c r="V13931" s="27"/>
    </row>
    <row r="13932" spans="1:22" x14ac:dyDescent="0.3">
      <c r="A13932" s="1"/>
      <c r="C13932" s="6"/>
      <c r="H13932" s="8"/>
      <c r="I13932" s="4"/>
      <c r="V13932" s="27"/>
    </row>
    <row r="13933" spans="1:22" x14ac:dyDescent="0.3">
      <c r="A13933" s="1"/>
      <c r="C13933" s="6"/>
      <c r="H13933" s="8"/>
      <c r="I13933" s="4"/>
      <c r="V13933" s="27"/>
    </row>
    <row r="13934" spans="1:22" x14ac:dyDescent="0.3">
      <c r="A13934" s="1"/>
      <c r="C13934" s="6"/>
      <c r="H13934" s="8"/>
      <c r="I13934" s="4"/>
      <c r="V13934" s="27"/>
    </row>
    <row r="13935" spans="1:22" x14ac:dyDescent="0.3">
      <c r="A13935" s="1"/>
      <c r="C13935" s="6"/>
      <c r="H13935" s="8"/>
      <c r="I13935" s="4"/>
      <c r="V13935" s="27"/>
    </row>
    <row r="13936" spans="1:22" x14ac:dyDescent="0.3">
      <c r="A13936" s="1"/>
      <c r="C13936" s="6"/>
      <c r="H13936" s="8"/>
      <c r="I13936" s="4"/>
      <c r="V13936" s="27"/>
    </row>
    <row r="13937" spans="1:22" x14ac:dyDescent="0.3">
      <c r="A13937" s="1"/>
      <c r="C13937" s="6"/>
      <c r="H13937" s="8"/>
      <c r="I13937" s="4"/>
      <c r="V13937" s="27"/>
    </row>
    <row r="13938" spans="1:22" x14ac:dyDescent="0.3">
      <c r="A13938" s="1"/>
      <c r="C13938" s="6"/>
      <c r="H13938" s="8"/>
      <c r="I13938" s="4"/>
      <c r="V13938" s="27"/>
    </row>
    <row r="13939" spans="1:22" x14ac:dyDescent="0.3">
      <c r="A13939" s="1"/>
      <c r="C13939" s="6"/>
      <c r="H13939" s="8"/>
      <c r="I13939" s="4"/>
      <c r="V13939" s="27"/>
    </row>
    <row r="13940" spans="1:22" x14ac:dyDescent="0.3">
      <c r="A13940" s="1"/>
      <c r="C13940" s="6"/>
      <c r="H13940" s="8"/>
      <c r="I13940" s="4"/>
      <c r="V13940" s="27"/>
    </row>
    <row r="13941" spans="1:22" x14ac:dyDescent="0.3">
      <c r="A13941" s="1"/>
      <c r="C13941" s="6"/>
      <c r="H13941" s="8"/>
      <c r="I13941" s="4"/>
      <c r="V13941" s="27"/>
    </row>
    <row r="13942" spans="1:22" x14ac:dyDescent="0.3">
      <c r="A13942" s="1"/>
      <c r="C13942" s="6"/>
      <c r="H13942" s="8"/>
      <c r="I13942" s="4"/>
      <c r="V13942" s="27"/>
    </row>
    <row r="13943" spans="1:22" x14ac:dyDescent="0.3">
      <c r="A13943" s="1"/>
      <c r="C13943" s="6"/>
      <c r="H13943" s="8"/>
      <c r="I13943" s="4"/>
      <c r="V13943" s="27"/>
    </row>
    <row r="13944" spans="1:22" x14ac:dyDescent="0.3">
      <c r="A13944" s="1"/>
      <c r="C13944" s="6"/>
      <c r="H13944" s="8"/>
      <c r="I13944" s="4"/>
      <c r="V13944" s="27"/>
    </row>
    <row r="13945" spans="1:22" x14ac:dyDescent="0.3">
      <c r="A13945" s="1"/>
      <c r="C13945" s="6"/>
      <c r="H13945" s="8"/>
      <c r="I13945" s="4"/>
      <c r="V13945" s="27"/>
    </row>
    <row r="13946" spans="1:22" x14ac:dyDescent="0.3">
      <c r="A13946" s="1"/>
      <c r="C13946" s="6"/>
      <c r="H13946" s="8"/>
      <c r="I13946" s="4"/>
      <c r="V13946" s="27"/>
    </row>
    <row r="13947" spans="1:22" x14ac:dyDescent="0.3">
      <c r="A13947" s="1"/>
      <c r="C13947" s="6"/>
      <c r="H13947" s="8"/>
      <c r="I13947" s="4"/>
      <c r="V13947" s="27"/>
    </row>
    <row r="13948" spans="1:22" x14ac:dyDescent="0.3">
      <c r="A13948" s="1"/>
      <c r="C13948" s="6"/>
      <c r="H13948" s="8"/>
      <c r="I13948" s="4"/>
      <c r="V13948" s="27"/>
    </row>
    <row r="13949" spans="1:22" x14ac:dyDescent="0.3">
      <c r="A13949" s="1"/>
      <c r="C13949" s="6"/>
      <c r="H13949" s="8"/>
      <c r="I13949" s="4"/>
      <c r="V13949" s="27"/>
    </row>
    <row r="13950" spans="1:22" x14ac:dyDescent="0.3">
      <c r="A13950" s="1"/>
      <c r="C13950" s="6"/>
      <c r="H13950" s="8"/>
      <c r="I13950" s="4"/>
      <c r="V13950" s="27"/>
    </row>
    <row r="13951" spans="1:22" x14ac:dyDescent="0.3">
      <c r="A13951" s="1"/>
      <c r="C13951" s="6"/>
      <c r="H13951" s="8"/>
      <c r="I13951" s="4"/>
      <c r="V13951" s="27"/>
    </row>
    <row r="13952" spans="1:22" x14ac:dyDescent="0.3">
      <c r="A13952" s="1"/>
      <c r="C13952" s="6"/>
      <c r="H13952" s="8"/>
      <c r="I13952" s="4"/>
      <c r="V13952" s="27"/>
    </row>
    <row r="13953" spans="1:22" x14ac:dyDescent="0.3">
      <c r="A13953" s="1"/>
      <c r="C13953" s="6"/>
      <c r="H13953" s="8"/>
      <c r="I13953" s="4"/>
      <c r="V13953" s="27"/>
    </row>
    <row r="13954" spans="1:22" x14ac:dyDescent="0.3">
      <c r="A13954" s="1"/>
      <c r="C13954" s="6"/>
      <c r="H13954" s="8"/>
      <c r="I13954" s="4"/>
      <c r="V13954" s="27"/>
    </row>
    <row r="13955" spans="1:22" x14ac:dyDescent="0.3">
      <c r="A13955" s="1"/>
      <c r="C13955" s="6"/>
      <c r="H13955" s="8"/>
      <c r="I13955" s="4"/>
      <c r="V13955" s="27"/>
    </row>
    <row r="13956" spans="1:22" x14ac:dyDescent="0.3">
      <c r="A13956" s="1"/>
      <c r="C13956" s="6"/>
      <c r="H13956" s="8"/>
      <c r="I13956" s="4"/>
      <c r="V13956" s="27"/>
    </row>
    <row r="13957" spans="1:22" x14ac:dyDescent="0.3">
      <c r="A13957" s="1"/>
      <c r="C13957" s="6"/>
      <c r="H13957" s="8"/>
      <c r="I13957" s="4"/>
      <c r="V13957" s="27"/>
    </row>
    <row r="13958" spans="1:22" x14ac:dyDescent="0.3">
      <c r="A13958" s="1"/>
      <c r="C13958" s="6"/>
      <c r="H13958" s="8"/>
      <c r="I13958" s="4"/>
      <c r="V13958" s="27"/>
    </row>
    <row r="13959" spans="1:22" x14ac:dyDescent="0.3">
      <c r="A13959" s="1"/>
      <c r="C13959" s="6"/>
      <c r="H13959" s="8"/>
      <c r="I13959" s="4"/>
      <c r="V13959" s="27"/>
    </row>
    <row r="13960" spans="1:22" x14ac:dyDescent="0.3">
      <c r="A13960" s="1"/>
      <c r="C13960" s="6"/>
      <c r="H13960" s="8"/>
      <c r="I13960" s="4"/>
      <c r="V13960" s="27"/>
    </row>
    <row r="13961" spans="1:22" x14ac:dyDescent="0.3">
      <c r="A13961" s="1"/>
      <c r="C13961" s="6"/>
      <c r="H13961" s="8"/>
      <c r="I13961" s="4"/>
      <c r="V13961" s="27"/>
    </row>
    <row r="13962" spans="1:22" x14ac:dyDescent="0.3">
      <c r="A13962" s="1"/>
      <c r="C13962" s="6"/>
      <c r="H13962" s="8"/>
      <c r="I13962" s="4"/>
      <c r="V13962" s="27"/>
    </row>
    <row r="13963" spans="1:22" x14ac:dyDescent="0.3">
      <c r="A13963" s="1"/>
      <c r="C13963" s="6"/>
      <c r="H13963" s="8"/>
      <c r="I13963" s="4"/>
      <c r="V13963" s="27"/>
    </row>
    <row r="13964" spans="1:22" x14ac:dyDescent="0.3">
      <c r="A13964" s="1"/>
      <c r="C13964" s="6"/>
      <c r="H13964" s="8"/>
      <c r="I13964" s="4"/>
      <c r="V13964" s="27"/>
    </row>
    <row r="13965" spans="1:22" x14ac:dyDescent="0.3">
      <c r="A13965" s="1"/>
      <c r="C13965" s="6"/>
      <c r="H13965" s="8"/>
      <c r="I13965" s="4"/>
      <c r="V13965" s="27"/>
    </row>
    <row r="13966" spans="1:22" x14ac:dyDescent="0.3">
      <c r="A13966" s="1"/>
      <c r="C13966" s="6"/>
      <c r="H13966" s="8"/>
      <c r="I13966" s="4"/>
      <c r="V13966" s="27"/>
    </row>
    <row r="13967" spans="1:22" x14ac:dyDescent="0.3">
      <c r="A13967" s="1"/>
      <c r="C13967" s="6"/>
      <c r="H13967" s="8"/>
      <c r="I13967" s="4"/>
      <c r="V13967" s="27"/>
    </row>
    <row r="13968" spans="1:22" x14ac:dyDescent="0.3">
      <c r="A13968" s="1"/>
      <c r="C13968" s="6"/>
      <c r="H13968" s="8"/>
      <c r="I13968" s="4"/>
      <c r="V13968" s="27"/>
    </row>
    <row r="13969" spans="1:22" x14ac:dyDescent="0.3">
      <c r="A13969" s="1"/>
      <c r="C13969" s="6"/>
      <c r="H13969" s="8"/>
      <c r="I13969" s="4"/>
      <c r="V13969" s="27"/>
    </row>
    <row r="13970" spans="1:22" x14ac:dyDescent="0.3">
      <c r="A13970" s="1"/>
      <c r="C13970" s="6"/>
      <c r="H13970" s="8"/>
      <c r="I13970" s="4"/>
      <c r="V13970" s="27"/>
    </row>
    <row r="13971" spans="1:22" x14ac:dyDescent="0.3">
      <c r="A13971" s="1"/>
      <c r="C13971" s="6"/>
      <c r="H13971" s="8"/>
      <c r="I13971" s="4"/>
      <c r="V13971" s="27"/>
    </row>
    <row r="13972" spans="1:22" x14ac:dyDescent="0.3">
      <c r="A13972" s="1"/>
      <c r="C13972" s="6"/>
      <c r="H13972" s="8"/>
      <c r="I13972" s="4"/>
      <c r="V13972" s="27"/>
    </row>
    <row r="13973" spans="1:22" x14ac:dyDescent="0.3">
      <c r="A13973" s="1"/>
      <c r="C13973" s="6"/>
      <c r="H13973" s="8"/>
      <c r="I13973" s="4"/>
      <c r="V13973" s="27"/>
    </row>
    <row r="13974" spans="1:22" x14ac:dyDescent="0.3">
      <c r="A13974" s="1"/>
      <c r="C13974" s="6"/>
      <c r="H13974" s="8"/>
      <c r="I13974" s="4"/>
      <c r="V13974" s="27"/>
    </row>
    <row r="13975" spans="1:22" x14ac:dyDescent="0.3">
      <c r="A13975" s="1"/>
      <c r="C13975" s="6"/>
      <c r="H13975" s="8"/>
      <c r="I13975" s="4"/>
      <c r="V13975" s="27"/>
    </row>
    <row r="13976" spans="1:22" x14ac:dyDescent="0.3">
      <c r="A13976" s="1"/>
      <c r="C13976" s="6"/>
      <c r="H13976" s="8"/>
      <c r="I13976" s="4"/>
      <c r="V13976" s="27"/>
    </row>
    <row r="13977" spans="1:22" x14ac:dyDescent="0.3">
      <c r="A13977" s="1"/>
      <c r="C13977" s="6"/>
      <c r="H13977" s="8"/>
      <c r="I13977" s="4"/>
      <c r="V13977" s="27"/>
    </row>
    <row r="13978" spans="1:22" x14ac:dyDescent="0.3">
      <c r="A13978" s="1"/>
      <c r="C13978" s="6"/>
      <c r="H13978" s="8"/>
      <c r="I13978" s="4"/>
      <c r="V13978" s="27"/>
    </row>
    <row r="13979" spans="1:22" x14ac:dyDescent="0.3">
      <c r="A13979" s="1"/>
      <c r="C13979" s="6"/>
      <c r="H13979" s="8"/>
      <c r="I13979" s="4"/>
      <c r="V13979" s="27"/>
    </row>
    <row r="13980" spans="1:22" x14ac:dyDescent="0.3">
      <c r="A13980" s="1"/>
      <c r="C13980" s="6"/>
      <c r="H13980" s="8"/>
      <c r="I13980" s="4"/>
      <c r="V13980" s="27"/>
    </row>
    <row r="13981" spans="1:22" x14ac:dyDescent="0.3">
      <c r="A13981" s="1"/>
      <c r="C13981" s="6"/>
      <c r="H13981" s="8"/>
      <c r="I13981" s="4"/>
      <c r="V13981" s="27"/>
    </row>
    <row r="13982" spans="1:22" x14ac:dyDescent="0.3">
      <c r="A13982" s="1"/>
      <c r="C13982" s="6"/>
      <c r="H13982" s="8"/>
      <c r="I13982" s="4"/>
      <c r="V13982" s="27"/>
    </row>
    <row r="13983" spans="1:22" x14ac:dyDescent="0.3">
      <c r="A13983" s="1"/>
      <c r="C13983" s="6"/>
      <c r="H13983" s="8"/>
      <c r="I13983" s="4"/>
      <c r="V13983" s="27"/>
    </row>
    <row r="13984" spans="1:22" x14ac:dyDescent="0.3">
      <c r="A13984" s="1"/>
      <c r="C13984" s="6"/>
      <c r="H13984" s="8"/>
      <c r="I13984" s="4"/>
      <c r="V13984" s="27"/>
    </row>
    <row r="13985" spans="1:22" x14ac:dyDescent="0.3">
      <c r="A13985" s="1"/>
      <c r="C13985" s="6"/>
      <c r="H13985" s="8"/>
      <c r="I13985" s="4"/>
      <c r="V13985" s="27"/>
    </row>
    <row r="13986" spans="1:22" x14ac:dyDescent="0.3">
      <c r="A13986" s="1"/>
      <c r="C13986" s="6"/>
      <c r="H13986" s="8"/>
      <c r="I13986" s="4"/>
      <c r="V13986" s="27"/>
    </row>
    <row r="13987" spans="1:22" x14ac:dyDescent="0.3">
      <c r="A13987" s="1"/>
      <c r="C13987" s="6"/>
      <c r="H13987" s="8"/>
      <c r="I13987" s="4"/>
      <c r="V13987" s="27"/>
    </row>
    <row r="13988" spans="1:22" x14ac:dyDescent="0.3">
      <c r="A13988" s="1"/>
      <c r="C13988" s="6"/>
      <c r="H13988" s="8"/>
      <c r="I13988" s="4"/>
      <c r="V13988" s="27"/>
    </row>
    <row r="13989" spans="1:22" x14ac:dyDescent="0.3">
      <c r="A13989" s="1"/>
      <c r="C13989" s="6"/>
      <c r="H13989" s="8"/>
      <c r="I13989" s="4"/>
      <c r="V13989" s="27"/>
    </row>
    <row r="13990" spans="1:22" x14ac:dyDescent="0.3">
      <c r="A13990" s="1"/>
      <c r="C13990" s="6"/>
      <c r="H13990" s="8"/>
      <c r="I13990" s="4"/>
      <c r="V13990" s="27"/>
    </row>
    <row r="13991" spans="1:22" x14ac:dyDescent="0.3">
      <c r="A13991" s="1"/>
      <c r="C13991" s="6"/>
      <c r="H13991" s="8"/>
      <c r="I13991" s="4"/>
      <c r="V13991" s="27"/>
    </row>
    <row r="13992" spans="1:22" x14ac:dyDescent="0.3">
      <c r="A13992" s="1"/>
      <c r="C13992" s="6"/>
      <c r="H13992" s="8"/>
      <c r="I13992" s="4"/>
      <c r="V13992" s="27"/>
    </row>
    <row r="13993" spans="1:22" x14ac:dyDescent="0.3">
      <c r="A13993" s="1"/>
      <c r="C13993" s="6"/>
      <c r="H13993" s="8"/>
      <c r="I13993" s="4"/>
      <c r="V13993" s="27"/>
    </row>
    <row r="13994" spans="1:22" x14ac:dyDescent="0.3">
      <c r="A13994" s="1"/>
      <c r="C13994" s="6"/>
      <c r="H13994" s="8"/>
      <c r="I13994" s="4"/>
      <c r="V13994" s="27"/>
    </row>
    <row r="13995" spans="1:22" x14ac:dyDescent="0.3">
      <c r="A13995" s="1"/>
      <c r="C13995" s="6"/>
      <c r="H13995" s="8"/>
      <c r="I13995" s="4"/>
      <c r="V13995" s="27"/>
    </row>
    <row r="13996" spans="1:22" x14ac:dyDescent="0.3">
      <c r="A13996" s="1"/>
      <c r="C13996" s="6"/>
      <c r="H13996" s="8"/>
      <c r="I13996" s="4"/>
      <c r="V13996" s="27"/>
    </row>
    <row r="13997" spans="1:22" x14ac:dyDescent="0.3">
      <c r="A13997" s="1"/>
      <c r="C13997" s="6"/>
      <c r="H13997" s="8"/>
      <c r="I13997" s="4"/>
      <c r="V13997" s="27"/>
    </row>
    <row r="13998" spans="1:22" x14ac:dyDescent="0.3">
      <c r="A13998" s="1"/>
      <c r="C13998" s="6"/>
      <c r="H13998" s="8"/>
      <c r="I13998" s="4"/>
      <c r="V13998" s="27"/>
    </row>
    <row r="13999" spans="1:22" x14ac:dyDescent="0.3">
      <c r="A13999" s="1"/>
      <c r="C13999" s="6"/>
      <c r="H13999" s="8"/>
      <c r="I13999" s="4"/>
      <c r="V13999" s="27"/>
    </row>
    <row r="14000" spans="1:22" x14ac:dyDescent="0.3">
      <c r="A14000" s="1"/>
      <c r="C14000" s="6"/>
      <c r="H14000" s="8"/>
      <c r="I14000" s="4"/>
      <c r="V14000" s="27"/>
    </row>
    <row r="14001" spans="1:22" x14ac:dyDescent="0.3">
      <c r="A14001" s="1"/>
      <c r="C14001" s="6"/>
      <c r="H14001" s="8"/>
      <c r="I14001" s="4"/>
      <c r="V14001" s="27"/>
    </row>
    <row r="14002" spans="1:22" x14ac:dyDescent="0.3">
      <c r="A14002" s="1"/>
      <c r="C14002" s="6"/>
      <c r="H14002" s="8"/>
      <c r="I14002" s="4"/>
      <c r="V14002" s="27"/>
    </row>
    <row r="14003" spans="1:22" x14ac:dyDescent="0.3">
      <c r="A14003" s="1"/>
      <c r="C14003" s="6"/>
      <c r="H14003" s="8"/>
      <c r="I14003" s="4"/>
      <c r="V14003" s="27"/>
    </row>
    <row r="14004" spans="1:22" x14ac:dyDescent="0.3">
      <c r="A14004" s="1"/>
      <c r="C14004" s="6"/>
      <c r="H14004" s="8"/>
      <c r="I14004" s="4"/>
      <c r="V14004" s="27"/>
    </row>
    <row r="14005" spans="1:22" x14ac:dyDescent="0.3">
      <c r="A14005" s="1"/>
      <c r="C14005" s="6"/>
      <c r="H14005" s="8"/>
      <c r="I14005" s="4"/>
      <c r="V14005" s="27"/>
    </row>
    <row r="14006" spans="1:22" x14ac:dyDescent="0.3">
      <c r="A14006" s="1"/>
      <c r="C14006" s="6"/>
      <c r="H14006" s="8"/>
      <c r="I14006" s="4"/>
      <c r="V14006" s="27"/>
    </row>
    <row r="14007" spans="1:22" x14ac:dyDescent="0.3">
      <c r="A14007" s="1"/>
      <c r="C14007" s="6"/>
      <c r="H14007" s="8"/>
      <c r="I14007" s="4"/>
      <c r="V14007" s="27"/>
    </row>
    <row r="14008" spans="1:22" x14ac:dyDescent="0.3">
      <c r="A14008" s="1"/>
      <c r="C14008" s="6"/>
      <c r="H14008" s="8"/>
      <c r="I14008" s="4"/>
      <c r="V14008" s="27"/>
    </row>
    <row r="14009" spans="1:22" x14ac:dyDescent="0.3">
      <c r="A14009" s="1"/>
      <c r="C14009" s="6"/>
      <c r="H14009" s="8"/>
      <c r="I14009" s="4"/>
      <c r="V14009" s="27"/>
    </row>
    <row r="14010" spans="1:22" x14ac:dyDescent="0.3">
      <c r="A14010" s="1"/>
      <c r="C14010" s="6"/>
      <c r="H14010" s="8"/>
      <c r="I14010" s="4"/>
      <c r="V14010" s="27"/>
    </row>
    <row r="14011" spans="1:22" x14ac:dyDescent="0.3">
      <c r="A14011" s="1"/>
      <c r="C14011" s="6"/>
      <c r="H14011" s="8"/>
      <c r="I14011" s="4"/>
      <c r="V14011" s="27"/>
    </row>
    <row r="14012" spans="1:22" x14ac:dyDescent="0.3">
      <c r="A14012" s="1"/>
      <c r="C14012" s="6"/>
      <c r="H14012" s="8"/>
      <c r="I14012" s="4"/>
      <c r="V14012" s="27"/>
    </row>
    <row r="14013" spans="1:22" x14ac:dyDescent="0.3">
      <c r="A14013" s="1"/>
      <c r="C14013" s="6"/>
      <c r="H14013" s="8"/>
      <c r="I14013" s="4"/>
      <c r="V14013" s="27"/>
    </row>
    <row r="14014" spans="1:22" x14ac:dyDescent="0.3">
      <c r="A14014" s="1"/>
      <c r="C14014" s="6"/>
      <c r="H14014" s="8"/>
      <c r="I14014" s="4"/>
      <c r="V14014" s="27"/>
    </row>
    <row r="14015" spans="1:22" x14ac:dyDescent="0.3">
      <c r="A14015" s="1"/>
      <c r="C14015" s="6"/>
      <c r="H14015" s="8"/>
      <c r="I14015" s="4"/>
      <c r="V14015" s="27"/>
    </row>
    <row r="14016" spans="1:22" x14ac:dyDescent="0.3">
      <c r="A14016" s="1"/>
      <c r="C14016" s="6"/>
      <c r="H14016" s="8"/>
      <c r="I14016" s="4"/>
      <c r="V14016" s="27"/>
    </row>
    <row r="14017" spans="1:22" x14ac:dyDescent="0.3">
      <c r="A14017" s="1"/>
      <c r="C14017" s="6"/>
      <c r="H14017" s="8"/>
      <c r="I14017" s="4"/>
      <c r="V14017" s="27"/>
    </row>
    <row r="14018" spans="1:22" x14ac:dyDescent="0.3">
      <c r="A14018" s="1"/>
      <c r="C14018" s="6"/>
      <c r="H14018" s="8"/>
      <c r="I14018" s="4"/>
      <c r="V14018" s="27"/>
    </row>
    <row r="14019" spans="1:22" x14ac:dyDescent="0.3">
      <c r="A14019" s="1"/>
      <c r="C14019" s="6"/>
      <c r="H14019" s="8"/>
      <c r="I14019" s="4"/>
      <c r="V14019" s="27"/>
    </row>
    <row r="14020" spans="1:22" x14ac:dyDescent="0.3">
      <c r="A14020" s="1"/>
      <c r="C14020" s="6"/>
      <c r="H14020" s="8"/>
      <c r="I14020" s="4"/>
      <c r="V14020" s="27"/>
    </row>
    <row r="14021" spans="1:22" x14ac:dyDescent="0.3">
      <c r="A14021" s="1"/>
      <c r="C14021" s="6"/>
      <c r="H14021" s="8"/>
      <c r="I14021" s="4"/>
      <c r="V14021" s="27"/>
    </row>
    <row r="14022" spans="1:22" x14ac:dyDescent="0.3">
      <c r="A14022" s="1"/>
      <c r="C14022" s="6"/>
      <c r="H14022" s="8"/>
      <c r="I14022" s="4"/>
      <c r="V14022" s="27"/>
    </row>
    <row r="14023" spans="1:22" x14ac:dyDescent="0.3">
      <c r="A14023" s="1"/>
      <c r="C14023" s="6"/>
      <c r="H14023" s="8"/>
      <c r="I14023" s="4"/>
      <c r="V14023" s="27"/>
    </row>
    <row r="14024" spans="1:22" x14ac:dyDescent="0.3">
      <c r="A14024" s="1"/>
      <c r="C14024" s="6"/>
      <c r="H14024" s="8"/>
      <c r="I14024" s="4"/>
      <c r="V14024" s="27"/>
    </row>
    <row r="14025" spans="1:22" x14ac:dyDescent="0.3">
      <c r="A14025" s="1"/>
      <c r="C14025" s="6"/>
      <c r="H14025" s="8"/>
      <c r="I14025" s="4"/>
      <c r="V14025" s="27"/>
    </row>
    <row r="14026" spans="1:22" x14ac:dyDescent="0.3">
      <c r="A14026" s="1"/>
      <c r="C14026" s="6"/>
      <c r="H14026" s="8"/>
      <c r="I14026" s="4"/>
      <c r="V14026" s="27"/>
    </row>
    <row r="14027" spans="1:22" x14ac:dyDescent="0.3">
      <c r="A14027" s="1"/>
      <c r="C14027" s="6"/>
      <c r="H14027" s="8"/>
      <c r="I14027" s="4"/>
      <c r="V14027" s="27"/>
    </row>
    <row r="14028" spans="1:22" x14ac:dyDescent="0.3">
      <c r="A14028" s="1"/>
      <c r="C14028" s="6"/>
      <c r="H14028" s="8"/>
      <c r="I14028" s="4"/>
      <c r="V14028" s="27"/>
    </row>
    <row r="14029" spans="1:22" x14ac:dyDescent="0.3">
      <c r="A14029" s="1"/>
      <c r="C14029" s="6"/>
      <c r="H14029" s="8"/>
      <c r="I14029" s="4"/>
      <c r="V14029" s="27"/>
    </row>
    <row r="14030" spans="1:22" x14ac:dyDescent="0.3">
      <c r="A14030" s="1"/>
      <c r="C14030" s="6"/>
      <c r="H14030" s="8"/>
      <c r="I14030" s="4"/>
      <c r="V14030" s="27"/>
    </row>
    <row r="14031" spans="1:22" x14ac:dyDescent="0.3">
      <c r="A14031" s="1"/>
      <c r="C14031" s="6"/>
      <c r="H14031" s="8"/>
      <c r="I14031" s="4"/>
      <c r="V14031" s="27"/>
    </row>
    <row r="14032" spans="1:22" x14ac:dyDescent="0.3">
      <c r="A14032" s="1"/>
      <c r="C14032" s="6"/>
      <c r="H14032" s="8"/>
      <c r="I14032" s="4"/>
      <c r="V14032" s="27"/>
    </row>
    <row r="14033" spans="1:22" x14ac:dyDescent="0.3">
      <c r="A14033" s="1"/>
      <c r="C14033" s="6"/>
      <c r="H14033" s="8"/>
      <c r="I14033" s="4"/>
      <c r="V14033" s="27"/>
    </row>
    <row r="14034" spans="1:22" x14ac:dyDescent="0.3">
      <c r="A14034" s="1"/>
      <c r="C14034" s="6"/>
      <c r="H14034" s="8"/>
      <c r="I14034" s="4"/>
      <c r="V14034" s="27"/>
    </row>
    <row r="14035" spans="1:22" x14ac:dyDescent="0.3">
      <c r="A14035" s="1"/>
      <c r="C14035" s="6"/>
      <c r="H14035" s="8"/>
      <c r="I14035" s="4"/>
      <c r="V14035" s="27"/>
    </row>
    <row r="14036" spans="1:22" x14ac:dyDescent="0.3">
      <c r="A14036" s="1"/>
      <c r="C14036" s="6"/>
      <c r="H14036" s="8"/>
      <c r="I14036" s="4"/>
      <c r="V14036" s="27"/>
    </row>
    <row r="14037" spans="1:22" x14ac:dyDescent="0.3">
      <c r="A14037" s="1"/>
      <c r="C14037" s="6"/>
      <c r="H14037" s="8"/>
      <c r="I14037" s="4"/>
      <c r="V14037" s="27"/>
    </row>
    <row r="14038" spans="1:22" x14ac:dyDescent="0.3">
      <c r="A14038" s="1"/>
      <c r="C14038" s="6"/>
      <c r="H14038" s="8"/>
      <c r="I14038" s="4"/>
      <c r="V14038" s="27"/>
    </row>
    <row r="14039" spans="1:22" x14ac:dyDescent="0.3">
      <c r="A14039" s="1"/>
      <c r="C14039" s="6"/>
      <c r="H14039" s="8"/>
      <c r="I14039" s="4"/>
      <c r="V14039" s="27"/>
    </row>
    <row r="14040" spans="1:22" x14ac:dyDescent="0.3">
      <c r="A14040" s="1"/>
      <c r="C14040" s="6"/>
      <c r="H14040" s="8"/>
      <c r="I14040" s="4"/>
      <c r="V14040" s="27"/>
    </row>
    <row r="14041" spans="1:22" x14ac:dyDescent="0.3">
      <c r="A14041" s="1"/>
      <c r="C14041" s="6"/>
      <c r="H14041" s="8"/>
      <c r="I14041" s="4"/>
      <c r="V14041" s="27"/>
    </row>
    <row r="14042" spans="1:22" x14ac:dyDescent="0.3">
      <c r="A14042" s="1"/>
      <c r="C14042" s="6"/>
      <c r="H14042" s="8"/>
      <c r="I14042" s="4"/>
      <c r="V14042" s="27"/>
    </row>
    <row r="14043" spans="1:22" x14ac:dyDescent="0.3">
      <c r="A14043" s="1"/>
      <c r="C14043" s="6"/>
      <c r="H14043" s="8"/>
      <c r="I14043" s="4"/>
      <c r="V14043" s="27"/>
    </row>
    <row r="14044" spans="1:22" x14ac:dyDescent="0.3">
      <c r="A14044" s="1"/>
      <c r="C14044" s="6"/>
      <c r="H14044" s="8"/>
      <c r="I14044" s="4"/>
      <c r="V14044" s="27"/>
    </row>
    <row r="14045" spans="1:22" x14ac:dyDescent="0.3">
      <c r="A14045" s="1"/>
      <c r="C14045" s="6"/>
      <c r="H14045" s="8"/>
      <c r="I14045" s="4"/>
      <c r="V14045" s="27"/>
    </row>
    <row r="14046" spans="1:22" x14ac:dyDescent="0.3">
      <c r="A14046" s="1"/>
      <c r="C14046" s="6"/>
      <c r="H14046" s="8"/>
      <c r="I14046" s="4"/>
      <c r="V14046" s="27"/>
    </row>
    <row r="14047" spans="1:22" x14ac:dyDescent="0.3">
      <c r="A14047" s="1"/>
      <c r="C14047" s="6"/>
      <c r="H14047" s="8"/>
      <c r="I14047" s="4"/>
      <c r="V14047" s="27"/>
    </row>
    <row r="14048" spans="1:22" x14ac:dyDescent="0.3">
      <c r="A14048" s="1"/>
      <c r="C14048" s="6"/>
      <c r="H14048" s="8"/>
      <c r="I14048" s="4"/>
      <c r="V14048" s="27"/>
    </row>
    <row r="14049" spans="1:22" x14ac:dyDescent="0.3">
      <c r="A14049" s="1"/>
      <c r="C14049" s="6"/>
      <c r="H14049" s="8"/>
      <c r="I14049" s="4"/>
      <c r="V14049" s="27"/>
    </row>
    <row r="14050" spans="1:22" x14ac:dyDescent="0.3">
      <c r="A14050" s="1"/>
      <c r="C14050" s="6"/>
      <c r="H14050" s="8"/>
      <c r="I14050" s="4"/>
      <c r="V14050" s="27"/>
    </row>
    <row r="14051" spans="1:22" x14ac:dyDescent="0.3">
      <c r="A14051" s="1"/>
      <c r="C14051" s="6"/>
      <c r="H14051" s="8"/>
      <c r="I14051" s="4"/>
      <c r="V14051" s="27"/>
    </row>
    <row r="14052" spans="1:22" x14ac:dyDescent="0.3">
      <c r="A14052" s="1"/>
      <c r="C14052" s="6"/>
      <c r="H14052" s="8"/>
      <c r="I14052" s="4"/>
      <c r="V14052" s="27"/>
    </row>
    <row r="14053" spans="1:22" x14ac:dyDescent="0.3">
      <c r="A14053" s="1"/>
      <c r="C14053" s="6"/>
      <c r="H14053" s="8"/>
      <c r="I14053" s="4"/>
      <c r="V14053" s="27"/>
    </row>
    <row r="14054" spans="1:22" x14ac:dyDescent="0.3">
      <c r="A14054" s="1"/>
      <c r="C14054" s="6"/>
      <c r="H14054" s="8"/>
      <c r="I14054" s="4"/>
      <c r="V14054" s="27"/>
    </row>
    <row r="14055" spans="1:22" x14ac:dyDescent="0.3">
      <c r="A14055" s="1"/>
      <c r="C14055" s="6"/>
      <c r="H14055" s="8"/>
      <c r="I14055" s="4"/>
      <c r="V14055" s="27"/>
    </row>
    <row r="14056" spans="1:22" x14ac:dyDescent="0.3">
      <c r="A14056" s="1"/>
      <c r="C14056" s="6"/>
      <c r="H14056" s="8"/>
      <c r="I14056" s="4"/>
      <c r="V14056" s="27"/>
    </row>
    <row r="14057" spans="1:22" x14ac:dyDescent="0.3">
      <c r="A14057" s="1"/>
      <c r="C14057" s="6"/>
      <c r="H14057" s="8"/>
      <c r="I14057" s="4"/>
      <c r="V14057" s="27"/>
    </row>
    <row r="14058" spans="1:22" x14ac:dyDescent="0.3">
      <c r="A14058" s="1"/>
      <c r="C14058" s="6"/>
      <c r="H14058" s="8"/>
      <c r="I14058" s="4"/>
      <c r="V14058" s="27"/>
    </row>
    <row r="14059" spans="1:22" x14ac:dyDescent="0.3">
      <c r="A14059" s="1"/>
      <c r="C14059" s="6"/>
      <c r="H14059" s="8"/>
      <c r="I14059" s="4"/>
      <c r="V14059" s="27"/>
    </row>
    <row r="14060" spans="1:22" x14ac:dyDescent="0.3">
      <c r="A14060" s="1"/>
      <c r="C14060" s="6"/>
      <c r="H14060" s="8"/>
      <c r="I14060" s="4"/>
      <c r="V14060" s="27"/>
    </row>
    <row r="14061" spans="1:22" x14ac:dyDescent="0.3">
      <c r="A14061" s="1"/>
      <c r="C14061" s="6"/>
      <c r="H14061" s="8"/>
      <c r="I14061" s="4"/>
      <c r="V14061" s="27"/>
    </row>
    <row r="14062" spans="1:22" x14ac:dyDescent="0.3">
      <c r="A14062" s="1"/>
      <c r="C14062" s="6"/>
      <c r="H14062" s="8"/>
      <c r="I14062" s="4"/>
      <c r="V14062" s="27"/>
    </row>
    <row r="14063" spans="1:22" x14ac:dyDescent="0.3">
      <c r="A14063" s="1"/>
      <c r="C14063" s="6"/>
      <c r="H14063" s="8"/>
      <c r="I14063" s="4"/>
      <c r="V14063" s="27"/>
    </row>
    <row r="14064" spans="1:22" x14ac:dyDescent="0.3">
      <c r="A14064" s="1"/>
      <c r="C14064" s="6"/>
      <c r="H14064" s="8"/>
      <c r="I14064" s="4"/>
      <c r="V14064" s="27"/>
    </row>
    <row r="14065" spans="1:22" x14ac:dyDescent="0.3">
      <c r="A14065" s="1"/>
      <c r="C14065" s="6"/>
      <c r="H14065" s="8"/>
      <c r="I14065" s="4"/>
      <c r="V14065" s="27"/>
    </row>
    <row r="14066" spans="1:22" x14ac:dyDescent="0.3">
      <c r="A14066" s="1"/>
      <c r="C14066" s="6"/>
      <c r="H14066" s="8"/>
      <c r="I14066" s="4"/>
      <c r="V14066" s="27"/>
    </row>
    <row r="14067" spans="1:22" x14ac:dyDescent="0.3">
      <c r="A14067" s="1"/>
      <c r="C14067" s="6"/>
      <c r="H14067" s="8"/>
      <c r="I14067" s="4"/>
      <c r="V14067" s="27"/>
    </row>
    <row r="14068" spans="1:22" x14ac:dyDescent="0.3">
      <c r="A14068" s="1"/>
      <c r="C14068" s="6"/>
      <c r="H14068" s="8"/>
      <c r="I14068" s="4"/>
      <c r="V14068" s="27"/>
    </row>
    <row r="14069" spans="1:22" x14ac:dyDescent="0.3">
      <c r="A14069" s="1"/>
      <c r="C14069" s="6"/>
      <c r="H14069" s="8"/>
      <c r="I14069" s="4"/>
      <c r="V14069" s="27"/>
    </row>
    <row r="14070" spans="1:22" x14ac:dyDescent="0.3">
      <c r="A14070" s="1"/>
      <c r="C14070" s="6"/>
      <c r="H14070" s="8"/>
      <c r="I14070" s="4"/>
      <c r="V14070" s="27"/>
    </row>
    <row r="14071" spans="1:22" x14ac:dyDescent="0.3">
      <c r="A14071" s="1"/>
      <c r="C14071" s="6"/>
      <c r="H14071" s="8"/>
      <c r="I14071" s="4"/>
      <c r="V14071" s="27"/>
    </row>
    <row r="14072" spans="1:22" x14ac:dyDescent="0.3">
      <c r="A14072" s="1"/>
      <c r="C14072" s="6"/>
      <c r="H14072" s="8"/>
      <c r="I14072" s="4"/>
      <c r="V14072" s="27"/>
    </row>
    <row r="14073" spans="1:22" x14ac:dyDescent="0.3">
      <c r="A14073" s="1"/>
      <c r="C14073" s="6"/>
      <c r="H14073" s="8"/>
      <c r="I14073" s="4"/>
      <c r="V14073" s="27"/>
    </row>
    <row r="14074" spans="1:22" x14ac:dyDescent="0.3">
      <c r="A14074" s="1"/>
      <c r="C14074" s="6"/>
      <c r="H14074" s="8"/>
      <c r="I14074" s="4"/>
      <c r="V14074" s="27"/>
    </row>
    <row r="14075" spans="1:22" x14ac:dyDescent="0.3">
      <c r="A14075" s="1"/>
      <c r="C14075" s="6"/>
      <c r="H14075" s="8"/>
      <c r="I14075" s="4"/>
      <c r="V14075" s="27"/>
    </row>
    <row r="14076" spans="1:22" x14ac:dyDescent="0.3">
      <c r="A14076" s="1"/>
      <c r="C14076" s="6"/>
      <c r="H14076" s="8"/>
      <c r="I14076" s="4"/>
      <c r="V14076" s="27"/>
    </row>
    <row r="14077" spans="1:22" x14ac:dyDescent="0.3">
      <c r="A14077" s="1"/>
      <c r="C14077" s="6"/>
      <c r="H14077" s="8"/>
      <c r="I14077" s="4"/>
      <c r="V14077" s="27"/>
    </row>
    <row r="14078" spans="1:22" x14ac:dyDescent="0.3">
      <c r="A14078" s="1"/>
      <c r="C14078" s="6"/>
      <c r="H14078" s="8"/>
      <c r="I14078" s="4"/>
      <c r="V14078" s="27"/>
    </row>
    <row r="14079" spans="1:22" x14ac:dyDescent="0.3">
      <c r="A14079" s="1"/>
      <c r="C14079" s="6"/>
      <c r="H14079" s="8"/>
      <c r="I14079" s="4"/>
      <c r="V14079" s="27"/>
    </row>
    <row r="14080" spans="1:22" x14ac:dyDescent="0.3">
      <c r="A14080" s="1"/>
      <c r="C14080" s="6"/>
      <c r="H14080" s="8"/>
      <c r="I14080" s="4"/>
      <c r="V14080" s="27"/>
    </row>
    <row r="14081" spans="1:22" x14ac:dyDescent="0.3">
      <c r="A14081" s="1"/>
      <c r="C14081" s="6"/>
      <c r="H14081" s="8"/>
      <c r="I14081" s="4"/>
      <c r="V14081" s="27"/>
    </row>
    <row r="14082" spans="1:22" x14ac:dyDescent="0.3">
      <c r="A14082" s="1"/>
      <c r="C14082" s="6"/>
      <c r="H14082" s="8"/>
      <c r="I14082" s="4"/>
      <c r="V14082" s="27"/>
    </row>
    <row r="14083" spans="1:22" x14ac:dyDescent="0.3">
      <c r="A14083" s="1"/>
      <c r="C14083" s="6"/>
      <c r="H14083" s="8"/>
      <c r="I14083" s="4"/>
      <c r="V14083" s="27"/>
    </row>
    <row r="14084" spans="1:22" x14ac:dyDescent="0.3">
      <c r="A14084" s="1"/>
      <c r="C14084" s="6"/>
      <c r="H14084" s="8"/>
      <c r="I14084" s="4"/>
      <c r="V14084" s="27"/>
    </row>
    <row r="14085" spans="1:22" x14ac:dyDescent="0.3">
      <c r="A14085" s="1"/>
      <c r="C14085" s="6"/>
      <c r="H14085" s="8"/>
      <c r="I14085" s="4"/>
      <c r="V14085" s="27"/>
    </row>
    <row r="14086" spans="1:22" x14ac:dyDescent="0.3">
      <c r="A14086" s="1"/>
      <c r="C14086" s="6"/>
      <c r="H14086" s="8"/>
      <c r="I14086" s="4"/>
      <c r="V14086" s="27"/>
    </row>
    <row r="14087" spans="1:22" x14ac:dyDescent="0.3">
      <c r="A14087" s="1"/>
      <c r="C14087" s="6"/>
      <c r="H14087" s="8"/>
      <c r="I14087" s="4"/>
      <c r="V14087" s="27"/>
    </row>
    <row r="14088" spans="1:22" x14ac:dyDescent="0.3">
      <c r="A14088" s="1"/>
      <c r="C14088" s="6"/>
      <c r="H14088" s="8"/>
      <c r="I14088" s="4"/>
      <c r="V14088" s="27"/>
    </row>
    <row r="14089" spans="1:22" x14ac:dyDescent="0.3">
      <c r="A14089" s="1"/>
      <c r="C14089" s="6"/>
      <c r="H14089" s="8"/>
      <c r="I14089" s="4"/>
      <c r="V14089" s="27"/>
    </row>
    <row r="14090" spans="1:22" x14ac:dyDescent="0.3">
      <c r="A14090" s="1"/>
      <c r="C14090" s="6"/>
      <c r="H14090" s="8"/>
      <c r="I14090" s="4"/>
      <c r="V14090" s="27"/>
    </row>
    <row r="14091" spans="1:22" x14ac:dyDescent="0.3">
      <c r="A14091" s="1"/>
      <c r="C14091" s="6"/>
      <c r="H14091" s="8"/>
      <c r="I14091" s="4"/>
      <c r="V14091" s="27"/>
    </row>
    <row r="14092" spans="1:22" x14ac:dyDescent="0.3">
      <c r="A14092" s="1"/>
      <c r="C14092" s="6"/>
      <c r="H14092" s="8"/>
      <c r="I14092" s="4"/>
      <c r="V14092" s="27"/>
    </row>
    <row r="14093" spans="1:22" x14ac:dyDescent="0.3">
      <c r="A14093" s="1"/>
      <c r="C14093" s="6"/>
      <c r="H14093" s="8"/>
      <c r="I14093" s="4"/>
      <c r="V14093" s="27"/>
    </row>
    <row r="14094" spans="1:22" x14ac:dyDescent="0.3">
      <c r="A14094" s="1"/>
      <c r="C14094" s="6"/>
      <c r="H14094" s="8"/>
      <c r="I14094" s="4"/>
      <c r="V14094" s="27"/>
    </row>
    <row r="14095" spans="1:22" x14ac:dyDescent="0.3">
      <c r="A14095" s="1"/>
      <c r="C14095" s="6"/>
      <c r="H14095" s="8"/>
      <c r="I14095" s="4"/>
      <c r="V14095" s="27"/>
    </row>
    <row r="14096" spans="1:22" x14ac:dyDescent="0.3">
      <c r="A14096" s="1"/>
      <c r="C14096" s="6"/>
      <c r="H14096" s="8"/>
      <c r="I14096" s="4"/>
      <c r="V14096" s="27"/>
    </row>
    <row r="14097" spans="1:22" x14ac:dyDescent="0.3">
      <c r="A14097" s="1"/>
      <c r="C14097" s="6"/>
      <c r="H14097" s="8"/>
      <c r="I14097" s="4"/>
      <c r="V14097" s="27"/>
    </row>
    <row r="14098" spans="1:22" x14ac:dyDescent="0.3">
      <c r="A14098" s="1"/>
      <c r="C14098" s="6"/>
      <c r="H14098" s="8"/>
      <c r="I14098" s="4"/>
      <c r="V14098" s="27"/>
    </row>
    <row r="14099" spans="1:22" x14ac:dyDescent="0.3">
      <c r="A14099" s="1"/>
      <c r="C14099" s="6"/>
      <c r="H14099" s="8"/>
      <c r="I14099" s="4"/>
      <c r="V14099" s="27"/>
    </row>
    <row r="14100" spans="1:22" x14ac:dyDescent="0.3">
      <c r="A14100" s="1"/>
      <c r="C14100" s="6"/>
      <c r="H14100" s="8"/>
      <c r="I14100" s="4"/>
      <c r="V14100" s="27"/>
    </row>
    <row r="14101" spans="1:22" x14ac:dyDescent="0.3">
      <c r="A14101" s="1"/>
      <c r="C14101" s="6"/>
      <c r="H14101" s="8"/>
      <c r="I14101" s="4"/>
      <c r="V14101" s="27"/>
    </row>
    <row r="14102" spans="1:22" x14ac:dyDescent="0.3">
      <c r="A14102" s="1"/>
      <c r="C14102" s="6"/>
      <c r="H14102" s="8"/>
      <c r="I14102" s="4"/>
      <c r="V14102" s="27"/>
    </row>
    <row r="14103" spans="1:22" x14ac:dyDescent="0.3">
      <c r="A14103" s="1"/>
      <c r="C14103" s="6"/>
      <c r="H14103" s="8"/>
      <c r="I14103" s="4"/>
      <c r="V14103" s="27"/>
    </row>
    <row r="14104" spans="1:22" x14ac:dyDescent="0.3">
      <c r="A14104" s="1"/>
      <c r="C14104" s="6"/>
      <c r="H14104" s="8"/>
      <c r="I14104" s="4"/>
      <c r="V14104" s="27"/>
    </row>
    <row r="14105" spans="1:22" x14ac:dyDescent="0.3">
      <c r="A14105" s="1"/>
      <c r="C14105" s="6"/>
      <c r="H14105" s="8"/>
      <c r="I14105" s="4"/>
      <c r="V14105" s="27"/>
    </row>
    <row r="14106" spans="1:22" x14ac:dyDescent="0.3">
      <c r="A14106" s="1"/>
      <c r="C14106" s="6"/>
      <c r="H14106" s="8"/>
      <c r="I14106" s="4"/>
      <c r="V14106" s="27"/>
    </row>
    <row r="14107" spans="1:22" x14ac:dyDescent="0.3">
      <c r="A14107" s="1"/>
      <c r="C14107" s="6"/>
      <c r="H14107" s="8"/>
      <c r="I14107" s="4"/>
      <c r="V14107" s="27"/>
    </row>
    <row r="14108" spans="1:22" x14ac:dyDescent="0.3">
      <c r="A14108" s="1"/>
      <c r="C14108" s="6"/>
      <c r="H14108" s="8"/>
      <c r="I14108" s="4"/>
      <c r="V14108" s="27"/>
    </row>
    <row r="14109" spans="1:22" x14ac:dyDescent="0.3">
      <c r="A14109" s="1"/>
      <c r="C14109" s="6"/>
      <c r="H14109" s="8"/>
      <c r="I14109" s="4"/>
      <c r="V14109" s="27"/>
    </row>
    <row r="14110" spans="1:22" x14ac:dyDescent="0.3">
      <c r="A14110" s="1"/>
      <c r="C14110" s="6"/>
      <c r="H14110" s="8"/>
      <c r="I14110" s="4"/>
      <c r="V14110" s="27"/>
    </row>
    <row r="14111" spans="1:22" x14ac:dyDescent="0.3">
      <c r="A14111" s="1"/>
      <c r="C14111" s="6"/>
      <c r="H14111" s="8"/>
      <c r="I14111" s="4"/>
      <c r="V14111" s="27"/>
    </row>
    <row r="14112" spans="1:22" x14ac:dyDescent="0.3">
      <c r="A14112" s="1"/>
      <c r="C14112" s="6"/>
      <c r="H14112" s="8"/>
      <c r="I14112" s="4"/>
      <c r="V14112" s="27"/>
    </row>
    <row r="14113" spans="1:22" x14ac:dyDescent="0.3">
      <c r="A14113" s="1"/>
      <c r="C14113" s="6"/>
      <c r="H14113" s="8"/>
      <c r="I14113" s="4"/>
      <c r="V14113" s="27"/>
    </row>
    <row r="14114" spans="1:22" x14ac:dyDescent="0.3">
      <c r="A14114" s="1"/>
      <c r="C14114" s="6"/>
      <c r="H14114" s="8"/>
      <c r="I14114" s="4"/>
      <c r="V14114" s="27"/>
    </row>
    <row r="14115" spans="1:22" x14ac:dyDescent="0.3">
      <c r="A14115" s="1"/>
      <c r="C14115" s="6"/>
      <c r="H14115" s="8"/>
      <c r="I14115" s="4"/>
      <c r="V14115" s="27"/>
    </row>
    <row r="14116" spans="1:22" x14ac:dyDescent="0.3">
      <c r="A14116" s="1"/>
      <c r="C14116" s="6"/>
      <c r="H14116" s="8"/>
      <c r="I14116" s="4"/>
      <c r="V14116" s="27"/>
    </row>
    <row r="14117" spans="1:22" x14ac:dyDescent="0.3">
      <c r="A14117" s="1"/>
      <c r="C14117" s="6"/>
      <c r="H14117" s="8"/>
      <c r="I14117" s="4"/>
      <c r="V14117" s="27"/>
    </row>
    <row r="14118" spans="1:22" x14ac:dyDescent="0.3">
      <c r="A14118" s="1"/>
      <c r="C14118" s="6"/>
      <c r="H14118" s="8"/>
      <c r="I14118" s="4"/>
      <c r="V14118" s="27"/>
    </row>
    <row r="14119" spans="1:22" x14ac:dyDescent="0.3">
      <c r="A14119" s="1"/>
      <c r="C14119" s="6"/>
      <c r="H14119" s="8"/>
      <c r="I14119" s="4"/>
      <c r="V14119" s="27"/>
    </row>
    <row r="14120" spans="1:22" x14ac:dyDescent="0.3">
      <c r="A14120" s="1"/>
      <c r="C14120" s="6"/>
      <c r="H14120" s="8"/>
      <c r="I14120" s="4"/>
      <c r="V14120" s="27"/>
    </row>
    <row r="14121" spans="1:22" x14ac:dyDescent="0.3">
      <c r="A14121" s="1"/>
      <c r="C14121" s="6"/>
      <c r="H14121" s="8"/>
      <c r="I14121" s="4"/>
      <c r="V14121" s="27"/>
    </row>
    <row r="14122" spans="1:22" x14ac:dyDescent="0.3">
      <c r="A14122" s="1"/>
      <c r="C14122" s="6"/>
      <c r="H14122" s="8"/>
      <c r="I14122" s="4"/>
      <c r="V14122" s="27"/>
    </row>
    <row r="14123" spans="1:22" x14ac:dyDescent="0.3">
      <c r="A14123" s="1"/>
      <c r="C14123" s="6"/>
      <c r="H14123" s="8"/>
      <c r="I14123" s="4"/>
      <c r="V14123" s="27"/>
    </row>
    <row r="14124" spans="1:22" x14ac:dyDescent="0.3">
      <c r="A14124" s="1"/>
      <c r="C14124" s="6"/>
      <c r="H14124" s="8"/>
      <c r="I14124" s="4"/>
      <c r="V14124" s="27"/>
    </row>
    <row r="14125" spans="1:22" x14ac:dyDescent="0.3">
      <c r="A14125" s="1"/>
      <c r="C14125" s="6"/>
      <c r="H14125" s="8"/>
      <c r="I14125" s="4"/>
      <c r="V14125" s="27"/>
    </row>
    <row r="14126" spans="1:22" x14ac:dyDescent="0.3">
      <c r="A14126" s="1"/>
      <c r="C14126" s="6"/>
      <c r="H14126" s="8"/>
      <c r="I14126" s="4"/>
      <c r="V14126" s="27"/>
    </row>
    <row r="14127" spans="1:22" x14ac:dyDescent="0.3">
      <c r="A14127" s="1"/>
      <c r="C14127" s="6"/>
      <c r="H14127" s="8"/>
      <c r="I14127" s="4"/>
      <c r="V14127" s="27"/>
    </row>
    <row r="14128" spans="1:22" x14ac:dyDescent="0.3">
      <c r="A14128" s="1"/>
      <c r="C14128" s="6"/>
      <c r="H14128" s="8"/>
      <c r="I14128" s="4"/>
      <c r="V14128" s="27"/>
    </row>
    <row r="14129" spans="1:22" x14ac:dyDescent="0.3">
      <c r="A14129" s="1"/>
      <c r="C14129" s="6"/>
      <c r="H14129" s="8"/>
      <c r="I14129" s="4"/>
      <c r="V14129" s="27"/>
    </row>
    <row r="14130" spans="1:22" x14ac:dyDescent="0.3">
      <c r="A14130" s="1"/>
      <c r="C14130" s="6"/>
      <c r="H14130" s="8"/>
      <c r="I14130" s="4"/>
      <c r="V14130" s="27"/>
    </row>
    <row r="14131" spans="1:22" x14ac:dyDescent="0.3">
      <c r="A14131" s="1"/>
      <c r="C14131" s="6"/>
      <c r="H14131" s="8"/>
      <c r="I14131" s="4"/>
      <c r="V14131" s="27"/>
    </row>
    <row r="14132" spans="1:22" x14ac:dyDescent="0.3">
      <c r="A14132" s="1"/>
      <c r="C14132" s="6"/>
      <c r="H14132" s="8"/>
      <c r="I14132" s="4"/>
      <c r="V14132" s="27"/>
    </row>
    <row r="14133" spans="1:22" x14ac:dyDescent="0.3">
      <c r="A14133" s="1"/>
      <c r="C14133" s="6"/>
      <c r="H14133" s="8"/>
      <c r="I14133" s="4"/>
      <c r="V14133" s="27"/>
    </row>
    <row r="14134" spans="1:22" x14ac:dyDescent="0.3">
      <c r="A14134" s="1"/>
      <c r="C14134" s="6"/>
      <c r="H14134" s="8"/>
      <c r="I14134" s="4"/>
      <c r="V14134" s="27"/>
    </row>
    <row r="14135" spans="1:22" x14ac:dyDescent="0.3">
      <c r="A14135" s="1"/>
      <c r="C14135" s="6"/>
      <c r="H14135" s="8"/>
      <c r="I14135" s="4"/>
      <c r="V14135" s="27"/>
    </row>
    <row r="14136" spans="1:22" x14ac:dyDescent="0.3">
      <c r="A14136" s="1"/>
      <c r="C14136" s="6"/>
      <c r="H14136" s="8"/>
      <c r="I14136" s="4"/>
      <c r="V14136" s="27"/>
    </row>
    <row r="14137" spans="1:22" x14ac:dyDescent="0.3">
      <c r="A14137" s="1"/>
      <c r="C14137" s="6"/>
      <c r="H14137" s="8"/>
      <c r="I14137" s="4"/>
      <c r="V14137" s="27"/>
    </row>
    <row r="14138" spans="1:22" x14ac:dyDescent="0.3">
      <c r="A14138" s="1"/>
      <c r="C14138" s="6"/>
      <c r="H14138" s="8"/>
      <c r="I14138" s="4"/>
      <c r="V14138" s="27"/>
    </row>
    <row r="14139" spans="1:22" x14ac:dyDescent="0.3">
      <c r="A14139" s="1"/>
      <c r="C14139" s="6"/>
      <c r="H14139" s="8"/>
      <c r="I14139" s="4"/>
      <c r="V14139" s="27"/>
    </row>
    <row r="14140" spans="1:22" x14ac:dyDescent="0.3">
      <c r="A14140" s="1"/>
      <c r="C14140" s="6"/>
      <c r="H14140" s="8"/>
      <c r="I14140" s="4"/>
      <c r="V14140" s="27"/>
    </row>
    <row r="14141" spans="1:22" x14ac:dyDescent="0.3">
      <c r="A14141" s="1"/>
      <c r="C14141" s="6"/>
      <c r="H14141" s="8"/>
      <c r="I14141" s="4"/>
      <c r="V14141" s="27"/>
    </row>
    <row r="14142" spans="1:22" x14ac:dyDescent="0.3">
      <c r="A14142" s="1"/>
      <c r="C14142" s="6"/>
      <c r="H14142" s="8"/>
      <c r="I14142" s="4"/>
      <c r="V14142" s="27"/>
    </row>
    <row r="14143" spans="1:22" x14ac:dyDescent="0.3">
      <c r="A14143" s="1"/>
      <c r="C14143" s="6"/>
      <c r="H14143" s="8"/>
      <c r="I14143" s="4"/>
      <c r="V14143" s="27"/>
    </row>
    <row r="14144" spans="1:22" x14ac:dyDescent="0.3">
      <c r="A14144" s="1"/>
      <c r="C14144" s="6"/>
      <c r="H14144" s="8"/>
      <c r="I14144" s="4"/>
      <c r="V14144" s="27"/>
    </row>
    <row r="14145" spans="1:22" x14ac:dyDescent="0.3">
      <c r="A14145" s="1"/>
      <c r="C14145" s="6"/>
      <c r="H14145" s="8"/>
      <c r="I14145" s="4"/>
      <c r="V14145" s="27"/>
    </row>
    <row r="14146" spans="1:22" x14ac:dyDescent="0.3">
      <c r="A14146" s="1"/>
      <c r="C14146" s="6"/>
      <c r="H14146" s="8"/>
      <c r="I14146" s="4"/>
      <c r="V14146" s="27"/>
    </row>
    <row r="14147" spans="1:22" x14ac:dyDescent="0.3">
      <c r="A14147" s="1"/>
      <c r="C14147" s="6"/>
      <c r="H14147" s="8"/>
      <c r="I14147" s="4"/>
      <c r="V14147" s="27"/>
    </row>
    <row r="14148" spans="1:22" x14ac:dyDescent="0.3">
      <c r="A14148" s="1"/>
      <c r="C14148" s="6"/>
      <c r="H14148" s="8"/>
      <c r="I14148" s="4"/>
      <c r="V14148" s="27"/>
    </row>
    <row r="14149" spans="1:22" x14ac:dyDescent="0.3">
      <c r="A14149" s="1"/>
      <c r="C14149" s="6"/>
      <c r="H14149" s="8"/>
      <c r="I14149" s="4"/>
      <c r="V14149" s="27"/>
    </row>
    <row r="14150" spans="1:22" x14ac:dyDescent="0.3">
      <c r="A14150" s="1"/>
      <c r="C14150" s="6"/>
      <c r="H14150" s="8"/>
      <c r="I14150" s="4"/>
      <c r="V14150" s="27"/>
    </row>
    <row r="14151" spans="1:22" x14ac:dyDescent="0.3">
      <c r="A14151" s="1"/>
      <c r="C14151" s="6"/>
      <c r="H14151" s="8"/>
      <c r="I14151" s="4"/>
      <c r="V14151" s="27"/>
    </row>
    <row r="14152" spans="1:22" x14ac:dyDescent="0.3">
      <c r="A14152" s="1"/>
      <c r="C14152" s="6"/>
      <c r="H14152" s="8"/>
      <c r="I14152" s="4"/>
      <c r="V14152" s="27"/>
    </row>
    <row r="14153" spans="1:22" x14ac:dyDescent="0.3">
      <c r="A14153" s="1"/>
      <c r="C14153" s="6"/>
      <c r="H14153" s="8"/>
      <c r="I14153" s="4"/>
      <c r="V14153" s="27"/>
    </row>
    <row r="14154" spans="1:22" x14ac:dyDescent="0.3">
      <c r="A14154" s="1"/>
      <c r="C14154" s="6"/>
      <c r="H14154" s="8"/>
      <c r="I14154" s="4"/>
      <c r="V14154" s="27"/>
    </row>
    <row r="14155" spans="1:22" x14ac:dyDescent="0.3">
      <c r="A14155" s="1"/>
      <c r="C14155" s="6"/>
      <c r="H14155" s="8"/>
      <c r="I14155" s="4"/>
      <c r="V14155" s="27"/>
    </row>
    <row r="14156" spans="1:22" x14ac:dyDescent="0.3">
      <c r="A14156" s="1"/>
      <c r="C14156" s="6"/>
      <c r="H14156" s="8"/>
      <c r="I14156" s="4"/>
      <c r="V14156" s="27"/>
    </row>
    <row r="14157" spans="1:22" x14ac:dyDescent="0.3">
      <c r="A14157" s="1"/>
      <c r="C14157" s="6"/>
      <c r="H14157" s="8"/>
      <c r="I14157" s="4"/>
      <c r="V14157" s="27"/>
    </row>
    <row r="14158" spans="1:22" x14ac:dyDescent="0.3">
      <c r="A14158" s="1"/>
      <c r="C14158" s="6"/>
      <c r="H14158" s="8"/>
      <c r="I14158" s="4"/>
      <c r="V14158" s="27"/>
    </row>
    <row r="14159" spans="1:22" x14ac:dyDescent="0.3">
      <c r="A14159" s="1"/>
      <c r="C14159" s="6"/>
      <c r="H14159" s="8"/>
      <c r="I14159" s="4"/>
      <c r="V14159" s="27"/>
    </row>
    <row r="14160" spans="1:22" x14ac:dyDescent="0.3">
      <c r="A14160" s="1"/>
      <c r="C14160" s="6"/>
      <c r="H14160" s="8"/>
      <c r="I14160" s="4"/>
      <c r="V14160" s="27"/>
    </row>
    <row r="14161" spans="1:22" x14ac:dyDescent="0.3">
      <c r="A14161" s="1"/>
      <c r="C14161" s="6"/>
      <c r="H14161" s="8"/>
      <c r="I14161" s="4"/>
      <c r="V14161" s="27"/>
    </row>
    <row r="14162" spans="1:22" x14ac:dyDescent="0.3">
      <c r="A14162" s="1"/>
      <c r="C14162" s="6"/>
      <c r="H14162" s="8"/>
      <c r="I14162" s="4"/>
      <c r="V14162" s="27"/>
    </row>
    <row r="14163" spans="1:22" x14ac:dyDescent="0.3">
      <c r="A14163" s="1"/>
      <c r="C14163" s="6"/>
      <c r="H14163" s="8"/>
      <c r="I14163" s="4"/>
      <c r="V14163" s="27"/>
    </row>
    <row r="14164" spans="1:22" x14ac:dyDescent="0.3">
      <c r="A14164" s="1"/>
      <c r="C14164" s="6"/>
      <c r="H14164" s="8"/>
      <c r="I14164" s="4"/>
      <c r="V14164" s="27"/>
    </row>
    <row r="14165" spans="1:22" x14ac:dyDescent="0.3">
      <c r="A14165" s="1"/>
      <c r="C14165" s="6"/>
      <c r="H14165" s="8"/>
      <c r="I14165" s="4"/>
      <c r="V14165" s="27"/>
    </row>
    <row r="14166" spans="1:22" x14ac:dyDescent="0.3">
      <c r="A14166" s="1"/>
      <c r="C14166" s="6"/>
      <c r="H14166" s="8"/>
      <c r="I14166" s="4"/>
      <c r="V14166" s="27"/>
    </row>
    <row r="14167" spans="1:22" x14ac:dyDescent="0.3">
      <c r="A14167" s="1"/>
      <c r="C14167" s="6"/>
      <c r="H14167" s="8"/>
      <c r="I14167" s="4"/>
      <c r="V14167" s="27"/>
    </row>
    <row r="14168" spans="1:22" x14ac:dyDescent="0.3">
      <c r="A14168" s="1"/>
      <c r="C14168" s="6"/>
      <c r="H14168" s="8"/>
      <c r="I14168" s="4"/>
      <c r="V14168" s="27"/>
    </row>
    <row r="14169" spans="1:22" x14ac:dyDescent="0.3">
      <c r="A14169" s="1"/>
      <c r="C14169" s="6"/>
      <c r="H14169" s="8"/>
      <c r="I14169" s="4"/>
      <c r="V14169" s="27"/>
    </row>
    <row r="14170" spans="1:22" x14ac:dyDescent="0.3">
      <c r="A14170" s="1"/>
      <c r="C14170" s="6"/>
      <c r="H14170" s="8"/>
      <c r="I14170" s="4"/>
      <c r="V14170" s="27"/>
    </row>
    <row r="14171" spans="1:22" x14ac:dyDescent="0.3">
      <c r="A14171" s="1"/>
      <c r="C14171" s="6"/>
      <c r="H14171" s="8"/>
      <c r="I14171" s="4"/>
      <c r="V14171" s="27"/>
    </row>
    <row r="14172" spans="1:22" x14ac:dyDescent="0.3">
      <c r="A14172" s="1"/>
      <c r="C14172" s="6"/>
      <c r="H14172" s="8"/>
      <c r="I14172" s="4"/>
      <c r="V14172" s="27"/>
    </row>
    <row r="14173" spans="1:22" x14ac:dyDescent="0.3">
      <c r="A14173" s="1"/>
      <c r="C14173" s="6"/>
      <c r="H14173" s="8"/>
      <c r="I14173" s="4"/>
      <c r="V14173" s="27"/>
    </row>
    <row r="14174" spans="1:22" x14ac:dyDescent="0.3">
      <c r="A14174" s="1"/>
      <c r="C14174" s="6"/>
      <c r="H14174" s="8"/>
      <c r="I14174" s="4"/>
      <c r="V14174" s="27"/>
    </row>
    <row r="14175" spans="1:22" x14ac:dyDescent="0.3">
      <c r="A14175" s="1"/>
      <c r="C14175" s="6"/>
      <c r="H14175" s="8"/>
      <c r="I14175" s="4"/>
      <c r="V14175" s="27"/>
    </row>
    <row r="14176" spans="1:22" x14ac:dyDescent="0.3">
      <c r="A14176" s="1"/>
      <c r="C14176" s="6"/>
      <c r="H14176" s="8"/>
      <c r="I14176" s="4"/>
      <c r="V14176" s="27"/>
    </row>
    <row r="14177" spans="1:22" x14ac:dyDescent="0.3">
      <c r="A14177" s="1"/>
      <c r="C14177" s="6"/>
      <c r="H14177" s="8"/>
      <c r="I14177" s="4"/>
      <c r="V14177" s="27"/>
    </row>
    <row r="14178" spans="1:22" x14ac:dyDescent="0.3">
      <c r="A14178" s="1"/>
      <c r="C14178" s="6"/>
      <c r="H14178" s="8"/>
      <c r="I14178" s="4"/>
      <c r="V14178" s="27"/>
    </row>
    <row r="14179" spans="1:22" x14ac:dyDescent="0.3">
      <c r="A14179" s="1"/>
      <c r="C14179" s="6"/>
      <c r="H14179" s="8"/>
      <c r="I14179" s="4"/>
      <c r="V14179" s="27"/>
    </row>
    <row r="14180" spans="1:22" x14ac:dyDescent="0.3">
      <c r="A14180" s="1"/>
      <c r="C14180" s="6"/>
      <c r="H14180" s="8"/>
      <c r="I14180" s="4"/>
      <c r="V14180" s="27"/>
    </row>
    <row r="14181" spans="1:22" x14ac:dyDescent="0.3">
      <c r="A14181" s="1"/>
      <c r="C14181" s="6"/>
      <c r="H14181" s="8"/>
      <c r="I14181" s="4"/>
      <c r="V14181" s="27"/>
    </row>
    <row r="14182" spans="1:22" x14ac:dyDescent="0.3">
      <c r="A14182" s="1"/>
      <c r="C14182" s="6"/>
      <c r="H14182" s="8"/>
      <c r="I14182" s="4"/>
      <c r="V14182" s="27"/>
    </row>
    <row r="14183" spans="1:22" x14ac:dyDescent="0.3">
      <c r="A14183" s="1"/>
      <c r="C14183" s="6"/>
      <c r="H14183" s="8"/>
      <c r="I14183" s="4"/>
      <c r="V14183" s="27"/>
    </row>
    <row r="14184" spans="1:22" x14ac:dyDescent="0.3">
      <c r="A14184" s="1"/>
      <c r="C14184" s="6"/>
      <c r="H14184" s="8"/>
      <c r="I14184" s="4"/>
      <c r="V14184" s="27"/>
    </row>
    <row r="14185" spans="1:22" x14ac:dyDescent="0.3">
      <c r="A14185" s="1"/>
      <c r="C14185" s="6"/>
      <c r="H14185" s="8"/>
      <c r="I14185" s="4"/>
      <c r="V14185" s="27"/>
    </row>
    <row r="14186" spans="1:22" x14ac:dyDescent="0.3">
      <c r="A14186" s="1"/>
      <c r="C14186" s="6"/>
      <c r="H14186" s="8"/>
      <c r="I14186" s="4"/>
      <c r="V14186" s="27"/>
    </row>
    <row r="14187" spans="1:22" x14ac:dyDescent="0.3">
      <c r="A14187" s="1"/>
      <c r="C14187" s="6"/>
      <c r="H14187" s="8"/>
      <c r="I14187" s="4"/>
      <c r="V14187" s="27"/>
    </row>
    <row r="14188" spans="1:22" x14ac:dyDescent="0.3">
      <c r="A14188" s="1"/>
      <c r="C14188" s="6"/>
      <c r="H14188" s="8"/>
      <c r="I14188" s="4"/>
      <c r="V14188" s="27"/>
    </row>
    <row r="14189" spans="1:22" x14ac:dyDescent="0.3">
      <c r="A14189" s="1"/>
      <c r="C14189" s="6"/>
      <c r="H14189" s="8"/>
      <c r="I14189" s="4"/>
      <c r="V14189" s="27"/>
    </row>
    <row r="14190" spans="1:22" x14ac:dyDescent="0.3">
      <c r="A14190" s="1"/>
      <c r="C14190" s="6"/>
      <c r="H14190" s="8"/>
      <c r="I14190" s="4"/>
      <c r="V14190" s="27"/>
    </row>
    <row r="14191" spans="1:22" x14ac:dyDescent="0.3">
      <c r="A14191" s="1"/>
      <c r="C14191" s="6"/>
      <c r="H14191" s="8"/>
      <c r="I14191" s="4"/>
      <c r="V14191" s="27"/>
    </row>
    <row r="14192" spans="1:22" x14ac:dyDescent="0.3">
      <c r="A14192" s="1"/>
      <c r="C14192" s="6"/>
      <c r="H14192" s="8"/>
      <c r="I14192" s="4"/>
      <c r="V14192" s="27"/>
    </row>
    <row r="14193" spans="1:22" x14ac:dyDescent="0.3">
      <c r="A14193" s="1"/>
      <c r="C14193" s="6"/>
      <c r="H14193" s="8"/>
      <c r="I14193" s="4"/>
      <c r="V14193" s="27"/>
    </row>
    <row r="14194" spans="1:22" x14ac:dyDescent="0.3">
      <c r="A14194" s="1"/>
      <c r="C14194" s="6"/>
      <c r="H14194" s="8"/>
      <c r="I14194" s="4"/>
      <c r="V14194" s="27"/>
    </row>
    <row r="14195" spans="1:22" x14ac:dyDescent="0.3">
      <c r="A14195" s="1"/>
      <c r="C14195" s="6"/>
      <c r="H14195" s="8"/>
      <c r="I14195" s="4"/>
      <c r="V14195" s="27"/>
    </row>
    <row r="14196" spans="1:22" x14ac:dyDescent="0.3">
      <c r="A14196" s="1"/>
      <c r="C14196" s="6"/>
      <c r="H14196" s="8"/>
      <c r="I14196" s="4"/>
      <c r="V14196" s="27"/>
    </row>
    <row r="14197" spans="1:22" x14ac:dyDescent="0.3">
      <c r="A14197" s="1"/>
      <c r="C14197" s="6"/>
      <c r="H14197" s="8"/>
      <c r="I14197" s="4"/>
      <c r="V14197" s="27"/>
    </row>
    <row r="14198" spans="1:22" x14ac:dyDescent="0.3">
      <c r="A14198" s="1"/>
      <c r="C14198" s="6"/>
      <c r="H14198" s="8"/>
      <c r="I14198" s="4"/>
      <c r="V14198" s="27"/>
    </row>
    <row r="14199" spans="1:22" x14ac:dyDescent="0.3">
      <c r="A14199" s="1"/>
      <c r="C14199" s="6"/>
      <c r="H14199" s="8"/>
      <c r="I14199" s="4"/>
      <c r="V14199" s="27"/>
    </row>
    <row r="14200" spans="1:22" x14ac:dyDescent="0.3">
      <c r="A14200" s="1"/>
      <c r="C14200" s="6"/>
      <c r="H14200" s="8"/>
      <c r="I14200" s="4"/>
      <c r="V14200" s="27"/>
    </row>
    <row r="14201" spans="1:22" x14ac:dyDescent="0.3">
      <c r="A14201" s="1"/>
      <c r="C14201" s="6"/>
      <c r="H14201" s="8"/>
      <c r="I14201" s="4"/>
      <c r="V14201" s="27"/>
    </row>
    <row r="14202" spans="1:22" x14ac:dyDescent="0.3">
      <c r="A14202" s="1"/>
      <c r="C14202" s="6"/>
      <c r="H14202" s="8"/>
      <c r="I14202" s="4"/>
      <c r="V14202" s="27"/>
    </row>
    <row r="14203" spans="1:22" x14ac:dyDescent="0.3">
      <c r="A14203" s="1"/>
      <c r="C14203" s="6"/>
      <c r="H14203" s="8"/>
      <c r="I14203" s="4"/>
      <c r="V14203" s="27"/>
    </row>
    <row r="14204" spans="1:22" x14ac:dyDescent="0.3">
      <c r="A14204" s="1"/>
      <c r="C14204" s="6"/>
      <c r="H14204" s="8"/>
      <c r="I14204" s="4"/>
      <c r="V14204" s="27"/>
    </row>
    <row r="14205" spans="1:22" x14ac:dyDescent="0.3">
      <c r="A14205" s="1"/>
      <c r="C14205" s="6"/>
      <c r="H14205" s="8"/>
      <c r="I14205" s="4"/>
      <c r="V14205" s="27"/>
    </row>
    <row r="14206" spans="1:22" x14ac:dyDescent="0.3">
      <c r="A14206" s="1"/>
      <c r="C14206" s="6"/>
      <c r="H14206" s="8"/>
      <c r="I14206" s="4"/>
      <c r="V14206" s="27"/>
    </row>
    <row r="14207" spans="1:22" x14ac:dyDescent="0.3">
      <c r="A14207" s="1"/>
      <c r="C14207" s="6"/>
      <c r="H14207" s="8"/>
      <c r="I14207" s="4"/>
      <c r="V14207" s="27"/>
    </row>
    <row r="14208" spans="1:22" x14ac:dyDescent="0.3">
      <c r="A14208" s="1"/>
      <c r="C14208" s="6"/>
      <c r="H14208" s="8"/>
      <c r="I14208" s="4"/>
      <c r="V14208" s="27"/>
    </row>
    <row r="14209" spans="1:22" x14ac:dyDescent="0.3">
      <c r="A14209" s="1"/>
      <c r="C14209" s="6"/>
      <c r="H14209" s="8"/>
      <c r="I14209" s="4"/>
      <c r="V14209" s="27"/>
    </row>
    <row r="14210" spans="1:22" x14ac:dyDescent="0.3">
      <c r="A14210" s="1"/>
      <c r="C14210" s="6"/>
      <c r="H14210" s="8"/>
      <c r="I14210" s="4"/>
      <c r="V14210" s="27"/>
    </row>
    <row r="14211" spans="1:22" x14ac:dyDescent="0.3">
      <c r="A14211" s="1"/>
      <c r="C14211" s="6"/>
      <c r="H14211" s="8"/>
      <c r="I14211" s="4"/>
      <c r="V14211" s="27"/>
    </row>
    <row r="14212" spans="1:22" x14ac:dyDescent="0.3">
      <c r="A14212" s="1"/>
      <c r="C14212" s="6"/>
      <c r="H14212" s="8"/>
      <c r="I14212" s="4"/>
      <c r="V14212" s="27"/>
    </row>
    <row r="14213" spans="1:22" x14ac:dyDescent="0.3">
      <c r="A14213" s="1"/>
      <c r="C14213" s="6"/>
      <c r="H14213" s="8"/>
      <c r="I14213" s="4"/>
      <c r="V14213" s="27"/>
    </row>
    <row r="14214" spans="1:22" x14ac:dyDescent="0.3">
      <c r="A14214" s="1"/>
      <c r="C14214" s="6"/>
      <c r="H14214" s="8"/>
      <c r="I14214" s="4"/>
      <c r="V14214" s="27"/>
    </row>
    <row r="14215" spans="1:22" x14ac:dyDescent="0.3">
      <c r="A14215" s="1"/>
      <c r="C14215" s="6"/>
      <c r="H14215" s="8"/>
      <c r="I14215" s="4"/>
      <c r="V14215" s="27"/>
    </row>
    <row r="14216" spans="1:22" x14ac:dyDescent="0.3">
      <c r="A14216" s="1"/>
      <c r="C14216" s="6"/>
      <c r="H14216" s="8"/>
      <c r="I14216" s="4"/>
      <c r="V14216" s="27"/>
    </row>
    <row r="14217" spans="1:22" x14ac:dyDescent="0.3">
      <c r="A14217" s="1"/>
      <c r="C14217" s="6"/>
      <c r="H14217" s="8"/>
      <c r="I14217" s="4"/>
      <c r="V14217" s="27"/>
    </row>
    <row r="14218" spans="1:22" x14ac:dyDescent="0.3">
      <c r="A14218" s="1"/>
      <c r="C14218" s="6"/>
      <c r="H14218" s="8"/>
      <c r="I14218" s="4"/>
      <c r="V14218" s="27"/>
    </row>
    <row r="14219" spans="1:22" x14ac:dyDescent="0.3">
      <c r="A14219" s="1"/>
      <c r="C14219" s="6"/>
      <c r="H14219" s="8"/>
      <c r="I14219" s="4"/>
      <c r="V14219" s="27"/>
    </row>
    <row r="14220" spans="1:22" x14ac:dyDescent="0.3">
      <c r="A14220" s="1"/>
      <c r="C14220" s="6"/>
      <c r="H14220" s="8"/>
      <c r="I14220" s="4"/>
      <c r="V14220" s="27"/>
    </row>
    <row r="14221" spans="1:22" x14ac:dyDescent="0.3">
      <c r="A14221" s="1"/>
      <c r="C14221" s="6"/>
      <c r="H14221" s="8"/>
      <c r="I14221" s="4"/>
      <c r="V14221" s="27"/>
    </row>
    <row r="14222" spans="1:22" x14ac:dyDescent="0.3">
      <c r="A14222" s="1"/>
      <c r="C14222" s="6"/>
      <c r="H14222" s="8"/>
      <c r="I14222" s="4"/>
      <c r="V14222" s="27"/>
    </row>
    <row r="14223" spans="1:22" x14ac:dyDescent="0.3">
      <c r="A14223" s="1"/>
      <c r="C14223" s="6"/>
      <c r="H14223" s="8"/>
      <c r="I14223" s="4"/>
      <c r="V14223" s="27"/>
    </row>
    <row r="14224" spans="1:22" x14ac:dyDescent="0.3">
      <c r="A14224" s="1"/>
      <c r="C14224" s="6"/>
      <c r="H14224" s="8"/>
      <c r="I14224" s="4"/>
      <c r="V14224" s="27"/>
    </row>
    <row r="14225" spans="1:22" x14ac:dyDescent="0.3">
      <c r="A14225" s="1"/>
      <c r="C14225" s="6"/>
      <c r="H14225" s="8"/>
      <c r="I14225" s="4"/>
      <c r="V14225" s="27"/>
    </row>
    <row r="14226" spans="1:22" x14ac:dyDescent="0.3">
      <c r="A14226" s="1"/>
      <c r="C14226" s="6"/>
      <c r="H14226" s="8"/>
      <c r="I14226" s="4"/>
      <c r="V14226" s="27"/>
    </row>
    <row r="14227" spans="1:22" x14ac:dyDescent="0.3">
      <c r="A14227" s="1"/>
      <c r="C14227" s="6"/>
      <c r="H14227" s="8"/>
      <c r="I14227" s="4"/>
      <c r="V14227" s="27"/>
    </row>
    <row r="14228" spans="1:22" x14ac:dyDescent="0.3">
      <c r="A14228" s="1"/>
      <c r="C14228" s="6"/>
      <c r="H14228" s="8"/>
      <c r="I14228" s="4"/>
      <c r="V14228" s="27"/>
    </row>
    <row r="14229" spans="1:22" x14ac:dyDescent="0.3">
      <c r="A14229" s="1"/>
      <c r="C14229" s="6"/>
      <c r="H14229" s="8"/>
      <c r="I14229" s="4"/>
      <c r="V14229" s="27"/>
    </row>
    <row r="14230" spans="1:22" x14ac:dyDescent="0.3">
      <c r="A14230" s="1"/>
      <c r="C14230" s="6"/>
      <c r="H14230" s="8"/>
      <c r="I14230" s="4"/>
      <c r="V14230" s="27"/>
    </row>
    <row r="14231" spans="1:22" x14ac:dyDescent="0.3">
      <c r="A14231" s="1"/>
      <c r="C14231" s="6"/>
      <c r="H14231" s="8"/>
      <c r="I14231" s="4"/>
      <c r="V14231" s="27"/>
    </row>
    <row r="14232" spans="1:22" x14ac:dyDescent="0.3">
      <c r="A14232" s="1"/>
      <c r="C14232" s="6"/>
      <c r="H14232" s="8"/>
      <c r="I14232" s="4"/>
      <c r="V14232" s="27"/>
    </row>
    <row r="14233" spans="1:22" x14ac:dyDescent="0.3">
      <c r="A14233" s="1"/>
      <c r="C14233" s="6"/>
      <c r="H14233" s="8"/>
      <c r="I14233" s="4"/>
      <c r="V14233" s="27"/>
    </row>
    <row r="14234" spans="1:22" x14ac:dyDescent="0.3">
      <c r="A14234" s="1"/>
      <c r="C14234" s="6"/>
      <c r="H14234" s="8"/>
      <c r="I14234" s="4"/>
      <c r="V14234" s="27"/>
    </row>
    <row r="14235" spans="1:22" x14ac:dyDescent="0.3">
      <c r="A14235" s="1"/>
      <c r="C14235" s="6"/>
      <c r="H14235" s="8"/>
      <c r="I14235" s="4"/>
      <c r="V14235" s="27"/>
    </row>
    <row r="14236" spans="1:22" x14ac:dyDescent="0.3">
      <c r="A14236" s="1"/>
      <c r="C14236" s="6"/>
      <c r="H14236" s="8"/>
      <c r="I14236" s="4"/>
      <c r="V14236" s="27"/>
    </row>
    <row r="14237" spans="1:22" x14ac:dyDescent="0.3">
      <c r="A14237" s="1"/>
      <c r="C14237" s="6"/>
      <c r="H14237" s="8"/>
      <c r="I14237" s="4"/>
      <c r="V14237" s="27"/>
    </row>
    <row r="14238" spans="1:22" x14ac:dyDescent="0.3">
      <c r="A14238" s="1"/>
      <c r="C14238" s="6"/>
      <c r="H14238" s="8"/>
      <c r="I14238" s="4"/>
      <c r="V14238" s="27"/>
    </row>
    <row r="14239" spans="1:22" x14ac:dyDescent="0.3">
      <c r="A14239" s="1"/>
      <c r="C14239" s="6"/>
      <c r="H14239" s="8"/>
      <c r="I14239" s="4"/>
      <c r="V14239" s="27"/>
    </row>
    <row r="14240" spans="1:22" x14ac:dyDescent="0.3">
      <c r="A14240" s="1"/>
      <c r="C14240" s="6"/>
      <c r="H14240" s="8"/>
      <c r="I14240" s="4"/>
      <c r="V14240" s="27"/>
    </row>
    <row r="14241" spans="1:22" x14ac:dyDescent="0.3">
      <c r="A14241" s="1"/>
      <c r="C14241" s="6"/>
      <c r="H14241" s="8"/>
      <c r="I14241" s="4"/>
      <c r="V14241" s="27"/>
    </row>
    <row r="14242" spans="1:22" x14ac:dyDescent="0.3">
      <c r="A14242" s="1"/>
      <c r="C14242" s="6"/>
      <c r="H14242" s="8"/>
      <c r="I14242" s="4"/>
      <c r="V14242" s="27"/>
    </row>
    <row r="14243" spans="1:22" x14ac:dyDescent="0.3">
      <c r="A14243" s="1"/>
      <c r="C14243" s="6"/>
      <c r="H14243" s="8"/>
      <c r="I14243" s="4"/>
      <c r="V14243" s="27"/>
    </row>
    <row r="14244" spans="1:22" x14ac:dyDescent="0.3">
      <c r="A14244" s="1"/>
      <c r="C14244" s="6"/>
      <c r="H14244" s="8"/>
      <c r="I14244" s="4"/>
      <c r="V14244" s="27"/>
    </row>
    <row r="14245" spans="1:22" x14ac:dyDescent="0.3">
      <c r="A14245" s="1"/>
      <c r="C14245" s="6"/>
      <c r="H14245" s="8"/>
      <c r="I14245" s="4"/>
      <c r="V14245" s="27"/>
    </row>
    <row r="14246" spans="1:22" x14ac:dyDescent="0.3">
      <c r="A14246" s="1"/>
      <c r="C14246" s="6"/>
      <c r="H14246" s="8"/>
      <c r="I14246" s="4"/>
      <c r="V14246" s="27"/>
    </row>
    <row r="14247" spans="1:22" x14ac:dyDescent="0.3">
      <c r="A14247" s="1"/>
      <c r="C14247" s="6"/>
      <c r="H14247" s="8"/>
      <c r="I14247" s="4"/>
      <c r="V14247" s="27"/>
    </row>
    <row r="14248" spans="1:22" x14ac:dyDescent="0.3">
      <c r="A14248" s="1"/>
      <c r="C14248" s="6"/>
      <c r="H14248" s="8"/>
      <c r="I14248" s="4"/>
      <c r="V14248" s="27"/>
    </row>
    <row r="14249" spans="1:22" x14ac:dyDescent="0.3">
      <c r="A14249" s="1"/>
      <c r="C14249" s="6"/>
      <c r="H14249" s="8"/>
      <c r="I14249" s="4"/>
      <c r="V14249" s="27"/>
    </row>
    <row r="14250" spans="1:22" x14ac:dyDescent="0.3">
      <c r="A14250" s="1"/>
      <c r="C14250" s="6"/>
      <c r="H14250" s="8"/>
      <c r="I14250" s="4"/>
      <c r="V14250" s="27"/>
    </row>
    <row r="14251" spans="1:22" x14ac:dyDescent="0.3">
      <c r="A14251" s="1"/>
      <c r="C14251" s="6"/>
      <c r="H14251" s="8"/>
      <c r="I14251" s="4"/>
      <c r="V14251" s="27"/>
    </row>
    <row r="14252" spans="1:22" x14ac:dyDescent="0.3">
      <c r="A14252" s="1"/>
      <c r="C14252" s="6"/>
      <c r="H14252" s="8"/>
      <c r="I14252" s="4"/>
      <c r="V14252" s="27"/>
    </row>
    <row r="14253" spans="1:22" x14ac:dyDescent="0.3">
      <c r="A14253" s="1"/>
      <c r="C14253" s="6"/>
      <c r="H14253" s="8"/>
      <c r="I14253" s="4"/>
      <c r="V14253" s="27"/>
    </row>
    <row r="14254" spans="1:22" x14ac:dyDescent="0.3">
      <c r="A14254" s="1"/>
      <c r="C14254" s="6"/>
      <c r="H14254" s="8"/>
      <c r="I14254" s="4"/>
      <c r="V14254" s="27"/>
    </row>
    <row r="14255" spans="1:22" x14ac:dyDescent="0.3">
      <c r="A14255" s="1"/>
      <c r="C14255" s="6"/>
      <c r="H14255" s="8"/>
      <c r="I14255" s="4"/>
      <c r="V14255" s="27"/>
    </row>
    <row r="14256" spans="1:22" x14ac:dyDescent="0.3">
      <c r="A14256" s="1"/>
      <c r="C14256" s="6"/>
      <c r="H14256" s="8"/>
      <c r="I14256" s="4"/>
      <c r="V14256" s="27"/>
    </row>
    <row r="14257" spans="1:22" x14ac:dyDescent="0.3">
      <c r="A14257" s="1"/>
      <c r="C14257" s="6"/>
      <c r="H14257" s="8"/>
      <c r="I14257" s="4"/>
      <c r="V14257" s="27"/>
    </row>
    <row r="14258" spans="1:22" x14ac:dyDescent="0.3">
      <c r="A14258" s="1"/>
      <c r="C14258" s="6"/>
      <c r="H14258" s="8"/>
      <c r="I14258" s="4"/>
      <c r="V14258" s="27"/>
    </row>
    <row r="14259" spans="1:22" x14ac:dyDescent="0.3">
      <c r="A14259" s="1"/>
      <c r="C14259" s="6"/>
      <c r="H14259" s="8"/>
      <c r="I14259" s="4"/>
      <c r="V14259" s="27"/>
    </row>
    <row r="14260" spans="1:22" x14ac:dyDescent="0.3">
      <c r="A14260" s="1"/>
      <c r="C14260" s="6"/>
      <c r="H14260" s="8"/>
      <c r="I14260" s="4"/>
      <c r="V14260" s="27"/>
    </row>
    <row r="14261" spans="1:22" x14ac:dyDescent="0.3">
      <c r="A14261" s="1"/>
      <c r="C14261" s="6"/>
      <c r="H14261" s="8"/>
      <c r="I14261" s="4"/>
      <c r="V14261" s="27"/>
    </row>
    <row r="14262" spans="1:22" x14ac:dyDescent="0.3">
      <c r="A14262" s="1"/>
      <c r="C14262" s="6"/>
      <c r="H14262" s="8"/>
      <c r="I14262" s="4"/>
      <c r="V14262" s="27"/>
    </row>
    <row r="14263" spans="1:22" x14ac:dyDescent="0.3">
      <c r="A14263" s="1"/>
      <c r="C14263" s="6"/>
      <c r="H14263" s="8"/>
      <c r="I14263" s="4"/>
      <c r="V14263" s="27"/>
    </row>
    <row r="14264" spans="1:22" x14ac:dyDescent="0.3">
      <c r="A14264" s="1"/>
      <c r="C14264" s="6"/>
      <c r="H14264" s="8"/>
      <c r="I14264" s="4"/>
      <c r="V14264" s="27"/>
    </row>
    <row r="14265" spans="1:22" x14ac:dyDescent="0.3">
      <c r="A14265" s="1"/>
      <c r="C14265" s="6"/>
      <c r="H14265" s="8"/>
      <c r="I14265" s="4"/>
      <c r="V14265" s="27"/>
    </row>
    <row r="14266" spans="1:22" x14ac:dyDescent="0.3">
      <c r="A14266" s="1"/>
      <c r="C14266" s="6"/>
      <c r="H14266" s="8"/>
      <c r="I14266" s="4"/>
      <c r="V14266" s="27"/>
    </row>
    <row r="14267" spans="1:22" x14ac:dyDescent="0.3">
      <c r="A14267" s="1"/>
      <c r="C14267" s="6"/>
      <c r="H14267" s="8"/>
      <c r="I14267" s="4"/>
      <c r="V14267" s="27"/>
    </row>
    <row r="14268" spans="1:22" x14ac:dyDescent="0.3">
      <c r="A14268" s="1"/>
      <c r="C14268" s="6"/>
      <c r="H14268" s="8"/>
      <c r="I14268" s="4"/>
      <c r="V14268" s="27"/>
    </row>
    <row r="14269" spans="1:22" x14ac:dyDescent="0.3">
      <c r="A14269" s="1"/>
      <c r="C14269" s="6"/>
      <c r="H14269" s="8"/>
      <c r="I14269" s="4"/>
      <c r="V14269" s="27"/>
    </row>
    <row r="14270" spans="1:22" x14ac:dyDescent="0.3">
      <c r="A14270" s="1"/>
      <c r="C14270" s="6"/>
      <c r="H14270" s="8"/>
      <c r="I14270" s="4"/>
      <c r="V14270" s="27"/>
    </row>
    <row r="14271" spans="1:22" x14ac:dyDescent="0.3">
      <c r="A14271" s="1"/>
      <c r="C14271" s="6"/>
      <c r="H14271" s="8"/>
      <c r="I14271" s="4"/>
      <c r="V14271" s="27"/>
    </row>
    <row r="14272" spans="1:22" x14ac:dyDescent="0.3">
      <c r="A14272" s="1"/>
      <c r="C14272" s="6"/>
      <c r="H14272" s="8"/>
      <c r="I14272" s="4"/>
      <c r="V14272" s="27"/>
    </row>
    <row r="14273" spans="1:22" x14ac:dyDescent="0.3">
      <c r="A14273" s="1"/>
      <c r="C14273" s="6"/>
      <c r="H14273" s="8"/>
      <c r="I14273" s="4"/>
      <c r="V14273" s="27"/>
    </row>
    <row r="14274" spans="1:22" x14ac:dyDescent="0.3">
      <c r="A14274" s="1"/>
      <c r="C14274" s="6"/>
      <c r="H14274" s="8"/>
      <c r="I14274" s="4"/>
      <c r="V14274" s="27"/>
    </row>
    <row r="14275" spans="1:22" x14ac:dyDescent="0.3">
      <c r="A14275" s="1"/>
      <c r="C14275" s="6"/>
      <c r="H14275" s="8"/>
      <c r="I14275" s="4"/>
      <c r="V14275" s="27"/>
    </row>
    <row r="14276" spans="1:22" x14ac:dyDescent="0.3">
      <c r="A14276" s="1"/>
      <c r="C14276" s="6"/>
      <c r="H14276" s="8"/>
      <c r="I14276" s="4"/>
      <c r="V14276" s="27"/>
    </row>
    <row r="14277" spans="1:22" x14ac:dyDescent="0.3">
      <c r="A14277" s="1"/>
      <c r="C14277" s="6"/>
      <c r="H14277" s="8"/>
      <c r="I14277" s="4"/>
      <c r="V14277" s="27"/>
    </row>
    <row r="14278" spans="1:22" x14ac:dyDescent="0.3">
      <c r="A14278" s="1"/>
      <c r="C14278" s="6"/>
      <c r="H14278" s="8"/>
      <c r="I14278" s="4"/>
      <c r="V14278" s="27"/>
    </row>
    <row r="14279" spans="1:22" x14ac:dyDescent="0.3">
      <c r="A14279" s="1"/>
      <c r="C14279" s="6"/>
      <c r="H14279" s="8"/>
      <c r="I14279" s="4"/>
      <c r="V14279" s="27"/>
    </row>
    <row r="14280" spans="1:22" x14ac:dyDescent="0.3">
      <c r="A14280" s="1"/>
      <c r="C14280" s="6"/>
      <c r="H14280" s="8"/>
      <c r="I14280" s="4"/>
      <c r="V14280" s="27"/>
    </row>
    <row r="14281" spans="1:22" x14ac:dyDescent="0.3">
      <c r="A14281" s="1"/>
      <c r="C14281" s="6"/>
      <c r="H14281" s="8"/>
      <c r="I14281" s="4"/>
      <c r="V14281" s="27"/>
    </row>
    <row r="14282" spans="1:22" x14ac:dyDescent="0.3">
      <c r="A14282" s="1"/>
      <c r="C14282" s="6"/>
      <c r="H14282" s="8"/>
      <c r="I14282" s="4"/>
      <c r="V14282" s="27"/>
    </row>
    <row r="14283" spans="1:22" x14ac:dyDescent="0.3">
      <c r="A14283" s="1"/>
      <c r="C14283" s="6"/>
      <c r="H14283" s="8"/>
      <c r="I14283" s="4"/>
      <c r="V14283" s="27"/>
    </row>
    <row r="14284" spans="1:22" x14ac:dyDescent="0.3">
      <c r="A14284" s="1"/>
      <c r="C14284" s="6"/>
      <c r="H14284" s="8"/>
      <c r="I14284" s="4"/>
      <c r="V14284" s="27"/>
    </row>
    <row r="14285" spans="1:22" x14ac:dyDescent="0.3">
      <c r="A14285" s="1"/>
      <c r="C14285" s="6"/>
      <c r="H14285" s="8"/>
      <c r="I14285" s="4"/>
      <c r="V14285" s="27"/>
    </row>
    <row r="14286" spans="1:22" x14ac:dyDescent="0.3">
      <c r="A14286" s="1"/>
      <c r="C14286" s="6"/>
      <c r="H14286" s="8"/>
      <c r="I14286" s="4"/>
      <c r="V14286" s="27"/>
    </row>
    <row r="14287" spans="1:22" x14ac:dyDescent="0.3">
      <c r="A14287" s="1"/>
      <c r="C14287" s="6"/>
      <c r="H14287" s="8"/>
      <c r="I14287" s="4"/>
      <c r="V14287" s="27"/>
    </row>
    <row r="14288" spans="1:22" x14ac:dyDescent="0.3">
      <c r="A14288" s="1"/>
      <c r="C14288" s="6"/>
      <c r="H14288" s="8"/>
      <c r="I14288" s="4"/>
      <c r="V14288" s="27"/>
    </row>
    <row r="14289" spans="1:22" x14ac:dyDescent="0.3">
      <c r="A14289" s="1"/>
      <c r="C14289" s="6"/>
      <c r="H14289" s="8"/>
      <c r="I14289" s="4"/>
      <c r="V14289" s="27"/>
    </row>
    <row r="14290" spans="1:22" x14ac:dyDescent="0.3">
      <c r="A14290" s="1"/>
      <c r="C14290" s="6"/>
      <c r="H14290" s="8"/>
      <c r="I14290" s="4"/>
      <c r="V14290" s="27"/>
    </row>
    <row r="14291" spans="1:22" x14ac:dyDescent="0.3">
      <c r="A14291" s="1"/>
      <c r="C14291" s="6"/>
      <c r="H14291" s="8"/>
      <c r="I14291" s="4"/>
      <c r="V14291" s="27"/>
    </row>
    <row r="14292" spans="1:22" x14ac:dyDescent="0.3">
      <c r="A14292" s="1"/>
      <c r="C14292" s="6"/>
      <c r="H14292" s="8"/>
      <c r="I14292" s="4"/>
      <c r="V14292" s="27"/>
    </row>
    <row r="14293" spans="1:22" x14ac:dyDescent="0.3">
      <c r="A14293" s="1"/>
      <c r="C14293" s="6"/>
      <c r="H14293" s="8"/>
      <c r="I14293" s="4"/>
      <c r="V14293" s="27"/>
    </row>
    <row r="14294" spans="1:22" x14ac:dyDescent="0.3">
      <c r="A14294" s="1"/>
      <c r="C14294" s="6"/>
      <c r="H14294" s="8"/>
      <c r="I14294" s="4"/>
      <c r="V14294" s="27"/>
    </row>
    <row r="14295" spans="1:22" x14ac:dyDescent="0.3">
      <c r="A14295" s="1"/>
      <c r="C14295" s="6"/>
      <c r="H14295" s="8"/>
      <c r="I14295" s="4"/>
      <c r="V14295" s="27"/>
    </row>
    <row r="14296" spans="1:22" x14ac:dyDescent="0.3">
      <c r="A14296" s="1"/>
      <c r="C14296" s="6"/>
      <c r="H14296" s="8"/>
      <c r="I14296" s="4"/>
      <c r="V14296" s="27"/>
    </row>
    <row r="14297" spans="1:22" x14ac:dyDescent="0.3">
      <c r="A14297" s="1"/>
      <c r="C14297" s="6"/>
      <c r="H14297" s="8"/>
      <c r="I14297" s="4"/>
      <c r="V14297" s="27"/>
    </row>
    <row r="14298" spans="1:22" x14ac:dyDescent="0.3">
      <c r="A14298" s="1"/>
      <c r="C14298" s="6"/>
      <c r="H14298" s="8"/>
      <c r="I14298" s="4"/>
      <c r="V14298" s="27"/>
    </row>
    <row r="14299" spans="1:22" x14ac:dyDescent="0.3">
      <c r="A14299" s="1"/>
      <c r="C14299" s="6"/>
      <c r="H14299" s="8"/>
      <c r="I14299" s="4"/>
      <c r="V14299" s="27"/>
    </row>
    <row r="14300" spans="1:22" x14ac:dyDescent="0.3">
      <c r="A14300" s="1"/>
      <c r="C14300" s="6"/>
      <c r="H14300" s="8"/>
      <c r="I14300" s="4"/>
      <c r="V14300" s="27"/>
    </row>
    <row r="14301" spans="1:22" x14ac:dyDescent="0.3">
      <c r="A14301" s="1"/>
      <c r="C14301" s="6"/>
      <c r="H14301" s="8"/>
      <c r="I14301" s="4"/>
      <c r="V14301" s="27"/>
    </row>
    <row r="14302" spans="1:22" x14ac:dyDescent="0.3">
      <c r="A14302" s="1"/>
      <c r="C14302" s="6"/>
      <c r="H14302" s="8"/>
      <c r="I14302" s="4"/>
      <c r="V14302" s="27"/>
    </row>
    <row r="14303" spans="1:22" x14ac:dyDescent="0.3">
      <c r="A14303" s="1"/>
      <c r="C14303" s="6"/>
      <c r="H14303" s="8"/>
      <c r="I14303" s="4"/>
      <c r="V14303" s="27"/>
    </row>
    <row r="14304" spans="1:22" x14ac:dyDescent="0.3">
      <c r="A14304" s="1"/>
      <c r="C14304" s="6"/>
      <c r="H14304" s="8"/>
      <c r="I14304" s="4"/>
      <c r="V14304" s="27"/>
    </row>
    <row r="14305" spans="1:22" x14ac:dyDescent="0.3">
      <c r="A14305" s="1"/>
      <c r="C14305" s="6"/>
      <c r="H14305" s="8"/>
      <c r="I14305" s="4"/>
      <c r="V14305" s="27"/>
    </row>
    <row r="14306" spans="1:22" x14ac:dyDescent="0.3">
      <c r="A14306" s="1"/>
      <c r="C14306" s="6"/>
      <c r="H14306" s="8"/>
      <c r="I14306" s="4"/>
      <c r="V14306" s="27"/>
    </row>
    <row r="14307" spans="1:22" x14ac:dyDescent="0.3">
      <c r="A14307" s="1"/>
      <c r="C14307" s="6"/>
      <c r="H14307" s="8"/>
      <c r="I14307" s="4"/>
      <c r="V14307" s="27"/>
    </row>
    <row r="14308" spans="1:22" x14ac:dyDescent="0.3">
      <c r="A14308" s="1"/>
      <c r="C14308" s="6"/>
      <c r="H14308" s="8"/>
      <c r="I14308" s="4"/>
      <c r="V14308" s="27"/>
    </row>
    <row r="14309" spans="1:22" x14ac:dyDescent="0.3">
      <c r="A14309" s="1"/>
      <c r="C14309" s="6"/>
      <c r="H14309" s="8"/>
      <c r="I14309" s="4"/>
      <c r="V14309" s="27"/>
    </row>
    <row r="14310" spans="1:22" x14ac:dyDescent="0.3">
      <c r="A14310" s="1"/>
      <c r="C14310" s="6"/>
      <c r="H14310" s="8"/>
      <c r="I14310" s="4"/>
      <c r="V14310" s="27"/>
    </row>
    <row r="14311" spans="1:22" x14ac:dyDescent="0.3">
      <c r="A14311" s="1"/>
      <c r="C14311" s="6"/>
      <c r="H14311" s="8"/>
      <c r="I14311" s="4"/>
      <c r="V14311" s="27"/>
    </row>
    <row r="14312" spans="1:22" x14ac:dyDescent="0.3">
      <c r="A14312" s="1"/>
      <c r="C14312" s="6"/>
      <c r="H14312" s="8"/>
      <c r="I14312" s="4"/>
      <c r="V14312" s="27"/>
    </row>
    <row r="14313" spans="1:22" x14ac:dyDescent="0.3">
      <c r="A14313" s="1"/>
      <c r="C14313" s="6"/>
      <c r="H14313" s="8"/>
      <c r="I14313" s="4"/>
      <c r="V14313" s="27"/>
    </row>
    <row r="14314" spans="1:22" x14ac:dyDescent="0.3">
      <c r="A14314" s="1"/>
      <c r="C14314" s="6"/>
      <c r="H14314" s="8"/>
      <c r="I14314" s="4"/>
      <c r="V14314" s="27"/>
    </row>
    <row r="14315" spans="1:22" x14ac:dyDescent="0.3">
      <c r="A14315" s="1"/>
      <c r="C14315" s="6"/>
      <c r="H14315" s="8"/>
      <c r="I14315" s="4"/>
      <c r="V14315" s="27"/>
    </row>
    <row r="14316" spans="1:22" x14ac:dyDescent="0.3">
      <c r="A14316" s="1"/>
      <c r="C14316" s="6"/>
      <c r="H14316" s="8"/>
      <c r="I14316" s="4"/>
      <c r="V14316" s="27"/>
    </row>
    <row r="14317" spans="1:22" x14ac:dyDescent="0.3">
      <c r="A14317" s="1"/>
      <c r="C14317" s="6"/>
      <c r="H14317" s="8"/>
      <c r="I14317" s="4"/>
      <c r="V14317" s="27"/>
    </row>
    <row r="14318" spans="1:22" x14ac:dyDescent="0.3">
      <c r="A14318" s="1"/>
      <c r="C14318" s="6"/>
      <c r="H14318" s="8"/>
      <c r="I14318" s="4"/>
      <c r="V14318" s="27"/>
    </row>
    <row r="14319" spans="1:22" x14ac:dyDescent="0.3">
      <c r="A14319" s="1"/>
      <c r="C14319" s="6"/>
      <c r="H14319" s="8"/>
      <c r="I14319" s="4"/>
      <c r="V14319" s="27"/>
    </row>
    <row r="14320" spans="1:22" x14ac:dyDescent="0.3">
      <c r="A14320" s="1"/>
      <c r="C14320" s="6"/>
      <c r="H14320" s="8"/>
      <c r="I14320" s="4"/>
      <c r="V14320" s="27"/>
    </row>
    <row r="14321" spans="1:22" x14ac:dyDescent="0.3">
      <c r="A14321" s="1"/>
      <c r="C14321" s="6"/>
      <c r="H14321" s="8"/>
      <c r="I14321" s="4"/>
      <c r="V14321" s="27"/>
    </row>
    <row r="14322" spans="1:22" x14ac:dyDescent="0.3">
      <c r="A14322" s="1"/>
      <c r="C14322" s="6"/>
      <c r="H14322" s="8"/>
      <c r="I14322" s="4"/>
      <c r="V14322" s="27"/>
    </row>
    <row r="14323" spans="1:22" x14ac:dyDescent="0.3">
      <c r="A14323" s="1"/>
      <c r="C14323" s="6"/>
      <c r="H14323" s="8"/>
      <c r="I14323" s="4"/>
      <c r="V14323" s="27"/>
    </row>
    <row r="14324" spans="1:22" x14ac:dyDescent="0.3">
      <c r="A14324" s="1"/>
      <c r="C14324" s="6"/>
      <c r="H14324" s="8"/>
      <c r="I14324" s="4"/>
      <c r="V14324" s="27"/>
    </row>
    <row r="14325" spans="1:22" x14ac:dyDescent="0.3">
      <c r="A14325" s="1"/>
      <c r="C14325" s="6"/>
      <c r="H14325" s="8"/>
      <c r="I14325" s="4"/>
      <c r="V14325" s="27"/>
    </row>
    <row r="14326" spans="1:22" x14ac:dyDescent="0.3">
      <c r="A14326" s="1"/>
      <c r="C14326" s="6"/>
      <c r="H14326" s="8"/>
      <c r="I14326" s="4"/>
      <c r="V14326" s="27"/>
    </row>
    <row r="14327" spans="1:22" x14ac:dyDescent="0.3">
      <c r="A14327" s="1"/>
      <c r="C14327" s="6"/>
      <c r="H14327" s="8"/>
      <c r="I14327" s="4"/>
      <c r="V14327" s="27"/>
    </row>
    <row r="14328" spans="1:22" x14ac:dyDescent="0.3">
      <c r="A14328" s="1"/>
      <c r="C14328" s="6"/>
      <c r="H14328" s="8"/>
      <c r="I14328" s="4"/>
      <c r="V14328" s="27"/>
    </row>
    <row r="14329" spans="1:22" x14ac:dyDescent="0.3">
      <c r="A14329" s="1"/>
      <c r="C14329" s="6"/>
      <c r="H14329" s="8"/>
      <c r="I14329" s="4"/>
      <c r="V14329" s="27"/>
    </row>
    <row r="14330" spans="1:22" x14ac:dyDescent="0.3">
      <c r="A14330" s="1"/>
      <c r="C14330" s="6"/>
      <c r="H14330" s="8"/>
      <c r="I14330" s="4"/>
      <c r="V14330" s="27"/>
    </row>
    <row r="14331" spans="1:22" x14ac:dyDescent="0.3">
      <c r="A14331" s="1"/>
      <c r="C14331" s="6"/>
      <c r="H14331" s="8"/>
      <c r="I14331" s="4"/>
      <c r="V14331" s="27"/>
    </row>
    <row r="14332" spans="1:22" x14ac:dyDescent="0.3">
      <c r="A14332" s="1"/>
      <c r="C14332" s="6"/>
      <c r="H14332" s="8"/>
      <c r="I14332" s="4"/>
      <c r="V14332" s="27"/>
    </row>
    <row r="14333" spans="1:22" x14ac:dyDescent="0.3">
      <c r="A14333" s="1"/>
      <c r="C14333" s="6"/>
      <c r="H14333" s="8"/>
      <c r="I14333" s="4"/>
      <c r="V14333" s="27"/>
    </row>
    <row r="14334" spans="1:22" x14ac:dyDescent="0.3">
      <c r="A14334" s="1"/>
      <c r="C14334" s="6"/>
      <c r="H14334" s="8"/>
      <c r="I14334" s="4"/>
      <c r="V14334" s="27"/>
    </row>
    <row r="14335" spans="1:22" x14ac:dyDescent="0.3">
      <c r="A14335" s="1"/>
      <c r="C14335" s="6"/>
      <c r="H14335" s="8"/>
      <c r="I14335" s="4"/>
      <c r="V14335" s="27"/>
    </row>
    <row r="14336" spans="1:22" x14ac:dyDescent="0.3">
      <c r="A14336" s="1"/>
      <c r="C14336" s="6"/>
      <c r="H14336" s="8"/>
      <c r="I14336" s="4"/>
      <c r="V14336" s="27"/>
    </row>
    <row r="14337" spans="1:22" x14ac:dyDescent="0.3">
      <c r="A14337" s="1"/>
      <c r="C14337" s="6"/>
      <c r="H14337" s="8"/>
      <c r="I14337" s="4"/>
      <c r="V14337" s="27"/>
    </row>
    <row r="14338" spans="1:22" x14ac:dyDescent="0.3">
      <c r="A14338" s="1"/>
      <c r="C14338" s="6"/>
      <c r="H14338" s="8"/>
      <c r="I14338" s="4"/>
      <c r="V14338" s="27"/>
    </row>
    <row r="14339" spans="1:22" x14ac:dyDescent="0.3">
      <c r="A14339" s="1"/>
      <c r="C14339" s="6"/>
      <c r="H14339" s="8"/>
      <c r="I14339" s="4"/>
      <c r="V14339" s="27"/>
    </row>
    <row r="14340" spans="1:22" x14ac:dyDescent="0.3">
      <c r="A14340" s="1"/>
      <c r="C14340" s="6"/>
      <c r="H14340" s="8"/>
      <c r="I14340" s="4"/>
      <c r="V14340" s="27"/>
    </row>
    <row r="14341" spans="1:22" x14ac:dyDescent="0.3">
      <c r="A14341" s="1"/>
      <c r="C14341" s="6"/>
      <c r="H14341" s="8"/>
      <c r="I14341" s="4"/>
      <c r="V14341" s="27"/>
    </row>
    <row r="14342" spans="1:22" x14ac:dyDescent="0.3">
      <c r="A14342" s="1"/>
      <c r="C14342" s="6"/>
      <c r="H14342" s="8"/>
      <c r="I14342" s="4"/>
      <c r="V14342" s="27"/>
    </row>
    <row r="14343" spans="1:22" x14ac:dyDescent="0.3">
      <c r="A14343" s="1"/>
      <c r="C14343" s="6"/>
      <c r="H14343" s="8"/>
      <c r="I14343" s="4"/>
      <c r="V14343" s="27"/>
    </row>
    <row r="14344" spans="1:22" x14ac:dyDescent="0.3">
      <c r="A14344" s="1"/>
      <c r="C14344" s="6"/>
      <c r="H14344" s="8"/>
      <c r="I14344" s="4"/>
      <c r="V14344" s="27"/>
    </row>
    <row r="14345" spans="1:22" x14ac:dyDescent="0.3">
      <c r="A14345" s="1"/>
      <c r="C14345" s="6"/>
      <c r="H14345" s="8"/>
      <c r="I14345" s="4"/>
      <c r="V14345" s="27"/>
    </row>
    <row r="14346" spans="1:22" x14ac:dyDescent="0.3">
      <c r="A14346" s="1"/>
      <c r="C14346" s="6"/>
      <c r="H14346" s="8"/>
      <c r="I14346" s="4"/>
      <c r="V14346" s="27"/>
    </row>
    <row r="14347" spans="1:22" x14ac:dyDescent="0.3">
      <c r="A14347" s="1"/>
      <c r="C14347" s="6"/>
      <c r="H14347" s="8"/>
      <c r="I14347" s="4"/>
      <c r="V14347" s="27"/>
    </row>
    <row r="14348" spans="1:22" x14ac:dyDescent="0.3">
      <c r="A14348" s="1"/>
      <c r="C14348" s="6"/>
      <c r="H14348" s="8"/>
      <c r="I14348" s="4"/>
      <c r="V14348" s="27"/>
    </row>
    <row r="14349" spans="1:22" x14ac:dyDescent="0.3">
      <c r="A14349" s="1"/>
      <c r="C14349" s="6"/>
      <c r="H14349" s="8"/>
      <c r="I14349" s="4"/>
      <c r="V14349" s="27"/>
    </row>
    <row r="14350" spans="1:22" x14ac:dyDescent="0.3">
      <c r="A14350" s="1"/>
      <c r="C14350" s="6"/>
      <c r="H14350" s="8"/>
      <c r="I14350" s="4"/>
      <c r="V14350" s="27"/>
    </row>
    <row r="14351" spans="1:22" x14ac:dyDescent="0.3">
      <c r="A14351" s="1"/>
      <c r="C14351" s="6"/>
      <c r="H14351" s="8"/>
      <c r="I14351" s="4"/>
      <c r="V14351" s="27"/>
    </row>
    <row r="14352" spans="1:22" x14ac:dyDescent="0.3">
      <c r="A14352" s="1"/>
      <c r="C14352" s="6"/>
      <c r="H14352" s="8"/>
      <c r="I14352" s="4"/>
      <c r="V14352" s="27"/>
    </row>
    <row r="14353" spans="1:22" x14ac:dyDescent="0.3">
      <c r="A14353" s="1"/>
      <c r="C14353" s="6"/>
      <c r="H14353" s="8"/>
      <c r="I14353" s="4"/>
      <c r="V14353" s="27"/>
    </row>
    <row r="14354" spans="1:22" x14ac:dyDescent="0.3">
      <c r="A14354" s="1"/>
      <c r="C14354" s="6"/>
      <c r="H14354" s="8"/>
      <c r="I14354" s="4"/>
      <c r="V14354" s="27"/>
    </row>
    <row r="14355" spans="1:22" x14ac:dyDescent="0.3">
      <c r="A14355" s="1"/>
      <c r="C14355" s="6"/>
      <c r="H14355" s="8"/>
      <c r="I14355" s="4"/>
      <c r="V14355" s="27"/>
    </row>
    <row r="14356" spans="1:22" x14ac:dyDescent="0.3">
      <c r="A14356" s="1"/>
      <c r="C14356" s="6"/>
      <c r="H14356" s="8"/>
      <c r="I14356" s="4"/>
      <c r="V14356" s="27"/>
    </row>
    <row r="14357" spans="1:22" x14ac:dyDescent="0.3">
      <c r="A14357" s="1"/>
      <c r="C14357" s="6"/>
      <c r="H14357" s="8"/>
      <c r="I14357" s="4"/>
      <c r="V14357" s="27"/>
    </row>
    <row r="14358" spans="1:22" x14ac:dyDescent="0.3">
      <c r="A14358" s="1"/>
      <c r="C14358" s="6"/>
      <c r="H14358" s="8"/>
      <c r="I14358" s="4"/>
      <c r="V14358" s="27"/>
    </row>
    <row r="14359" spans="1:22" x14ac:dyDescent="0.3">
      <c r="A14359" s="1"/>
      <c r="C14359" s="6"/>
      <c r="H14359" s="8"/>
      <c r="I14359" s="4"/>
      <c r="V14359" s="27"/>
    </row>
    <row r="14360" spans="1:22" x14ac:dyDescent="0.3">
      <c r="A14360" s="1"/>
      <c r="C14360" s="6"/>
      <c r="H14360" s="8"/>
      <c r="I14360" s="4"/>
      <c r="V14360" s="27"/>
    </row>
    <row r="14361" spans="1:22" x14ac:dyDescent="0.3">
      <c r="A14361" s="1"/>
      <c r="C14361" s="6"/>
      <c r="H14361" s="8"/>
      <c r="I14361" s="4"/>
      <c r="V14361" s="27"/>
    </row>
    <row r="14362" spans="1:22" x14ac:dyDescent="0.3">
      <c r="A14362" s="1"/>
      <c r="C14362" s="6"/>
      <c r="H14362" s="8"/>
      <c r="I14362" s="4"/>
      <c r="V14362" s="27"/>
    </row>
    <row r="14363" spans="1:22" x14ac:dyDescent="0.3">
      <c r="A14363" s="1"/>
      <c r="C14363" s="6"/>
      <c r="H14363" s="8"/>
      <c r="I14363" s="4"/>
      <c r="V14363" s="27"/>
    </row>
    <row r="14364" spans="1:22" x14ac:dyDescent="0.3">
      <c r="A14364" s="1"/>
      <c r="C14364" s="6"/>
      <c r="H14364" s="8"/>
      <c r="I14364" s="4"/>
      <c r="V14364" s="27"/>
    </row>
    <row r="14365" spans="1:22" x14ac:dyDescent="0.3">
      <c r="A14365" s="1"/>
      <c r="C14365" s="6"/>
      <c r="H14365" s="8"/>
      <c r="I14365" s="4"/>
      <c r="V14365" s="27"/>
    </row>
    <row r="14366" spans="1:22" x14ac:dyDescent="0.3">
      <c r="A14366" s="1"/>
      <c r="C14366" s="6"/>
      <c r="H14366" s="8"/>
      <c r="I14366" s="4"/>
      <c r="V14366" s="27"/>
    </row>
    <row r="14367" spans="1:22" x14ac:dyDescent="0.3">
      <c r="A14367" s="1"/>
      <c r="C14367" s="6"/>
      <c r="H14367" s="8"/>
      <c r="I14367" s="4"/>
      <c r="V14367" s="27"/>
    </row>
    <row r="14368" spans="1:22" x14ac:dyDescent="0.3">
      <c r="A14368" s="1"/>
      <c r="C14368" s="6"/>
      <c r="H14368" s="8"/>
      <c r="I14368" s="4"/>
      <c r="V14368" s="27"/>
    </row>
    <row r="14369" spans="1:22" x14ac:dyDescent="0.3">
      <c r="A14369" s="1"/>
      <c r="C14369" s="6"/>
      <c r="H14369" s="8"/>
      <c r="I14369" s="4"/>
      <c r="V14369" s="27"/>
    </row>
    <row r="14370" spans="1:22" x14ac:dyDescent="0.3">
      <c r="A14370" s="1"/>
      <c r="C14370" s="6"/>
      <c r="H14370" s="8"/>
      <c r="I14370" s="4"/>
      <c r="V14370" s="27"/>
    </row>
    <row r="14371" spans="1:22" x14ac:dyDescent="0.3">
      <c r="A14371" s="1"/>
      <c r="C14371" s="6"/>
      <c r="H14371" s="8"/>
      <c r="I14371" s="4"/>
      <c r="V14371" s="27"/>
    </row>
    <row r="14372" spans="1:22" x14ac:dyDescent="0.3">
      <c r="A14372" s="1"/>
      <c r="C14372" s="6"/>
      <c r="H14372" s="8"/>
      <c r="I14372" s="4"/>
      <c r="V14372" s="27"/>
    </row>
    <row r="14373" spans="1:22" x14ac:dyDescent="0.3">
      <c r="A14373" s="1"/>
      <c r="C14373" s="6"/>
      <c r="H14373" s="8"/>
      <c r="I14373" s="4"/>
      <c r="V14373" s="27"/>
    </row>
    <row r="14374" spans="1:22" x14ac:dyDescent="0.3">
      <c r="A14374" s="1"/>
      <c r="C14374" s="6"/>
      <c r="H14374" s="8"/>
      <c r="I14374" s="4"/>
      <c r="V14374" s="27"/>
    </row>
    <row r="14375" spans="1:22" x14ac:dyDescent="0.3">
      <c r="A14375" s="1"/>
      <c r="C14375" s="6"/>
      <c r="H14375" s="8"/>
      <c r="I14375" s="4"/>
      <c r="V14375" s="27"/>
    </row>
    <row r="14376" spans="1:22" x14ac:dyDescent="0.3">
      <c r="A14376" s="1"/>
      <c r="C14376" s="6"/>
      <c r="H14376" s="8"/>
      <c r="I14376" s="4"/>
      <c r="V14376" s="27"/>
    </row>
    <row r="14377" spans="1:22" x14ac:dyDescent="0.3">
      <c r="A14377" s="1"/>
      <c r="C14377" s="6"/>
      <c r="H14377" s="8"/>
      <c r="I14377" s="4"/>
      <c r="V14377" s="27"/>
    </row>
    <row r="14378" spans="1:22" x14ac:dyDescent="0.3">
      <c r="A14378" s="1"/>
      <c r="C14378" s="6"/>
      <c r="H14378" s="8"/>
      <c r="I14378" s="4"/>
      <c r="V14378" s="27"/>
    </row>
    <row r="14379" spans="1:22" x14ac:dyDescent="0.3">
      <c r="A14379" s="1"/>
      <c r="C14379" s="6"/>
      <c r="H14379" s="8"/>
      <c r="I14379" s="4"/>
      <c r="V14379" s="27"/>
    </row>
    <row r="14380" spans="1:22" x14ac:dyDescent="0.3">
      <c r="A14380" s="1"/>
      <c r="C14380" s="6"/>
      <c r="H14380" s="8"/>
      <c r="I14380" s="4"/>
      <c r="V14380" s="27"/>
    </row>
    <row r="14381" spans="1:22" x14ac:dyDescent="0.3">
      <c r="A14381" s="1"/>
      <c r="C14381" s="6"/>
      <c r="H14381" s="8"/>
      <c r="I14381" s="4"/>
      <c r="V14381" s="27"/>
    </row>
    <row r="14382" spans="1:22" x14ac:dyDescent="0.3">
      <c r="A14382" s="1"/>
      <c r="C14382" s="6"/>
      <c r="H14382" s="8"/>
      <c r="I14382" s="4"/>
      <c r="V14382" s="27"/>
    </row>
    <row r="14383" spans="1:22" x14ac:dyDescent="0.3">
      <c r="A14383" s="1"/>
      <c r="C14383" s="6"/>
      <c r="H14383" s="8"/>
      <c r="I14383" s="4"/>
      <c r="V14383" s="27"/>
    </row>
    <row r="14384" spans="1:22" x14ac:dyDescent="0.3">
      <c r="A14384" s="1"/>
      <c r="C14384" s="6"/>
      <c r="H14384" s="8"/>
      <c r="I14384" s="4"/>
      <c r="V14384" s="27"/>
    </row>
    <row r="14385" spans="1:22" x14ac:dyDescent="0.3">
      <c r="A14385" s="1"/>
      <c r="C14385" s="6"/>
      <c r="H14385" s="8"/>
      <c r="I14385" s="4"/>
      <c r="V14385" s="27"/>
    </row>
    <row r="14386" spans="1:22" x14ac:dyDescent="0.3">
      <c r="A14386" s="1"/>
      <c r="C14386" s="6"/>
      <c r="H14386" s="8"/>
      <c r="I14386" s="4"/>
      <c r="V14386" s="27"/>
    </row>
    <row r="14387" spans="1:22" x14ac:dyDescent="0.3">
      <c r="A14387" s="1"/>
      <c r="C14387" s="6"/>
      <c r="H14387" s="8"/>
      <c r="I14387" s="4"/>
      <c r="V14387" s="27"/>
    </row>
    <row r="14388" spans="1:22" x14ac:dyDescent="0.3">
      <c r="A14388" s="1"/>
      <c r="C14388" s="6"/>
      <c r="H14388" s="8"/>
      <c r="I14388" s="4"/>
      <c r="V14388" s="27"/>
    </row>
    <row r="14389" spans="1:22" x14ac:dyDescent="0.3">
      <c r="A14389" s="1"/>
      <c r="C14389" s="6"/>
      <c r="H14389" s="8"/>
      <c r="I14389" s="4"/>
      <c r="V14389" s="27"/>
    </row>
    <row r="14390" spans="1:22" x14ac:dyDescent="0.3">
      <c r="A14390" s="1"/>
      <c r="C14390" s="6"/>
      <c r="H14390" s="8"/>
      <c r="I14390" s="4"/>
      <c r="V14390" s="27"/>
    </row>
    <row r="14391" spans="1:22" x14ac:dyDescent="0.3">
      <c r="A14391" s="1"/>
      <c r="C14391" s="6"/>
      <c r="H14391" s="8"/>
      <c r="I14391" s="4"/>
      <c r="V14391" s="27"/>
    </row>
    <row r="14392" spans="1:22" x14ac:dyDescent="0.3">
      <c r="A14392" s="1"/>
      <c r="C14392" s="6"/>
      <c r="H14392" s="8"/>
      <c r="I14392" s="4"/>
      <c r="V14392" s="27"/>
    </row>
    <row r="14393" spans="1:22" x14ac:dyDescent="0.3">
      <c r="A14393" s="1"/>
      <c r="C14393" s="6"/>
      <c r="H14393" s="8"/>
      <c r="I14393" s="4"/>
      <c r="V14393" s="27"/>
    </row>
    <row r="14394" spans="1:22" x14ac:dyDescent="0.3">
      <c r="A14394" s="1"/>
      <c r="C14394" s="6"/>
      <c r="H14394" s="8"/>
      <c r="I14394" s="4"/>
      <c r="V14394" s="27"/>
    </row>
    <row r="14395" spans="1:22" x14ac:dyDescent="0.3">
      <c r="A14395" s="1"/>
      <c r="C14395" s="6"/>
      <c r="H14395" s="8"/>
      <c r="I14395" s="4"/>
      <c r="V14395" s="27"/>
    </row>
    <row r="14396" spans="1:22" x14ac:dyDescent="0.3">
      <c r="A14396" s="1"/>
      <c r="C14396" s="6"/>
      <c r="H14396" s="8"/>
      <c r="I14396" s="4"/>
      <c r="V14396" s="27"/>
    </row>
    <row r="14397" spans="1:22" x14ac:dyDescent="0.3">
      <c r="A14397" s="1"/>
      <c r="C14397" s="6"/>
      <c r="H14397" s="8"/>
      <c r="I14397" s="4"/>
      <c r="V14397" s="27"/>
    </row>
    <row r="14398" spans="1:22" x14ac:dyDescent="0.3">
      <c r="A14398" s="1"/>
      <c r="C14398" s="6"/>
      <c r="H14398" s="8"/>
      <c r="I14398" s="4"/>
      <c r="V14398" s="27"/>
    </row>
    <row r="14399" spans="1:22" x14ac:dyDescent="0.3">
      <c r="A14399" s="1"/>
      <c r="C14399" s="6"/>
      <c r="H14399" s="8"/>
      <c r="I14399" s="4"/>
      <c r="V14399" s="27"/>
    </row>
    <row r="14400" spans="1:22" x14ac:dyDescent="0.3">
      <c r="A14400" s="1"/>
      <c r="C14400" s="6"/>
      <c r="H14400" s="8"/>
      <c r="I14400" s="4"/>
      <c r="V14400" s="27"/>
    </row>
    <row r="14401" spans="1:22" x14ac:dyDescent="0.3">
      <c r="A14401" s="1"/>
      <c r="C14401" s="6"/>
      <c r="H14401" s="8"/>
      <c r="I14401" s="4"/>
      <c r="V14401" s="27"/>
    </row>
    <row r="14402" spans="1:22" x14ac:dyDescent="0.3">
      <c r="A14402" s="1"/>
      <c r="C14402" s="6"/>
      <c r="H14402" s="8"/>
      <c r="I14402" s="4"/>
      <c r="V14402" s="27"/>
    </row>
    <row r="14403" spans="1:22" x14ac:dyDescent="0.3">
      <c r="A14403" s="1"/>
      <c r="C14403" s="6"/>
      <c r="H14403" s="8"/>
      <c r="I14403" s="4"/>
      <c r="V14403" s="27"/>
    </row>
    <row r="14404" spans="1:22" x14ac:dyDescent="0.3">
      <c r="A14404" s="1"/>
      <c r="C14404" s="6"/>
      <c r="H14404" s="8"/>
      <c r="I14404" s="4"/>
      <c r="V14404" s="27"/>
    </row>
    <row r="14405" spans="1:22" x14ac:dyDescent="0.3">
      <c r="A14405" s="1"/>
      <c r="C14405" s="6"/>
      <c r="H14405" s="8"/>
      <c r="I14405" s="4"/>
      <c r="V14405" s="27"/>
    </row>
    <row r="14406" spans="1:22" x14ac:dyDescent="0.3">
      <c r="A14406" s="1"/>
      <c r="C14406" s="6"/>
      <c r="H14406" s="8"/>
      <c r="I14406" s="4"/>
      <c r="V14406" s="27"/>
    </row>
    <row r="14407" spans="1:22" x14ac:dyDescent="0.3">
      <c r="A14407" s="1"/>
      <c r="C14407" s="6"/>
      <c r="H14407" s="8"/>
      <c r="I14407" s="4"/>
      <c r="V14407" s="27"/>
    </row>
    <row r="14408" spans="1:22" x14ac:dyDescent="0.3">
      <c r="A14408" s="1"/>
      <c r="C14408" s="6"/>
      <c r="H14408" s="8"/>
      <c r="I14408" s="4"/>
      <c r="V14408" s="27"/>
    </row>
    <row r="14409" spans="1:22" x14ac:dyDescent="0.3">
      <c r="A14409" s="1"/>
      <c r="C14409" s="6"/>
      <c r="H14409" s="8"/>
      <c r="I14409" s="4"/>
      <c r="V14409" s="27"/>
    </row>
    <row r="14410" spans="1:22" x14ac:dyDescent="0.3">
      <c r="A14410" s="1"/>
      <c r="C14410" s="6"/>
      <c r="H14410" s="8"/>
      <c r="I14410" s="4"/>
      <c r="V14410" s="27"/>
    </row>
    <row r="14411" spans="1:22" x14ac:dyDescent="0.3">
      <c r="A14411" s="1"/>
      <c r="C14411" s="6"/>
      <c r="H14411" s="8"/>
      <c r="I14411" s="4"/>
      <c r="V14411" s="27"/>
    </row>
    <row r="14412" spans="1:22" x14ac:dyDescent="0.3">
      <c r="A14412" s="1"/>
      <c r="C14412" s="6"/>
      <c r="H14412" s="8"/>
      <c r="I14412" s="4"/>
      <c r="V14412" s="27"/>
    </row>
    <row r="14413" spans="1:22" x14ac:dyDescent="0.3">
      <c r="A14413" s="1"/>
      <c r="C14413" s="6"/>
      <c r="H14413" s="8"/>
      <c r="I14413" s="4"/>
      <c r="V14413" s="27"/>
    </row>
    <row r="14414" spans="1:22" x14ac:dyDescent="0.3">
      <c r="A14414" s="1"/>
      <c r="C14414" s="6"/>
      <c r="H14414" s="8"/>
      <c r="I14414" s="4"/>
      <c r="V14414" s="27"/>
    </row>
    <row r="14415" spans="1:22" x14ac:dyDescent="0.3">
      <c r="A14415" s="1"/>
      <c r="C14415" s="6"/>
      <c r="H14415" s="8"/>
      <c r="I14415" s="4"/>
      <c r="V14415" s="27"/>
    </row>
    <row r="14416" spans="1:22" x14ac:dyDescent="0.3">
      <c r="A14416" s="1"/>
      <c r="C14416" s="6"/>
      <c r="H14416" s="8"/>
      <c r="I14416" s="4"/>
      <c r="V14416" s="27"/>
    </row>
    <row r="14417" spans="1:22" x14ac:dyDescent="0.3">
      <c r="A14417" s="1"/>
      <c r="C14417" s="6"/>
      <c r="H14417" s="8"/>
      <c r="I14417" s="4"/>
      <c r="V14417" s="27"/>
    </row>
    <row r="14418" spans="1:22" x14ac:dyDescent="0.3">
      <c r="A14418" s="1"/>
      <c r="C14418" s="6"/>
      <c r="H14418" s="8"/>
      <c r="I14418" s="4"/>
      <c r="V14418" s="27"/>
    </row>
    <row r="14419" spans="1:22" x14ac:dyDescent="0.3">
      <c r="A14419" s="1"/>
      <c r="C14419" s="6"/>
      <c r="H14419" s="8"/>
      <c r="I14419" s="4"/>
      <c r="V14419" s="27"/>
    </row>
    <row r="14420" spans="1:22" x14ac:dyDescent="0.3">
      <c r="A14420" s="1"/>
      <c r="C14420" s="6"/>
      <c r="H14420" s="8"/>
      <c r="I14420" s="4"/>
      <c r="V14420" s="27"/>
    </row>
    <row r="14421" spans="1:22" x14ac:dyDescent="0.3">
      <c r="A14421" s="1"/>
      <c r="C14421" s="6"/>
      <c r="H14421" s="8"/>
      <c r="I14421" s="4"/>
      <c r="V14421" s="27"/>
    </row>
    <row r="14422" spans="1:22" x14ac:dyDescent="0.3">
      <c r="A14422" s="1"/>
      <c r="C14422" s="6"/>
      <c r="H14422" s="8"/>
      <c r="I14422" s="4"/>
      <c r="V14422" s="27"/>
    </row>
    <row r="14423" spans="1:22" x14ac:dyDescent="0.3">
      <c r="A14423" s="1"/>
      <c r="C14423" s="6"/>
      <c r="H14423" s="8"/>
      <c r="I14423" s="4"/>
      <c r="V14423" s="27"/>
    </row>
    <row r="14424" spans="1:22" x14ac:dyDescent="0.3">
      <c r="A14424" s="1"/>
      <c r="C14424" s="6"/>
      <c r="H14424" s="8"/>
      <c r="I14424" s="4"/>
      <c r="V14424" s="27"/>
    </row>
    <row r="14425" spans="1:22" x14ac:dyDescent="0.3">
      <c r="A14425" s="1"/>
      <c r="C14425" s="6"/>
      <c r="H14425" s="8"/>
      <c r="I14425" s="4"/>
      <c r="V14425" s="27"/>
    </row>
    <row r="14426" spans="1:22" x14ac:dyDescent="0.3">
      <c r="A14426" s="1"/>
      <c r="C14426" s="6"/>
      <c r="H14426" s="8"/>
      <c r="I14426" s="4"/>
      <c r="V14426" s="27"/>
    </row>
    <row r="14427" spans="1:22" x14ac:dyDescent="0.3">
      <c r="A14427" s="1"/>
      <c r="C14427" s="6"/>
      <c r="H14427" s="8"/>
      <c r="I14427" s="4"/>
      <c r="V14427" s="27"/>
    </row>
    <row r="14428" spans="1:22" x14ac:dyDescent="0.3">
      <c r="A14428" s="1"/>
      <c r="C14428" s="6"/>
      <c r="H14428" s="8"/>
      <c r="I14428" s="4"/>
      <c r="V14428" s="27"/>
    </row>
    <row r="14429" spans="1:22" x14ac:dyDescent="0.3">
      <c r="A14429" s="1"/>
      <c r="C14429" s="6"/>
      <c r="H14429" s="8"/>
      <c r="I14429" s="4"/>
      <c r="V14429" s="27"/>
    </row>
    <row r="14430" spans="1:22" x14ac:dyDescent="0.3">
      <c r="A14430" s="1"/>
      <c r="C14430" s="6"/>
      <c r="H14430" s="8"/>
      <c r="I14430" s="4"/>
      <c r="V14430" s="27"/>
    </row>
    <row r="14431" spans="1:22" x14ac:dyDescent="0.3">
      <c r="A14431" s="1"/>
      <c r="C14431" s="6"/>
      <c r="H14431" s="8"/>
      <c r="I14431" s="4"/>
      <c r="V14431" s="27"/>
    </row>
    <row r="14432" spans="1:22" x14ac:dyDescent="0.3">
      <c r="A14432" s="1"/>
      <c r="C14432" s="6"/>
      <c r="H14432" s="8"/>
      <c r="I14432" s="4"/>
      <c r="V14432" s="27"/>
    </row>
    <row r="14433" spans="1:22" x14ac:dyDescent="0.3">
      <c r="A14433" s="1"/>
      <c r="C14433" s="6"/>
      <c r="H14433" s="8"/>
      <c r="I14433" s="4"/>
      <c r="V14433" s="27"/>
    </row>
    <row r="14434" spans="1:22" x14ac:dyDescent="0.3">
      <c r="A14434" s="1"/>
      <c r="C14434" s="6"/>
      <c r="H14434" s="8"/>
      <c r="I14434" s="4"/>
      <c r="V14434" s="27"/>
    </row>
    <row r="14435" spans="1:22" x14ac:dyDescent="0.3">
      <c r="A14435" s="1"/>
      <c r="C14435" s="6"/>
      <c r="H14435" s="8"/>
      <c r="I14435" s="4"/>
      <c r="V14435" s="27"/>
    </row>
    <row r="14436" spans="1:22" x14ac:dyDescent="0.3">
      <c r="A14436" s="1"/>
      <c r="C14436" s="6"/>
      <c r="H14436" s="8"/>
      <c r="I14436" s="4"/>
      <c r="V14436" s="27"/>
    </row>
    <row r="14437" spans="1:22" x14ac:dyDescent="0.3">
      <c r="A14437" s="1"/>
      <c r="C14437" s="6"/>
      <c r="H14437" s="8"/>
      <c r="I14437" s="4"/>
      <c r="V14437" s="27"/>
    </row>
    <row r="14438" spans="1:22" x14ac:dyDescent="0.3">
      <c r="A14438" s="1"/>
      <c r="C14438" s="6"/>
      <c r="H14438" s="8"/>
      <c r="I14438" s="4"/>
      <c r="V14438" s="27"/>
    </row>
    <row r="14439" spans="1:22" x14ac:dyDescent="0.3">
      <c r="A14439" s="1"/>
      <c r="C14439" s="6"/>
      <c r="H14439" s="8"/>
      <c r="I14439" s="4"/>
      <c r="V14439" s="27"/>
    </row>
    <row r="14440" spans="1:22" x14ac:dyDescent="0.3">
      <c r="A14440" s="1"/>
      <c r="C14440" s="6"/>
      <c r="H14440" s="8"/>
      <c r="I14440" s="4"/>
      <c r="V14440" s="27"/>
    </row>
    <row r="14441" spans="1:22" x14ac:dyDescent="0.3">
      <c r="A14441" s="1"/>
      <c r="C14441" s="6"/>
      <c r="H14441" s="8"/>
      <c r="I14441" s="4"/>
      <c r="V14441" s="27"/>
    </row>
    <row r="14442" spans="1:22" x14ac:dyDescent="0.3">
      <c r="A14442" s="1"/>
      <c r="C14442" s="6"/>
      <c r="H14442" s="8"/>
      <c r="I14442" s="4"/>
      <c r="V14442" s="27"/>
    </row>
    <row r="14443" spans="1:22" x14ac:dyDescent="0.3">
      <c r="A14443" s="1"/>
      <c r="C14443" s="6"/>
      <c r="H14443" s="8"/>
      <c r="I14443" s="4"/>
      <c r="V14443" s="27"/>
    </row>
    <row r="14444" spans="1:22" x14ac:dyDescent="0.3">
      <c r="A14444" s="1"/>
      <c r="C14444" s="6"/>
      <c r="H14444" s="8"/>
      <c r="I14444" s="4"/>
      <c r="V14444" s="27"/>
    </row>
    <row r="14445" spans="1:22" x14ac:dyDescent="0.3">
      <c r="A14445" s="1"/>
      <c r="C14445" s="6"/>
      <c r="H14445" s="8"/>
      <c r="I14445" s="4"/>
      <c r="V14445" s="27"/>
    </row>
    <row r="14446" spans="1:22" x14ac:dyDescent="0.3">
      <c r="A14446" s="1"/>
      <c r="C14446" s="6"/>
      <c r="H14446" s="8"/>
      <c r="I14446" s="4"/>
      <c r="V14446" s="27"/>
    </row>
    <row r="14447" spans="1:22" x14ac:dyDescent="0.3">
      <c r="A14447" s="1"/>
      <c r="C14447" s="6"/>
      <c r="H14447" s="8"/>
      <c r="I14447" s="4"/>
      <c r="V14447" s="27"/>
    </row>
    <row r="14448" spans="1:22" x14ac:dyDescent="0.3">
      <c r="A14448" s="1"/>
      <c r="C14448" s="6"/>
      <c r="H14448" s="8"/>
      <c r="I14448" s="4"/>
      <c r="V14448" s="27"/>
    </row>
    <row r="14449" spans="1:22" x14ac:dyDescent="0.3">
      <c r="A14449" s="1"/>
      <c r="C14449" s="6"/>
      <c r="H14449" s="8"/>
      <c r="I14449" s="4"/>
      <c r="V14449" s="27"/>
    </row>
    <row r="14450" spans="1:22" x14ac:dyDescent="0.3">
      <c r="A14450" s="1"/>
      <c r="C14450" s="6"/>
      <c r="H14450" s="8"/>
      <c r="I14450" s="4"/>
      <c r="V14450" s="27"/>
    </row>
    <row r="14451" spans="1:22" x14ac:dyDescent="0.3">
      <c r="A14451" s="1"/>
      <c r="C14451" s="6"/>
      <c r="H14451" s="8"/>
      <c r="I14451" s="4"/>
      <c r="V14451" s="27"/>
    </row>
    <row r="14452" spans="1:22" x14ac:dyDescent="0.3">
      <c r="A14452" s="1"/>
      <c r="C14452" s="6"/>
      <c r="H14452" s="8"/>
      <c r="I14452" s="4"/>
      <c r="V14452" s="27"/>
    </row>
    <row r="14453" spans="1:22" x14ac:dyDescent="0.3">
      <c r="A14453" s="1"/>
      <c r="C14453" s="6"/>
      <c r="H14453" s="8"/>
      <c r="I14453" s="4"/>
      <c r="V14453" s="27"/>
    </row>
    <row r="14454" spans="1:22" x14ac:dyDescent="0.3">
      <c r="A14454" s="1"/>
      <c r="C14454" s="6"/>
      <c r="H14454" s="8"/>
      <c r="I14454" s="4"/>
      <c r="V14454" s="27"/>
    </row>
    <row r="14455" spans="1:22" x14ac:dyDescent="0.3">
      <c r="A14455" s="1"/>
      <c r="C14455" s="6"/>
      <c r="H14455" s="8"/>
      <c r="I14455" s="4"/>
      <c r="V14455" s="27"/>
    </row>
    <row r="14456" spans="1:22" x14ac:dyDescent="0.3">
      <c r="A14456" s="1"/>
      <c r="C14456" s="6"/>
      <c r="H14456" s="8"/>
      <c r="I14456" s="4"/>
      <c r="V14456" s="27"/>
    </row>
    <row r="14457" spans="1:22" x14ac:dyDescent="0.3">
      <c r="A14457" s="1"/>
      <c r="C14457" s="6"/>
      <c r="H14457" s="8"/>
      <c r="I14457" s="4"/>
      <c r="V14457" s="27"/>
    </row>
    <row r="14458" spans="1:22" x14ac:dyDescent="0.3">
      <c r="A14458" s="1"/>
      <c r="C14458" s="6"/>
      <c r="H14458" s="8"/>
      <c r="I14458" s="4"/>
      <c r="V14458" s="27"/>
    </row>
    <row r="14459" spans="1:22" x14ac:dyDescent="0.3">
      <c r="A14459" s="1"/>
      <c r="C14459" s="6"/>
      <c r="H14459" s="8"/>
      <c r="I14459" s="4"/>
      <c r="V14459" s="27"/>
    </row>
    <row r="14460" spans="1:22" x14ac:dyDescent="0.3">
      <c r="A14460" s="1"/>
      <c r="C14460" s="6"/>
      <c r="H14460" s="8"/>
      <c r="I14460" s="4"/>
      <c r="V14460" s="27"/>
    </row>
    <row r="14461" spans="1:22" x14ac:dyDescent="0.3">
      <c r="A14461" s="1"/>
      <c r="C14461" s="6"/>
      <c r="H14461" s="8"/>
      <c r="I14461" s="4"/>
      <c r="V14461" s="27"/>
    </row>
    <row r="14462" spans="1:22" x14ac:dyDescent="0.3">
      <c r="A14462" s="1"/>
      <c r="C14462" s="6"/>
      <c r="H14462" s="8"/>
      <c r="I14462" s="4"/>
      <c r="V14462" s="27"/>
    </row>
    <row r="14463" spans="1:22" x14ac:dyDescent="0.3">
      <c r="A14463" s="1"/>
      <c r="C14463" s="6"/>
      <c r="H14463" s="8"/>
      <c r="I14463" s="4"/>
      <c r="V14463" s="27"/>
    </row>
    <row r="14464" spans="1:22" x14ac:dyDescent="0.3">
      <c r="A14464" s="1"/>
      <c r="C14464" s="6"/>
      <c r="H14464" s="8"/>
      <c r="I14464" s="4"/>
      <c r="V14464" s="27"/>
    </row>
    <row r="14465" spans="1:22" x14ac:dyDescent="0.3">
      <c r="A14465" s="1"/>
      <c r="C14465" s="6"/>
      <c r="H14465" s="8"/>
      <c r="I14465" s="4"/>
      <c r="V14465" s="27"/>
    </row>
    <row r="14466" spans="1:22" x14ac:dyDescent="0.3">
      <c r="A14466" s="1"/>
      <c r="C14466" s="6"/>
      <c r="H14466" s="8"/>
      <c r="I14466" s="4"/>
      <c r="V14466" s="27"/>
    </row>
    <row r="14467" spans="1:22" x14ac:dyDescent="0.3">
      <c r="A14467" s="1"/>
      <c r="C14467" s="6"/>
      <c r="H14467" s="8"/>
      <c r="I14467" s="4"/>
      <c r="V14467" s="27"/>
    </row>
    <row r="14468" spans="1:22" x14ac:dyDescent="0.3">
      <c r="A14468" s="1"/>
      <c r="C14468" s="6"/>
      <c r="H14468" s="8"/>
      <c r="I14468" s="4"/>
      <c r="V14468" s="27"/>
    </row>
    <row r="14469" spans="1:22" x14ac:dyDescent="0.3">
      <c r="A14469" s="1"/>
      <c r="C14469" s="6"/>
      <c r="H14469" s="8"/>
      <c r="I14469" s="4"/>
      <c r="V14469" s="27"/>
    </row>
    <row r="14470" spans="1:22" x14ac:dyDescent="0.3">
      <c r="A14470" s="1"/>
      <c r="C14470" s="6"/>
      <c r="H14470" s="8"/>
      <c r="I14470" s="4"/>
      <c r="V14470" s="27"/>
    </row>
    <row r="14471" spans="1:22" x14ac:dyDescent="0.3">
      <c r="A14471" s="1"/>
      <c r="C14471" s="6"/>
      <c r="H14471" s="8"/>
      <c r="I14471" s="4"/>
      <c r="V14471" s="27"/>
    </row>
    <row r="14472" spans="1:22" x14ac:dyDescent="0.3">
      <c r="A14472" s="1"/>
      <c r="C14472" s="6"/>
      <c r="H14472" s="8"/>
      <c r="I14472" s="4"/>
      <c r="V14472" s="27"/>
    </row>
    <row r="14473" spans="1:22" x14ac:dyDescent="0.3">
      <c r="A14473" s="1"/>
      <c r="C14473" s="6"/>
      <c r="H14473" s="8"/>
      <c r="I14473" s="4"/>
      <c r="V14473" s="27"/>
    </row>
    <row r="14474" spans="1:22" x14ac:dyDescent="0.3">
      <c r="A14474" s="1"/>
      <c r="C14474" s="6"/>
      <c r="H14474" s="8"/>
      <c r="I14474" s="4"/>
      <c r="V14474" s="27"/>
    </row>
    <row r="14475" spans="1:22" x14ac:dyDescent="0.3">
      <c r="A14475" s="1"/>
      <c r="C14475" s="6"/>
      <c r="H14475" s="8"/>
      <c r="I14475" s="4"/>
      <c r="V14475" s="27"/>
    </row>
    <row r="14476" spans="1:22" x14ac:dyDescent="0.3">
      <c r="A14476" s="1"/>
      <c r="C14476" s="6"/>
      <c r="H14476" s="8"/>
      <c r="I14476" s="4"/>
      <c r="V14476" s="27"/>
    </row>
    <row r="14477" spans="1:22" x14ac:dyDescent="0.3">
      <c r="A14477" s="1"/>
      <c r="C14477" s="6"/>
      <c r="H14477" s="8"/>
      <c r="I14477" s="4"/>
      <c r="V14477" s="27"/>
    </row>
    <row r="14478" spans="1:22" x14ac:dyDescent="0.3">
      <c r="A14478" s="1"/>
      <c r="C14478" s="6"/>
      <c r="H14478" s="8"/>
      <c r="I14478" s="4"/>
      <c r="V14478" s="27"/>
    </row>
    <row r="14479" spans="1:22" x14ac:dyDescent="0.3">
      <c r="A14479" s="1"/>
      <c r="C14479" s="6"/>
      <c r="H14479" s="8"/>
      <c r="I14479" s="4"/>
      <c r="V14479" s="27"/>
    </row>
    <row r="14480" spans="1:22" x14ac:dyDescent="0.3">
      <c r="A14480" s="1"/>
      <c r="C14480" s="6"/>
      <c r="H14480" s="8"/>
      <c r="I14480" s="4"/>
      <c r="V14480" s="27"/>
    </row>
    <row r="14481" spans="1:22" x14ac:dyDescent="0.3">
      <c r="A14481" s="1"/>
      <c r="C14481" s="6"/>
      <c r="H14481" s="8"/>
      <c r="I14481" s="4"/>
      <c r="V14481" s="27"/>
    </row>
    <row r="14482" spans="1:22" x14ac:dyDescent="0.3">
      <c r="A14482" s="1"/>
      <c r="C14482" s="6"/>
      <c r="H14482" s="8"/>
      <c r="I14482" s="4"/>
      <c r="V14482" s="27"/>
    </row>
    <row r="14483" spans="1:22" x14ac:dyDescent="0.3">
      <c r="A14483" s="1"/>
      <c r="C14483" s="6"/>
      <c r="H14483" s="8"/>
      <c r="I14483" s="4"/>
      <c r="V14483" s="27"/>
    </row>
    <row r="14484" spans="1:22" x14ac:dyDescent="0.3">
      <c r="A14484" s="1"/>
      <c r="C14484" s="6"/>
      <c r="H14484" s="8"/>
      <c r="I14484" s="4"/>
      <c r="V14484" s="27"/>
    </row>
    <row r="14485" spans="1:22" x14ac:dyDescent="0.3">
      <c r="A14485" s="1"/>
      <c r="C14485" s="6"/>
      <c r="H14485" s="8"/>
      <c r="I14485" s="4"/>
      <c r="V14485" s="27"/>
    </row>
    <row r="14486" spans="1:22" x14ac:dyDescent="0.3">
      <c r="A14486" s="1"/>
      <c r="C14486" s="6"/>
      <c r="H14486" s="8"/>
      <c r="I14486" s="4"/>
      <c r="V14486" s="27"/>
    </row>
    <row r="14487" spans="1:22" x14ac:dyDescent="0.3">
      <c r="A14487" s="1"/>
      <c r="C14487" s="6"/>
      <c r="H14487" s="8"/>
      <c r="I14487" s="4"/>
      <c r="V14487" s="27"/>
    </row>
    <row r="14488" spans="1:22" x14ac:dyDescent="0.3">
      <c r="A14488" s="1"/>
      <c r="C14488" s="6"/>
      <c r="H14488" s="8"/>
      <c r="I14488" s="4"/>
      <c r="V14488" s="27"/>
    </row>
    <row r="14489" spans="1:22" x14ac:dyDescent="0.3">
      <c r="A14489" s="1"/>
      <c r="C14489" s="6"/>
      <c r="H14489" s="8"/>
      <c r="I14489" s="4"/>
      <c r="V14489" s="27"/>
    </row>
    <row r="14490" spans="1:22" x14ac:dyDescent="0.3">
      <c r="A14490" s="1"/>
      <c r="C14490" s="6"/>
      <c r="H14490" s="8"/>
      <c r="I14490" s="4"/>
      <c r="V14490" s="27"/>
    </row>
    <row r="14491" spans="1:22" x14ac:dyDescent="0.3">
      <c r="A14491" s="1"/>
      <c r="C14491" s="6"/>
      <c r="H14491" s="8"/>
      <c r="I14491" s="4"/>
      <c r="V14491" s="27"/>
    </row>
    <row r="14492" spans="1:22" x14ac:dyDescent="0.3">
      <c r="A14492" s="1"/>
      <c r="C14492" s="6"/>
      <c r="H14492" s="8"/>
      <c r="I14492" s="4"/>
      <c r="V14492" s="27"/>
    </row>
    <row r="14493" spans="1:22" x14ac:dyDescent="0.3">
      <c r="A14493" s="1"/>
      <c r="C14493" s="6"/>
      <c r="H14493" s="8"/>
      <c r="I14493" s="4"/>
      <c r="V14493" s="27"/>
    </row>
    <row r="14494" spans="1:22" x14ac:dyDescent="0.3">
      <c r="A14494" s="1"/>
      <c r="C14494" s="6"/>
      <c r="H14494" s="8"/>
      <c r="I14494" s="4"/>
      <c r="V14494" s="27"/>
    </row>
    <row r="14495" spans="1:22" x14ac:dyDescent="0.3">
      <c r="A14495" s="1"/>
      <c r="C14495" s="6"/>
      <c r="H14495" s="8"/>
      <c r="I14495" s="4"/>
      <c r="V14495" s="27"/>
    </row>
    <row r="14496" spans="1:22" x14ac:dyDescent="0.3">
      <c r="A14496" s="1"/>
      <c r="C14496" s="6"/>
      <c r="H14496" s="8"/>
      <c r="I14496" s="4"/>
      <c r="V14496" s="27"/>
    </row>
    <row r="14497" spans="1:22" x14ac:dyDescent="0.3">
      <c r="A14497" s="1"/>
      <c r="C14497" s="6"/>
      <c r="H14497" s="8"/>
      <c r="I14497" s="4"/>
      <c r="V14497" s="27"/>
    </row>
    <row r="14498" spans="1:22" x14ac:dyDescent="0.3">
      <c r="A14498" s="1"/>
      <c r="C14498" s="6"/>
      <c r="H14498" s="8"/>
      <c r="I14498" s="4"/>
      <c r="V14498" s="27"/>
    </row>
    <row r="14499" spans="1:22" x14ac:dyDescent="0.3">
      <c r="A14499" s="1"/>
      <c r="C14499" s="6"/>
      <c r="H14499" s="8"/>
      <c r="I14499" s="4"/>
      <c r="V14499" s="27"/>
    </row>
    <row r="14500" spans="1:22" x14ac:dyDescent="0.3">
      <c r="A14500" s="1"/>
      <c r="C14500" s="6"/>
      <c r="H14500" s="8"/>
      <c r="I14500" s="4"/>
      <c r="V14500" s="27"/>
    </row>
    <row r="14501" spans="1:22" x14ac:dyDescent="0.3">
      <c r="A14501" s="1"/>
      <c r="C14501" s="6"/>
      <c r="H14501" s="8"/>
      <c r="I14501" s="4"/>
      <c r="V14501" s="27"/>
    </row>
    <row r="14502" spans="1:22" x14ac:dyDescent="0.3">
      <c r="A14502" s="1"/>
      <c r="C14502" s="6"/>
      <c r="H14502" s="8"/>
      <c r="I14502" s="4"/>
      <c r="V14502" s="27"/>
    </row>
    <row r="14503" spans="1:22" x14ac:dyDescent="0.3">
      <c r="A14503" s="1"/>
      <c r="C14503" s="6"/>
      <c r="H14503" s="8"/>
      <c r="I14503" s="4"/>
      <c r="V14503" s="27"/>
    </row>
    <row r="14504" spans="1:22" x14ac:dyDescent="0.3">
      <c r="A14504" s="1"/>
      <c r="C14504" s="6"/>
      <c r="H14504" s="8"/>
      <c r="I14504" s="4"/>
      <c r="V14504" s="27"/>
    </row>
    <row r="14505" spans="1:22" x14ac:dyDescent="0.3">
      <c r="A14505" s="1"/>
      <c r="C14505" s="6"/>
      <c r="H14505" s="8"/>
      <c r="I14505" s="4"/>
      <c r="V14505" s="27"/>
    </row>
    <row r="14506" spans="1:22" x14ac:dyDescent="0.3">
      <c r="A14506" s="1"/>
      <c r="C14506" s="6"/>
      <c r="H14506" s="8"/>
      <c r="I14506" s="4"/>
      <c r="V14506" s="27"/>
    </row>
    <row r="14507" spans="1:22" x14ac:dyDescent="0.3">
      <c r="A14507" s="1"/>
      <c r="C14507" s="6"/>
      <c r="H14507" s="8"/>
      <c r="I14507" s="4"/>
      <c r="V14507" s="27"/>
    </row>
    <row r="14508" spans="1:22" x14ac:dyDescent="0.3">
      <c r="A14508" s="1"/>
      <c r="C14508" s="6"/>
      <c r="H14508" s="8"/>
      <c r="I14508" s="4"/>
      <c r="V14508" s="27"/>
    </row>
    <row r="14509" spans="1:22" x14ac:dyDescent="0.3">
      <c r="A14509" s="1"/>
      <c r="C14509" s="6"/>
      <c r="H14509" s="8"/>
      <c r="I14509" s="4"/>
      <c r="V14509" s="27"/>
    </row>
    <row r="14510" spans="1:22" x14ac:dyDescent="0.3">
      <c r="A14510" s="1"/>
      <c r="C14510" s="6"/>
      <c r="H14510" s="8"/>
      <c r="I14510" s="4"/>
      <c r="V14510" s="27"/>
    </row>
    <row r="14511" spans="1:22" x14ac:dyDescent="0.3">
      <c r="A14511" s="1"/>
      <c r="C14511" s="6"/>
      <c r="H14511" s="8"/>
      <c r="I14511" s="4"/>
      <c r="V14511" s="27"/>
    </row>
    <row r="14512" spans="1:22" x14ac:dyDescent="0.3">
      <c r="A14512" s="1"/>
      <c r="C14512" s="6"/>
      <c r="H14512" s="8"/>
      <c r="I14512" s="4"/>
      <c r="V14512" s="27"/>
    </row>
    <row r="14513" spans="1:22" x14ac:dyDescent="0.3">
      <c r="A14513" s="1"/>
      <c r="C14513" s="6"/>
      <c r="H14513" s="8"/>
      <c r="I14513" s="4"/>
      <c r="V14513" s="27"/>
    </row>
    <row r="14514" spans="1:22" x14ac:dyDescent="0.3">
      <c r="A14514" s="1"/>
      <c r="C14514" s="6"/>
      <c r="H14514" s="8"/>
      <c r="I14514" s="4"/>
      <c r="V14514" s="27"/>
    </row>
    <row r="14515" spans="1:22" x14ac:dyDescent="0.3">
      <c r="A14515" s="1"/>
      <c r="C14515" s="6"/>
      <c r="H14515" s="8"/>
      <c r="I14515" s="4"/>
      <c r="V14515" s="27"/>
    </row>
    <row r="14516" spans="1:22" x14ac:dyDescent="0.3">
      <c r="A14516" s="1"/>
      <c r="C14516" s="6"/>
      <c r="H14516" s="8"/>
      <c r="I14516" s="4"/>
      <c r="V14516" s="27"/>
    </row>
    <row r="14517" spans="1:22" x14ac:dyDescent="0.3">
      <c r="A14517" s="1"/>
      <c r="C14517" s="6"/>
      <c r="H14517" s="8"/>
      <c r="I14517" s="4"/>
      <c r="V14517" s="27"/>
    </row>
    <row r="14518" spans="1:22" x14ac:dyDescent="0.3">
      <c r="A14518" s="1"/>
      <c r="C14518" s="6"/>
      <c r="H14518" s="8"/>
      <c r="I14518" s="4"/>
      <c r="V14518" s="27"/>
    </row>
    <row r="14519" spans="1:22" x14ac:dyDescent="0.3">
      <c r="A14519" s="1"/>
      <c r="C14519" s="6"/>
      <c r="H14519" s="8"/>
      <c r="I14519" s="4"/>
      <c r="V14519" s="27"/>
    </row>
    <row r="14520" spans="1:22" x14ac:dyDescent="0.3">
      <c r="A14520" s="1"/>
      <c r="C14520" s="6"/>
      <c r="H14520" s="8"/>
      <c r="I14520" s="4"/>
      <c r="V14520" s="27"/>
    </row>
    <row r="14521" spans="1:22" x14ac:dyDescent="0.3">
      <c r="A14521" s="1"/>
      <c r="C14521" s="6"/>
      <c r="H14521" s="8"/>
      <c r="I14521" s="4"/>
      <c r="V14521" s="27"/>
    </row>
    <row r="14522" spans="1:22" x14ac:dyDescent="0.3">
      <c r="A14522" s="1"/>
      <c r="C14522" s="6"/>
      <c r="H14522" s="8"/>
      <c r="I14522" s="4"/>
      <c r="V14522" s="27"/>
    </row>
    <row r="14523" spans="1:22" x14ac:dyDescent="0.3">
      <c r="A14523" s="1"/>
      <c r="C14523" s="6"/>
      <c r="H14523" s="8"/>
      <c r="I14523" s="4"/>
      <c r="V14523" s="27"/>
    </row>
    <row r="14524" spans="1:22" x14ac:dyDescent="0.3">
      <c r="A14524" s="1"/>
      <c r="C14524" s="6"/>
      <c r="H14524" s="8"/>
      <c r="I14524" s="4"/>
      <c r="V14524" s="27"/>
    </row>
    <row r="14525" spans="1:22" x14ac:dyDescent="0.3">
      <c r="A14525" s="1"/>
      <c r="C14525" s="6"/>
      <c r="H14525" s="8"/>
      <c r="I14525" s="4"/>
      <c r="V14525" s="27"/>
    </row>
    <row r="14526" spans="1:22" x14ac:dyDescent="0.3">
      <c r="A14526" s="1"/>
      <c r="C14526" s="6"/>
      <c r="H14526" s="8"/>
      <c r="I14526" s="4"/>
      <c r="V14526" s="27"/>
    </row>
    <row r="14527" spans="1:22" x14ac:dyDescent="0.3">
      <c r="A14527" s="1"/>
      <c r="C14527" s="6"/>
      <c r="H14527" s="8"/>
      <c r="I14527" s="4"/>
      <c r="V14527" s="27"/>
    </row>
    <row r="14528" spans="1:22" x14ac:dyDescent="0.3">
      <c r="A14528" s="1"/>
      <c r="C14528" s="6"/>
      <c r="H14528" s="8"/>
      <c r="I14528" s="4"/>
      <c r="V14528" s="27"/>
    </row>
    <row r="14529" spans="1:22" x14ac:dyDescent="0.3">
      <c r="A14529" s="1"/>
      <c r="C14529" s="6"/>
      <c r="H14529" s="8"/>
      <c r="I14529" s="4"/>
      <c r="V14529" s="27"/>
    </row>
    <row r="14530" spans="1:22" x14ac:dyDescent="0.3">
      <c r="A14530" s="1"/>
      <c r="C14530" s="6"/>
      <c r="H14530" s="8"/>
      <c r="I14530" s="4"/>
      <c r="V14530" s="27"/>
    </row>
    <row r="14531" spans="1:22" x14ac:dyDescent="0.3">
      <c r="A14531" s="1"/>
      <c r="C14531" s="6"/>
      <c r="H14531" s="8"/>
      <c r="I14531" s="4"/>
      <c r="V14531" s="27"/>
    </row>
    <row r="14532" spans="1:22" x14ac:dyDescent="0.3">
      <c r="A14532" s="1"/>
      <c r="C14532" s="6"/>
      <c r="H14532" s="8"/>
      <c r="I14532" s="4"/>
      <c r="V14532" s="27"/>
    </row>
    <row r="14533" spans="1:22" x14ac:dyDescent="0.3">
      <c r="A14533" s="1"/>
      <c r="C14533" s="6"/>
      <c r="H14533" s="8"/>
      <c r="I14533" s="4"/>
      <c r="V14533" s="27"/>
    </row>
    <row r="14534" spans="1:22" x14ac:dyDescent="0.3">
      <c r="A14534" s="1"/>
      <c r="C14534" s="6"/>
      <c r="H14534" s="8"/>
      <c r="I14534" s="4"/>
      <c r="V14534" s="27"/>
    </row>
    <row r="14535" spans="1:22" x14ac:dyDescent="0.3">
      <c r="A14535" s="1"/>
      <c r="C14535" s="6"/>
      <c r="H14535" s="8"/>
      <c r="I14535" s="4"/>
      <c r="V14535" s="27"/>
    </row>
    <row r="14536" spans="1:22" x14ac:dyDescent="0.3">
      <c r="A14536" s="1"/>
      <c r="C14536" s="6"/>
      <c r="H14536" s="8"/>
      <c r="I14536" s="4"/>
      <c r="V14536" s="27"/>
    </row>
    <row r="14537" spans="1:22" x14ac:dyDescent="0.3">
      <c r="A14537" s="1"/>
      <c r="C14537" s="6"/>
      <c r="H14537" s="8"/>
      <c r="I14537" s="4"/>
      <c r="V14537" s="27"/>
    </row>
    <row r="14538" spans="1:22" x14ac:dyDescent="0.3">
      <c r="A14538" s="1"/>
      <c r="C14538" s="6"/>
      <c r="H14538" s="8"/>
      <c r="I14538" s="4"/>
      <c r="V14538" s="27"/>
    </row>
    <row r="14539" spans="1:22" x14ac:dyDescent="0.3">
      <c r="A14539" s="1"/>
      <c r="C14539" s="6"/>
      <c r="H14539" s="8"/>
      <c r="I14539" s="4"/>
      <c r="V14539" s="27"/>
    </row>
    <row r="14540" spans="1:22" x14ac:dyDescent="0.3">
      <c r="A14540" s="1"/>
      <c r="C14540" s="6"/>
      <c r="H14540" s="8"/>
      <c r="I14540" s="4"/>
      <c r="V14540" s="27"/>
    </row>
    <row r="14541" spans="1:22" x14ac:dyDescent="0.3">
      <c r="A14541" s="1"/>
      <c r="C14541" s="6"/>
      <c r="H14541" s="8"/>
      <c r="I14541" s="4"/>
      <c r="V14541" s="27"/>
    </row>
    <row r="14542" spans="1:22" x14ac:dyDescent="0.3">
      <c r="A14542" s="1"/>
      <c r="C14542" s="6"/>
      <c r="H14542" s="8"/>
      <c r="I14542" s="4"/>
      <c r="V14542" s="27"/>
    </row>
    <row r="14543" spans="1:22" x14ac:dyDescent="0.3">
      <c r="A14543" s="1"/>
      <c r="C14543" s="6"/>
      <c r="H14543" s="8"/>
      <c r="I14543" s="4"/>
      <c r="V14543" s="27"/>
    </row>
    <row r="14544" spans="1:22" x14ac:dyDescent="0.3">
      <c r="A14544" s="1"/>
      <c r="C14544" s="6"/>
      <c r="H14544" s="8"/>
      <c r="I14544" s="4"/>
      <c r="V14544" s="27"/>
    </row>
    <row r="14545" spans="1:22" x14ac:dyDescent="0.3">
      <c r="A14545" s="1"/>
      <c r="C14545" s="6"/>
      <c r="H14545" s="8"/>
      <c r="I14545" s="4"/>
      <c r="V14545" s="27"/>
    </row>
    <row r="14546" spans="1:22" x14ac:dyDescent="0.3">
      <c r="A14546" s="1"/>
      <c r="C14546" s="6"/>
      <c r="H14546" s="8"/>
      <c r="I14546" s="4"/>
      <c r="V14546" s="27"/>
    </row>
    <row r="14547" spans="1:22" x14ac:dyDescent="0.3">
      <c r="A14547" s="1"/>
      <c r="C14547" s="6"/>
      <c r="H14547" s="8"/>
      <c r="I14547" s="4"/>
      <c r="V14547" s="27"/>
    </row>
    <row r="14548" spans="1:22" x14ac:dyDescent="0.3">
      <c r="A14548" s="1"/>
      <c r="C14548" s="6"/>
      <c r="H14548" s="8"/>
      <c r="I14548" s="4"/>
      <c r="V14548" s="27"/>
    </row>
    <row r="14549" spans="1:22" x14ac:dyDescent="0.3">
      <c r="A14549" s="1"/>
      <c r="C14549" s="6"/>
      <c r="H14549" s="8"/>
      <c r="I14549" s="4"/>
      <c r="V14549" s="27"/>
    </row>
    <row r="14550" spans="1:22" x14ac:dyDescent="0.3">
      <c r="A14550" s="1"/>
      <c r="C14550" s="6"/>
      <c r="H14550" s="8"/>
      <c r="I14550" s="4"/>
      <c r="V14550" s="27"/>
    </row>
    <row r="14551" spans="1:22" x14ac:dyDescent="0.3">
      <c r="A14551" s="1"/>
      <c r="C14551" s="6"/>
      <c r="H14551" s="8"/>
      <c r="I14551" s="4"/>
      <c r="V14551" s="27"/>
    </row>
    <row r="14552" spans="1:22" x14ac:dyDescent="0.3">
      <c r="A14552" s="1"/>
      <c r="C14552" s="6"/>
      <c r="H14552" s="8"/>
      <c r="I14552" s="4"/>
      <c r="V14552" s="27"/>
    </row>
    <row r="14553" spans="1:22" x14ac:dyDescent="0.3">
      <c r="A14553" s="1"/>
      <c r="C14553" s="6"/>
      <c r="H14553" s="8"/>
      <c r="I14553" s="4"/>
      <c r="V14553" s="27"/>
    </row>
    <row r="14554" spans="1:22" x14ac:dyDescent="0.3">
      <c r="A14554" s="1"/>
      <c r="C14554" s="6"/>
      <c r="H14554" s="8"/>
      <c r="I14554" s="4"/>
      <c r="V14554" s="27"/>
    </row>
    <row r="14555" spans="1:22" x14ac:dyDescent="0.3">
      <c r="A14555" s="1"/>
      <c r="C14555" s="6"/>
      <c r="H14555" s="8"/>
      <c r="I14555" s="4"/>
      <c r="V14555" s="27"/>
    </row>
    <row r="14556" spans="1:22" x14ac:dyDescent="0.3">
      <c r="A14556" s="1"/>
      <c r="C14556" s="6"/>
      <c r="H14556" s="8"/>
      <c r="I14556" s="4"/>
      <c r="V14556" s="27"/>
    </row>
    <row r="14557" spans="1:22" x14ac:dyDescent="0.3">
      <c r="A14557" s="1"/>
      <c r="C14557" s="6"/>
      <c r="H14557" s="8"/>
      <c r="I14557" s="4"/>
      <c r="V14557" s="27"/>
    </row>
    <row r="14558" spans="1:22" x14ac:dyDescent="0.3">
      <c r="A14558" s="1"/>
      <c r="C14558" s="6"/>
      <c r="H14558" s="8"/>
      <c r="I14558" s="4"/>
      <c r="V14558" s="27"/>
    </row>
    <row r="14559" spans="1:22" x14ac:dyDescent="0.3">
      <c r="A14559" s="1"/>
      <c r="C14559" s="6"/>
      <c r="H14559" s="8"/>
      <c r="I14559" s="4"/>
      <c r="V14559" s="27"/>
    </row>
    <row r="14560" spans="1:22" x14ac:dyDescent="0.3">
      <c r="A14560" s="1"/>
      <c r="C14560" s="6"/>
      <c r="H14560" s="8"/>
      <c r="I14560" s="4"/>
      <c r="V14560" s="27"/>
    </row>
    <row r="14561" spans="1:22" x14ac:dyDescent="0.3">
      <c r="A14561" s="1"/>
      <c r="C14561" s="6"/>
      <c r="H14561" s="8"/>
      <c r="I14561" s="4"/>
      <c r="V14561" s="27"/>
    </row>
    <row r="14562" spans="1:22" x14ac:dyDescent="0.3">
      <c r="A14562" s="1"/>
      <c r="C14562" s="6"/>
      <c r="H14562" s="8"/>
      <c r="I14562" s="4"/>
      <c r="V14562" s="27"/>
    </row>
    <row r="14563" spans="1:22" x14ac:dyDescent="0.3">
      <c r="A14563" s="1"/>
      <c r="C14563" s="6"/>
      <c r="H14563" s="8"/>
      <c r="I14563" s="4"/>
      <c r="V14563" s="27"/>
    </row>
    <row r="14564" spans="1:22" x14ac:dyDescent="0.3">
      <c r="A14564" s="1"/>
      <c r="C14564" s="6"/>
      <c r="H14564" s="8"/>
      <c r="I14564" s="4"/>
      <c r="V14564" s="27"/>
    </row>
    <row r="14565" spans="1:22" x14ac:dyDescent="0.3">
      <c r="A14565" s="1"/>
      <c r="C14565" s="6"/>
      <c r="H14565" s="8"/>
      <c r="I14565" s="4"/>
      <c r="V14565" s="27"/>
    </row>
    <row r="14566" spans="1:22" x14ac:dyDescent="0.3">
      <c r="A14566" s="1"/>
      <c r="C14566" s="6"/>
      <c r="H14566" s="8"/>
      <c r="I14566" s="4"/>
      <c r="V14566" s="27"/>
    </row>
    <row r="14567" spans="1:22" x14ac:dyDescent="0.3">
      <c r="A14567" s="1"/>
      <c r="C14567" s="6"/>
      <c r="H14567" s="8"/>
      <c r="I14567" s="4"/>
      <c r="V14567" s="27"/>
    </row>
    <row r="14568" spans="1:22" x14ac:dyDescent="0.3">
      <c r="A14568" s="1"/>
      <c r="C14568" s="6"/>
      <c r="H14568" s="8"/>
      <c r="I14568" s="4"/>
      <c r="V14568" s="27"/>
    </row>
    <row r="14569" spans="1:22" x14ac:dyDescent="0.3">
      <c r="A14569" s="1"/>
      <c r="C14569" s="6"/>
      <c r="H14569" s="8"/>
      <c r="I14569" s="4"/>
      <c r="V14569" s="27"/>
    </row>
    <row r="14570" spans="1:22" x14ac:dyDescent="0.3">
      <c r="A14570" s="1"/>
      <c r="C14570" s="6"/>
      <c r="H14570" s="8"/>
      <c r="I14570" s="4"/>
      <c r="V14570" s="27"/>
    </row>
    <row r="14571" spans="1:22" x14ac:dyDescent="0.3">
      <c r="A14571" s="1"/>
      <c r="C14571" s="6"/>
      <c r="H14571" s="8"/>
      <c r="I14571" s="4"/>
      <c r="V14571" s="27"/>
    </row>
    <row r="14572" spans="1:22" x14ac:dyDescent="0.3">
      <c r="A14572" s="1"/>
      <c r="C14572" s="6"/>
      <c r="H14572" s="8"/>
      <c r="I14572" s="4"/>
      <c r="V14572" s="27"/>
    </row>
    <row r="14573" spans="1:22" x14ac:dyDescent="0.3">
      <c r="A14573" s="1"/>
      <c r="C14573" s="6"/>
      <c r="H14573" s="8"/>
      <c r="I14573" s="4"/>
      <c r="V14573" s="27"/>
    </row>
    <row r="14574" spans="1:22" x14ac:dyDescent="0.3">
      <c r="A14574" s="1"/>
      <c r="C14574" s="6"/>
      <c r="H14574" s="8"/>
      <c r="I14574" s="4"/>
      <c r="V14574" s="27"/>
    </row>
    <row r="14575" spans="1:22" x14ac:dyDescent="0.3">
      <c r="A14575" s="1"/>
      <c r="C14575" s="6"/>
      <c r="H14575" s="8"/>
      <c r="I14575" s="4"/>
      <c r="V14575" s="27"/>
    </row>
    <row r="14576" spans="1:22" x14ac:dyDescent="0.3">
      <c r="A14576" s="1"/>
      <c r="C14576" s="6"/>
      <c r="H14576" s="8"/>
      <c r="I14576" s="4"/>
      <c r="V14576" s="27"/>
    </row>
    <row r="14577" spans="1:22" x14ac:dyDescent="0.3">
      <c r="A14577" s="1"/>
      <c r="C14577" s="6"/>
      <c r="H14577" s="8"/>
      <c r="I14577" s="4"/>
      <c r="V14577" s="27"/>
    </row>
    <row r="14578" spans="1:22" x14ac:dyDescent="0.3">
      <c r="A14578" s="1"/>
      <c r="C14578" s="6"/>
      <c r="H14578" s="8"/>
      <c r="I14578" s="4"/>
      <c r="V14578" s="27"/>
    </row>
    <row r="14579" spans="1:22" x14ac:dyDescent="0.3">
      <c r="A14579" s="1"/>
      <c r="C14579" s="6"/>
      <c r="H14579" s="8"/>
      <c r="I14579" s="4"/>
      <c r="V14579" s="27"/>
    </row>
    <row r="14580" spans="1:22" x14ac:dyDescent="0.3">
      <c r="A14580" s="1"/>
      <c r="C14580" s="6"/>
      <c r="H14580" s="8"/>
      <c r="I14580" s="4"/>
      <c r="V14580" s="27"/>
    </row>
    <row r="14581" spans="1:22" x14ac:dyDescent="0.3">
      <c r="A14581" s="1"/>
      <c r="C14581" s="6"/>
      <c r="H14581" s="8"/>
      <c r="I14581" s="4"/>
      <c r="V14581" s="27"/>
    </row>
    <row r="14582" spans="1:22" x14ac:dyDescent="0.3">
      <c r="A14582" s="1"/>
      <c r="C14582" s="6"/>
      <c r="H14582" s="8"/>
      <c r="I14582" s="4"/>
      <c r="V14582" s="27"/>
    </row>
    <row r="14583" spans="1:22" x14ac:dyDescent="0.3">
      <c r="A14583" s="1"/>
      <c r="C14583" s="6"/>
      <c r="H14583" s="8"/>
      <c r="I14583" s="4"/>
      <c r="V14583" s="27"/>
    </row>
    <row r="14584" spans="1:22" x14ac:dyDescent="0.3">
      <c r="A14584" s="1"/>
      <c r="C14584" s="6"/>
      <c r="H14584" s="8"/>
      <c r="I14584" s="4"/>
      <c r="V14584" s="27"/>
    </row>
    <row r="14585" spans="1:22" x14ac:dyDescent="0.3">
      <c r="A14585" s="1"/>
      <c r="C14585" s="6"/>
      <c r="H14585" s="8"/>
      <c r="I14585" s="4"/>
      <c r="V14585" s="27"/>
    </row>
    <row r="14586" spans="1:22" x14ac:dyDescent="0.3">
      <c r="A14586" s="1"/>
      <c r="C14586" s="6"/>
      <c r="H14586" s="8"/>
      <c r="I14586" s="4"/>
      <c r="V14586" s="27"/>
    </row>
    <row r="14587" spans="1:22" x14ac:dyDescent="0.3">
      <c r="A14587" s="1"/>
      <c r="C14587" s="6"/>
      <c r="H14587" s="8"/>
      <c r="I14587" s="4"/>
      <c r="V14587" s="27"/>
    </row>
    <row r="14588" spans="1:22" x14ac:dyDescent="0.3">
      <c r="A14588" s="1"/>
      <c r="C14588" s="6"/>
      <c r="H14588" s="8"/>
      <c r="I14588" s="4"/>
      <c r="V14588" s="27"/>
    </row>
    <row r="14589" spans="1:22" x14ac:dyDescent="0.3">
      <c r="A14589" s="1"/>
      <c r="C14589" s="6"/>
      <c r="H14589" s="8"/>
      <c r="I14589" s="4"/>
      <c r="V14589" s="27"/>
    </row>
    <row r="14590" spans="1:22" x14ac:dyDescent="0.3">
      <c r="A14590" s="1"/>
      <c r="C14590" s="6"/>
      <c r="H14590" s="8"/>
      <c r="I14590" s="4"/>
      <c r="V14590" s="27"/>
    </row>
    <row r="14591" spans="1:22" x14ac:dyDescent="0.3">
      <c r="A14591" s="1"/>
      <c r="C14591" s="6"/>
      <c r="H14591" s="8"/>
      <c r="I14591" s="4"/>
      <c r="V14591" s="27"/>
    </row>
    <row r="14592" spans="1:22" x14ac:dyDescent="0.3">
      <c r="A14592" s="1"/>
      <c r="C14592" s="6"/>
      <c r="H14592" s="8"/>
      <c r="I14592" s="4"/>
      <c r="V14592" s="27"/>
    </row>
    <row r="14593" spans="1:22" x14ac:dyDescent="0.3">
      <c r="A14593" s="1"/>
      <c r="C14593" s="6"/>
      <c r="H14593" s="8"/>
      <c r="I14593" s="4"/>
      <c r="V14593" s="27"/>
    </row>
    <row r="14594" spans="1:22" x14ac:dyDescent="0.3">
      <c r="A14594" s="1"/>
      <c r="C14594" s="6"/>
      <c r="H14594" s="8"/>
      <c r="I14594" s="4"/>
      <c r="V14594" s="27"/>
    </row>
    <row r="14595" spans="1:22" x14ac:dyDescent="0.3">
      <c r="A14595" s="1"/>
      <c r="C14595" s="6"/>
      <c r="H14595" s="8"/>
      <c r="I14595" s="4"/>
      <c r="V14595" s="27"/>
    </row>
    <row r="14596" spans="1:22" x14ac:dyDescent="0.3">
      <c r="A14596" s="1"/>
      <c r="C14596" s="6"/>
      <c r="H14596" s="8"/>
      <c r="I14596" s="4"/>
      <c r="V14596" s="27"/>
    </row>
    <row r="14597" spans="1:22" x14ac:dyDescent="0.3">
      <c r="A14597" s="1"/>
      <c r="C14597" s="6"/>
      <c r="H14597" s="8"/>
      <c r="I14597" s="4"/>
      <c r="V14597" s="27"/>
    </row>
    <row r="14598" spans="1:22" x14ac:dyDescent="0.3">
      <c r="A14598" s="1"/>
      <c r="C14598" s="6"/>
      <c r="H14598" s="8"/>
      <c r="I14598" s="4"/>
      <c r="V14598" s="27"/>
    </row>
    <row r="14599" spans="1:22" x14ac:dyDescent="0.3">
      <c r="A14599" s="1"/>
      <c r="C14599" s="6"/>
      <c r="H14599" s="8"/>
      <c r="I14599" s="4"/>
      <c r="V14599" s="27"/>
    </row>
    <row r="14600" spans="1:22" x14ac:dyDescent="0.3">
      <c r="A14600" s="1"/>
      <c r="C14600" s="6"/>
      <c r="H14600" s="8"/>
      <c r="I14600" s="4"/>
      <c r="V14600" s="27"/>
    </row>
    <row r="14601" spans="1:22" x14ac:dyDescent="0.3">
      <c r="A14601" s="1"/>
      <c r="C14601" s="6"/>
      <c r="H14601" s="8"/>
      <c r="I14601" s="4"/>
      <c r="V14601" s="27"/>
    </row>
    <row r="14602" spans="1:22" x14ac:dyDescent="0.3">
      <c r="A14602" s="1"/>
      <c r="C14602" s="6"/>
      <c r="H14602" s="8"/>
      <c r="I14602" s="4"/>
      <c r="V14602" s="27"/>
    </row>
    <row r="14603" spans="1:22" x14ac:dyDescent="0.3">
      <c r="A14603" s="1"/>
      <c r="C14603" s="6"/>
      <c r="H14603" s="8"/>
      <c r="I14603" s="4"/>
      <c r="V14603" s="27"/>
    </row>
    <row r="14604" spans="1:22" x14ac:dyDescent="0.3">
      <c r="A14604" s="1"/>
      <c r="C14604" s="6"/>
      <c r="H14604" s="8"/>
      <c r="I14604" s="4"/>
      <c r="V14604" s="27"/>
    </row>
    <row r="14605" spans="1:22" x14ac:dyDescent="0.3">
      <c r="A14605" s="1"/>
      <c r="C14605" s="6"/>
      <c r="H14605" s="8"/>
      <c r="I14605" s="4"/>
      <c r="V14605" s="27"/>
    </row>
    <row r="14606" spans="1:22" x14ac:dyDescent="0.3">
      <c r="A14606" s="1"/>
      <c r="C14606" s="6"/>
      <c r="H14606" s="8"/>
      <c r="I14606" s="4"/>
      <c r="V14606" s="27"/>
    </row>
    <row r="14607" spans="1:22" x14ac:dyDescent="0.3">
      <c r="A14607" s="1"/>
      <c r="C14607" s="6"/>
      <c r="H14607" s="8"/>
      <c r="I14607" s="4"/>
      <c r="V14607" s="27"/>
    </row>
    <row r="14608" spans="1:22" x14ac:dyDescent="0.3">
      <c r="A14608" s="1"/>
      <c r="C14608" s="6"/>
      <c r="H14608" s="8"/>
      <c r="I14608" s="4"/>
      <c r="V14608" s="27"/>
    </row>
    <row r="14609" spans="1:22" x14ac:dyDescent="0.3">
      <c r="A14609" s="1"/>
      <c r="C14609" s="6"/>
      <c r="H14609" s="8"/>
      <c r="I14609" s="4"/>
      <c r="V14609" s="27"/>
    </row>
    <row r="14610" spans="1:22" x14ac:dyDescent="0.3">
      <c r="A14610" s="1"/>
      <c r="C14610" s="6"/>
      <c r="H14610" s="8"/>
      <c r="I14610" s="4"/>
      <c r="V14610" s="27"/>
    </row>
    <row r="14611" spans="1:22" x14ac:dyDescent="0.3">
      <c r="A14611" s="1"/>
      <c r="C14611" s="6"/>
      <c r="H14611" s="8"/>
      <c r="I14611" s="4"/>
      <c r="V14611" s="27"/>
    </row>
    <row r="14612" spans="1:22" x14ac:dyDescent="0.3">
      <c r="A14612" s="1"/>
      <c r="C14612" s="6"/>
      <c r="H14612" s="8"/>
      <c r="I14612" s="4"/>
      <c r="V14612" s="27"/>
    </row>
    <row r="14613" spans="1:22" x14ac:dyDescent="0.3">
      <c r="A14613" s="1"/>
      <c r="C14613" s="6"/>
      <c r="H14613" s="8"/>
      <c r="I14613" s="4"/>
      <c r="V14613" s="27"/>
    </row>
    <row r="14614" spans="1:22" x14ac:dyDescent="0.3">
      <c r="A14614" s="1"/>
      <c r="C14614" s="6"/>
      <c r="H14614" s="8"/>
      <c r="I14614" s="4"/>
      <c r="V14614" s="27"/>
    </row>
    <row r="14615" spans="1:22" x14ac:dyDescent="0.3">
      <c r="A14615" s="1"/>
      <c r="C14615" s="6"/>
      <c r="H14615" s="8"/>
      <c r="I14615" s="4"/>
      <c r="V14615" s="27"/>
    </row>
    <row r="14616" spans="1:22" x14ac:dyDescent="0.3">
      <c r="A14616" s="1"/>
      <c r="C14616" s="6"/>
      <c r="H14616" s="8"/>
      <c r="I14616" s="4"/>
      <c r="V14616" s="27"/>
    </row>
    <row r="14617" spans="1:22" x14ac:dyDescent="0.3">
      <c r="A14617" s="1"/>
      <c r="C14617" s="6"/>
      <c r="H14617" s="8"/>
      <c r="I14617" s="4"/>
      <c r="V14617" s="27"/>
    </row>
    <row r="14618" spans="1:22" x14ac:dyDescent="0.3">
      <c r="A14618" s="1"/>
      <c r="C14618" s="6"/>
      <c r="H14618" s="8"/>
      <c r="I14618" s="4"/>
      <c r="V14618" s="27"/>
    </row>
    <row r="14619" spans="1:22" x14ac:dyDescent="0.3">
      <c r="A14619" s="1"/>
      <c r="C14619" s="6"/>
      <c r="H14619" s="8"/>
      <c r="I14619" s="4"/>
      <c r="V14619" s="27"/>
    </row>
    <row r="14620" spans="1:22" x14ac:dyDescent="0.3">
      <c r="A14620" s="1"/>
      <c r="C14620" s="6"/>
      <c r="H14620" s="8"/>
      <c r="I14620" s="4"/>
      <c r="V14620" s="27"/>
    </row>
    <row r="14621" spans="1:22" x14ac:dyDescent="0.3">
      <c r="A14621" s="1"/>
      <c r="C14621" s="6"/>
      <c r="H14621" s="8"/>
      <c r="I14621" s="4"/>
      <c r="V14621" s="27"/>
    </row>
    <row r="14622" spans="1:22" x14ac:dyDescent="0.3">
      <c r="A14622" s="1"/>
      <c r="C14622" s="6"/>
      <c r="H14622" s="8"/>
      <c r="I14622" s="4"/>
      <c r="V14622" s="27"/>
    </row>
    <row r="14623" spans="1:22" x14ac:dyDescent="0.3">
      <c r="A14623" s="1"/>
      <c r="C14623" s="6"/>
      <c r="H14623" s="8"/>
      <c r="I14623" s="4"/>
      <c r="V14623" s="27"/>
    </row>
    <row r="14624" spans="1:22" x14ac:dyDescent="0.3">
      <c r="A14624" s="1"/>
      <c r="C14624" s="6"/>
      <c r="H14624" s="8"/>
      <c r="I14624" s="4"/>
      <c r="V14624" s="27"/>
    </row>
    <row r="14625" spans="1:22" x14ac:dyDescent="0.3">
      <c r="A14625" s="1"/>
      <c r="C14625" s="6"/>
      <c r="H14625" s="8"/>
      <c r="I14625" s="4"/>
      <c r="V14625" s="27"/>
    </row>
    <row r="14626" spans="1:22" x14ac:dyDescent="0.3">
      <c r="A14626" s="1"/>
      <c r="C14626" s="6"/>
      <c r="H14626" s="8"/>
      <c r="I14626" s="4"/>
      <c r="V14626" s="27"/>
    </row>
    <row r="14627" spans="1:22" x14ac:dyDescent="0.3">
      <c r="A14627" s="1"/>
      <c r="C14627" s="6"/>
      <c r="H14627" s="8"/>
      <c r="I14627" s="4"/>
      <c r="V14627" s="27"/>
    </row>
    <row r="14628" spans="1:22" x14ac:dyDescent="0.3">
      <c r="A14628" s="1"/>
      <c r="C14628" s="6"/>
      <c r="H14628" s="8"/>
      <c r="I14628" s="4"/>
      <c r="V14628" s="27"/>
    </row>
    <row r="14629" spans="1:22" x14ac:dyDescent="0.3">
      <c r="A14629" s="1"/>
      <c r="C14629" s="6"/>
      <c r="H14629" s="8"/>
      <c r="I14629" s="4"/>
      <c r="V14629" s="27"/>
    </row>
    <row r="14630" spans="1:22" x14ac:dyDescent="0.3">
      <c r="A14630" s="1"/>
      <c r="C14630" s="6"/>
      <c r="H14630" s="8"/>
      <c r="I14630" s="4"/>
      <c r="V14630" s="27"/>
    </row>
    <row r="14631" spans="1:22" x14ac:dyDescent="0.3">
      <c r="A14631" s="1"/>
      <c r="C14631" s="6"/>
      <c r="H14631" s="8"/>
      <c r="I14631" s="4"/>
      <c r="V14631" s="27"/>
    </row>
    <row r="14632" spans="1:22" x14ac:dyDescent="0.3">
      <c r="A14632" s="1"/>
      <c r="C14632" s="6"/>
      <c r="H14632" s="8"/>
      <c r="I14632" s="4"/>
      <c r="V14632" s="27"/>
    </row>
    <row r="14633" spans="1:22" x14ac:dyDescent="0.3">
      <c r="A14633" s="1"/>
      <c r="C14633" s="6"/>
      <c r="H14633" s="8"/>
      <c r="I14633" s="4"/>
      <c r="V14633" s="27"/>
    </row>
    <row r="14634" spans="1:22" x14ac:dyDescent="0.3">
      <c r="A14634" s="1"/>
      <c r="C14634" s="6"/>
      <c r="H14634" s="8"/>
      <c r="I14634" s="4"/>
      <c r="V14634" s="27"/>
    </row>
    <row r="14635" spans="1:22" x14ac:dyDescent="0.3">
      <c r="A14635" s="1"/>
      <c r="C14635" s="6"/>
      <c r="H14635" s="8"/>
      <c r="I14635" s="4"/>
      <c r="V14635" s="27"/>
    </row>
    <row r="14636" spans="1:22" x14ac:dyDescent="0.3">
      <c r="A14636" s="1"/>
      <c r="C14636" s="6"/>
      <c r="H14636" s="8"/>
      <c r="I14636" s="4"/>
      <c r="V14636" s="27"/>
    </row>
    <row r="14637" spans="1:22" x14ac:dyDescent="0.3">
      <c r="A14637" s="1"/>
      <c r="C14637" s="6"/>
      <c r="H14637" s="8"/>
      <c r="I14637" s="4"/>
      <c r="V14637" s="27"/>
    </row>
    <row r="14638" spans="1:22" x14ac:dyDescent="0.3">
      <c r="A14638" s="1"/>
      <c r="C14638" s="6"/>
      <c r="H14638" s="8"/>
      <c r="I14638" s="4"/>
      <c r="V14638" s="27"/>
    </row>
    <row r="14639" spans="1:22" x14ac:dyDescent="0.3">
      <c r="A14639" s="1"/>
      <c r="C14639" s="6"/>
      <c r="H14639" s="8"/>
      <c r="I14639" s="4"/>
      <c r="V14639" s="27"/>
    </row>
    <row r="14640" spans="1:22" x14ac:dyDescent="0.3">
      <c r="A14640" s="1"/>
      <c r="C14640" s="6"/>
      <c r="H14640" s="8"/>
      <c r="I14640" s="4"/>
      <c r="V14640" s="27"/>
    </row>
    <row r="14641" spans="1:22" x14ac:dyDescent="0.3">
      <c r="A14641" s="1"/>
      <c r="C14641" s="6"/>
      <c r="H14641" s="8"/>
      <c r="I14641" s="4"/>
      <c r="V14641" s="27"/>
    </row>
    <row r="14642" spans="1:22" x14ac:dyDescent="0.3">
      <c r="A14642" s="1"/>
      <c r="C14642" s="6"/>
      <c r="H14642" s="8"/>
      <c r="I14642" s="4"/>
      <c r="V14642" s="27"/>
    </row>
    <row r="14643" spans="1:22" x14ac:dyDescent="0.3">
      <c r="A14643" s="1"/>
      <c r="C14643" s="6"/>
      <c r="H14643" s="8"/>
      <c r="I14643" s="4"/>
      <c r="V14643" s="27"/>
    </row>
    <row r="14644" spans="1:22" x14ac:dyDescent="0.3">
      <c r="A14644" s="1"/>
      <c r="C14644" s="6"/>
      <c r="H14644" s="8"/>
      <c r="I14644" s="4"/>
      <c r="V14644" s="27"/>
    </row>
    <row r="14645" spans="1:22" x14ac:dyDescent="0.3">
      <c r="A14645" s="1"/>
      <c r="C14645" s="6"/>
      <c r="H14645" s="8"/>
      <c r="I14645" s="4"/>
      <c r="V14645" s="27"/>
    </row>
    <row r="14646" spans="1:22" x14ac:dyDescent="0.3">
      <c r="A14646" s="1"/>
      <c r="C14646" s="6"/>
      <c r="H14646" s="8"/>
      <c r="I14646" s="4"/>
      <c r="V14646" s="27"/>
    </row>
    <row r="14647" spans="1:22" x14ac:dyDescent="0.3">
      <c r="A14647" s="1"/>
      <c r="C14647" s="6"/>
      <c r="H14647" s="8"/>
      <c r="I14647" s="4"/>
      <c r="V14647" s="27"/>
    </row>
    <row r="14648" spans="1:22" x14ac:dyDescent="0.3">
      <c r="A14648" s="1"/>
      <c r="C14648" s="6"/>
      <c r="H14648" s="8"/>
      <c r="I14648" s="4"/>
      <c r="V14648" s="27"/>
    </row>
    <row r="14649" spans="1:22" x14ac:dyDescent="0.3">
      <c r="A14649" s="1"/>
      <c r="C14649" s="6"/>
      <c r="H14649" s="8"/>
      <c r="I14649" s="4"/>
      <c r="V14649" s="27"/>
    </row>
    <row r="14650" spans="1:22" x14ac:dyDescent="0.3">
      <c r="A14650" s="1"/>
      <c r="C14650" s="6"/>
      <c r="H14650" s="8"/>
      <c r="I14650" s="4"/>
      <c r="V14650" s="27"/>
    </row>
    <row r="14651" spans="1:22" x14ac:dyDescent="0.3">
      <c r="A14651" s="1"/>
      <c r="C14651" s="6"/>
      <c r="H14651" s="8"/>
      <c r="I14651" s="4"/>
      <c r="V14651" s="27"/>
    </row>
    <row r="14652" spans="1:22" x14ac:dyDescent="0.3">
      <c r="A14652" s="1"/>
      <c r="C14652" s="6"/>
      <c r="H14652" s="8"/>
      <c r="I14652" s="4"/>
      <c r="V14652" s="27"/>
    </row>
    <row r="14653" spans="1:22" x14ac:dyDescent="0.3">
      <c r="A14653" s="1"/>
      <c r="C14653" s="6"/>
      <c r="H14653" s="8"/>
      <c r="I14653" s="4"/>
      <c r="V14653" s="27"/>
    </row>
    <row r="14654" spans="1:22" x14ac:dyDescent="0.3">
      <c r="A14654" s="1"/>
      <c r="C14654" s="6"/>
      <c r="H14654" s="8"/>
      <c r="I14654" s="4"/>
      <c r="V14654" s="27"/>
    </row>
    <row r="14655" spans="1:22" x14ac:dyDescent="0.3">
      <c r="A14655" s="1"/>
      <c r="C14655" s="6"/>
      <c r="H14655" s="8"/>
      <c r="I14655" s="4"/>
      <c r="V14655" s="27"/>
    </row>
    <row r="14656" spans="1:22" x14ac:dyDescent="0.3">
      <c r="A14656" s="1"/>
      <c r="C14656" s="6"/>
      <c r="H14656" s="8"/>
      <c r="I14656" s="4"/>
      <c r="V14656" s="27"/>
    </row>
    <row r="14657" spans="1:22" x14ac:dyDescent="0.3">
      <c r="A14657" s="1"/>
      <c r="C14657" s="6"/>
      <c r="H14657" s="8"/>
      <c r="I14657" s="4"/>
      <c r="V14657" s="27"/>
    </row>
    <row r="14658" spans="1:22" x14ac:dyDescent="0.3">
      <c r="A14658" s="1"/>
      <c r="C14658" s="6"/>
      <c r="H14658" s="8"/>
      <c r="I14658" s="4"/>
      <c r="V14658" s="27"/>
    </row>
    <row r="14659" spans="1:22" x14ac:dyDescent="0.3">
      <c r="A14659" s="1"/>
      <c r="C14659" s="6"/>
      <c r="H14659" s="8"/>
      <c r="I14659" s="4"/>
      <c r="V14659" s="27"/>
    </row>
    <row r="14660" spans="1:22" x14ac:dyDescent="0.3">
      <c r="A14660" s="1"/>
      <c r="C14660" s="6"/>
      <c r="H14660" s="8"/>
      <c r="I14660" s="4"/>
      <c r="V14660" s="27"/>
    </row>
    <row r="14661" spans="1:22" x14ac:dyDescent="0.3">
      <c r="A14661" s="1"/>
      <c r="C14661" s="6"/>
      <c r="H14661" s="8"/>
      <c r="I14661" s="4"/>
      <c r="V14661" s="27"/>
    </row>
    <row r="14662" spans="1:22" x14ac:dyDescent="0.3">
      <c r="A14662" s="1"/>
      <c r="C14662" s="6"/>
      <c r="H14662" s="8"/>
      <c r="I14662" s="4"/>
      <c r="V14662" s="27"/>
    </row>
    <row r="14663" spans="1:22" x14ac:dyDescent="0.3">
      <c r="A14663" s="1"/>
      <c r="C14663" s="6"/>
      <c r="H14663" s="8"/>
      <c r="I14663" s="4"/>
      <c r="V14663" s="27"/>
    </row>
    <row r="14664" spans="1:22" x14ac:dyDescent="0.3">
      <c r="A14664" s="1"/>
      <c r="C14664" s="6"/>
      <c r="H14664" s="8"/>
      <c r="I14664" s="4"/>
      <c r="V14664" s="27"/>
    </row>
    <row r="14665" spans="1:22" x14ac:dyDescent="0.3">
      <c r="A14665" s="1"/>
      <c r="C14665" s="6"/>
      <c r="H14665" s="8"/>
      <c r="I14665" s="4"/>
      <c r="V14665" s="27"/>
    </row>
    <row r="14666" spans="1:22" x14ac:dyDescent="0.3">
      <c r="A14666" s="1"/>
      <c r="C14666" s="6"/>
      <c r="H14666" s="8"/>
      <c r="I14666" s="4"/>
      <c r="V14666" s="27"/>
    </row>
    <row r="14667" spans="1:22" x14ac:dyDescent="0.3">
      <c r="A14667" s="1"/>
      <c r="C14667" s="6"/>
      <c r="H14667" s="8"/>
      <c r="I14667" s="4"/>
      <c r="V14667" s="27"/>
    </row>
    <row r="14668" spans="1:22" x14ac:dyDescent="0.3">
      <c r="A14668" s="1"/>
      <c r="C14668" s="6"/>
      <c r="H14668" s="8"/>
      <c r="I14668" s="4"/>
      <c r="V14668" s="27"/>
    </row>
    <row r="14669" spans="1:22" x14ac:dyDescent="0.3">
      <c r="A14669" s="1"/>
      <c r="C14669" s="6"/>
      <c r="H14669" s="8"/>
      <c r="I14669" s="4"/>
      <c r="V14669" s="27"/>
    </row>
    <row r="14670" spans="1:22" x14ac:dyDescent="0.3">
      <c r="A14670" s="1"/>
      <c r="C14670" s="6"/>
      <c r="H14670" s="8"/>
      <c r="I14670" s="4"/>
      <c r="V14670" s="27"/>
    </row>
    <row r="14671" spans="1:22" x14ac:dyDescent="0.3">
      <c r="A14671" s="1"/>
      <c r="C14671" s="6"/>
      <c r="H14671" s="8"/>
      <c r="I14671" s="4"/>
      <c r="V14671" s="27"/>
    </row>
    <row r="14672" spans="1:22" x14ac:dyDescent="0.3">
      <c r="A14672" s="1"/>
      <c r="C14672" s="6"/>
      <c r="H14672" s="8"/>
      <c r="I14672" s="4"/>
      <c r="V14672" s="27"/>
    </row>
    <row r="14673" spans="1:22" x14ac:dyDescent="0.3">
      <c r="A14673" s="1"/>
      <c r="C14673" s="6"/>
      <c r="H14673" s="8"/>
      <c r="I14673" s="4"/>
      <c r="V14673" s="27"/>
    </row>
    <row r="14674" spans="1:22" x14ac:dyDescent="0.3">
      <c r="A14674" s="1"/>
      <c r="C14674" s="6"/>
      <c r="H14674" s="8"/>
      <c r="I14674" s="4"/>
      <c r="V14674" s="27"/>
    </row>
    <row r="14675" spans="1:22" x14ac:dyDescent="0.3">
      <c r="A14675" s="1"/>
      <c r="C14675" s="6"/>
      <c r="H14675" s="8"/>
      <c r="I14675" s="4"/>
      <c r="V14675" s="27"/>
    </row>
    <row r="14676" spans="1:22" x14ac:dyDescent="0.3">
      <c r="A14676" s="1"/>
      <c r="C14676" s="6"/>
      <c r="H14676" s="8"/>
      <c r="I14676" s="4"/>
      <c r="V14676" s="27"/>
    </row>
    <row r="14677" spans="1:22" x14ac:dyDescent="0.3">
      <c r="A14677" s="1"/>
      <c r="C14677" s="6"/>
      <c r="H14677" s="8"/>
      <c r="I14677" s="4"/>
      <c r="V14677" s="27"/>
    </row>
    <row r="14678" spans="1:22" x14ac:dyDescent="0.3">
      <c r="A14678" s="1"/>
      <c r="C14678" s="6"/>
      <c r="H14678" s="8"/>
      <c r="I14678" s="4"/>
      <c r="V14678" s="27"/>
    </row>
    <row r="14679" spans="1:22" x14ac:dyDescent="0.3">
      <c r="A14679" s="1"/>
      <c r="C14679" s="6"/>
      <c r="H14679" s="8"/>
      <c r="I14679" s="4"/>
      <c r="V14679" s="27"/>
    </row>
    <row r="14680" spans="1:22" x14ac:dyDescent="0.3">
      <c r="A14680" s="1"/>
      <c r="C14680" s="6"/>
      <c r="H14680" s="8"/>
      <c r="I14680" s="4"/>
      <c r="V14680" s="27"/>
    </row>
    <row r="14681" spans="1:22" x14ac:dyDescent="0.3">
      <c r="A14681" s="1"/>
      <c r="C14681" s="6"/>
      <c r="H14681" s="8"/>
      <c r="I14681" s="4"/>
      <c r="V14681" s="27"/>
    </row>
    <row r="14682" spans="1:22" x14ac:dyDescent="0.3">
      <c r="A14682" s="1"/>
      <c r="C14682" s="6"/>
      <c r="H14682" s="8"/>
      <c r="I14682" s="4"/>
      <c r="V14682" s="27"/>
    </row>
    <row r="14683" spans="1:22" x14ac:dyDescent="0.3">
      <c r="A14683" s="1"/>
      <c r="C14683" s="6"/>
      <c r="H14683" s="8"/>
      <c r="I14683" s="4"/>
      <c r="V14683" s="27"/>
    </row>
    <row r="14684" spans="1:22" x14ac:dyDescent="0.3">
      <c r="A14684" s="1"/>
      <c r="C14684" s="6"/>
      <c r="H14684" s="8"/>
      <c r="I14684" s="4"/>
      <c r="V14684" s="27"/>
    </row>
    <row r="14685" spans="1:22" x14ac:dyDescent="0.3">
      <c r="A14685" s="1"/>
      <c r="C14685" s="6"/>
      <c r="H14685" s="8"/>
      <c r="I14685" s="4"/>
      <c r="V14685" s="27"/>
    </row>
    <row r="14686" spans="1:22" x14ac:dyDescent="0.3">
      <c r="A14686" s="1"/>
      <c r="C14686" s="6"/>
      <c r="H14686" s="8"/>
      <c r="I14686" s="4"/>
      <c r="V14686" s="27"/>
    </row>
    <row r="14687" spans="1:22" x14ac:dyDescent="0.3">
      <c r="A14687" s="1"/>
      <c r="C14687" s="6"/>
      <c r="H14687" s="8"/>
      <c r="I14687" s="4"/>
      <c r="V14687" s="27"/>
    </row>
    <row r="14688" spans="1:22" x14ac:dyDescent="0.3">
      <c r="A14688" s="1"/>
      <c r="C14688" s="6"/>
      <c r="H14688" s="8"/>
      <c r="I14688" s="4"/>
      <c r="V14688" s="27"/>
    </row>
    <row r="14689" spans="1:22" x14ac:dyDescent="0.3">
      <c r="A14689" s="1"/>
      <c r="C14689" s="6"/>
      <c r="H14689" s="8"/>
      <c r="I14689" s="4"/>
      <c r="V14689" s="27"/>
    </row>
    <row r="14690" spans="1:22" x14ac:dyDescent="0.3">
      <c r="A14690" s="1"/>
      <c r="C14690" s="6"/>
      <c r="H14690" s="8"/>
      <c r="I14690" s="4"/>
      <c r="V14690" s="27"/>
    </row>
    <row r="14691" spans="1:22" x14ac:dyDescent="0.3">
      <c r="A14691" s="1"/>
      <c r="C14691" s="6"/>
      <c r="H14691" s="8"/>
      <c r="I14691" s="4"/>
      <c r="V14691" s="27"/>
    </row>
    <row r="14692" spans="1:22" x14ac:dyDescent="0.3">
      <c r="A14692" s="1"/>
      <c r="C14692" s="6"/>
      <c r="H14692" s="8"/>
      <c r="I14692" s="4"/>
      <c r="V14692" s="27"/>
    </row>
    <row r="14693" spans="1:22" x14ac:dyDescent="0.3">
      <c r="A14693" s="1"/>
      <c r="C14693" s="6"/>
      <c r="H14693" s="8"/>
      <c r="I14693" s="4"/>
      <c r="V14693" s="27"/>
    </row>
    <row r="14694" spans="1:22" x14ac:dyDescent="0.3">
      <c r="A14694" s="1"/>
      <c r="C14694" s="6"/>
      <c r="H14694" s="8"/>
      <c r="I14694" s="4"/>
      <c r="V14694" s="27"/>
    </row>
    <row r="14695" spans="1:22" x14ac:dyDescent="0.3">
      <c r="A14695" s="1"/>
      <c r="C14695" s="6"/>
      <c r="H14695" s="8"/>
      <c r="I14695" s="4"/>
      <c r="V14695" s="27"/>
    </row>
    <row r="14696" spans="1:22" x14ac:dyDescent="0.3">
      <c r="A14696" s="1"/>
      <c r="C14696" s="6"/>
      <c r="H14696" s="8"/>
      <c r="I14696" s="4"/>
      <c r="V14696" s="27"/>
    </row>
    <row r="14697" spans="1:22" x14ac:dyDescent="0.3">
      <c r="A14697" s="1"/>
      <c r="C14697" s="6"/>
      <c r="H14697" s="8"/>
      <c r="I14697" s="4"/>
      <c r="V14697" s="27"/>
    </row>
    <row r="14698" spans="1:22" x14ac:dyDescent="0.3">
      <c r="A14698" s="1"/>
      <c r="C14698" s="6"/>
      <c r="H14698" s="8"/>
      <c r="I14698" s="4"/>
      <c r="V14698" s="27"/>
    </row>
    <row r="14699" spans="1:22" x14ac:dyDescent="0.3">
      <c r="A14699" s="1"/>
      <c r="C14699" s="6"/>
      <c r="H14699" s="8"/>
      <c r="I14699" s="4"/>
      <c r="V14699" s="27"/>
    </row>
    <row r="14700" spans="1:22" x14ac:dyDescent="0.3">
      <c r="A14700" s="1"/>
      <c r="C14700" s="6"/>
      <c r="H14700" s="8"/>
      <c r="I14700" s="4"/>
      <c r="V14700" s="27"/>
    </row>
    <row r="14701" spans="1:22" x14ac:dyDescent="0.3">
      <c r="A14701" s="1"/>
      <c r="C14701" s="6"/>
      <c r="H14701" s="8"/>
      <c r="I14701" s="4"/>
      <c r="V14701" s="27"/>
    </row>
    <row r="14702" spans="1:22" x14ac:dyDescent="0.3">
      <c r="A14702" s="1"/>
      <c r="C14702" s="6"/>
      <c r="H14702" s="8"/>
      <c r="I14702" s="4"/>
      <c r="V14702" s="27"/>
    </row>
    <row r="14703" spans="1:22" x14ac:dyDescent="0.3">
      <c r="A14703" s="1"/>
      <c r="C14703" s="6"/>
      <c r="H14703" s="8"/>
      <c r="I14703" s="4"/>
      <c r="V14703" s="27"/>
    </row>
    <row r="14704" spans="1:22" x14ac:dyDescent="0.3">
      <c r="A14704" s="1"/>
      <c r="C14704" s="6"/>
      <c r="H14704" s="8"/>
      <c r="I14704" s="4"/>
      <c r="V14704" s="27"/>
    </row>
    <row r="14705" spans="1:22" x14ac:dyDescent="0.3">
      <c r="A14705" s="1"/>
      <c r="C14705" s="6"/>
      <c r="H14705" s="8"/>
      <c r="I14705" s="4"/>
      <c r="V14705" s="27"/>
    </row>
    <row r="14706" spans="1:22" x14ac:dyDescent="0.3">
      <c r="A14706" s="1"/>
      <c r="C14706" s="6"/>
      <c r="H14706" s="8"/>
      <c r="I14706" s="4"/>
      <c r="V14706" s="27"/>
    </row>
    <row r="14707" spans="1:22" x14ac:dyDescent="0.3">
      <c r="A14707" s="1"/>
      <c r="C14707" s="6"/>
      <c r="H14707" s="8"/>
      <c r="I14707" s="4"/>
      <c r="V14707" s="27"/>
    </row>
    <row r="14708" spans="1:22" x14ac:dyDescent="0.3">
      <c r="A14708" s="1"/>
      <c r="C14708" s="6"/>
      <c r="H14708" s="8"/>
      <c r="I14708" s="4"/>
      <c r="V14708" s="27"/>
    </row>
    <row r="14709" spans="1:22" x14ac:dyDescent="0.3">
      <c r="A14709" s="1"/>
      <c r="C14709" s="6"/>
      <c r="H14709" s="8"/>
      <c r="I14709" s="4"/>
      <c r="V14709" s="27"/>
    </row>
    <row r="14710" spans="1:22" x14ac:dyDescent="0.3">
      <c r="A14710" s="1"/>
      <c r="C14710" s="6"/>
      <c r="H14710" s="8"/>
      <c r="I14710" s="4"/>
      <c r="V14710" s="27"/>
    </row>
    <row r="14711" spans="1:22" x14ac:dyDescent="0.3">
      <c r="A14711" s="1"/>
      <c r="C14711" s="6"/>
      <c r="H14711" s="8"/>
      <c r="I14711" s="4"/>
      <c r="V14711" s="27"/>
    </row>
    <row r="14712" spans="1:22" x14ac:dyDescent="0.3">
      <c r="A14712" s="1"/>
      <c r="C14712" s="6"/>
      <c r="H14712" s="8"/>
      <c r="I14712" s="4"/>
      <c r="V14712" s="27"/>
    </row>
    <row r="14713" spans="1:22" x14ac:dyDescent="0.3">
      <c r="A14713" s="1"/>
      <c r="C14713" s="6"/>
      <c r="H14713" s="8"/>
      <c r="I14713" s="4"/>
      <c r="V14713" s="27"/>
    </row>
    <row r="14714" spans="1:22" x14ac:dyDescent="0.3">
      <c r="A14714" s="1"/>
      <c r="C14714" s="6"/>
      <c r="H14714" s="8"/>
      <c r="I14714" s="4"/>
      <c r="V14714" s="27"/>
    </row>
    <row r="14715" spans="1:22" x14ac:dyDescent="0.3">
      <c r="A14715" s="1"/>
      <c r="C14715" s="6"/>
      <c r="H14715" s="8"/>
      <c r="I14715" s="4"/>
      <c r="V14715" s="27"/>
    </row>
    <row r="14716" spans="1:22" x14ac:dyDescent="0.3">
      <c r="A14716" s="1"/>
      <c r="C14716" s="6"/>
      <c r="H14716" s="8"/>
      <c r="I14716" s="4"/>
      <c r="V14716" s="27"/>
    </row>
    <row r="14717" spans="1:22" x14ac:dyDescent="0.3">
      <c r="A14717" s="1"/>
      <c r="C14717" s="6"/>
      <c r="H14717" s="8"/>
      <c r="I14717" s="4"/>
      <c r="V14717" s="27"/>
    </row>
    <row r="14718" spans="1:22" x14ac:dyDescent="0.3">
      <c r="A14718" s="1"/>
      <c r="C14718" s="6"/>
      <c r="H14718" s="8"/>
      <c r="I14718" s="4"/>
      <c r="V14718" s="27"/>
    </row>
    <row r="14719" spans="1:22" x14ac:dyDescent="0.3">
      <c r="A14719" s="1"/>
      <c r="C14719" s="6"/>
      <c r="H14719" s="8"/>
      <c r="I14719" s="4"/>
      <c r="V14719" s="27"/>
    </row>
    <row r="14720" spans="1:22" x14ac:dyDescent="0.3">
      <c r="A14720" s="1"/>
      <c r="C14720" s="6"/>
      <c r="H14720" s="8"/>
      <c r="I14720" s="4"/>
      <c r="V14720" s="27"/>
    </row>
    <row r="14721" spans="1:22" x14ac:dyDescent="0.3">
      <c r="A14721" s="1"/>
      <c r="C14721" s="6"/>
      <c r="H14721" s="8"/>
      <c r="I14721" s="4"/>
      <c r="V14721" s="27"/>
    </row>
    <row r="14722" spans="1:22" x14ac:dyDescent="0.3">
      <c r="A14722" s="1"/>
      <c r="C14722" s="6"/>
      <c r="H14722" s="8"/>
      <c r="I14722" s="4"/>
      <c r="V14722" s="27"/>
    </row>
    <row r="14723" spans="1:22" x14ac:dyDescent="0.3">
      <c r="A14723" s="1"/>
      <c r="C14723" s="6"/>
      <c r="H14723" s="8"/>
      <c r="I14723" s="4"/>
      <c r="V14723" s="27"/>
    </row>
    <row r="14724" spans="1:22" x14ac:dyDescent="0.3">
      <c r="A14724" s="1"/>
      <c r="C14724" s="6"/>
      <c r="H14724" s="8"/>
      <c r="I14724" s="4"/>
      <c r="V14724" s="27"/>
    </row>
    <row r="14725" spans="1:22" x14ac:dyDescent="0.3">
      <c r="A14725" s="1"/>
      <c r="C14725" s="6"/>
      <c r="H14725" s="8"/>
      <c r="I14725" s="4"/>
      <c r="V14725" s="27"/>
    </row>
    <row r="14726" spans="1:22" x14ac:dyDescent="0.3">
      <c r="A14726" s="1"/>
      <c r="C14726" s="6"/>
      <c r="H14726" s="8"/>
      <c r="I14726" s="4"/>
      <c r="V14726" s="27"/>
    </row>
    <row r="14727" spans="1:22" x14ac:dyDescent="0.3">
      <c r="A14727" s="1"/>
      <c r="C14727" s="6"/>
      <c r="H14727" s="8"/>
      <c r="I14727" s="4"/>
      <c r="V14727" s="27"/>
    </row>
    <row r="14728" spans="1:22" x14ac:dyDescent="0.3">
      <c r="A14728" s="1"/>
      <c r="C14728" s="6"/>
      <c r="H14728" s="8"/>
      <c r="I14728" s="4"/>
      <c r="V14728" s="27"/>
    </row>
    <row r="14729" spans="1:22" x14ac:dyDescent="0.3">
      <c r="A14729" s="1"/>
      <c r="C14729" s="6"/>
      <c r="H14729" s="8"/>
      <c r="I14729" s="4"/>
      <c r="V14729" s="27"/>
    </row>
    <row r="14730" spans="1:22" x14ac:dyDescent="0.3">
      <c r="A14730" s="1"/>
      <c r="C14730" s="6"/>
      <c r="H14730" s="8"/>
      <c r="I14730" s="4"/>
      <c r="V14730" s="27"/>
    </row>
    <row r="14731" spans="1:22" x14ac:dyDescent="0.3">
      <c r="A14731" s="1"/>
      <c r="C14731" s="6"/>
      <c r="H14731" s="8"/>
      <c r="I14731" s="4"/>
      <c r="V14731" s="27"/>
    </row>
    <row r="14732" spans="1:22" x14ac:dyDescent="0.3">
      <c r="A14732" s="1"/>
      <c r="C14732" s="6"/>
      <c r="H14732" s="8"/>
      <c r="I14732" s="4"/>
      <c r="V14732" s="27"/>
    </row>
    <row r="14733" spans="1:22" x14ac:dyDescent="0.3">
      <c r="A14733" s="1"/>
      <c r="C14733" s="6"/>
      <c r="H14733" s="8"/>
      <c r="I14733" s="4"/>
      <c r="V14733" s="27"/>
    </row>
    <row r="14734" spans="1:22" x14ac:dyDescent="0.3">
      <c r="A14734" s="1"/>
      <c r="C14734" s="6"/>
      <c r="H14734" s="8"/>
      <c r="I14734" s="4"/>
      <c r="V14734" s="27"/>
    </row>
    <row r="14735" spans="1:22" x14ac:dyDescent="0.3">
      <c r="A14735" s="1"/>
      <c r="C14735" s="6"/>
      <c r="H14735" s="8"/>
      <c r="I14735" s="4"/>
      <c r="V14735" s="27"/>
    </row>
    <row r="14736" spans="1:22" x14ac:dyDescent="0.3">
      <c r="A14736" s="1"/>
      <c r="C14736" s="6"/>
      <c r="H14736" s="8"/>
      <c r="I14736" s="4"/>
      <c r="V14736" s="27"/>
    </row>
    <row r="14737" spans="1:22" x14ac:dyDescent="0.3">
      <c r="A14737" s="1"/>
      <c r="C14737" s="6"/>
      <c r="H14737" s="8"/>
      <c r="I14737" s="4"/>
      <c r="V14737" s="27"/>
    </row>
    <row r="14738" spans="1:22" x14ac:dyDescent="0.3">
      <c r="A14738" s="1"/>
      <c r="C14738" s="6"/>
      <c r="H14738" s="8"/>
      <c r="I14738" s="4"/>
      <c r="V14738" s="27"/>
    </row>
    <row r="14739" spans="1:22" x14ac:dyDescent="0.3">
      <c r="A14739" s="1"/>
      <c r="C14739" s="6"/>
      <c r="H14739" s="8"/>
      <c r="I14739" s="4"/>
      <c r="V14739" s="27"/>
    </row>
    <row r="14740" spans="1:22" x14ac:dyDescent="0.3">
      <c r="A14740" s="1"/>
      <c r="C14740" s="6"/>
      <c r="H14740" s="8"/>
      <c r="I14740" s="4"/>
      <c r="V14740" s="27"/>
    </row>
    <row r="14741" spans="1:22" x14ac:dyDescent="0.3">
      <c r="A14741" s="1"/>
      <c r="C14741" s="6"/>
      <c r="H14741" s="8"/>
      <c r="I14741" s="4"/>
      <c r="V14741" s="27"/>
    </row>
    <row r="14742" spans="1:22" x14ac:dyDescent="0.3">
      <c r="A14742" s="1"/>
      <c r="C14742" s="6"/>
      <c r="H14742" s="8"/>
      <c r="I14742" s="4"/>
      <c r="V14742" s="27"/>
    </row>
    <row r="14743" spans="1:22" x14ac:dyDescent="0.3">
      <c r="A14743" s="1"/>
      <c r="C14743" s="6"/>
      <c r="H14743" s="8"/>
      <c r="I14743" s="4"/>
      <c r="V14743" s="27"/>
    </row>
    <row r="14744" spans="1:22" x14ac:dyDescent="0.3">
      <c r="A14744" s="1"/>
      <c r="C14744" s="6"/>
      <c r="H14744" s="8"/>
      <c r="I14744" s="4"/>
      <c r="V14744" s="27"/>
    </row>
    <row r="14745" spans="1:22" x14ac:dyDescent="0.3">
      <c r="A14745" s="1"/>
      <c r="C14745" s="6"/>
      <c r="H14745" s="8"/>
      <c r="I14745" s="4"/>
      <c r="V14745" s="27"/>
    </row>
    <row r="14746" spans="1:22" x14ac:dyDescent="0.3">
      <c r="A14746" s="1"/>
      <c r="C14746" s="6"/>
      <c r="H14746" s="8"/>
      <c r="I14746" s="4"/>
      <c r="V14746" s="27"/>
    </row>
    <row r="14747" spans="1:22" x14ac:dyDescent="0.3">
      <c r="A14747" s="1"/>
      <c r="C14747" s="6"/>
      <c r="H14747" s="8"/>
      <c r="I14747" s="4"/>
      <c r="V14747" s="27"/>
    </row>
    <row r="14748" spans="1:22" x14ac:dyDescent="0.3">
      <c r="A14748" s="1"/>
      <c r="C14748" s="6"/>
      <c r="H14748" s="8"/>
      <c r="I14748" s="4"/>
      <c r="V14748" s="27"/>
    </row>
    <row r="14749" spans="1:22" x14ac:dyDescent="0.3">
      <c r="A14749" s="1"/>
      <c r="C14749" s="6"/>
      <c r="H14749" s="8"/>
      <c r="I14749" s="4"/>
      <c r="V14749" s="27"/>
    </row>
    <row r="14750" spans="1:22" x14ac:dyDescent="0.3">
      <c r="A14750" s="1"/>
      <c r="C14750" s="6"/>
      <c r="H14750" s="8"/>
      <c r="I14750" s="4"/>
      <c r="V14750" s="27"/>
    </row>
    <row r="14751" spans="1:22" x14ac:dyDescent="0.3">
      <c r="A14751" s="1"/>
      <c r="C14751" s="6"/>
      <c r="H14751" s="8"/>
      <c r="I14751" s="4"/>
      <c r="V14751" s="27"/>
    </row>
    <row r="14752" spans="1:22" x14ac:dyDescent="0.3">
      <c r="A14752" s="1"/>
      <c r="C14752" s="6"/>
      <c r="H14752" s="8"/>
      <c r="I14752" s="4"/>
      <c r="V14752" s="27"/>
    </row>
    <row r="14753" spans="1:22" x14ac:dyDescent="0.3">
      <c r="A14753" s="1"/>
      <c r="C14753" s="6"/>
      <c r="H14753" s="8"/>
      <c r="I14753" s="4"/>
      <c r="V14753" s="27"/>
    </row>
    <row r="14754" spans="1:22" x14ac:dyDescent="0.3">
      <c r="A14754" s="1"/>
      <c r="C14754" s="6"/>
      <c r="H14754" s="8"/>
      <c r="I14754" s="4"/>
      <c r="V14754" s="27"/>
    </row>
    <row r="14755" spans="1:22" x14ac:dyDescent="0.3">
      <c r="A14755" s="1"/>
      <c r="C14755" s="6"/>
      <c r="H14755" s="8"/>
      <c r="I14755" s="4"/>
      <c r="V14755" s="27"/>
    </row>
    <row r="14756" spans="1:22" x14ac:dyDescent="0.3">
      <c r="A14756" s="1"/>
      <c r="C14756" s="6"/>
      <c r="H14756" s="8"/>
      <c r="I14756" s="4"/>
      <c r="V14756" s="27"/>
    </row>
    <row r="14757" spans="1:22" x14ac:dyDescent="0.3">
      <c r="A14757" s="1"/>
      <c r="C14757" s="6"/>
      <c r="H14757" s="8"/>
      <c r="I14757" s="4"/>
      <c r="V14757" s="27"/>
    </row>
    <row r="14758" spans="1:22" x14ac:dyDescent="0.3">
      <c r="A14758" s="1"/>
      <c r="C14758" s="6"/>
      <c r="H14758" s="8"/>
      <c r="I14758" s="4"/>
      <c r="V14758" s="27"/>
    </row>
    <row r="14759" spans="1:22" x14ac:dyDescent="0.3">
      <c r="A14759" s="1"/>
      <c r="C14759" s="6"/>
      <c r="H14759" s="8"/>
      <c r="I14759" s="4"/>
      <c r="V14759" s="27"/>
    </row>
    <row r="14760" spans="1:22" x14ac:dyDescent="0.3">
      <c r="A14760" s="1"/>
      <c r="C14760" s="6"/>
      <c r="H14760" s="8"/>
      <c r="I14760" s="4"/>
      <c r="V14760" s="27"/>
    </row>
    <row r="14761" spans="1:22" x14ac:dyDescent="0.3">
      <c r="A14761" s="1"/>
      <c r="C14761" s="6"/>
      <c r="H14761" s="8"/>
      <c r="I14761" s="4"/>
      <c r="V14761" s="27"/>
    </row>
    <row r="14762" spans="1:22" x14ac:dyDescent="0.3">
      <c r="A14762" s="1"/>
      <c r="C14762" s="6"/>
      <c r="H14762" s="8"/>
      <c r="I14762" s="4"/>
      <c r="V14762" s="27"/>
    </row>
    <row r="14763" spans="1:22" x14ac:dyDescent="0.3">
      <c r="A14763" s="1"/>
      <c r="C14763" s="6"/>
      <c r="H14763" s="8"/>
      <c r="I14763" s="4"/>
      <c r="V14763" s="27"/>
    </row>
    <row r="14764" spans="1:22" x14ac:dyDescent="0.3">
      <c r="A14764" s="1"/>
      <c r="C14764" s="6"/>
      <c r="H14764" s="8"/>
      <c r="I14764" s="4"/>
      <c r="V14764" s="27"/>
    </row>
    <row r="14765" spans="1:22" x14ac:dyDescent="0.3">
      <c r="A14765" s="1"/>
      <c r="C14765" s="6"/>
      <c r="H14765" s="8"/>
      <c r="I14765" s="4"/>
      <c r="V14765" s="27"/>
    </row>
    <row r="14766" spans="1:22" x14ac:dyDescent="0.3">
      <c r="A14766" s="1"/>
      <c r="C14766" s="6"/>
      <c r="H14766" s="8"/>
      <c r="I14766" s="4"/>
      <c r="V14766" s="27"/>
    </row>
    <row r="14767" spans="1:22" x14ac:dyDescent="0.3">
      <c r="A14767" s="1"/>
      <c r="C14767" s="6"/>
      <c r="H14767" s="8"/>
      <c r="I14767" s="4"/>
      <c r="V14767" s="27"/>
    </row>
    <row r="14768" spans="1:22" x14ac:dyDescent="0.3">
      <c r="A14768" s="1"/>
      <c r="C14768" s="6"/>
      <c r="H14768" s="8"/>
      <c r="I14768" s="4"/>
      <c r="V14768" s="27"/>
    </row>
    <row r="14769" spans="1:22" x14ac:dyDescent="0.3">
      <c r="A14769" s="1"/>
      <c r="C14769" s="6"/>
      <c r="H14769" s="8"/>
      <c r="I14769" s="4"/>
      <c r="V14769" s="27"/>
    </row>
    <row r="14770" spans="1:22" x14ac:dyDescent="0.3">
      <c r="A14770" s="1"/>
      <c r="C14770" s="6"/>
      <c r="H14770" s="8"/>
      <c r="I14770" s="4"/>
      <c r="V14770" s="27"/>
    </row>
    <row r="14771" spans="1:22" x14ac:dyDescent="0.3">
      <c r="A14771" s="1"/>
      <c r="C14771" s="6"/>
      <c r="H14771" s="8"/>
      <c r="I14771" s="4"/>
      <c r="V14771" s="27"/>
    </row>
    <row r="14772" spans="1:22" x14ac:dyDescent="0.3">
      <c r="A14772" s="1"/>
      <c r="C14772" s="6"/>
      <c r="H14772" s="8"/>
      <c r="I14772" s="4"/>
      <c r="V14772" s="27"/>
    </row>
    <row r="14773" spans="1:22" x14ac:dyDescent="0.3">
      <c r="A14773" s="1"/>
      <c r="C14773" s="6"/>
      <c r="H14773" s="8"/>
      <c r="I14773" s="4"/>
      <c r="V14773" s="27"/>
    </row>
    <row r="14774" spans="1:22" x14ac:dyDescent="0.3">
      <c r="A14774" s="1"/>
      <c r="C14774" s="6"/>
      <c r="H14774" s="8"/>
      <c r="I14774" s="4"/>
      <c r="V14774" s="27"/>
    </row>
    <row r="14775" spans="1:22" x14ac:dyDescent="0.3">
      <c r="A14775" s="1"/>
      <c r="C14775" s="6"/>
      <c r="H14775" s="8"/>
      <c r="I14775" s="4"/>
      <c r="V14775" s="27"/>
    </row>
    <row r="14776" spans="1:22" x14ac:dyDescent="0.3">
      <c r="A14776" s="1"/>
      <c r="C14776" s="6"/>
      <c r="H14776" s="8"/>
      <c r="I14776" s="4"/>
      <c r="V14776" s="27"/>
    </row>
    <row r="14777" spans="1:22" x14ac:dyDescent="0.3">
      <c r="A14777" s="1"/>
      <c r="C14777" s="6"/>
      <c r="H14777" s="8"/>
      <c r="I14777" s="4"/>
      <c r="V14777" s="27"/>
    </row>
    <row r="14778" spans="1:22" x14ac:dyDescent="0.3">
      <c r="A14778" s="1"/>
      <c r="C14778" s="6"/>
      <c r="H14778" s="8"/>
      <c r="I14778" s="4"/>
      <c r="V14778" s="27"/>
    </row>
    <row r="14779" spans="1:22" x14ac:dyDescent="0.3">
      <c r="A14779" s="1"/>
      <c r="C14779" s="6"/>
      <c r="H14779" s="8"/>
      <c r="I14779" s="4"/>
      <c r="V14779" s="27"/>
    </row>
    <row r="14780" spans="1:22" x14ac:dyDescent="0.3">
      <c r="A14780" s="1"/>
      <c r="C14780" s="6"/>
      <c r="H14780" s="8"/>
      <c r="I14780" s="4"/>
      <c r="V14780" s="27"/>
    </row>
    <row r="14781" spans="1:22" x14ac:dyDescent="0.3">
      <c r="A14781" s="1"/>
      <c r="C14781" s="6"/>
      <c r="H14781" s="8"/>
      <c r="I14781" s="4"/>
      <c r="V14781" s="27"/>
    </row>
    <row r="14782" spans="1:22" x14ac:dyDescent="0.3">
      <c r="A14782" s="1"/>
      <c r="C14782" s="6"/>
      <c r="H14782" s="8"/>
      <c r="I14782" s="4"/>
      <c r="V14782" s="27"/>
    </row>
    <row r="14783" spans="1:22" x14ac:dyDescent="0.3">
      <c r="A14783" s="1"/>
      <c r="C14783" s="6"/>
      <c r="H14783" s="8"/>
      <c r="I14783" s="4"/>
      <c r="V14783" s="27"/>
    </row>
    <row r="14784" spans="1:22" x14ac:dyDescent="0.3">
      <c r="A14784" s="1"/>
      <c r="C14784" s="6"/>
      <c r="H14784" s="8"/>
      <c r="I14784" s="4"/>
      <c r="V14784" s="27"/>
    </row>
    <row r="14785" spans="1:22" x14ac:dyDescent="0.3">
      <c r="A14785" s="1"/>
      <c r="C14785" s="6"/>
      <c r="H14785" s="8"/>
      <c r="I14785" s="4"/>
      <c r="V14785" s="27"/>
    </row>
    <row r="14786" spans="1:22" x14ac:dyDescent="0.3">
      <c r="A14786" s="1"/>
      <c r="C14786" s="6"/>
      <c r="H14786" s="8"/>
      <c r="I14786" s="4"/>
      <c r="V14786" s="27"/>
    </row>
    <row r="14787" spans="1:22" x14ac:dyDescent="0.3">
      <c r="A14787" s="1"/>
      <c r="C14787" s="6"/>
      <c r="H14787" s="8"/>
      <c r="I14787" s="4"/>
      <c r="V14787" s="27"/>
    </row>
    <row r="14788" spans="1:22" x14ac:dyDescent="0.3">
      <c r="A14788" s="1"/>
      <c r="C14788" s="6"/>
      <c r="H14788" s="8"/>
      <c r="I14788" s="4"/>
      <c r="V14788" s="27"/>
    </row>
    <row r="14789" spans="1:22" x14ac:dyDescent="0.3">
      <c r="A14789" s="1"/>
      <c r="C14789" s="6"/>
      <c r="H14789" s="8"/>
      <c r="I14789" s="4"/>
      <c r="V14789" s="27"/>
    </row>
    <row r="14790" spans="1:22" x14ac:dyDescent="0.3">
      <c r="A14790" s="1"/>
      <c r="C14790" s="6"/>
      <c r="H14790" s="8"/>
      <c r="I14790" s="4"/>
      <c r="V14790" s="27"/>
    </row>
    <row r="14791" spans="1:22" x14ac:dyDescent="0.3">
      <c r="A14791" s="1"/>
      <c r="C14791" s="6"/>
      <c r="H14791" s="8"/>
      <c r="I14791" s="4"/>
      <c r="V14791" s="27"/>
    </row>
    <row r="14792" spans="1:22" x14ac:dyDescent="0.3">
      <c r="A14792" s="1"/>
      <c r="C14792" s="6"/>
      <c r="H14792" s="8"/>
      <c r="I14792" s="4"/>
      <c r="V14792" s="27"/>
    </row>
    <row r="14793" spans="1:22" x14ac:dyDescent="0.3">
      <c r="A14793" s="1"/>
      <c r="C14793" s="6"/>
      <c r="H14793" s="8"/>
      <c r="I14793" s="4"/>
      <c r="V14793" s="27"/>
    </row>
    <row r="14794" spans="1:22" x14ac:dyDescent="0.3">
      <c r="A14794" s="1"/>
      <c r="C14794" s="6"/>
      <c r="H14794" s="8"/>
      <c r="I14794" s="4"/>
      <c r="V14794" s="27"/>
    </row>
    <row r="14795" spans="1:22" x14ac:dyDescent="0.3">
      <c r="A14795" s="1"/>
      <c r="C14795" s="6"/>
      <c r="H14795" s="8"/>
      <c r="I14795" s="4"/>
      <c r="V14795" s="27"/>
    </row>
    <row r="14796" spans="1:22" x14ac:dyDescent="0.3">
      <c r="A14796" s="1"/>
      <c r="C14796" s="6"/>
      <c r="H14796" s="8"/>
      <c r="I14796" s="4"/>
      <c r="V14796" s="27"/>
    </row>
    <row r="14797" spans="1:22" x14ac:dyDescent="0.3">
      <c r="A14797" s="1"/>
      <c r="C14797" s="6"/>
      <c r="H14797" s="8"/>
      <c r="I14797" s="4"/>
      <c r="V14797" s="27"/>
    </row>
    <row r="14798" spans="1:22" x14ac:dyDescent="0.3">
      <c r="A14798" s="1"/>
      <c r="C14798" s="6"/>
      <c r="H14798" s="8"/>
      <c r="I14798" s="4"/>
      <c r="V14798" s="27"/>
    </row>
    <row r="14799" spans="1:22" x14ac:dyDescent="0.3">
      <c r="A14799" s="1"/>
      <c r="C14799" s="6"/>
      <c r="H14799" s="8"/>
      <c r="I14799" s="4"/>
      <c r="V14799" s="27"/>
    </row>
    <row r="14800" spans="1:22" x14ac:dyDescent="0.3">
      <c r="A14800" s="1"/>
      <c r="C14800" s="6"/>
      <c r="H14800" s="8"/>
      <c r="I14800" s="4"/>
      <c r="V14800" s="27"/>
    </row>
    <row r="14801" spans="1:22" x14ac:dyDescent="0.3">
      <c r="A14801" s="1"/>
      <c r="C14801" s="6"/>
      <c r="H14801" s="8"/>
      <c r="I14801" s="4"/>
      <c r="V14801" s="27"/>
    </row>
    <row r="14802" spans="1:22" x14ac:dyDescent="0.3">
      <c r="A14802" s="1"/>
      <c r="C14802" s="6"/>
      <c r="H14802" s="8"/>
      <c r="I14802" s="4"/>
      <c r="V14802" s="27"/>
    </row>
    <row r="14803" spans="1:22" x14ac:dyDescent="0.3">
      <c r="A14803" s="1"/>
      <c r="C14803" s="6"/>
      <c r="H14803" s="8"/>
      <c r="I14803" s="4"/>
      <c r="V14803" s="27"/>
    </row>
    <row r="14804" spans="1:22" x14ac:dyDescent="0.3">
      <c r="A14804" s="1"/>
      <c r="C14804" s="6"/>
      <c r="H14804" s="8"/>
      <c r="I14804" s="4"/>
      <c r="V14804" s="27"/>
    </row>
    <row r="14805" spans="1:22" x14ac:dyDescent="0.3">
      <c r="A14805" s="1"/>
      <c r="C14805" s="6"/>
      <c r="H14805" s="8"/>
      <c r="I14805" s="4"/>
      <c r="V14805" s="27"/>
    </row>
    <row r="14806" spans="1:22" x14ac:dyDescent="0.3">
      <c r="A14806" s="1"/>
      <c r="C14806" s="6"/>
      <c r="H14806" s="8"/>
      <c r="I14806" s="4"/>
      <c r="V14806" s="27"/>
    </row>
    <row r="14807" spans="1:22" x14ac:dyDescent="0.3">
      <c r="A14807" s="1"/>
      <c r="C14807" s="6"/>
      <c r="H14807" s="8"/>
      <c r="I14807" s="4"/>
      <c r="V14807" s="27"/>
    </row>
    <row r="14808" spans="1:22" x14ac:dyDescent="0.3">
      <c r="A14808" s="1"/>
      <c r="C14808" s="6"/>
      <c r="H14808" s="8"/>
      <c r="I14808" s="4"/>
      <c r="V14808" s="27"/>
    </row>
    <row r="14809" spans="1:22" x14ac:dyDescent="0.3">
      <c r="A14809" s="1"/>
      <c r="C14809" s="6"/>
      <c r="H14809" s="8"/>
      <c r="I14809" s="4"/>
      <c r="V14809" s="27"/>
    </row>
    <row r="14810" spans="1:22" x14ac:dyDescent="0.3">
      <c r="A14810" s="1"/>
      <c r="C14810" s="6"/>
      <c r="H14810" s="8"/>
      <c r="I14810" s="4"/>
      <c r="V14810" s="27"/>
    </row>
    <row r="14811" spans="1:22" x14ac:dyDescent="0.3">
      <c r="A14811" s="1"/>
      <c r="C14811" s="6"/>
      <c r="H14811" s="8"/>
      <c r="I14811" s="4"/>
      <c r="V14811" s="27"/>
    </row>
    <row r="14812" spans="1:22" x14ac:dyDescent="0.3">
      <c r="A14812" s="1"/>
      <c r="C14812" s="6"/>
      <c r="H14812" s="8"/>
      <c r="I14812" s="4"/>
      <c r="V14812" s="27"/>
    </row>
    <row r="14813" spans="1:22" x14ac:dyDescent="0.3">
      <c r="A14813" s="1"/>
      <c r="C14813" s="6"/>
      <c r="H14813" s="8"/>
      <c r="I14813" s="4"/>
      <c r="V14813" s="27"/>
    </row>
    <row r="14814" spans="1:22" x14ac:dyDescent="0.3">
      <c r="A14814" s="1"/>
      <c r="C14814" s="6"/>
      <c r="H14814" s="8"/>
      <c r="I14814" s="4"/>
      <c r="V14814" s="27"/>
    </row>
    <row r="14815" spans="1:22" x14ac:dyDescent="0.3">
      <c r="A14815" s="1"/>
      <c r="C14815" s="6"/>
      <c r="H14815" s="8"/>
      <c r="I14815" s="4"/>
      <c r="V14815" s="27"/>
    </row>
    <row r="14816" spans="1:22" x14ac:dyDescent="0.3">
      <c r="A14816" s="1"/>
      <c r="C14816" s="6"/>
      <c r="H14816" s="8"/>
      <c r="I14816" s="4"/>
      <c r="V14816" s="27"/>
    </row>
    <row r="14817" spans="1:22" x14ac:dyDescent="0.3">
      <c r="A14817" s="1"/>
      <c r="C14817" s="6"/>
      <c r="H14817" s="8"/>
      <c r="I14817" s="4"/>
      <c r="V14817" s="27"/>
    </row>
    <row r="14818" spans="1:22" x14ac:dyDescent="0.3">
      <c r="A14818" s="1"/>
      <c r="C14818" s="6"/>
      <c r="H14818" s="8"/>
      <c r="I14818" s="4"/>
      <c r="V14818" s="27"/>
    </row>
    <row r="14819" spans="1:22" x14ac:dyDescent="0.3">
      <c r="A14819" s="1"/>
      <c r="C14819" s="6"/>
      <c r="H14819" s="8"/>
      <c r="I14819" s="4"/>
      <c r="V14819" s="27"/>
    </row>
    <row r="14820" spans="1:22" x14ac:dyDescent="0.3">
      <c r="A14820" s="1"/>
      <c r="C14820" s="6"/>
      <c r="H14820" s="8"/>
      <c r="I14820" s="4"/>
      <c r="V14820" s="27"/>
    </row>
    <row r="14821" spans="1:22" x14ac:dyDescent="0.3">
      <c r="A14821" s="1"/>
      <c r="C14821" s="6"/>
      <c r="H14821" s="8"/>
      <c r="I14821" s="4"/>
      <c r="V14821" s="27"/>
    </row>
    <row r="14822" spans="1:22" x14ac:dyDescent="0.3">
      <c r="A14822" s="1"/>
      <c r="C14822" s="6"/>
      <c r="H14822" s="8"/>
      <c r="I14822" s="4"/>
      <c r="V14822" s="27"/>
    </row>
    <row r="14823" spans="1:22" x14ac:dyDescent="0.3">
      <c r="A14823" s="1"/>
      <c r="C14823" s="6"/>
      <c r="H14823" s="8"/>
      <c r="I14823" s="4"/>
      <c r="V14823" s="27"/>
    </row>
    <row r="14824" spans="1:22" x14ac:dyDescent="0.3">
      <c r="A14824" s="1"/>
      <c r="C14824" s="6"/>
      <c r="H14824" s="8"/>
      <c r="I14824" s="4"/>
      <c r="V14824" s="27"/>
    </row>
    <row r="14825" spans="1:22" x14ac:dyDescent="0.3">
      <c r="A14825" s="1"/>
      <c r="C14825" s="6"/>
      <c r="H14825" s="8"/>
      <c r="I14825" s="4"/>
      <c r="V14825" s="27"/>
    </row>
    <row r="14826" spans="1:22" x14ac:dyDescent="0.3">
      <c r="A14826" s="1"/>
      <c r="C14826" s="6"/>
      <c r="H14826" s="8"/>
      <c r="I14826" s="4"/>
      <c r="V14826" s="27"/>
    </row>
    <row r="14827" spans="1:22" x14ac:dyDescent="0.3">
      <c r="A14827" s="1"/>
      <c r="C14827" s="6"/>
      <c r="H14827" s="8"/>
      <c r="I14827" s="4"/>
      <c r="V14827" s="27"/>
    </row>
    <row r="14828" spans="1:22" x14ac:dyDescent="0.3">
      <c r="A14828" s="1"/>
      <c r="C14828" s="6"/>
      <c r="H14828" s="8"/>
      <c r="I14828" s="4"/>
      <c r="V14828" s="27"/>
    </row>
    <row r="14829" spans="1:22" x14ac:dyDescent="0.3">
      <c r="A14829" s="1"/>
      <c r="C14829" s="6"/>
      <c r="H14829" s="8"/>
      <c r="I14829" s="4"/>
      <c r="V14829" s="27"/>
    </row>
    <row r="14830" spans="1:22" x14ac:dyDescent="0.3">
      <c r="A14830" s="1"/>
      <c r="C14830" s="6"/>
      <c r="H14830" s="8"/>
      <c r="I14830" s="4"/>
      <c r="V14830" s="27"/>
    </row>
    <row r="14831" spans="1:22" x14ac:dyDescent="0.3">
      <c r="A14831" s="1"/>
      <c r="C14831" s="6"/>
      <c r="H14831" s="8"/>
      <c r="I14831" s="4"/>
      <c r="V14831" s="27"/>
    </row>
    <row r="14832" spans="1:22" x14ac:dyDescent="0.3">
      <c r="A14832" s="1"/>
      <c r="C14832" s="6"/>
      <c r="H14832" s="8"/>
      <c r="I14832" s="4"/>
      <c r="V14832" s="27"/>
    </row>
    <row r="14833" spans="1:22" x14ac:dyDescent="0.3">
      <c r="A14833" s="1"/>
      <c r="C14833" s="6"/>
      <c r="H14833" s="8"/>
      <c r="I14833" s="4"/>
      <c r="V14833" s="27"/>
    </row>
    <row r="14834" spans="1:22" x14ac:dyDescent="0.3">
      <c r="A14834" s="1"/>
      <c r="C14834" s="6"/>
      <c r="H14834" s="8"/>
      <c r="I14834" s="4"/>
      <c r="V14834" s="27"/>
    </row>
    <row r="14835" spans="1:22" x14ac:dyDescent="0.3">
      <c r="A14835" s="1"/>
      <c r="C14835" s="6"/>
      <c r="H14835" s="8"/>
      <c r="I14835" s="4"/>
      <c r="V14835" s="27"/>
    </row>
    <row r="14836" spans="1:22" x14ac:dyDescent="0.3">
      <c r="A14836" s="1"/>
      <c r="C14836" s="6"/>
      <c r="H14836" s="8"/>
      <c r="I14836" s="4"/>
      <c r="V14836" s="27"/>
    </row>
    <row r="14837" spans="1:22" x14ac:dyDescent="0.3">
      <c r="A14837" s="1"/>
      <c r="C14837" s="6"/>
      <c r="H14837" s="8"/>
      <c r="I14837" s="4"/>
      <c r="V14837" s="27"/>
    </row>
    <row r="14838" spans="1:22" x14ac:dyDescent="0.3">
      <c r="A14838" s="1"/>
      <c r="C14838" s="6"/>
      <c r="H14838" s="8"/>
      <c r="I14838" s="4"/>
      <c r="V14838" s="27"/>
    </row>
    <row r="14839" spans="1:22" x14ac:dyDescent="0.3">
      <c r="A14839" s="1"/>
      <c r="C14839" s="6"/>
      <c r="H14839" s="8"/>
      <c r="I14839" s="4"/>
      <c r="V14839" s="27"/>
    </row>
    <row r="14840" spans="1:22" x14ac:dyDescent="0.3">
      <c r="A14840" s="1"/>
      <c r="C14840" s="6"/>
      <c r="H14840" s="8"/>
      <c r="I14840" s="4"/>
      <c r="V14840" s="27"/>
    </row>
    <row r="14841" spans="1:22" x14ac:dyDescent="0.3">
      <c r="A14841" s="1"/>
      <c r="C14841" s="6"/>
      <c r="H14841" s="8"/>
      <c r="I14841" s="4"/>
      <c r="V14841" s="27"/>
    </row>
    <row r="14842" spans="1:22" x14ac:dyDescent="0.3">
      <c r="A14842" s="1"/>
      <c r="C14842" s="6"/>
      <c r="H14842" s="8"/>
      <c r="I14842" s="4"/>
      <c r="V14842" s="27"/>
    </row>
    <row r="14843" spans="1:22" x14ac:dyDescent="0.3">
      <c r="A14843" s="1"/>
      <c r="C14843" s="6"/>
      <c r="H14843" s="8"/>
      <c r="I14843" s="4"/>
      <c r="V14843" s="27"/>
    </row>
    <row r="14844" spans="1:22" x14ac:dyDescent="0.3">
      <c r="A14844" s="1"/>
      <c r="C14844" s="6"/>
      <c r="H14844" s="8"/>
      <c r="I14844" s="4"/>
      <c r="V14844" s="27"/>
    </row>
    <row r="14845" spans="1:22" x14ac:dyDescent="0.3">
      <c r="A14845" s="1"/>
      <c r="C14845" s="6"/>
      <c r="H14845" s="8"/>
      <c r="I14845" s="4"/>
      <c r="V14845" s="27"/>
    </row>
    <row r="14846" spans="1:22" x14ac:dyDescent="0.3">
      <c r="A14846" s="1"/>
      <c r="C14846" s="6"/>
      <c r="H14846" s="8"/>
      <c r="I14846" s="4"/>
      <c r="V14846" s="27"/>
    </row>
    <row r="14847" spans="1:22" x14ac:dyDescent="0.3">
      <c r="A14847" s="1"/>
      <c r="C14847" s="6"/>
      <c r="H14847" s="8"/>
      <c r="I14847" s="4"/>
      <c r="V14847" s="27"/>
    </row>
    <row r="14848" spans="1:22" x14ac:dyDescent="0.3">
      <c r="A14848" s="1"/>
      <c r="C14848" s="6"/>
      <c r="H14848" s="8"/>
      <c r="I14848" s="4"/>
      <c r="V14848" s="27"/>
    </row>
    <row r="14849" spans="1:22" x14ac:dyDescent="0.3">
      <c r="A14849" s="1"/>
      <c r="C14849" s="6"/>
      <c r="H14849" s="8"/>
      <c r="I14849" s="4"/>
      <c r="V14849" s="27"/>
    </row>
    <row r="14850" spans="1:22" x14ac:dyDescent="0.3">
      <c r="A14850" s="1"/>
      <c r="C14850" s="6"/>
      <c r="H14850" s="8"/>
      <c r="I14850" s="4"/>
      <c r="V14850" s="27"/>
    </row>
    <row r="14851" spans="1:22" x14ac:dyDescent="0.3">
      <c r="A14851" s="1"/>
      <c r="C14851" s="6"/>
      <c r="H14851" s="8"/>
      <c r="I14851" s="4"/>
      <c r="V14851" s="27"/>
    </row>
    <row r="14852" spans="1:22" x14ac:dyDescent="0.3">
      <c r="A14852" s="1"/>
      <c r="C14852" s="6"/>
      <c r="H14852" s="8"/>
      <c r="I14852" s="4"/>
      <c r="V14852" s="27"/>
    </row>
    <row r="14853" spans="1:22" x14ac:dyDescent="0.3">
      <c r="A14853" s="1"/>
      <c r="C14853" s="6"/>
      <c r="H14853" s="8"/>
      <c r="I14853" s="4"/>
      <c r="V14853" s="27"/>
    </row>
    <row r="14854" spans="1:22" x14ac:dyDescent="0.3">
      <c r="A14854" s="1"/>
      <c r="C14854" s="6"/>
      <c r="H14854" s="8"/>
      <c r="I14854" s="4"/>
      <c r="V14854" s="27"/>
    </row>
    <row r="14855" spans="1:22" x14ac:dyDescent="0.3">
      <c r="A14855" s="1"/>
      <c r="C14855" s="6"/>
      <c r="H14855" s="8"/>
      <c r="I14855" s="4"/>
      <c r="V14855" s="27"/>
    </row>
    <row r="14856" spans="1:22" x14ac:dyDescent="0.3">
      <c r="A14856" s="1"/>
      <c r="C14856" s="6"/>
      <c r="H14856" s="8"/>
      <c r="I14856" s="4"/>
      <c r="V14856" s="27"/>
    </row>
    <row r="14857" spans="1:22" x14ac:dyDescent="0.3">
      <c r="A14857" s="1"/>
      <c r="C14857" s="6"/>
      <c r="H14857" s="8"/>
      <c r="I14857" s="4"/>
      <c r="V14857" s="27"/>
    </row>
    <row r="14858" spans="1:22" x14ac:dyDescent="0.3">
      <c r="A14858" s="1"/>
      <c r="C14858" s="6"/>
      <c r="H14858" s="8"/>
      <c r="I14858" s="4"/>
      <c r="V14858" s="27"/>
    </row>
    <row r="14859" spans="1:22" x14ac:dyDescent="0.3">
      <c r="A14859" s="1"/>
      <c r="C14859" s="6"/>
      <c r="H14859" s="8"/>
      <c r="I14859" s="4"/>
      <c r="V14859" s="27"/>
    </row>
    <row r="14860" spans="1:22" x14ac:dyDescent="0.3">
      <c r="A14860" s="1"/>
      <c r="C14860" s="6"/>
      <c r="H14860" s="8"/>
      <c r="I14860" s="4"/>
      <c r="V14860" s="27"/>
    </row>
    <row r="14861" spans="1:22" x14ac:dyDescent="0.3">
      <c r="A14861" s="1"/>
      <c r="C14861" s="6"/>
      <c r="H14861" s="8"/>
      <c r="I14861" s="4"/>
      <c r="V14861" s="27"/>
    </row>
    <row r="14862" spans="1:22" x14ac:dyDescent="0.3">
      <c r="A14862" s="1"/>
      <c r="C14862" s="6"/>
      <c r="H14862" s="8"/>
      <c r="I14862" s="4"/>
      <c r="V14862" s="27"/>
    </row>
    <row r="14863" spans="1:22" x14ac:dyDescent="0.3">
      <c r="A14863" s="1"/>
      <c r="C14863" s="6"/>
      <c r="H14863" s="8"/>
      <c r="I14863" s="4"/>
      <c r="V14863" s="27"/>
    </row>
    <row r="14864" spans="1:22" x14ac:dyDescent="0.3">
      <c r="A14864" s="1"/>
      <c r="C14864" s="6"/>
      <c r="H14864" s="8"/>
      <c r="I14864" s="4"/>
      <c r="V14864" s="27"/>
    </row>
    <row r="14865" spans="1:22" x14ac:dyDescent="0.3">
      <c r="A14865" s="1"/>
      <c r="C14865" s="6"/>
      <c r="H14865" s="8"/>
      <c r="I14865" s="4"/>
      <c r="V14865" s="27"/>
    </row>
    <row r="14866" spans="1:22" x14ac:dyDescent="0.3">
      <c r="A14866" s="1"/>
      <c r="C14866" s="6"/>
      <c r="H14866" s="8"/>
      <c r="I14866" s="4"/>
      <c r="V14866" s="27"/>
    </row>
    <row r="14867" spans="1:22" x14ac:dyDescent="0.3">
      <c r="A14867" s="1"/>
      <c r="C14867" s="6"/>
      <c r="H14867" s="8"/>
      <c r="I14867" s="4"/>
      <c r="V14867" s="27"/>
    </row>
    <row r="14868" spans="1:22" x14ac:dyDescent="0.3">
      <c r="A14868" s="1"/>
      <c r="C14868" s="6"/>
      <c r="H14868" s="8"/>
      <c r="I14868" s="4"/>
      <c r="V14868" s="27"/>
    </row>
    <row r="14869" spans="1:22" x14ac:dyDescent="0.3">
      <c r="A14869" s="1"/>
      <c r="C14869" s="6"/>
      <c r="H14869" s="8"/>
      <c r="I14869" s="4"/>
      <c r="V14869" s="27"/>
    </row>
    <row r="14870" spans="1:22" x14ac:dyDescent="0.3">
      <c r="A14870" s="1"/>
      <c r="C14870" s="6"/>
      <c r="H14870" s="8"/>
      <c r="I14870" s="4"/>
      <c r="V14870" s="27"/>
    </row>
    <row r="14871" spans="1:22" x14ac:dyDescent="0.3">
      <c r="A14871" s="1"/>
      <c r="C14871" s="6"/>
      <c r="H14871" s="8"/>
      <c r="I14871" s="4"/>
      <c r="V14871" s="27"/>
    </row>
    <row r="14872" spans="1:22" x14ac:dyDescent="0.3">
      <c r="A14872" s="1"/>
      <c r="C14872" s="6"/>
      <c r="H14872" s="8"/>
      <c r="I14872" s="4"/>
      <c r="V14872" s="27"/>
    </row>
    <row r="14873" spans="1:22" x14ac:dyDescent="0.3">
      <c r="A14873" s="1"/>
      <c r="C14873" s="6"/>
      <c r="H14873" s="8"/>
      <c r="I14873" s="4"/>
      <c r="V14873" s="27"/>
    </row>
    <row r="14874" spans="1:22" x14ac:dyDescent="0.3">
      <c r="A14874" s="1"/>
      <c r="C14874" s="6"/>
      <c r="H14874" s="8"/>
      <c r="I14874" s="4"/>
      <c r="V14874" s="27"/>
    </row>
    <row r="14875" spans="1:22" x14ac:dyDescent="0.3">
      <c r="A14875" s="1"/>
      <c r="C14875" s="6"/>
      <c r="H14875" s="8"/>
      <c r="I14875" s="4"/>
      <c r="V14875" s="27"/>
    </row>
    <row r="14876" spans="1:22" x14ac:dyDescent="0.3">
      <c r="A14876" s="1"/>
      <c r="C14876" s="6"/>
      <c r="H14876" s="8"/>
      <c r="I14876" s="4"/>
      <c r="V14876" s="27"/>
    </row>
    <row r="14877" spans="1:22" x14ac:dyDescent="0.3">
      <c r="A14877" s="1"/>
      <c r="C14877" s="6"/>
      <c r="H14877" s="8"/>
      <c r="I14877" s="4"/>
      <c r="V14877" s="27"/>
    </row>
    <row r="14878" spans="1:22" x14ac:dyDescent="0.3">
      <c r="A14878" s="1"/>
      <c r="C14878" s="6"/>
      <c r="H14878" s="8"/>
      <c r="I14878" s="4"/>
      <c r="V14878" s="27"/>
    </row>
    <row r="14879" spans="1:22" x14ac:dyDescent="0.3">
      <c r="A14879" s="1"/>
      <c r="C14879" s="6"/>
      <c r="H14879" s="8"/>
      <c r="I14879" s="4"/>
      <c r="V14879" s="27"/>
    </row>
    <row r="14880" spans="1:22" x14ac:dyDescent="0.3">
      <c r="A14880" s="1"/>
      <c r="C14880" s="6"/>
      <c r="H14880" s="8"/>
      <c r="I14880" s="4"/>
      <c r="V14880" s="27"/>
    </row>
    <row r="14881" spans="1:22" x14ac:dyDescent="0.3">
      <c r="A14881" s="1"/>
      <c r="C14881" s="6"/>
      <c r="H14881" s="8"/>
      <c r="I14881" s="4"/>
      <c r="V14881" s="27"/>
    </row>
    <row r="14882" spans="1:22" x14ac:dyDescent="0.3">
      <c r="A14882" s="1"/>
      <c r="C14882" s="6"/>
      <c r="H14882" s="8"/>
      <c r="I14882" s="4"/>
      <c r="V14882" s="27"/>
    </row>
    <row r="14883" spans="1:22" x14ac:dyDescent="0.3">
      <c r="A14883" s="1"/>
      <c r="C14883" s="6"/>
      <c r="H14883" s="8"/>
      <c r="I14883" s="4"/>
      <c r="V14883" s="27"/>
    </row>
    <row r="14884" spans="1:22" x14ac:dyDescent="0.3">
      <c r="A14884" s="1"/>
      <c r="C14884" s="6"/>
      <c r="H14884" s="8"/>
      <c r="I14884" s="4"/>
      <c r="V14884" s="27"/>
    </row>
    <row r="14885" spans="1:22" x14ac:dyDescent="0.3">
      <c r="A14885" s="1"/>
      <c r="C14885" s="6"/>
      <c r="H14885" s="8"/>
      <c r="I14885" s="4"/>
      <c r="V14885" s="27"/>
    </row>
    <row r="14886" spans="1:22" x14ac:dyDescent="0.3">
      <c r="A14886" s="1"/>
      <c r="C14886" s="6"/>
      <c r="H14886" s="8"/>
      <c r="I14886" s="4"/>
      <c r="V14886" s="27"/>
    </row>
    <row r="14887" spans="1:22" x14ac:dyDescent="0.3">
      <c r="A14887" s="1"/>
      <c r="C14887" s="6"/>
      <c r="H14887" s="8"/>
      <c r="I14887" s="4"/>
      <c r="V14887" s="27"/>
    </row>
    <row r="14888" spans="1:22" x14ac:dyDescent="0.3">
      <c r="A14888" s="1"/>
      <c r="C14888" s="6"/>
      <c r="H14888" s="8"/>
      <c r="I14888" s="4"/>
      <c r="V14888" s="27"/>
    </row>
    <row r="14889" spans="1:22" x14ac:dyDescent="0.3">
      <c r="A14889" s="1"/>
      <c r="C14889" s="6"/>
      <c r="H14889" s="8"/>
      <c r="I14889" s="4"/>
      <c r="V14889" s="27"/>
    </row>
    <row r="14890" spans="1:22" x14ac:dyDescent="0.3">
      <c r="A14890" s="1"/>
      <c r="C14890" s="6"/>
      <c r="H14890" s="8"/>
      <c r="I14890" s="4"/>
      <c r="V14890" s="27"/>
    </row>
    <row r="14891" spans="1:22" x14ac:dyDescent="0.3">
      <c r="A14891" s="1"/>
      <c r="C14891" s="6"/>
      <c r="H14891" s="8"/>
      <c r="I14891" s="4"/>
      <c r="V14891" s="27"/>
    </row>
    <row r="14892" spans="1:22" x14ac:dyDescent="0.3">
      <c r="A14892" s="1"/>
      <c r="C14892" s="6"/>
      <c r="H14892" s="8"/>
      <c r="I14892" s="4"/>
      <c r="V14892" s="27"/>
    </row>
    <row r="14893" spans="1:22" x14ac:dyDescent="0.3">
      <c r="A14893" s="1"/>
      <c r="C14893" s="6"/>
      <c r="H14893" s="8"/>
      <c r="I14893" s="4"/>
      <c r="V14893" s="27"/>
    </row>
    <row r="14894" spans="1:22" x14ac:dyDescent="0.3">
      <c r="A14894" s="1"/>
      <c r="C14894" s="6"/>
      <c r="H14894" s="8"/>
      <c r="I14894" s="4"/>
      <c r="V14894" s="27"/>
    </row>
    <row r="14895" spans="1:22" x14ac:dyDescent="0.3">
      <c r="A14895" s="1"/>
      <c r="C14895" s="6"/>
      <c r="H14895" s="8"/>
      <c r="I14895" s="4"/>
      <c r="V14895" s="27"/>
    </row>
    <row r="14896" spans="1:22" x14ac:dyDescent="0.3">
      <c r="A14896" s="1"/>
      <c r="C14896" s="6"/>
      <c r="H14896" s="8"/>
      <c r="I14896" s="4"/>
      <c r="V14896" s="27"/>
    </row>
    <row r="14897" spans="1:22" x14ac:dyDescent="0.3">
      <c r="A14897" s="1"/>
      <c r="C14897" s="6"/>
      <c r="H14897" s="8"/>
      <c r="I14897" s="4"/>
      <c r="V14897" s="27"/>
    </row>
    <row r="14898" spans="1:22" x14ac:dyDescent="0.3">
      <c r="A14898" s="1"/>
      <c r="C14898" s="6"/>
      <c r="H14898" s="8"/>
      <c r="I14898" s="4"/>
      <c r="V14898" s="27"/>
    </row>
    <row r="14899" spans="1:22" x14ac:dyDescent="0.3">
      <c r="A14899" s="1"/>
      <c r="C14899" s="6"/>
      <c r="H14899" s="8"/>
      <c r="I14899" s="4"/>
      <c r="V14899" s="27"/>
    </row>
    <row r="14900" spans="1:22" x14ac:dyDescent="0.3">
      <c r="A14900" s="1"/>
      <c r="C14900" s="6"/>
      <c r="H14900" s="8"/>
      <c r="I14900" s="4"/>
      <c r="V14900" s="27"/>
    </row>
    <row r="14901" spans="1:22" x14ac:dyDescent="0.3">
      <c r="A14901" s="1"/>
      <c r="C14901" s="6"/>
      <c r="H14901" s="8"/>
      <c r="I14901" s="4"/>
      <c r="V14901" s="27"/>
    </row>
    <row r="14902" spans="1:22" x14ac:dyDescent="0.3">
      <c r="A14902" s="1"/>
      <c r="C14902" s="6"/>
      <c r="H14902" s="8"/>
      <c r="I14902" s="4"/>
      <c r="V14902" s="27"/>
    </row>
    <row r="14903" spans="1:22" x14ac:dyDescent="0.3">
      <c r="A14903" s="1"/>
      <c r="C14903" s="6"/>
      <c r="H14903" s="8"/>
      <c r="I14903" s="4"/>
      <c r="V14903" s="27"/>
    </row>
    <row r="14904" spans="1:22" x14ac:dyDescent="0.3">
      <c r="A14904" s="1"/>
      <c r="C14904" s="6"/>
      <c r="H14904" s="8"/>
      <c r="I14904" s="4"/>
      <c r="V14904" s="27"/>
    </row>
    <row r="14905" spans="1:22" x14ac:dyDescent="0.3">
      <c r="A14905" s="1"/>
      <c r="C14905" s="6"/>
      <c r="H14905" s="8"/>
      <c r="I14905" s="4"/>
      <c r="V14905" s="27"/>
    </row>
    <row r="14906" spans="1:22" x14ac:dyDescent="0.3">
      <c r="A14906" s="1"/>
      <c r="C14906" s="6"/>
      <c r="H14906" s="8"/>
      <c r="I14906" s="4"/>
      <c r="V14906" s="27"/>
    </row>
    <row r="14907" spans="1:22" x14ac:dyDescent="0.3">
      <c r="A14907" s="1"/>
      <c r="C14907" s="6"/>
      <c r="H14907" s="8"/>
      <c r="I14907" s="4"/>
      <c r="V14907" s="27"/>
    </row>
    <row r="14908" spans="1:22" x14ac:dyDescent="0.3">
      <c r="A14908" s="1"/>
      <c r="C14908" s="6"/>
      <c r="H14908" s="8"/>
      <c r="I14908" s="4"/>
      <c r="V14908" s="27"/>
    </row>
    <row r="14909" spans="1:22" x14ac:dyDescent="0.3">
      <c r="A14909" s="1"/>
      <c r="C14909" s="6"/>
      <c r="H14909" s="8"/>
      <c r="I14909" s="4"/>
      <c r="V14909" s="27"/>
    </row>
    <row r="14910" spans="1:22" x14ac:dyDescent="0.3">
      <c r="A14910" s="1"/>
      <c r="C14910" s="6"/>
      <c r="H14910" s="8"/>
      <c r="I14910" s="4"/>
      <c r="V14910" s="27"/>
    </row>
    <row r="14911" spans="1:22" x14ac:dyDescent="0.3">
      <c r="A14911" s="1"/>
      <c r="C14911" s="6"/>
      <c r="H14911" s="8"/>
      <c r="I14911" s="4"/>
      <c r="V14911" s="27"/>
    </row>
    <row r="14912" spans="1:22" x14ac:dyDescent="0.3">
      <c r="A14912" s="1"/>
      <c r="C14912" s="6"/>
      <c r="H14912" s="8"/>
      <c r="I14912" s="4"/>
      <c r="V14912" s="27"/>
    </row>
    <row r="14913" spans="1:22" x14ac:dyDescent="0.3">
      <c r="A14913" s="1"/>
      <c r="C14913" s="6"/>
      <c r="H14913" s="8"/>
      <c r="I14913" s="4"/>
      <c r="V14913" s="27"/>
    </row>
    <row r="14914" spans="1:22" x14ac:dyDescent="0.3">
      <c r="A14914" s="1"/>
      <c r="C14914" s="6"/>
      <c r="H14914" s="8"/>
      <c r="I14914" s="4"/>
      <c r="V14914" s="27"/>
    </row>
    <row r="14915" spans="1:22" x14ac:dyDescent="0.3">
      <c r="A14915" s="1"/>
      <c r="C14915" s="6"/>
      <c r="H14915" s="8"/>
      <c r="I14915" s="4"/>
      <c r="V14915" s="27"/>
    </row>
    <row r="14916" spans="1:22" x14ac:dyDescent="0.3">
      <c r="A14916" s="1"/>
      <c r="C14916" s="6"/>
      <c r="H14916" s="8"/>
      <c r="I14916" s="4"/>
      <c r="V14916" s="27"/>
    </row>
    <row r="14917" spans="1:22" x14ac:dyDescent="0.3">
      <c r="A14917" s="1"/>
      <c r="C14917" s="6"/>
      <c r="H14917" s="8"/>
      <c r="I14917" s="4"/>
      <c r="V14917" s="27"/>
    </row>
    <row r="14918" spans="1:22" x14ac:dyDescent="0.3">
      <c r="A14918" s="1"/>
      <c r="C14918" s="6"/>
      <c r="H14918" s="8"/>
      <c r="I14918" s="4"/>
      <c r="V14918" s="27"/>
    </row>
    <row r="14919" spans="1:22" x14ac:dyDescent="0.3">
      <c r="A14919" s="1"/>
      <c r="C14919" s="6"/>
      <c r="H14919" s="8"/>
      <c r="I14919" s="4"/>
      <c r="V14919" s="27"/>
    </row>
    <row r="14920" spans="1:22" x14ac:dyDescent="0.3">
      <c r="A14920" s="1"/>
      <c r="C14920" s="6"/>
      <c r="H14920" s="8"/>
      <c r="I14920" s="4"/>
      <c r="V14920" s="27"/>
    </row>
    <row r="14921" spans="1:22" x14ac:dyDescent="0.3">
      <c r="A14921" s="1"/>
      <c r="C14921" s="6"/>
      <c r="H14921" s="8"/>
      <c r="I14921" s="4"/>
      <c r="V14921" s="27"/>
    </row>
    <row r="14922" spans="1:22" x14ac:dyDescent="0.3">
      <c r="A14922" s="1"/>
      <c r="C14922" s="6"/>
      <c r="H14922" s="8"/>
      <c r="I14922" s="4"/>
      <c r="V14922" s="27"/>
    </row>
    <row r="14923" spans="1:22" x14ac:dyDescent="0.3">
      <c r="A14923" s="1"/>
      <c r="C14923" s="6"/>
      <c r="H14923" s="8"/>
      <c r="I14923" s="4"/>
      <c r="V14923" s="27"/>
    </row>
    <row r="14924" spans="1:22" x14ac:dyDescent="0.3">
      <c r="A14924" s="1"/>
      <c r="C14924" s="6"/>
      <c r="H14924" s="8"/>
      <c r="I14924" s="4"/>
      <c r="V14924" s="27"/>
    </row>
    <row r="14925" spans="1:22" x14ac:dyDescent="0.3">
      <c r="A14925" s="1"/>
      <c r="C14925" s="6"/>
      <c r="H14925" s="8"/>
      <c r="I14925" s="4"/>
      <c r="V14925" s="27"/>
    </row>
    <row r="14926" spans="1:22" x14ac:dyDescent="0.3">
      <c r="A14926" s="1"/>
      <c r="C14926" s="6"/>
      <c r="H14926" s="8"/>
      <c r="I14926" s="4"/>
      <c r="V14926" s="27"/>
    </row>
    <row r="14927" spans="1:22" x14ac:dyDescent="0.3">
      <c r="A14927" s="1"/>
      <c r="C14927" s="6"/>
      <c r="H14927" s="8"/>
      <c r="I14927" s="4"/>
      <c r="V14927" s="27"/>
    </row>
    <row r="14928" spans="1:22" x14ac:dyDescent="0.3">
      <c r="A14928" s="1"/>
      <c r="C14928" s="6"/>
      <c r="H14928" s="8"/>
      <c r="I14928" s="4"/>
      <c r="V14928" s="27"/>
    </row>
    <row r="14929" spans="1:22" x14ac:dyDescent="0.3">
      <c r="A14929" s="1"/>
      <c r="C14929" s="6"/>
      <c r="H14929" s="8"/>
      <c r="I14929" s="4"/>
      <c r="V14929" s="27"/>
    </row>
    <row r="14930" spans="1:22" x14ac:dyDescent="0.3">
      <c r="A14930" s="1"/>
      <c r="C14930" s="6"/>
      <c r="H14930" s="8"/>
      <c r="I14930" s="4"/>
      <c r="V14930" s="27"/>
    </row>
    <row r="14931" spans="1:22" x14ac:dyDescent="0.3">
      <c r="A14931" s="1"/>
      <c r="C14931" s="6"/>
      <c r="H14931" s="8"/>
      <c r="I14931" s="4"/>
      <c r="V14931" s="27"/>
    </row>
    <row r="14932" spans="1:22" x14ac:dyDescent="0.3">
      <c r="A14932" s="1"/>
      <c r="C14932" s="6"/>
      <c r="H14932" s="8"/>
      <c r="I14932" s="4"/>
      <c r="V14932" s="27"/>
    </row>
    <row r="14933" spans="1:22" x14ac:dyDescent="0.3">
      <c r="A14933" s="1"/>
      <c r="C14933" s="6"/>
      <c r="H14933" s="8"/>
      <c r="I14933" s="4"/>
      <c r="V14933" s="27"/>
    </row>
    <row r="14934" spans="1:22" x14ac:dyDescent="0.3">
      <c r="A14934" s="1"/>
      <c r="C14934" s="6"/>
      <c r="H14934" s="8"/>
      <c r="I14934" s="4"/>
      <c r="V14934" s="27"/>
    </row>
    <row r="14935" spans="1:22" x14ac:dyDescent="0.3">
      <c r="A14935" s="1"/>
      <c r="C14935" s="6"/>
      <c r="H14935" s="8"/>
      <c r="I14935" s="4"/>
      <c r="V14935" s="27"/>
    </row>
    <row r="14936" spans="1:22" x14ac:dyDescent="0.3">
      <c r="A14936" s="1"/>
      <c r="C14936" s="6"/>
      <c r="H14936" s="8"/>
      <c r="I14936" s="4"/>
      <c r="V14936" s="27"/>
    </row>
    <row r="14937" spans="1:22" x14ac:dyDescent="0.3">
      <c r="A14937" s="1"/>
      <c r="C14937" s="6"/>
      <c r="H14937" s="8"/>
      <c r="I14937" s="4"/>
      <c r="V14937" s="27"/>
    </row>
    <row r="14938" spans="1:22" x14ac:dyDescent="0.3">
      <c r="A14938" s="1"/>
      <c r="C14938" s="6"/>
      <c r="H14938" s="8"/>
      <c r="I14938" s="4"/>
      <c r="V14938" s="27"/>
    </row>
    <row r="14939" spans="1:22" x14ac:dyDescent="0.3">
      <c r="A14939" s="1"/>
      <c r="C14939" s="6"/>
      <c r="H14939" s="8"/>
      <c r="I14939" s="4"/>
      <c r="V14939" s="27"/>
    </row>
    <row r="14940" spans="1:22" x14ac:dyDescent="0.3">
      <c r="A14940" s="1"/>
      <c r="C14940" s="6"/>
      <c r="H14940" s="8"/>
      <c r="I14940" s="4"/>
      <c r="V14940" s="27"/>
    </row>
    <row r="14941" spans="1:22" x14ac:dyDescent="0.3">
      <c r="A14941" s="1"/>
      <c r="C14941" s="6"/>
      <c r="H14941" s="8"/>
      <c r="I14941" s="4"/>
      <c r="V14941" s="27"/>
    </row>
    <row r="14942" spans="1:22" x14ac:dyDescent="0.3">
      <c r="A14942" s="1"/>
      <c r="C14942" s="6"/>
      <c r="H14942" s="8"/>
      <c r="I14942" s="4"/>
      <c r="V14942" s="27"/>
    </row>
    <row r="14943" spans="1:22" x14ac:dyDescent="0.3">
      <c r="A14943" s="1"/>
      <c r="C14943" s="6"/>
      <c r="H14943" s="8"/>
      <c r="I14943" s="4"/>
      <c r="V14943" s="27"/>
    </row>
    <row r="14944" spans="1:22" x14ac:dyDescent="0.3">
      <c r="A14944" s="1"/>
      <c r="C14944" s="6"/>
      <c r="H14944" s="8"/>
      <c r="I14944" s="4"/>
      <c r="V14944" s="27"/>
    </row>
    <row r="14945" spans="1:22" x14ac:dyDescent="0.3">
      <c r="A14945" s="1"/>
      <c r="C14945" s="6"/>
      <c r="H14945" s="8"/>
      <c r="I14945" s="4"/>
      <c r="V14945" s="27"/>
    </row>
    <row r="14946" spans="1:22" x14ac:dyDescent="0.3">
      <c r="A14946" s="1"/>
      <c r="C14946" s="6"/>
      <c r="H14946" s="8"/>
      <c r="I14946" s="4"/>
      <c r="V14946" s="27"/>
    </row>
    <row r="14947" spans="1:22" x14ac:dyDescent="0.3">
      <c r="A14947" s="1"/>
      <c r="C14947" s="6"/>
      <c r="H14947" s="8"/>
      <c r="I14947" s="4"/>
      <c r="V14947" s="27"/>
    </row>
    <row r="14948" spans="1:22" x14ac:dyDescent="0.3">
      <c r="A14948" s="1"/>
      <c r="C14948" s="6"/>
      <c r="H14948" s="8"/>
      <c r="I14948" s="4"/>
      <c r="V14948" s="27"/>
    </row>
    <row r="14949" spans="1:22" x14ac:dyDescent="0.3">
      <c r="A14949" s="1"/>
      <c r="C14949" s="6"/>
      <c r="H14949" s="8"/>
      <c r="I14949" s="4"/>
      <c r="V14949" s="27"/>
    </row>
    <row r="14950" spans="1:22" x14ac:dyDescent="0.3">
      <c r="A14950" s="1"/>
      <c r="C14950" s="6"/>
      <c r="H14950" s="8"/>
      <c r="I14950" s="4"/>
      <c r="V14950" s="27"/>
    </row>
    <row r="14951" spans="1:22" x14ac:dyDescent="0.3">
      <c r="A14951" s="1"/>
      <c r="C14951" s="6"/>
      <c r="H14951" s="8"/>
      <c r="I14951" s="4"/>
      <c r="V14951" s="27"/>
    </row>
    <row r="14952" spans="1:22" x14ac:dyDescent="0.3">
      <c r="A14952" s="1"/>
      <c r="C14952" s="6"/>
      <c r="H14952" s="8"/>
      <c r="I14952" s="4"/>
      <c r="V14952" s="27"/>
    </row>
    <row r="14953" spans="1:22" x14ac:dyDescent="0.3">
      <c r="A14953" s="1"/>
      <c r="C14953" s="6"/>
      <c r="H14953" s="8"/>
      <c r="I14953" s="4"/>
      <c r="V14953" s="27"/>
    </row>
    <row r="14954" spans="1:22" x14ac:dyDescent="0.3">
      <c r="A14954" s="1"/>
      <c r="C14954" s="6"/>
      <c r="H14954" s="8"/>
      <c r="I14954" s="4"/>
      <c r="V14954" s="27"/>
    </row>
    <row r="14955" spans="1:22" x14ac:dyDescent="0.3">
      <c r="A14955" s="1"/>
      <c r="C14955" s="6"/>
      <c r="H14955" s="8"/>
      <c r="I14955" s="4"/>
      <c r="V14955" s="27"/>
    </row>
    <row r="14956" spans="1:22" x14ac:dyDescent="0.3">
      <c r="A14956" s="1"/>
      <c r="C14956" s="6"/>
      <c r="H14956" s="8"/>
      <c r="I14956" s="4"/>
      <c r="V14956" s="27"/>
    </row>
    <row r="14957" spans="1:22" x14ac:dyDescent="0.3">
      <c r="A14957" s="1"/>
      <c r="C14957" s="6"/>
      <c r="H14957" s="8"/>
      <c r="I14957" s="4"/>
      <c r="V14957" s="27"/>
    </row>
    <row r="14958" spans="1:22" x14ac:dyDescent="0.3">
      <c r="A14958" s="1"/>
      <c r="C14958" s="6"/>
      <c r="H14958" s="8"/>
      <c r="I14958" s="4"/>
      <c r="V14958" s="27"/>
    </row>
    <row r="14959" spans="1:22" x14ac:dyDescent="0.3">
      <c r="A14959" s="1"/>
      <c r="C14959" s="6"/>
      <c r="H14959" s="8"/>
      <c r="I14959" s="4"/>
      <c r="V14959" s="27"/>
    </row>
    <row r="14960" spans="1:22" x14ac:dyDescent="0.3">
      <c r="A14960" s="1"/>
      <c r="C14960" s="6"/>
      <c r="H14960" s="8"/>
      <c r="I14960" s="4"/>
      <c r="V14960" s="27"/>
    </row>
    <row r="14961" spans="1:22" x14ac:dyDescent="0.3">
      <c r="A14961" s="1"/>
      <c r="C14961" s="6"/>
      <c r="H14961" s="8"/>
      <c r="I14961" s="4"/>
      <c r="V14961" s="27"/>
    </row>
    <row r="14962" spans="1:22" x14ac:dyDescent="0.3">
      <c r="A14962" s="1"/>
      <c r="C14962" s="6"/>
      <c r="H14962" s="8"/>
      <c r="I14962" s="4"/>
      <c r="V14962" s="27"/>
    </row>
    <row r="14963" spans="1:22" x14ac:dyDescent="0.3">
      <c r="A14963" s="1"/>
      <c r="C14963" s="6"/>
      <c r="H14963" s="8"/>
      <c r="I14963" s="4"/>
      <c r="V14963" s="27"/>
    </row>
    <row r="14964" spans="1:22" x14ac:dyDescent="0.3">
      <c r="A14964" s="1"/>
      <c r="C14964" s="6"/>
      <c r="H14964" s="8"/>
      <c r="I14964" s="4"/>
      <c r="V14964" s="27"/>
    </row>
    <row r="14965" spans="1:22" x14ac:dyDescent="0.3">
      <c r="A14965" s="1"/>
      <c r="C14965" s="6"/>
      <c r="H14965" s="8"/>
      <c r="I14965" s="4"/>
      <c r="V14965" s="27"/>
    </row>
    <row r="14966" spans="1:22" x14ac:dyDescent="0.3">
      <c r="A14966" s="1"/>
      <c r="C14966" s="6"/>
      <c r="H14966" s="8"/>
      <c r="I14966" s="4"/>
      <c r="V14966" s="27"/>
    </row>
    <row r="14967" spans="1:22" x14ac:dyDescent="0.3">
      <c r="A14967" s="1"/>
      <c r="C14967" s="6"/>
      <c r="H14967" s="8"/>
      <c r="I14967" s="4"/>
      <c r="V14967" s="27"/>
    </row>
    <row r="14968" spans="1:22" x14ac:dyDescent="0.3">
      <c r="A14968" s="1"/>
      <c r="C14968" s="6"/>
      <c r="H14968" s="8"/>
      <c r="I14968" s="4"/>
      <c r="V14968" s="27"/>
    </row>
    <row r="14969" spans="1:22" x14ac:dyDescent="0.3">
      <c r="A14969" s="1"/>
      <c r="C14969" s="6"/>
      <c r="H14969" s="8"/>
      <c r="I14969" s="4"/>
      <c r="V14969" s="27"/>
    </row>
    <row r="14970" spans="1:22" x14ac:dyDescent="0.3">
      <c r="A14970" s="1"/>
      <c r="C14970" s="6"/>
      <c r="H14970" s="8"/>
      <c r="I14970" s="4"/>
      <c r="V14970" s="27"/>
    </row>
    <row r="14971" spans="1:22" x14ac:dyDescent="0.3">
      <c r="A14971" s="1"/>
      <c r="C14971" s="6"/>
      <c r="H14971" s="8"/>
      <c r="I14971" s="4"/>
      <c r="V14971" s="27"/>
    </row>
    <row r="14972" spans="1:22" x14ac:dyDescent="0.3">
      <c r="A14972" s="1"/>
      <c r="C14972" s="6"/>
      <c r="H14972" s="8"/>
      <c r="I14972" s="4"/>
      <c r="V14972" s="27"/>
    </row>
    <row r="14973" spans="1:22" x14ac:dyDescent="0.3">
      <c r="A14973" s="1"/>
      <c r="C14973" s="6"/>
      <c r="H14973" s="8"/>
      <c r="I14973" s="4"/>
      <c r="V14973" s="27"/>
    </row>
    <row r="14974" spans="1:22" x14ac:dyDescent="0.3">
      <c r="A14974" s="1"/>
      <c r="C14974" s="6"/>
      <c r="H14974" s="8"/>
      <c r="I14974" s="4"/>
      <c r="V14974" s="27"/>
    </row>
    <row r="14975" spans="1:22" x14ac:dyDescent="0.3">
      <c r="A14975" s="1"/>
      <c r="C14975" s="6"/>
      <c r="H14975" s="8"/>
      <c r="I14975" s="4"/>
      <c r="V14975" s="27"/>
    </row>
    <row r="14976" spans="1:22" x14ac:dyDescent="0.3">
      <c r="A14976" s="1"/>
      <c r="C14976" s="6"/>
      <c r="H14976" s="8"/>
      <c r="I14976" s="4"/>
      <c r="V14976" s="27"/>
    </row>
    <row r="14977" spans="1:22" x14ac:dyDescent="0.3">
      <c r="A14977" s="1"/>
      <c r="C14977" s="6"/>
      <c r="H14977" s="8"/>
      <c r="I14977" s="4"/>
      <c r="V14977" s="27"/>
    </row>
    <row r="14978" spans="1:22" x14ac:dyDescent="0.3">
      <c r="A14978" s="1"/>
      <c r="C14978" s="6"/>
      <c r="H14978" s="8"/>
      <c r="I14978" s="4"/>
      <c r="V14978" s="27"/>
    </row>
    <row r="14979" spans="1:22" x14ac:dyDescent="0.3">
      <c r="A14979" s="1"/>
      <c r="C14979" s="6"/>
      <c r="H14979" s="8"/>
      <c r="I14979" s="4"/>
      <c r="V14979" s="27"/>
    </row>
    <row r="14980" spans="1:22" x14ac:dyDescent="0.3">
      <c r="A14980" s="1"/>
      <c r="C14980" s="6"/>
      <c r="H14980" s="8"/>
      <c r="I14980" s="4"/>
      <c r="V14980" s="27"/>
    </row>
    <row r="14981" spans="1:22" x14ac:dyDescent="0.3">
      <c r="A14981" s="1"/>
      <c r="C14981" s="6"/>
      <c r="H14981" s="8"/>
      <c r="I14981" s="4"/>
      <c r="V14981" s="27"/>
    </row>
    <row r="14982" spans="1:22" x14ac:dyDescent="0.3">
      <c r="A14982" s="1"/>
      <c r="C14982" s="6"/>
      <c r="H14982" s="8"/>
      <c r="I14982" s="4"/>
      <c r="V14982" s="27"/>
    </row>
    <row r="14983" spans="1:22" x14ac:dyDescent="0.3">
      <c r="A14983" s="1"/>
      <c r="C14983" s="6"/>
      <c r="H14983" s="8"/>
      <c r="I14983" s="4"/>
      <c r="V14983" s="27"/>
    </row>
    <row r="14984" spans="1:22" x14ac:dyDescent="0.3">
      <c r="A14984" s="1"/>
      <c r="C14984" s="6"/>
      <c r="H14984" s="8"/>
      <c r="I14984" s="4"/>
      <c r="V14984" s="27"/>
    </row>
    <row r="14985" spans="1:22" x14ac:dyDescent="0.3">
      <c r="A14985" s="1"/>
      <c r="C14985" s="6"/>
      <c r="H14985" s="8"/>
      <c r="I14985" s="4"/>
      <c r="V14985" s="27"/>
    </row>
    <row r="14986" spans="1:22" x14ac:dyDescent="0.3">
      <c r="A14986" s="1"/>
      <c r="C14986" s="6"/>
      <c r="H14986" s="8"/>
      <c r="I14986" s="4"/>
      <c r="V14986" s="27"/>
    </row>
    <row r="14987" spans="1:22" x14ac:dyDescent="0.3">
      <c r="A14987" s="1"/>
      <c r="C14987" s="6"/>
      <c r="H14987" s="8"/>
      <c r="I14987" s="4"/>
      <c r="V14987" s="27"/>
    </row>
    <row r="14988" spans="1:22" x14ac:dyDescent="0.3">
      <c r="A14988" s="1"/>
      <c r="C14988" s="6"/>
      <c r="H14988" s="8"/>
      <c r="I14988" s="4"/>
      <c r="V14988" s="27"/>
    </row>
    <row r="14989" spans="1:22" x14ac:dyDescent="0.3">
      <c r="A14989" s="1"/>
      <c r="C14989" s="6"/>
      <c r="H14989" s="8"/>
      <c r="I14989" s="4"/>
      <c r="V14989" s="27"/>
    </row>
    <row r="14990" spans="1:22" x14ac:dyDescent="0.3">
      <c r="A14990" s="1"/>
      <c r="C14990" s="6"/>
      <c r="H14990" s="8"/>
      <c r="I14990" s="4"/>
      <c r="V14990" s="27"/>
    </row>
    <row r="14991" spans="1:22" x14ac:dyDescent="0.3">
      <c r="A14991" s="1"/>
      <c r="C14991" s="6"/>
      <c r="H14991" s="8"/>
      <c r="I14991" s="4"/>
      <c r="V14991" s="27"/>
    </row>
    <row r="14992" spans="1:22" x14ac:dyDescent="0.3">
      <c r="A14992" s="1"/>
      <c r="C14992" s="6"/>
      <c r="H14992" s="8"/>
      <c r="I14992" s="4"/>
      <c r="V14992" s="27"/>
    </row>
    <row r="14993" spans="1:22" x14ac:dyDescent="0.3">
      <c r="A14993" s="1"/>
      <c r="C14993" s="6"/>
      <c r="H14993" s="8"/>
      <c r="I14993" s="4"/>
      <c r="V14993" s="27"/>
    </row>
    <row r="14994" spans="1:22" x14ac:dyDescent="0.3">
      <c r="A14994" s="1"/>
      <c r="C14994" s="6"/>
      <c r="H14994" s="8"/>
      <c r="I14994" s="4"/>
      <c r="V14994" s="27"/>
    </row>
    <row r="14995" spans="1:22" x14ac:dyDescent="0.3">
      <c r="A14995" s="1"/>
      <c r="C14995" s="6"/>
      <c r="H14995" s="8"/>
      <c r="I14995" s="4"/>
      <c r="V14995" s="27"/>
    </row>
    <row r="14996" spans="1:22" x14ac:dyDescent="0.3">
      <c r="A14996" s="1"/>
      <c r="C14996" s="6"/>
      <c r="H14996" s="8"/>
      <c r="I14996" s="4"/>
      <c r="V14996" s="27"/>
    </row>
    <row r="14997" spans="1:22" x14ac:dyDescent="0.3">
      <c r="A14997" s="1"/>
      <c r="C14997" s="6"/>
      <c r="H14997" s="8"/>
      <c r="I14997" s="4"/>
      <c r="V14997" s="27"/>
    </row>
    <row r="14998" spans="1:22" x14ac:dyDescent="0.3">
      <c r="A14998" s="1"/>
      <c r="C14998" s="6"/>
      <c r="H14998" s="8"/>
      <c r="I14998" s="4"/>
      <c r="V14998" s="27"/>
    </row>
    <row r="14999" spans="1:22" x14ac:dyDescent="0.3">
      <c r="A14999" s="1"/>
      <c r="C14999" s="6"/>
      <c r="H14999" s="8"/>
      <c r="I14999" s="4"/>
      <c r="V14999" s="27"/>
    </row>
    <row r="15000" spans="1:22" x14ac:dyDescent="0.3">
      <c r="A15000" s="1"/>
      <c r="C15000" s="6"/>
      <c r="H15000" s="8"/>
      <c r="I15000" s="4"/>
      <c r="V15000" s="27"/>
    </row>
    <row r="15001" spans="1:22" x14ac:dyDescent="0.3">
      <c r="A15001" s="1"/>
      <c r="C15001" s="6"/>
      <c r="H15001" s="8"/>
      <c r="I15001" s="4"/>
      <c r="V15001" s="27"/>
    </row>
    <row r="15002" spans="1:22" x14ac:dyDescent="0.3">
      <c r="A15002" s="1"/>
      <c r="C15002" s="6"/>
      <c r="H15002" s="8"/>
      <c r="I15002" s="4"/>
      <c r="V15002" s="27"/>
    </row>
    <row r="15003" spans="1:22" x14ac:dyDescent="0.3">
      <c r="A15003" s="1"/>
      <c r="C15003" s="6"/>
      <c r="H15003" s="8"/>
      <c r="I15003" s="4"/>
      <c r="V15003" s="27"/>
    </row>
    <row r="15004" spans="1:22" x14ac:dyDescent="0.3">
      <c r="A15004" s="1"/>
      <c r="C15004" s="6"/>
      <c r="H15004" s="8"/>
      <c r="I15004" s="4"/>
      <c r="V15004" s="27"/>
    </row>
    <row r="15005" spans="1:22" x14ac:dyDescent="0.3">
      <c r="A15005" s="1"/>
      <c r="C15005" s="6"/>
      <c r="H15005" s="8"/>
      <c r="I15005" s="4"/>
      <c r="V15005" s="27"/>
    </row>
    <row r="15006" spans="1:22" x14ac:dyDescent="0.3">
      <c r="A15006" s="1"/>
      <c r="C15006" s="6"/>
      <c r="H15006" s="8"/>
      <c r="I15006" s="4"/>
      <c r="V15006" s="27"/>
    </row>
    <row r="15007" spans="1:22" x14ac:dyDescent="0.3">
      <c r="A15007" s="1"/>
      <c r="C15007" s="6"/>
      <c r="H15007" s="8"/>
      <c r="I15007" s="4"/>
      <c r="V15007" s="27"/>
    </row>
    <row r="15008" spans="1:22" x14ac:dyDescent="0.3">
      <c r="A15008" s="1"/>
      <c r="C15008" s="6"/>
      <c r="H15008" s="8"/>
      <c r="I15008" s="4"/>
      <c r="V15008" s="27"/>
    </row>
    <row r="15009" spans="1:22" x14ac:dyDescent="0.3">
      <c r="A15009" s="1"/>
      <c r="C15009" s="6"/>
      <c r="H15009" s="8"/>
      <c r="I15009" s="4"/>
      <c r="V15009" s="27"/>
    </row>
    <row r="15010" spans="1:22" x14ac:dyDescent="0.3">
      <c r="A15010" s="1"/>
      <c r="C15010" s="6"/>
      <c r="H15010" s="8"/>
      <c r="I15010" s="4"/>
      <c r="V15010" s="27"/>
    </row>
    <row r="15011" spans="1:22" x14ac:dyDescent="0.3">
      <c r="A15011" s="1"/>
      <c r="C15011" s="6"/>
      <c r="H15011" s="8"/>
      <c r="I15011" s="4"/>
      <c r="V15011" s="27"/>
    </row>
    <row r="15012" spans="1:22" x14ac:dyDescent="0.3">
      <c r="A15012" s="1"/>
      <c r="C15012" s="6"/>
      <c r="H15012" s="8"/>
      <c r="I15012" s="4"/>
      <c r="V15012" s="27"/>
    </row>
    <row r="15013" spans="1:22" x14ac:dyDescent="0.3">
      <c r="A15013" s="1"/>
      <c r="C15013" s="6"/>
      <c r="H15013" s="8"/>
      <c r="I15013" s="4"/>
      <c r="V15013" s="27"/>
    </row>
    <row r="15014" spans="1:22" x14ac:dyDescent="0.3">
      <c r="A15014" s="1"/>
      <c r="C15014" s="6"/>
      <c r="H15014" s="8"/>
      <c r="I15014" s="4"/>
      <c r="V15014" s="27"/>
    </row>
    <row r="15015" spans="1:22" x14ac:dyDescent="0.3">
      <c r="A15015" s="1"/>
      <c r="C15015" s="6"/>
      <c r="H15015" s="8"/>
      <c r="I15015" s="4"/>
      <c r="V15015" s="27"/>
    </row>
    <row r="15016" spans="1:22" x14ac:dyDescent="0.3">
      <c r="A15016" s="1"/>
      <c r="C15016" s="6"/>
      <c r="H15016" s="8"/>
      <c r="I15016" s="4"/>
      <c r="V15016" s="27"/>
    </row>
    <row r="15017" spans="1:22" x14ac:dyDescent="0.3">
      <c r="A15017" s="1"/>
      <c r="C15017" s="6"/>
      <c r="H15017" s="8"/>
      <c r="I15017" s="4"/>
      <c r="V15017" s="27"/>
    </row>
    <row r="15018" spans="1:22" x14ac:dyDescent="0.3">
      <c r="A15018" s="1"/>
      <c r="C15018" s="6"/>
      <c r="H15018" s="8"/>
      <c r="I15018" s="4"/>
      <c r="V15018" s="27"/>
    </row>
    <row r="15019" spans="1:22" x14ac:dyDescent="0.3">
      <c r="A15019" s="1"/>
      <c r="C15019" s="6"/>
      <c r="H15019" s="8"/>
      <c r="I15019" s="4"/>
      <c r="V15019" s="27"/>
    </row>
    <row r="15020" spans="1:22" x14ac:dyDescent="0.3">
      <c r="A15020" s="1"/>
      <c r="C15020" s="6"/>
      <c r="H15020" s="8"/>
      <c r="I15020" s="4"/>
      <c r="V15020" s="27"/>
    </row>
    <row r="15021" spans="1:22" x14ac:dyDescent="0.3">
      <c r="A15021" s="1"/>
      <c r="C15021" s="6"/>
      <c r="H15021" s="8"/>
      <c r="I15021" s="4"/>
      <c r="V15021" s="27"/>
    </row>
    <row r="15022" spans="1:22" x14ac:dyDescent="0.3">
      <c r="A15022" s="1"/>
      <c r="C15022" s="6"/>
      <c r="H15022" s="8"/>
      <c r="I15022" s="4"/>
      <c r="V15022" s="27"/>
    </row>
    <row r="15023" spans="1:22" x14ac:dyDescent="0.3">
      <c r="A15023" s="1"/>
      <c r="C15023" s="6"/>
      <c r="H15023" s="8"/>
      <c r="I15023" s="4"/>
      <c r="V15023" s="27"/>
    </row>
    <row r="15024" spans="1:22" x14ac:dyDescent="0.3">
      <c r="A15024" s="1"/>
      <c r="C15024" s="6"/>
      <c r="H15024" s="8"/>
      <c r="I15024" s="4"/>
      <c r="V15024" s="27"/>
    </row>
    <row r="15025" spans="1:22" x14ac:dyDescent="0.3">
      <c r="A15025" s="1"/>
      <c r="C15025" s="6"/>
      <c r="H15025" s="8"/>
      <c r="I15025" s="4"/>
      <c r="V15025" s="27"/>
    </row>
    <row r="15026" spans="1:22" x14ac:dyDescent="0.3">
      <c r="A15026" s="1"/>
      <c r="C15026" s="6"/>
      <c r="H15026" s="8"/>
      <c r="I15026" s="4"/>
      <c r="V15026" s="27"/>
    </row>
    <row r="15027" spans="1:22" x14ac:dyDescent="0.3">
      <c r="A15027" s="1"/>
      <c r="C15027" s="6"/>
      <c r="H15027" s="8"/>
      <c r="I15027" s="4"/>
      <c r="V15027" s="27"/>
    </row>
    <row r="15028" spans="1:22" x14ac:dyDescent="0.3">
      <c r="A15028" s="1"/>
      <c r="C15028" s="6"/>
      <c r="H15028" s="8"/>
      <c r="I15028" s="4"/>
      <c r="V15028" s="27"/>
    </row>
    <row r="15029" spans="1:22" x14ac:dyDescent="0.3">
      <c r="A15029" s="1"/>
      <c r="C15029" s="6"/>
      <c r="H15029" s="8"/>
      <c r="I15029" s="4"/>
      <c r="V15029" s="27"/>
    </row>
    <row r="15030" spans="1:22" x14ac:dyDescent="0.3">
      <c r="A15030" s="1"/>
      <c r="C15030" s="6"/>
      <c r="H15030" s="8"/>
      <c r="I15030" s="4"/>
      <c r="V15030" s="27"/>
    </row>
    <row r="15031" spans="1:22" x14ac:dyDescent="0.3">
      <c r="A15031" s="1"/>
      <c r="C15031" s="6"/>
      <c r="H15031" s="8"/>
      <c r="I15031" s="4"/>
      <c r="V15031" s="27"/>
    </row>
    <row r="15032" spans="1:22" x14ac:dyDescent="0.3">
      <c r="A15032" s="1"/>
      <c r="C15032" s="6"/>
      <c r="H15032" s="8"/>
      <c r="I15032" s="4"/>
      <c r="V15032" s="27"/>
    </row>
    <row r="15033" spans="1:22" x14ac:dyDescent="0.3">
      <c r="A15033" s="1"/>
      <c r="C15033" s="6"/>
      <c r="H15033" s="8"/>
      <c r="I15033" s="4"/>
      <c r="V15033" s="27"/>
    </row>
    <row r="15034" spans="1:22" x14ac:dyDescent="0.3">
      <c r="A15034" s="1"/>
      <c r="C15034" s="6"/>
      <c r="H15034" s="8"/>
      <c r="I15034" s="4"/>
      <c r="V15034" s="27"/>
    </row>
    <row r="15035" spans="1:22" x14ac:dyDescent="0.3">
      <c r="A15035" s="1"/>
      <c r="C15035" s="6"/>
      <c r="H15035" s="8"/>
      <c r="I15035" s="4"/>
      <c r="V15035" s="27"/>
    </row>
    <row r="15036" spans="1:22" x14ac:dyDescent="0.3">
      <c r="A15036" s="1"/>
      <c r="C15036" s="6"/>
      <c r="H15036" s="8"/>
      <c r="I15036" s="4"/>
      <c r="V15036" s="27"/>
    </row>
    <row r="15037" spans="1:22" x14ac:dyDescent="0.3">
      <c r="A15037" s="1"/>
      <c r="C15037" s="6"/>
      <c r="H15037" s="8"/>
      <c r="I15037" s="4"/>
      <c r="V15037" s="27"/>
    </row>
    <row r="15038" spans="1:22" x14ac:dyDescent="0.3">
      <c r="A15038" s="1"/>
      <c r="C15038" s="6"/>
      <c r="H15038" s="8"/>
      <c r="I15038" s="4"/>
      <c r="V15038" s="27"/>
    </row>
    <row r="15039" spans="1:22" x14ac:dyDescent="0.3">
      <c r="A15039" s="1"/>
      <c r="C15039" s="6"/>
      <c r="H15039" s="8"/>
      <c r="I15039" s="4"/>
      <c r="V15039" s="27"/>
    </row>
    <row r="15040" spans="1:22" x14ac:dyDescent="0.3">
      <c r="A15040" s="1"/>
      <c r="C15040" s="6"/>
      <c r="H15040" s="8"/>
      <c r="I15040" s="4"/>
      <c r="V15040" s="27"/>
    </row>
    <row r="15041" spans="1:22" x14ac:dyDescent="0.3">
      <c r="A15041" s="1"/>
      <c r="C15041" s="6"/>
      <c r="H15041" s="8"/>
      <c r="I15041" s="4"/>
      <c r="V15041" s="27"/>
    </row>
    <row r="15042" spans="1:22" x14ac:dyDescent="0.3">
      <c r="A15042" s="1"/>
      <c r="C15042" s="6"/>
      <c r="H15042" s="8"/>
      <c r="I15042" s="4"/>
      <c r="V15042" s="27"/>
    </row>
    <row r="15043" spans="1:22" x14ac:dyDescent="0.3">
      <c r="A15043" s="1"/>
      <c r="C15043" s="6"/>
      <c r="H15043" s="8"/>
      <c r="I15043" s="4"/>
      <c r="V15043" s="27"/>
    </row>
    <row r="15044" spans="1:22" x14ac:dyDescent="0.3">
      <c r="A15044" s="1"/>
      <c r="C15044" s="6"/>
      <c r="H15044" s="8"/>
      <c r="I15044" s="4"/>
      <c r="V15044" s="27"/>
    </row>
    <row r="15045" spans="1:22" x14ac:dyDescent="0.3">
      <c r="A15045" s="1"/>
      <c r="C15045" s="6"/>
      <c r="H15045" s="8"/>
      <c r="I15045" s="4"/>
      <c r="V15045" s="27"/>
    </row>
    <row r="15046" spans="1:22" x14ac:dyDescent="0.3">
      <c r="A15046" s="1"/>
      <c r="C15046" s="6"/>
      <c r="H15046" s="8"/>
      <c r="I15046" s="4"/>
      <c r="V15046" s="27"/>
    </row>
    <row r="15047" spans="1:22" x14ac:dyDescent="0.3">
      <c r="A15047" s="1"/>
      <c r="C15047" s="6"/>
      <c r="H15047" s="8"/>
      <c r="I15047" s="4"/>
      <c r="V15047" s="27"/>
    </row>
    <row r="15048" spans="1:22" x14ac:dyDescent="0.3">
      <c r="A15048" s="1"/>
      <c r="C15048" s="6"/>
      <c r="H15048" s="8"/>
      <c r="I15048" s="4"/>
      <c r="V15048" s="27"/>
    </row>
    <row r="15049" spans="1:22" x14ac:dyDescent="0.3">
      <c r="A15049" s="1"/>
      <c r="C15049" s="6"/>
      <c r="H15049" s="8"/>
      <c r="I15049" s="4"/>
      <c r="V15049" s="27"/>
    </row>
    <row r="15050" spans="1:22" x14ac:dyDescent="0.3">
      <c r="A15050" s="1"/>
      <c r="C15050" s="6"/>
      <c r="H15050" s="8"/>
      <c r="I15050" s="4"/>
      <c r="V15050" s="27"/>
    </row>
    <row r="15051" spans="1:22" x14ac:dyDescent="0.3">
      <c r="A15051" s="1"/>
      <c r="C15051" s="6"/>
      <c r="H15051" s="8"/>
      <c r="I15051" s="4"/>
      <c r="V15051" s="27"/>
    </row>
    <row r="15052" spans="1:22" x14ac:dyDescent="0.3">
      <c r="A15052" s="1"/>
      <c r="C15052" s="6"/>
      <c r="H15052" s="8"/>
      <c r="I15052" s="4"/>
      <c r="V15052" s="27"/>
    </row>
    <row r="15053" spans="1:22" x14ac:dyDescent="0.3">
      <c r="A15053" s="1"/>
      <c r="C15053" s="6"/>
      <c r="H15053" s="8"/>
      <c r="I15053" s="4"/>
      <c r="V15053" s="27"/>
    </row>
    <row r="15054" spans="1:22" x14ac:dyDescent="0.3">
      <c r="A15054" s="1"/>
      <c r="C15054" s="6"/>
      <c r="H15054" s="8"/>
      <c r="I15054" s="4"/>
      <c r="V15054" s="27"/>
    </row>
    <row r="15055" spans="1:22" x14ac:dyDescent="0.3">
      <c r="A15055" s="1"/>
      <c r="C15055" s="6"/>
      <c r="H15055" s="8"/>
      <c r="I15055" s="4"/>
      <c r="V15055" s="27"/>
    </row>
    <row r="15056" spans="1:22" x14ac:dyDescent="0.3">
      <c r="A15056" s="1"/>
      <c r="C15056" s="6"/>
      <c r="H15056" s="8"/>
      <c r="I15056" s="4"/>
      <c r="V15056" s="27"/>
    </row>
    <row r="15057" spans="1:22" x14ac:dyDescent="0.3">
      <c r="A15057" s="1"/>
      <c r="C15057" s="6"/>
      <c r="H15057" s="8"/>
      <c r="I15057" s="4"/>
      <c r="V15057" s="27"/>
    </row>
    <row r="15058" spans="1:22" x14ac:dyDescent="0.3">
      <c r="A15058" s="1"/>
      <c r="C15058" s="6"/>
      <c r="H15058" s="8"/>
      <c r="I15058" s="4"/>
      <c r="V15058" s="27"/>
    </row>
    <row r="15059" spans="1:22" x14ac:dyDescent="0.3">
      <c r="A15059" s="1"/>
      <c r="C15059" s="6"/>
      <c r="H15059" s="8"/>
      <c r="I15059" s="4"/>
      <c r="V15059" s="27"/>
    </row>
    <row r="15060" spans="1:22" x14ac:dyDescent="0.3">
      <c r="A15060" s="1"/>
      <c r="C15060" s="6"/>
      <c r="H15060" s="8"/>
      <c r="I15060" s="4"/>
      <c r="V15060" s="27"/>
    </row>
    <row r="15061" spans="1:22" x14ac:dyDescent="0.3">
      <c r="A15061" s="1"/>
      <c r="C15061" s="6"/>
      <c r="H15061" s="8"/>
      <c r="I15061" s="4"/>
      <c r="V15061" s="27"/>
    </row>
    <row r="15062" spans="1:22" x14ac:dyDescent="0.3">
      <c r="A15062" s="1"/>
      <c r="C15062" s="6"/>
      <c r="H15062" s="8"/>
      <c r="I15062" s="4"/>
      <c r="V15062" s="27"/>
    </row>
    <row r="15063" spans="1:22" x14ac:dyDescent="0.3">
      <c r="A15063" s="1"/>
      <c r="C15063" s="6"/>
      <c r="H15063" s="8"/>
      <c r="I15063" s="4"/>
      <c r="V15063" s="27"/>
    </row>
    <row r="15064" spans="1:22" x14ac:dyDescent="0.3">
      <c r="A15064" s="1"/>
      <c r="C15064" s="6"/>
      <c r="H15064" s="8"/>
      <c r="I15064" s="4"/>
      <c r="V15064" s="27"/>
    </row>
    <row r="15065" spans="1:22" x14ac:dyDescent="0.3">
      <c r="A15065" s="1"/>
      <c r="C15065" s="6"/>
      <c r="H15065" s="8"/>
      <c r="I15065" s="4"/>
      <c r="V15065" s="27"/>
    </row>
    <row r="15066" spans="1:22" x14ac:dyDescent="0.3">
      <c r="A15066" s="1"/>
      <c r="C15066" s="6"/>
      <c r="H15066" s="8"/>
      <c r="I15066" s="4"/>
      <c r="V15066" s="27"/>
    </row>
    <row r="15067" spans="1:22" x14ac:dyDescent="0.3">
      <c r="A15067" s="1"/>
      <c r="C15067" s="6"/>
      <c r="H15067" s="8"/>
      <c r="I15067" s="4"/>
      <c r="V15067" s="27"/>
    </row>
    <row r="15068" spans="1:22" x14ac:dyDescent="0.3">
      <c r="A15068" s="1"/>
      <c r="C15068" s="6"/>
      <c r="H15068" s="8"/>
      <c r="I15068" s="4"/>
      <c r="V15068" s="27"/>
    </row>
    <row r="15069" spans="1:22" x14ac:dyDescent="0.3">
      <c r="A15069" s="1"/>
      <c r="C15069" s="6"/>
      <c r="H15069" s="8"/>
      <c r="I15069" s="4"/>
      <c r="V15069" s="27"/>
    </row>
    <row r="15070" spans="1:22" x14ac:dyDescent="0.3">
      <c r="A15070" s="1"/>
      <c r="C15070" s="6"/>
      <c r="H15070" s="8"/>
      <c r="I15070" s="4"/>
      <c r="V15070" s="27"/>
    </row>
    <row r="15071" spans="1:22" x14ac:dyDescent="0.3">
      <c r="A15071" s="1"/>
      <c r="C15071" s="6"/>
      <c r="H15071" s="8"/>
      <c r="I15071" s="4"/>
      <c r="V15071" s="27"/>
    </row>
    <row r="15072" spans="1:22" x14ac:dyDescent="0.3">
      <c r="A15072" s="1"/>
      <c r="C15072" s="6"/>
      <c r="H15072" s="8"/>
      <c r="I15072" s="4"/>
      <c r="V15072" s="27"/>
    </row>
    <row r="15073" spans="1:22" x14ac:dyDescent="0.3">
      <c r="A15073" s="1"/>
      <c r="C15073" s="6"/>
      <c r="H15073" s="8"/>
      <c r="I15073" s="4"/>
      <c r="V15073" s="27"/>
    </row>
    <row r="15074" spans="1:22" x14ac:dyDescent="0.3">
      <c r="A15074" s="1"/>
      <c r="C15074" s="6"/>
      <c r="H15074" s="8"/>
      <c r="I15074" s="4"/>
      <c r="V15074" s="27"/>
    </row>
    <row r="15075" spans="1:22" x14ac:dyDescent="0.3">
      <c r="A15075" s="1"/>
      <c r="C15075" s="6"/>
      <c r="H15075" s="8"/>
      <c r="I15075" s="4"/>
      <c r="V15075" s="27"/>
    </row>
    <row r="15076" spans="1:22" x14ac:dyDescent="0.3">
      <c r="A15076" s="1"/>
      <c r="C15076" s="6"/>
      <c r="H15076" s="8"/>
      <c r="I15076" s="4"/>
      <c r="V15076" s="27"/>
    </row>
    <row r="15077" spans="1:22" x14ac:dyDescent="0.3">
      <c r="A15077" s="1"/>
      <c r="C15077" s="6"/>
      <c r="H15077" s="8"/>
      <c r="I15077" s="4"/>
      <c r="V15077" s="27"/>
    </row>
    <row r="15078" spans="1:22" x14ac:dyDescent="0.3">
      <c r="A15078" s="1"/>
      <c r="C15078" s="6"/>
      <c r="H15078" s="8"/>
      <c r="I15078" s="4"/>
      <c r="V15078" s="27"/>
    </row>
    <row r="15079" spans="1:22" x14ac:dyDescent="0.3">
      <c r="A15079" s="1"/>
      <c r="C15079" s="6"/>
      <c r="H15079" s="8"/>
      <c r="I15079" s="4"/>
      <c r="V15079" s="27"/>
    </row>
    <row r="15080" spans="1:22" x14ac:dyDescent="0.3">
      <c r="A15080" s="1"/>
      <c r="C15080" s="6"/>
      <c r="H15080" s="8"/>
      <c r="I15080" s="4"/>
      <c r="V15080" s="27"/>
    </row>
    <row r="15081" spans="1:22" x14ac:dyDescent="0.3">
      <c r="A15081" s="1"/>
      <c r="C15081" s="6"/>
      <c r="H15081" s="8"/>
      <c r="I15081" s="4"/>
      <c r="V15081" s="27"/>
    </row>
    <row r="15082" spans="1:22" x14ac:dyDescent="0.3">
      <c r="A15082" s="1"/>
      <c r="C15082" s="6"/>
      <c r="H15082" s="8"/>
      <c r="I15082" s="4"/>
      <c r="V15082" s="27"/>
    </row>
    <row r="15083" spans="1:22" x14ac:dyDescent="0.3">
      <c r="A15083" s="1"/>
      <c r="C15083" s="6"/>
      <c r="H15083" s="8"/>
      <c r="I15083" s="4"/>
      <c r="V15083" s="27"/>
    </row>
    <row r="15084" spans="1:22" x14ac:dyDescent="0.3">
      <c r="A15084" s="1"/>
      <c r="C15084" s="6"/>
      <c r="H15084" s="8"/>
      <c r="I15084" s="4"/>
      <c r="V15084" s="27"/>
    </row>
    <row r="15085" spans="1:22" x14ac:dyDescent="0.3">
      <c r="A15085" s="1"/>
      <c r="C15085" s="6"/>
      <c r="H15085" s="8"/>
      <c r="I15085" s="4"/>
      <c r="V15085" s="27"/>
    </row>
    <row r="15086" spans="1:22" x14ac:dyDescent="0.3">
      <c r="A15086" s="1"/>
      <c r="C15086" s="6"/>
      <c r="H15086" s="8"/>
      <c r="I15086" s="4"/>
      <c r="V15086" s="27"/>
    </row>
    <row r="15087" spans="1:22" x14ac:dyDescent="0.3">
      <c r="A15087" s="1"/>
      <c r="C15087" s="6"/>
      <c r="H15087" s="8"/>
      <c r="I15087" s="4"/>
      <c r="V15087" s="27"/>
    </row>
    <row r="15088" spans="1:22" x14ac:dyDescent="0.3">
      <c r="A15088" s="1"/>
      <c r="C15088" s="6"/>
      <c r="H15088" s="8"/>
      <c r="I15088" s="4"/>
      <c r="V15088" s="27"/>
    </row>
    <row r="15089" spans="1:22" x14ac:dyDescent="0.3">
      <c r="A15089" s="1"/>
      <c r="C15089" s="6"/>
      <c r="H15089" s="8"/>
      <c r="I15089" s="4"/>
      <c r="V15089" s="27"/>
    </row>
    <row r="15090" spans="1:22" x14ac:dyDescent="0.3">
      <c r="A15090" s="1"/>
      <c r="C15090" s="6"/>
      <c r="H15090" s="8"/>
      <c r="I15090" s="4"/>
      <c r="V15090" s="27"/>
    </row>
    <row r="15091" spans="1:22" x14ac:dyDescent="0.3">
      <c r="A15091" s="1"/>
      <c r="C15091" s="6"/>
      <c r="H15091" s="8"/>
      <c r="I15091" s="4"/>
      <c r="V15091" s="27"/>
    </row>
    <row r="15092" spans="1:22" x14ac:dyDescent="0.3">
      <c r="A15092" s="1"/>
      <c r="C15092" s="6"/>
      <c r="H15092" s="8"/>
      <c r="I15092" s="4"/>
      <c r="V15092" s="27"/>
    </row>
    <row r="15093" spans="1:22" x14ac:dyDescent="0.3">
      <c r="A15093" s="1"/>
      <c r="C15093" s="6"/>
      <c r="H15093" s="8"/>
      <c r="I15093" s="4"/>
      <c r="V15093" s="27"/>
    </row>
    <row r="15094" spans="1:22" x14ac:dyDescent="0.3">
      <c r="A15094" s="1"/>
      <c r="C15094" s="6"/>
      <c r="H15094" s="8"/>
      <c r="I15094" s="4"/>
      <c r="V15094" s="27"/>
    </row>
    <row r="15095" spans="1:22" x14ac:dyDescent="0.3">
      <c r="A15095" s="1"/>
      <c r="C15095" s="6"/>
      <c r="H15095" s="8"/>
      <c r="I15095" s="4"/>
      <c r="V15095" s="27"/>
    </row>
    <row r="15096" spans="1:22" x14ac:dyDescent="0.3">
      <c r="A15096" s="1"/>
      <c r="C15096" s="6"/>
      <c r="H15096" s="8"/>
      <c r="I15096" s="4"/>
      <c r="V15096" s="27"/>
    </row>
    <row r="15097" spans="1:22" x14ac:dyDescent="0.3">
      <c r="A15097" s="1"/>
      <c r="C15097" s="6"/>
      <c r="H15097" s="8"/>
      <c r="I15097" s="4"/>
      <c r="V15097" s="27"/>
    </row>
    <row r="15098" spans="1:22" x14ac:dyDescent="0.3">
      <c r="A15098" s="1"/>
      <c r="C15098" s="6"/>
      <c r="H15098" s="8"/>
      <c r="I15098" s="4"/>
      <c r="V15098" s="27"/>
    </row>
    <row r="15099" spans="1:22" x14ac:dyDescent="0.3">
      <c r="A15099" s="1"/>
      <c r="C15099" s="6"/>
      <c r="H15099" s="8"/>
      <c r="I15099" s="4"/>
      <c r="V15099" s="27"/>
    </row>
    <row r="15100" spans="1:22" x14ac:dyDescent="0.3">
      <c r="A15100" s="1"/>
      <c r="C15100" s="6"/>
      <c r="H15100" s="8"/>
      <c r="I15100" s="4"/>
      <c r="V15100" s="27"/>
    </row>
    <row r="15101" spans="1:22" x14ac:dyDescent="0.3">
      <c r="A15101" s="1"/>
      <c r="C15101" s="6"/>
      <c r="H15101" s="8"/>
      <c r="I15101" s="4"/>
      <c r="V15101" s="27"/>
    </row>
    <row r="15102" spans="1:22" x14ac:dyDescent="0.3">
      <c r="A15102" s="1"/>
      <c r="C15102" s="6"/>
      <c r="H15102" s="8"/>
      <c r="I15102" s="4"/>
      <c r="V15102" s="27"/>
    </row>
    <row r="15103" spans="1:22" x14ac:dyDescent="0.3">
      <c r="A15103" s="1"/>
      <c r="C15103" s="6"/>
      <c r="H15103" s="8"/>
      <c r="I15103" s="4"/>
      <c r="V15103" s="27"/>
    </row>
    <row r="15104" spans="1:22" x14ac:dyDescent="0.3">
      <c r="A15104" s="1"/>
      <c r="C15104" s="6"/>
      <c r="H15104" s="8"/>
      <c r="I15104" s="4"/>
      <c r="V15104" s="27"/>
    </row>
    <row r="15105" spans="1:22" x14ac:dyDescent="0.3">
      <c r="A15105" s="1"/>
      <c r="C15105" s="6"/>
      <c r="H15105" s="8"/>
      <c r="I15105" s="4"/>
      <c r="V15105" s="27"/>
    </row>
    <row r="15106" spans="1:22" x14ac:dyDescent="0.3">
      <c r="A15106" s="1"/>
      <c r="C15106" s="6"/>
      <c r="H15106" s="8"/>
      <c r="I15106" s="4"/>
      <c r="V15106" s="27"/>
    </row>
    <row r="15107" spans="1:22" x14ac:dyDescent="0.3">
      <c r="A15107" s="1"/>
      <c r="C15107" s="6"/>
      <c r="H15107" s="8"/>
      <c r="I15107" s="4"/>
      <c r="V15107" s="27"/>
    </row>
    <row r="15108" spans="1:22" x14ac:dyDescent="0.3">
      <c r="A15108" s="1"/>
      <c r="C15108" s="6"/>
      <c r="H15108" s="8"/>
      <c r="I15108" s="4"/>
      <c r="V15108" s="27"/>
    </row>
    <row r="15109" spans="1:22" x14ac:dyDescent="0.3">
      <c r="A15109" s="1"/>
      <c r="C15109" s="6"/>
      <c r="H15109" s="8"/>
      <c r="I15109" s="4"/>
      <c r="V15109" s="27"/>
    </row>
    <row r="15110" spans="1:22" x14ac:dyDescent="0.3">
      <c r="A15110" s="1"/>
      <c r="C15110" s="6"/>
      <c r="H15110" s="8"/>
      <c r="I15110" s="4"/>
      <c r="V15110" s="27"/>
    </row>
    <row r="15111" spans="1:22" x14ac:dyDescent="0.3">
      <c r="A15111" s="1"/>
      <c r="C15111" s="6"/>
      <c r="H15111" s="8"/>
      <c r="I15111" s="4"/>
      <c r="V15111" s="27"/>
    </row>
    <row r="15112" spans="1:22" x14ac:dyDescent="0.3">
      <c r="A15112" s="1"/>
      <c r="C15112" s="6"/>
      <c r="H15112" s="8"/>
      <c r="I15112" s="4"/>
      <c r="V15112" s="27"/>
    </row>
    <row r="15113" spans="1:22" x14ac:dyDescent="0.3">
      <c r="A15113" s="1"/>
      <c r="C15113" s="6"/>
      <c r="H15113" s="8"/>
      <c r="I15113" s="4"/>
      <c r="V15113" s="27"/>
    </row>
    <row r="15114" spans="1:22" x14ac:dyDescent="0.3">
      <c r="A15114" s="1"/>
      <c r="C15114" s="6"/>
      <c r="H15114" s="8"/>
      <c r="I15114" s="4"/>
      <c r="V15114" s="27"/>
    </row>
    <row r="15115" spans="1:22" x14ac:dyDescent="0.3">
      <c r="A15115" s="1"/>
      <c r="C15115" s="6"/>
      <c r="H15115" s="8"/>
      <c r="I15115" s="4"/>
      <c r="V15115" s="27"/>
    </row>
    <row r="15116" spans="1:22" x14ac:dyDescent="0.3">
      <c r="A15116" s="1"/>
      <c r="C15116" s="6"/>
      <c r="H15116" s="8"/>
      <c r="I15116" s="4"/>
      <c r="V15116" s="27"/>
    </row>
    <row r="15117" spans="1:22" x14ac:dyDescent="0.3">
      <c r="A15117" s="1"/>
      <c r="C15117" s="6"/>
      <c r="H15117" s="8"/>
      <c r="I15117" s="4"/>
      <c r="V15117" s="27"/>
    </row>
    <row r="15118" spans="1:22" x14ac:dyDescent="0.3">
      <c r="A15118" s="1"/>
      <c r="C15118" s="6"/>
      <c r="H15118" s="8"/>
      <c r="I15118" s="4"/>
      <c r="V15118" s="27"/>
    </row>
    <row r="15119" spans="1:22" x14ac:dyDescent="0.3">
      <c r="A15119" s="1"/>
      <c r="C15119" s="6"/>
      <c r="H15119" s="8"/>
      <c r="I15119" s="4"/>
      <c r="V15119" s="27"/>
    </row>
    <row r="15120" spans="1:22" x14ac:dyDescent="0.3">
      <c r="A15120" s="1"/>
      <c r="C15120" s="6"/>
      <c r="H15120" s="8"/>
      <c r="I15120" s="4"/>
      <c r="V15120" s="27"/>
    </row>
    <row r="15121" spans="1:22" x14ac:dyDescent="0.3">
      <c r="A15121" s="1"/>
      <c r="C15121" s="6"/>
      <c r="H15121" s="8"/>
      <c r="I15121" s="4"/>
      <c r="V15121" s="27"/>
    </row>
    <row r="15122" spans="1:22" x14ac:dyDescent="0.3">
      <c r="A15122" s="1"/>
      <c r="C15122" s="6"/>
      <c r="H15122" s="8"/>
      <c r="I15122" s="4"/>
      <c r="V15122" s="27"/>
    </row>
    <row r="15123" spans="1:22" x14ac:dyDescent="0.3">
      <c r="A15123" s="1"/>
      <c r="C15123" s="6"/>
      <c r="H15123" s="8"/>
      <c r="I15123" s="4"/>
      <c r="V15123" s="27"/>
    </row>
    <row r="15124" spans="1:22" x14ac:dyDescent="0.3">
      <c r="A15124" s="1"/>
      <c r="C15124" s="6"/>
      <c r="H15124" s="8"/>
      <c r="I15124" s="4"/>
      <c r="V15124" s="27"/>
    </row>
    <row r="15125" spans="1:22" x14ac:dyDescent="0.3">
      <c r="A15125" s="1"/>
      <c r="C15125" s="6"/>
      <c r="H15125" s="8"/>
      <c r="I15125" s="4"/>
      <c r="V15125" s="27"/>
    </row>
    <row r="15126" spans="1:22" x14ac:dyDescent="0.3">
      <c r="A15126" s="1"/>
      <c r="C15126" s="6"/>
      <c r="H15126" s="8"/>
      <c r="I15126" s="4"/>
      <c r="V15126" s="27"/>
    </row>
    <row r="15127" spans="1:22" x14ac:dyDescent="0.3">
      <c r="A15127" s="1"/>
      <c r="C15127" s="6"/>
      <c r="H15127" s="8"/>
      <c r="I15127" s="4"/>
      <c r="V15127" s="27"/>
    </row>
    <row r="15128" spans="1:22" x14ac:dyDescent="0.3">
      <c r="A15128" s="1"/>
      <c r="C15128" s="6"/>
      <c r="H15128" s="8"/>
      <c r="I15128" s="4"/>
      <c r="V15128" s="27"/>
    </row>
    <row r="15129" spans="1:22" x14ac:dyDescent="0.3">
      <c r="A15129" s="1"/>
      <c r="C15129" s="6"/>
      <c r="H15129" s="8"/>
      <c r="I15129" s="4"/>
      <c r="V15129" s="27"/>
    </row>
    <row r="15130" spans="1:22" x14ac:dyDescent="0.3">
      <c r="A15130" s="1"/>
      <c r="C15130" s="6"/>
      <c r="H15130" s="8"/>
      <c r="I15130" s="4"/>
      <c r="V15130" s="27"/>
    </row>
    <row r="15131" spans="1:22" x14ac:dyDescent="0.3">
      <c r="A15131" s="1"/>
      <c r="C15131" s="6"/>
      <c r="H15131" s="8"/>
      <c r="I15131" s="4"/>
      <c r="V15131" s="27"/>
    </row>
    <row r="15132" spans="1:22" x14ac:dyDescent="0.3">
      <c r="A15132" s="1"/>
      <c r="C15132" s="6"/>
      <c r="H15132" s="8"/>
      <c r="I15132" s="4"/>
      <c r="V15132" s="27"/>
    </row>
    <row r="15133" spans="1:22" x14ac:dyDescent="0.3">
      <c r="A15133" s="1"/>
      <c r="C15133" s="6"/>
      <c r="H15133" s="8"/>
      <c r="I15133" s="4"/>
      <c r="V15133" s="27"/>
    </row>
    <row r="15134" spans="1:22" x14ac:dyDescent="0.3">
      <c r="A15134" s="1"/>
      <c r="C15134" s="6"/>
      <c r="H15134" s="8"/>
      <c r="I15134" s="4"/>
      <c r="V15134" s="27"/>
    </row>
    <row r="15135" spans="1:22" x14ac:dyDescent="0.3">
      <c r="A15135" s="1"/>
      <c r="C15135" s="6"/>
      <c r="H15135" s="8"/>
      <c r="I15135" s="4"/>
      <c r="V15135" s="27"/>
    </row>
    <row r="15136" spans="1:22" x14ac:dyDescent="0.3">
      <c r="A15136" s="1"/>
      <c r="C15136" s="6"/>
      <c r="H15136" s="8"/>
      <c r="I15136" s="4"/>
      <c r="V15136" s="27"/>
    </row>
    <row r="15137" spans="1:22" x14ac:dyDescent="0.3">
      <c r="A15137" s="1"/>
      <c r="C15137" s="6"/>
      <c r="H15137" s="8"/>
      <c r="I15137" s="4"/>
      <c r="V15137" s="27"/>
    </row>
    <row r="15138" spans="1:22" x14ac:dyDescent="0.3">
      <c r="A15138" s="1"/>
      <c r="C15138" s="6"/>
      <c r="H15138" s="8"/>
      <c r="I15138" s="4"/>
      <c r="V15138" s="27"/>
    </row>
    <row r="15139" spans="1:22" x14ac:dyDescent="0.3">
      <c r="A15139" s="1"/>
      <c r="C15139" s="6"/>
      <c r="H15139" s="8"/>
      <c r="I15139" s="4"/>
      <c r="V15139" s="27"/>
    </row>
    <row r="15140" spans="1:22" x14ac:dyDescent="0.3">
      <c r="A15140" s="1"/>
      <c r="C15140" s="6"/>
      <c r="H15140" s="8"/>
      <c r="I15140" s="4"/>
      <c r="V15140" s="27"/>
    </row>
    <row r="15141" spans="1:22" x14ac:dyDescent="0.3">
      <c r="A15141" s="1"/>
      <c r="C15141" s="6"/>
      <c r="H15141" s="8"/>
      <c r="I15141" s="4"/>
      <c r="V15141" s="27"/>
    </row>
    <row r="15142" spans="1:22" x14ac:dyDescent="0.3">
      <c r="A15142" s="1"/>
      <c r="C15142" s="6"/>
      <c r="H15142" s="8"/>
      <c r="I15142" s="4"/>
      <c r="V15142" s="27"/>
    </row>
    <row r="15143" spans="1:22" x14ac:dyDescent="0.3">
      <c r="A15143" s="1"/>
      <c r="C15143" s="6"/>
      <c r="H15143" s="8"/>
      <c r="I15143" s="4"/>
      <c r="V15143" s="27"/>
    </row>
    <row r="15144" spans="1:22" x14ac:dyDescent="0.3">
      <c r="A15144" s="1"/>
      <c r="C15144" s="6"/>
      <c r="H15144" s="8"/>
      <c r="I15144" s="4"/>
      <c r="V15144" s="27"/>
    </row>
    <row r="15145" spans="1:22" x14ac:dyDescent="0.3">
      <c r="A15145" s="1"/>
      <c r="C15145" s="6"/>
      <c r="H15145" s="8"/>
      <c r="I15145" s="4"/>
      <c r="V15145" s="27"/>
    </row>
    <row r="15146" spans="1:22" x14ac:dyDescent="0.3">
      <c r="A15146" s="1"/>
      <c r="C15146" s="6"/>
      <c r="H15146" s="8"/>
      <c r="I15146" s="4"/>
      <c r="V15146" s="27"/>
    </row>
    <row r="15147" spans="1:22" x14ac:dyDescent="0.3">
      <c r="A15147" s="1"/>
      <c r="C15147" s="6"/>
      <c r="H15147" s="8"/>
      <c r="I15147" s="4"/>
      <c r="V15147" s="27"/>
    </row>
    <row r="15148" spans="1:22" x14ac:dyDescent="0.3">
      <c r="A15148" s="1"/>
      <c r="C15148" s="6"/>
      <c r="H15148" s="8"/>
      <c r="I15148" s="4"/>
      <c r="V15148" s="27"/>
    </row>
    <row r="15149" spans="1:22" x14ac:dyDescent="0.3">
      <c r="A15149" s="1"/>
      <c r="C15149" s="6"/>
      <c r="H15149" s="8"/>
      <c r="I15149" s="4"/>
      <c r="V15149" s="27"/>
    </row>
    <row r="15150" spans="1:22" x14ac:dyDescent="0.3">
      <c r="A15150" s="1"/>
      <c r="C15150" s="6"/>
      <c r="H15150" s="8"/>
      <c r="I15150" s="4"/>
      <c r="V15150" s="27"/>
    </row>
    <row r="15151" spans="1:22" x14ac:dyDescent="0.3">
      <c r="A15151" s="1"/>
      <c r="C15151" s="6"/>
      <c r="H15151" s="8"/>
      <c r="I15151" s="4"/>
      <c r="V15151" s="27"/>
    </row>
    <row r="15152" spans="1:22" x14ac:dyDescent="0.3">
      <c r="A15152" s="1"/>
      <c r="C15152" s="6"/>
      <c r="H15152" s="8"/>
      <c r="I15152" s="4"/>
      <c r="V15152" s="27"/>
    </row>
    <row r="15153" spans="1:22" x14ac:dyDescent="0.3">
      <c r="A15153" s="1"/>
      <c r="C15153" s="6"/>
      <c r="H15153" s="8"/>
      <c r="I15153" s="4"/>
      <c r="V15153" s="27"/>
    </row>
    <row r="15154" spans="1:22" x14ac:dyDescent="0.3">
      <c r="A15154" s="1"/>
      <c r="C15154" s="6"/>
      <c r="H15154" s="8"/>
      <c r="I15154" s="4"/>
      <c r="V15154" s="27"/>
    </row>
    <row r="15155" spans="1:22" x14ac:dyDescent="0.3">
      <c r="A15155" s="1"/>
      <c r="C15155" s="6"/>
      <c r="H15155" s="8"/>
      <c r="I15155" s="4"/>
      <c r="V15155" s="27"/>
    </row>
    <row r="15156" spans="1:22" x14ac:dyDescent="0.3">
      <c r="A15156" s="1"/>
      <c r="C15156" s="6"/>
      <c r="H15156" s="8"/>
      <c r="I15156" s="4"/>
      <c r="V15156" s="27"/>
    </row>
    <row r="15157" spans="1:22" x14ac:dyDescent="0.3">
      <c r="A15157" s="1"/>
      <c r="C15157" s="6"/>
      <c r="H15157" s="8"/>
      <c r="I15157" s="4"/>
      <c r="V15157" s="27"/>
    </row>
    <row r="15158" spans="1:22" x14ac:dyDescent="0.3">
      <c r="A15158" s="1"/>
      <c r="C15158" s="6"/>
      <c r="H15158" s="8"/>
      <c r="I15158" s="4"/>
      <c r="V15158" s="27"/>
    </row>
    <row r="15159" spans="1:22" x14ac:dyDescent="0.3">
      <c r="A15159" s="1"/>
      <c r="C15159" s="6"/>
      <c r="H15159" s="8"/>
      <c r="I15159" s="4"/>
      <c r="V15159" s="27"/>
    </row>
    <row r="15160" spans="1:22" x14ac:dyDescent="0.3">
      <c r="A15160" s="1"/>
      <c r="C15160" s="6"/>
      <c r="H15160" s="8"/>
      <c r="I15160" s="4"/>
      <c r="V15160" s="27"/>
    </row>
    <row r="15161" spans="1:22" x14ac:dyDescent="0.3">
      <c r="A15161" s="1"/>
      <c r="C15161" s="6"/>
      <c r="H15161" s="8"/>
      <c r="I15161" s="4"/>
      <c r="V15161" s="27"/>
    </row>
    <row r="15162" spans="1:22" x14ac:dyDescent="0.3">
      <c r="A15162" s="1"/>
      <c r="C15162" s="6"/>
      <c r="H15162" s="8"/>
      <c r="I15162" s="4"/>
      <c r="V15162" s="27"/>
    </row>
    <row r="15163" spans="1:22" x14ac:dyDescent="0.3">
      <c r="A15163" s="1"/>
      <c r="C15163" s="6"/>
      <c r="H15163" s="8"/>
      <c r="I15163" s="4"/>
      <c r="V15163" s="27"/>
    </row>
    <row r="15164" spans="1:22" x14ac:dyDescent="0.3">
      <c r="A15164" s="1"/>
      <c r="C15164" s="6"/>
      <c r="H15164" s="8"/>
      <c r="I15164" s="4"/>
      <c r="V15164" s="27"/>
    </row>
    <row r="15165" spans="1:22" x14ac:dyDescent="0.3">
      <c r="A15165" s="1"/>
      <c r="C15165" s="6"/>
      <c r="H15165" s="8"/>
      <c r="I15165" s="4"/>
      <c r="V15165" s="27"/>
    </row>
    <row r="15166" spans="1:22" x14ac:dyDescent="0.3">
      <c r="A15166" s="1"/>
      <c r="C15166" s="6"/>
      <c r="H15166" s="8"/>
      <c r="I15166" s="4"/>
      <c r="V15166" s="27"/>
    </row>
    <row r="15167" spans="1:22" x14ac:dyDescent="0.3">
      <c r="A15167" s="1"/>
      <c r="C15167" s="6"/>
      <c r="H15167" s="8"/>
      <c r="I15167" s="4"/>
      <c r="V15167" s="27"/>
    </row>
    <row r="15168" spans="1:22" x14ac:dyDescent="0.3">
      <c r="A15168" s="1"/>
      <c r="C15168" s="6"/>
      <c r="H15168" s="8"/>
      <c r="I15168" s="4"/>
      <c r="V15168" s="27"/>
    </row>
    <row r="15169" spans="1:22" x14ac:dyDescent="0.3">
      <c r="A15169" s="1"/>
      <c r="C15169" s="6"/>
      <c r="H15169" s="8"/>
      <c r="I15169" s="4"/>
      <c r="V15169" s="27"/>
    </row>
    <row r="15170" spans="1:22" x14ac:dyDescent="0.3">
      <c r="A15170" s="1"/>
      <c r="C15170" s="6"/>
      <c r="H15170" s="8"/>
      <c r="I15170" s="4"/>
      <c r="V15170" s="27"/>
    </row>
    <row r="15171" spans="1:22" x14ac:dyDescent="0.3">
      <c r="A15171" s="1"/>
      <c r="C15171" s="6"/>
      <c r="H15171" s="8"/>
      <c r="I15171" s="4"/>
      <c r="V15171" s="27"/>
    </row>
    <row r="15172" spans="1:22" x14ac:dyDescent="0.3">
      <c r="A15172" s="1"/>
      <c r="C15172" s="6"/>
      <c r="H15172" s="8"/>
      <c r="I15172" s="4"/>
      <c r="V15172" s="27"/>
    </row>
    <row r="15173" spans="1:22" x14ac:dyDescent="0.3">
      <c r="A15173" s="1"/>
      <c r="C15173" s="6"/>
      <c r="H15173" s="8"/>
      <c r="I15173" s="4"/>
      <c r="V15173" s="27"/>
    </row>
    <row r="15174" spans="1:22" x14ac:dyDescent="0.3">
      <c r="A15174" s="1"/>
      <c r="C15174" s="6"/>
      <c r="H15174" s="8"/>
      <c r="I15174" s="4"/>
      <c r="V15174" s="27"/>
    </row>
    <row r="15175" spans="1:22" x14ac:dyDescent="0.3">
      <c r="A15175" s="1"/>
      <c r="C15175" s="6"/>
      <c r="H15175" s="8"/>
      <c r="I15175" s="4"/>
      <c r="V15175" s="27"/>
    </row>
    <row r="15176" spans="1:22" x14ac:dyDescent="0.3">
      <c r="A15176" s="1"/>
      <c r="C15176" s="6"/>
      <c r="H15176" s="8"/>
      <c r="I15176" s="4"/>
      <c r="V15176" s="27"/>
    </row>
    <row r="15177" spans="1:22" x14ac:dyDescent="0.3">
      <c r="A15177" s="1"/>
      <c r="C15177" s="6"/>
      <c r="H15177" s="8"/>
      <c r="I15177" s="4"/>
      <c r="V15177" s="27"/>
    </row>
    <row r="15178" spans="1:22" x14ac:dyDescent="0.3">
      <c r="A15178" s="1"/>
      <c r="C15178" s="6"/>
      <c r="H15178" s="8"/>
      <c r="I15178" s="4"/>
      <c r="V15178" s="27"/>
    </row>
    <row r="15179" spans="1:22" x14ac:dyDescent="0.3">
      <c r="A15179" s="1"/>
      <c r="C15179" s="6"/>
      <c r="H15179" s="8"/>
      <c r="I15179" s="4"/>
      <c r="V15179" s="27"/>
    </row>
    <row r="15180" spans="1:22" x14ac:dyDescent="0.3">
      <c r="A15180" s="1"/>
      <c r="C15180" s="6"/>
      <c r="H15180" s="8"/>
      <c r="I15180" s="4"/>
      <c r="V15180" s="27"/>
    </row>
    <row r="15181" spans="1:22" x14ac:dyDescent="0.3">
      <c r="A15181" s="1"/>
      <c r="C15181" s="6"/>
      <c r="H15181" s="8"/>
      <c r="I15181" s="4"/>
      <c r="V15181" s="27"/>
    </row>
    <row r="15182" spans="1:22" x14ac:dyDescent="0.3">
      <c r="A15182" s="1"/>
      <c r="C15182" s="6"/>
      <c r="H15182" s="8"/>
      <c r="I15182" s="4"/>
      <c r="V15182" s="27"/>
    </row>
    <row r="15183" spans="1:22" x14ac:dyDescent="0.3">
      <c r="A15183" s="1"/>
      <c r="C15183" s="6"/>
      <c r="H15183" s="8"/>
      <c r="I15183" s="4"/>
      <c r="V15183" s="27"/>
    </row>
    <row r="15184" spans="1:22" x14ac:dyDescent="0.3">
      <c r="A15184" s="1"/>
      <c r="C15184" s="6"/>
      <c r="H15184" s="8"/>
      <c r="I15184" s="4"/>
      <c r="V15184" s="27"/>
    </row>
    <row r="15185" spans="1:22" x14ac:dyDescent="0.3">
      <c r="A15185" s="1"/>
      <c r="C15185" s="6"/>
      <c r="H15185" s="8"/>
      <c r="I15185" s="4"/>
      <c r="V15185" s="27"/>
    </row>
    <row r="15186" spans="1:22" x14ac:dyDescent="0.3">
      <c r="A15186" s="1"/>
      <c r="C15186" s="6"/>
      <c r="H15186" s="8"/>
      <c r="I15186" s="4"/>
      <c r="V15186" s="27"/>
    </row>
    <row r="15187" spans="1:22" x14ac:dyDescent="0.3">
      <c r="A15187" s="1"/>
      <c r="C15187" s="6"/>
      <c r="H15187" s="8"/>
      <c r="I15187" s="4"/>
      <c r="V15187" s="27"/>
    </row>
    <row r="15188" spans="1:22" x14ac:dyDescent="0.3">
      <c r="A15188" s="1"/>
      <c r="C15188" s="6"/>
      <c r="H15188" s="8"/>
      <c r="I15188" s="4"/>
      <c r="V15188" s="27"/>
    </row>
    <row r="15189" spans="1:22" x14ac:dyDescent="0.3">
      <c r="A15189" s="1"/>
      <c r="C15189" s="6"/>
      <c r="H15189" s="8"/>
      <c r="I15189" s="4"/>
      <c r="V15189" s="27"/>
    </row>
    <row r="15190" spans="1:22" x14ac:dyDescent="0.3">
      <c r="A15190" s="1"/>
      <c r="C15190" s="6"/>
      <c r="H15190" s="8"/>
      <c r="I15190" s="4"/>
      <c r="V15190" s="27"/>
    </row>
    <row r="15191" spans="1:22" x14ac:dyDescent="0.3">
      <c r="A15191" s="1"/>
      <c r="C15191" s="6"/>
      <c r="H15191" s="8"/>
      <c r="I15191" s="4"/>
      <c r="V15191" s="27"/>
    </row>
    <row r="15192" spans="1:22" x14ac:dyDescent="0.3">
      <c r="A15192" s="1"/>
      <c r="C15192" s="6"/>
      <c r="H15192" s="8"/>
      <c r="I15192" s="4"/>
      <c r="V15192" s="27"/>
    </row>
    <row r="15193" spans="1:22" x14ac:dyDescent="0.3">
      <c r="A15193" s="1"/>
      <c r="C15193" s="6"/>
      <c r="H15193" s="8"/>
      <c r="I15193" s="4"/>
      <c r="V15193" s="27"/>
    </row>
    <row r="15194" spans="1:22" x14ac:dyDescent="0.3">
      <c r="A15194" s="1"/>
      <c r="C15194" s="6"/>
      <c r="H15194" s="8"/>
      <c r="I15194" s="4"/>
      <c r="V15194" s="27"/>
    </row>
    <row r="15195" spans="1:22" x14ac:dyDescent="0.3">
      <c r="A15195" s="1"/>
      <c r="C15195" s="6"/>
      <c r="H15195" s="8"/>
      <c r="I15195" s="4"/>
      <c r="V15195" s="27"/>
    </row>
    <row r="15196" spans="1:22" x14ac:dyDescent="0.3">
      <c r="A15196" s="1"/>
      <c r="C15196" s="6"/>
      <c r="H15196" s="8"/>
      <c r="I15196" s="4"/>
      <c r="V15196" s="27"/>
    </row>
    <row r="15197" spans="1:22" x14ac:dyDescent="0.3">
      <c r="A15197" s="1"/>
      <c r="C15197" s="6"/>
      <c r="H15197" s="8"/>
      <c r="I15197" s="4"/>
      <c r="V15197" s="27"/>
    </row>
    <row r="15198" spans="1:22" x14ac:dyDescent="0.3">
      <c r="A15198" s="1"/>
      <c r="C15198" s="6"/>
      <c r="H15198" s="8"/>
      <c r="I15198" s="4"/>
      <c r="V15198" s="27"/>
    </row>
    <row r="15199" spans="1:22" x14ac:dyDescent="0.3">
      <c r="A15199" s="1"/>
      <c r="C15199" s="6"/>
      <c r="H15199" s="8"/>
      <c r="I15199" s="4"/>
      <c r="V15199" s="27"/>
    </row>
    <row r="15200" spans="1:22" x14ac:dyDescent="0.3">
      <c r="A15200" s="1"/>
      <c r="C15200" s="6"/>
      <c r="H15200" s="8"/>
      <c r="I15200" s="4"/>
      <c r="V15200" s="27"/>
    </row>
    <row r="15201" spans="1:22" x14ac:dyDescent="0.3">
      <c r="A15201" s="1"/>
      <c r="C15201" s="6"/>
      <c r="H15201" s="8"/>
      <c r="I15201" s="4"/>
      <c r="V15201" s="27"/>
    </row>
    <row r="15202" spans="1:22" x14ac:dyDescent="0.3">
      <c r="A15202" s="1"/>
      <c r="C15202" s="6"/>
      <c r="H15202" s="8"/>
      <c r="I15202" s="4"/>
      <c r="V15202" s="27"/>
    </row>
    <row r="15203" spans="1:22" x14ac:dyDescent="0.3">
      <c r="A15203" s="1"/>
      <c r="C15203" s="6"/>
      <c r="H15203" s="8"/>
      <c r="I15203" s="4"/>
      <c r="V15203" s="27"/>
    </row>
    <row r="15204" spans="1:22" x14ac:dyDescent="0.3">
      <c r="A15204" s="1"/>
      <c r="C15204" s="6"/>
      <c r="H15204" s="8"/>
      <c r="I15204" s="4"/>
      <c r="V15204" s="27"/>
    </row>
    <row r="15205" spans="1:22" x14ac:dyDescent="0.3">
      <c r="A15205" s="1"/>
      <c r="C15205" s="6"/>
      <c r="H15205" s="8"/>
      <c r="I15205" s="4"/>
      <c r="V15205" s="27"/>
    </row>
    <row r="15206" spans="1:22" x14ac:dyDescent="0.3">
      <c r="A15206" s="1"/>
      <c r="C15206" s="6"/>
      <c r="H15206" s="8"/>
      <c r="I15206" s="4"/>
      <c r="V15206" s="27"/>
    </row>
    <row r="15207" spans="1:22" x14ac:dyDescent="0.3">
      <c r="A15207" s="1"/>
      <c r="C15207" s="6"/>
      <c r="H15207" s="8"/>
      <c r="I15207" s="4"/>
      <c r="V15207" s="27"/>
    </row>
    <row r="15208" spans="1:22" x14ac:dyDescent="0.3">
      <c r="A15208" s="1"/>
      <c r="C15208" s="6"/>
      <c r="H15208" s="8"/>
      <c r="I15208" s="4"/>
      <c r="V15208" s="27"/>
    </row>
    <row r="15209" spans="1:22" x14ac:dyDescent="0.3">
      <c r="A15209" s="1"/>
      <c r="C15209" s="6"/>
      <c r="H15209" s="8"/>
      <c r="I15209" s="4"/>
      <c r="V15209" s="27"/>
    </row>
    <row r="15210" spans="1:22" x14ac:dyDescent="0.3">
      <c r="A15210" s="1"/>
      <c r="C15210" s="6"/>
      <c r="H15210" s="8"/>
      <c r="I15210" s="4"/>
      <c r="V15210" s="27"/>
    </row>
    <row r="15211" spans="1:22" x14ac:dyDescent="0.3">
      <c r="A15211" s="1"/>
      <c r="C15211" s="6"/>
      <c r="H15211" s="8"/>
      <c r="I15211" s="4"/>
      <c r="V15211" s="27"/>
    </row>
    <row r="15212" spans="1:22" x14ac:dyDescent="0.3">
      <c r="A15212" s="1"/>
      <c r="C15212" s="6"/>
      <c r="H15212" s="8"/>
      <c r="I15212" s="4"/>
      <c r="V15212" s="27"/>
    </row>
    <row r="15213" spans="1:22" x14ac:dyDescent="0.3">
      <c r="A15213" s="1"/>
      <c r="C15213" s="6"/>
      <c r="H15213" s="8"/>
      <c r="I15213" s="4"/>
      <c r="V15213" s="27"/>
    </row>
    <row r="15214" spans="1:22" x14ac:dyDescent="0.3">
      <c r="A15214" s="1"/>
      <c r="C15214" s="6"/>
      <c r="H15214" s="8"/>
      <c r="I15214" s="4"/>
      <c r="V15214" s="27"/>
    </row>
    <row r="15215" spans="1:22" x14ac:dyDescent="0.3">
      <c r="A15215" s="1"/>
      <c r="C15215" s="6"/>
      <c r="H15215" s="8"/>
      <c r="I15215" s="4"/>
      <c r="V15215" s="27"/>
    </row>
    <row r="15216" spans="1:22" x14ac:dyDescent="0.3">
      <c r="A15216" s="1"/>
      <c r="C15216" s="6"/>
      <c r="H15216" s="8"/>
      <c r="I15216" s="4"/>
      <c r="V15216" s="27"/>
    </row>
    <row r="15217" spans="1:22" x14ac:dyDescent="0.3">
      <c r="A15217" s="1"/>
      <c r="C15217" s="6"/>
      <c r="H15217" s="8"/>
      <c r="I15217" s="4"/>
      <c r="V15217" s="27"/>
    </row>
    <row r="15218" spans="1:22" x14ac:dyDescent="0.3">
      <c r="A15218" s="1"/>
      <c r="C15218" s="6"/>
      <c r="H15218" s="8"/>
      <c r="I15218" s="4"/>
      <c r="V15218" s="27"/>
    </row>
    <row r="15219" spans="1:22" x14ac:dyDescent="0.3">
      <c r="A15219" s="1"/>
      <c r="C15219" s="6"/>
      <c r="H15219" s="8"/>
      <c r="I15219" s="4"/>
      <c r="V15219" s="27"/>
    </row>
    <row r="15220" spans="1:22" x14ac:dyDescent="0.3">
      <c r="A15220" s="1"/>
      <c r="C15220" s="6"/>
      <c r="H15220" s="8"/>
      <c r="I15220" s="4"/>
      <c r="V15220" s="27"/>
    </row>
    <row r="15221" spans="1:22" x14ac:dyDescent="0.3">
      <c r="A15221" s="1"/>
      <c r="C15221" s="6"/>
      <c r="H15221" s="8"/>
      <c r="I15221" s="4"/>
      <c r="V15221" s="27"/>
    </row>
    <row r="15222" spans="1:22" x14ac:dyDescent="0.3">
      <c r="A15222" s="1"/>
      <c r="C15222" s="6"/>
      <c r="H15222" s="8"/>
      <c r="I15222" s="4"/>
      <c r="V15222" s="27"/>
    </row>
    <row r="15223" spans="1:22" x14ac:dyDescent="0.3">
      <c r="A15223" s="1"/>
      <c r="C15223" s="6"/>
      <c r="H15223" s="8"/>
      <c r="I15223" s="4"/>
      <c r="V15223" s="27"/>
    </row>
    <row r="15224" spans="1:22" x14ac:dyDescent="0.3">
      <c r="A15224" s="1"/>
      <c r="C15224" s="6"/>
      <c r="H15224" s="8"/>
      <c r="I15224" s="4"/>
      <c r="V15224" s="27"/>
    </row>
    <row r="15225" spans="1:22" x14ac:dyDescent="0.3">
      <c r="A15225" s="1"/>
      <c r="C15225" s="6"/>
      <c r="H15225" s="8"/>
      <c r="I15225" s="4"/>
      <c r="V15225" s="27"/>
    </row>
    <row r="15226" spans="1:22" x14ac:dyDescent="0.3">
      <c r="A15226" s="1"/>
      <c r="C15226" s="6"/>
      <c r="H15226" s="8"/>
      <c r="I15226" s="4"/>
      <c r="V15226" s="27"/>
    </row>
    <row r="15227" spans="1:22" x14ac:dyDescent="0.3">
      <c r="A15227" s="1"/>
      <c r="C15227" s="6"/>
      <c r="H15227" s="8"/>
      <c r="I15227" s="4"/>
      <c r="V15227" s="27"/>
    </row>
    <row r="15228" spans="1:22" x14ac:dyDescent="0.3">
      <c r="A15228" s="1"/>
      <c r="C15228" s="6"/>
      <c r="H15228" s="8"/>
      <c r="I15228" s="4"/>
      <c r="V15228" s="27"/>
    </row>
    <row r="15229" spans="1:22" x14ac:dyDescent="0.3">
      <c r="A15229" s="1"/>
      <c r="C15229" s="6"/>
      <c r="H15229" s="8"/>
      <c r="I15229" s="4"/>
      <c r="V15229" s="27"/>
    </row>
    <row r="15230" spans="1:22" x14ac:dyDescent="0.3">
      <c r="A15230" s="1"/>
      <c r="C15230" s="6"/>
      <c r="H15230" s="8"/>
      <c r="I15230" s="4"/>
      <c r="V15230" s="27"/>
    </row>
    <row r="15231" spans="1:22" x14ac:dyDescent="0.3">
      <c r="A15231" s="1"/>
      <c r="C15231" s="6"/>
      <c r="H15231" s="8"/>
      <c r="I15231" s="4"/>
      <c r="V15231" s="27"/>
    </row>
    <row r="15232" spans="1:22" x14ac:dyDescent="0.3">
      <c r="A15232" s="1"/>
      <c r="C15232" s="6"/>
      <c r="H15232" s="8"/>
      <c r="I15232" s="4"/>
      <c r="V15232" s="27"/>
    </row>
    <row r="15233" spans="1:22" x14ac:dyDescent="0.3">
      <c r="A15233" s="1"/>
      <c r="C15233" s="6"/>
      <c r="H15233" s="8"/>
      <c r="I15233" s="4"/>
      <c r="V15233" s="27"/>
    </row>
    <row r="15234" spans="1:22" x14ac:dyDescent="0.3">
      <c r="A15234" s="1"/>
      <c r="C15234" s="6"/>
      <c r="H15234" s="8"/>
      <c r="I15234" s="4"/>
      <c r="V15234" s="27"/>
    </row>
    <row r="15235" spans="1:22" x14ac:dyDescent="0.3">
      <c r="A15235" s="1"/>
      <c r="C15235" s="6"/>
      <c r="H15235" s="8"/>
      <c r="I15235" s="4"/>
      <c r="V15235" s="27"/>
    </row>
    <row r="15236" spans="1:22" x14ac:dyDescent="0.3">
      <c r="A15236" s="1"/>
      <c r="C15236" s="6"/>
      <c r="H15236" s="8"/>
      <c r="I15236" s="4"/>
      <c r="V15236" s="27"/>
    </row>
    <row r="15237" spans="1:22" x14ac:dyDescent="0.3">
      <c r="A15237" s="1"/>
      <c r="C15237" s="6"/>
      <c r="H15237" s="8"/>
      <c r="I15237" s="4"/>
      <c r="V15237" s="27"/>
    </row>
    <row r="15238" spans="1:22" x14ac:dyDescent="0.3">
      <c r="A15238" s="1"/>
      <c r="C15238" s="6"/>
      <c r="H15238" s="8"/>
      <c r="I15238" s="4"/>
      <c r="V15238" s="27"/>
    </row>
    <row r="15239" spans="1:22" x14ac:dyDescent="0.3">
      <c r="A15239" s="1"/>
      <c r="C15239" s="6"/>
      <c r="H15239" s="8"/>
      <c r="I15239" s="4"/>
      <c r="V15239" s="27"/>
    </row>
    <row r="15240" spans="1:22" x14ac:dyDescent="0.3">
      <c r="A15240" s="1"/>
      <c r="C15240" s="6"/>
      <c r="H15240" s="8"/>
      <c r="I15240" s="4"/>
      <c r="V15240" s="27"/>
    </row>
    <row r="15241" spans="1:22" x14ac:dyDescent="0.3">
      <c r="A15241" s="1"/>
      <c r="C15241" s="6"/>
      <c r="H15241" s="8"/>
      <c r="I15241" s="4"/>
      <c r="V15241" s="27"/>
    </row>
    <row r="15242" spans="1:22" x14ac:dyDescent="0.3">
      <c r="A15242" s="1"/>
      <c r="C15242" s="6"/>
      <c r="H15242" s="8"/>
      <c r="I15242" s="4"/>
      <c r="V15242" s="27"/>
    </row>
    <row r="15243" spans="1:22" x14ac:dyDescent="0.3">
      <c r="A15243" s="1"/>
      <c r="C15243" s="6"/>
      <c r="H15243" s="8"/>
      <c r="I15243" s="4"/>
      <c r="V15243" s="27"/>
    </row>
    <row r="15244" spans="1:22" x14ac:dyDescent="0.3">
      <c r="A15244" s="1"/>
      <c r="C15244" s="6"/>
      <c r="H15244" s="8"/>
      <c r="I15244" s="4"/>
      <c r="V15244" s="27"/>
    </row>
    <row r="15245" spans="1:22" x14ac:dyDescent="0.3">
      <c r="A15245" s="1"/>
      <c r="C15245" s="6"/>
      <c r="H15245" s="8"/>
      <c r="I15245" s="4"/>
      <c r="V15245" s="27"/>
    </row>
    <row r="15246" spans="1:22" x14ac:dyDescent="0.3">
      <c r="A15246" s="1"/>
      <c r="C15246" s="6"/>
      <c r="H15246" s="8"/>
      <c r="I15246" s="4"/>
      <c r="V15246" s="27"/>
    </row>
    <row r="15247" spans="1:22" x14ac:dyDescent="0.3">
      <c r="A15247" s="1"/>
      <c r="C15247" s="6"/>
      <c r="H15247" s="8"/>
      <c r="I15247" s="4"/>
      <c r="V15247" s="27"/>
    </row>
    <row r="15248" spans="1:22" x14ac:dyDescent="0.3">
      <c r="A15248" s="1"/>
      <c r="C15248" s="6"/>
      <c r="H15248" s="8"/>
      <c r="I15248" s="4"/>
      <c r="V15248" s="27"/>
    </row>
    <row r="15249" spans="1:22" x14ac:dyDescent="0.3">
      <c r="A15249" s="1"/>
      <c r="C15249" s="6"/>
      <c r="H15249" s="8"/>
      <c r="I15249" s="4"/>
      <c r="V15249" s="27"/>
    </row>
    <row r="15250" spans="1:22" x14ac:dyDescent="0.3">
      <c r="A15250" s="1"/>
      <c r="C15250" s="6"/>
      <c r="H15250" s="8"/>
      <c r="I15250" s="4"/>
      <c r="V15250" s="27"/>
    </row>
    <row r="15251" spans="1:22" x14ac:dyDescent="0.3">
      <c r="A15251" s="1"/>
      <c r="C15251" s="6"/>
      <c r="H15251" s="8"/>
      <c r="I15251" s="4"/>
      <c r="V15251" s="27"/>
    </row>
    <row r="15252" spans="1:22" x14ac:dyDescent="0.3">
      <c r="A15252" s="1"/>
      <c r="C15252" s="6"/>
      <c r="H15252" s="8"/>
      <c r="I15252" s="4"/>
      <c r="V15252" s="27"/>
    </row>
    <row r="15253" spans="1:22" x14ac:dyDescent="0.3">
      <c r="A15253" s="1"/>
      <c r="C15253" s="6"/>
      <c r="H15253" s="8"/>
      <c r="I15253" s="4"/>
      <c r="V15253" s="27"/>
    </row>
    <row r="15254" spans="1:22" x14ac:dyDescent="0.3">
      <c r="A15254" s="1"/>
      <c r="C15254" s="6"/>
      <c r="H15254" s="8"/>
      <c r="I15254" s="4"/>
      <c r="V15254" s="27"/>
    </row>
    <row r="15255" spans="1:22" x14ac:dyDescent="0.3">
      <c r="A15255" s="1"/>
      <c r="C15255" s="6"/>
      <c r="H15255" s="8"/>
      <c r="I15255" s="4"/>
      <c r="V15255" s="27"/>
    </row>
    <row r="15256" spans="1:22" x14ac:dyDescent="0.3">
      <c r="A15256" s="1"/>
      <c r="C15256" s="6"/>
      <c r="H15256" s="8"/>
      <c r="I15256" s="4"/>
      <c r="V15256" s="27"/>
    </row>
    <row r="15257" spans="1:22" x14ac:dyDescent="0.3">
      <c r="A15257" s="1"/>
      <c r="C15257" s="6"/>
      <c r="H15257" s="8"/>
      <c r="I15257" s="4"/>
      <c r="V15257" s="27"/>
    </row>
    <row r="15258" spans="1:22" x14ac:dyDescent="0.3">
      <c r="A15258" s="1"/>
      <c r="C15258" s="6"/>
      <c r="H15258" s="8"/>
      <c r="I15258" s="4"/>
      <c r="V15258" s="27"/>
    </row>
    <row r="15259" spans="1:22" x14ac:dyDescent="0.3">
      <c r="A15259" s="1"/>
      <c r="C15259" s="6"/>
      <c r="H15259" s="8"/>
      <c r="I15259" s="4"/>
      <c r="V15259" s="27"/>
    </row>
    <row r="15260" spans="1:22" x14ac:dyDescent="0.3">
      <c r="A15260" s="1"/>
      <c r="C15260" s="6"/>
      <c r="H15260" s="8"/>
      <c r="I15260" s="4"/>
      <c r="V15260" s="27"/>
    </row>
    <row r="15261" spans="1:22" x14ac:dyDescent="0.3">
      <c r="A15261" s="1"/>
      <c r="C15261" s="6"/>
      <c r="H15261" s="8"/>
      <c r="I15261" s="4"/>
      <c r="V15261" s="27"/>
    </row>
    <row r="15262" spans="1:22" x14ac:dyDescent="0.3">
      <c r="A15262" s="1"/>
      <c r="C15262" s="6"/>
      <c r="H15262" s="8"/>
      <c r="I15262" s="4"/>
      <c r="V15262" s="27"/>
    </row>
    <row r="15263" spans="1:22" x14ac:dyDescent="0.3">
      <c r="A15263" s="1"/>
      <c r="C15263" s="6"/>
      <c r="H15263" s="8"/>
      <c r="I15263" s="4"/>
      <c r="V15263" s="27"/>
    </row>
    <row r="15264" spans="1:22" x14ac:dyDescent="0.3">
      <c r="A15264" s="1"/>
      <c r="C15264" s="6"/>
      <c r="H15264" s="8"/>
      <c r="I15264" s="4"/>
      <c r="V15264" s="27"/>
    </row>
    <row r="15265" spans="1:22" x14ac:dyDescent="0.3">
      <c r="A15265" s="1"/>
      <c r="C15265" s="6"/>
      <c r="H15265" s="8"/>
      <c r="I15265" s="4"/>
      <c r="V15265" s="27"/>
    </row>
    <row r="15266" spans="1:22" x14ac:dyDescent="0.3">
      <c r="A15266" s="1"/>
      <c r="C15266" s="6"/>
      <c r="H15266" s="8"/>
      <c r="I15266" s="4"/>
      <c r="V15266" s="27"/>
    </row>
    <row r="15267" spans="1:22" x14ac:dyDescent="0.3">
      <c r="A15267" s="1"/>
      <c r="C15267" s="6"/>
      <c r="H15267" s="8"/>
      <c r="I15267" s="4"/>
      <c r="V15267" s="27"/>
    </row>
    <row r="15268" spans="1:22" x14ac:dyDescent="0.3">
      <c r="A15268" s="1"/>
      <c r="C15268" s="6"/>
      <c r="H15268" s="8"/>
      <c r="I15268" s="4"/>
      <c r="V15268" s="27"/>
    </row>
    <row r="15269" spans="1:22" x14ac:dyDescent="0.3">
      <c r="A15269" s="1"/>
      <c r="C15269" s="6"/>
      <c r="H15269" s="8"/>
      <c r="I15269" s="4"/>
      <c r="V15269" s="27"/>
    </row>
    <row r="15270" spans="1:22" x14ac:dyDescent="0.3">
      <c r="A15270" s="1"/>
      <c r="C15270" s="6"/>
      <c r="H15270" s="8"/>
      <c r="I15270" s="4"/>
      <c r="V15270" s="27"/>
    </row>
    <row r="15271" spans="1:22" x14ac:dyDescent="0.3">
      <c r="A15271" s="1"/>
      <c r="C15271" s="6"/>
      <c r="H15271" s="8"/>
      <c r="I15271" s="4"/>
      <c r="V15271" s="27"/>
    </row>
    <row r="15272" spans="1:22" x14ac:dyDescent="0.3">
      <c r="A15272" s="1"/>
      <c r="C15272" s="6"/>
      <c r="H15272" s="8"/>
      <c r="I15272" s="4"/>
      <c r="V15272" s="27"/>
    </row>
    <row r="15273" spans="1:22" x14ac:dyDescent="0.3">
      <c r="A15273" s="1"/>
      <c r="C15273" s="6"/>
      <c r="H15273" s="8"/>
      <c r="I15273" s="4"/>
      <c r="V15273" s="27"/>
    </row>
    <row r="15274" spans="1:22" x14ac:dyDescent="0.3">
      <c r="A15274" s="1"/>
      <c r="C15274" s="6"/>
      <c r="H15274" s="8"/>
      <c r="I15274" s="4"/>
      <c r="V15274" s="27"/>
    </row>
    <row r="15275" spans="1:22" x14ac:dyDescent="0.3">
      <c r="A15275" s="1"/>
      <c r="C15275" s="6"/>
      <c r="H15275" s="8"/>
      <c r="I15275" s="4"/>
      <c r="V15275" s="27"/>
    </row>
    <row r="15276" spans="1:22" x14ac:dyDescent="0.3">
      <c r="A15276" s="1"/>
      <c r="C15276" s="6"/>
      <c r="H15276" s="8"/>
      <c r="I15276" s="4"/>
      <c r="V15276" s="27"/>
    </row>
    <row r="15277" spans="1:22" x14ac:dyDescent="0.3">
      <c r="A15277" s="1"/>
      <c r="C15277" s="6"/>
      <c r="H15277" s="8"/>
      <c r="I15277" s="4"/>
      <c r="V15277" s="27"/>
    </row>
    <row r="15278" spans="1:22" x14ac:dyDescent="0.3">
      <c r="A15278" s="1"/>
      <c r="C15278" s="6"/>
      <c r="H15278" s="8"/>
      <c r="I15278" s="4"/>
      <c r="V15278" s="27"/>
    </row>
    <row r="15279" spans="1:22" x14ac:dyDescent="0.3">
      <c r="A15279" s="1"/>
      <c r="C15279" s="6"/>
      <c r="H15279" s="8"/>
      <c r="I15279" s="4"/>
      <c r="V15279" s="27"/>
    </row>
    <row r="15280" spans="1:22" x14ac:dyDescent="0.3">
      <c r="A15280" s="1"/>
      <c r="C15280" s="6"/>
      <c r="H15280" s="8"/>
      <c r="I15280" s="4"/>
      <c r="V15280" s="27"/>
    </row>
    <row r="15281" spans="1:22" x14ac:dyDescent="0.3">
      <c r="A15281" s="1"/>
      <c r="C15281" s="6"/>
      <c r="H15281" s="8"/>
      <c r="I15281" s="4"/>
      <c r="V15281" s="27"/>
    </row>
    <row r="15282" spans="1:22" x14ac:dyDescent="0.3">
      <c r="A15282" s="1"/>
      <c r="C15282" s="6"/>
      <c r="H15282" s="8"/>
      <c r="I15282" s="4"/>
      <c r="V15282" s="27"/>
    </row>
    <row r="15283" spans="1:22" x14ac:dyDescent="0.3">
      <c r="A15283" s="1"/>
      <c r="C15283" s="6"/>
      <c r="H15283" s="8"/>
      <c r="I15283" s="4"/>
      <c r="V15283" s="27"/>
    </row>
    <row r="15284" spans="1:22" x14ac:dyDescent="0.3">
      <c r="A15284" s="1"/>
      <c r="C15284" s="6"/>
      <c r="H15284" s="8"/>
      <c r="I15284" s="4"/>
      <c r="V15284" s="27"/>
    </row>
    <row r="15285" spans="1:22" x14ac:dyDescent="0.3">
      <c r="A15285" s="1"/>
      <c r="C15285" s="6"/>
      <c r="H15285" s="8"/>
      <c r="I15285" s="4"/>
      <c r="V15285" s="27"/>
    </row>
    <row r="15286" spans="1:22" x14ac:dyDescent="0.3">
      <c r="A15286" s="1"/>
      <c r="C15286" s="6"/>
      <c r="H15286" s="8"/>
      <c r="I15286" s="4"/>
      <c r="V15286" s="27"/>
    </row>
    <row r="15287" spans="1:22" x14ac:dyDescent="0.3">
      <c r="A15287" s="1"/>
      <c r="C15287" s="6"/>
      <c r="H15287" s="8"/>
      <c r="I15287" s="4"/>
      <c r="V15287" s="27"/>
    </row>
    <row r="15288" spans="1:22" x14ac:dyDescent="0.3">
      <c r="A15288" s="1"/>
      <c r="C15288" s="6"/>
      <c r="H15288" s="8"/>
      <c r="I15288" s="4"/>
      <c r="V15288" s="27"/>
    </row>
    <row r="15289" spans="1:22" x14ac:dyDescent="0.3">
      <c r="A15289" s="1"/>
      <c r="C15289" s="6"/>
      <c r="H15289" s="8"/>
      <c r="I15289" s="4"/>
      <c r="V15289" s="27"/>
    </row>
    <row r="15290" spans="1:22" x14ac:dyDescent="0.3">
      <c r="A15290" s="1"/>
      <c r="C15290" s="6"/>
      <c r="H15290" s="8"/>
      <c r="I15290" s="4"/>
      <c r="V15290" s="27"/>
    </row>
    <row r="15291" spans="1:22" x14ac:dyDescent="0.3">
      <c r="A15291" s="1"/>
      <c r="C15291" s="6"/>
      <c r="H15291" s="8"/>
      <c r="I15291" s="4"/>
      <c r="V15291" s="27"/>
    </row>
    <row r="15292" spans="1:22" x14ac:dyDescent="0.3">
      <c r="A15292" s="1"/>
      <c r="C15292" s="6"/>
      <c r="H15292" s="8"/>
      <c r="I15292" s="4"/>
      <c r="V15292" s="27"/>
    </row>
    <row r="15293" spans="1:22" x14ac:dyDescent="0.3">
      <c r="A15293" s="1"/>
      <c r="C15293" s="6"/>
      <c r="H15293" s="8"/>
      <c r="I15293" s="4"/>
      <c r="V15293" s="27"/>
    </row>
    <row r="15294" spans="1:22" x14ac:dyDescent="0.3">
      <c r="A15294" s="1"/>
      <c r="C15294" s="6"/>
      <c r="H15294" s="8"/>
      <c r="I15294" s="4"/>
      <c r="V15294" s="27"/>
    </row>
    <row r="15295" spans="1:22" x14ac:dyDescent="0.3">
      <c r="A15295" s="1"/>
      <c r="C15295" s="6"/>
      <c r="H15295" s="8"/>
      <c r="I15295" s="4"/>
      <c r="V15295" s="27"/>
    </row>
    <row r="15296" spans="1:22" x14ac:dyDescent="0.3">
      <c r="A15296" s="1"/>
      <c r="C15296" s="6"/>
      <c r="H15296" s="8"/>
      <c r="I15296" s="4"/>
      <c r="V15296" s="27"/>
    </row>
    <row r="15297" spans="1:22" x14ac:dyDescent="0.3">
      <c r="A15297" s="1"/>
      <c r="C15297" s="6"/>
      <c r="H15297" s="8"/>
      <c r="I15297" s="4"/>
      <c r="V15297" s="27"/>
    </row>
    <row r="15298" spans="1:22" x14ac:dyDescent="0.3">
      <c r="A15298" s="1"/>
      <c r="C15298" s="6"/>
      <c r="H15298" s="8"/>
      <c r="I15298" s="4"/>
      <c r="V15298" s="27"/>
    </row>
    <row r="15299" spans="1:22" x14ac:dyDescent="0.3">
      <c r="A15299" s="1"/>
      <c r="C15299" s="6"/>
      <c r="H15299" s="8"/>
      <c r="I15299" s="4"/>
      <c r="V15299" s="27"/>
    </row>
    <row r="15300" spans="1:22" x14ac:dyDescent="0.3">
      <c r="A15300" s="1"/>
      <c r="C15300" s="6"/>
      <c r="H15300" s="8"/>
      <c r="I15300" s="4"/>
      <c r="V15300" s="27"/>
    </row>
    <row r="15301" spans="1:22" x14ac:dyDescent="0.3">
      <c r="A15301" s="1"/>
      <c r="C15301" s="6"/>
      <c r="H15301" s="8"/>
      <c r="I15301" s="4"/>
      <c r="V15301" s="27"/>
    </row>
    <row r="15302" spans="1:22" x14ac:dyDescent="0.3">
      <c r="A15302" s="1"/>
      <c r="C15302" s="6"/>
      <c r="H15302" s="8"/>
      <c r="I15302" s="4"/>
      <c r="V15302" s="27"/>
    </row>
    <row r="15303" spans="1:22" x14ac:dyDescent="0.3">
      <c r="A15303" s="1"/>
      <c r="C15303" s="6"/>
      <c r="H15303" s="8"/>
      <c r="I15303" s="4"/>
      <c r="V15303" s="27"/>
    </row>
    <row r="15304" spans="1:22" x14ac:dyDescent="0.3">
      <c r="A15304" s="1"/>
      <c r="C15304" s="6"/>
      <c r="H15304" s="8"/>
      <c r="I15304" s="4"/>
      <c r="V15304" s="27"/>
    </row>
    <row r="15305" spans="1:22" x14ac:dyDescent="0.3">
      <c r="A15305" s="1"/>
      <c r="C15305" s="6"/>
      <c r="H15305" s="8"/>
      <c r="I15305" s="4"/>
      <c r="V15305" s="27"/>
    </row>
    <row r="15306" spans="1:22" x14ac:dyDescent="0.3">
      <c r="A15306" s="1"/>
      <c r="C15306" s="6"/>
      <c r="H15306" s="8"/>
      <c r="I15306" s="4"/>
      <c r="V15306" s="27"/>
    </row>
    <row r="15307" spans="1:22" x14ac:dyDescent="0.3">
      <c r="A15307" s="1"/>
      <c r="C15307" s="6"/>
      <c r="H15307" s="8"/>
      <c r="I15307" s="4"/>
      <c r="V15307" s="27"/>
    </row>
    <row r="15308" spans="1:22" x14ac:dyDescent="0.3">
      <c r="A15308" s="1"/>
      <c r="C15308" s="6"/>
      <c r="H15308" s="8"/>
      <c r="I15308" s="4"/>
      <c r="V15308" s="27"/>
    </row>
    <row r="15309" spans="1:22" x14ac:dyDescent="0.3">
      <c r="A15309" s="1"/>
      <c r="C15309" s="6"/>
      <c r="H15309" s="8"/>
      <c r="I15309" s="4"/>
      <c r="V15309" s="27"/>
    </row>
    <row r="15310" spans="1:22" x14ac:dyDescent="0.3">
      <c r="A15310" s="1"/>
      <c r="C15310" s="6"/>
      <c r="H15310" s="8"/>
      <c r="I15310" s="4"/>
      <c r="V15310" s="27"/>
    </row>
    <row r="15311" spans="1:22" x14ac:dyDescent="0.3">
      <c r="A15311" s="1"/>
      <c r="C15311" s="6"/>
      <c r="H15311" s="8"/>
      <c r="I15311" s="4"/>
      <c r="V15311" s="27"/>
    </row>
    <row r="15312" spans="1:22" x14ac:dyDescent="0.3">
      <c r="A15312" s="1"/>
      <c r="C15312" s="6"/>
      <c r="H15312" s="8"/>
      <c r="I15312" s="4"/>
      <c r="V15312" s="27"/>
    </row>
    <row r="15313" spans="1:22" x14ac:dyDescent="0.3">
      <c r="A15313" s="1"/>
      <c r="C15313" s="6"/>
      <c r="H15313" s="8"/>
      <c r="I15313" s="4"/>
      <c r="V15313" s="27"/>
    </row>
    <row r="15314" spans="1:22" x14ac:dyDescent="0.3">
      <c r="A15314" s="1"/>
      <c r="C15314" s="6"/>
      <c r="H15314" s="8"/>
      <c r="I15314" s="4"/>
      <c r="V15314" s="27"/>
    </row>
    <row r="15315" spans="1:22" x14ac:dyDescent="0.3">
      <c r="A15315" s="1"/>
      <c r="C15315" s="6"/>
      <c r="H15315" s="8"/>
      <c r="I15315" s="4"/>
      <c r="V15315" s="27"/>
    </row>
    <row r="15316" spans="1:22" x14ac:dyDescent="0.3">
      <c r="A15316" s="1"/>
      <c r="C15316" s="6"/>
      <c r="H15316" s="8"/>
      <c r="I15316" s="4"/>
      <c r="V15316" s="27"/>
    </row>
    <row r="15317" spans="1:22" x14ac:dyDescent="0.3">
      <c r="A15317" s="1"/>
      <c r="C15317" s="6"/>
      <c r="H15317" s="8"/>
      <c r="I15317" s="4"/>
      <c r="V15317" s="27"/>
    </row>
    <row r="15318" spans="1:22" x14ac:dyDescent="0.3">
      <c r="A15318" s="1"/>
      <c r="C15318" s="6"/>
      <c r="H15318" s="8"/>
      <c r="I15318" s="4"/>
      <c r="V15318" s="27"/>
    </row>
    <row r="15319" spans="1:22" x14ac:dyDescent="0.3">
      <c r="A15319" s="1"/>
      <c r="C15319" s="6"/>
      <c r="H15319" s="8"/>
      <c r="I15319" s="4"/>
      <c r="V15319" s="27"/>
    </row>
    <row r="15320" spans="1:22" x14ac:dyDescent="0.3">
      <c r="A15320" s="1"/>
      <c r="C15320" s="6"/>
      <c r="H15320" s="8"/>
      <c r="I15320" s="4"/>
      <c r="V15320" s="27"/>
    </row>
    <row r="15321" spans="1:22" x14ac:dyDescent="0.3">
      <c r="A15321" s="1"/>
      <c r="C15321" s="6"/>
      <c r="H15321" s="8"/>
      <c r="I15321" s="4"/>
      <c r="V15321" s="27"/>
    </row>
    <row r="15322" spans="1:22" x14ac:dyDescent="0.3">
      <c r="A15322" s="1"/>
      <c r="C15322" s="6"/>
      <c r="H15322" s="8"/>
      <c r="I15322" s="4"/>
      <c r="V15322" s="27"/>
    </row>
    <row r="15323" spans="1:22" x14ac:dyDescent="0.3">
      <c r="A15323" s="1"/>
      <c r="C15323" s="6"/>
      <c r="H15323" s="8"/>
      <c r="I15323" s="4"/>
      <c r="V15323" s="27"/>
    </row>
    <row r="15324" spans="1:22" x14ac:dyDescent="0.3">
      <c r="A15324" s="1"/>
      <c r="C15324" s="6"/>
      <c r="H15324" s="8"/>
      <c r="I15324" s="4"/>
      <c r="V15324" s="27"/>
    </row>
    <row r="15325" spans="1:22" x14ac:dyDescent="0.3">
      <c r="A15325" s="1"/>
      <c r="C15325" s="6"/>
      <c r="H15325" s="8"/>
      <c r="I15325" s="4"/>
      <c r="V15325" s="27"/>
    </row>
    <row r="15326" spans="1:22" x14ac:dyDescent="0.3">
      <c r="A15326" s="1"/>
      <c r="C15326" s="6"/>
      <c r="H15326" s="8"/>
      <c r="I15326" s="4"/>
      <c r="V15326" s="27"/>
    </row>
    <row r="15327" spans="1:22" x14ac:dyDescent="0.3">
      <c r="A15327" s="1"/>
      <c r="C15327" s="6"/>
      <c r="H15327" s="8"/>
      <c r="I15327" s="4"/>
      <c r="V15327" s="27"/>
    </row>
    <row r="15328" spans="1:22" x14ac:dyDescent="0.3">
      <c r="A15328" s="1"/>
      <c r="C15328" s="6"/>
      <c r="H15328" s="8"/>
      <c r="I15328" s="4"/>
      <c r="V15328" s="27"/>
    </row>
    <row r="15329" spans="1:22" x14ac:dyDescent="0.3">
      <c r="A15329" s="1"/>
      <c r="C15329" s="6"/>
      <c r="H15329" s="8"/>
      <c r="I15329" s="4"/>
      <c r="V15329" s="27"/>
    </row>
    <row r="15330" spans="1:22" x14ac:dyDescent="0.3">
      <c r="A15330" s="1"/>
      <c r="C15330" s="6"/>
      <c r="H15330" s="8"/>
      <c r="I15330" s="4"/>
      <c r="V15330" s="27"/>
    </row>
    <row r="15331" spans="1:22" x14ac:dyDescent="0.3">
      <c r="A15331" s="1"/>
      <c r="C15331" s="6"/>
      <c r="H15331" s="8"/>
      <c r="I15331" s="4"/>
      <c r="V15331" s="27"/>
    </row>
    <row r="15332" spans="1:22" x14ac:dyDescent="0.3">
      <c r="A15332" s="1"/>
      <c r="C15332" s="6"/>
      <c r="H15332" s="8"/>
      <c r="I15332" s="4"/>
      <c r="V15332" s="27"/>
    </row>
    <row r="15333" spans="1:22" x14ac:dyDescent="0.3">
      <c r="A15333" s="1"/>
      <c r="C15333" s="6"/>
      <c r="H15333" s="8"/>
      <c r="I15333" s="4"/>
      <c r="V15333" s="27"/>
    </row>
    <row r="15334" spans="1:22" x14ac:dyDescent="0.3">
      <c r="A15334" s="1"/>
      <c r="C15334" s="6"/>
      <c r="H15334" s="8"/>
      <c r="I15334" s="4"/>
      <c r="V15334" s="27"/>
    </row>
    <row r="15335" spans="1:22" x14ac:dyDescent="0.3">
      <c r="A15335" s="1"/>
      <c r="C15335" s="6"/>
      <c r="H15335" s="8"/>
      <c r="I15335" s="4"/>
      <c r="V15335" s="27"/>
    </row>
    <row r="15336" spans="1:22" x14ac:dyDescent="0.3">
      <c r="A15336" s="1"/>
      <c r="C15336" s="6"/>
      <c r="H15336" s="8"/>
      <c r="I15336" s="4"/>
      <c r="V15336" s="27"/>
    </row>
    <row r="15337" spans="1:22" x14ac:dyDescent="0.3">
      <c r="A15337" s="1"/>
      <c r="C15337" s="6"/>
      <c r="H15337" s="8"/>
      <c r="I15337" s="4"/>
      <c r="V15337" s="27"/>
    </row>
    <row r="15338" spans="1:22" x14ac:dyDescent="0.3">
      <c r="A15338" s="1"/>
      <c r="C15338" s="6"/>
      <c r="H15338" s="8"/>
      <c r="I15338" s="4"/>
      <c r="V15338" s="27"/>
    </row>
    <row r="15339" spans="1:22" x14ac:dyDescent="0.3">
      <c r="A15339" s="1"/>
      <c r="C15339" s="6"/>
      <c r="H15339" s="8"/>
      <c r="I15339" s="4"/>
      <c r="V15339" s="27"/>
    </row>
    <row r="15340" spans="1:22" x14ac:dyDescent="0.3">
      <c r="A15340" s="1"/>
      <c r="C15340" s="6"/>
      <c r="H15340" s="8"/>
      <c r="I15340" s="4"/>
      <c r="V15340" s="27"/>
    </row>
    <row r="15341" spans="1:22" x14ac:dyDescent="0.3">
      <c r="A15341" s="1"/>
      <c r="C15341" s="6"/>
      <c r="H15341" s="8"/>
      <c r="I15341" s="4"/>
      <c r="V15341" s="27"/>
    </row>
    <row r="15342" spans="1:22" x14ac:dyDescent="0.3">
      <c r="A15342" s="1"/>
      <c r="C15342" s="6"/>
      <c r="H15342" s="8"/>
      <c r="I15342" s="4"/>
      <c r="V15342" s="27"/>
    </row>
    <row r="15343" spans="1:22" x14ac:dyDescent="0.3">
      <c r="A15343" s="1"/>
      <c r="C15343" s="6"/>
      <c r="H15343" s="8"/>
      <c r="I15343" s="4"/>
      <c r="V15343" s="27"/>
    </row>
    <row r="15344" spans="1:22" x14ac:dyDescent="0.3">
      <c r="A15344" s="1"/>
      <c r="C15344" s="6"/>
      <c r="H15344" s="8"/>
      <c r="I15344" s="4"/>
      <c r="V15344" s="27"/>
    </row>
    <row r="15345" spans="1:22" x14ac:dyDescent="0.3">
      <c r="A15345" s="1"/>
      <c r="C15345" s="6"/>
      <c r="H15345" s="8"/>
      <c r="I15345" s="4"/>
      <c r="V15345" s="27"/>
    </row>
    <row r="15346" spans="1:22" x14ac:dyDescent="0.3">
      <c r="A15346" s="1"/>
      <c r="C15346" s="6"/>
      <c r="H15346" s="8"/>
      <c r="I15346" s="4"/>
      <c r="V15346" s="27"/>
    </row>
    <row r="15347" spans="1:22" x14ac:dyDescent="0.3">
      <c r="A15347" s="1"/>
      <c r="C15347" s="6"/>
      <c r="H15347" s="8"/>
      <c r="I15347" s="4"/>
      <c r="V15347" s="27"/>
    </row>
    <row r="15348" spans="1:22" x14ac:dyDescent="0.3">
      <c r="A15348" s="1"/>
      <c r="C15348" s="6"/>
      <c r="H15348" s="8"/>
      <c r="I15348" s="4"/>
      <c r="V15348" s="27"/>
    </row>
    <row r="15349" spans="1:22" x14ac:dyDescent="0.3">
      <c r="A15349" s="1"/>
      <c r="C15349" s="6"/>
      <c r="H15349" s="8"/>
      <c r="I15349" s="4"/>
      <c r="V15349" s="27"/>
    </row>
    <row r="15350" spans="1:22" x14ac:dyDescent="0.3">
      <c r="A15350" s="1"/>
      <c r="C15350" s="6"/>
      <c r="H15350" s="8"/>
      <c r="I15350" s="4"/>
      <c r="V15350" s="27"/>
    </row>
    <row r="15351" spans="1:22" x14ac:dyDescent="0.3">
      <c r="A15351" s="1"/>
      <c r="C15351" s="6"/>
      <c r="H15351" s="8"/>
      <c r="I15351" s="4"/>
      <c r="V15351" s="27"/>
    </row>
    <row r="15352" spans="1:22" x14ac:dyDescent="0.3">
      <c r="A15352" s="1"/>
      <c r="C15352" s="6"/>
      <c r="H15352" s="8"/>
      <c r="I15352" s="4"/>
      <c r="V15352" s="27"/>
    </row>
    <row r="15353" spans="1:22" x14ac:dyDescent="0.3">
      <c r="A15353" s="1"/>
      <c r="C15353" s="6"/>
      <c r="H15353" s="8"/>
      <c r="I15353" s="4"/>
      <c r="V15353" s="27"/>
    </row>
    <row r="15354" spans="1:22" x14ac:dyDescent="0.3">
      <c r="A15354" s="1"/>
      <c r="C15354" s="6"/>
      <c r="H15354" s="8"/>
      <c r="I15354" s="4"/>
      <c r="V15354" s="27"/>
    </row>
    <row r="15355" spans="1:22" x14ac:dyDescent="0.3">
      <c r="A15355" s="1"/>
      <c r="C15355" s="6"/>
      <c r="H15355" s="8"/>
      <c r="I15355" s="4"/>
      <c r="V15355" s="27"/>
    </row>
    <row r="15356" spans="1:22" x14ac:dyDescent="0.3">
      <c r="A15356" s="1"/>
      <c r="C15356" s="6"/>
      <c r="H15356" s="8"/>
      <c r="I15356" s="4"/>
      <c r="V15356" s="27"/>
    </row>
    <row r="15357" spans="1:22" x14ac:dyDescent="0.3">
      <c r="A15357" s="1"/>
      <c r="C15357" s="6"/>
      <c r="H15357" s="8"/>
      <c r="I15357" s="4"/>
      <c r="V15357" s="27"/>
    </row>
    <row r="15358" spans="1:22" x14ac:dyDescent="0.3">
      <c r="A15358" s="1"/>
      <c r="C15358" s="6"/>
      <c r="H15358" s="8"/>
      <c r="I15358" s="4"/>
      <c r="V15358" s="27"/>
    </row>
    <row r="15359" spans="1:22" x14ac:dyDescent="0.3">
      <c r="A15359" s="1"/>
      <c r="C15359" s="6"/>
      <c r="H15359" s="8"/>
      <c r="I15359" s="4"/>
      <c r="V15359" s="27"/>
    </row>
    <row r="15360" spans="1:22" x14ac:dyDescent="0.3">
      <c r="A15360" s="1"/>
      <c r="C15360" s="6"/>
      <c r="H15360" s="8"/>
      <c r="I15360" s="4"/>
      <c r="V15360" s="27"/>
    </row>
    <row r="15361" spans="1:22" x14ac:dyDescent="0.3">
      <c r="A15361" s="1"/>
      <c r="C15361" s="6"/>
      <c r="H15361" s="8"/>
      <c r="I15361" s="4"/>
      <c r="V15361" s="27"/>
    </row>
    <row r="15362" spans="1:22" x14ac:dyDescent="0.3">
      <c r="A15362" s="1"/>
      <c r="C15362" s="6"/>
      <c r="H15362" s="8"/>
      <c r="I15362" s="4"/>
      <c r="V15362" s="27"/>
    </row>
    <row r="15363" spans="1:22" x14ac:dyDescent="0.3">
      <c r="A15363" s="1"/>
      <c r="C15363" s="6"/>
      <c r="H15363" s="8"/>
      <c r="I15363" s="4"/>
      <c r="V15363" s="27"/>
    </row>
    <row r="15364" spans="1:22" x14ac:dyDescent="0.3">
      <c r="A15364" s="1"/>
      <c r="C15364" s="6"/>
      <c r="H15364" s="8"/>
      <c r="I15364" s="4"/>
      <c r="V15364" s="27"/>
    </row>
    <row r="15365" spans="1:22" x14ac:dyDescent="0.3">
      <c r="A15365" s="1"/>
      <c r="C15365" s="6"/>
      <c r="H15365" s="8"/>
      <c r="I15365" s="4"/>
      <c r="V15365" s="27"/>
    </row>
    <row r="15366" spans="1:22" x14ac:dyDescent="0.3">
      <c r="A15366" s="1"/>
      <c r="C15366" s="6"/>
      <c r="H15366" s="8"/>
      <c r="I15366" s="4"/>
      <c r="V15366" s="27"/>
    </row>
    <row r="15367" spans="1:22" x14ac:dyDescent="0.3">
      <c r="A15367" s="1"/>
      <c r="C15367" s="6"/>
      <c r="H15367" s="8"/>
      <c r="I15367" s="4"/>
      <c r="V15367" s="27"/>
    </row>
    <row r="15368" spans="1:22" x14ac:dyDescent="0.3">
      <c r="A15368" s="1"/>
      <c r="C15368" s="6"/>
      <c r="H15368" s="8"/>
      <c r="I15368" s="4"/>
      <c r="V15368" s="27"/>
    </row>
    <row r="15369" spans="1:22" x14ac:dyDescent="0.3">
      <c r="A15369" s="1"/>
      <c r="C15369" s="6"/>
      <c r="H15369" s="8"/>
      <c r="I15369" s="4"/>
      <c r="V15369" s="27"/>
    </row>
    <row r="15370" spans="1:22" x14ac:dyDescent="0.3">
      <c r="A15370" s="1"/>
      <c r="C15370" s="6"/>
      <c r="H15370" s="8"/>
      <c r="I15370" s="4"/>
      <c r="V15370" s="27"/>
    </row>
    <row r="15371" spans="1:22" x14ac:dyDescent="0.3">
      <c r="A15371" s="1"/>
      <c r="C15371" s="6"/>
      <c r="H15371" s="8"/>
      <c r="I15371" s="4"/>
      <c r="V15371" s="27"/>
    </row>
    <row r="15372" spans="1:22" x14ac:dyDescent="0.3">
      <c r="A15372" s="1"/>
      <c r="C15372" s="6"/>
      <c r="H15372" s="8"/>
      <c r="I15372" s="4"/>
      <c r="V15372" s="27"/>
    </row>
    <row r="15373" spans="1:22" x14ac:dyDescent="0.3">
      <c r="A15373" s="1"/>
      <c r="C15373" s="6"/>
      <c r="H15373" s="8"/>
      <c r="I15373" s="4"/>
      <c r="V15373" s="27"/>
    </row>
    <row r="15374" spans="1:22" x14ac:dyDescent="0.3">
      <c r="A15374" s="1"/>
      <c r="C15374" s="6"/>
      <c r="H15374" s="8"/>
      <c r="I15374" s="4"/>
      <c r="V15374" s="27"/>
    </row>
    <row r="15375" spans="1:22" x14ac:dyDescent="0.3">
      <c r="A15375" s="1"/>
      <c r="C15375" s="6"/>
      <c r="H15375" s="8"/>
      <c r="I15375" s="4"/>
      <c r="V15375" s="27"/>
    </row>
    <row r="15376" spans="1:22" x14ac:dyDescent="0.3">
      <c r="A15376" s="1"/>
      <c r="C15376" s="6"/>
      <c r="H15376" s="8"/>
      <c r="I15376" s="4"/>
      <c r="V15376" s="27"/>
    </row>
    <row r="15377" spans="1:22" x14ac:dyDescent="0.3">
      <c r="A15377" s="1"/>
      <c r="C15377" s="6"/>
      <c r="H15377" s="8"/>
      <c r="I15377" s="4"/>
      <c r="V15377" s="27"/>
    </row>
    <row r="15378" spans="1:22" x14ac:dyDescent="0.3">
      <c r="A15378" s="1"/>
      <c r="C15378" s="6"/>
      <c r="H15378" s="8"/>
      <c r="I15378" s="4"/>
      <c r="V15378" s="27"/>
    </row>
    <row r="15379" spans="1:22" x14ac:dyDescent="0.3">
      <c r="A15379" s="1"/>
      <c r="C15379" s="6"/>
      <c r="H15379" s="8"/>
      <c r="I15379" s="4"/>
      <c r="V15379" s="27"/>
    </row>
    <row r="15380" spans="1:22" x14ac:dyDescent="0.3">
      <c r="A15380" s="1"/>
      <c r="C15380" s="6"/>
      <c r="H15380" s="8"/>
      <c r="I15380" s="4"/>
      <c r="V15380" s="27"/>
    </row>
    <row r="15381" spans="1:22" x14ac:dyDescent="0.3">
      <c r="A15381" s="1"/>
      <c r="C15381" s="6"/>
      <c r="H15381" s="8"/>
      <c r="I15381" s="4"/>
      <c r="V15381" s="27"/>
    </row>
    <row r="15382" spans="1:22" x14ac:dyDescent="0.3">
      <c r="A15382" s="1"/>
      <c r="C15382" s="6"/>
      <c r="H15382" s="8"/>
      <c r="I15382" s="4"/>
      <c r="V15382" s="27"/>
    </row>
    <row r="15383" spans="1:22" x14ac:dyDescent="0.3">
      <c r="A15383" s="1"/>
      <c r="C15383" s="6"/>
      <c r="H15383" s="8"/>
      <c r="I15383" s="4"/>
      <c r="V15383" s="27"/>
    </row>
    <row r="15384" spans="1:22" x14ac:dyDescent="0.3">
      <c r="A15384" s="1"/>
      <c r="C15384" s="6"/>
      <c r="H15384" s="8"/>
      <c r="I15384" s="4"/>
      <c r="V15384" s="27"/>
    </row>
    <row r="15385" spans="1:22" x14ac:dyDescent="0.3">
      <c r="A15385" s="1"/>
      <c r="C15385" s="6"/>
      <c r="H15385" s="8"/>
      <c r="I15385" s="4"/>
      <c r="V15385" s="27"/>
    </row>
    <row r="15386" spans="1:22" x14ac:dyDescent="0.3">
      <c r="A15386" s="1"/>
      <c r="C15386" s="6"/>
      <c r="H15386" s="8"/>
      <c r="I15386" s="4"/>
      <c r="V15386" s="27"/>
    </row>
    <row r="15387" spans="1:22" x14ac:dyDescent="0.3">
      <c r="A15387" s="1"/>
      <c r="C15387" s="6"/>
      <c r="H15387" s="8"/>
      <c r="I15387" s="4"/>
      <c r="V15387" s="27"/>
    </row>
    <row r="15388" spans="1:22" x14ac:dyDescent="0.3">
      <c r="A15388" s="1"/>
      <c r="C15388" s="6"/>
      <c r="H15388" s="8"/>
      <c r="I15388" s="4"/>
      <c r="V15388" s="27"/>
    </row>
    <row r="15389" spans="1:22" x14ac:dyDescent="0.3">
      <c r="A15389" s="1"/>
      <c r="C15389" s="6"/>
      <c r="H15389" s="8"/>
      <c r="I15389" s="4"/>
      <c r="V15389" s="27"/>
    </row>
    <row r="15390" spans="1:22" x14ac:dyDescent="0.3">
      <c r="A15390" s="1"/>
      <c r="C15390" s="6"/>
      <c r="H15390" s="8"/>
      <c r="I15390" s="4"/>
      <c r="V15390" s="27"/>
    </row>
    <row r="15391" spans="1:22" x14ac:dyDescent="0.3">
      <c r="A15391" s="1"/>
      <c r="C15391" s="6"/>
      <c r="H15391" s="8"/>
      <c r="I15391" s="4"/>
      <c r="V15391" s="27"/>
    </row>
    <row r="15392" spans="1:22" x14ac:dyDescent="0.3">
      <c r="A15392" s="1"/>
      <c r="C15392" s="6"/>
      <c r="H15392" s="8"/>
      <c r="I15392" s="4"/>
      <c r="V15392" s="27"/>
    </row>
    <row r="15393" spans="1:22" x14ac:dyDescent="0.3">
      <c r="A15393" s="1"/>
      <c r="C15393" s="6"/>
      <c r="H15393" s="8"/>
      <c r="I15393" s="4"/>
      <c r="V15393" s="27"/>
    </row>
    <row r="15394" spans="1:22" x14ac:dyDescent="0.3">
      <c r="A15394" s="1"/>
      <c r="C15394" s="6"/>
      <c r="H15394" s="8"/>
      <c r="I15394" s="4"/>
      <c r="V15394" s="27"/>
    </row>
    <row r="15395" spans="1:22" x14ac:dyDescent="0.3">
      <c r="A15395" s="1"/>
      <c r="C15395" s="6"/>
      <c r="H15395" s="8"/>
      <c r="I15395" s="4"/>
      <c r="V15395" s="27"/>
    </row>
    <row r="15396" spans="1:22" x14ac:dyDescent="0.3">
      <c r="A15396" s="1"/>
      <c r="C15396" s="6"/>
      <c r="H15396" s="8"/>
      <c r="I15396" s="4"/>
      <c r="V15396" s="27"/>
    </row>
    <row r="15397" spans="1:22" x14ac:dyDescent="0.3">
      <c r="A15397" s="1"/>
      <c r="C15397" s="6"/>
      <c r="H15397" s="8"/>
      <c r="I15397" s="4"/>
      <c r="V15397" s="27"/>
    </row>
    <row r="15398" spans="1:22" x14ac:dyDescent="0.3">
      <c r="A15398" s="1"/>
      <c r="C15398" s="6"/>
      <c r="H15398" s="8"/>
      <c r="I15398" s="4"/>
      <c r="V15398" s="27"/>
    </row>
    <row r="15399" spans="1:22" x14ac:dyDescent="0.3">
      <c r="A15399" s="1"/>
      <c r="C15399" s="6"/>
      <c r="H15399" s="8"/>
      <c r="I15399" s="4"/>
      <c r="V15399" s="27"/>
    </row>
    <row r="15400" spans="1:22" x14ac:dyDescent="0.3">
      <c r="A15400" s="1"/>
      <c r="C15400" s="6"/>
      <c r="H15400" s="8"/>
      <c r="I15400" s="4"/>
      <c r="V15400" s="27"/>
    </row>
    <row r="15401" spans="1:22" x14ac:dyDescent="0.3">
      <c r="A15401" s="1"/>
      <c r="C15401" s="6"/>
      <c r="H15401" s="8"/>
      <c r="I15401" s="4"/>
      <c r="V15401" s="27"/>
    </row>
    <row r="15402" spans="1:22" x14ac:dyDescent="0.3">
      <c r="A15402" s="1"/>
      <c r="C15402" s="6"/>
      <c r="H15402" s="8"/>
      <c r="I15402" s="4"/>
      <c r="V15402" s="27"/>
    </row>
    <row r="15403" spans="1:22" x14ac:dyDescent="0.3">
      <c r="A15403" s="1"/>
      <c r="C15403" s="6"/>
      <c r="H15403" s="8"/>
      <c r="I15403" s="4"/>
      <c r="V15403" s="27"/>
    </row>
    <row r="15404" spans="1:22" x14ac:dyDescent="0.3">
      <c r="A15404" s="1"/>
      <c r="C15404" s="6"/>
      <c r="H15404" s="8"/>
      <c r="I15404" s="4"/>
      <c r="V15404" s="27"/>
    </row>
    <row r="15405" spans="1:22" x14ac:dyDescent="0.3">
      <c r="A15405" s="1"/>
      <c r="C15405" s="6"/>
      <c r="H15405" s="8"/>
      <c r="I15405" s="4"/>
      <c r="V15405" s="27"/>
    </row>
    <row r="15406" spans="1:22" x14ac:dyDescent="0.3">
      <c r="A15406" s="1"/>
      <c r="C15406" s="6"/>
      <c r="H15406" s="8"/>
      <c r="I15406" s="4"/>
      <c r="V15406" s="27"/>
    </row>
    <row r="15407" spans="1:22" x14ac:dyDescent="0.3">
      <c r="A15407" s="1"/>
      <c r="C15407" s="6"/>
      <c r="H15407" s="8"/>
      <c r="I15407" s="4"/>
      <c r="V15407" s="27"/>
    </row>
    <row r="15408" spans="1:22" x14ac:dyDescent="0.3">
      <c r="A15408" s="1"/>
      <c r="C15408" s="6"/>
      <c r="H15408" s="8"/>
      <c r="I15408" s="4"/>
      <c r="V15408" s="27"/>
    </row>
    <row r="15409" spans="1:22" x14ac:dyDescent="0.3">
      <c r="A15409" s="1"/>
      <c r="C15409" s="6"/>
      <c r="H15409" s="8"/>
      <c r="I15409" s="4"/>
      <c r="V15409" s="27"/>
    </row>
    <row r="15410" spans="1:22" x14ac:dyDescent="0.3">
      <c r="A15410" s="1"/>
      <c r="C15410" s="6"/>
      <c r="H15410" s="8"/>
      <c r="I15410" s="4"/>
      <c r="V15410" s="27"/>
    </row>
    <row r="15411" spans="1:22" x14ac:dyDescent="0.3">
      <c r="A15411" s="1"/>
      <c r="C15411" s="6"/>
      <c r="H15411" s="8"/>
      <c r="I15411" s="4"/>
      <c r="V15411" s="27"/>
    </row>
    <row r="15412" spans="1:22" x14ac:dyDescent="0.3">
      <c r="A15412" s="1"/>
      <c r="C15412" s="6"/>
      <c r="H15412" s="8"/>
      <c r="I15412" s="4"/>
      <c r="V15412" s="27"/>
    </row>
    <row r="15413" spans="1:22" x14ac:dyDescent="0.3">
      <c r="A15413" s="1"/>
      <c r="C15413" s="6"/>
      <c r="H15413" s="8"/>
      <c r="I15413" s="4"/>
      <c r="V15413" s="27"/>
    </row>
    <row r="15414" spans="1:22" x14ac:dyDescent="0.3">
      <c r="A15414" s="1"/>
      <c r="C15414" s="6"/>
      <c r="H15414" s="8"/>
      <c r="I15414" s="4"/>
      <c r="V15414" s="27"/>
    </row>
    <row r="15415" spans="1:22" x14ac:dyDescent="0.3">
      <c r="A15415" s="1"/>
      <c r="C15415" s="6"/>
      <c r="H15415" s="8"/>
      <c r="I15415" s="4"/>
      <c r="V15415" s="27"/>
    </row>
    <row r="15416" spans="1:22" x14ac:dyDescent="0.3">
      <c r="A15416" s="1"/>
      <c r="C15416" s="6"/>
      <c r="H15416" s="8"/>
      <c r="I15416" s="4"/>
      <c r="V15416" s="27"/>
    </row>
    <row r="15417" spans="1:22" x14ac:dyDescent="0.3">
      <c r="A15417" s="1"/>
      <c r="C15417" s="6"/>
      <c r="H15417" s="8"/>
      <c r="I15417" s="4"/>
      <c r="V15417" s="27"/>
    </row>
    <row r="15418" spans="1:22" x14ac:dyDescent="0.3">
      <c r="A15418" s="1"/>
      <c r="C15418" s="6"/>
      <c r="H15418" s="8"/>
      <c r="I15418" s="4"/>
      <c r="V15418" s="27"/>
    </row>
    <row r="15419" spans="1:22" x14ac:dyDescent="0.3">
      <c r="A15419" s="1"/>
      <c r="C15419" s="6"/>
      <c r="H15419" s="8"/>
      <c r="I15419" s="4"/>
      <c r="V15419" s="27"/>
    </row>
    <row r="15420" spans="1:22" x14ac:dyDescent="0.3">
      <c r="A15420" s="1"/>
      <c r="C15420" s="6"/>
      <c r="H15420" s="8"/>
      <c r="I15420" s="4"/>
      <c r="V15420" s="27"/>
    </row>
    <row r="15421" spans="1:22" x14ac:dyDescent="0.3">
      <c r="A15421" s="1"/>
      <c r="C15421" s="6"/>
      <c r="H15421" s="8"/>
      <c r="I15421" s="4"/>
      <c r="V15421" s="27"/>
    </row>
    <row r="15422" spans="1:22" x14ac:dyDescent="0.3">
      <c r="A15422" s="1"/>
      <c r="C15422" s="6"/>
      <c r="H15422" s="8"/>
      <c r="I15422" s="4"/>
      <c r="V15422" s="27"/>
    </row>
    <row r="15423" spans="1:22" x14ac:dyDescent="0.3">
      <c r="A15423" s="1"/>
      <c r="C15423" s="6"/>
      <c r="H15423" s="8"/>
      <c r="I15423" s="4"/>
      <c r="V15423" s="27"/>
    </row>
    <row r="15424" spans="1:22" x14ac:dyDescent="0.3">
      <c r="A15424" s="1"/>
      <c r="C15424" s="6"/>
      <c r="H15424" s="8"/>
      <c r="I15424" s="4"/>
      <c r="V15424" s="27"/>
    </row>
    <row r="15425" spans="1:22" x14ac:dyDescent="0.3">
      <c r="A15425" s="1"/>
      <c r="C15425" s="6"/>
      <c r="H15425" s="8"/>
      <c r="I15425" s="4"/>
      <c r="V15425" s="27"/>
    </row>
    <row r="15426" spans="1:22" x14ac:dyDescent="0.3">
      <c r="A15426" s="1"/>
      <c r="C15426" s="6"/>
      <c r="H15426" s="8"/>
      <c r="I15426" s="4"/>
      <c r="V15426" s="27"/>
    </row>
    <row r="15427" spans="1:22" x14ac:dyDescent="0.3">
      <c r="A15427" s="1"/>
      <c r="C15427" s="6"/>
      <c r="H15427" s="8"/>
      <c r="I15427" s="4"/>
      <c r="V15427" s="27"/>
    </row>
    <row r="15428" spans="1:22" x14ac:dyDescent="0.3">
      <c r="A15428" s="1"/>
      <c r="C15428" s="6"/>
      <c r="H15428" s="8"/>
      <c r="I15428" s="4"/>
      <c r="V15428" s="27"/>
    </row>
    <row r="15429" spans="1:22" x14ac:dyDescent="0.3">
      <c r="A15429" s="1"/>
      <c r="C15429" s="6"/>
      <c r="H15429" s="8"/>
      <c r="I15429" s="4"/>
      <c r="V15429" s="27"/>
    </row>
    <row r="15430" spans="1:22" x14ac:dyDescent="0.3">
      <c r="A15430" s="1"/>
      <c r="C15430" s="6"/>
      <c r="H15430" s="8"/>
      <c r="I15430" s="4"/>
      <c r="V15430" s="27"/>
    </row>
    <row r="15431" spans="1:22" x14ac:dyDescent="0.3">
      <c r="A15431" s="1"/>
      <c r="C15431" s="6"/>
      <c r="H15431" s="8"/>
      <c r="I15431" s="4"/>
      <c r="V15431" s="27"/>
    </row>
    <row r="15432" spans="1:22" x14ac:dyDescent="0.3">
      <c r="A15432" s="1"/>
      <c r="C15432" s="6"/>
      <c r="H15432" s="8"/>
      <c r="I15432" s="4"/>
      <c r="V15432" s="27"/>
    </row>
    <row r="15433" spans="1:22" x14ac:dyDescent="0.3">
      <c r="A15433" s="1"/>
      <c r="C15433" s="6"/>
      <c r="H15433" s="8"/>
      <c r="I15433" s="4"/>
      <c r="V15433" s="27"/>
    </row>
    <row r="15434" spans="1:22" x14ac:dyDescent="0.3">
      <c r="A15434" s="1"/>
      <c r="C15434" s="6"/>
      <c r="H15434" s="8"/>
      <c r="I15434" s="4"/>
      <c r="V15434" s="27"/>
    </row>
    <row r="15435" spans="1:22" x14ac:dyDescent="0.3">
      <c r="A15435" s="1"/>
      <c r="C15435" s="6"/>
      <c r="H15435" s="8"/>
      <c r="I15435" s="4"/>
      <c r="V15435" s="27"/>
    </row>
    <row r="15436" spans="1:22" x14ac:dyDescent="0.3">
      <c r="A15436" s="1"/>
      <c r="C15436" s="6"/>
      <c r="H15436" s="8"/>
      <c r="I15436" s="4"/>
      <c r="V15436" s="27"/>
    </row>
    <row r="15437" spans="1:22" x14ac:dyDescent="0.3">
      <c r="A15437" s="1"/>
      <c r="C15437" s="6"/>
      <c r="H15437" s="8"/>
      <c r="I15437" s="4"/>
      <c r="V15437" s="27"/>
    </row>
    <row r="15438" spans="1:22" x14ac:dyDescent="0.3">
      <c r="A15438" s="1"/>
      <c r="C15438" s="6"/>
      <c r="H15438" s="8"/>
      <c r="I15438" s="4"/>
      <c r="V15438" s="27"/>
    </row>
    <row r="15439" spans="1:22" x14ac:dyDescent="0.3">
      <c r="A15439" s="1"/>
      <c r="C15439" s="6"/>
      <c r="H15439" s="8"/>
      <c r="I15439" s="4"/>
      <c r="V15439" s="27"/>
    </row>
    <row r="15440" spans="1:22" x14ac:dyDescent="0.3">
      <c r="A15440" s="1"/>
      <c r="C15440" s="6"/>
      <c r="H15440" s="8"/>
      <c r="I15440" s="4"/>
      <c r="V15440" s="27"/>
    </row>
    <row r="15441" spans="1:22" x14ac:dyDescent="0.3">
      <c r="A15441" s="1"/>
      <c r="C15441" s="6"/>
      <c r="H15441" s="8"/>
      <c r="I15441" s="4"/>
      <c r="V15441" s="27"/>
    </row>
    <row r="15442" spans="1:22" x14ac:dyDescent="0.3">
      <c r="A15442" s="1"/>
      <c r="C15442" s="6"/>
      <c r="H15442" s="8"/>
      <c r="I15442" s="4"/>
      <c r="V15442" s="27"/>
    </row>
    <row r="15443" spans="1:22" x14ac:dyDescent="0.3">
      <c r="A15443" s="1"/>
      <c r="C15443" s="6"/>
      <c r="H15443" s="8"/>
      <c r="I15443" s="4"/>
      <c r="V15443" s="27"/>
    </row>
    <row r="15444" spans="1:22" x14ac:dyDescent="0.3">
      <c r="A15444" s="1"/>
      <c r="C15444" s="6"/>
      <c r="H15444" s="8"/>
      <c r="I15444" s="4"/>
      <c r="V15444" s="27"/>
    </row>
    <row r="15445" spans="1:22" x14ac:dyDescent="0.3">
      <c r="A15445" s="1"/>
      <c r="C15445" s="6"/>
      <c r="H15445" s="8"/>
      <c r="I15445" s="4"/>
      <c r="V15445" s="27"/>
    </row>
    <row r="15446" spans="1:22" x14ac:dyDescent="0.3">
      <c r="A15446" s="1"/>
      <c r="C15446" s="6"/>
      <c r="H15446" s="8"/>
      <c r="I15446" s="4"/>
      <c r="V15446" s="27"/>
    </row>
    <row r="15447" spans="1:22" x14ac:dyDescent="0.3">
      <c r="A15447" s="1"/>
      <c r="C15447" s="6"/>
      <c r="H15447" s="8"/>
      <c r="I15447" s="4"/>
      <c r="V15447" s="27"/>
    </row>
    <row r="15448" spans="1:22" x14ac:dyDescent="0.3">
      <c r="A15448" s="1"/>
      <c r="C15448" s="6"/>
      <c r="H15448" s="8"/>
      <c r="I15448" s="4"/>
      <c r="V15448" s="27"/>
    </row>
    <row r="15449" spans="1:22" x14ac:dyDescent="0.3">
      <c r="A15449" s="1"/>
      <c r="C15449" s="6"/>
      <c r="H15449" s="8"/>
      <c r="I15449" s="4"/>
      <c r="V15449" s="27"/>
    </row>
    <row r="15450" spans="1:22" x14ac:dyDescent="0.3">
      <c r="A15450" s="1"/>
      <c r="C15450" s="6"/>
      <c r="H15450" s="8"/>
      <c r="I15450" s="4"/>
      <c r="V15450" s="27"/>
    </row>
    <row r="15451" spans="1:22" x14ac:dyDescent="0.3">
      <c r="A15451" s="1"/>
      <c r="C15451" s="6"/>
      <c r="H15451" s="8"/>
      <c r="I15451" s="4"/>
      <c r="V15451" s="27"/>
    </row>
    <row r="15452" spans="1:22" x14ac:dyDescent="0.3">
      <c r="A15452" s="1"/>
      <c r="C15452" s="6"/>
      <c r="H15452" s="8"/>
      <c r="I15452" s="4"/>
      <c r="V15452" s="27"/>
    </row>
    <row r="15453" spans="1:22" x14ac:dyDescent="0.3">
      <c r="A15453" s="1"/>
      <c r="C15453" s="6"/>
      <c r="H15453" s="8"/>
      <c r="I15453" s="4"/>
      <c r="V15453" s="27"/>
    </row>
    <row r="15454" spans="1:22" x14ac:dyDescent="0.3">
      <c r="A15454" s="1"/>
      <c r="C15454" s="6"/>
      <c r="H15454" s="8"/>
      <c r="I15454" s="4"/>
      <c r="V15454" s="27"/>
    </row>
    <row r="15455" spans="1:22" x14ac:dyDescent="0.3">
      <c r="A15455" s="1"/>
      <c r="C15455" s="6"/>
      <c r="H15455" s="8"/>
      <c r="I15455" s="4"/>
      <c r="V15455" s="27"/>
    </row>
    <row r="15456" spans="1:22" x14ac:dyDescent="0.3">
      <c r="A15456" s="1"/>
      <c r="C15456" s="6"/>
      <c r="H15456" s="8"/>
      <c r="I15456" s="4"/>
      <c r="V15456" s="27"/>
    </row>
    <row r="15457" spans="1:22" x14ac:dyDescent="0.3">
      <c r="A15457" s="1"/>
      <c r="C15457" s="6"/>
      <c r="H15457" s="8"/>
      <c r="I15457" s="4"/>
      <c r="V15457" s="27"/>
    </row>
    <row r="15458" spans="1:22" x14ac:dyDescent="0.3">
      <c r="A15458" s="1"/>
      <c r="C15458" s="6"/>
      <c r="H15458" s="8"/>
      <c r="I15458" s="4"/>
      <c r="V15458" s="27"/>
    </row>
    <row r="15459" spans="1:22" x14ac:dyDescent="0.3">
      <c r="A15459" s="1"/>
      <c r="C15459" s="6"/>
      <c r="H15459" s="8"/>
      <c r="I15459" s="4"/>
      <c r="V15459" s="27"/>
    </row>
    <row r="15460" spans="1:22" x14ac:dyDescent="0.3">
      <c r="A15460" s="1"/>
      <c r="C15460" s="6"/>
      <c r="H15460" s="8"/>
      <c r="I15460" s="4"/>
      <c r="V15460" s="27"/>
    </row>
    <row r="15461" spans="1:22" x14ac:dyDescent="0.3">
      <c r="A15461" s="1"/>
      <c r="C15461" s="6"/>
      <c r="H15461" s="8"/>
      <c r="I15461" s="4"/>
      <c r="V15461" s="27"/>
    </row>
    <row r="15462" spans="1:22" x14ac:dyDescent="0.3">
      <c r="A15462" s="1"/>
      <c r="C15462" s="6"/>
      <c r="H15462" s="8"/>
      <c r="I15462" s="4"/>
      <c r="V15462" s="27"/>
    </row>
    <row r="15463" spans="1:22" x14ac:dyDescent="0.3">
      <c r="A15463" s="1"/>
      <c r="C15463" s="6"/>
      <c r="H15463" s="8"/>
      <c r="I15463" s="4"/>
      <c r="V15463" s="27"/>
    </row>
    <row r="15464" spans="1:22" x14ac:dyDescent="0.3">
      <c r="A15464" s="1"/>
      <c r="C15464" s="6"/>
      <c r="H15464" s="8"/>
      <c r="I15464" s="4"/>
      <c r="V15464" s="27"/>
    </row>
    <row r="15465" spans="1:22" x14ac:dyDescent="0.3">
      <c r="A15465" s="1"/>
      <c r="C15465" s="6"/>
      <c r="H15465" s="8"/>
      <c r="I15465" s="4"/>
      <c r="V15465" s="27"/>
    </row>
    <row r="15466" spans="1:22" x14ac:dyDescent="0.3">
      <c r="A15466" s="1"/>
      <c r="C15466" s="6"/>
      <c r="H15466" s="8"/>
      <c r="I15466" s="4"/>
      <c r="V15466" s="27"/>
    </row>
    <row r="15467" spans="1:22" x14ac:dyDescent="0.3">
      <c r="A15467" s="1"/>
      <c r="C15467" s="6"/>
      <c r="H15467" s="8"/>
      <c r="I15467" s="4"/>
      <c r="V15467" s="27"/>
    </row>
    <row r="15468" spans="1:22" x14ac:dyDescent="0.3">
      <c r="A15468" s="1"/>
      <c r="C15468" s="6"/>
      <c r="H15468" s="8"/>
      <c r="I15468" s="4"/>
      <c r="V15468" s="27"/>
    </row>
    <row r="15469" spans="1:22" x14ac:dyDescent="0.3">
      <c r="A15469" s="1"/>
      <c r="C15469" s="6"/>
      <c r="H15469" s="8"/>
      <c r="I15469" s="4"/>
      <c r="V15469" s="27"/>
    </row>
    <row r="15470" spans="1:22" x14ac:dyDescent="0.3">
      <c r="A15470" s="1"/>
      <c r="C15470" s="6"/>
      <c r="H15470" s="8"/>
      <c r="I15470" s="4"/>
      <c r="V15470" s="27"/>
    </row>
    <row r="15471" spans="1:22" x14ac:dyDescent="0.3">
      <c r="A15471" s="1"/>
      <c r="C15471" s="6"/>
      <c r="H15471" s="8"/>
      <c r="I15471" s="4"/>
      <c r="V15471" s="27"/>
    </row>
    <row r="15472" spans="1:22" x14ac:dyDescent="0.3">
      <c r="A15472" s="1"/>
      <c r="C15472" s="6"/>
      <c r="H15472" s="8"/>
      <c r="I15472" s="4"/>
      <c r="V15472" s="27"/>
    </row>
    <row r="15473" spans="1:22" x14ac:dyDescent="0.3">
      <c r="A15473" s="1"/>
      <c r="C15473" s="6"/>
      <c r="H15473" s="8"/>
      <c r="I15473" s="4"/>
      <c r="V15473" s="27"/>
    </row>
    <row r="15474" spans="1:22" x14ac:dyDescent="0.3">
      <c r="A15474" s="1"/>
      <c r="C15474" s="6"/>
      <c r="H15474" s="8"/>
      <c r="I15474" s="4"/>
      <c r="V15474" s="27"/>
    </row>
    <row r="15475" spans="1:22" x14ac:dyDescent="0.3">
      <c r="A15475" s="1"/>
      <c r="C15475" s="6"/>
      <c r="H15475" s="8"/>
      <c r="I15475" s="4"/>
      <c r="V15475" s="27"/>
    </row>
    <row r="15476" spans="1:22" x14ac:dyDescent="0.3">
      <c r="A15476" s="1"/>
      <c r="C15476" s="6"/>
      <c r="H15476" s="8"/>
      <c r="I15476" s="4"/>
      <c r="V15476" s="27"/>
    </row>
    <row r="15477" spans="1:22" x14ac:dyDescent="0.3">
      <c r="A15477" s="1"/>
      <c r="C15477" s="6"/>
      <c r="H15477" s="8"/>
      <c r="I15477" s="4"/>
      <c r="V15477" s="27"/>
    </row>
    <row r="15478" spans="1:22" x14ac:dyDescent="0.3">
      <c r="A15478" s="1"/>
      <c r="C15478" s="6"/>
      <c r="H15478" s="8"/>
      <c r="I15478" s="4"/>
      <c r="V15478" s="27"/>
    </row>
    <row r="15479" spans="1:22" x14ac:dyDescent="0.3">
      <c r="A15479" s="1"/>
      <c r="C15479" s="6"/>
      <c r="H15479" s="8"/>
      <c r="I15479" s="4"/>
      <c r="V15479" s="27"/>
    </row>
    <row r="15480" spans="1:22" x14ac:dyDescent="0.3">
      <c r="A15480" s="1"/>
      <c r="C15480" s="6"/>
      <c r="H15480" s="8"/>
      <c r="I15480" s="4"/>
      <c r="V15480" s="27"/>
    </row>
    <row r="15481" spans="1:22" x14ac:dyDescent="0.3">
      <c r="A15481" s="1"/>
      <c r="C15481" s="6"/>
      <c r="H15481" s="8"/>
      <c r="I15481" s="4"/>
      <c r="V15481" s="27"/>
    </row>
    <row r="15482" spans="1:22" x14ac:dyDescent="0.3">
      <c r="A15482" s="1"/>
      <c r="C15482" s="6"/>
      <c r="H15482" s="8"/>
      <c r="I15482" s="4"/>
      <c r="V15482" s="27"/>
    </row>
    <row r="15483" spans="1:22" x14ac:dyDescent="0.3">
      <c r="A15483" s="1"/>
      <c r="C15483" s="6"/>
      <c r="H15483" s="8"/>
      <c r="I15483" s="4"/>
      <c r="V15483" s="27"/>
    </row>
    <row r="15484" spans="1:22" x14ac:dyDescent="0.3">
      <c r="A15484" s="1"/>
      <c r="C15484" s="6"/>
      <c r="H15484" s="8"/>
      <c r="I15484" s="4"/>
      <c r="V15484" s="27"/>
    </row>
    <row r="15485" spans="1:22" x14ac:dyDescent="0.3">
      <c r="A15485" s="1"/>
      <c r="C15485" s="6"/>
      <c r="H15485" s="8"/>
      <c r="I15485" s="4"/>
      <c r="V15485" s="27"/>
    </row>
    <row r="15486" spans="1:22" x14ac:dyDescent="0.3">
      <c r="A15486" s="1"/>
      <c r="C15486" s="6"/>
      <c r="H15486" s="8"/>
      <c r="I15486" s="4"/>
      <c r="V15486" s="27"/>
    </row>
    <row r="15487" spans="1:22" x14ac:dyDescent="0.3">
      <c r="A15487" s="1"/>
      <c r="C15487" s="6"/>
      <c r="H15487" s="8"/>
      <c r="I15487" s="4"/>
      <c r="V15487" s="27"/>
    </row>
    <row r="15488" spans="1:22" x14ac:dyDescent="0.3">
      <c r="A15488" s="1"/>
      <c r="C15488" s="6"/>
      <c r="H15488" s="8"/>
      <c r="I15488" s="4"/>
      <c r="V15488" s="27"/>
    </row>
    <row r="15489" spans="1:22" x14ac:dyDescent="0.3">
      <c r="A15489" s="1"/>
      <c r="C15489" s="6"/>
      <c r="H15489" s="8"/>
      <c r="I15489" s="4"/>
      <c r="V15489" s="27"/>
    </row>
    <row r="15490" spans="1:22" x14ac:dyDescent="0.3">
      <c r="A15490" s="1"/>
      <c r="C15490" s="6"/>
      <c r="H15490" s="8"/>
      <c r="I15490" s="4"/>
      <c r="V15490" s="27"/>
    </row>
    <row r="15491" spans="1:22" x14ac:dyDescent="0.3">
      <c r="A15491" s="1"/>
      <c r="C15491" s="6"/>
      <c r="H15491" s="8"/>
      <c r="I15491" s="4"/>
      <c r="V15491" s="27"/>
    </row>
    <row r="15492" spans="1:22" x14ac:dyDescent="0.3">
      <c r="A15492" s="1"/>
      <c r="C15492" s="6"/>
      <c r="H15492" s="8"/>
      <c r="I15492" s="4"/>
      <c r="V15492" s="27"/>
    </row>
    <row r="15493" spans="1:22" x14ac:dyDescent="0.3">
      <c r="A15493" s="1"/>
      <c r="C15493" s="6"/>
      <c r="H15493" s="8"/>
      <c r="I15493" s="4"/>
      <c r="V15493" s="27"/>
    </row>
    <row r="15494" spans="1:22" x14ac:dyDescent="0.3">
      <c r="A15494" s="1"/>
      <c r="C15494" s="6"/>
      <c r="H15494" s="8"/>
      <c r="I15494" s="4"/>
      <c r="V15494" s="27"/>
    </row>
    <row r="15495" spans="1:22" x14ac:dyDescent="0.3">
      <c r="A15495" s="1"/>
      <c r="C15495" s="6"/>
      <c r="H15495" s="8"/>
      <c r="I15495" s="4"/>
      <c r="V15495" s="27"/>
    </row>
    <row r="15496" spans="1:22" x14ac:dyDescent="0.3">
      <c r="A15496" s="1"/>
      <c r="C15496" s="6"/>
      <c r="H15496" s="8"/>
      <c r="I15496" s="4"/>
      <c r="V15496" s="27"/>
    </row>
    <row r="15497" spans="1:22" x14ac:dyDescent="0.3">
      <c r="A15497" s="1"/>
      <c r="C15497" s="6"/>
      <c r="H15497" s="8"/>
      <c r="I15497" s="4"/>
      <c r="V15497" s="27"/>
    </row>
    <row r="15498" spans="1:22" x14ac:dyDescent="0.3">
      <c r="A15498" s="1"/>
      <c r="C15498" s="6"/>
      <c r="H15498" s="8"/>
      <c r="I15498" s="4"/>
      <c r="V15498" s="27"/>
    </row>
    <row r="15499" spans="1:22" x14ac:dyDescent="0.3">
      <c r="A15499" s="1"/>
      <c r="C15499" s="6"/>
      <c r="H15499" s="8"/>
      <c r="I15499" s="4"/>
      <c r="V15499" s="27"/>
    </row>
    <row r="15500" spans="1:22" x14ac:dyDescent="0.3">
      <c r="A15500" s="1"/>
      <c r="C15500" s="6"/>
      <c r="H15500" s="8"/>
      <c r="I15500" s="4"/>
      <c r="V15500" s="27"/>
    </row>
    <row r="15501" spans="1:22" x14ac:dyDescent="0.3">
      <c r="A15501" s="1"/>
      <c r="C15501" s="6"/>
      <c r="H15501" s="8"/>
      <c r="I15501" s="4"/>
      <c r="V15501" s="27"/>
    </row>
    <row r="15502" spans="1:22" x14ac:dyDescent="0.3">
      <c r="A15502" s="1"/>
      <c r="C15502" s="6"/>
      <c r="H15502" s="8"/>
      <c r="I15502" s="4"/>
      <c r="V15502" s="27"/>
    </row>
    <row r="15503" spans="1:22" x14ac:dyDescent="0.3">
      <c r="A15503" s="1"/>
      <c r="C15503" s="6"/>
      <c r="H15503" s="8"/>
      <c r="I15503" s="4"/>
      <c r="V15503" s="27"/>
    </row>
    <row r="15504" spans="1:22" x14ac:dyDescent="0.3">
      <c r="A15504" s="1"/>
      <c r="C15504" s="6"/>
      <c r="H15504" s="8"/>
      <c r="I15504" s="4"/>
      <c r="V15504" s="27"/>
    </row>
    <row r="15505" spans="1:22" x14ac:dyDescent="0.3">
      <c r="A15505" s="1"/>
      <c r="C15505" s="6"/>
      <c r="H15505" s="8"/>
      <c r="I15505" s="4"/>
      <c r="V15505" s="27"/>
    </row>
    <row r="15506" spans="1:22" x14ac:dyDescent="0.3">
      <c r="A15506" s="1"/>
      <c r="C15506" s="6"/>
      <c r="H15506" s="8"/>
      <c r="I15506" s="4"/>
      <c r="V15506" s="27"/>
    </row>
    <row r="15507" spans="1:22" x14ac:dyDescent="0.3">
      <c r="A15507" s="1"/>
      <c r="C15507" s="6"/>
      <c r="H15507" s="8"/>
      <c r="I15507" s="4"/>
      <c r="V15507" s="27"/>
    </row>
    <row r="15508" spans="1:22" x14ac:dyDescent="0.3">
      <c r="A15508" s="1"/>
      <c r="C15508" s="6"/>
      <c r="H15508" s="8"/>
      <c r="I15508" s="4"/>
      <c r="V15508" s="27"/>
    </row>
    <row r="15509" spans="1:22" x14ac:dyDescent="0.3">
      <c r="A15509" s="1"/>
      <c r="C15509" s="6"/>
      <c r="H15509" s="8"/>
      <c r="I15509" s="4"/>
      <c r="V15509" s="27"/>
    </row>
    <row r="15510" spans="1:22" x14ac:dyDescent="0.3">
      <c r="A15510" s="1"/>
      <c r="C15510" s="6"/>
      <c r="H15510" s="8"/>
      <c r="I15510" s="4"/>
      <c r="V15510" s="27"/>
    </row>
    <row r="15511" spans="1:22" x14ac:dyDescent="0.3">
      <c r="A15511" s="1"/>
      <c r="C15511" s="6"/>
      <c r="H15511" s="8"/>
      <c r="I15511" s="4"/>
      <c r="V15511" s="27"/>
    </row>
    <row r="15512" spans="1:22" x14ac:dyDescent="0.3">
      <c r="A15512" s="1"/>
      <c r="C15512" s="6"/>
      <c r="H15512" s="8"/>
      <c r="I15512" s="4"/>
      <c r="V15512" s="27"/>
    </row>
    <row r="15513" spans="1:22" x14ac:dyDescent="0.3">
      <c r="A15513" s="1"/>
      <c r="C15513" s="6"/>
      <c r="H15513" s="8"/>
      <c r="I15513" s="4"/>
      <c r="V15513" s="27"/>
    </row>
    <row r="15514" spans="1:22" x14ac:dyDescent="0.3">
      <c r="A15514" s="1"/>
      <c r="C15514" s="6"/>
      <c r="H15514" s="8"/>
      <c r="I15514" s="4"/>
      <c r="V15514" s="27"/>
    </row>
    <row r="15515" spans="1:22" x14ac:dyDescent="0.3">
      <c r="A15515" s="1"/>
      <c r="C15515" s="6"/>
      <c r="H15515" s="8"/>
      <c r="I15515" s="4"/>
      <c r="V15515" s="27"/>
    </row>
    <row r="15516" spans="1:22" x14ac:dyDescent="0.3">
      <c r="A15516" s="1"/>
      <c r="C15516" s="6"/>
      <c r="H15516" s="8"/>
      <c r="I15516" s="4"/>
      <c r="V15516" s="27"/>
    </row>
    <row r="15517" spans="1:22" x14ac:dyDescent="0.3">
      <c r="A15517" s="1"/>
      <c r="C15517" s="6"/>
      <c r="H15517" s="8"/>
      <c r="I15517" s="4"/>
      <c r="V15517" s="27"/>
    </row>
    <row r="15518" spans="1:22" x14ac:dyDescent="0.3">
      <c r="A15518" s="1"/>
      <c r="C15518" s="6"/>
      <c r="H15518" s="8"/>
      <c r="I15518" s="4"/>
      <c r="V15518" s="27"/>
    </row>
    <row r="15519" spans="1:22" x14ac:dyDescent="0.3">
      <c r="A15519" s="1"/>
      <c r="C15519" s="6"/>
      <c r="H15519" s="8"/>
      <c r="I15519" s="4"/>
      <c r="V15519" s="27"/>
    </row>
    <row r="15520" spans="1:22" x14ac:dyDescent="0.3">
      <c r="A15520" s="1"/>
      <c r="C15520" s="6"/>
      <c r="H15520" s="8"/>
      <c r="I15520" s="4"/>
      <c r="V15520" s="27"/>
    </row>
    <row r="15521" spans="1:22" x14ac:dyDescent="0.3">
      <c r="A15521" s="1"/>
      <c r="C15521" s="6"/>
      <c r="H15521" s="8"/>
      <c r="I15521" s="4"/>
      <c r="V15521" s="27"/>
    </row>
    <row r="15522" spans="1:22" x14ac:dyDescent="0.3">
      <c r="A15522" s="1"/>
      <c r="C15522" s="6"/>
      <c r="H15522" s="8"/>
      <c r="I15522" s="4"/>
      <c r="V15522" s="27"/>
    </row>
    <row r="15523" spans="1:22" x14ac:dyDescent="0.3">
      <c r="A15523" s="1"/>
      <c r="C15523" s="6"/>
      <c r="H15523" s="8"/>
      <c r="I15523" s="4"/>
      <c r="V15523" s="27"/>
    </row>
    <row r="15524" spans="1:22" x14ac:dyDescent="0.3">
      <c r="A15524" s="1"/>
      <c r="C15524" s="6"/>
      <c r="H15524" s="8"/>
      <c r="I15524" s="4"/>
      <c r="V15524" s="27"/>
    </row>
    <row r="15525" spans="1:22" x14ac:dyDescent="0.3">
      <c r="A15525" s="1"/>
      <c r="C15525" s="6"/>
      <c r="H15525" s="8"/>
      <c r="I15525" s="4"/>
      <c r="V15525" s="27"/>
    </row>
    <row r="15526" spans="1:22" x14ac:dyDescent="0.3">
      <c r="A15526" s="1"/>
      <c r="C15526" s="6"/>
      <c r="H15526" s="8"/>
      <c r="I15526" s="4"/>
      <c r="V15526" s="27"/>
    </row>
    <row r="15527" spans="1:22" x14ac:dyDescent="0.3">
      <c r="A15527" s="1"/>
      <c r="C15527" s="6"/>
      <c r="H15527" s="8"/>
      <c r="I15527" s="4"/>
      <c r="V15527" s="27"/>
    </row>
    <row r="15528" spans="1:22" x14ac:dyDescent="0.3">
      <c r="A15528" s="1"/>
      <c r="C15528" s="6"/>
      <c r="H15528" s="8"/>
      <c r="I15528" s="4"/>
      <c r="V15528" s="27"/>
    </row>
    <row r="15529" spans="1:22" x14ac:dyDescent="0.3">
      <c r="A15529" s="1"/>
      <c r="C15529" s="6"/>
      <c r="H15529" s="8"/>
      <c r="I15529" s="4"/>
      <c r="V15529" s="27"/>
    </row>
    <row r="15530" spans="1:22" x14ac:dyDescent="0.3">
      <c r="A15530" s="1"/>
      <c r="C15530" s="6"/>
      <c r="H15530" s="8"/>
      <c r="I15530" s="4"/>
      <c r="V15530" s="27"/>
    </row>
    <row r="15531" spans="1:22" x14ac:dyDescent="0.3">
      <c r="A15531" s="1"/>
      <c r="C15531" s="6"/>
      <c r="H15531" s="8"/>
      <c r="I15531" s="4"/>
      <c r="V15531" s="27"/>
    </row>
    <row r="15532" spans="1:22" x14ac:dyDescent="0.3">
      <c r="A15532" s="1"/>
      <c r="C15532" s="6"/>
      <c r="H15532" s="8"/>
      <c r="I15532" s="4"/>
      <c r="V15532" s="27"/>
    </row>
    <row r="15533" spans="1:22" x14ac:dyDescent="0.3">
      <c r="A15533" s="1"/>
      <c r="C15533" s="6"/>
      <c r="H15533" s="8"/>
      <c r="I15533" s="4"/>
      <c r="V15533" s="27"/>
    </row>
    <row r="15534" spans="1:22" x14ac:dyDescent="0.3">
      <c r="A15534" s="1"/>
      <c r="C15534" s="6"/>
      <c r="H15534" s="8"/>
      <c r="I15534" s="4"/>
      <c r="V15534" s="27"/>
    </row>
    <row r="15535" spans="1:22" x14ac:dyDescent="0.3">
      <c r="A15535" s="1"/>
      <c r="C15535" s="6"/>
      <c r="H15535" s="8"/>
      <c r="I15535" s="4"/>
      <c r="V15535" s="27"/>
    </row>
    <row r="15536" spans="1:22" x14ac:dyDescent="0.3">
      <c r="A15536" s="1"/>
      <c r="C15536" s="6"/>
      <c r="H15536" s="8"/>
      <c r="I15536" s="4"/>
      <c r="V15536" s="27"/>
    </row>
    <row r="15537" spans="1:22" x14ac:dyDescent="0.3">
      <c r="A15537" s="1"/>
      <c r="C15537" s="6"/>
      <c r="H15537" s="8"/>
      <c r="I15537" s="4"/>
      <c r="V15537" s="27"/>
    </row>
    <row r="15538" spans="1:22" x14ac:dyDescent="0.3">
      <c r="A15538" s="1"/>
      <c r="C15538" s="6"/>
      <c r="H15538" s="8"/>
      <c r="I15538" s="4"/>
      <c r="V15538" s="27"/>
    </row>
    <row r="15539" spans="1:22" x14ac:dyDescent="0.3">
      <c r="A15539" s="1"/>
      <c r="C15539" s="6"/>
      <c r="H15539" s="8"/>
      <c r="I15539" s="4"/>
      <c r="V15539" s="27"/>
    </row>
    <row r="15540" spans="1:22" x14ac:dyDescent="0.3">
      <c r="A15540" s="1"/>
      <c r="C15540" s="6"/>
      <c r="H15540" s="8"/>
      <c r="I15540" s="4"/>
      <c r="V15540" s="27"/>
    </row>
    <row r="15541" spans="1:22" x14ac:dyDescent="0.3">
      <c r="A15541" s="1"/>
      <c r="C15541" s="6"/>
      <c r="H15541" s="8"/>
      <c r="I15541" s="4"/>
      <c r="V15541" s="27"/>
    </row>
    <row r="15542" spans="1:22" x14ac:dyDescent="0.3">
      <c r="A15542" s="1"/>
      <c r="C15542" s="6"/>
      <c r="H15542" s="8"/>
      <c r="I15542" s="4"/>
      <c r="V15542" s="27"/>
    </row>
    <row r="15543" spans="1:22" x14ac:dyDescent="0.3">
      <c r="A15543" s="1"/>
      <c r="C15543" s="6"/>
      <c r="H15543" s="8"/>
      <c r="I15543" s="4"/>
      <c r="V15543" s="27"/>
    </row>
    <row r="15544" spans="1:22" x14ac:dyDescent="0.3">
      <c r="A15544" s="1"/>
      <c r="C15544" s="6"/>
      <c r="H15544" s="8"/>
      <c r="I15544" s="4"/>
      <c r="V15544" s="27"/>
    </row>
    <row r="15545" spans="1:22" x14ac:dyDescent="0.3">
      <c r="A15545" s="1"/>
      <c r="C15545" s="6"/>
      <c r="H15545" s="8"/>
      <c r="I15545" s="4"/>
      <c r="V15545" s="27"/>
    </row>
    <row r="15546" spans="1:22" x14ac:dyDescent="0.3">
      <c r="A15546" s="1"/>
      <c r="C15546" s="6"/>
      <c r="H15546" s="8"/>
      <c r="I15546" s="4"/>
      <c r="V15546" s="27"/>
    </row>
    <row r="15547" spans="1:22" x14ac:dyDescent="0.3">
      <c r="A15547" s="1"/>
      <c r="C15547" s="6"/>
      <c r="H15547" s="8"/>
      <c r="I15547" s="4"/>
      <c r="V15547" s="27"/>
    </row>
    <row r="15548" spans="1:22" x14ac:dyDescent="0.3">
      <c r="A15548" s="1"/>
      <c r="C15548" s="6"/>
      <c r="H15548" s="8"/>
      <c r="I15548" s="4"/>
      <c r="V15548" s="27"/>
    </row>
    <row r="15549" spans="1:22" x14ac:dyDescent="0.3">
      <c r="A15549" s="1"/>
      <c r="C15549" s="6"/>
      <c r="H15549" s="8"/>
      <c r="I15549" s="4"/>
      <c r="V15549" s="27"/>
    </row>
    <row r="15550" spans="1:22" x14ac:dyDescent="0.3">
      <c r="A15550" s="1"/>
      <c r="C15550" s="6"/>
      <c r="H15550" s="8"/>
      <c r="I15550" s="4"/>
      <c r="V15550" s="27"/>
    </row>
    <row r="15551" spans="1:22" x14ac:dyDescent="0.3">
      <c r="A15551" s="1"/>
      <c r="C15551" s="6"/>
      <c r="H15551" s="8"/>
      <c r="I15551" s="4"/>
      <c r="V15551" s="27"/>
    </row>
    <row r="15552" spans="1:22" x14ac:dyDescent="0.3">
      <c r="A15552" s="1"/>
      <c r="C15552" s="6"/>
      <c r="H15552" s="8"/>
      <c r="I15552" s="4"/>
      <c r="V15552" s="27"/>
    </row>
    <row r="15553" spans="1:22" x14ac:dyDescent="0.3">
      <c r="A15553" s="1"/>
      <c r="C15553" s="6"/>
      <c r="H15553" s="8"/>
      <c r="I15553" s="4"/>
      <c r="V15553" s="27"/>
    </row>
    <row r="15554" spans="1:22" x14ac:dyDescent="0.3">
      <c r="A15554" s="1"/>
      <c r="C15554" s="6"/>
      <c r="H15554" s="8"/>
      <c r="I15554" s="4"/>
      <c r="V15554" s="27"/>
    </row>
    <row r="15555" spans="1:22" x14ac:dyDescent="0.3">
      <c r="A15555" s="1"/>
      <c r="C15555" s="6"/>
      <c r="H15555" s="8"/>
      <c r="I15555" s="4"/>
      <c r="V15555" s="27"/>
    </row>
    <row r="15556" spans="1:22" x14ac:dyDescent="0.3">
      <c r="A15556" s="1"/>
      <c r="C15556" s="6"/>
      <c r="H15556" s="8"/>
      <c r="I15556" s="4"/>
      <c r="V15556" s="27"/>
    </row>
    <row r="15557" spans="1:22" x14ac:dyDescent="0.3">
      <c r="A15557" s="1"/>
      <c r="C15557" s="6"/>
      <c r="H15557" s="8"/>
      <c r="I15557" s="4"/>
      <c r="V15557" s="27"/>
    </row>
    <row r="15558" spans="1:22" x14ac:dyDescent="0.3">
      <c r="A15558" s="1"/>
      <c r="C15558" s="6"/>
      <c r="H15558" s="8"/>
      <c r="I15558" s="4"/>
      <c r="V15558" s="27"/>
    </row>
    <row r="15559" spans="1:22" x14ac:dyDescent="0.3">
      <c r="A15559" s="1"/>
      <c r="C15559" s="6"/>
      <c r="H15559" s="8"/>
      <c r="I15559" s="4"/>
      <c r="V15559" s="27"/>
    </row>
    <row r="15560" spans="1:22" x14ac:dyDescent="0.3">
      <c r="A15560" s="1"/>
      <c r="C15560" s="6"/>
      <c r="H15560" s="8"/>
      <c r="I15560" s="4"/>
      <c r="V15560" s="27"/>
    </row>
    <row r="15561" spans="1:22" x14ac:dyDescent="0.3">
      <c r="A15561" s="1"/>
      <c r="C15561" s="6"/>
      <c r="H15561" s="8"/>
      <c r="I15561" s="4"/>
      <c r="V15561" s="27"/>
    </row>
    <row r="15562" spans="1:22" x14ac:dyDescent="0.3">
      <c r="A15562" s="1"/>
      <c r="C15562" s="6"/>
      <c r="H15562" s="8"/>
      <c r="I15562" s="4"/>
      <c r="V15562" s="27"/>
    </row>
    <row r="15563" spans="1:22" x14ac:dyDescent="0.3">
      <c r="A15563" s="1"/>
      <c r="C15563" s="6"/>
      <c r="H15563" s="8"/>
      <c r="I15563" s="4"/>
      <c r="V15563" s="27"/>
    </row>
    <row r="15564" spans="1:22" x14ac:dyDescent="0.3">
      <c r="A15564" s="1"/>
      <c r="C15564" s="6"/>
      <c r="H15564" s="8"/>
      <c r="I15564" s="4"/>
      <c r="V15564" s="27"/>
    </row>
    <row r="15565" spans="1:22" x14ac:dyDescent="0.3">
      <c r="A15565" s="1"/>
      <c r="C15565" s="6"/>
      <c r="H15565" s="8"/>
      <c r="I15565" s="4"/>
      <c r="V15565" s="27"/>
    </row>
    <row r="15566" spans="1:22" x14ac:dyDescent="0.3">
      <c r="A15566" s="1"/>
      <c r="C15566" s="6"/>
      <c r="H15566" s="8"/>
      <c r="I15566" s="4"/>
      <c r="V15566" s="27"/>
    </row>
    <row r="15567" spans="1:22" x14ac:dyDescent="0.3">
      <c r="A15567" s="1"/>
      <c r="C15567" s="6"/>
      <c r="H15567" s="8"/>
      <c r="I15567" s="4"/>
      <c r="V15567" s="27"/>
    </row>
    <row r="15568" spans="1:22" x14ac:dyDescent="0.3">
      <c r="A15568" s="1"/>
      <c r="C15568" s="6"/>
      <c r="H15568" s="8"/>
      <c r="I15568" s="4"/>
      <c r="V15568" s="27"/>
    </row>
    <row r="15569" spans="1:22" x14ac:dyDescent="0.3">
      <c r="A15569" s="1"/>
      <c r="C15569" s="6"/>
      <c r="H15569" s="8"/>
      <c r="I15569" s="4"/>
      <c r="V15569" s="27"/>
    </row>
    <row r="15570" spans="1:22" x14ac:dyDescent="0.3">
      <c r="A15570" s="1"/>
      <c r="C15570" s="6"/>
      <c r="H15570" s="8"/>
      <c r="I15570" s="4"/>
      <c r="V15570" s="27"/>
    </row>
    <row r="15571" spans="1:22" x14ac:dyDescent="0.3">
      <c r="A15571" s="1"/>
      <c r="C15571" s="6"/>
      <c r="H15571" s="8"/>
      <c r="I15571" s="4"/>
      <c r="V15571" s="27"/>
    </row>
    <row r="15572" spans="1:22" x14ac:dyDescent="0.3">
      <c r="A15572" s="1"/>
      <c r="C15572" s="6"/>
      <c r="H15572" s="8"/>
      <c r="I15572" s="4"/>
      <c r="V15572" s="27"/>
    </row>
    <row r="15573" spans="1:22" x14ac:dyDescent="0.3">
      <c r="A15573" s="1"/>
      <c r="C15573" s="6"/>
      <c r="H15573" s="8"/>
      <c r="I15573" s="4"/>
      <c r="V15573" s="27"/>
    </row>
    <row r="15574" spans="1:22" x14ac:dyDescent="0.3">
      <c r="A15574" s="1"/>
      <c r="C15574" s="6"/>
      <c r="H15574" s="8"/>
      <c r="I15574" s="4"/>
      <c r="V15574" s="27"/>
    </row>
    <row r="15575" spans="1:22" x14ac:dyDescent="0.3">
      <c r="A15575" s="1"/>
      <c r="C15575" s="6"/>
      <c r="H15575" s="8"/>
      <c r="I15575" s="4"/>
      <c r="V15575" s="27"/>
    </row>
    <row r="15576" spans="1:22" x14ac:dyDescent="0.3">
      <c r="A15576" s="1"/>
      <c r="C15576" s="6"/>
      <c r="H15576" s="8"/>
      <c r="I15576" s="4"/>
      <c r="V15576" s="27"/>
    </row>
    <row r="15577" spans="1:22" x14ac:dyDescent="0.3">
      <c r="A15577" s="1"/>
      <c r="C15577" s="6"/>
      <c r="H15577" s="8"/>
      <c r="I15577" s="4"/>
      <c r="V15577" s="27"/>
    </row>
    <row r="15578" spans="1:22" x14ac:dyDescent="0.3">
      <c r="A15578" s="1"/>
      <c r="C15578" s="6"/>
      <c r="H15578" s="8"/>
      <c r="I15578" s="4"/>
      <c r="V15578" s="27"/>
    </row>
    <row r="15579" spans="1:22" x14ac:dyDescent="0.3">
      <c r="A15579" s="1"/>
      <c r="C15579" s="6"/>
      <c r="H15579" s="8"/>
      <c r="I15579" s="4"/>
      <c r="V15579" s="27"/>
    </row>
    <row r="15580" spans="1:22" x14ac:dyDescent="0.3">
      <c r="A15580" s="1"/>
      <c r="C15580" s="6"/>
      <c r="H15580" s="8"/>
      <c r="I15580" s="4"/>
      <c r="V15580" s="27"/>
    </row>
    <row r="15581" spans="1:22" x14ac:dyDescent="0.3">
      <c r="A15581" s="1"/>
      <c r="C15581" s="6"/>
      <c r="H15581" s="8"/>
      <c r="I15581" s="4"/>
      <c r="V15581" s="27"/>
    </row>
    <row r="15582" spans="1:22" x14ac:dyDescent="0.3">
      <c r="A15582" s="1"/>
      <c r="C15582" s="6"/>
      <c r="H15582" s="8"/>
      <c r="I15582" s="4"/>
      <c r="V15582" s="27"/>
    </row>
    <row r="15583" spans="1:22" x14ac:dyDescent="0.3">
      <c r="A15583" s="1"/>
      <c r="C15583" s="6"/>
      <c r="H15583" s="8"/>
      <c r="I15583" s="4"/>
      <c r="V15583" s="27"/>
    </row>
    <row r="15584" spans="1:22" x14ac:dyDescent="0.3">
      <c r="A15584" s="1"/>
      <c r="C15584" s="6"/>
      <c r="H15584" s="8"/>
      <c r="I15584" s="4"/>
      <c r="V15584" s="27"/>
    </row>
    <row r="15585" spans="1:22" x14ac:dyDescent="0.3">
      <c r="A15585" s="1"/>
      <c r="C15585" s="6"/>
      <c r="H15585" s="8"/>
      <c r="I15585" s="4"/>
      <c r="V15585" s="27"/>
    </row>
    <row r="15586" spans="1:22" x14ac:dyDescent="0.3">
      <c r="A15586" s="1"/>
      <c r="C15586" s="6"/>
      <c r="H15586" s="8"/>
      <c r="I15586" s="4"/>
      <c r="V15586" s="27"/>
    </row>
    <row r="15587" spans="1:22" x14ac:dyDescent="0.3">
      <c r="A15587" s="1"/>
      <c r="C15587" s="6"/>
      <c r="H15587" s="8"/>
      <c r="I15587" s="4"/>
      <c r="V15587" s="27"/>
    </row>
    <row r="15588" spans="1:22" x14ac:dyDescent="0.3">
      <c r="A15588" s="1"/>
      <c r="C15588" s="6"/>
      <c r="H15588" s="8"/>
      <c r="I15588" s="4"/>
      <c r="V15588" s="27"/>
    </row>
    <row r="15589" spans="1:22" x14ac:dyDescent="0.3">
      <c r="A15589" s="1"/>
      <c r="C15589" s="6"/>
      <c r="H15589" s="8"/>
      <c r="I15589" s="4"/>
      <c r="V15589" s="27"/>
    </row>
    <row r="15590" spans="1:22" x14ac:dyDescent="0.3">
      <c r="A15590" s="1"/>
      <c r="C15590" s="6"/>
      <c r="H15590" s="8"/>
      <c r="I15590" s="4"/>
      <c r="V15590" s="27"/>
    </row>
    <row r="15591" spans="1:22" x14ac:dyDescent="0.3">
      <c r="A15591" s="1"/>
      <c r="C15591" s="6"/>
      <c r="H15591" s="8"/>
      <c r="I15591" s="4"/>
      <c r="V15591" s="27"/>
    </row>
    <row r="15592" spans="1:22" x14ac:dyDescent="0.3">
      <c r="A15592" s="1"/>
      <c r="C15592" s="6"/>
      <c r="H15592" s="8"/>
      <c r="I15592" s="4"/>
      <c r="V15592" s="27"/>
    </row>
    <row r="15593" spans="1:22" x14ac:dyDescent="0.3">
      <c r="A15593" s="1"/>
      <c r="C15593" s="6"/>
      <c r="H15593" s="8"/>
      <c r="I15593" s="4"/>
      <c r="V15593" s="27"/>
    </row>
    <row r="15594" spans="1:22" x14ac:dyDescent="0.3">
      <c r="A15594" s="1"/>
      <c r="C15594" s="6"/>
      <c r="H15594" s="8"/>
      <c r="I15594" s="4"/>
      <c r="V15594" s="27"/>
    </row>
    <row r="15595" spans="1:22" x14ac:dyDescent="0.3">
      <c r="A15595" s="1"/>
      <c r="C15595" s="6"/>
      <c r="H15595" s="8"/>
      <c r="I15595" s="4"/>
      <c r="V15595" s="27"/>
    </row>
    <row r="15596" spans="1:22" x14ac:dyDescent="0.3">
      <c r="A15596" s="1"/>
      <c r="C15596" s="6"/>
      <c r="H15596" s="8"/>
      <c r="I15596" s="4"/>
      <c r="V15596" s="27"/>
    </row>
    <row r="15597" spans="1:22" x14ac:dyDescent="0.3">
      <c r="A15597" s="1"/>
      <c r="C15597" s="6"/>
      <c r="H15597" s="8"/>
      <c r="I15597" s="4"/>
      <c r="V15597" s="27"/>
    </row>
    <row r="15598" spans="1:22" x14ac:dyDescent="0.3">
      <c r="A15598" s="1"/>
      <c r="C15598" s="6"/>
      <c r="H15598" s="8"/>
      <c r="I15598" s="4"/>
      <c r="V15598" s="27"/>
    </row>
    <row r="15599" spans="1:22" x14ac:dyDescent="0.3">
      <c r="A15599" s="1"/>
      <c r="C15599" s="6"/>
      <c r="H15599" s="8"/>
      <c r="I15599" s="4"/>
      <c r="V15599" s="27"/>
    </row>
    <row r="15600" spans="1:22" x14ac:dyDescent="0.3">
      <c r="A15600" s="1"/>
      <c r="C15600" s="6"/>
      <c r="H15600" s="8"/>
      <c r="I15600" s="4"/>
      <c r="V15600" s="27"/>
    </row>
    <row r="15601" spans="1:22" x14ac:dyDescent="0.3">
      <c r="A15601" s="1"/>
      <c r="C15601" s="6"/>
      <c r="H15601" s="8"/>
      <c r="I15601" s="4"/>
      <c r="V15601" s="27"/>
    </row>
    <row r="15602" spans="1:22" x14ac:dyDescent="0.3">
      <c r="A15602" s="1"/>
      <c r="C15602" s="6"/>
      <c r="H15602" s="8"/>
      <c r="I15602" s="4"/>
      <c r="V15602" s="27"/>
    </row>
    <row r="15603" spans="1:22" x14ac:dyDescent="0.3">
      <c r="A15603" s="1"/>
      <c r="C15603" s="6"/>
      <c r="H15603" s="8"/>
      <c r="I15603" s="4"/>
      <c r="V15603" s="27"/>
    </row>
    <row r="15604" spans="1:22" x14ac:dyDescent="0.3">
      <c r="A15604" s="1"/>
      <c r="C15604" s="6"/>
      <c r="H15604" s="8"/>
      <c r="I15604" s="4"/>
      <c r="V15604" s="27"/>
    </row>
    <row r="15605" spans="1:22" x14ac:dyDescent="0.3">
      <c r="A15605" s="1"/>
      <c r="C15605" s="6"/>
      <c r="H15605" s="8"/>
      <c r="I15605" s="4"/>
      <c r="V15605" s="27"/>
    </row>
    <row r="15606" spans="1:22" x14ac:dyDescent="0.3">
      <c r="A15606" s="1"/>
      <c r="C15606" s="6"/>
      <c r="H15606" s="8"/>
      <c r="I15606" s="4"/>
      <c r="V15606" s="27"/>
    </row>
    <row r="15607" spans="1:22" x14ac:dyDescent="0.3">
      <c r="A15607" s="1"/>
      <c r="C15607" s="6"/>
      <c r="H15607" s="8"/>
      <c r="I15607" s="4"/>
      <c r="V15607" s="27"/>
    </row>
    <row r="15608" spans="1:22" x14ac:dyDescent="0.3">
      <c r="A15608" s="1"/>
      <c r="C15608" s="6"/>
      <c r="H15608" s="8"/>
      <c r="I15608" s="4"/>
      <c r="V15608" s="27"/>
    </row>
    <row r="15609" spans="1:22" x14ac:dyDescent="0.3">
      <c r="A15609" s="1"/>
      <c r="C15609" s="6"/>
      <c r="H15609" s="8"/>
      <c r="I15609" s="4"/>
      <c r="V15609" s="27"/>
    </row>
    <row r="15610" spans="1:22" x14ac:dyDescent="0.3">
      <c r="A15610" s="1"/>
      <c r="C15610" s="6"/>
      <c r="H15610" s="8"/>
      <c r="I15610" s="4"/>
      <c r="V15610" s="27"/>
    </row>
    <row r="15611" spans="1:22" x14ac:dyDescent="0.3">
      <c r="A15611" s="1"/>
      <c r="C15611" s="6"/>
      <c r="H15611" s="8"/>
      <c r="I15611" s="4"/>
      <c r="V15611" s="27"/>
    </row>
    <row r="15612" spans="1:22" x14ac:dyDescent="0.3">
      <c r="A15612" s="1"/>
      <c r="C15612" s="6"/>
      <c r="H15612" s="8"/>
      <c r="I15612" s="4"/>
      <c r="V15612" s="27"/>
    </row>
    <row r="15613" spans="1:22" x14ac:dyDescent="0.3">
      <c r="A15613" s="1"/>
      <c r="C15613" s="6"/>
      <c r="H15613" s="8"/>
      <c r="I15613" s="4"/>
      <c r="V15613" s="27"/>
    </row>
    <row r="15614" spans="1:22" x14ac:dyDescent="0.3">
      <c r="A15614" s="1"/>
      <c r="C15614" s="6"/>
      <c r="H15614" s="8"/>
      <c r="I15614" s="4"/>
      <c r="V15614" s="27"/>
    </row>
    <row r="15615" spans="1:22" x14ac:dyDescent="0.3">
      <c r="A15615" s="1"/>
      <c r="C15615" s="6"/>
      <c r="H15615" s="8"/>
      <c r="I15615" s="4"/>
      <c r="V15615" s="27"/>
    </row>
    <row r="15616" spans="1:22" x14ac:dyDescent="0.3">
      <c r="A15616" s="1"/>
      <c r="C15616" s="6"/>
      <c r="H15616" s="8"/>
      <c r="I15616" s="4"/>
      <c r="V15616" s="27"/>
    </row>
    <row r="15617" spans="1:22" x14ac:dyDescent="0.3">
      <c r="A15617" s="1"/>
      <c r="C15617" s="6"/>
      <c r="H15617" s="8"/>
      <c r="I15617" s="4"/>
      <c r="V15617" s="27"/>
    </row>
    <row r="15618" spans="1:22" x14ac:dyDescent="0.3">
      <c r="A15618" s="1"/>
      <c r="C15618" s="6"/>
      <c r="H15618" s="8"/>
      <c r="I15618" s="4"/>
      <c r="V15618" s="27"/>
    </row>
    <row r="15619" spans="1:22" x14ac:dyDescent="0.3">
      <c r="A15619" s="1"/>
      <c r="C15619" s="6"/>
      <c r="H15619" s="8"/>
      <c r="I15619" s="4"/>
      <c r="V15619" s="27"/>
    </row>
    <row r="15620" spans="1:22" x14ac:dyDescent="0.3">
      <c r="A15620" s="1"/>
      <c r="C15620" s="6"/>
      <c r="H15620" s="8"/>
      <c r="I15620" s="4"/>
      <c r="V15620" s="27"/>
    </row>
    <row r="15621" spans="1:22" x14ac:dyDescent="0.3">
      <c r="A15621" s="1"/>
      <c r="C15621" s="6"/>
      <c r="H15621" s="8"/>
      <c r="I15621" s="4"/>
      <c r="V15621" s="27"/>
    </row>
    <row r="15622" spans="1:22" x14ac:dyDescent="0.3">
      <c r="A15622" s="1"/>
      <c r="C15622" s="6"/>
      <c r="H15622" s="8"/>
      <c r="I15622" s="4"/>
      <c r="V15622" s="27"/>
    </row>
    <row r="15623" spans="1:22" x14ac:dyDescent="0.3">
      <c r="A15623" s="1"/>
      <c r="C15623" s="6"/>
      <c r="H15623" s="8"/>
      <c r="I15623" s="4"/>
      <c r="V15623" s="27"/>
    </row>
    <row r="15624" spans="1:22" x14ac:dyDescent="0.3">
      <c r="A15624" s="1"/>
      <c r="C15624" s="6"/>
      <c r="H15624" s="8"/>
      <c r="I15624" s="4"/>
      <c r="V15624" s="27"/>
    </row>
    <row r="15625" spans="1:22" x14ac:dyDescent="0.3">
      <c r="A15625" s="1"/>
      <c r="C15625" s="6"/>
      <c r="H15625" s="8"/>
      <c r="I15625" s="4"/>
      <c r="V15625" s="27"/>
    </row>
    <row r="15626" spans="1:22" x14ac:dyDescent="0.3">
      <c r="A15626" s="1"/>
      <c r="C15626" s="6"/>
      <c r="H15626" s="8"/>
      <c r="I15626" s="4"/>
      <c r="V15626" s="27"/>
    </row>
    <row r="15627" spans="1:22" x14ac:dyDescent="0.3">
      <c r="A15627" s="1"/>
      <c r="C15627" s="6"/>
      <c r="H15627" s="8"/>
      <c r="I15627" s="4"/>
      <c r="V15627" s="27"/>
    </row>
    <row r="15628" spans="1:22" x14ac:dyDescent="0.3">
      <c r="A15628" s="1"/>
      <c r="C15628" s="6"/>
      <c r="H15628" s="8"/>
      <c r="I15628" s="4"/>
      <c r="V15628" s="27"/>
    </row>
    <row r="15629" spans="1:22" x14ac:dyDescent="0.3">
      <c r="A15629" s="1"/>
      <c r="C15629" s="6"/>
      <c r="H15629" s="8"/>
      <c r="I15629" s="4"/>
      <c r="V15629" s="27"/>
    </row>
    <row r="15630" spans="1:22" x14ac:dyDescent="0.3">
      <c r="A15630" s="1"/>
      <c r="C15630" s="6"/>
      <c r="H15630" s="8"/>
      <c r="I15630" s="4"/>
      <c r="V15630" s="27"/>
    </row>
    <row r="15631" spans="1:22" x14ac:dyDescent="0.3">
      <c r="A15631" s="1"/>
      <c r="C15631" s="6"/>
      <c r="H15631" s="8"/>
      <c r="I15631" s="4"/>
      <c r="V15631" s="27"/>
    </row>
    <row r="15632" spans="1:22" x14ac:dyDescent="0.3">
      <c r="A15632" s="1"/>
      <c r="C15632" s="6"/>
      <c r="H15632" s="8"/>
      <c r="I15632" s="4"/>
      <c r="V15632" s="27"/>
    </row>
    <row r="15633" spans="1:22" x14ac:dyDescent="0.3">
      <c r="A15633" s="1"/>
      <c r="C15633" s="6"/>
      <c r="H15633" s="8"/>
      <c r="I15633" s="4"/>
      <c r="V15633" s="27"/>
    </row>
    <row r="15634" spans="1:22" x14ac:dyDescent="0.3">
      <c r="A15634" s="1"/>
      <c r="C15634" s="6"/>
      <c r="H15634" s="8"/>
      <c r="I15634" s="4"/>
      <c r="V15634" s="27"/>
    </row>
    <row r="15635" spans="1:22" x14ac:dyDescent="0.3">
      <c r="A15635" s="1"/>
      <c r="C15635" s="6"/>
      <c r="H15635" s="8"/>
      <c r="I15635" s="4"/>
      <c r="V15635" s="27"/>
    </row>
    <row r="15636" spans="1:22" x14ac:dyDescent="0.3">
      <c r="A15636" s="1"/>
      <c r="C15636" s="6"/>
      <c r="H15636" s="8"/>
      <c r="I15636" s="4"/>
      <c r="V15636" s="27"/>
    </row>
    <row r="15637" spans="1:22" x14ac:dyDescent="0.3">
      <c r="A15637" s="1"/>
      <c r="C15637" s="6"/>
      <c r="H15637" s="8"/>
      <c r="I15637" s="4"/>
      <c r="V15637" s="27"/>
    </row>
    <row r="15638" spans="1:22" x14ac:dyDescent="0.3">
      <c r="A15638" s="1"/>
      <c r="C15638" s="6"/>
      <c r="H15638" s="8"/>
      <c r="I15638" s="4"/>
      <c r="V15638" s="27"/>
    </row>
    <row r="15639" spans="1:22" x14ac:dyDescent="0.3">
      <c r="A15639" s="1"/>
      <c r="C15639" s="6"/>
      <c r="H15639" s="8"/>
      <c r="I15639" s="4"/>
      <c r="V15639" s="27"/>
    </row>
    <row r="15640" spans="1:22" x14ac:dyDescent="0.3">
      <c r="A15640" s="1"/>
      <c r="C15640" s="6"/>
      <c r="H15640" s="8"/>
      <c r="I15640" s="4"/>
      <c r="V15640" s="27"/>
    </row>
    <row r="15641" spans="1:22" x14ac:dyDescent="0.3">
      <c r="A15641" s="1"/>
      <c r="C15641" s="6"/>
      <c r="H15641" s="8"/>
      <c r="I15641" s="4"/>
      <c r="V15641" s="27"/>
    </row>
    <row r="15642" spans="1:22" x14ac:dyDescent="0.3">
      <c r="A15642" s="1"/>
      <c r="C15642" s="6"/>
      <c r="H15642" s="8"/>
      <c r="I15642" s="4"/>
      <c r="V15642" s="27"/>
    </row>
    <row r="15643" spans="1:22" x14ac:dyDescent="0.3">
      <c r="A15643" s="1"/>
      <c r="C15643" s="6"/>
      <c r="H15643" s="8"/>
      <c r="I15643" s="4"/>
      <c r="V15643" s="27"/>
    </row>
    <row r="15644" spans="1:22" x14ac:dyDescent="0.3">
      <c r="A15644" s="1"/>
      <c r="C15644" s="6"/>
      <c r="H15644" s="8"/>
      <c r="I15644" s="4"/>
      <c r="V15644" s="27"/>
    </row>
    <row r="15645" spans="1:22" x14ac:dyDescent="0.3">
      <c r="A15645" s="1"/>
      <c r="C15645" s="6"/>
      <c r="H15645" s="8"/>
      <c r="I15645" s="4"/>
      <c r="V15645" s="27"/>
    </row>
    <row r="15646" spans="1:22" x14ac:dyDescent="0.3">
      <c r="A15646" s="1"/>
      <c r="C15646" s="6"/>
      <c r="H15646" s="8"/>
      <c r="I15646" s="4"/>
      <c r="V15646" s="27"/>
    </row>
    <row r="15647" spans="1:22" x14ac:dyDescent="0.3">
      <c r="A15647" s="1"/>
      <c r="C15647" s="6"/>
      <c r="H15647" s="8"/>
      <c r="I15647" s="4"/>
      <c r="V15647" s="27"/>
    </row>
    <row r="15648" spans="1:22" x14ac:dyDescent="0.3">
      <c r="A15648" s="1"/>
      <c r="C15648" s="6"/>
      <c r="H15648" s="8"/>
      <c r="I15648" s="4"/>
      <c r="V15648" s="27"/>
    </row>
    <row r="15649" spans="1:22" x14ac:dyDescent="0.3">
      <c r="A15649" s="1"/>
      <c r="C15649" s="6"/>
      <c r="H15649" s="8"/>
      <c r="I15649" s="4"/>
      <c r="V15649" s="27"/>
    </row>
    <row r="15650" spans="1:22" x14ac:dyDescent="0.3">
      <c r="A15650" s="1"/>
      <c r="C15650" s="6"/>
      <c r="H15650" s="8"/>
      <c r="I15650" s="4"/>
      <c r="V15650" s="27"/>
    </row>
    <row r="15651" spans="1:22" x14ac:dyDescent="0.3">
      <c r="A15651" s="1"/>
      <c r="C15651" s="6"/>
      <c r="H15651" s="8"/>
      <c r="I15651" s="4"/>
      <c r="V15651" s="27"/>
    </row>
    <row r="15652" spans="1:22" x14ac:dyDescent="0.3">
      <c r="A15652" s="1"/>
      <c r="C15652" s="6"/>
      <c r="H15652" s="8"/>
      <c r="I15652" s="4"/>
      <c r="V15652" s="27"/>
    </row>
    <row r="15653" spans="1:22" x14ac:dyDescent="0.3">
      <c r="A15653" s="1"/>
      <c r="C15653" s="6"/>
      <c r="H15653" s="8"/>
      <c r="I15653" s="4"/>
      <c r="V15653" s="27"/>
    </row>
    <row r="15654" spans="1:22" x14ac:dyDescent="0.3">
      <c r="A15654" s="1"/>
      <c r="C15654" s="6"/>
      <c r="H15654" s="8"/>
      <c r="I15654" s="4"/>
      <c r="V15654" s="27"/>
    </row>
    <row r="15655" spans="1:22" x14ac:dyDescent="0.3">
      <c r="A15655" s="1"/>
      <c r="C15655" s="6"/>
      <c r="H15655" s="8"/>
      <c r="I15655" s="4"/>
      <c r="V15655" s="27"/>
    </row>
    <row r="15656" spans="1:22" x14ac:dyDescent="0.3">
      <c r="A15656" s="1"/>
      <c r="C15656" s="6"/>
      <c r="H15656" s="8"/>
      <c r="I15656" s="4"/>
      <c r="V15656" s="27"/>
    </row>
    <row r="15657" spans="1:22" x14ac:dyDescent="0.3">
      <c r="A15657" s="1"/>
      <c r="C15657" s="6"/>
      <c r="H15657" s="8"/>
      <c r="I15657" s="4"/>
      <c r="V15657" s="27"/>
    </row>
    <row r="15658" spans="1:22" x14ac:dyDescent="0.3">
      <c r="A15658" s="1"/>
      <c r="C15658" s="6"/>
      <c r="H15658" s="8"/>
      <c r="I15658" s="4"/>
      <c r="V15658" s="27"/>
    </row>
    <row r="15659" spans="1:22" x14ac:dyDescent="0.3">
      <c r="A15659" s="1"/>
      <c r="C15659" s="6"/>
      <c r="H15659" s="8"/>
      <c r="I15659" s="4"/>
      <c r="V15659" s="27"/>
    </row>
    <row r="15660" spans="1:22" x14ac:dyDescent="0.3">
      <c r="A15660" s="1"/>
      <c r="C15660" s="6"/>
      <c r="H15660" s="8"/>
      <c r="I15660" s="4"/>
      <c r="V15660" s="27"/>
    </row>
    <row r="15661" spans="1:22" x14ac:dyDescent="0.3">
      <c r="A15661" s="1"/>
      <c r="C15661" s="6"/>
      <c r="H15661" s="8"/>
      <c r="I15661" s="4"/>
      <c r="V15661" s="27"/>
    </row>
    <row r="15662" spans="1:22" x14ac:dyDescent="0.3">
      <c r="A15662" s="1"/>
      <c r="C15662" s="6"/>
      <c r="H15662" s="8"/>
      <c r="I15662" s="4"/>
      <c r="V15662" s="27"/>
    </row>
    <row r="15663" spans="1:22" x14ac:dyDescent="0.3">
      <c r="A15663" s="1"/>
      <c r="C15663" s="6"/>
      <c r="H15663" s="8"/>
      <c r="I15663" s="4"/>
      <c r="V15663" s="27"/>
    </row>
    <row r="15664" spans="1:22" x14ac:dyDescent="0.3">
      <c r="A15664" s="1"/>
      <c r="C15664" s="6"/>
      <c r="H15664" s="8"/>
      <c r="I15664" s="4"/>
      <c r="V15664" s="27"/>
    </row>
    <row r="15665" spans="1:22" x14ac:dyDescent="0.3">
      <c r="A15665" s="1"/>
      <c r="C15665" s="6"/>
      <c r="H15665" s="8"/>
      <c r="I15665" s="4"/>
      <c r="V15665" s="27"/>
    </row>
    <row r="15666" spans="1:22" x14ac:dyDescent="0.3">
      <c r="A15666" s="1"/>
      <c r="C15666" s="6"/>
      <c r="H15666" s="8"/>
      <c r="I15666" s="4"/>
      <c r="V15666" s="27"/>
    </row>
    <row r="15667" spans="1:22" x14ac:dyDescent="0.3">
      <c r="A15667" s="1"/>
      <c r="C15667" s="6"/>
      <c r="H15667" s="8"/>
      <c r="I15667" s="4"/>
      <c r="V15667" s="27"/>
    </row>
    <row r="15668" spans="1:22" x14ac:dyDescent="0.3">
      <c r="A15668" s="1"/>
      <c r="C15668" s="6"/>
      <c r="H15668" s="8"/>
      <c r="I15668" s="4"/>
      <c r="V15668" s="27"/>
    </row>
    <row r="15669" spans="1:22" x14ac:dyDescent="0.3">
      <c r="A15669" s="1"/>
      <c r="C15669" s="6"/>
      <c r="H15669" s="8"/>
      <c r="I15669" s="4"/>
      <c r="V15669" s="27"/>
    </row>
    <row r="15670" spans="1:22" x14ac:dyDescent="0.3">
      <c r="A15670" s="1"/>
      <c r="C15670" s="6"/>
      <c r="H15670" s="8"/>
      <c r="I15670" s="4"/>
      <c r="V15670" s="27"/>
    </row>
    <row r="15671" spans="1:22" x14ac:dyDescent="0.3">
      <c r="A15671" s="1"/>
      <c r="C15671" s="6"/>
      <c r="H15671" s="8"/>
      <c r="I15671" s="4"/>
      <c r="V15671" s="27"/>
    </row>
    <row r="15672" spans="1:22" x14ac:dyDescent="0.3">
      <c r="A15672" s="1"/>
      <c r="C15672" s="6"/>
      <c r="H15672" s="8"/>
      <c r="I15672" s="4"/>
      <c r="V15672" s="27"/>
    </row>
    <row r="15673" spans="1:22" x14ac:dyDescent="0.3">
      <c r="A15673" s="1"/>
      <c r="C15673" s="6"/>
      <c r="H15673" s="8"/>
      <c r="I15673" s="4"/>
      <c r="V15673" s="27"/>
    </row>
    <row r="15674" spans="1:22" x14ac:dyDescent="0.3">
      <c r="A15674" s="1"/>
      <c r="C15674" s="6"/>
      <c r="H15674" s="8"/>
      <c r="I15674" s="4"/>
      <c r="V15674" s="27"/>
    </row>
    <row r="15675" spans="1:22" x14ac:dyDescent="0.3">
      <c r="A15675" s="1"/>
      <c r="C15675" s="6"/>
      <c r="H15675" s="8"/>
      <c r="I15675" s="4"/>
      <c r="V15675" s="27"/>
    </row>
    <row r="15676" spans="1:22" x14ac:dyDescent="0.3">
      <c r="A15676" s="1"/>
      <c r="C15676" s="6"/>
      <c r="H15676" s="8"/>
      <c r="I15676" s="4"/>
      <c r="V15676" s="27"/>
    </row>
    <row r="15677" spans="1:22" x14ac:dyDescent="0.3">
      <c r="A15677" s="1"/>
      <c r="C15677" s="6"/>
      <c r="H15677" s="8"/>
      <c r="I15677" s="4"/>
      <c r="V15677" s="27"/>
    </row>
    <row r="15678" spans="1:22" x14ac:dyDescent="0.3">
      <c r="A15678" s="1"/>
      <c r="C15678" s="6"/>
      <c r="H15678" s="8"/>
      <c r="I15678" s="4"/>
      <c r="V15678" s="27"/>
    </row>
    <row r="15679" spans="1:22" x14ac:dyDescent="0.3">
      <c r="A15679" s="1"/>
      <c r="C15679" s="6"/>
      <c r="H15679" s="8"/>
      <c r="I15679" s="4"/>
      <c r="V15679" s="27"/>
    </row>
    <row r="15680" spans="1:22" x14ac:dyDescent="0.3">
      <c r="A15680" s="1"/>
      <c r="C15680" s="6"/>
      <c r="H15680" s="8"/>
      <c r="I15680" s="4"/>
      <c r="V15680" s="27"/>
    </row>
    <row r="15681" spans="1:22" x14ac:dyDescent="0.3">
      <c r="A15681" s="1"/>
      <c r="C15681" s="6"/>
      <c r="H15681" s="8"/>
      <c r="I15681" s="4"/>
      <c r="V15681" s="27"/>
    </row>
    <row r="15682" spans="1:22" x14ac:dyDescent="0.3">
      <c r="A15682" s="1"/>
      <c r="C15682" s="6"/>
      <c r="H15682" s="8"/>
      <c r="I15682" s="4"/>
      <c r="V15682" s="27"/>
    </row>
    <row r="15683" spans="1:22" x14ac:dyDescent="0.3">
      <c r="A15683" s="1"/>
      <c r="C15683" s="6"/>
      <c r="H15683" s="8"/>
      <c r="I15683" s="4"/>
      <c r="V15683" s="27"/>
    </row>
    <row r="15684" spans="1:22" x14ac:dyDescent="0.3">
      <c r="A15684" s="1"/>
      <c r="C15684" s="6"/>
      <c r="H15684" s="8"/>
      <c r="I15684" s="4"/>
      <c r="V15684" s="27"/>
    </row>
    <row r="15685" spans="1:22" x14ac:dyDescent="0.3">
      <c r="A15685" s="1"/>
      <c r="C15685" s="6"/>
      <c r="H15685" s="8"/>
      <c r="I15685" s="4"/>
      <c r="V15685" s="27"/>
    </row>
    <row r="15686" spans="1:22" x14ac:dyDescent="0.3">
      <c r="A15686" s="1"/>
      <c r="C15686" s="6"/>
      <c r="H15686" s="8"/>
      <c r="I15686" s="4"/>
      <c r="V15686" s="27"/>
    </row>
    <row r="15687" spans="1:22" x14ac:dyDescent="0.3">
      <c r="A15687" s="1"/>
      <c r="C15687" s="6"/>
      <c r="H15687" s="8"/>
      <c r="I15687" s="4"/>
      <c r="V15687" s="27"/>
    </row>
    <row r="15688" spans="1:22" x14ac:dyDescent="0.3">
      <c r="A15688" s="1"/>
      <c r="C15688" s="6"/>
      <c r="H15688" s="8"/>
      <c r="I15688" s="4"/>
      <c r="V15688" s="27"/>
    </row>
    <row r="15689" spans="1:22" x14ac:dyDescent="0.3">
      <c r="A15689" s="1"/>
      <c r="C15689" s="6"/>
      <c r="H15689" s="8"/>
      <c r="I15689" s="4"/>
      <c r="V15689" s="27"/>
    </row>
    <row r="15690" spans="1:22" x14ac:dyDescent="0.3">
      <c r="A15690" s="1"/>
      <c r="C15690" s="6"/>
      <c r="H15690" s="8"/>
      <c r="I15690" s="4"/>
      <c r="V15690" s="27"/>
    </row>
    <row r="15691" spans="1:22" x14ac:dyDescent="0.3">
      <c r="A15691" s="1"/>
      <c r="C15691" s="6"/>
      <c r="H15691" s="8"/>
      <c r="I15691" s="4"/>
      <c r="V15691" s="27"/>
    </row>
    <row r="15692" spans="1:22" x14ac:dyDescent="0.3">
      <c r="A15692" s="1"/>
      <c r="C15692" s="6"/>
      <c r="H15692" s="8"/>
      <c r="I15692" s="4"/>
      <c r="V15692" s="27"/>
    </row>
    <row r="15693" spans="1:22" x14ac:dyDescent="0.3">
      <c r="A15693" s="1"/>
      <c r="C15693" s="6"/>
      <c r="H15693" s="8"/>
      <c r="I15693" s="4"/>
      <c r="V15693" s="27"/>
    </row>
    <row r="15694" spans="1:22" x14ac:dyDescent="0.3">
      <c r="A15694" s="1"/>
      <c r="C15694" s="6"/>
      <c r="H15694" s="8"/>
      <c r="I15694" s="4"/>
      <c r="V15694" s="27"/>
    </row>
    <row r="15695" spans="1:22" x14ac:dyDescent="0.3">
      <c r="A15695" s="1"/>
      <c r="C15695" s="6"/>
      <c r="H15695" s="8"/>
      <c r="I15695" s="4"/>
      <c r="V15695" s="27"/>
    </row>
    <row r="15696" spans="1:22" x14ac:dyDescent="0.3">
      <c r="A15696" s="1"/>
      <c r="C15696" s="6"/>
      <c r="H15696" s="8"/>
      <c r="I15696" s="4"/>
      <c r="V15696" s="27"/>
    </row>
    <row r="15697" spans="1:22" x14ac:dyDescent="0.3">
      <c r="A15697" s="1"/>
      <c r="C15697" s="6"/>
      <c r="H15697" s="8"/>
      <c r="I15697" s="4"/>
      <c r="V15697" s="27"/>
    </row>
    <row r="15698" spans="1:22" x14ac:dyDescent="0.3">
      <c r="A15698" s="1"/>
      <c r="C15698" s="6"/>
      <c r="H15698" s="8"/>
      <c r="I15698" s="4"/>
      <c r="V15698" s="27"/>
    </row>
    <row r="15699" spans="1:22" x14ac:dyDescent="0.3">
      <c r="A15699" s="1"/>
      <c r="C15699" s="6"/>
      <c r="H15699" s="8"/>
      <c r="I15699" s="4"/>
      <c r="V15699" s="27"/>
    </row>
    <row r="15700" spans="1:22" x14ac:dyDescent="0.3">
      <c r="A15700" s="1"/>
      <c r="C15700" s="6"/>
      <c r="H15700" s="8"/>
      <c r="I15700" s="4"/>
      <c r="V15700" s="27"/>
    </row>
    <row r="15701" spans="1:22" x14ac:dyDescent="0.3">
      <c r="A15701" s="1"/>
      <c r="C15701" s="6"/>
      <c r="H15701" s="8"/>
      <c r="I15701" s="4"/>
      <c r="V15701" s="27"/>
    </row>
    <row r="15702" spans="1:22" x14ac:dyDescent="0.3">
      <c r="A15702" s="1"/>
      <c r="C15702" s="6"/>
      <c r="H15702" s="8"/>
      <c r="I15702" s="4"/>
      <c r="V15702" s="27"/>
    </row>
    <row r="15703" spans="1:22" x14ac:dyDescent="0.3">
      <c r="A15703" s="1"/>
      <c r="C15703" s="6"/>
      <c r="H15703" s="8"/>
      <c r="I15703" s="4"/>
      <c r="V15703" s="27"/>
    </row>
    <row r="15704" spans="1:22" x14ac:dyDescent="0.3">
      <c r="A15704" s="1"/>
      <c r="C15704" s="6"/>
      <c r="H15704" s="8"/>
      <c r="I15704" s="4"/>
      <c r="V15704" s="27"/>
    </row>
    <row r="15705" spans="1:22" x14ac:dyDescent="0.3">
      <c r="A15705" s="1"/>
      <c r="C15705" s="6"/>
      <c r="H15705" s="8"/>
      <c r="I15705" s="4"/>
      <c r="V15705" s="27"/>
    </row>
    <row r="15706" spans="1:22" x14ac:dyDescent="0.3">
      <c r="A15706" s="1"/>
      <c r="C15706" s="6"/>
      <c r="H15706" s="8"/>
      <c r="I15706" s="4"/>
      <c r="V15706" s="27"/>
    </row>
    <row r="15707" spans="1:22" x14ac:dyDescent="0.3">
      <c r="A15707" s="1"/>
      <c r="C15707" s="6"/>
      <c r="H15707" s="8"/>
      <c r="I15707" s="4"/>
      <c r="V15707" s="27"/>
    </row>
    <row r="15708" spans="1:22" x14ac:dyDescent="0.3">
      <c r="A15708" s="1"/>
      <c r="C15708" s="6"/>
      <c r="H15708" s="8"/>
      <c r="I15708" s="4"/>
      <c r="V15708" s="27"/>
    </row>
    <row r="15709" spans="1:22" x14ac:dyDescent="0.3">
      <c r="A15709" s="1"/>
      <c r="C15709" s="6"/>
      <c r="H15709" s="8"/>
      <c r="I15709" s="4"/>
      <c r="V15709" s="27"/>
    </row>
    <row r="15710" spans="1:22" x14ac:dyDescent="0.3">
      <c r="A15710" s="1"/>
      <c r="C15710" s="6"/>
      <c r="H15710" s="8"/>
      <c r="I15710" s="4"/>
      <c r="V15710" s="27"/>
    </row>
    <row r="15711" spans="1:22" x14ac:dyDescent="0.3">
      <c r="A15711" s="1"/>
      <c r="C15711" s="6"/>
      <c r="H15711" s="8"/>
      <c r="I15711" s="4"/>
      <c r="V15711" s="27"/>
    </row>
    <row r="15712" spans="1:22" x14ac:dyDescent="0.3">
      <c r="A15712" s="1"/>
      <c r="C15712" s="6"/>
      <c r="H15712" s="8"/>
      <c r="I15712" s="4"/>
      <c r="V15712" s="27"/>
    </row>
    <row r="15713" spans="1:22" x14ac:dyDescent="0.3">
      <c r="A15713" s="1"/>
      <c r="C15713" s="6"/>
      <c r="H15713" s="8"/>
      <c r="I15713" s="4"/>
      <c r="V15713" s="27"/>
    </row>
    <row r="15714" spans="1:22" x14ac:dyDescent="0.3">
      <c r="A15714" s="1"/>
      <c r="C15714" s="6"/>
      <c r="H15714" s="8"/>
      <c r="I15714" s="4"/>
      <c r="V15714" s="27"/>
    </row>
    <row r="15715" spans="1:22" x14ac:dyDescent="0.3">
      <c r="A15715" s="1"/>
      <c r="C15715" s="6"/>
      <c r="H15715" s="8"/>
      <c r="I15715" s="4"/>
      <c r="V15715" s="27"/>
    </row>
    <row r="15716" spans="1:22" x14ac:dyDescent="0.3">
      <c r="A15716" s="1"/>
      <c r="C15716" s="6"/>
      <c r="H15716" s="8"/>
      <c r="I15716" s="4"/>
      <c r="V15716" s="27"/>
    </row>
    <row r="15717" spans="1:22" x14ac:dyDescent="0.3">
      <c r="A15717" s="1"/>
      <c r="C15717" s="6"/>
      <c r="H15717" s="8"/>
      <c r="I15717" s="4"/>
      <c r="V15717" s="27"/>
    </row>
    <row r="15718" spans="1:22" x14ac:dyDescent="0.3">
      <c r="A15718" s="1"/>
      <c r="C15718" s="6"/>
      <c r="H15718" s="8"/>
      <c r="I15718" s="4"/>
      <c r="V15718" s="27"/>
    </row>
    <row r="15719" spans="1:22" x14ac:dyDescent="0.3">
      <c r="A15719" s="1"/>
      <c r="C15719" s="6"/>
      <c r="H15719" s="8"/>
      <c r="I15719" s="4"/>
      <c r="V15719" s="27"/>
    </row>
    <row r="15720" spans="1:22" x14ac:dyDescent="0.3">
      <c r="A15720" s="1"/>
      <c r="C15720" s="6"/>
      <c r="H15720" s="8"/>
      <c r="I15720" s="4"/>
      <c r="V15720" s="27"/>
    </row>
    <row r="15721" spans="1:22" x14ac:dyDescent="0.3">
      <c r="A15721" s="1"/>
      <c r="C15721" s="6"/>
      <c r="H15721" s="8"/>
      <c r="I15721" s="4"/>
      <c r="V15721" s="27"/>
    </row>
    <row r="15722" spans="1:22" x14ac:dyDescent="0.3">
      <c r="A15722" s="1"/>
      <c r="C15722" s="6"/>
      <c r="H15722" s="8"/>
      <c r="I15722" s="4"/>
      <c r="V15722" s="27"/>
    </row>
    <row r="15723" spans="1:22" x14ac:dyDescent="0.3">
      <c r="A15723" s="1"/>
      <c r="C15723" s="6"/>
      <c r="H15723" s="8"/>
      <c r="I15723" s="4"/>
      <c r="V15723" s="27"/>
    </row>
    <row r="15724" spans="1:22" x14ac:dyDescent="0.3">
      <c r="A15724" s="1"/>
      <c r="C15724" s="6"/>
      <c r="H15724" s="8"/>
      <c r="I15724" s="4"/>
      <c r="V15724" s="27"/>
    </row>
    <row r="15725" spans="1:22" x14ac:dyDescent="0.3">
      <c r="A15725" s="1"/>
      <c r="C15725" s="6"/>
      <c r="H15725" s="8"/>
      <c r="I15725" s="4"/>
      <c r="V15725" s="27"/>
    </row>
    <row r="15726" spans="1:22" x14ac:dyDescent="0.3">
      <c r="A15726" s="1"/>
      <c r="C15726" s="6"/>
      <c r="H15726" s="8"/>
      <c r="I15726" s="4"/>
      <c r="V15726" s="27"/>
    </row>
    <row r="15727" spans="1:22" x14ac:dyDescent="0.3">
      <c r="A15727" s="1"/>
      <c r="C15727" s="6"/>
      <c r="H15727" s="8"/>
      <c r="I15727" s="4"/>
      <c r="V15727" s="27"/>
    </row>
    <row r="15728" spans="1:22" x14ac:dyDescent="0.3">
      <c r="A15728" s="1"/>
      <c r="C15728" s="6"/>
      <c r="H15728" s="8"/>
      <c r="I15728" s="4"/>
      <c r="V15728" s="27"/>
    </row>
    <row r="15729" spans="1:22" x14ac:dyDescent="0.3">
      <c r="A15729" s="1"/>
      <c r="C15729" s="6"/>
      <c r="H15729" s="8"/>
      <c r="I15729" s="4"/>
      <c r="V15729" s="27"/>
    </row>
    <row r="15730" spans="1:22" x14ac:dyDescent="0.3">
      <c r="A15730" s="1"/>
      <c r="C15730" s="6"/>
      <c r="H15730" s="8"/>
      <c r="I15730" s="4"/>
      <c r="V15730" s="27"/>
    </row>
    <row r="15731" spans="1:22" x14ac:dyDescent="0.3">
      <c r="A15731" s="1"/>
      <c r="C15731" s="6"/>
      <c r="H15731" s="8"/>
      <c r="I15731" s="4"/>
      <c r="V15731" s="27"/>
    </row>
    <row r="15732" spans="1:22" x14ac:dyDescent="0.3">
      <c r="A15732" s="1"/>
      <c r="C15732" s="6"/>
      <c r="H15732" s="8"/>
      <c r="I15732" s="4"/>
      <c r="V15732" s="27"/>
    </row>
    <row r="15733" spans="1:22" x14ac:dyDescent="0.3">
      <c r="A15733" s="1"/>
      <c r="C15733" s="6"/>
      <c r="H15733" s="8"/>
      <c r="I15733" s="4"/>
      <c r="V15733" s="27"/>
    </row>
    <row r="15734" spans="1:22" x14ac:dyDescent="0.3">
      <c r="A15734" s="1"/>
      <c r="C15734" s="6"/>
      <c r="H15734" s="8"/>
      <c r="I15734" s="4"/>
      <c r="V15734" s="27"/>
    </row>
    <row r="15735" spans="1:22" x14ac:dyDescent="0.3">
      <c r="A15735" s="1"/>
      <c r="C15735" s="6"/>
      <c r="H15735" s="8"/>
      <c r="I15735" s="4"/>
      <c r="V15735" s="27"/>
    </row>
    <row r="15736" spans="1:22" x14ac:dyDescent="0.3">
      <c r="A15736" s="1"/>
      <c r="C15736" s="6"/>
      <c r="H15736" s="8"/>
      <c r="I15736" s="4"/>
      <c r="V15736" s="27"/>
    </row>
    <row r="15737" spans="1:22" x14ac:dyDescent="0.3">
      <c r="A15737" s="1"/>
      <c r="C15737" s="6"/>
      <c r="H15737" s="8"/>
      <c r="I15737" s="4"/>
      <c r="V15737" s="27"/>
    </row>
    <row r="15738" spans="1:22" x14ac:dyDescent="0.3">
      <c r="A15738" s="1"/>
      <c r="C15738" s="6"/>
      <c r="H15738" s="8"/>
      <c r="I15738" s="4"/>
      <c r="V15738" s="27"/>
    </row>
    <row r="15739" spans="1:22" x14ac:dyDescent="0.3">
      <c r="A15739" s="1"/>
      <c r="C15739" s="6"/>
      <c r="H15739" s="8"/>
      <c r="I15739" s="4"/>
      <c r="V15739" s="27"/>
    </row>
    <row r="15740" spans="1:22" x14ac:dyDescent="0.3">
      <c r="A15740" s="1"/>
      <c r="C15740" s="6"/>
      <c r="H15740" s="8"/>
      <c r="I15740" s="4"/>
      <c r="V15740" s="27"/>
    </row>
    <row r="15741" spans="1:22" x14ac:dyDescent="0.3">
      <c r="A15741" s="1"/>
      <c r="C15741" s="6"/>
      <c r="H15741" s="8"/>
      <c r="I15741" s="4"/>
      <c r="V15741" s="27"/>
    </row>
    <row r="15742" spans="1:22" x14ac:dyDescent="0.3">
      <c r="A15742" s="1"/>
      <c r="C15742" s="6"/>
      <c r="H15742" s="8"/>
      <c r="I15742" s="4"/>
      <c r="V15742" s="27"/>
    </row>
    <row r="15743" spans="1:22" x14ac:dyDescent="0.3">
      <c r="A15743" s="1"/>
      <c r="C15743" s="6"/>
      <c r="H15743" s="8"/>
      <c r="I15743" s="4"/>
      <c r="V15743" s="27"/>
    </row>
    <row r="15744" spans="1:22" x14ac:dyDescent="0.3">
      <c r="A15744" s="1"/>
      <c r="C15744" s="6"/>
      <c r="H15744" s="8"/>
      <c r="I15744" s="4"/>
      <c r="V15744" s="27"/>
    </row>
    <row r="15745" spans="1:22" x14ac:dyDescent="0.3">
      <c r="A15745" s="1"/>
      <c r="C15745" s="6"/>
      <c r="H15745" s="8"/>
      <c r="I15745" s="4"/>
      <c r="V15745" s="27"/>
    </row>
    <row r="15746" spans="1:22" x14ac:dyDescent="0.3">
      <c r="A15746" s="1"/>
      <c r="C15746" s="6"/>
      <c r="H15746" s="8"/>
      <c r="I15746" s="4"/>
      <c r="V15746" s="27"/>
    </row>
    <row r="15747" spans="1:22" x14ac:dyDescent="0.3">
      <c r="A15747" s="1"/>
      <c r="C15747" s="6"/>
      <c r="H15747" s="8"/>
      <c r="I15747" s="4"/>
      <c r="V15747" s="27"/>
    </row>
    <row r="15748" spans="1:22" x14ac:dyDescent="0.3">
      <c r="A15748" s="1"/>
      <c r="C15748" s="6"/>
      <c r="H15748" s="8"/>
      <c r="I15748" s="4"/>
      <c r="V15748" s="27"/>
    </row>
    <row r="15749" spans="1:22" x14ac:dyDescent="0.3">
      <c r="A15749" s="1"/>
      <c r="C15749" s="6"/>
      <c r="H15749" s="8"/>
      <c r="I15749" s="4"/>
      <c r="V15749" s="27"/>
    </row>
    <row r="15750" spans="1:22" x14ac:dyDescent="0.3">
      <c r="A15750" s="1"/>
      <c r="C15750" s="6"/>
      <c r="H15750" s="8"/>
      <c r="I15750" s="4"/>
      <c r="V15750" s="27"/>
    </row>
    <row r="15751" spans="1:22" x14ac:dyDescent="0.3">
      <c r="A15751" s="1"/>
      <c r="C15751" s="6"/>
      <c r="H15751" s="8"/>
      <c r="I15751" s="4"/>
      <c r="V15751" s="27"/>
    </row>
    <row r="15752" spans="1:22" x14ac:dyDescent="0.3">
      <c r="A15752" s="1"/>
      <c r="C15752" s="6"/>
      <c r="H15752" s="8"/>
      <c r="I15752" s="4"/>
      <c r="V15752" s="27"/>
    </row>
    <row r="15753" spans="1:22" x14ac:dyDescent="0.3">
      <c r="A15753" s="1"/>
      <c r="C15753" s="6"/>
      <c r="H15753" s="8"/>
      <c r="I15753" s="4"/>
      <c r="V15753" s="27"/>
    </row>
    <row r="15754" spans="1:22" x14ac:dyDescent="0.3">
      <c r="A15754" s="1"/>
      <c r="C15754" s="6"/>
      <c r="H15754" s="8"/>
      <c r="I15754" s="4"/>
      <c r="V15754" s="27"/>
    </row>
    <row r="15755" spans="1:22" x14ac:dyDescent="0.3">
      <c r="A15755" s="1"/>
      <c r="C15755" s="6"/>
      <c r="H15755" s="8"/>
      <c r="I15755" s="4"/>
      <c r="V15755" s="27"/>
    </row>
    <row r="15756" spans="1:22" x14ac:dyDescent="0.3">
      <c r="A15756" s="1"/>
      <c r="C15756" s="6"/>
      <c r="H15756" s="8"/>
      <c r="I15756" s="4"/>
      <c r="V15756" s="27"/>
    </row>
    <row r="15757" spans="1:22" x14ac:dyDescent="0.3">
      <c r="A15757" s="1"/>
      <c r="C15757" s="6"/>
      <c r="H15757" s="8"/>
      <c r="I15757" s="4"/>
      <c r="V15757" s="27"/>
    </row>
    <row r="15758" spans="1:22" x14ac:dyDescent="0.3">
      <c r="A15758" s="1"/>
      <c r="C15758" s="6"/>
      <c r="H15758" s="8"/>
      <c r="I15758" s="4"/>
      <c r="V15758" s="27"/>
    </row>
    <row r="15759" spans="1:22" x14ac:dyDescent="0.3">
      <c r="A15759" s="1"/>
      <c r="C15759" s="6"/>
      <c r="H15759" s="8"/>
      <c r="I15759" s="4"/>
      <c r="V15759" s="27"/>
    </row>
    <row r="15760" spans="1:22" x14ac:dyDescent="0.3">
      <c r="A15760" s="1"/>
      <c r="C15760" s="6"/>
      <c r="H15760" s="8"/>
      <c r="I15760" s="4"/>
      <c r="V15760" s="27"/>
    </row>
    <row r="15761" spans="1:22" x14ac:dyDescent="0.3">
      <c r="A15761" s="1"/>
      <c r="C15761" s="6"/>
      <c r="H15761" s="8"/>
      <c r="I15761" s="4"/>
      <c r="V15761" s="27"/>
    </row>
    <row r="15762" spans="1:22" x14ac:dyDescent="0.3">
      <c r="A15762" s="1"/>
      <c r="C15762" s="6"/>
      <c r="H15762" s="8"/>
      <c r="I15762" s="4"/>
      <c r="V15762" s="27"/>
    </row>
    <row r="15763" spans="1:22" x14ac:dyDescent="0.3">
      <c r="A15763" s="1"/>
      <c r="C15763" s="6"/>
      <c r="H15763" s="8"/>
      <c r="I15763" s="4"/>
      <c r="V15763" s="27"/>
    </row>
    <row r="15764" spans="1:22" x14ac:dyDescent="0.3">
      <c r="A15764" s="1"/>
      <c r="C15764" s="6"/>
      <c r="H15764" s="8"/>
      <c r="I15764" s="4"/>
      <c r="V15764" s="27"/>
    </row>
    <row r="15765" spans="1:22" x14ac:dyDescent="0.3">
      <c r="A15765" s="1"/>
      <c r="C15765" s="6"/>
      <c r="H15765" s="8"/>
      <c r="I15765" s="4"/>
      <c r="V15765" s="27"/>
    </row>
    <row r="15766" spans="1:22" x14ac:dyDescent="0.3">
      <c r="A15766" s="1"/>
      <c r="C15766" s="6"/>
      <c r="H15766" s="8"/>
      <c r="I15766" s="4"/>
      <c r="V15766" s="27"/>
    </row>
    <row r="15767" spans="1:22" x14ac:dyDescent="0.3">
      <c r="A15767" s="1"/>
      <c r="C15767" s="6"/>
      <c r="H15767" s="8"/>
      <c r="I15767" s="4"/>
      <c r="V15767" s="27"/>
    </row>
    <row r="15768" spans="1:22" x14ac:dyDescent="0.3">
      <c r="A15768" s="1"/>
      <c r="C15768" s="6"/>
      <c r="H15768" s="8"/>
      <c r="I15768" s="4"/>
      <c r="V15768" s="27"/>
    </row>
    <row r="15769" spans="1:22" x14ac:dyDescent="0.3">
      <c r="A15769" s="1"/>
      <c r="C15769" s="6"/>
      <c r="H15769" s="8"/>
      <c r="I15769" s="4"/>
      <c r="V15769" s="27"/>
    </row>
    <row r="15770" spans="1:22" x14ac:dyDescent="0.3">
      <c r="A15770" s="1"/>
      <c r="C15770" s="6"/>
      <c r="H15770" s="8"/>
      <c r="I15770" s="4"/>
      <c r="V15770" s="27"/>
    </row>
    <row r="15771" spans="1:22" x14ac:dyDescent="0.3">
      <c r="A15771" s="1"/>
      <c r="C15771" s="6"/>
      <c r="H15771" s="8"/>
      <c r="I15771" s="4"/>
      <c r="V15771" s="27"/>
    </row>
    <row r="15772" spans="1:22" x14ac:dyDescent="0.3">
      <c r="A15772" s="1"/>
      <c r="C15772" s="6"/>
      <c r="H15772" s="8"/>
      <c r="I15772" s="4"/>
      <c r="V15772" s="27"/>
    </row>
    <row r="15773" spans="1:22" x14ac:dyDescent="0.3">
      <c r="A15773" s="1"/>
      <c r="C15773" s="6"/>
      <c r="H15773" s="8"/>
      <c r="I15773" s="4"/>
      <c r="V15773" s="27"/>
    </row>
    <row r="15774" spans="1:22" x14ac:dyDescent="0.3">
      <c r="A15774" s="1"/>
      <c r="C15774" s="6"/>
      <c r="H15774" s="8"/>
      <c r="I15774" s="4"/>
      <c r="V15774" s="27"/>
    </row>
    <row r="15775" spans="1:22" x14ac:dyDescent="0.3">
      <c r="A15775" s="1"/>
      <c r="C15775" s="6"/>
      <c r="H15775" s="8"/>
      <c r="I15775" s="4"/>
      <c r="V15775" s="27"/>
    </row>
    <row r="15776" spans="1:22" x14ac:dyDescent="0.3">
      <c r="A15776" s="1"/>
      <c r="C15776" s="6"/>
      <c r="H15776" s="8"/>
      <c r="I15776" s="4"/>
      <c r="V15776" s="27"/>
    </row>
    <row r="15777" spans="1:22" x14ac:dyDescent="0.3">
      <c r="A15777" s="1"/>
      <c r="C15777" s="6"/>
      <c r="H15777" s="8"/>
      <c r="I15777" s="4"/>
      <c r="V15777" s="27"/>
    </row>
    <row r="15778" spans="1:22" x14ac:dyDescent="0.3">
      <c r="A15778" s="1"/>
      <c r="C15778" s="6"/>
      <c r="H15778" s="8"/>
      <c r="I15778" s="4"/>
      <c r="V15778" s="27"/>
    </row>
    <row r="15779" spans="1:22" x14ac:dyDescent="0.3">
      <c r="A15779" s="1"/>
      <c r="C15779" s="6"/>
      <c r="H15779" s="8"/>
      <c r="I15779" s="4"/>
      <c r="V15779" s="27"/>
    </row>
    <row r="15780" spans="1:22" x14ac:dyDescent="0.3">
      <c r="A15780" s="1"/>
      <c r="C15780" s="6"/>
      <c r="H15780" s="8"/>
      <c r="I15780" s="4"/>
      <c r="V15780" s="27"/>
    </row>
    <row r="15781" spans="1:22" x14ac:dyDescent="0.3">
      <c r="A15781" s="1"/>
      <c r="C15781" s="6"/>
      <c r="H15781" s="8"/>
      <c r="I15781" s="4"/>
      <c r="V15781" s="27"/>
    </row>
    <row r="15782" spans="1:22" x14ac:dyDescent="0.3">
      <c r="A15782" s="1"/>
      <c r="C15782" s="6"/>
      <c r="H15782" s="8"/>
      <c r="I15782" s="4"/>
      <c r="V15782" s="27"/>
    </row>
    <row r="15783" spans="1:22" x14ac:dyDescent="0.3">
      <c r="A15783" s="1"/>
      <c r="C15783" s="6"/>
      <c r="H15783" s="8"/>
      <c r="I15783" s="4"/>
      <c r="V15783" s="27"/>
    </row>
    <row r="15784" spans="1:22" x14ac:dyDescent="0.3">
      <c r="A15784" s="1"/>
      <c r="C15784" s="6"/>
      <c r="H15784" s="8"/>
      <c r="I15784" s="4"/>
      <c r="V15784" s="27"/>
    </row>
    <row r="15785" spans="1:22" x14ac:dyDescent="0.3">
      <c r="A15785" s="1"/>
      <c r="C15785" s="6"/>
      <c r="H15785" s="8"/>
      <c r="I15785" s="4"/>
      <c r="V15785" s="27"/>
    </row>
    <row r="15786" spans="1:22" x14ac:dyDescent="0.3">
      <c r="A15786" s="1"/>
      <c r="C15786" s="6"/>
      <c r="H15786" s="8"/>
      <c r="I15786" s="4"/>
      <c r="V15786" s="27"/>
    </row>
    <row r="15787" spans="1:22" x14ac:dyDescent="0.3">
      <c r="A15787" s="1"/>
      <c r="C15787" s="6"/>
      <c r="H15787" s="8"/>
      <c r="I15787" s="4"/>
      <c r="V15787" s="27"/>
    </row>
    <row r="15788" spans="1:22" x14ac:dyDescent="0.3">
      <c r="A15788" s="1"/>
      <c r="C15788" s="6"/>
      <c r="H15788" s="8"/>
      <c r="I15788" s="4"/>
      <c r="V15788" s="27"/>
    </row>
    <row r="15789" spans="1:22" x14ac:dyDescent="0.3">
      <c r="A15789" s="1"/>
      <c r="C15789" s="6"/>
      <c r="H15789" s="8"/>
      <c r="I15789" s="4"/>
      <c r="V15789" s="27"/>
    </row>
    <row r="15790" spans="1:22" x14ac:dyDescent="0.3">
      <c r="A15790" s="1"/>
      <c r="C15790" s="6"/>
      <c r="H15790" s="8"/>
      <c r="I15790" s="4"/>
      <c r="V15790" s="27"/>
    </row>
    <row r="15791" spans="1:22" x14ac:dyDescent="0.3">
      <c r="A15791" s="1"/>
      <c r="C15791" s="6"/>
      <c r="H15791" s="8"/>
      <c r="I15791" s="4"/>
      <c r="V15791" s="27"/>
    </row>
    <row r="15792" spans="1:22" x14ac:dyDescent="0.3">
      <c r="A15792" s="1"/>
      <c r="C15792" s="6"/>
      <c r="H15792" s="8"/>
      <c r="I15792" s="4"/>
      <c r="V15792" s="27"/>
    </row>
    <row r="15793" spans="1:22" x14ac:dyDescent="0.3">
      <c r="A15793" s="1"/>
      <c r="C15793" s="6"/>
      <c r="H15793" s="8"/>
      <c r="I15793" s="4"/>
      <c r="V15793" s="27"/>
    </row>
    <row r="15794" spans="1:22" x14ac:dyDescent="0.3">
      <c r="A15794" s="1"/>
      <c r="C15794" s="6"/>
      <c r="H15794" s="8"/>
      <c r="I15794" s="4"/>
      <c r="V15794" s="27"/>
    </row>
    <row r="15795" spans="1:22" x14ac:dyDescent="0.3">
      <c r="A15795" s="1"/>
      <c r="C15795" s="6"/>
      <c r="H15795" s="8"/>
      <c r="I15795" s="4"/>
      <c r="V15795" s="27"/>
    </row>
    <row r="15796" spans="1:22" x14ac:dyDescent="0.3">
      <c r="A15796" s="1"/>
      <c r="C15796" s="6"/>
      <c r="H15796" s="8"/>
      <c r="I15796" s="4"/>
      <c r="V15796" s="27"/>
    </row>
    <row r="15797" spans="1:22" x14ac:dyDescent="0.3">
      <c r="A15797" s="1"/>
      <c r="C15797" s="6"/>
      <c r="H15797" s="8"/>
      <c r="I15797" s="4"/>
      <c r="V15797" s="27"/>
    </row>
    <row r="15798" spans="1:22" x14ac:dyDescent="0.3">
      <c r="A15798" s="1"/>
      <c r="C15798" s="6"/>
      <c r="H15798" s="8"/>
      <c r="I15798" s="4"/>
      <c r="V15798" s="27"/>
    </row>
    <row r="15799" spans="1:22" x14ac:dyDescent="0.3">
      <c r="A15799" s="1"/>
      <c r="C15799" s="6"/>
      <c r="H15799" s="8"/>
      <c r="I15799" s="4"/>
      <c r="V15799" s="27"/>
    </row>
    <row r="15800" spans="1:22" x14ac:dyDescent="0.3">
      <c r="A15800" s="1"/>
      <c r="C15800" s="6"/>
      <c r="H15800" s="8"/>
      <c r="I15800" s="4"/>
      <c r="V15800" s="27"/>
    </row>
    <row r="15801" spans="1:22" x14ac:dyDescent="0.3">
      <c r="A15801" s="1"/>
      <c r="C15801" s="6"/>
      <c r="H15801" s="8"/>
      <c r="I15801" s="4"/>
      <c r="V15801" s="27"/>
    </row>
    <row r="15802" spans="1:22" x14ac:dyDescent="0.3">
      <c r="A15802" s="1"/>
      <c r="C15802" s="6"/>
      <c r="H15802" s="8"/>
      <c r="I15802" s="4"/>
      <c r="V15802" s="27"/>
    </row>
    <row r="15803" spans="1:22" x14ac:dyDescent="0.3">
      <c r="A15803" s="1"/>
      <c r="C15803" s="6"/>
      <c r="H15803" s="8"/>
      <c r="I15803" s="4"/>
      <c r="V15803" s="27"/>
    </row>
    <row r="15804" spans="1:22" x14ac:dyDescent="0.3">
      <c r="A15804" s="1"/>
      <c r="C15804" s="6"/>
      <c r="H15804" s="8"/>
      <c r="I15804" s="4"/>
      <c r="V15804" s="27"/>
    </row>
    <row r="15805" spans="1:22" x14ac:dyDescent="0.3">
      <c r="A15805" s="1"/>
      <c r="C15805" s="6"/>
      <c r="H15805" s="8"/>
      <c r="I15805" s="4"/>
      <c r="V15805" s="27"/>
    </row>
    <row r="15806" spans="1:22" x14ac:dyDescent="0.3">
      <c r="A15806" s="1"/>
      <c r="C15806" s="6"/>
      <c r="H15806" s="8"/>
      <c r="I15806" s="4"/>
      <c r="V15806" s="27"/>
    </row>
    <row r="15807" spans="1:22" x14ac:dyDescent="0.3">
      <c r="A15807" s="1"/>
      <c r="C15807" s="6"/>
      <c r="H15807" s="8"/>
      <c r="I15807" s="4"/>
      <c r="V15807" s="27"/>
    </row>
    <row r="15808" spans="1:22" x14ac:dyDescent="0.3">
      <c r="A15808" s="1"/>
      <c r="C15808" s="6"/>
      <c r="H15808" s="8"/>
      <c r="I15808" s="4"/>
      <c r="V15808" s="27"/>
    </row>
    <row r="15809" spans="1:22" x14ac:dyDescent="0.3">
      <c r="A15809" s="1"/>
      <c r="C15809" s="6"/>
      <c r="H15809" s="8"/>
      <c r="I15809" s="4"/>
      <c r="V15809" s="27"/>
    </row>
    <row r="15810" spans="1:22" x14ac:dyDescent="0.3">
      <c r="A15810" s="1"/>
      <c r="C15810" s="6"/>
      <c r="H15810" s="8"/>
      <c r="I15810" s="4"/>
      <c r="V15810" s="27"/>
    </row>
    <row r="15811" spans="1:22" x14ac:dyDescent="0.3">
      <c r="A15811" s="1"/>
      <c r="C15811" s="6"/>
      <c r="H15811" s="8"/>
      <c r="I15811" s="4"/>
      <c r="V15811" s="27"/>
    </row>
    <row r="15812" spans="1:22" x14ac:dyDescent="0.3">
      <c r="A15812" s="1"/>
      <c r="C15812" s="6"/>
      <c r="H15812" s="8"/>
      <c r="I15812" s="4"/>
      <c r="V15812" s="27"/>
    </row>
    <row r="15813" spans="1:22" x14ac:dyDescent="0.3">
      <c r="A15813" s="1"/>
      <c r="C15813" s="6"/>
      <c r="H15813" s="8"/>
      <c r="I15813" s="4"/>
      <c r="V15813" s="27"/>
    </row>
    <row r="15814" spans="1:22" x14ac:dyDescent="0.3">
      <c r="A15814" s="1"/>
      <c r="C15814" s="6"/>
      <c r="H15814" s="8"/>
      <c r="I15814" s="4"/>
      <c r="V15814" s="27"/>
    </row>
    <row r="15815" spans="1:22" x14ac:dyDescent="0.3">
      <c r="A15815" s="1"/>
      <c r="C15815" s="6"/>
      <c r="H15815" s="8"/>
      <c r="I15815" s="4"/>
      <c r="V15815" s="27"/>
    </row>
    <row r="15816" spans="1:22" x14ac:dyDescent="0.3">
      <c r="A15816" s="1"/>
      <c r="C15816" s="6"/>
      <c r="H15816" s="8"/>
      <c r="I15816" s="4"/>
      <c r="V15816" s="27"/>
    </row>
    <row r="15817" spans="1:22" x14ac:dyDescent="0.3">
      <c r="A15817" s="1"/>
      <c r="C15817" s="6"/>
      <c r="H15817" s="8"/>
      <c r="I15817" s="4"/>
      <c r="V15817" s="27"/>
    </row>
    <row r="15818" spans="1:22" x14ac:dyDescent="0.3">
      <c r="A15818" s="1"/>
      <c r="C15818" s="6"/>
      <c r="H15818" s="8"/>
      <c r="I15818" s="4"/>
      <c r="V15818" s="27"/>
    </row>
    <row r="15819" spans="1:22" x14ac:dyDescent="0.3">
      <c r="A15819" s="1"/>
      <c r="C15819" s="6"/>
      <c r="H15819" s="8"/>
      <c r="I15819" s="4"/>
      <c r="V15819" s="27"/>
    </row>
    <row r="15820" spans="1:22" x14ac:dyDescent="0.3">
      <c r="A15820" s="1"/>
      <c r="C15820" s="6"/>
      <c r="H15820" s="8"/>
      <c r="I15820" s="4"/>
      <c r="V15820" s="27"/>
    </row>
    <row r="15821" spans="1:22" x14ac:dyDescent="0.3">
      <c r="A15821" s="1"/>
      <c r="C15821" s="6"/>
      <c r="H15821" s="8"/>
      <c r="I15821" s="4"/>
      <c r="V15821" s="27"/>
    </row>
    <row r="15822" spans="1:22" x14ac:dyDescent="0.3">
      <c r="A15822" s="1"/>
      <c r="C15822" s="6"/>
      <c r="H15822" s="8"/>
      <c r="I15822" s="4"/>
      <c r="V15822" s="27"/>
    </row>
    <row r="15823" spans="1:22" x14ac:dyDescent="0.3">
      <c r="A15823" s="1"/>
      <c r="C15823" s="6"/>
      <c r="H15823" s="8"/>
      <c r="I15823" s="4"/>
      <c r="V15823" s="27"/>
    </row>
    <row r="15824" spans="1:22" x14ac:dyDescent="0.3">
      <c r="A15824" s="1"/>
      <c r="C15824" s="6"/>
      <c r="H15824" s="8"/>
      <c r="I15824" s="4"/>
      <c r="V15824" s="27"/>
    </row>
    <row r="15825" spans="1:22" x14ac:dyDescent="0.3">
      <c r="A15825" s="1"/>
      <c r="C15825" s="6"/>
      <c r="H15825" s="8"/>
      <c r="I15825" s="4"/>
      <c r="V15825" s="27"/>
    </row>
    <row r="15826" spans="1:22" x14ac:dyDescent="0.3">
      <c r="A15826" s="1"/>
      <c r="C15826" s="6"/>
      <c r="H15826" s="8"/>
      <c r="I15826" s="4"/>
      <c r="V15826" s="27"/>
    </row>
    <row r="15827" spans="1:22" x14ac:dyDescent="0.3">
      <c r="A15827" s="1"/>
      <c r="C15827" s="6"/>
      <c r="H15827" s="8"/>
      <c r="I15827" s="4"/>
      <c r="V15827" s="27"/>
    </row>
    <row r="15828" spans="1:22" x14ac:dyDescent="0.3">
      <c r="A15828" s="1"/>
      <c r="C15828" s="6"/>
      <c r="H15828" s="8"/>
      <c r="I15828" s="4"/>
      <c r="V15828" s="27"/>
    </row>
    <row r="15829" spans="1:22" x14ac:dyDescent="0.3">
      <c r="A15829" s="1"/>
      <c r="C15829" s="6"/>
      <c r="H15829" s="8"/>
      <c r="I15829" s="4"/>
      <c r="V15829" s="27"/>
    </row>
    <row r="15830" spans="1:22" x14ac:dyDescent="0.3">
      <c r="A15830" s="1"/>
      <c r="C15830" s="6"/>
      <c r="H15830" s="8"/>
      <c r="I15830" s="4"/>
      <c r="V15830" s="27"/>
    </row>
    <row r="15831" spans="1:22" x14ac:dyDescent="0.3">
      <c r="A15831" s="1"/>
      <c r="C15831" s="6"/>
      <c r="H15831" s="8"/>
      <c r="I15831" s="4"/>
      <c r="V15831" s="27"/>
    </row>
    <row r="15832" spans="1:22" x14ac:dyDescent="0.3">
      <c r="A15832" s="1"/>
      <c r="C15832" s="6"/>
      <c r="H15832" s="8"/>
      <c r="I15832" s="4"/>
      <c r="V15832" s="27"/>
    </row>
    <row r="15833" spans="1:22" x14ac:dyDescent="0.3">
      <c r="A15833" s="1"/>
      <c r="C15833" s="6"/>
      <c r="H15833" s="8"/>
      <c r="I15833" s="4"/>
      <c r="V15833" s="27"/>
    </row>
    <row r="15834" spans="1:22" x14ac:dyDescent="0.3">
      <c r="A15834" s="1"/>
      <c r="C15834" s="6"/>
      <c r="H15834" s="8"/>
      <c r="I15834" s="4"/>
      <c r="V15834" s="27"/>
    </row>
    <row r="15835" spans="1:22" x14ac:dyDescent="0.3">
      <c r="A15835" s="1"/>
      <c r="C15835" s="6"/>
      <c r="H15835" s="8"/>
      <c r="I15835" s="4"/>
      <c r="V15835" s="27"/>
    </row>
    <row r="15836" spans="1:22" x14ac:dyDescent="0.3">
      <c r="A15836" s="1"/>
      <c r="C15836" s="6"/>
      <c r="H15836" s="8"/>
      <c r="I15836" s="4"/>
      <c r="V15836" s="27"/>
    </row>
    <row r="15837" spans="1:22" x14ac:dyDescent="0.3">
      <c r="A15837" s="1"/>
      <c r="C15837" s="6"/>
      <c r="H15837" s="8"/>
      <c r="I15837" s="4"/>
      <c r="V15837" s="27"/>
    </row>
    <row r="15838" spans="1:22" x14ac:dyDescent="0.3">
      <c r="A15838" s="1"/>
      <c r="C15838" s="6"/>
      <c r="H15838" s="8"/>
      <c r="I15838" s="4"/>
      <c r="V15838" s="27"/>
    </row>
    <row r="15839" spans="1:22" x14ac:dyDescent="0.3">
      <c r="A15839" s="1"/>
      <c r="C15839" s="6"/>
      <c r="H15839" s="8"/>
      <c r="I15839" s="4"/>
      <c r="V15839" s="27"/>
    </row>
    <row r="15840" spans="1:22" x14ac:dyDescent="0.3">
      <c r="A15840" s="1"/>
      <c r="C15840" s="6"/>
      <c r="H15840" s="8"/>
      <c r="I15840" s="4"/>
      <c r="V15840" s="27"/>
    </row>
    <row r="15841" spans="1:22" x14ac:dyDescent="0.3">
      <c r="A15841" s="1"/>
      <c r="C15841" s="6"/>
      <c r="H15841" s="8"/>
      <c r="I15841" s="4"/>
      <c r="V15841" s="27"/>
    </row>
    <row r="15842" spans="1:22" x14ac:dyDescent="0.3">
      <c r="A15842" s="1"/>
      <c r="C15842" s="6"/>
      <c r="H15842" s="8"/>
      <c r="I15842" s="4"/>
      <c r="V15842" s="27"/>
    </row>
    <row r="15843" spans="1:22" x14ac:dyDescent="0.3">
      <c r="A15843" s="1"/>
      <c r="C15843" s="6"/>
      <c r="H15843" s="8"/>
      <c r="I15843" s="4"/>
      <c r="V15843" s="27"/>
    </row>
    <row r="15844" spans="1:22" x14ac:dyDescent="0.3">
      <c r="A15844" s="1"/>
      <c r="C15844" s="6"/>
      <c r="H15844" s="8"/>
      <c r="I15844" s="4"/>
      <c r="V15844" s="27"/>
    </row>
    <row r="15845" spans="1:22" x14ac:dyDescent="0.3">
      <c r="A15845" s="1"/>
      <c r="C15845" s="6"/>
      <c r="H15845" s="8"/>
      <c r="I15845" s="4"/>
      <c r="V15845" s="27"/>
    </row>
    <row r="15846" spans="1:22" x14ac:dyDescent="0.3">
      <c r="A15846" s="1"/>
      <c r="C15846" s="6"/>
      <c r="H15846" s="8"/>
      <c r="I15846" s="4"/>
      <c r="V15846" s="27"/>
    </row>
    <row r="15847" spans="1:22" x14ac:dyDescent="0.3">
      <c r="A15847" s="1"/>
      <c r="C15847" s="6"/>
      <c r="H15847" s="8"/>
      <c r="I15847" s="4"/>
      <c r="V15847" s="27"/>
    </row>
    <row r="15848" spans="1:22" x14ac:dyDescent="0.3">
      <c r="A15848" s="1"/>
      <c r="C15848" s="6"/>
      <c r="H15848" s="8"/>
      <c r="I15848" s="4"/>
      <c r="V15848" s="27"/>
    </row>
    <row r="15849" spans="1:22" x14ac:dyDescent="0.3">
      <c r="A15849" s="1"/>
      <c r="C15849" s="6"/>
      <c r="H15849" s="8"/>
      <c r="I15849" s="4"/>
      <c r="V15849" s="27"/>
    </row>
    <row r="15850" spans="1:22" x14ac:dyDescent="0.3">
      <c r="A15850" s="1"/>
      <c r="C15850" s="6"/>
      <c r="H15850" s="8"/>
      <c r="I15850" s="4"/>
      <c r="V15850" s="27"/>
    </row>
    <row r="15851" spans="1:22" x14ac:dyDescent="0.3">
      <c r="A15851" s="1"/>
      <c r="C15851" s="6"/>
      <c r="H15851" s="8"/>
      <c r="I15851" s="4"/>
      <c r="V15851" s="27"/>
    </row>
    <row r="15852" spans="1:22" x14ac:dyDescent="0.3">
      <c r="A15852" s="1"/>
      <c r="C15852" s="6"/>
      <c r="H15852" s="8"/>
      <c r="I15852" s="4"/>
      <c r="V15852" s="27"/>
    </row>
    <row r="15853" spans="1:22" x14ac:dyDescent="0.3">
      <c r="A15853" s="1"/>
      <c r="C15853" s="6"/>
      <c r="H15853" s="8"/>
      <c r="I15853" s="4"/>
      <c r="V15853" s="27"/>
    </row>
    <row r="15854" spans="1:22" x14ac:dyDescent="0.3">
      <c r="A15854" s="1"/>
      <c r="C15854" s="6"/>
      <c r="H15854" s="8"/>
      <c r="I15854" s="4"/>
      <c r="V15854" s="27"/>
    </row>
    <row r="15855" spans="1:22" x14ac:dyDescent="0.3">
      <c r="A15855" s="1"/>
      <c r="C15855" s="6"/>
      <c r="H15855" s="8"/>
      <c r="I15855" s="4"/>
      <c r="V15855" s="27"/>
    </row>
    <row r="15856" spans="1:22" x14ac:dyDescent="0.3">
      <c r="A15856" s="1"/>
      <c r="C15856" s="6"/>
      <c r="H15856" s="8"/>
      <c r="I15856" s="4"/>
      <c r="V15856" s="27"/>
    </row>
    <row r="15857" spans="1:22" x14ac:dyDescent="0.3">
      <c r="A15857" s="1"/>
      <c r="C15857" s="6"/>
      <c r="H15857" s="8"/>
      <c r="I15857" s="4"/>
      <c r="V15857" s="27"/>
    </row>
    <row r="15858" spans="1:22" x14ac:dyDescent="0.3">
      <c r="A15858" s="1"/>
      <c r="C15858" s="6"/>
      <c r="H15858" s="8"/>
      <c r="I15858" s="4"/>
      <c r="V15858" s="27"/>
    </row>
    <row r="15859" spans="1:22" x14ac:dyDescent="0.3">
      <c r="A15859" s="1"/>
      <c r="C15859" s="6"/>
      <c r="H15859" s="8"/>
      <c r="I15859" s="4"/>
      <c r="V15859" s="27"/>
    </row>
    <row r="15860" spans="1:22" x14ac:dyDescent="0.3">
      <c r="A15860" s="1"/>
      <c r="C15860" s="6"/>
      <c r="H15860" s="8"/>
      <c r="I15860" s="4"/>
      <c r="V15860" s="27"/>
    </row>
    <row r="15861" spans="1:22" x14ac:dyDescent="0.3">
      <c r="A15861" s="1"/>
      <c r="C15861" s="6"/>
      <c r="H15861" s="8"/>
      <c r="I15861" s="4"/>
      <c r="V15861" s="27"/>
    </row>
    <row r="15862" spans="1:22" x14ac:dyDescent="0.3">
      <c r="A15862" s="1"/>
      <c r="C15862" s="6"/>
      <c r="H15862" s="8"/>
      <c r="I15862" s="4"/>
      <c r="V15862" s="27"/>
    </row>
    <row r="15863" spans="1:22" x14ac:dyDescent="0.3">
      <c r="A15863" s="1"/>
      <c r="C15863" s="6"/>
      <c r="H15863" s="8"/>
      <c r="I15863" s="4"/>
      <c r="V15863" s="27"/>
    </row>
    <row r="15864" spans="1:22" x14ac:dyDescent="0.3">
      <c r="A15864" s="1"/>
      <c r="C15864" s="6"/>
      <c r="H15864" s="8"/>
      <c r="I15864" s="4"/>
      <c r="V15864" s="27"/>
    </row>
    <row r="15865" spans="1:22" x14ac:dyDescent="0.3">
      <c r="A15865" s="1"/>
      <c r="C15865" s="6"/>
      <c r="H15865" s="8"/>
      <c r="I15865" s="4"/>
      <c r="V15865" s="27"/>
    </row>
    <row r="15866" spans="1:22" x14ac:dyDescent="0.3">
      <c r="A15866" s="1"/>
      <c r="C15866" s="6"/>
      <c r="H15866" s="8"/>
      <c r="I15866" s="4"/>
      <c r="V15866" s="27"/>
    </row>
    <row r="15867" spans="1:22" x14ac:dyDescent="0.3">
      <c r="A15867" s="1"/>
      <c r="C15867" s="6"/>
      <c r="H15867" s="8"/>
      <c r="I15867" s="4"/>
      <c r="V15867" s="27"/>
    </row>
    <row r="15868" spans="1:22" x14ac:dyDescent="0.3">
      <c r="A15868" s="1"/>
      <c r="C15868" s="6"/>
      <c r="H15868" s="8"/>
      <c r="I15868" s="4"/>
      <c r="V15868" s="27"/>
    </row>
    <row r="15869" spans="1:22" x14ac:dyDescent="0.3">
      <c r="A15869" s="1"/>
      <c r="C15869" s="6"/>
      <c r="H15869" s="8"/>
      <c r="I15869" s="4"/>
      <c r="V15869" s="27"/>
    </row>
    <row r="15870" spans="1:22" x14ac:dyDescent="0.3">
      <c r="A15870" s="1"/>
      <c r="C15870" s="6"/>
      <c r="H15870" s="8"/>
      <c r="I15870" s="4"/>
      <c r="V15870" s="27"/>
    </row>
    <row r="15871" spans="1:22" x14ac:dyDescent="0.3">
      <c r="A15871" s="1"/>
      <c r="C15871" s="6"/>
      <c r="H15871" s="8"/>
      <c r="I15871" s="4"/>
      <c r="V15871" s="27"/>
    </row>
    <row r="15872" spans="1:22" x14ac:dyDescent="0.3">
      <c r="A15872" s="1"/>
      <c r="C15872" s="6"/>
      <c r="H15872" s="8"/>
      <c r="I15872" s="4"/>
      <c r="V15872" s="27"/>
    </row>
    <row r="15873" spans="1:22" x14ac:dyDescent="0.3">
      <c r="A15873" s="1"/>
      <c r="C15873" s="6"/>
      <c r="H15873" s="8"/>
      <c r="I15873" s="4"/>
      <c r="V15873" s="27"/>
    </row>
    <row r="15874" spans="1:22" x14ac:dyDescent="0.3">
      <c r="A15874" s="1"/>
      <c r="C15874" s="6"/>
      <c r="H15874" s="8"/>
      <c r="I15874" s="4"/>
      <c r="V15874" s="27"/>
    </row>
    <row r="15875" spans="1:22" x14ac:dyDescent="0.3">
      <c r="A15875" s="1"/>
      <c r="C15875" s="6"/>
      <c r="H15875" s="8"/>
      <c r="I15875" s="4"/>
      <c r="V15875" s="27"/>
    </row>
    <row r="15876" spans="1:22" x14ac:dyDescent="0.3">
      <c r="A15876" s="1"/>
      <c r="C15876" s="6"/>
      <c r="H15876" s="8"/>
      <c r="I15876" s="4"/>
      <c r="V15876" s="27"/>
    </row>
    <row r="15877" spans="1:22" x14ac:dyDescent="0.3">
      <c r="A15877" s="1"/>
      <c r="C15877" s="6"/>
      <c r="H15877" s="8"/>
      <c r="I15877" s="4"/>
      <c r="V15877" s="27"/>
    </row>
    <row r="15878" spans="1:22" x14ac:dyDescent="0.3">
      <c r="A15878" s="1"/>
      <c r="C15878" s="6"/>
      <c r="H15878" s="8"/>
      <c r="I15878" s="4"/>
      <c r="V15878" s="27"/>
    </row>
    <row r="15879" spans="1:22" x14ac:dyDescent="0.3">
      <c r="A15879" s="1"/>
      <c r="C15879" s="6"/>
      <c r="H15879" s="8"/>
      <c r="I15879" s="4"/>
      <c r="V15879" s="27"/>
    </row>
    <row r="15880" spans="1:22" x14ac:dyDescent="0.3">
      <c r="A15880" s="1"/>
      <c r="C15880" s="6"/>
      <c r="H15880" s="8"/>
      <c r="I15880" s="4"/>
      <c r="V15880" s="27"/>
    </row>
    <row r="15881" spans="1:22" x14ac:dyDescent="0.3">
      <c r="A15881" s="1"/>
      <c r="C15881" s="6"/>
      <c r="H15881" s="8"/>
      <c r="I15881" s="4"/>
      <c r="V15881" s="27"/>
    </row>
    <row r="15882" spans="1:22" x14ac:dyDescent="0.3">
      <c r="A15882" s="1"/>
      <c r="C15882" s="6"/>
      <c r="H15882" s="8"/>
      <c r="I15882" s="4"/>
      <c r="V15882" s="27"/>
    </row>
    <row r="15883" spans="1:22" x14ac:dyDescent="0.3">
      <c r="A15883" s="1"/>
      <c r="C15883" s="6"/>
      <c r="H15883" s="8"/>
      <c r="I15883" s="4"/>
      <c r="V15883" s="27"/>
    </row>
    <row r="15884" spans="1:22" x14ac:dyDescent="0.3">
      <c r="A15884" s="1"/>
      <c r="C15884" s="6"/>
      <c r="H15884" s="8"/>
      <c r="I15884" s="4"/>
      <c r="V15884" s="27"/>
    </row>
    <row r="15885" spans="1:22" x14ac:dyDescent="0.3">
      <c r="A15885" s="1"/>
      <c r="C15885" s="6"/>
      <c r="H15885" s="8"/>
      <c r="I15885" s="4"/>
      <c r="V15885" s="27"/>
    </row>
    <row r="15886" spans="1:22" x14ac:dyDescent="0.3">
      <c r="A15886" s="1"/>
      <c r="C15886" s="6"/>
      <c r="H15886" s="8"/>
      <c r="I15886" s="4"/>
      <c r="V15886" s="27"/>
    </row>
    <row r="15887" spans="1:22" x14ac:dyDescent="0.3">
      <c r="A15887" s="1"/>
      <c r="C15887" s="6"/>
      <c r="H15887" s="8"/>
      <c r="I15887" s="4"/>
      <c r="V15887" s="27"/>
    </row>
    <row r="15888" spans="1:22" x14ac:dyDescent="0.3">
      <c r="A15888" s="1"/>
      <c r="C15888" s="6"/>
      <c r="H15888" s="8"/>
      <c r="I15888" s="4"/>
      <c r="V15888" s="27"/>
    </row>
    <row r="15889" spans="1:22" x14ac:dyDescent="0.3">
      <c r="A15889" s="1"/>
      <c r="C15889" s="6"/>
      <c r="H15889" s="8"/>
      <c r="I15889" s="4"/>
      <c r="V15889" s="27"/>
    </row>
    <row r="15890" spans="1:22" x14ac:dyDescent="0.3">
      <c r="A15890" s="1"/>
      <c r="C15890" s="6"/>
      <c r="H15890" s="8"/>
      <c r="I15890" s="4"/>
      <c r="V15890" s="27"/>
    </row>
    <row r="15891" spans="1:22" x14ac:dyDescent="0.3">
      <c r="A15891" s="1"/>
      <c r="C15891" s="6"/>
      <c r="H15891" s="8"/>
      <c r="I15891" s="4"/>
      <c r="V15891" s="27"/>
    </row>
    <row r="15892" spans="1:22" x14ac:dyDescent="0.3">
      <c r="A15892" s="1"/>
      <c r="C15892" s="6"/>
      <c r="H15892" s="8"/>
      <c r="I15892" s="4"/>
      <c r="V15892" s="27"/>
    </row>
    <row r="15893" spans="1:22" x14ac:dyDescent="0.3">
      <c r="A15893" s="1"/>
      <c r="C15893" s="6"/>
      <c r="H15893" s="8"/>
      <c r="I15893" s="4"/>
      <c r="V15893" s="27"/>
    </row>
    <row r="15894" spans="1:22" x14ac:dyDescent="0.3">
      <c r="A15894" s="1"/>
      <c r="C15894" s="6"/>
      <c r="H15894" s="8"/>
      <c r="I15894" s="4"/>
      <c r="V15894" s="27"/>
    </row>
    <row r="15895" spans="1:22" x14ac:dyDescent="0.3">
      <c r="A15895" s="1"/>
      <c r="C15895" s="6"/>
      <c r="H15895" s="8"/>
      <c r="I15895" s="4"/>
      <c r="V15895" s="27"/>
    </row>
    <row r="15896" spans="1:22" x14ac:dyDescent="0.3">
      <c r="A15896" s="1"/>
      <c r="C15896" s="6"/>
      <c r="H15896" s="8"/>
      <c r="I15896" s="4"/>
      <c r="V15896" s="27"/>
    </row>
    <row r="15897" spans="1:22" x14ac:dyDescent="0.3">
      <c r="A15897" s="1"/>
      <c r="C15897" s="6"/>
      <c r="H15897" s="8"/>
      <c r="I15897" s="4"/>
      <c r="V15897" s="27"/>
    </row>
    <row r="15898" spans="1:22" x14ac:dyDescent="0.3">
      <c r="A15898" s="1"/>
      <c r="C15898" s="6"/>
      <c r="H15898" s="8"/>
      <c r="I15898" s="4"/>
      <c r="V15898" s="27"/>
    </row>
    <row r="15899" spans="1:22" x14ac:dyDescent="0.3">
      <c r="A15899" s="1"/>
      <c r="C15899" s="6"/>
      <c r="H15899" s="8"/>
      <c r="I15899" s="4"/>
      <c r="V15899" s="27"/>
    </row>
    <row r="15900" spans="1:22" x14ac:dyDescent="0.3">
      <c r="A15900" s="1"/>
      <c r="C15900" s="6"/>
      <c r="H15900" s="8"/>
      <c r="I15900" s="4"/>
      <c r="V15900" s="27"/>
    </row>
    <row r="15901" spans="1:22" x14ac:dyDescent="0.3">
      <c r="A15901" s="1"/>
      <c r="C15901" s="6"/>
      <c r="H15901" s="8"/>
      <c r="I15901" s="4"/>
      <c r="V15901" s="27"/>
    </row>
    <row r="15902" spans="1:22" x14ac:dyDescent="0.3">
      <c r="A15902" s="1"/>
      <c r="C15902" s="6"/>
      <c r="H15902" s="8"/>
      <c r="I15902" s="4"/>
      <c r="V15902" s="27"/>
    </row>
    <row r="15903" spans="1:22" x14ac:dyDescent="0.3">
      <c r="A15903" s="1"/>
      <c r="C15903" s="6"/>
      <c r="H15903" s="8"/>
      <c r="I15903" s="4"/>
      <c r="V15903" s="27"/>
    </row>
    <row r="15904" spans="1:22" x14ac:dyDescent="0.3">
      <c r="A15904" s="1"/>
      <c r="C15904" s="6"/>
      <c r="H15904" s="8"/>
      <c r="I15904" s="4"/>
      <c r="V15904" s="27"/>
    </row>
    <row r="15905" spans="1:22" x14ac:dyDescent="0.3">
      <c r="A15905" s="1"/>
      <c r="C15905" s="6"/>
      <c r="H15905" s="8"/>
      <c r="I15905" s="4"/>
      <c r="V15905" s="27"/>
    </row>
    <row r="15906" spans="1:22" x14ac:dyDescent="0.3">
      <c r="A15906" s="1"/>
      <c r="C15906" s="6"/>
      <c r="H15906" s="8"/>
      <c r="I15906" s="4"/>
      <c r="V15906" s="27"/>
    </row>
    <row r="15907" spans="1:22" x14ac:dyDescent="0.3">
      <c r="A15907" s="1"/>
      <c r="C15907" s="6"/>
      <c r="H15907" s="8"/>
      <c r="I15907" s="4"/>
      <c r="V15907" s="27"/>
    </row>
    <row r="15908" spans="1:22" x14ac:dyDescent="0.3">
      <c r="A15908" s="1"/>
      <c r="C15908" s="6"/>
      <c r="H15908" s="8"/>
      <c r="I15908" s="4"/>
      <c r="V15908" s="27"/>
    </row>
    <row r="15909" spans="1:22" x14ac:dyDescent="0.3">
      <c r="A15909" s="1"/>
      <c r="C15909" s="6"/>
      <c r="H15909" s="8"/>
      <c r="I15909" s="4"/>
      <c r="V15909" s="27"/>
    </row>
    <row r="15910" spans="1:22" x14ac:dyDescent="0.3">
      <c r="A15910" s="1"/>
      <c r="C15910" s="6"/>
      <c r="H15910" s="8"/>
      <c r="I15910" s="4"/>
      <c r="V15910" s="27"/>
    </row>
    <row r="15911" spans="1:22" x14ac:dyDescent="0.3">
      <c r="A15911" s="1"/>
      <c r="C15911" s="6"/>
      <c r="H15911" s="8"/>
      <c r="I15911" s="4"/>
      <c r="V15911" s="27"/>
    </row>
    <row r="15912" spans="1:22" x14ac:dyDescent="0.3">
      <c r="A15912" s="1"/>
      <c r="C15912" s="6"/>
      <c r="H15912" s="8"/>
      <c r="I15912" s="4"/>
      <c r="V15912" s="27"/>
    </row>
    <row r="15913" spans="1:22" x14ac:dyDescent="0.3">
      <c r="A15913" s="1"/>
      <c r="C15913" s="6"/>
      <c r="H15913" s="8"/>
      <c r="I15913" s="4"/>
      <c r="V15913" s="27"/>
    </row>
    <row r="15914" spans="1:22" x14ac:dyDescent="0.3">
      <c r="A15914" s="1"/>
      <c r="C15914" s="6"/>
      <c r="H15914" s="8"/>
      <c r="I15914" s="4"/>
      <c r="V15914" s="27"/>
    </row>
    <row r="15915" spans="1:22" x14ac:dyDescent="0.3">
      <c r="A15915" s="1"/>
      <c r="C15915" s="6"/>
      <c r="H15915" s="8"/>
      <c r="I15915" s="4"/>
      <c r="V15915" s="27"/>
    </row>
    <row r="15916" spans="1:22" x14ac:dyDescent="0.3">
      <c r="A15916" s="1"/>
      <c r="C15916" s="6"/>
      <c r="H15916" s="8"/>
      <c r="I15916" s="4"/>
      <c r="V15916" s="27"/>
    </row>
    <row r="15917" spans="1:22" x14ac:dyDescent="0.3">
      <c r="A15917" s="1"/>
      <c r="C15917" s="6"/>
      <c r="H15917" s="8"/>
      <c r="I15917" s="4"/>
      <c r="V15917" s="27"/>
    </row>
    <row r="15918" spans="1:22" x14ac:dyDescent="0.3">
      <c r="A15918" s="1"/>
      <c r="C15918" s="6"/>
      <c r="H15918" s="8"/>
      <c r="I15918" s="4"/>
      <c r="V15918" s="27"/>
    </row>
    <row r="15919" spans="1:22" x14ac:dyDescent="0.3">
      <c r="A15919" s="1"/>
      <c r="C15919" s="6"/>
      <c r="H15919" s="8"/>
      <c r="I15919" s="4"/>
      <c r="V15919" s="27"/>
    </row>
    <row r="15920" spans="1:22" x14ac:dyDescent="0.3">
      <c r="A15920" s="1"/>
      <c r="C15920" s="6"/>
      <c r="H15920" s="8"/>
      <c r="I15920" s="4"/>
      <c r="V15920" s="27"/>
    </row>
    <row r="15921" spans="1:22" x14ac:dyDescent="0.3">
      <c r="A15921" s="1"/>
      <c r="C15921" s="6"/>
      <c r="H15921" s="8"/>
      <c r="I15921" s="4"/>
      <c r="V15921" s="27"/>
    </row>
    <row r="15922" spans="1:22" x14ac:dyDescent="0.3">
      <c r="A15922" s="1"/>
      <c r="C15922" s="6"/>
      <c r="H15922" s="8"/>
      <c r="I15922" s="4"/>
      <c r="V15922" s="27"/>
    </row>
    <row r="15923" spans="1:22" x14ac:dyDescent="0.3">
      <c r="A15923" s="1"/>
      <c r="C15923" s="6"/>
      <c r="H15923" s="8"/>
      <c r="I15923" s="4"/>
      <c r="V15923" s="27"/>
    </row>
    <row r="15924" spans="1:22" x14ac:dyDescent="0.3">
      <c r="A15924" s="1"/>
      <c r="C15924" s="6"/>
      <c r="H15924" s="8"/>
      <c r="I15924" s="4"/>
      <c r="V15924" s="27"/>
    </row>
    <row r="15925" spans="1:22" x14ac:dyDescent="0.3">
      <c r="A15925" s="1"/>
      <c r="C15925" s="6"/>
      <c r="H15925" s="8"/>
      <c r="I15925" s="4"/>
      <c r="V15925" s="27"/>
    </row>
    <row r="15926" spans="1:22" x14ac:dyDescent="0.3">
      <c r="A15926" s="1"/>
      <c r="C15926" s="6"/>
      <c r="H15926" s="8"/>
      <c r="I15926" s="4"/>
      <c r="V15926" s="27"/>
    </row>
    <row r="15927" spans="1:22" x14ac:dyDescent="0.3">
      <c r="A15927" s="1"/>
      <c r="C15927" s="6"/>
      <c r="H15927" s="8"/>
      <c r="I15927" s="4"/>
      <c r="V15927" s="27"/>
    </row>
    <row r="15928" spans="1:22" x14ac:dyDescent="0.3">
      <c r="A15928" s="1"/>
      <c r="C15928" s="6"/>
      <c r="H15928" s="8"/>
      <c r="I15928" s="4"/>
      <c r="V15928" s="27"/>
    </row>
    <row r="15929" spans="1:22" x14ac:dyDescent="0.3">
      <c r="A15929" s="1"/>
      <c r="C15929" s="6"/>
      <c r="H15929" s="8"/>
      <c r="I15929" s="4"/>
      <c r="V15929" s="27"/>
    </row>
    <row r="15930" spans="1:22" x14ac:dyDescent="0.3">
      <c r="A15930" s="1"/>
      <c r="C15930" s="6"/>
      <c r="H15930" s="8"/>
      <c r="I15930" s="4"/>
      <c r="V15930" s="27"/>
    </row>
    <row r="15931" spans="1:22" x14ac:dyDescent="0.3">
      <c r="A15931" s="1"/>
      <c r="C15931" s="6"/>
      <c r="H15931" s="8"/>
      <c r="I15931" s="4"/>
      <c r="V15931" s="27"/>
    </row>
    <row r="15932" spans="1:22" x14ac:dyDescent="0.3">
      <c r="A15932" s="1"/>
      <c r="C15932" s="6"/>
      <c r="H15932" s="8"/>
      <c r="I15932" s="4"/>
      <c r="V15932" s="27"/>
    </row>
    <row r="15933" spans="1:22" x14ac:dyDescent="0.3">
      <c r="A15933" s="1"/>
      <c r="C15933" s="6"/>
      <c r="H15933" s="8"/>
      <c r="I15933" s="4"/>
      <c r="V15933" s="27"/>
    </row>
    <row r="15934" spans="1:22" x14ac:dyDescent="0.3">
      <c r="A15934" s="1"/>
      <c r="C15934" s="6"/>
      <c r="H15934" s="8"/>
      <c r="I15934" s="4"/>
      <c r="V15934" s="27"/>
    </row>
    <row r="15935" spans="1:22" x14ac:dyDescent="0.3">
      <c r="A15935" s="1"/>
      <c r="C15935" s="6"/>
      <c r="H15935" s="8"/>
      <c r="I15935" s="4"/>
      <c r="V15935" s="27"/>
    </row>
    <row r="15936" spans="1:22" x14ac:dyDescent="0.3">
      <c r="A15936" s="1"/>
      <c r="C15936" s="6"/>
      <c r="H15936" s="8"/>
      <c r="I15936" s="4"/>
      <c r="V15936" s="27"/>
    </row>
    <row r="15937" spans="1:22" x14ac:dyDescent="0.3">
      <c r="A15937" s="1"/>
      <c r="C15937" s="6"/>
      <c r="H15937" s="8"/>
      <c r="I15937" s="4"/>
      <c r="V15937" s="27"/>
    </row>
    <row r="15938" spans="1:22" x14ac:dyDescent="0.3">
      <c r="A15938" s="1"/>
      <c r="C15938" s="6"/>
      <c r="H15938" s="8"/>
      <c r="I15938" s="4"/>
      <c r="V15938" s="27"/>
    </row>
    <row r="15939" spans="1:22" x14ac:dyDescent="0.3">
      <c r="A15939" s="1"/>
      <c r="C15939" s="6"/>
      <c r="H15939" s="8"/>
      <c r="I15939" s="4"/>
      <c r="V15939" s="27"/>
    </row>
    <row r="15940" spans="1:22" x14ac:dyDescent="0.3">
      <c r="A15940" s="1"/>
      <c r="C15940" s="6"/>
      <c r="H15940" s="8"/>
      <c r="I15940" s="4"/>
      <c r="V15940" s="27"/>
    </row>
    <row r="15941" spans="1:22" x14ac:dyDescent="0.3">
      <c r="A15941" s="1"/>
      <c r="C15941" s="6"/>
      <c r="H15941" s="8"/>
      <c r="I15941" s="4"/>
      <c r="V15941" s="27"/>
    </row>
    <row r="15942" spans="1:22" x14ac:dyDescent="0.3">
      <c r="A15942" s="1"/>
      <c r="C15942" s="6"/>
      <c r="H15942" s="8"/>
      <c r="I15942" s="4"/>
      <c r="V15942" s="27"/>
    </row>
    <row r="15943" spans="1:22" x14ac:dyDescent="0.3">
      <c r="A15943" s="1"/>
      <c r="C15943" s="6"/>
      <c r="H15943" s="8"/>
      <c r="I15943" s="4"/>
      <c r="V15943" s="27"/>
    </row>
    <row r="15944" spans="1:22" x14ac:dyDescent="0.3">
      <c r="A15944" s="1"/>
      <c r="C15944" s="6"/>
      <c r="H15944" s="8"/>
      <c r="I15944" s="4"/>
      <c r="V15944" s="27"/>
    </row>
    <row r="15945" spans="1:22" x14ac:dyDescent="0.3">
      <c r="A15945" s="1"/>
      <c r="C15945" s="6"/>
      <c r="H15945" s="8"/>
      <c r="I15945" s="4"/>
      <c r="V15945" s="27"/>
    </row>
    <row r="15946" spans="1:22" x14ac:dyDescent="0.3">
      <c r="A15946" s="1"/>
      <c r="C15946" s="6"/>
      <c r="H15946" s="8"/>
      <c r="I15946" s="4"/>
      <c r="V15946" s="27"/>
    </row>
    <row r="15947" spans="1:22" x14ac:dyDescent="0.3">
      <c r="A15947" s="1"/>
      <c r="C15947" s="6"/>
      <c r="H15947" s="8"/>
      <c r="I15947" s="4"/>
      <c r="V15947" s="27"/>
    </row>
    <row r="15948" spans="1:22" x14ac:dyDescent="0.3">
      <c r="A15948" s="1"/>
      <c r="C15948" s="6"/>
      <c r="H15948" s="8"/>
      <c r="I15948" s="4"/>
      <c r="V15948" s="27"/>
    </row>
    <row r="15949" spans="1:22" x14ac:dyDescent="0.3">
      <c r="A15949" s="1"/>
      <c r="C15949" s="6"/>
      <c r="H15949" s="8"/>
      <c r="I15949" s="4"/>
      <c r="V15949" s="27"/>
    </row>
    <row r="15950" spans="1:22" x14ac:dyDescent="0.3">
      <c r="A15950" s="1"/>
      <c r="C15950" s="6"/>
      <c r="H15950" s="8"/>
      <c r="I15950" s="4"/>
      <c r="V15950" s="27"/>
    </row>
    <row r="15951" spans="1:22" x14ac:dyDescent="0.3">
      <c r="A15951" s="1"/>
      <c r="C15951" s="6"/>
      <c r="H15951" s="8"/>
      <c r="I15951" s="4"/>
      <c r="V15951" s="27"/>
    </row>
    <row r="15952" spans="1:22" x14ac:dyDescent="0.3">
      <c r="A15952" s="1"/>
      <c r="C15952" s="6"/>
      <c r="H15952" s="8"/>
      <c r="I15952" s="4"/>
      <c r="V15952" s="27"/>
    </row>
    <row r="15953" spans="1:22" x14ac:dyDescent="0.3">
      <c r="A15953" s="1"/>
      <c r="C15953" s="6"/>
      <c r="H15953" s="8"/>
      <c r="I15953" s="4"/>
      <c r="V15953" s="27"/>
    </row>
    <row r="15954" spans="1:22" x14ac:dyDescent="0.3">
      <c r="A15954" s="1"/>
      <c r="C15954" s="6"/>
      <c r="H15954" s="8"/>
      <c r="I15954" s="4"/>
      <c r="V15954" s="27"/>
    </row>
    <row r="15955" spans="1:22" x14ac:dyDescent="0.3">
      <c r="A15955" s="1"/>
      <c r="C15955" s="6"/>
      <c r="H15955" s="8"/>
      <c r="I15955" s="4"/>
      <c r="V15955" s="27"/>
    </row>
    <row r="15956" spans="1:22" x14ac:dyDescent="0.3">
      <c r="A15956" s="1"/>
      <c r="C15956" s="6"/>
      <c r="H15956" s="8"/>
      <c r="I15956" s="4"/>
      <c r="V15956" s="27"/>
    </row>
    <row r="15957" spans="1:22" x14ac:dyDescent="0.3">
      <c r="A15957" s="1"/>
      <c r="C15957" s="6"/>
      <c r="H15957" s="8"/>
      <c r="I15957" s="4"/>
      <c r="V15957" s="27"/>
    </row>
    <row r="15958" spans="1:22" x14ac:dyDescent="0.3">
      <c r="A15958" s="1"/>
      <c r="C15958" s="6"/>
      <c r="H15958" s="8"/>
      <c r="I15958" s="4"/>
      <c r="V15958" s="27"/>
    </row>
    <row r="15959" spans="1:22" x14ac:dyDescent="0.3">
      <c r="A15959" s="1"/>
      <c r="C15959" s="6"/>
      <c r="H15959" s="8"/>
      <c r="I15959" s="4"/>
      <c r="V15959" s="27"/>
    </row>
    <row r="15960" spans="1:22" x14ac:dyDescent="0.3">
      <c r="A15960" s="1"/>
      <c r="C15960" s="6"/>
      <c r="H15960" s="8"/>
      <c r="I15960" s="4"/>
      <c r="V15960" s="27"/>
    </row>
    <row r="15961" spans="1:22" x14ac:dyDescent="0.3">
      <c r="A15961" s="1"/>
      <c r="C15961" s="6"/>
      <c r="H15961" s="8"/>
      <c r="I15961" s="4"/>
      <c r="V15961" s="27"/>
    </row>
    <row r="15962" spans="1:22" x14ac:dyDescent="0.3">
      <c r="A15962" s="1"/>
      <c r="C15962" s="6"/>
      <c r="H15962" s="8"/>
      <c r="I15962" s="4"/>
      <c r="V15962" s="27"/>
    </row>
    <row r="15963" spans="1:22" x14ac:dyDescent="0.3">
      <c r="A15963" s="1"/>
      <c r="C15963" s="6"/>
      <c r="H15963" s="8"/>
      <c r="I15963" s="4"/>
      <c r="V15963" s="27"/>
    </row>
    <row r="15964" spans="1:22" x14ac:dyDescent="0.3">
      <c r="A15964" s="1"/>
      <c r="C15964" s="6"/>
      <c r="H15964" s="8"/>
      <c r="I15964" s="4"/>
      <c r="V15964" s="27"/>
    </row>
    <row r="15965" spans="1:22" x14ac:dyDescent="0.3">
      <c r="A15965" s="1"/>
      <c r="C15965" s="6"/>
      <c r="H15965" s="8"/>
      <c r="I15965" s="4"/>
      <c r="V15965" s="27"/>
    </row>
    <row r="15966" spans="1:22" x14ac:dyDescent="0.3">
      <c r="A15966" s="1"/>
      <c r="C15966" s="6"/>
      <c r="H15966" s="8"/>
      <c r="I15966" s="4"/>
      <c r="V15966" s="27"/>
    </row>
    <row r="15967" spans="1:22" x14ac:dyDescent="0.3">
      <c r="A15967" s="1"/>
      <c r="C15967" s="6"/>
      <c r="H15967" s="8"/>
      <c r="I15967" s="4"/>
      <c r="V15967" s="27"/>
    </row>
    <row r="15968" spans="1:22" x14ac:dyDescent="0.3">
      <c r="A15968" s="1"/>
      <c r="C15968" s="6"/>
      <c r="H15968" s="8"/>
      <c r="I15968" s="4"/>
      <c r="V15968" s="27"/>
    </row>
    <row r="15969" spans="1:22" x14ac:dyDescent="0.3">
      <c r="A15969" s="1"/>
      <c r="C15969" s="6"/>
      <c r="H15969" s="8"/>
      <c r="I15969" s="4"/>
      <c r="V15969" s="27"/>
    </row>
    <row r="15970" spans="1:22" x14ac:dyDescent="0.3">
      <c r="A15970" s="1"/>
      <c r="C15970" s="6"/>
      <c r="H15970" s="8"/>
      <c r="I15970" s="4"/>
      <c r="V15970" s="27"/>
    </row>
    <row r="15971" spans="1:22" x14ac:dyDescent="0.3">
      <c r="A15971" s="1"/>
      <c r="C15971" s="6"/>
      <c r="H15971" s="8"/>
      <c r="I15971" s="4"/>
      <c r="V15971" s="27"/>
    </row>
    <row r="15972" spans="1:22" x14ac:dyDescent="0.3">
      <c r="A15972" s="1"/>
      <c r="C15972" s="6"/>
      <c r="H15972" s="8"/>
      <c r="I15972" s="4"/>
      <c r="V15972" s="27"/>
    </row>
    <row r="15973" spans="1:22" x14ac:dyDescent="0.3">
      <c r="A15973" s="1"/>
      <c r="C15973" s="6"/>
      <c r="H15973" s="8"/>
      <c r="I15973" s="4"/>
      <c r="V15973" s="27"/>
    </row>
    <row r="15974" spans="1:22" x14ac:dyDescent="0.3">
      <c r="A15974" s="1"/>
      <c r="C15974" s="6"/>
      <c r="H15974" s="8"/>
      <c r="I15974" s="4"/>
      <c r="V15974" s="27"/>
    </row>
    <row r="15975" spans="1:22" x14ac:dyDescent="0.3">
      <c r="A15975" s="1"/>
      <c r="C15975" s="6"/>
      <c r="H15975" s="8"/>
      <c r="I15975" s="4"/>
      <c r="V15975" s="27"/>
    </row>
    <row r="15976" spans="1:22" x14ac:dyDescent="0.3">
      <c r="A15976" s="1"/>
      <c r="C15976" s="6"/>
      <c r="H15976" s="8"/>
      <c r="I15976" s="4"/>
      <c r="V15976" s="27"/>
    </row>
    <row r="15977" spans="1:22" x14ac:dyDescent="0.3">
      <c r="A15977" s="1"/>
      <c r="C15977" s="6"/>
      <c r="H15977" s="8"/>
      <c r="I15977" s="4"/>
      <c r="V15977" s="27"/>
    </row>
    <row r="15978" spans="1:22" x14ac:dyDescent="0.3">
      <c r="A15978" s="1"/>
      <c r="C15978" s="6"/>
      <c r="H15978" s="8"/>
      <c r="I15978" s="4"/>
      <c r="V15978" s="27"/>
    </row>
    <row r="15979" spans="1:22" x14ac:dyDescent="0.3">
      <c r="A15979" s="1"/>
      <c r="C15979" s="6"/>
      <c r="H15979" s="8"/>
      <c r="I15979" s="4"/>
      <c r="V15979" s="27"/>
    </row>
    <row r="15980" spans="1:22" x14ac:dyDescent="0.3">
      <c r="A15980" s="1"/>
      <c r="C15980" s="6"/>
      <c r="H15980" s="8"/>
      <c r="I15980" s="4"/>
      <c r="V15980" s="27"/>
    </row>
    <row r="15981" spans="1:22" x14ac:dyDescent="0.3">
      <c r="A15981" s="1"/>
      <c r="C15981" s="6"/>
      <c r="H15981" s="8"/>
      <c r="I15981" s="4"/>
      <c r="V15981" s="27"/>
    </row>
    <row r="15982" spans="1:22" x14ac:dyDescent="0.3">
      <c r="A15982" s="1"/>
      <c r="C15982" s="6"/>
      <c r="H15982" s="8"/>
      <c r="I15982" s="4"/>
      <c r="V15982" s="27"/>
    </row>
    <row r="15983" spans="1:22" x14ac:dyDescent="0.3">
      <c r="A15983" s="1"/>
      <c r="C15983" s="6"/>
      <c r="H15983" s="8"/>
      <c r="I15983" s="4"/>
      <c r="V15983" s="27"/>
    </row>
    <row r="15984" spans="1:22" x14ac:dyDescent="0.3">
      <c r="A15984" s="1"/>
      <c r="C15984" s="6"/>
      <c r="H15984" s="8"/>
      <c r="I15984" s="4"/>
      <c r="V15984" s="27"/>
    </row>
    <row r="15985" spans="1:22" x14ac:dyDescent="0.3">
      <c r="A15985" s="1"/>
      <c r="C15985" s="6"/>
      <c r="H15985" s="8"/>
      <c r="I15985" s="4"/>
      <c r="V15985" s="27"/>
    </row>
    <row r="15986" spans="1:22" x14ac:dyDescent="0.3">
      <c r="A15986" s="1"/>
      <c r="C15986" s="6"/>
      <c r="H15986" s="8"/>
      <c r="I15986" s="4"/>
      <c r="V15986" s="27"/>
    </row>
    <row r="15987" spans="1:22" x14ac:dyDescent="0.3">
      <c r="A15987" s="1"/>
      <c r="C15987" s="6"/>
      <c r="H15987" s="8"/>
      <c r="I15987" s="4"/>
      <c r="V15987" s="27"/>
    </row>
    <row r="15988" spans="1:22" x14ac:dyDescent="0.3">
      <c r="A15988" s="1"/>
      <c r="C15988" s="6"/>
      <c r="H15988" s="8"/>
      <c r="I15988" s="4"/>
      <c r="V15988" s="27"/>
    </row>
    <row r="15989" spans="1:22" x14ac:dyDescent="0.3">
      <c r="A15989" s="1"/>
      <c r="C15989" s="6"/>
      <c r="H15989" s="8"/>
      <c r="I15989" s="4"/>
      <c r="V15989" s="27"/>
    </row>
    <row r="15990" spans="1:22" x14ac:dyDescent="0.3">
      <c r="A15990" s="1"/>
      <c r="C15990" s="6"/>
      <c r="H15990" s="8"/>
      <c r="I15990" s="4"/>
      <c r="V15990" s="27"/>
    </row>
    <row r="15991" spans="1:22" x14ac:dyDescent="0.3">
      <c r="A15991" s="1"/>
      <c r="C15991" s="6"/>
      <c r="H15991" s="8"/>
      <c r="I15991" s="4"/>
      <c r="V15991" s="27"/>
    </row>
    <row r="15992" spans="1:22" x14ac:dyDescent="0.3">
      <c r="A15992" s="1"/>
      <c r="C15992" s="6"/>
      <c r="H15992" s="8"/>
      <c r="I15992" s="4"/>
      <c r="V15992" s="27"/>
    </row>
    <row r="15993" spans="1:22" x14ac:dyDescent="0.3">
      <c r="A15993" s="1"/>
      <c r="C15993" s="6"/>
      <c r="H15993" s="8"/>
      <c r="I15993" s="4"/>
      <c r="V15993" s="27"/>
    </row>
    <row r="15994" spans="1:22" x14ac:dyDescent="0.3">
      <c r="A15994" s="1"/>
      <c r="C15994" s="6"/>
      <c r="H15994" s="8"/>
      <c r="I15994" s="4"/>
      <c r="V15994" s="27"/>
    </row>
    <row r="15995" spans="1:22" x14ac:dyDescent="0.3">
      <c r="A15995" s="1"/>
      <c r="C15995" s="6"/>
      <c r="H15995" s="8"/>
      <c r="I15995" s="4"/>
      <c r="V15995" s="27"/>
    </row>
    <row r="15996" spans="1:22" x14ac:dyDescent="0.3">
      <c r="A15996" s="1"/>
      <c r="C15996" s="6"/>
      <c r="H15996" s="8"/>
      <c r="I15996" s="4"/>
      <c r="V15996" s="27"/>
    </row>
    <row r="15997" spans="1:22" x14ac:dyDescent="0.3">
      <c r="A15997" s="1"/>
      <c r="C15997" s="6"/>
      <c r="H15997" s="8"/>
      <c r="I15997" s="4"/>
      <c r="V15997" s="27"/>
    </row>
    <row r="15998" spans="1:22" x14ac:dyDescent="0.3">
      <c r="A15998" s="1"/>
      <c r="C15998" s="6"/>
      <c r="H15998" s="8"/>
      <c r="I15998" s="4"/>
      <c r="V15998" s="27"/>
    </row>
    <row r="15999" spans="1:22" x14ac:dyDescent="0.3">
      <c r="A15999" s="1"/>
      <c r="C15999" s="6"/>
      <c r="H15999" s="8"/>
      <c r="I15999" s="4"/>
      <c r="V15999" s="27"/>
    </row>
    <row r="16000" spans="1:22" x14ac:dyDescent="0.3">
      <c r="A16000" s="1"/>
      <c r="C16000" s="6"/>
      <c r="H16000" s="8"/>
      <c r="I16000" s="4"/>
      <c r="V16000" s="27"/>
    </row>
    <row r="16001" spans="1:22" x14ac:dyDescent="0.3">
      <c r="A16001" s="1"/>
      <c r="C16001" s="6"/>
      <c r="H16001" s="8"/>
      <c r="I16001" s="4"/>
      <c r="V16001" s="27"/>
    </row>
    <row r="16002" spans="1:22" x14ac:dyDescent="0.3">
      <c r="A16002" s="1"/>
      <c r="C16002" s="6"/>
      <c r="H16002" s="8"/>
      <c r="I16002" s="4"/>
      <c r="V16002" s="27"/>
    </row>
    <row r="16003" spans="1:22" x14ac:dyDescent="0.3">
      <c r="A16003" s="1"/>
      <c r="C16003" s="6"/>
      <c r="H16003" s="8"/>
      <c r="I16003" s="4"/>
      <c r="V16003" s="27"/>
    </row>
    <row r="16004" spans="1:22" x14ac:dyDescent="0.3">
      <c r="A16004" s="1"/>
      <c r="C16004" s="6"/>
      <c r="H16004" s="8"/>
      <c r="I16004" s="4"/>
      <c r="V16004" s="27"/>
    </row>
    <row r="16005" spans="1:22" x14ac:dyDescent="0.3">
      <c r="A16005" s="1"/>
      <c r="C16005" s="6"/>
      <c r="H16005" s="8"/>
      <c r="I16005" s="4"/>
      <c r="V16005" s="27"/>
    </row>
    <row r="16006" spans="1:22" x14ac:dyDescent="0.3">
      <c r="A16006" s="1"/>
      <c r="C16006" s="6"/>
      <c r="H16006" s="8"/>
      <c r="I16006" s="4"/>
      <c r="V16006" s="27"/>
    </row>
    <row r="16007" spans="1:22" x14ac:dyDescent="0.3">
      <c r="A16007" s="1"/>
      <c r="C16007" s="6"/>
      <c r="H16007" s="8"/>
      <c r="I16007" s="4"/>
      <c r="V16007" s="27"/>
    </row>
    <row r="16008" spans="1:22" x14ac:dyDescent="0.3">
      <c r="A16008" s="1"/>
      <c r="C16008" s="6"/>
      <c r="H16008" s="8"/>
      <c r="I16008" s="4"/>
      <c r="V16008" s="27"/>
    </row>
    <row r="16009" spans="1:22" x14ac:dyDescent="0.3">
      <c r="A16009" s="1"/>
      <c r="C16009" s="6"/>
      <c r="H16009" s="8"/>
      <c r="I16009" s="4"/>
      <c r="V16009" s="27"/>
    </row>
    <row r="16010" spans="1:22" x14ac:dyDescent="0.3">
      <c r="A16010" s="1"/>
      <c r="C16010" s="6"/>
      <c r="H16010" s="8"/>
      <c r="I16010" s="4"/>
      <c r="V16010" s="27"/>
    </row>
    <row r="16011" spans="1:22" x14ac:dyDescent="0.3">
      <c r="A16011" s="1"/>
      <c r="C16011" s="6"/>
      <c r="H16011" s="8"/>
      <c r="I16011" s="4"/>
      <c r="V16011" s="27"/>
    </row>
    <row r="16012" spans="1:22" x14ac:dyDescent="0.3">
      <c r="A16012" s="1"/>
      <c r="C16012" s="6"/>
      <c r="H16012" s="8"/>
      <c r="I16012" s="4"/>
      <c r="V16012" s="27"/>
    </row>
    <row r="16013" spans="1:22" x14ac:dyDescent="0.3">
      <c r="A16013" s="1"/>
      <c r="C16013" s="6"/>
      <c r="H16013" s="8"/>
      <c r="I16013" s="4"/>
      <c r="V16013" s="27"/>
    </row>
    <row r="16014" spans="1:22" x14ac:dyDescent="0.3">
      <c r="A16014" s="1"/>
      <c r="C16014" s="6"/>
      <c r="H16014" s="8"/>
      <c r="I16014" s="4"/>
      <c r="V16014" s="27"/>
    </row>
    <row r="16015" spans="1:22" x14ac:dyDescent="0.3">
      <c r="A16015" s="1"/>
      <c r="C16015" s="6"/>
      <c r="H16015" s="8"/>
      <c r="I16015" s="4"/>
      <c r="V16015" s="27"/>
    </row>
    <row r="16016" spans="1:22" x14ac:dyDescent="0.3">
      <c r="A16016" s="1"/>
      <c r="C16016" s="6"/>
      <c r="H16016" s="8"/>
      <c r="I16016" s="4"/>
      <c r="V16016" s="27"/>
    </row>
    <row r="16017" spans="1:22" x14ac:dyDescent="0.3">
      <c r="A16017" s="1"/>
      <c r="C16017" s="6"/>
      <c r="H16017" s="8"/>
      <c r="I16017" s="4"/>
      <c r="V16017" s="27"/>
    </row>
    <row r="16018" spans="1:22" x14ac:dyDescent="0.3">
      <c r="A16018" s="1"/>
      <c r="C16018" s="6"/>
      <c r="H16018" s="8"/>
      <c r="I16018" s="4"/>
      <c r="V16018" s="27"/>
    </row>
    <row r="16019" spans="1:22" x14ac:dyDescent="0.3">
      <c r="A16019" s="1"/>
      <c r="C16019" s="6"/>
      <c r="H16019" s="8"/>
      <c r="I16019" s="4"/>
      <c r="V16019" s="27"/>
    </row>
    <row r="16020" spans="1:22" x14ac:dyDescent="0.3">
      <c r="A16020" s="1"/>
      <c r="C16020" s="6"/>
      <c r="H16020" s="8"/>
      <c r="I16020" s="4"/>
      <c r="V16020" s="27"/>
    </row>
    <row r="16021" spans="1:22" x14ac:dyDescent="0.3">
      <c r="A16021" s="1"/>
      <c r="C16021" s="6"/>
      <c r="H16021" s="8"/>
      <c r="I16021" s="4"/>
      <c r="V16021" s="27"/>
    </row>
    <row r="16022" spans="1:22" x14ac:dyDescent="0.3">
      <c r="A16022" s="1"/>
      <c r="C16022" s="6"/>
      <c r="H16022" s="8"/>
      <c r="I16022" s="4"/>
      <c r="V16022" s="27"/>
    </row>
    <row r="16023" spans="1:22" x14ac:dyDescent="0.3">
      <c r="A16023" s="1"/>
      <c r="C16023" s="6"/>
      <c r="H16023" s="8"/>
      <c r="I16023" s="4"/>
      <c r="V16023" s="27"/>
    </row>
    <row r="16024" spans="1:22" x14ac:dyDescent="0.3">
      <c r="A16024" s="1"/>
      <c r="C16024" s="6"/>
      <c r="H16024" s="8"/>
      <c r="I16024" s="4"/>
      <c r="V16024" s="27"/>
    </row>
    <row r="16025" spans="1:22" x14ac:dyDescent="0.3">
      <c r="A16025" s="1"/>
      <c r="C16025" s="6"/>
      <c r="H16025" s="8"/>
      <c r="I16025" s="4"/>
      <c r="V16025" s="27"/>
    </row>
    <row r="16026" spans="1:22" x14ac:dyDescent="0.3">
      <c r="A16026" s="1"/>
      <c r="C16026" s="6"/>
      <c r="H16026" s="8"/>
      <c r="I16026" s="4"/>
      <c r="V16026" s="27"/>
    </row>
    <row r="16027" spans="1:22" x14ac:dyDescent="0.3">
      <c r="A16027" s="1"/>
      <c r="C16027" s="6"/>
      <c r="H16027" s="8"/>
      <c r="I16027" s="4"/>
      <c r="V16027" s="27"/>
    </row>
    <row r="16028" spans="1:22" x14ac:dyDescent="0.3">
      <c r="A16028" s="1"/>
      <c r="C16028" s="6"/>
      <c r="H16028" s="8"/>
      <c r="I16028" s="4"/>
      <c r="V16028" s="27"/>
    </row>
    <row r="16029" spans="1:22" x14ac:dyDescent="0.3">
      <c r="A16029" s="1"/>
      <c r="C16029" s="6"/>
      <c r="H16029" s="8"/>
      <c r="I16029" s="4"/>
      <c r="V16029" s="27"/>
    </row>
    <row r="16030" spans="1:22" x14ac:dyDescent="0.3">
      <c r="A16030" s="1"/>
      <c r="C16030" s="6"/>
      <c r="H16030" s="8"/>
      <c r="I16030" s="4"/>
      <c r="V16030" s="27"/>
    </row>
    <row r="16031" spans="1:22" x14ac:dyDescent="0.3">
      <c r="A16031" s="1"/>
      <c r="C16031" s="6"/>
      <c r="H16031" s="8"/>
      <c r="I16031" s="4"/>
      <c r="V16031" s="27"/>
    </row>
    <row r="16032" spans="1:22" x14ac:dyDescent="0.3">
      <c r="A16032" s="1"/>
      <c r="C16032" s="6"/>
      <c r="H16032" s="8"/>
      <c r="I16032" s="4"/>
      <c r="V16032" s="27"/>
    </row>
    <row r="16033" spans="1:22" x14ac:dyDescent="0.3">
      <c r="A16033" s="1"/>
      <c r="C16033" s="6"/>
      <c r="H16033" s="8"/>
      <c r="I16033" s="4"/>
      <c r="V16033" s="27"/>
    </row>
    <row r="16034" spans="1:22" x14ac:dyDescent="0.3">
      <c r="A16034" s="1"/>
      <c r="C16034" s="6"/>
      <c r="H16034" s="8"/>
      <c r="I16034" s="4"/>
      <c r="V16034" s="27"/>
    </row>
    <row r="16035" spans="1:22" x14ac:dyDescent="0.3">
      <c r="A16035" s="1"/>
      <c r="C16035" s="6"/>
      <c r="H16035" s="8"/>
      <c r="I16035" s="4"/>
      <c r="V16035" s="27"/>
    </row>
    <row r="16036" spans="1:22" x14ac:dyDescent="0.3">
      <c r="A16036" s="1"/>
      <c r="C16036" s="6"/>
      <c r="H16036" s="8"/>
      <c r="I16036" s="4"/>
      <c r="V16036" s="27"/>
    </row>
    <row r="16037" spans="1:22" x14ac:dyDescent="0.3">
      <c r="A16037" s="1"/>
      <c r="C16037" s="6"/>
      <c r="H16037" s="8"/>
      <c r="I16037" s="4"/>
      <c r="V16037" s="27"/>
    </row>
    <row r="16038" spans="1:22" x14ac:dyDescent="0.3">
      <c r="A16038" s="1"/>
      <c r="C16038" s="6"/>
      <c r="H16038" s="8"/>
      <c r="I16038" s="4"/>
      <c r="V16038" s="27"/>
    </row>
    <row r="16039" spans="1:22" x14ac:dyDescent="0.3">
      <c r="A16039" s="1"/>
      <c r="C16039" s="6"/>
      <c r="H16039" s="8"/>
      <c r="I16039" s="4"/>
      <c r="V16039" s="27"/>
    </row>
    <row r="16040" spans="1:22" x14ac:dyDescent="0.3">
      <c r="A16040" s="1"/>
      <c r="C16040" s="6"/>
      <c r="H16040" s="8"/>
      <c r="I16040" s="4"/>
      <c r="V16040" s="27"/>
    </row>
    <row r="16041" spans="1:22" x14ac:dyDescent="0.3">
      <c r="A16041" s="1"/>
      <c r="C16041" s="6"/>
      <c r="H16041" s="8"/>
      <c r="I16041" s="4"/>
      <c r="V16041" s="27"/>
    </row>
    <row r="16042" spans="1:22" x14ac:dyDescent="0.3">
      <c r="A16042" s="1"/>
      <c r="C16042" s="6"/>
      <c r="H16042" s="8"/>
      <c r="I16042" s="4"/>
      <c r="V16042" s="27"/>
    </row>
    <row r="16043" spans="1:22" x14ac:dyDescent="0.3">
      <c r="A16043" s="1"/>
      <c r="C16043" s="6"/>
      <c r="H16043" s="8"/>
      <c r="I16043" s="4"/>
      <c r="V16043" s="27"/>
    </row>
    <row r="16044" spans="1:22" x14ac:dyDescent="0.3">
      <c r="A16044" s="1"/>
      <c r="C16044" s="6"/>
      <c r="H16044" s="8"/>
      <c r="I16044" s="4"/>
      <c r="V16044" s="27"/>
    </row>
    <row r="16045" spans="1:22" x14ac:dyDescent="0.3">
      <c r="A16045" s="1"/>
      <c r="C16045" s="6"/>
      <c r="H16045" s="8"/>
      <c r="I16045" s="4"/>
      <c r="V16045" s="27"/>
    </row>
    <row r="16046" spans="1:22" x14ac:dyDescent="0.3">
      <c r="A16046" s="1"/>
      <c r="C16046" s="6"/>
      <c r="H16046" s="8"/>
      <c r="I16046" s="4"/>
      <c r="V16046" s="27"/>
    </row>
    <row r="16047" spans="1:22" x14ac:dyDescent="0.3">
      <c r="A16047" s="1"/>
      <c r="C16047" s="6"/>
      <c r="H16047" s="8"/>
      <c r="I16047" s="4"/>
      <c r="V16047" s="27"/>
    </row>
    <row r="16048" spans="1:22" x14ac:dyDescent="0.3">
      <c r="A16048" s="1"/>
      <c r="C16048" s="6"/>
      <c r="H16048" s="8"/>
      <c r="I16048" s="4"/>
      <c r="V16048" s="27"/>
    </row>
    <row r="16049" spans="1:22" x14ac:dyDescent="0.3">
      <c r="A16049" s="1"/>
      <c r="C16049" s="6"/>
      <c r="H16049" s="8"/>
      <c r="I16049" s="4"/>
      <c r="V16049" s="27"/>
    </row>
    <row r="16050" spans="1:22" x14ac:dyDescent="0.3">
      <c r="A16050" s="1"/>
      <c r="C16050" s="6"/>
      <c r="H16050" s="8"/>
      <c r="I16050" s="4"/>
      <c r="V16050" s="27"/>
    </row>
    <row r="16051" spans="1:22" x14ac:dyDescent="0.3">
      <c r="A16051" s="1"/>
      <c r="C16051" s="6"/>
      <c r="H16051" s="8"/>
      <c r="I16051" s="4"/>
      <c r="V16051" s="27"/>
    </row>
    <row r="16052" spans="1:22" x14ac:dyDescent="0.3">
      <c r="A16052" s="1"/>
      <c r="C16052" s="6"/>
      <c r="H16052" s="8"/>
      <c r="I16052" s="4"/>
      <c r="V16052" s="27"/>
    </row>
    <row r="16053" spans="1:22" x14ac:dyDescent="0.3">
      <c r="A16053" s="1"/>
      <c r="C16053" s="6"/>
      <c r="H16053" s="8"/>
      <c r="I16053" s="4"/>
      <c r="V16053" s="27"/>
    </row>
    <row r="16054" spans="1:22" x14ac:dyDescent="0.3">
      <c r="A16054" s="1"/>
      <c r="C16054" s="6"/>
      <c r="H16054" s="8"/>
      <c r="I16054" s="4"/>
      <c r="V16054" s="27"/>
    </row>
    <row r="16055" spans="1:22" x14ac:dyDescent="0.3">
      <c r="A16055" s="1"/>
      <c r="C16055" s="6"/>
      <c r="H16055" s="8"/>
      <c r="I16055" s="4"/>
      <c r="V16055" s="27"/>
    </row>
    <row r="16056" spans="1:22" x14ac:dyDescent="0.3">
      <c r="A16056" s="1"/>
      <c r="C16056" s="6"/>
      <c r="H16056" s="8"/>
      <c r="I16056" s="4"/>
      <c r="V16056" s="27"/>
    </row>
    <row r="16057" spans="1:22" x14ac:dyDescent="0.3">
      <c r="A16057" s="1"/>
      <c r="C16057" s="6"/>
      <c r="H16057" s="8"/>
      <c r="I16057" s="4"/>
      <c r="V16057" s="27"/>
    </row>
    <row r="16058" spans="1:22" x14ac:dyDescent="0.3">
      <c r="A16058" s="1"/>
      <c r="C16058" s="6"/>
      <c r="H16058" s="8"/>
      <c r="I16058" s="4"/>
      <c r="V16058" s="27"/>
    </row>
    <row r="16059" spans="1:22" x14ac:dyDescent="0.3">
      <c r="A16059" s="1"/>
      <c r="C16059" s="6"/>
      <c r="H16059" s="8"/>
      <c r="I16059" s="4"/>
      <c r="V16059" s="27"/>
    </row>
    <row r="16060" spans="1:22" x14ac:dyDescent="0.3">
      <c r="A16060" s="1"/>
      <c r="C16060" s="6"/>
      <c r="H16060" s="8"/>
      <c r="I16060" s="4"/>
      <c r="V16060" s="27"/>
    </row>
    <row r="16061" spans="1:22" x14ac:dyDescent="0.3">
      <c r="A16061" s="1"/>
      <c r="C16061" s="6"/>
      <c r="H16061" s="8"/>
      <c r="I16061" s="4"/>
      <c r="V16061" s="27"/>
    </row>
    <row r="16062" spans="1:22" x14ac:dyDescent="0.3">
      <c r="A16062" s="1"/>
      <c r="C16062" s="6"/>
      <c r="H16062" s="8"/>
      <c r="I16062" s="4"/>
      <c r="V16062" s="27"/>
    </row>
    <row r="16063" spans="1:22" x14ac:dyDescent="0.3">
      <c r="A16063" s="1"/>
      <c r="C16063" s="6"/>
      <c r="H16063" s="8"/>
      <c r="I16063" s="4"/>
      <c r="V16063" s="27"/>
    </row>
    <row r="16064" spans="1:22" x14ac:dyDescent="0.3">
      <c r="A16064" s="1"/>
      <c r="C16064" s="6"/>
      <c r="H16064" s="8"/>
      <c r="I16064" s="4"/>
      <c r="V16064" s="27"/>
    </row>
    <row r="16065" spans="1:22" x14ac:dyDescent="0.3">
      <c r="A16065" s="1"/>
      <c r="C16065" s="6"/>
      <c r="H16065" s="8"/>
      <c r="I16065" s="4"/>
      <c r="V16065" s="27"/>
    </row>
    <row r="16066" spans="1:22" x14ac:dyDescent="0.3">
      <c r="A16066" s="1"/>
      <c r="C16066" s="6"/>
      <c r="H16066" s="8"/>
      <c r="I16066" s="4"/>
      <c r="V16066" s="27"/>
    </row>
    <row r="16067" spans="1:22" x14ac:dyDescent="0.3">
      <c r="A16067" s="1"/>
      <c r="C16067" s="6"/>
      <c r="H16067" s="8"/>
      <c r="I16067" s="4"/>
      <c r="V16067" s="27"/>
    </row>
    <row r="16068" spans="1:22" x14ac:dyDescent="0.3">
      <c r="A16068" s="1"/>
      <c r="C16068" s="6"/>
      <c r="H16068" s="8"/>
      <c r="I16068" s="4"/>
      <c r="V16068" s="27"/>
    </row>
    <row r="16069" spans="1:22" x14ac:dyDescent="0.3">
      <c r="A16069" s="1"/>
      <c r="C16069" s="6"/>
      <c r="H16069" s="8"/>
      <c r="I16069" s="4"/>
      <c r="V16069" s="27"/>
    </row>
    <row r="16070" spans="1:22" x14ac:dyDescent="0.3">
      <c r="A16070" s="1"/>
      <c r="C16070" s="6"/>
      <c r="H16070" s="8"/>
      <c r="I16070" s="4"/>
      <c r="V16070" s="27"/>
    </row>
    <row r="16071" spans="1:22" x14ac:dyDescent="0.3">
      <c r="A16071" s="1"/>
      <c r="C16071" s="6"/>
      <c r="H16071" s="8"/>
      <c r="I16071" s="4"/>
      <c r="V16071" s="27"/>
    </row>
    <row r="16072" spans="1:22" x14ac:dyDescent="0.3">
      <c r="A16072" s="1"/>
      <c r="C16072" s="6"/>
      <c r="H16072" s="8"/>
      <c r="I16072" s="4"/>
      <c r="V16072" s="27"/>
    </row>
    <row r="16073" spans="1:22" x14ac:dyDescent="0.3">
      <c r="A16073" s="1"/>
      <c r="C16073" s="6"/>
      <c r="H16073" s="8"/>
      <c r="I16073" s="4"/>
      <c r="V16073" s="27"/>
    </row>
    <row r="16074" spans="1:22" x14ac:dyDescent="0.3">
      <c r="A16074" s="1"/>
      <c r="C16074" s="6"/>
      <c r="H16074" s="8"/>
      <c r="I16074" s="4"/>
      <c r="V16074" s="27"/>
    </row>
    <row r="16075" spans="1:22" x14ac:dyDescent="0.3">
      <c r="A16075" s="1"/>
      <c r="C16075" s="6"/>
      <c r="H16075" s="8"/>
      <c r="I16075" s="4"/>
      <c r="V16075" s="27"/>
    </row>
    <row r="16076" spans="1:22" x14ac:dyDescent="0.3">
      <c r="A16076" s="1"/>
      <c r="C16076" s="6"/>
      <c r="H16076" s="8"/>
      <c r="I16076" s="4"/>
      <c r="V16076" s="27"/>
    </row>
    <row r="16077" spans="1:22" x14ac:dyDescent="0.3">
      <c r="A16077" s="1"/>
      <c r="C16077" s="6"/>
      <c r="H16077" s="8"/>
      <c r="I16077" s="4"/>
      <c r="V16077" s="27"/>
    </row>
    <row r="16078" spans="1:22" x14ac:dyDescent="0.3">
      <c r="A16078" s="1"/>
      <c r="C16078" s="6"/>
      <c r="H16078" s="8"/>
      <c r="I16078" s="4"/>
      <c r="V16078" s="27"/>
    </row>
    <row r="16079" spans="1:22" x14ac:dyDescent="0.3">
      <c r="A16079" s="1"/>
      <c r="C16079" s="6"/>
      <c r="H16079" s="8"/>
      <c r="I16079" s="4"/>
      <c r="V16079" s="27"/>
    </row>
    <row r="16080" spans="1:22" x14ac:dyDescent="0.3">
      <c r="A16080" s="1"/>
      <c r="C16080" s="6"/>
      <c r="H16080" s="8"/>
      <c r="I16080" s="4"/>
      <c r="V16080" s="27"/>
    </row>
    <row r="16081" spans="1:22" x14ac:dyDescent="0.3">
      <c r="A16081" s="1"/>
      <c r="C16081" s="6"/>
      <c r="H16081" s="8"/>
      <c r="I16081" s="4"/>
      <c r="V16081" s="27"/>
    </row>
    <row r="16082" spans="1:22" x14ac:dyDescent="0.3">
      <c r="A16082" s="1"/>
      <c r="C16082" s="6"/>
      <c r="H16082" s="8"/>
      <c r="I16082" s="4"/>
      <c r="V16082" s="27"/>
    </row>
    <row r="16083" spans="1:22" x14ac:dyDescent="0.3">
      <c r="A16083" s="1"/>
      <c r="C16083" s="6"/>
      <c r="H16083" s="8"/>
      <c r="I16083" s="4"/>
      <c r="V16083" s="27"/>
    </row>
    <row r="16084" spans="1:22" x14ac:dyDescent="0.3">
      <c r="A16084" s="1"/>
      <c r="C16084" s="6"/>
      <c r="H16084" s="8"/>
      <c r="I16084" s="4"/>
      <c r="V16084" s="27"/>
    </row>
    <row r="16085" spans="1:22" x14ac:dyDescent="0.3">
      <c r="A16085" s="1"/>
      <c r="C16085" s="6"/>
      <c r="H16085" s="8"/>
      <c r="I16085" s="4"/>
      <c r="V16085" s="27"/>
    </row>
    <row r="16086" spans="1:22" x14ac:dyDescent="0.3">
      <c r="A16086" s="1"/>
      <c r="C16086" s="6"/>
      <c r="H16086" s="8"/>
      <c r="I16086" s="4"/>
      <c r="V16086" s="27"/>
    </row>
    <row r="16087" spans="1:22" x14ac:dyDescent="0.3">
      <c r="A16087" s="1"/>
      <c r="C16087" s="6"/>
      <c r="H16087" s="8"/>
      <c r="I16087" s="4"/>
      <c r="V16087" s="27"/>
    </row>
    <row r="16088" spans="1:22" x14ac:dyDescent="0.3">
      <c r="A16088" s="1"/>
      <c r="C16088" s="6"/>
      <c r="H16088" s="8"/>
      <c r="I16088" s="4"/>
      <c r="V16088" s="27"/>
    </row>
    <row r="16089" spans="1:22" x14ac:dyDescent="0.3">
      <c r="A16089" s="1"/>
      <c r="C16089" s="6"/>
      <c r="H16089" s="8"/>
      <c r="I16089" s="4"/>
      <c r="V16089" s="27"/>
    </row>
    <row r="16090" spans="1:22" x14ac:dyDescent="0.3">
      <c r="A16090" s="1"/>
      <c r="C16090" s="6"/>
      <c r="H16090" s="8"/>
      <c r="I16090" s="4"/>
      <c r="V16090" s="27"/>
    </row>
    <row r="16091" spans="1:22" x14ac:dyDescent="0.3">
      <c r="A16091" s="1"/>
      <c r="C16091" s="6"/>
      <c r="H16091" s="8"/>
      <c r="I16091" s="4"/>
      <c r="V16091" s="27"/>
    </row>
    <row r="16092" spans="1:22" x14ac:dyDescent="0.3">
      <c r="A16092" s="1"/>
      <c r="C16092" s="6"/>
      <c r="H16092" s="8"/>
      <c r="I16092" s="4"/>
      <c r="V16092" s="27"/>
    </row>
    <row r="16093" spans="1:22" x14ac:dyDescent="0.3">
      <c r="A16093" s="1"/>
      <c r="C16093" s="6"/>
      <c r="H16093" s="8"/>
      <c r="I16093" s="4"/>
      <c r="V16093" s="27"/>
    </row>
    <row r="16094" spans="1:22" x14ac:dyDescent="0.3">
      <c r="A16094" s="1"/>
      <c r="C16094" s="6"/>
      <c r="H16094" s="8"/>
      <c r="I16094" s="4"/>
      <c r="V16094" s="27"/>
    </row>
    <row r="16095" spans="1:22" x14ac:dyDescent="0.3">
      <c r="A16095" s="1"/>
      <c r="C16095" s="6"/>
      <c r="H16095" s="8"/>
      <c r="I16095" s="4"/>
      <c r="V16095" s="27"/>
    </row>
    <row r="16096" spans="1:22" x14ac:dyDescent="0.3">
      <c r="A16096" s="1"/>
      <c r="C16096" s="6"/>
      <c r="H16096" s="8"/>
      <c r="I16096" s="4"/>
      <c r="V16096" s="27"/>
    </row>
    <row r="16097" spans="1:22" x14ac:dyDescent="0.3">
      <c r="A16097" s="1"/>
      <c r="C16097" s="6"/>
      <c r="H16097" s="8"/>
      <c r="I16097" s="4"/>
      <c r="V16097" s="27"/>
    </row>
    <row r="16098" spans="1:22" x14ac:dyDescent="0.3">
      <c r="A16098" s="1"/>
      <c r="C16098" s="6"/>
      <c r="H16098" s="8"/>
      <c r="I16098" s="4"/>
      <c r="V16098" s="27"/>
    </row>
    <row r="16099" spans="1:22" x14ac:dyDescent="0.3">
      <c r="A16099" s="1"/>
      <c r="C16099" s="6"/>
      <c r="H16099" s="8"/>
      <c r="I16099" s="4"/>
      <c r="V16099" s="27"/>
    </row>
    <row r="16100" spans="1:22" x14ac:dyDescent="0.3">
      <c r="A16100" s="1"/>
      <c r="C16100" s="6"/>
      <c r="H16100" s="8"/>
      <c r="I16100" s="4"/>
      <c r="V16100" s="27"/>
    </row>
    <row r="16101" spans="1:22" x14ac:dyDescent="0.3">
      <c r="A16101" s="1"/>
      <c r="C16101" s="6"/>
      <c r="H16101" s="8"/>
      <c r="I16101" s="4"/>
      <c r="V16101" s="27"/>
    </row>
    <row r="16102" spans="1:22" x14ac:dyDescent="0.3">
      <c r="A16102" s="1"/>
      <c r="C16102" s="6"/>
      <c r="H16102" s="8"/>
      <c r="I16102" s="4"/>
      <c r="V16102" s="27"/>
    </row>
    <row r="16103" spans="1:22" x14ac:dyDescent="0.3">
      <c r="A16103" s="1"/>
      <c r="C16103" s="6"/>
      <c r="H16103" s="8"/>
      <c r="I16103" s="4"/>
      <c r="V16103" s="27"/>
    </row>
    <row r="16104" spans="1:22" x14ac:dyDescent="0.3">
      <c r="A16104" s="1"/>
      <c r="C16104" s="6"/>
      <c r="H16104" s="8"/>
      <c r="I16104" s="4"/>
      <c r="V16104" s="27"/>
    </row>
    <row r="16105" spans="1:22" x14ac:dyDescent="0.3">
      <c r="A16105" s="1"/>
      <c r="C16105" s="6"/>
      <c r="H16105" s="8"/>
      <c r="I16105" s="4"/>
      <c r="V16105" s="27"/>
    </row>
    <row r="16106" spans="1:22" x14ac:dyDescent="0.3">
      <c r="A16106" s="1"/>
      <c r="C16106" s="6"/>
      <c r="H16106" s="8"/>
      <c r="I16106" s="4"/>
      <c r="V16106" s="27"/>
    </row>
    <row r="16107" spans="1:22" x14ac:dyDescent="0.3">
      <c r="A16107" s="1"/>
      <c r="C16107" s="6"/>
      <c r="H16107" s="8"/>
      <c r="I16107" s="4"/>
      <c r="V16107" s="27"/>
    </row>
    <row r="16108" spans="1:22" x14ac:dyDescent="0.3">
      <c r="A16108" s="1"/>
      <c r="C16108" s="6"/>
      <c r="H16108" s="8"/>
      <c r="I16108" s="4"/>
      <c r="V16108" s="27"/>
    </row>
    <row r="16109" spans="1:22" x14ac:dyDescent="0.3">
      <c r="A16109" s="1"/>
      <c r="C16109" s="6"/>
      <c r="H16109" s="8"/>
      <c r="I16109" s="4"/>
      <c r="V16109" s="27"/>
    </row>
    <row r="16110" spans="1:22" x14ac:dyDescent="0.3">
      <c r="A16110" s="1"/>
      <c r="C16110" s="6"/>
      <c r="H16110" s="8"/>
      <c r="I16110" s="4"/>
      <c r="V16110" s="27"/>
    </row>
    <row r="16111" spans="1:22" x14ac:dyDescent="0.3">
      <c r="A16111" s="1"/>
      <c r="C16111" s="6"/>
      <c r="H16111" s="8"/>
      <c r="I16111" s="4"/>
      <c r="V16111" s="27"/>
    </row>
    <row r="16112" spans="1:22" x14ac:dyDescent="0.3">
      <c r="A16112" s="1"/>
      <c r="C16112" s="6"/>
      <c r="H16112" s="8"/>
      <c r="I16112" s="4"/>
      <c r="V16112" s="27"/>
    </row>
    <row r="16113" spans="1:22" x14ac:dyDescent="0.3">
      <c r="A16113" s="1"/>
      <c r="C16113" s="6"/>
      <c r="H16113" s="8"/>
      <c r="I16113" s="4"/>
      <c r="V16113" s="27"/>
    </row>
    <row r="16114" spans="1:22" x14ac:dyDescent="0.3">
      <c r="A16114" s="1"/>
      <c r="C16114" s="6"/>
      <c r="H16114" s="8"/>
      <c r="I16114" s="4"/>
      <c r="V16114" s="27"/>
    </row>
    <row r="16115" spans="1:22" x14ac:dyDescent="0.3">
      <c r="A16115" s="1"/>
      <c r="C16115" s="6"/>
      <c r="H16115" s="8"/>
      <c r="I16115" s="4"/>
      <c r="V16115" s="27"/>
    </row>
    <row r="16116" spans="1:22" x14ac:dyDescent="0.3">
      <c r="A16116" s="1"/>
      <c r="C16116" s="6"/>
      <c r="H16116" s="8"/>
      <c r="I16116" s="4"/>
      <c r="V16116" s="27"/>
    </row>
    <row r="16117" spans="1:22" x14ac:dyDescent="0.3">
      <c r="A16117" s="1"/>
      <c r="C16117" s="6"/>
      <c r="H16117" s="8"/>
      <c r="I16117" s="4"/>
      <c r="V16117" s="27"/>
    </row>
    <row r="16118" spans="1:22" x14ac:dyDescent="0.3">
      <c r="A16118" s="1"/>
      <c r="C16118" s="6"/>
      <c r="H16118" s="8"/>
      <c r="I16118" s="4"/>
      <c r="V16118" s="27"/>
    </row>
    <row r="16119" spans="1:22" x14ac:dyDescent="0.3">
      <c r="A16119" s="1"/>
      <c r="C16119" s="6"/>
      <c r="H16119" s="8"/>
      <c r="I16119" s="4"/>
      <c r="V16119" s="27"/>
    </row>
    <row r="16120" spans="1:22" x14ac:dyDescent="0.3">
      <c r="A16120" s="1"/>
      <c r="C16120" s="6"/>
      <c r="H16120" s="8"/>
      <c r="I16120" s="4"/>
      <c r="V16120" s="27"/>
    </row>
    <row r="16121" spans="1:22" x14ac:dyDescent="0.3">
      <c r="A16121" s="1"/>
      <c r="C16121" s="6"/>
      <c r="H16121" s="8"/>
      <c r="I16121" s="4"/>
      <c r="V16121" s="27"/>
    </row>
    <row r="16122" spans="1:22" x14ac:dyDescent="0.3">
      <c r="A16122" s="1"/>
      <c r="C16122" s="6"/>
      <c r="H16122" s="8"/>
      <c r="I16122" s="4"/>
      <c r="V16122" s="27"/>
    </row>
    <row r="16123" spans="1:22" x14ac:dyDescent="0.3">
      <c r="A16123" s="1"/>
      <c r="C16123" s="6"/>
      <c r="H16123" s="8"/>
      <c r="I16123" s="4"/>
      <c r="V16123" s="27"/>
    </row>
    <row r="16124" spans="1:22" x14ac:dyDescent="0.3">
      <c r="A16124" s="1"/>
      <c r="C16124" s="6"/>
      <c r="H16124" s="8"/>
      <c r="I16124" s="4"/>
      <c r="V16124" s="27"/>
    </row>
    <row r="16125" spans="1:22" x14ac:dyDescent="0.3">
      <c r="A16125" s="1"/>
      <c r="C16125" s="6"/>
      <c r="H16125" s="8"/>
      <c r="I16125" s="4"/>
      <c r="V16125" s="27"/>
    </row>
    <row r="16126" spans="1:22" x14ac:dyDescent="0.3">
      <c r="A16126" s="1"/>
      <c r="C16126" s="6"/>
      <c r="H16126" s="8"/>
      <c r="I16126" s="4"/>
      <c r="V16126" s="27"/>
    </row>
    <row r="16127" spans="1:22" x14ac:dyDescent="0.3">
      <c r="A16127" s="1"/>
      <c r="C16127" s="6"/>
      <c r="H16127" s="8"/>
      <c r="I16127" s="4"/>
      <c r="V16127" s="27"/>
    </row>
    <row r="16128" spans="1:22" x14ac:dyDescent="0.3">
      <c r="A16128" s="1"/>
      <c r="C16128" s="6"/>
      <c r="H16128" s="8"/>
      <c r="I16128" s="4"/>
      <c r="V16128" s="27"/>
    </row>
    <row r="16129" spans="1:22" x14ac:dyDescent="0.3">
      <c r="A16129" s="1"/>
      <c r="C16129" s="6"/>
      <c r="H16129" s="8"/>
      <c r="I16129" s="4"/>
      <c r="V16129" s="27"/>
    </row>
    <row r="16130" spans="1:22" x14ac:dyDescent="0.3">
      <c r="A16130" s="1"/>
      <c r="C16130" s="6"/>
      <c r="H16130" s="8"/>
      <c r="I16130" s="4"/>
      <c r="V16130" s="27"/>
    </row>
    <row r="16131" spans="1:22" x14ac:dyDescent="0.3">
      <c r="A16131" s="1"/>
      <c r="C16131" s="6"/>
      <c r="H16131" s="8"/>
      <c r="I16131" s="4"/>
      <c r="V16131" s="27"/>
    </row>
    <row r="16132" spans="1:22" x14ac:dyDescent="0.3">
      <c r="A16132" s="1"/>
      <c r="C16132" s="6"/>
      <c r="H16132" s="8"/>
      <c r="I16132" s="4"/>
      <c r="V16132" s="27"/>
    </row>
    <row r="16133" spans="1:22" x14ac:dyDescent="0.3">
      <c r="A16133" s="1"/>
      <c r="C16133" s="6"/>
      <c r="H16133" s="8"/>
      <c r="I16133" s="4"/>
      <c r="V16133" s="27"/>
    </row>
    <row r="16134" spans="1:22" x14ac:dyDescent="0.3">
      <c r="A16134" s="1"/>
      <c r="C16134" s="6"/>
      <c r="H16134" s="8"/>
      <c r="I16134" s="4"/>
      <c r="V16134" s="27"/>
    </row>
    <row r="16135" spans="1:22" x14ac:dyDescent="0.3">
      <c r="A16135" s="1"/>
      <c r="C16135" s="6"/>
      <c r="H16135" s="8"/>
      <c r="I16135" s="4"/>
      <c r="V16135" s="27"/>
    </row>
    <row r="16136" spans="1:22" x14ac:dyDescent="0.3">
      <c r="A16136" s="1"/>
      <c r="C16136" s="6"/>
      <c r="H16136" s="8"/>
      <c r="I16136" s="4"/>
      <c r="V16136" s="27"/>
    </row>
    <row r="16137" spans="1:22" x14ac:dyDescent="0.3">
      <c r="A16137" s="1"/>
      <c r="C16137" s="6"/>
      <c r="H16137" s="8"/>
      <c r="I16137" s="4"/>
      <c r="V16137" s="27"/>
    </row>
    <row r="16138" spans="1:22" x14ac:dyDescent="0.3">
      <c r="A16138" s="1"/>
      <c r="C16138" s="6"/>
      <c r="H16138" s="8"/>
      <c r="I16138" s="4"/>
      <c r="V16138" s="27"/>
    </row>
    <row r="16139" spans="1:22" x14ac:dyDescent="0.3">
      <c r="A16139" s="1"/>
      <c r="C16139" s="6"/>
      <c r="H16139" s="8"/>
      <c r="I16139" s="4"/>
      <c r="V16139" s="27"/>
    </row>
    <row r="16140" spans="1:22" x14ac:dyDescent="0.3">
      <c r="A16140" s="1"/>
      <c r="C16140" s="6"/>
      <c r="H16140" s="8"/>
      <c r="I16140" s="4"/>
      <c r="V16140" s="27"/>
    </row>
    <row r="16141" spans="1:22" x14ac:dyDescent="0.3">
      <c r="A16141" s="1"/>
      <c r="C16141" s="6"/>
      <c r="H16141" s="8"/>
      <c r="I16141" s="4"/>
      <c r="V16141" s="27"/>
    </row>
    <row r="16142" spans="1:22" x14ac:dyDescent="0.3">
      <c r="A16142" s="1"/>
      <c r="C16142" s="6"/>
      <c r="H16142" s="8"/>
      <c r="I16142" s="4"/>
      <c r="V16142" s="27"/>
    </row>
    <row r="16143" spans="1:22" x14ac:dyDescent="0.3">
      <c r="A16143" s="1"/>
      <c r="C16143" s="6"/>
      <c r="H16143" s="8"/>
      <c r="I16143" s="4"/>
      <c r="V16143" s="27"/>
    </row>
    <row r="16144" spans="1:22" x14ac:dyDescent="0.3">
      <c r="A16144" s="1"/>
      <c r="C16144" s="6"/>
      <c r="H16144" s="8"/>
      <c r="I16144" s="4"/>
      <c r="V16144" s="27"/>
    </row>
    <row r="16145" spans="1:22" x14ac:dyDescent="0.3">
      <c r="A16145" s="1"/>
      <c r="C16145" s="6"/>
      <c r="H16145" s="8"/>
      <c r="I16145" s="4"/>
      <c r="V16145" s="27"/>
    </row>
    <row r="16146" spans="1:22" x14ac:dyDescent="0.3">
      <c r="A16146" s="1"/>
      <c r="C16146" s="6"/>
      <c r="H16146" s="8"/>
      <c r="I16146" s="4"/>
      <c r="V16146" s="27"/>
    </row>
    <row r="16147" spans="1:22" x14ac:dyDescent="0.3">
      <c r="A16147" s="1"/>
      <c r="C16147" s="6"/>
      <c r="H16147" s="8"/>
      <c r="I16147" s="4"/>
      <c r="V16147" s="27"/>
    </row>
    <row r="16148" spans="1:22" x14ac:dyDescent="0.3">
      <c r="A16148" s="1"/>
      <c r="C16148" s="6"/>
      <c r="H16148" s="8"/>
      <c r="I16148" s="4"/>
      <c r="V16148" s="27"/>
    </row>
    <row r="16149" spans="1:22" x14ac:dyDescent="0.3">
      <c r="A16149" s="1"/>
      <c r="C16149" s="6"/>
      <c r="H16149" s="8"/>
      <c r="I16149" s="4"/>
      <c r="V16149" s="27"/>
    </row>
    <row r="16150" spans="1:22" x14ac:dyDescent="0.3">
      <c r="A16150" s="1"/>
      <c r="C16150" s="6"/>
      <c r="H16150" s="8"/>
      <c r="I16150" s="4"/>
      <c r="V16150" s="27"/>
    </row>
    <row r="16151" spans="1:22" x14ac:dyDescent="0.3">
      <c r="A16151" s="1"/>
      <c r="C16151" s="6"/>
      <c r="H16151" s="8"/>
      <c r="I16151" s="4"/>
      <c r="V16151" s="27"/>
    </row>
    <row r="16152" spans="1:22" x14ac:dyDescent="0.3">
      <c r="A16152" s="1"/>
      <c r="C16152" s="6"/>
      <c r="H16152" s="8"/>
      <c r="I16152" s="4"/>
      <c r="V16152" s="27"/>
    </row>
    <row r="16153" spans="1:22" x14ac:dyDescent="0.3">
      <c r="A16153" s="1"/>
      <c r="C16153" s="6"/>
      <c r="H16153" s="8"/>
      <c r="I16153" s="4"/>
      <c r="V16153" s="27"/>
    </row>
    <row r="16154" spans="1:22" x14ac:dyDescent="0.3">
      <c r="A16154" s="1"/>
      <c r="C16154" s="6"/>
      <c r="H16154" s="8"/>
      <c r="I16154" s="4"/>
      <c r="V16154" s="27"/>
    </row>
    <row r="16155" spans="1:22" x14ac:dyDescent="0.3">
      <c r="A16155" s="1"/>
      <c r="C16155" s="6"/>
      <c r="H16155" s="8"/>
      <c r="I16155" s="4"/>
      <c r="V16155" s="27"/>
    </row>
    <row r="16156" spans="1:22" x14ac:dyDescent="0.3">
      <c r="A16156" s="1"/>
      <c r="C16156" s="6"/>
      <c r="H16156" s="8"/>
      <c r="I16156" s="4"/>
      <c r="V16156" s="27"/>
    </row>
    <row r="16157" spans="1:22" x14ac:dyDescent="0.3">
      <c r="A16157" s="1"/>
      <c r="C16157" s="6"/>
      <c r="H16157" s="8"/>
      <c r="I16157" s="4"/>
      <c r="V16157" s="27"/>
    </row>
    <row r="16158" spans="1:22" x14ac:dyDescent="0.3">
      <c r="A16158" s="1"/>
      <c r="C16158" s="6"/>
      <c r="H16158" s="8"/>
      <c r="I16158" s="4"/>
      <c r="V16158" s="27"/>
    </row>
    <row r="16159" spans="1:22" x14ac:dyDescent="0.3">
      <c r="A16159" s="1"/>
      <c r="C16159" s="6"/>
      <c r="H16159" s="8"/>
      <c r="I16159" s="4"/>
      <c r="V16159" s="27"/>
    </row>
    <row r="16160" spans="1:22" x14ac:dyDescent="0.3">
      <c r="A16160" s="1"/>
      <c r="C16160" s="6"/>
      <c r="H16160" s="8"/>
      <c r="I16160" s="4"/>
      <c r="V16160" s="27"/>
    </row>
    <row r="16161" spans="1:22" x14ac:dyDescent="0.3">
      <c r="A16161" s="1"/>
      <c r="C16161" s="6"/>
      <c r="H16161" s="8"/>
      <c r="I16161" s="4"/>
      <c r="V16161" s="27"/>
    </row>
    <row r="16162" spans="1:22" x14ac:dyDescent="0.3">
      <c r="A16162" s="1"/>
      <c r="C16162" s="6"/>
      <c r="H16162" s="8"/>
      <c r="I16162" s="4"/>
      <c r="V16162" s="27"/>
    </row>
    <row r="16163" spans="1:22" x14ac:dyDescent="0.3">
      <c r="A16163" s="1"/>
      <c r="C16163" s="6"/>
      <c r="H16163" s="8"/>
      <c r="I16163" s="4"/>
      <c r="V16163" s="27"/>
    </row>
    <row r="16164" spans="1:22" x14ac:dyDescent="0.3">
      <c r="A16164" s="1"/>
      <c r="C16164" s="6"/>
      <c r="H16164" s="8"/>
      <c r="I16164" s="4"/>
      <c r="V16164" s="27"/>
    </row>
    <row r="16165" spans="1:22" x14ac:dyDescent="0.3">
      <c r="A16165" s="1"/>
      <c r="C16165" s="6"/>
      <c r="H16165" s="8"/>
      <c r="I16165" s="4"/>
      <c r="V16165" s="27"/>
    </row>
    <row r="16166" spans="1:22" x14ac:dyDescent="0.3">
      <c r="A16166" s="1"/>
      <c r="C16166" s="6"/>
      <c r="H16166" s="8"/>
      <c r="I16166" s="4"/>
      <c r="V16166" s="27"/>
    </row>
    <row r="16167" spans="1:22" x14ac:dyDescent="0.3">
      <c r="A16167" s="1"/>
      <c r="C16167" s="6"/>
      <c r="H16167" s="8"/>
      <c r="I16167" s="4"/>
      <c r="V16167" s="27"/>
    </row>
    <row r="16168" spans="1:22" x14ac:dyDescent="0.3">
      <c r="A16168" s="1"/>
      <c r="C16168" s="6"/>
      <c r="H16168" s="8"/>
      <c r="I16168" s="4"/>
      <c r="V16168" s="27"/>
    </row>
    <row r="16169" spans="1:22" x14ac:dyDescent="0.3">
      <c r="A16169" s="1"/>
      <c r="C16169" s="6"/>
      <c r="H16169" s="8"/>
      <c r="I16169" s="4"/>
      <c r="V16169" s="27"/>
    </row>
    <row r="16170" spans="1:22" x14ac:dyDescent="0.3">
      <c r="A16170" s="1"/>
      <c r="C16170" s="6"/>
      <c r="H16170" s="8"/>
      <c r="I16170" s="4"/>
      <c r="V16170" s="27"/>
    </row>
    <row r="16171" spans="1:22" x14ac:dyDescent="0.3">
      <c r="A16171" s="1"/>
      <c r="C16171" s="6"/>
      <c r="H16171" s="8"/>
      <c r="I16171" s="4"/>
      <c r="V16171" s="27"/>
    </row>
    <row r="16172" spans="1:22" x14ac:dyDescent="0.3">
      <c r="A16172" s="1"/>
      <c r="C16172" s="6"/>
      <c r="H16172" s="8"/>
      <c r="I16172" s="4"/>
      <c r="V16172" s="27"/>
    </row>
    <row r="16173" spans="1:22" x14ac:dyDescent="0.3">
      <c r="A16173" s="1"/>
      <c r="C16173" s="6"/>
      <c r="H16173" s="8"/>
      <c r="I16173" s="4"/>
      <c r="V16173" s="27"/>
    </row>
    <row r="16174" spans="1:22" x14ac:dyDescent="0.3">
      <c r="A16174" s="1"/>
      <c r="C16174" s="6"/>
      <c r="H16174" s="8"/>
      <c r="I16174" s="4"/>
      <c r="V16174" s="27"/>
    </row>
    <row r="16175" spans="1:22" x14ac:dyDescent="0.3">
      <c r="A16175" s="1"/>
      <c r="C16175" s="6"/>
      <c r="H16175" s="8"/>
      <c r="I16175" s="4"/>
      <c r="V16175" s="27"/>
    </row>
    <row r="16176" spans="1:22" x14ac:dyDescent="0.3">
      <c r="A16176" s="1"/>
      <c r="C16176" s="6"/>
      <c r="H16176" s="8"/>
      <c r="I16176" s="4"/>
      <c r="V16176" s="27"/>
    </row>
    <row r="16177" spans="1:22" x14ac:dyDescent="0.3">
      <c r="A16177" s="1"/>
      <c r="C16177" s="6"/>
      <c r="H16177" s="8"/>
      <c r="I16177" s="4"/>
      <c r="V16177" s="27"/>
    </row>
    <row r="16178" spans="1:22" x14ac:dyDescent="0.3">
      <c r="A16178" s="1"/>
      <c r="C16178" s="6"/>
      <c r="H16178" s="8"/>
      <c r="I16178" s="4"/>
      <c r="V16178" s="27"/>
    </row>
    <row r="16179" spans="1:22" x14ac:dyDescent="0.3">
      <c r="A16179" s="1"/>
      <c r="C16179" s="6"/>
      <c r="H16179" s="8"/>
      <c r="I16179" s="4"/>
      <c r="V16179" s="27"/>
    </row>
    <row r="16180" spans="1:22" x14ac:dyDescent="0.3">
      <c r="A16180" s="1"/>
      <c r="C16180" s="6"/>
      <c r="H16180" s="8"/>
      <c r="I16180" s="4"/>
      <c r="V16180" s="27"/>
    </row>
    <row r="16181" spans="1:22" x14ac:dyDescent="0.3">
      <c r="A16181" s="1"/>
      <c r="C16181" s="6"/>
      <c r="H16181" s="8"/>
      <c r="I16181" s="4"/>
      <c r="V16181" s="27"/>
    </row>
    <row r="16182" spans="1:22" x14ac:dyDescent="0.3">
      <c r="A16182" s="1"/>
      <c r="C16182" s="6"/>
      <c r="H16182" s="8"/>
      <c r="I16182" s="4"/>
      <c r="V16182" s="27"/>
    </row>
    <row r="16183" spans="1:22" x14ac:dyDescent="0.3">
      <c r="A16183" s="1"/>
      <c r="C16183" s="6"/>
      <c r="H16183" s="8"/>
      <c r="I16183" s="4"/>
      <c r="V16183" s="27"/>
    </row>
    <row r="16184" spans="1:22" x14ac:dyDescent="0.3">
      <c r="A16184" s="1"/>
      <c r="C16184" s="6"/>
      <c r="H16184" s="8"/>
      <c r="I16184" s="4"/>
      <c r="V16184" s="27"/>
    </row>
    <row r="16185" spans="1:22" x14ac:dyDescent="0.3">
      <c r="A16185" s="1"/>
      <c r="C16185" s="6"/>
      <c r="H16185" s="8"/>
      <c r="I16185" s="4"/>
      <c r="V16185" s="27"/>
    </row>
    <row r="16186" spans="1:22" x14ac:dyDescent="0.3">
      <c r="A16186" s="1"/>
      <c r="C16186" s="6"/>
      <c r="H16186" s="8"/>
      <c r="I16186" s="4"/>
      <c r="V16186" s="27"/>
    </row>
    <row r="16187" spans="1:22" x14ac:dyDescent="0.3">
      <c r="A16187" s="1"/>
      <c r="C16187" s="6"/>
      <c r="H16187" s="8"/>
      <c r="I16187" s="4"/>
      <c r="V16187" s="27"/>
    </row>
    <row r="16188" spans="1:22" x14ac:dyDescent="0.3">
      <c r="A16188" s="1"/>
      <c r="C16188" s="6"/>
      <c r="H16188" s="8"/>
      <c r="I16188" s="4"/>
      <c r="V16188" s="27"/>
    </row>
    <row r="16189" spans="1:22" x14ac:dyDescent="0.3">
      <c r="A16189" s="1"/>
      <c r="C16189" s="6"/>
      <c r="H16189" s="8"/>
      <c r="I16189" s="4"/>
      <c r="V16189" s="27"/>
    </row>
    <row r="16190" spans="1:22" x14ac:dyDescent="0.3">
      <c r="A16190" s="1"/>
      <c r="C16190" s="6"/>
      <c r="H16190" s="8"/>
      <c r="I16190" s="4"/>
      <c r="V16190" s="27"/>
    </row>
    <row r="16191" spans="1:22" x14ac:dyDescent="0.3">
      <c r="A16191" s="1"/>
      <c r="C16191" s="6"/>
      <c r="H16191" s="8"/>
      <c r="I16191" s="4"/>
      <c r="V16191" s="27"/>
    </row>
    <row r="16192" spans="1:22" x14ac:dyDescent="0.3">
      <c r="A16192" s="1"/>
      <c r="C16192" s="6"/>
      <c r="H16192" s="8"/>
      <c r="I16192" s="4"/>
      <c r="V16192" s="27"/>
    </row>
    <row r="16193" spans="1:22" x14ac:dyDescent="0.3">
      <c r="A16193" s="1"/>
      <c r="C16193" s="6"/>
      <c r="H16193" s="8"/>
      <c r="I16193" s="4"/>
      <c r="V16193" s="27"/>
    </row>
    <row r="16194" spans="1:22" x14ac:dyDescent="0.3">
      <c r="A16194" s="1"/>
      <c r="C16194" s="6"/>
      <c r="H16194" s="8"/>
      <c r="I16194" s="4"/>
      <c r="V16194" s="27"/>
    </row>
    <row r="16195" spans="1:22" x14ac:dyDescent="0.3">
      <c r="A16195" s="1"/>
      <c r="C16195" s="6"/>
      <c r="H16195" s="8"/>
      <c r="I16195" s="4"/>
      <c r="V16195" s="27"/>
    </row>
    <row r="16196" spans="1:22" x14ac:dyDescent="0.3">
      <c r="A16196" s="1"/>
      <c r="C16196" s="6"/>
      <c r="H16196" s="8"/>
      <c r="I16196" s="4"/>
      <c r="V16196" s="27"/>
    </row>
    <row r="16197" spans="1:22" x14ac:dyDescent="0.3">
      <c r="A16197" s="1"/>
      <c r="C16197" s="6"/>
      <c r="H16197" s="8"/>
      <c r="I16197" s="4"/>
      <c r="V16197" s="27"/>
    </row>
    <row r="16198" spans="1:22" x14ac:dyDescent="0.3">
      <c r="A16198" s="1"/>
      <c r="C16198" s="6"/>
      <c r="H16198" s="8"/>
      <c r="I16198" s="4"/>
      <c r="V16198" s="27"/>
    </row>
    <row r="16199" spans="1:22" x14ac:dyDescent="0.3">
      <c r="A16199" s="1"/>
      <c r="C16199" s="6"/>
      <c r="H16199" s="8"/>
      <c r="I16199" s="4"/>
      <c r="V16199" s="27"/>
    </row>
    <row r="16200" spans="1:22" x14ac:dyDescent="0.3">
      <c r="A16200" s="1"/>
      <c r="C16200" s="6"/>
      <c r="H16200" s="8"/>
      <c r="I16200" s="4"/>
      <c r="V16200" s="27"/>
    </row>
    <row r="16201" spans="1:22" x14ac:dyDescent="0.3">
      <c r="A16201" s="1"/>
      <c r="C16201" s="6"/>
      <c r="H16201" s="8"/>
      <c r="I16201" s="4"/>
      <c r="V16201" s="27"/>
    </row>
    <row r="16202" spans="1:22" x14ac:dyDescent="0.3">
      <c r="A16202" s="1"/>
      <c r="C16202" s="6"/>
      <c r="H16202" s="8"/>
      <c r="I16202" s="4"/>
      <c r="V16202" s="27"/>
    </row>
    <row r="16203" spans="1:22" x14ac:dyDescent="0.3">
      <c r="A16203" s="1"/>
      <c r="C16203" s="6"/>
      <c r="H16203" s="8"/>
      <c r="I16203" s="4"/>
      <c r="V16203" s="27"/>
    </row>
    <row r="16204" spans="1:22" x14ac:dyDescent="0.3">
      <c r="A16204" s="1"/>
      <c r="C16204" s="6"/>
      <c r="H16204" s="8"/>
      <c r="I16204" s="4"/>
      <c r="V16204" s="27"/>
    </row>
    <row r="16205" spans="1:22" x14ac:dyDescent="0.3">
      <c r="A16205" s="1"/>
      <c r="C16205" s="6"/>
      <c r="H16205" s="8"/>
      <c r="I16205" s="4"/>
      <c r="V16205" s="27"/>
    </row>
    <row r="16206" spans="1:22" x14ac:dyDescent="0.3">
      <c r="A16206" s="1"/>
      <c r="C16206" s="6"/>
      <c r="H16206" s="8"/>
      <c r="I16206" s="4"/>
      <c r="V16206" s="27"/>
    </row>
    <row r="16207" spans="1:22" x14ac:dyDescent="0.3">
      <c r="A16207" s="1"/>
      <c r="C16207" s="6"/>
      <c r="H16207" s="8"/>
      <c r="I16207" s="4"/>
      <c r="V16207" s="27"/>
    </row>
    <row r="16208" spans="1:22" x14ac:dyDescent="0.3">
      <c r="A16208" s="1"/>
      <c r="C16208" s="6"/>
      <c r="H16208" s="8"/>
      <c r="I16208" s="4"/>
      <c r="V16208" s="27"/>
    </row>
    <row r="16209" spans="1:22" x14ac:dyDescent="0.3">
      <c r="A16209" s="1"/>
      <c r="C16209" s="6"/>
      <c r="H16209" s="8"/>
      <c r="I16209" s="4"/>
      <c r="V16209" s="27"/>
    </row>
    <row r="16210" spans="1:22" x14ac:dyDescent="0.3">
      <c r="A16210" s="1"/>
      <c r="C16210" s="6"/>
      <c r="H16210" s="8"/>
      <c r="I16210" s="4"/>
      <c r="V16210" s="27"/>
    </row>
    <row r="16211" spans="1:22" x14ac:dyDescent="0.3">
      <c r="A16211" s="1"/>
      <c r="C16211" s="6"/>
      <c r="H16211" s="8"/>
      <c r="I16211" s="4"/>
      <c r="V16211" s="27"/>
    </row>
    <row r="16212" spans="1:22" x14ac:dyDescent="0.3">
      <c r="A16212" s="1"/>
      <c r="C16212" s="6"/>
      <c r="H16212" s="8"/>
      <c r="I16212" s="4"/>
      <c r="V16212" s="27"/>
    </row>
    <row r="16213" spans="1:22" x14ac:dyDescent="0.3">
      <c r="A16213" s="1"/>
      <c r="C16213" s="6"/>
      <c r="H16213" s="8"/>
      <c r="I16213" s="4"/>
      <c r="V16213" s="27"/>
    </row>
    <row r="16214" spans="1:22" x14ac:dyDescent="0.3">
      <c r="A16214" s="1"/>
      <c r="C16214" s="6"/>
      <c r="H16214" s="8"/>
      <c r="I16214" s="4"/>
      <c r="V16214" s="27"/>
    </row>
    <row r="16215" spans="1:22" x14ac:dyDescent="0.3">
      <c r="A16215" s="1"/>
      <c r="C16215" s="6"/>
      <c r="H16215" s="8"/>
      <c r="I16215" s="4"/>
      <c r="V16215" s="27"/>
    </row>
    <row r="16216" spans="1:22" x14ac:dyDescent="0.3">
      <c r="A16216" s="1"/>
      <c r="C16216" s="6"/>
      <c r="H16216" s="8"/>
      <c r="I16216" s="4"/>
      <c r="V16216" s="27"/>
    </row>
    <row r="16217" spans="1:22" x14ac:dyDescent="0.3">
      <c r="A16217" s="1"/>
      <c r="C16217" s="6"/>
      <c r="H16217" s="8"/>
      <c r="I16217" s="4"/>
      <c r="V16217" s="27"/>
    </row>
    <row r="16218" spans="1:22" x14ac:dyDescent="0.3">
      <c r="A16218" s="1"/>
      <c r="C16218" s="6"/>
      <c r="H16218" s="8"/>
      <c r="I16218" s="4"/>
      <c r="V16218" s="27"/>
    </row>
    <row r="16219" spans="1:22" x14ac:dyDescent="0.3">
      <c r="A16219" s="1"/>
      <c r="C16219" s="6"/>
      <c r="H16219" s="8"/>
      <c r="I16219" s="4"/>
      <c r="V16219" s="27"/>
    </row>
    <row r="16220" spans="1:22" x14ac:dyDescent="0.3">
      <c r="A16220" s="1"/>
      <c r="C16220" s="6"/>
      <c r="H16220" s="8"/>
      <c r="I16220" s="4"/>
      <c r="V16220" s="27"/>
    </row>
    <row r="16221" spans="1:22" x14ac:dyDescent="0.3">
      <c r="A16221" s="1"/>
      <c r="C16221" s="6"/>
      <c r="H16221" s="8"/>
      <c r="I16221" s="4"/>
      <c r="V16221" s="27"/>
    </row>
    <row r="16222" spans="1:22" x14ac:dyDescent="0.3">
      <c r="A16222" s="1"/>
      <c r="C16222" s="6"/>
      <c r="H16222" s="8"/>
      <c r="I16222" s="4"/>
      <c r="V16222" s="27"/>
    </row>
    <row r="16223" spans="1:22" x14ac:dyDescent="0.3">
      <c r="A16223" s="1"/>
      <c r="C16223" s="6"/>
      <c r="H16223" s="8"/>
      <c r="I16223" s="4"/>
      <c r="V16223" s="27"/>
    </row>
    <row r="16224" spans="1:22" x14ac:dyDescent="0.3">
      <c r="A16224" s="1"/>
      <c r="C16224" s="6"/>
      <c r="H16224" s="8"/>
      <c r="I16224" s="4"/>
      <c r="V16224" s="27"/>
    </row>
    <row r="16225" spans="1:22" x14ac:dyDescent="0.3">
      <c r="A16225" s="1"/>
      <c r="C16225" s="6"/>
      <c r="H16225" s="8"/>
      <c r="I16225" s="4"/>
      <c r="V16225" s="27"/>
    </row>
    <row r="16226" spans="1:22" x14ac:dyDescent="0.3">
      <c r="A16226" s="1"/>
      <c r="C16226" s="6"/>
      <c r="H16226" s="8"/>
      <c r="I16226" s="4"/>
      <c r="V16226" s="27"/>
    </row>
    <row r="16227" spans="1:22" x14ac:dyDescent="0.3">
      <c r="A16227" s="1"/>
      <c r="C16227" s="6"/>
      <c r="H16227" s="8"/>
      <c r="I16227" s="4"/>
      <c r="V16227" s="27"/>
    </row>
    <row r="16228" spans="1:22" x14ac:dyDescent="0.3">
      <c r="A16228" s="1"/>
      <c r="C16228" s="6"/>
      <c r="H16228" s="8"/>
      <c r="I16228" s="4"/>
      <c r="V16228" s="27"/>
    </row>
    <row r="16229" spans="1:22" x14ac:dyDescent="0.3">
      <c r="A16229" s="1"/>
      <c r="C16229" s="6"/>
      <c r="H16229" s="8"/>
      <c r="I16229" s="4"/>
      <c r="V16229" s="27"/>
    </row>
    <row r="16230" spans="1:22" x14ac:dyDescent="0.3">
      <c r="A16230" s="1"/>
      <c r="C16230" s="6"/>
      <c r="H16230" s="8"/>
      <c r="I16230" s="4"/>
      <c r="V16230" s="27"/>
    </row>
    <row r="16231" spans="1:22" x14ac:dyDescent="0.3">
      <c r="A16231" s="1"/>
      <c r="C16231" s="6"/>
      <c r="H16231" s="8"/>
      <c r="I16231" s="4"/>
      <c r="V16231" s="27"/>
    </row>
    <row r="16232" spans="1:22" x14ac:dyDescent="0.3">
      <c r="A16232" s="1"/>
      <c r="C16232" s="6"/>
      <c r="H16232" s="8"/>
      <c r="I16232" s="4"/>
      <c r="V16232" s="27"/>
    </row>
    <row r="16233" spans="1:22" x14ac:dyDescent="0.3">
      <c r="A16233" s="1"/>
      <c r="C16233" s="6"/>
      <c r="H16233" s="8"/>
      <c r="I16233" s="4"/>
      <c r="V16233" s="27"/>
    </row>
    <row r="16234" spans="1:22" x14ac:dyDescent="0.3">
      <c r="A16234" s="1"/>
      <c r="C16234" s="6"/>
      <c r="H16234" s="8"/>
      <c r="I16234" s="4"/>
      <c r="V16234" s="27"/>
    </row>
    <row r="16235" spans="1:22" x14ac:dyDescent="0.3">
      <c r="A16235" s="1"/>
      <c r="C16235" s="6"/>
      <c r="H16235" s="8"/>
      <c r="I16235" s="4"/>
      <c r="V16235" s="27"/>
    </row>
    <row r="16236" spans="1:22" x14ac:dyDescent="0.3">
      <c r="A16236" s="1"/>
      <c r="C16236" s="6"/>
      <c r="H16236" s="8"/>
      <c r="I16236" s="4"/>
      <c r="V16236" s="27"/>
    </row>
    <row r="16237" spans="1:22" x14ac:dyDescent="0.3">
      <c r="A16237" s="1"/>
      <c r="C16237" s="6"/>
      <c r="H16237" s="8"/>
      <c r="I16237" s="4"/>
      <c r="V16237" s="27"/>
    </row>
    <row r="16238" spans="1:22" x14ac:dyDescent="0.3">
      <c r="A16238" s="1"/>
      <c r="C16238" s="6"/>
      <c r="H16238" s="8"/>
      <c r="I16238" s="4"/>
      <c r="V16238" s="27"/>
    </row>
    <row r="16239" spans="1:22" x14ac:dyDescent="0.3">
      <c r="A16239" s="1"/>
      <c r="C16239" s="6"/>
      <c r="H16239" s="8"/>
      <c r="I16239" s="4"/>
      <c r="V16239" s="27"/>
    </row>
    <row r="16240" spans="1:22" x14ac:dyDescent="0.3">
      <c r="A16240" s="1"/>
      <c r="C16240" s="6"/>
      <c r="H16240" s="8"/>
      <c r="I16240" s="4"/>
      <c r="V16240" s="27"/>
    </row>
    <row r="16241" spans="1:22" x14ac:dyDescent="0.3">
      <c r="A16241" s="1"/>
      <c r="C16241" s="6"/>
      <c r="H16241" s="8"/>
      <c r="I16241" s="4"/>
      <c r="V16241" s="27"/>
    </row>
    <row r="16242" spans="1:22" x14ac:dyDescent="0.3">
      <c r="A16242" s="1"/>
      <c r="C16242" s="6"/>
      <c r="H16242" s="8"/>
      <c r="I16242" s="4"/>
      <c r="V16242" s="27"/>
    </row>
    <row r="16243" spans="1:22" x14ac:dyDescent="0.3">
      <c r="A16243" s="1"/>
      <c r="C16243" s="6"/>
      <c r="H16243" s="8"/>
      <c r="I16243" s="4"/>
      <c r="V16243" s="27"/>
    </row>
    <row r="16244" spans="1:22" x14ac:dyDescent="0.3">
      <c r="A16244" s="1"/>
      <c r="C16244" s="6"/>
      <c r="H16244" s="8"/>
      <c r="I16244" s="4"/>
      <c r="V16244" s="27"/>
    </row>
    <row r="16245" spans="1:22" x14ac:dyDescent="0.3">
      <c r="A16245" s="1"/>
      <c r="C16245" s="6"/>
      <c r="H16245" s="8"/>
      <c r="I16245" s="4"/>
      <c r="V16245" s="27"/>
    </row>
    <row r="16246" spans="1:22" x14ac:dyDescent="0.3">
      <c r="A16246" s="1"/>
      <c r="C16246" s="6"/>
      <c r="H16246" s="8"/>
      <c r="I16246" s="4"/>
      <c r="V16246" s="27"/>
    </row>
    <row r="16247" spans="1:22" x14ac:dyDescent="0.3">
      <c r="A16247" s="1"/>
      <c r="C16247" s="6"/>
      <c r="H16247" s="8"/>
      <c r="I16247" s="4"/>
      <c r="V16247" s="27"/>
    </row>
    <row r="16248" spans="1:22" x14ac:dyDescent="0.3">
      <c r="A16248" s="1"/>
      <c r="C16248" s="6"/>
      <c r="H16248" s="8"/>
      <c r="I16248" s="4"/>
      <c r="V16248" s="27"/>
    </row>
    <row r="16249" spans="1:22" x14ac:dyDescent="0.3">
      <c r="A16249" s="1"/>
      <c r="C16249" s="6"/>
      <c r="H16249" s="8"/>
      <c r="I16249" s="4"/>
      <c r="V16249" s="27"/>
    </row>
    <row r="16250" spans="1:22" x14ac:dyDescent="0.3">
      <c r="A16250" s="1"/>
      <c r="C16250" s="6"/>
      <c r="H16250" s="8"/>
      <c r="I16250" s="4"/>
      <c r="V16250" s="27"/>
    </row>
    <row r="16251" spans="1:22" x14ac:dyDescent="0.3">
      <c r="A16251" s="1"/>
      <c r="C16251" s="6"/>
      <c r="H16251" s="8"/>
      <c r="I16251" s="4"/>
      <c r="V16251" s="27"/>
    </row>
    <row r="16252" spans="1:22" x14ac:dyDescent="0.3">
      <c r="A16252" s="1"/>
      <c r="C16252" s="6"/>
      <c r="H16252" s="8"/>
      <c r="I16252" s="4"/>
      <c r="V16252" s="27"/>
    </row>
    <row r="16253" spans="1:22" x14ac:dyDescent="0.3">
      <c r="A16253" s="1"/>
      <c r="C16253" s="6"/>
      <c r="H16253" s="8"/>
      <c r="I16253" s="4"/>
      <c r="V16253" s="27"/>
    </row>
    <row r="16254" spans="1:22" x14ac:dyDescent="0.3">
      <c r="A16254" s="1"/>
      <c r="C16254" s="6"/>
      <c r="H16254" s="8"/>
      <c r="I16254" s="4"/>
      <c r="V16254" s="27"/>
    </row>
    <row r="16255" spans="1:22" x14ac:dyDescent="0.3">
      <c r="A16255" s="1"/>
      <c r="C16255" s="6"/>
      <c r="H16255" s="8"/>
      <c r="I16255" s="4"/>
      <c r="V16255" s="27"/>
    </row>
    <row r="16256" spans="1:22" x14ac:dyDescent="0.3">
      <c r="A16256" s="1"/>
      <c r="C16256" s="6"/>
      <c r="H16256" s="8"/>
      <c r="I16256" s="4"/>
      <c r="V16256" s="27"/>
    </row>
    <row r="16257" spans="1:22" x14ac:dyDescent="0.3">
      <c r="A16257" s="1"/>
      <c r="C16257" s="6"/>
      <c r="H16257" s="8"/>
      <c r="I16257" s="4"/>
      <c r="V16257" s="27"/>
    </row>
    <row r="16258" spans="1:22" x14ac:dyDescent="0.3">
      <c r="A16258" s="1"/>
      <c r="C16258" s="6"/>
      <c r="H16258" s="8"/>
      <c r="I16258" s="4"/>
      <c r="V16258" s="27"/>
    </row>
    <row r="16259" spans="1:22" x14ac:dyDescent="0.3">
      <c r="A16259" s="1"/>
      <c r="C16259" s="6"/>
      <c r="H16259" s="8"/>
      <c r="I16259" s="4"/>
      <c r="V16259" s="27"/>
    </row>
    <row r="16260" spans="1:22" x14ac:dyDescent="0.3">
      <c r="A16260" s="1"/>
      <c r="C16260" s="6"/>
      <c r="H16260" s="8"/>
      <c r="I16260" s="4"/>
      <c r="V16260" s="27"/>
    </row>
    <row r="16261" spans="1:22" x14ac:dyDescent="0.3">
      <c r="A16261" s="1"/>
      <c r="C16261" s="6"/>
      <c r="H16261" s="8"/>
      <c r="I16261" s="4"/>
      <c r="V16261" s="27"/>
    </row>
    <row r="16262" spans="1:22" x14ac:dyDescent="0.3">
      <c r="A16262" s="1"/>
      <c r="C16262" s="6"/>
      <c r="H16262" s="8"/>
      <c r="I16262" s="4"/>
      <c r="V16262" s="27"/>
    </row>
    <row r="16263" spans="1:22" x14ac:dyDescent="0.3">
      <c r="A16263" s="1"/>
      <c r="C16263" s="6"/>
      <c r="H16263" s="8"/>
      <c r="I16263" s="4"/>
      <c r="V16263" s="27"/>
    </row>
    <row r="16264" spans="1:22" x14ac:dyDescent="0.3">
      <c r="A16264" s="1"/>
      <c r="C16264" s="6"/>
      <c r="H16264" s="8"/>
      <c r="I16264" s="4"/>
      <c r="V16264" s="27"/>
    </row>
    <row r="16265" spans="1:22" x14ac:dyDescent="0.3">
      <c r="A16265" s="1"/>
      <c r="C16265" s="6"/>
      <c r="H16265" s="8"/>
      <c r="I16265" s="4"/>
      <c r="V16265" s="27"/>
    </row>
    <row r="16266" spans="1:22" x14ac:dyDescent="0.3">
      <c r="A16266" s="1"/>
      <c r="C16266" s="6"/>
      <c r="H16266" s="8"/>
      <c r="I16266" s="4"/>
      <c r="V16266" s="27"/>
    </row>
    <row r="16267" spans="1:22" x14ac:dyDescent="0.3">
      <c r="A16267" s="1"/>
      <c r="C16267" s="6"/>
      <c r="H16267" s="8"/>
      <c r="I16267" s="4"/>
      <c r="V16267" s="27"/>
    </row>
    <row r="16268" spans="1:22" x14ac:dyDescent="0.3">
      <c r="A16268" s="1"/>
      <c r="C16268" s="6"/>
      <c r="H16268" s="8"/>
      <c r="I16268" s="4"/>
      <c r="V16268" s="27"/>
    </row>
    <row r="16269" spans="1:22" x14ac:dyDescent="0.3">
      <c r="A16269" s="1"/>
      <c r="C16269" s="6"/>
      <c r="H16269" s="8"/>
      <c r="I16269" s="4"/>
      <c r="V16269" s="27"/>
    </row>
    <row r="16270" spans="1:22" x14ac:dyDescent="0.3">
      <c r="A16270" s="1"/>
      <c r="C16270" s="6"/>
      <c r="H16270" s="8"/>
      <c r="I16270" s="4"/>
      <c r="V16270" s="27"/>
    </row>
    <row r="16271" spans="1:22" x14ac:dyDescent="0.3">
      <c r="A16271" s="1"/>
      <c r="C16271" s="6"/>
      <c r="H16271" s="8"/>
      <c r="I16271" s="4"/>
      <c r="V16271" s="27"/>
    </row>
    <row r="16272" spans="1:22" x14ac:dyDescent="0.3">
      <c r="A16272" s="1"/>
      <c r="C16272" s="6"/>
      <c r="H16272" s="8"/>
      <c r="I16272" s="4"/>
      <c r="V16272" s="27"/>
    </row>
    <row r="16273" spans="1:22" x14ac:dyDescent="0.3">
      <c r="A16273" s="1"/>
      <c r="C16273" s="6"/>
      <c r="H16273" s="8"/>
      <c r="I16273" s="4"/>
      <c r="V16273" s="27"/>
    </row>
    <row r="16274" spans="1:22" x14ac:dyDescent="0.3">
      <c r="A16274" s="1"/>
      <c r="C16274" s="6"/>
      <c r="H16274" s="8"/>
      <c r="I16274" s="4"/>
      <c r="V16274" s="27"/>
    </row>
    <row r="16275" spans="1:22" x14ac:dyDescent="0.3">
      <c r="A16275" s="1"/>
      <c r="C16275" s="6"/>
      <c r="H16275" s="8"/>
      <c r="I16275" s="4"/>
      <c r="V16275" s="27"/>
    </row>
    <row r="16276" spans="1:22" x14ac:dyDescent="0.3">
      <c r="A16276" s="1"/>
      <c r="C16276" s="6"/>
      <c r="H16276" s="8"/>
      <c r="I16276" s="4"/>
      <c r="V16276" s="27"/>
    </row>
    <row r="16277" spans="1:22" x14ac:dyDescent="0.3">
      <c r="A16277" s="1"/>
      <c r="C16277" s="6"/>
      <c r="H16277" s="8"/>
      <c r="I16277" s="4"/>
      <c r="V16277" s="27"/>
    </row>
    <row r="16278" spans="1:22" x14ac:dyDescent="0.3">
      <c r="A16278" s="1"/>
      <c r="C16278" s="6"/>
      <c r="H16278" s="8"/>
      <c r="I16278" s="4"/>
      <c r="V16278" s="27"/>
    </row>
    <row r="16279" spans="1:22" x14ac:dyDescent="0.3">
      <c r="A16279" s="1"/>
      <c r="C16279" s="6"/>
      <c r="H16279" s="8"/>
      <c r="I16279" s="4"/>
      <c r="V16279" s="27"/>
    </row>
    <row r="16280" spans="1:22" x14ac:dyDescent="0.3">
      <c r="A16280" s="1"/>
      <c r="C16280" s="6"/>
      <c r="H16280" s="8"/>
      <c r="I16280" s="4"/>
      <c r="V16280" s="27"/>
    </row>
    <row r="16281" spans="1:22" x14ac:dyDescent="0.3">
      <c r="A16281" s="1"/>
      <c r="C16281" s="6"/>
      <c r="H16281" s="8"/>
      <c r="I16281" s="4"/>
      <c r="V16281" s="27"/>
    </row>
    <row r="16282" spans="1:22" x14ac:dyDescent="0.3">
      <c r="A16282" s="1"/>
      <c r="C16282" s="6"/>
      <c r="H16282" s="8"/>
      <c r="I16282" s="4"/>
      <c r="V16282" s="27"/>
    </row>
    <row r="16283" spans="1:22" x14ac:dyDescent="0.3">
      <c r="A16283" s="1"/>
      <c r="C16283" s="6"/>
      <c r="H16283" s="8"/>
      <c r="I16283" s="4"/>
      <c r="V16283" s="27"/>
    </row>
    <row r="16284" spans="1:22" x14ac:dyDescent="0.3">
      <c r="A16284" s="1"/>
      <c r="C16284" s="6"/>
      <c r="H16284" s="8"/>
      <c r="I16284" s="4"/>
      <c r="V16284" s="27"/>
    </row>
    <row r="16285" spans="1:22" x14ac:dyDescent="0.3">
      <c r="A16285" s="1"/>
      <c r="C16285" s="6"/>
      <c r="H16285" s="8"/>
      <c r="I16285" s="4"/>
      <c r="V16285" s="27"/>
    </row>
    <row r="16286" spans="1:22" x14ac:dyDescent="0.3">
      <c r="A16286" s="1"/>
      <c r="C16286" s="6"/>
      <c r="H16286" s="8"/>
      <c r="I16286" s="4"/>
      <c r="V16286" s="27"/>
    </row>
    <row r="16287" spans="1:22" x14ac:dyDescent="0.3">
      <c r="A16287" s="1"/>
      <c r="C16287" s="6"/>
      <c r="H16287" s="8"/>
      <c r="I16287" s="4"/>
      <c r="V16287" s="27"/>
    </row>
    <row r="16288" spans="1:22" x14ac:dyDescent="0.3">
      <c r="A16288" s="1"/>
      <c r="C16288" s="6"/>
      <c r="H16288" s="8"/>
      <c r="I16288" s="4"/>
      <c r="V16288" s="27"/>
    </row>
    <row r="16289" spans="1:22" x14ac:dyDescent="0.3">
      <c r="A16289" s="1"/>
      <c r="C16289" s="6"/>
      <c r="H16289" s="8"/>
      <c r="I16289" s="4"/>
      <c r="V16289" s="27"/>
    </row>
    <row r="16290" spans="1:22" x14ac:dyDescent="0.3">
      <c r="A16290" s="1"/>
      <c r="C16290" s="6"/>
      <c r="H16290" s="8"/>
      <c r="I16290" s="4"/>
      <c r="V16290" s="27"/>
    </row>
    <row r="16291" spans="1:22" x14ac:dyDescent="0.3">
      <c r="A16291" s="1"/>
      <c r="C16291" s="6"/>
      <c r="H16291" s="8"/>
      <c r="I16291" s="4"/>
      <c r="V16291" s="27"/>
    </row>
    <row r="16292" spans="1:22" x14ac:dyDescent="0.3">
      <c r="A16292" s="1"/>
      <c r="C16292" s="6"/>
      <c r="H16292" s="8"/>
      <c r="I16292" s="4"/>
      <c r="V16292" s="27"/>
    </row>
    <row r="16293" spans="1:22" x14ac:dyDescent="0.3">
      <c r="A16293" s="1"/>
      <c r="C16293" s="6"/>
      <c r="H16293" s="8"/>
      <c r="I16293" s="4"/>
      <c r="V16293" s="27"/>
    </row>
    <row r="16294" spans="1:22" x14ac:dyDescent="0.3">
      <c r="A16294" s="1"/>
      <c r="C16294" s="6"/>
      <c r="H16294" s="8"/>
      <c r="I16294" s="4"/>
      <c r="V16294" s="27"/>
    </row>
    <row r="16295" spans="1:22" x14ac:dyDescent="0.3">
      <c r="A16295" s="1"/>
      <c r="C16295" s="6"/>
      <c r="H16295" s="8"/>
      <c r="I16295" s="4"/>
      <c r="V16295" s="27"/>
    </row>
    <row r="16296" spans="1:22" x14ac:dyDescent="0.3">
      <c r="A16296" s="1"/>
      <c r="C16296" s="6"/>
      <c r="H16296" s="8"/>
      <c r="I16296" s="4"/>
      <c r="V16296" s="27"/>
    </row>
    <row r="16297" spans="1:22" x14ac:dyDescent="0.3">
      <c r="A16297" s="1"/>
      <c r="C16297" s="6"/>
      <c r="H16297" s="8"/>
      <c r="I16297" s="4"/>
      <c r="V16297" s="27"/>
    </row>
    <row r="16298" spans="1:22" x14ac:dyDescent="0.3">
      <c r="A16298" s="1"/>
      <c r="C16298" s="6"/>
      <c r="H16298" s="8"/>
      <c r="I16298" s="4"/>
      <c r="V16298" s="27"/>
    </row>
    <row r="16299" spans="1:22" x14ac:dyDescent="0.3">
      <c r="A16299" s="1"/>
      <c r="C16299" s="6"/>
      <c r="H16299" s="8"/>
      <c r="I16299" s="4"/>
      <c r="V16299" s="27"/>
    </row>
    <row r="16300" spans="1:22" x14ac:dyDescent="0.3">
      <c r="A16300" s="1"/>
      <c r="C16300" s="6"/>
      <c r="H16300" s="8"/>
      <c r="I16300" s="4"/>
      <c r="V16300" s="27"/>
    </row>
    <row r="16301" spans="1:22" x14ac:dyDescent="0.3">
      <c r="A16301" s="1"/>
      <c r="C16301" s="6"/>
      <c r="H16301" s="8"/>
      <c r="I16301" s="4"/>
      <c r="V16301" s="27"/>
    </row>
    <row r="16302" spans="1:22" x14ac:dyDescent="0.3">
      <c r="A16302" s="1"/>
      <c r="C16302" s="6"/>
      <c r="H16302" s="8"/>
      <c r="I16302" s="4"/>
      <c r="V16302" s="27"/>
    </row>
    <row r="16303" spans="1:22" x14ac:dyDescent="0.3">
      <c r="A16303" s="1"/>
      <c r="C16303" s="6"/>
      <c r="H16303" s="8"/>
      <c r="I16303" s="4"/>
      <c r="V16303" s="27"/>
    </row>
    <row r="16304" spans="1:22" x14ac:dyDescent="0.3">
      <c r="A16304" s="1"/>
      <c r="C16304" s="6"/>
      <c r="H16304" s="8"/>
      <c r="I16304" s="4"/>
      <c r="V16304" s="27"/>
    </row>
    <row r="16305" spans="1:22" x14ac:dyDescent="0.3">
      <c r="A16305" s="1"/>
      <c r="C16305" s="6"/>
      <c r="H16305" s="8"/>
      <c r="I16305" s="4"/>
      <c r="V16305" s="27"/>
    </row>
    <row r="16306" spans="1:22" x14ac:dyDescent="0.3">
      <c r="A16306" s="1"/>
      <c r="C16306" s="6"/>
      <c r="H16306" s="8"/>
      <c r="I16306" s="4"/>
      <c r="V16306" s="27"/>
    </row>
    <row r="16307" spans="1:22" x14ac:dyDescent="0.3">
      <c r="A16307" s="1"/>
      <c r="C16307" s="6"/>
      <c r="H16307" s="8"/>
      <c r="I16307" s="4"/>
      <c r="V16307" s="27"/>
    </row>
    <row r="16308" spans="1:22" x14ac:dyDescent="0.3">
      <c r="A16308" s="1"/>
      <c r="C16308" s="6"/>
      <c r="H16308" s="8"/>
      <c r="I16308" s="4"/>
      <c r="V16308" s="27"/>
    </row>
    <row r="16309" spans="1:22" x14ac:dyDescent="0.3">
      <c r="A16309" s="1"/>
      <c r="C16309" s="6"/>
      <c r="H16309" s="8"/>
      <c r="I16309" s="4"/>
      <c r="V16309" s="27"/>
    </row>
    <row r="16310" spans="1:22" x14ac:dyDescent="0.3">
      <c r="A16310" s="1"/>
      <c r="C16310" s="6"/>
      <c r="H16310" s="8"/>
      <c r="I16310" s="4"/>
      <c r="V16310" s="27"/>
    </row>
    <row r="16311" spans="1:22" x14ac:dyDescent="0.3">
      <c r="A16311" s="1"/>
      <c r="C16311" s="6"/>
      <c r="H16311" s="8"/>
      <c r="I16311" s="4"/>
      <c r="V16311" s="27"/>
    </row>
    <row r="16312" spans="1:22" x14ac:dyDescent="0.3">
      <c r="A16312" s="1"/>
      <c r="C16312" s="6"/>
      <c r="H16312" s="8"/>
      <c r="I16312" s="4"/>
      <c r="V16312" s="27"/>
    </row>
    <row r="16313" spans="1:22" x14ac:dyDescent="0.3">
      <c r="A16313" s="1"/>
      <c r="C16313" s="6"/>
      <c r="H16313" s="8"/>
      <c r="I16313" s="4"/>
      <c r="V16313" s="27"/>
    </row>
    <row r="16314" spans="1:22" x14ac:dyDescent="0.3">
      <c r="A16314" s="1"/>
      <c r="C16314" s="6"/>
      <c r="H16314" s="8"/>
      <c r="I16314" s="4"/>
      <c r="V16314" s="27"/>
    </row>
    <row r="16315" spans="1:22" x14ac:dyDescent="0.3">
      <c r="A16315" s="1"/>
      <c r="C16315" s="6"/>
      <c r="H16315" s="8"/>
      <c r="I16315" s="4"/>
      <c r="V16315" s="27"/>
    </row>
    <row r="16316" spans="1:22" x14ac:dyDescent="0.3">
      <c r="A16316" s="1"/>
      <c r="C16316" s="6"/>
      <c r="H16316" s="8"/>
      <c r="I16316" s="4"/>
      <c r="V16316" s="27"/>
    </row>
    <row r="16317" spans="1:22" x14ac:dyDescent="0.3">
      <c r="A16317" s="1"/>
      <c r="C16317" s="6"/>
      <c r="H16317" s="8"/>
      <c r="I16317" s="4"/>
      <c r="V16317" s="27"/>
    </row>
    <row r="16318" spans="1:22" x14ac:dyDescent="0.3">
      <c r="A16318" s="1"/>
      <c r="C16318" s="6"/>
      <c r="H16318" s="8"/>
      <c r="I16318" s="4"/>
      <c r="V16318" s="27"/>
    </row>
    <row r="16319" spans="1:22" x14ac:dyDescent="0.3">
      <c r="A16319" s="1"/>
      <c r="C16319" s="6"/>
      <c r="H16319" s="8"/>
      <c r="I16319" s="4"/>
      <c r="V16319" s="27"/>
    </row>
    <row r="16320" spans="1:22" x14ac:dyDescent="0.3">
      <c r="A16320" s="1"/>
      <c r="C16320" s="6"/>
      <c r="H16320" s="8"/>
      <c r="I16320" s="4"/>
      <c r="V16320" s="27"/>
    </row>
    <row r="16321" spans="1:22" x14ac:dyDescent="0.3">
      <c r="A16321" s="1"/>
      <c r="C16321" s="6"/>
      <c r="H16321" s="8"/>
      <c r="I16321" s="4"/>
      <c r="V16321" s="27"/>
    </row>
    <row r="16322" spans="1:22" x14ac:dyDescent="0.3">
      <c r="A16322" s="1"/>
      <c r="C16322" s="6"/>
      <c r="H16322" s="8"/>
      <c r="I16322" s="4"/>
      <c r="V16322" s="27"/>
    </row>
    <row r="16323" spans="1:22" x14ac:dyDescent="0.3">
      <c r="A16323" s="1"/>
      <c r="C16323" s="6"/>
      <c r="H16323" s="8"/>
      <c r="I16323" s="4"/>
      <c r="V16323" s="27"/>
    </row>
    <row r="16324" spans="1:22" x14ac:dyDescent="0.3">
      <c r="A16324" s="1"/>
      <c r="C16324" s="6"/>
      <c r="H16324" s="8"/>
      <c r="I16324" s="4"/>
      <c r="V16324" s="27"/>
    </row>
    <row r="16325" spans="1:22" x14ac:dyDescent="0.3">
      <c r="A16325" s="1"/>
      <c r="C16325" s="6"/>
      <c r="H16325" s="8"/>
      <c r="I16325" s="4"/>
      <c r="V16325" s="27"/>
    </row>
    <row r="16326" spans="1:22" x14ac:dyDescent="0.3">
      <c r="A16326" s="1"/>
      <c r="C16326" s="6"/>
      <c r="H16326" s="8"/>
      <c r="I16326" s="4"/>
      <c r="V16326" s="27"/>
    </row>
    <row r="16327" spans="1:22" x14ac:dyDescent="0.3">
      <c r="A16327" s="1"/>
      <c r="C16327" s="6"/>
      <c r="H16327" s="8"/>
      <c r="I16327" s="4"/>
      <c r="V16327" s="27"/>
    </row>
    <row r="16328" spans="1:22" x14ac:dyDescent="0.3">
      <c r="A16328" s="1"/>
      <c r="C16328" s="6"/>
      <c r="H16328" s="8"/>
      <c r="I16328" s="4"/>
      <c r="V16328" s="27"/>
    </row>
    <row r="16329" spans="1:22" x14ac:dyDescent="0.3">
      <c r="A16329" s="1"/>
      <c r="C16329" s="6"/>
      <c r="H16329" s="8"/>
      <c r="I16329" s="4"/>
      <c r="V16329" s="27"/>
    </row>
    <row r="16330" spans="1:22" x14ac:dyDescent="0.3">
      <c r="A16330" s="1"/>
      <c r="C16330" s="6"/>
      <c r="H16330" s="8"/>
      <c r="I16330" s="4"/>
      <c r="V16330" s="27"/>
    </row>
    <row r="16331" spans="1:22" x14ac:dyDescent="0.3">
      <c r="A16331" s="1"/>
      <c r="C16331" s="6"/>
      <c r="H16331" s="8"/>
      <c r="I16331" s="4"/>
      <c r="V16331" s="27"/>
    </row>
    <row r="16332" spans="1:22" x14ac:dyDescent="0.3">
      <c r="A16332" s="1"/>
      <c r="C16332" s="6"/>
      <c r="H16332" s="8"/>
      <c r="I16332" s="4"/>
      <c r="V16332" s="27"/>
    </row>
    <row r="16333" spans="1:22" x14ac:dyDescent="0.3">
      <c r="A16333" s="1"/>
      <c r="C16333" s="6"/>
      <c r="H16333" s="8"/>
      <c r="I16333" s="4"/>
      <c r="V16333" s="27"/>
    </row>
    <row r="16334" spans="1:22" x14ac:dyDescent="0.3">
      <c r="A16334" s="1"/>
      <c r="C16334" s="6"/>
      <c r="H16334" s="8"/>
      <c r="I16334" s="4"/>
      <c r="V16334" s="27"/>
    </row>
    <row r="16335" spans="1:22" x14ac:dyDescent="0.3">
      <c r="A16335" s="1"/>
      <c r="C16335" s="6"/>
      <c r="H16335" s="8"/>
      <c r="I16335" s="4"/>
      <c r="V16335" s="27"/>
    </row>
    <row r="16336" spans="1:22" x14ac:dyDescent="0.3">
      <c r="A16336" s="1"/>
      <c r="C16336" s="6"/>
      <c r="H16336" s="8"/>
      <c r="I16336" s="4"/>
      <c r="V16336" s="27"/>
    </row>
    <row r="16337" spans="1:22" x14ac:dyDescent="0.3">
      <c r="A16337" s="1"/>
      <c r="C16337" s="6"/>
      <c r="H16337" s="8"/>
      <c r="I16337" s="4"/>
      <c r="V16337" s="27"/>
    </row>
    <row r="16338" spans="1:22" x14ac:dyDescent="0.3">
      <c r="A16338" s="1"/>
      <c r="C16338" s="6"/>
      <c r="H16338" s="8"/>
      <c r="I16338" s="4"/>
      <c r="V16338" s="27"/>
    </row>
    <row r="16339" spans="1:22" x14ac:dyDescent="0.3">
      <c r="A16339" s="1"/>
      <c r="C16339" s="6"/>
      <c r="H16339" s="8"/>
      <c r="I16339" s="4"/>
      <c r="V16339" s="27"/>
    </row>
    <row r="16340" spans="1:22" x14ac:dyDescent="0.3">
      <c r="A16340" s="1"/>
      <c r="C16340" s="6"/>
      <c r="H16340" s="8"/>
      <c r="I16340" s="4"/>
      <c r="V16340" s="27"/>
    </row>
    <row r="16341" spans="1:22" x14ac:dyDescent="0.3">
      <c r="A16341" s="1"/>
      <c r="C16341" s="6"/>
      <c r="H16341" s="8"/>
      <c r="I16341" s="4"/>
      <c r="V16341" s="27"/>
    </row>
    <row r="16342" spans="1:22" x14ac:dyDescent="0.3">
      <c r="A16342" s="1"/>
      <c r="C16342" s="6"/>
      <c r="H16342" s="8"/>
      <c r="I16342" s="4"/>
      <c r="V16342" s="27"/>
    </row>
    <row r="16343" spans="1:22" x14ac:dyDescent="0.3">
      <c r="A16343" s="1"/>
      <c r="C16343" s="6"/>
      <c r="H16343" s="8"/>
      <c r="I16343" s="4"/>
      <c r="V16343" s="27"/>
    </row>
    <row r="16344" spans="1:22" x14ac:dyDescent="0.3">
      <c r="A16344" s="1"/>
      <c r="C16344" s="6"/>
      <c r="H16344" s="8"/>
      <c r="I16344" s="4"/>
      <c r="V16344" s="27"/>
    </row>
    <row r="16345" spans="1:22" x14ac:dyDescent="0.3">
      <c r="A16345" s="1"/>
      <c r="C16345" s="6"/>
      <c r="H16345" s="8"/>
      <c r="I16345" s="4"/>
      <c r="V16345" s="27"/>
    </row>
    <row r="16346" spans="1:22" x14ac:dyDescent="0.3">
      <c r="A16346" s="1"/>
      <c r="C16346" s="6"/>
      <c r="H16346" s="8"/>
      <c r="I16346" s="4"/>
      <c r="V16346" s="27"/>
    </row>
    <row r="16347" spans="1:22" x14ac:dyDescent="0.3">
      <c r="A16347" s="1"/>
      <c r="C16347" s="6"/>
      <c r="H16347" s="8"/>
      <c r="I16347" s="4"/>
      <c r="V16347" s="27"/>
    </row>
    <row r="16348" spans="1:22" x14ac:dyDescent="0.3">
      <c r="A16348" s="1"/>
      <c r="C16348" s="6"/>
      <c r="H16348" s="8"/>
      <c r="I16348" s="4"/>
      <c r="V16348" s="27"/>
    </row>
    <row r="16349" spans="1:22" x14ac:dyDescent="0.3">
      <c r="A16349" s="1"/>
      <c r="C16349" s="6"/>
      <c r="H16349" s="8"/>
      <c r="I16349" s="4"/>
      <c r="V16349" s="27"/>
    </row>
    <row r="16350" spans="1:22" x14ac:dyDescent="0.3">
      <c r="A16350" s="1"/>
      <c r="C16350" s="6"/>
      <c r="H16350" s="8"/>
      <c r="I16350" s="4"/>
      <c r="V16350" s="27"/>
    </row>
    <row r="16351" spans="1:22" x14ac:dyDescent="0.3">
      <c r="A16351" s="1"/>
      <c r="C16351" s="6"/>
      <c r="H16351" s="8"/>
      <c r="I16351" s="4"/>
      <c r="V16351" s="27"/>
    </row>
    <row r="16352" spans="1:22" x14ac:dyDescent="0.3">
      <c r="A16352" s="1"/>
      <c r="C16352" s="6"/>
      <c r="H16352" s="8"/>
      <c r="I16352" s="4"/>
      <c r="V16352" s="27"/>
    </row>
    <row r="16353" spans="1:22" x14ac:dyDescent="0.3">
      <c r="A16353" s="1"/>
      <c r="C16353" s="6"/>
      <c r="H16353" s="8"/>
      <c r="I16353" s="4"/>
      <c r="V16353" s="27"/>
    </row>
    <row r="16354" spans="1:22" x14ac:dyDescent="0.3">
      <c r="A16354" s="1"/>
      <c r="C16354" s="6"/>
      <c r="H16354" s="8"/>
      <c r="I16354" s="4"/>
      <c r="V16354" s="27"/>
    </row>
    <row r="16355" spans="1:22" x14ac:dyDescent="0.3">
      <c r="A16355" s="1"/>
      <c r="C16355" s="6"/>
      <c r="H16355" s="8"/>
      <c r="I16355" s="4"/>
      <c r="V16355" s="27"/>
    </row>
    <row r="16356" spans="1:22" x14ac:dyDescent="0.3">
      <c r="A16356" s="1"/>
      <c r="C16356" s="6"/>
      <c r="H16356" s="8"/>
      <c r="I16356" s="4"/>
      <c r="V16356" s="27"/>
    </row>
    <row r="16357" spans="1:22" x14ac:dyDescent="0.3">
      <c r="A16357" s="1"/>
      <c r="C16357" s="6"/>
      <c r="H16357" s="8"/>
      <c r="I16357" s="4"/>
      <c r="V16357" s="27"/>
    </row>
    <row r="16358" spans="1:22" x14ac:dyDescent="0.3">
      <c r="A16358" s="1"/>
      <c r="C16358" s="6"/>
      <c r="H16358" s="8"/>
      <c r="I16358" s="4"/>
      <c r="V16358" s="27"/>
    </row>
    <row r="16359" spans="1:22" x14ac:dyDescent="0.3">
      <c r="A16359" s="1"/>
      <c r="C16359" s="6"/>
      <c r="H16359" s="8"/>
      <c r="I16359" s="4"/>
      <c r="V16359" s="27"/>
    </row>
    <row r="16360" spans="1:22" x14ac:dyDescent="0.3">
      <c r="A16360" s="1"/>
      <c r="C16360" s="6"/>
      <c r="H16360" s="8"/>
      <c r="I16360" s="4"/>
      <c r="V16360" s="27"/>
    </row>
    <row r="16361" spans="1:22" x14ac:dyDescent="0.3">
      <c r="A16361" s="1"/>
      <c r="C16361" s="6"/>
      <c r="H16361" s="8"/>
      <c r="I16361" s="4"/>
      <c r="V16361" s="27"/>
    </row>
    <row r="16362" spans="1:22" x14ac:dyDescent="0.3">
      <c r="A16362" s="1"/>
      <c r="C16362" s="6"/>
      <c r="H16362" s="8"/>
      <c r="I16362" s="4"/>
      <c r="V16362" s="27"/>
    </row>
    <row r="16363" spans="1:22" x14ac:dyDescent="0.3">
      <c r="A16363" s="1"/>
      <c r="C16363" s="6"/>
      <c r="H16363" s="8"/>
      <c r="I16363" s="4"/>
      <c r="V16363" s="27"/>
    </row>
    <row r="16364" spans="1:22" x14ac:dyDescent="0.3">
      <c r="A16364" s="1"/>
      <c r="C16364" s="6"/>
      <c r="H16364" s="8"/>
      <c r="I16364" s="4"/>
      <c r="V16364" s="27"/>
    </row>
    <row r="16365" spans="1:22" x14ac:dyDescent="0.3">
      <c r="A16365" s="1"/>
      <c r="C16365" s="6"/>
      <c r="H16365" s="8"/>
      <c r="I16365" s="4"/>
      <c r="V16365" s="27"/>
    </row>
    <row r="16366" spans="1:22" x14ac:dyDescent="0.3">
      <c r="A16366" s="1"/>
      <c r="C16366" s="6"/>
      <c r="H16366" s="8"/>
      <c r="I16366" s="4"/>
      <c r="V16366" s="27"/>
    </row>
    <row r="16367" spans="1:22" x14ac:dyDescent="0.3">
      <c r="A16367" s="1"/>
      <c r="C16367" s="6"/>
      <c r="H16367" s="8"/>
      <c r="I16367" s="4"/>
      <c r="V16367" s="27"/>
    </row>
    <row r="16368" spans="1:22" x14ac:dyDescent="0.3">
      <c r="A16368" s="1"/>
      <c r="C16368" s="6"/>
      <c r="H16368" s="8"/>
      <c r="I16368" s="4"/>
      <c r="V16368" s="27"/>
    </row>
    <row r="16369" spans="1:22" x14ac:dyDescent="0.3">
      <c r="A16369" s="1"/>
      <c r="C16369" s="6"/>
      <c r="H16369" s="8"/>
      <c r="I16369" s="4"/>
      <c r="V16369" s="27"/>
    </row>
    <row r="16370" spans="1:22" x14ac:dyDescent="0.3">
      <c r="A16370" s="1"/>
      <c r="C16370" s="6"/>
      <c r="H16370" s="8"/>
      <c r="I16370" s="4"/>
      <c r="V16370" s="27"/>
    </row>
    <row r="16371" spans="1:22" x14ac:dyDescent="0.3">
      <c r="A16371" s="1"/>
      <c r="C16371" s="6"/>
      <c r="H16371" s="8"/>
      <c r="I16371" s="4"/>
      <c r="V16371" s="27"/>
    </row>
    <row r="16372" spans="1:22" x14ac:dyDescent="0.3">
      <c r="A16372" s="1"/>
      <c r="C16372" s="6"/>
      <c r="H16372" s="8"/>
      <c r="I16372" s="4"/>
      <c r="V16372" s="27"/>
    </row>
    <row r="16373" spans="1:22" x14ac:dyDescent="0.3">
      <c r="A16373" s="1"/>
      <c r="C16373" s="6"/>
      <c r="H16373" s="8"/>
      <c r="I16373" s="4"/>
      <c r="V16373" s="27"/>
    </row>
    <row r="16374" spans="1:22" x14ac:dyDescent="0.3">
      <c r="A16374" s="1"/>
      <c r="C16374" s="6"/>
      <c r="H16374" s="8"/>
      <c r="I16374" s="4"/>
      <c r="V16374" s="27"/>
    </row>
    <row r="16375" spans="1:22" x14ac:dyDescent="0.3">
      <c r="A16375" s="1"/>
      <c r="C16375" s="6"/>
      <c r="H16375" s="8"/>
      <c r="I16375" s="4"/>
      <c r="V16375" s="27"/>
    </row>
    <row r="16376" spans="1:22" x14ac:dyDescent="0.3">
      <c r="A16376" s="1"/>
      <c r="C16376" s="6"/>
      <c r="H16376" s="8"/>
      <c r="I16376" s="4"/>
      <c r="V16376" s="27"/>
    </row>
    <row r="16377" spans="1:22" x14ac:dyDescent="0.3">
      <c r="A16377" s="1"/>
      <c r="C16377" s="6"/>
      <c r="H16377" s="8"/>
      <c r="I16377" s="4"/>
      <c r="V16377" s="27"/>
    </row>
    <row r="16378" spans="1:22" x14ac:dyDescent="0.3">
      <c r="A16378" s="1"/>
      <c r="C16378" s="6"/>
      <c r="H16378" s="8"/>
      <c r="I16378" s="4"/>
      <c r="V16378" s="27"/>
    </row>
    <row r="16379" spans="1:22" x14ac:dyDescent="0.3">
      <c r="A16379" s="1"/>
      <c r="C16379" s="6"/>
      <c r="H16379" s="8"/>
      <c r="I16379" s="4"/>
      <c r="V16379" s="27"/>
    </row>
    <row r="16380" spans="1:22" x14ac:dyDescent="0.3">
      <c r="A16380" s="1"/>
      <c r="C16380" s="6"/>
      <c r="H16380" s="8"/>
      <c r="I16380" s="4"/>
      <c r="V16380" s="27"/>
    </row>
    <row r="16381" spans="1:22" x14ac:dyDescent="0.3">
      <c r="A16381" s="1"/>
      <c r="C16381" s="6"/>
      <c r="H16381" s="8"/>
      <c r="I16381" s="4"/>
      <c r="V16381" s="27"/>
    </row>
    <row r="16382" spans="1:22" x14ac:dyDescent="0.3">
      <c r="A16382" s="1"/>
      <c r="C16382" s="6"/>
      <c r="H16382" s="8"/>
      <c r="I16382" s="4"/>
      <c r="V16382" s="27"/>
    </row>
    <row r="16383" spans="1:22" x14ac:dyDescent="0.3">
      <c r="A16383" s="1"/>
      <c r="C16383" s="6"/>
      <c r="H16383" s="8"/>
      <c r="I16383" s="4"/>
      <c r="V16383" s="27"/>
    </row>
    <row r="16384" spans="1:22" x14ac:dyDescent="0.3">
      <c r="A16384" s="1"/>
      <c r="C16384" s="6"/>
      <c r="H16384" s="8"/>
      <c r="I16384" s="4"/>
      <c r="V16384" s="27"/>
    </row>
    <row r="16385" spans="1:22" x14ac:dyDescent="0.3">
      <c r="A16385" s="1"/>
      <c r="C16385" s="6"/>
      <c r="H16385" s="8"/>
      <c r="I16385" s="4"/>
      <c r="V16385" s="27"/>
    </row>
    <row r="16386" spans="1:22" x14ac:dyDescent="0.3">
      <c r="A16386" s="1"/>
      <c r="C16386" s="6"/>
      <c r="H16386" s="8"/>
      <c r="I16386" s="4"/>
      <c r="V16386" s="27"/>
    </row>
    <row r="16387" spans="1:22" x14ac:dyDescent="0.3">
      <c r="A16387" s="1"/>
      <c r="C16387" s="6"/>
      <c r="H16387" s="8"/>
      <c r="I16387" s="4"/>
      <c r="V16387" s="27"/>
    </row>
    <row r="16388" spans="1:22" x14ac:dyDescent="0.3">
      <c r="A16388" s="1"/>
      <c r="C16388" s="6"/>
      <c r="H16388" s="8"/>
      <c r="I16388" s="4"/>
      <c r="V16388" s="27"/>
    </row>
    <row r="16389" spans="1:22" x14ac:dyDescent="0.3">
      <c r="A16389" s="1"/>
      <c r="C16389" s="6"/>
      <c r="H16389" s="8"/>
      <c r="I16389" s="4"/>
      <c r="V16389" s="27"/>
    </row>
    <row r="16390" spans="1:22" x14ac:dyDescent="0.3">
      <c r="A16390" s="1"/>
      <c r="C16390" s="6"/>
      <c r="H16390" s="8"/>
      <c r="I16390" s="4"/>
      <c r="V16390" s="27"/>
    </row>
    <row r="16391" spans="1:22" x14ac:dyDescent="0.3">
      <c r="A16391" s="1"/>
      <c r="C16391" s="6"/>
      <c r="H16391" s="8"/>
      <c r="I16391" s="4"/>
      <c r="V16391" s="27"/>
    </row>
    <row r="16392" spans="1:22" x14ac:dyDescent="0.3">
      <c r="A16392" s="1"/>
      <c r="C16392" s="6"/>
      <c r="H16392" s="8"/>
      <c r="I16392" s="4"/>
      <c r="V16392" s="27"/>
    </row>
    <row r="16393" spans="1:22" x14ac:dyDescent="0.3">
      <c r="A16393" s="1"/>
      <c r="C16393" s="6"/>
      <c r="H16393" s="8"/>
      <c r="I16393" s="4"/>
      <c r="V16393" s="27"/>
    </row>
    <row r="16394" spans="1:22" x14ac:dyDescent="0.3">
      <c r="A16394" s="1"/>
      <c r="C16394" s="6"/>
      <c r="H16394" s="8"/>
      <c r="I16394" s="4"/>
      <c r="V16394" s="27"/>
    </row>
    <row r="16395" spans="1:22" x14ac:dyDescent="0.3">
      <c r="A16395" s="1"/>
      <c r="C16395" s="6"/>
      <c r="H16395" s="8"/>
      <c r="I16395" s="4"/>
      <c r="V16395" s="27"/>
    </row>
    <row r="16396" spans="1:22" x14ac:dyDescent="0.3">
      <c r="A16396" s="1"/>
      <c r="C16396" s="6"/>
      <c r="H16396" s="8"/>
      <c r="I16396" s="4"/>
      <c r="V16396" s="27"/>
    </row>
    <row r="16397" spans="1:22" x14ac:dyDescent="0.3">
      <c r="A16397" s="1"/>
      <c r="C16397" s="6"/>
      <c r="H16397" s="8"/>
      <c r="I16397" s="4"/>
      <c r="V16397" s="27"/>
    </row>
    <row r="16398" spans="1:22" x14ac:dyDescent="0.3">
      <c r="A16398" s="1"/>
      <c r="C16398" s="6"/>
      <c r="H16398" s="8"/>
      <c r="I16398" s="4"/>
      <c r="V16398" s="27"/>
    </row>
    <row r="16399" spans="1:22" x14ac:dyDescent="0.3">
      <c r="A16399" s="1"/>
      <c r="C16399" s="6"/>
      <c r="H16399" s="8"/>
      <c r="I16399" s="4"/>
      <c r="V16399" s="27"/>
    </row>
    <row r="16400" spans="1:22" x14ac:dyDescent="0.3">
      <c r="A16400" s="1"/>
      <c r="C16400" s="6"/>
      <c r="H16400" s="8"/>
      <c r="I16400" s="4"/>
      <c r="V16400" s="27"/>
    </row>
    <row r="16401" spans="1:22" x14ac:dyDescent="0.3">
      <c r="A16401" s="1"/>
      <c r="C16401" s="6"/>
      <c r="H16401" s="8"/>
      <c r="I16401" s="4"/>
      <c r="V16401" s="27"/>
    </row>
    <row r="16402" spans="1:22" x14ac:dyDescent="0.3">
      <c r="A16402" s="1"/>
      <c r="C16402" s="6"/>
      <c r="H16402" s="8"/>
      <c r="I16402" s="4"/>
      <c r="V16402" s="27"/>
    </row>
    <row r="16403" spans="1:22" x14ac:dyDescent="0.3">
      <c r="A16403" s="1"/>
      <c r="C16403" s="6"/>
      <c r="H16403" s="8"/>
      <c r="I16403" s="4"/>
      <c r="V16403" s="27"/>
    </row>
    <row r="16404" spans="1:22" x14ac:dyDescent="0.3">
      <c r="A16404" s="1"/>
      <c r="C16404" s="6"/>
      <c r="H16404" s="8"/>
      <c r="I16404" s="4"/>
      <c r="V16404" s="27"/>
    </row>
    <row r="16405" spans="1:22" x14ac:dyDescent="0.3">
      <c r="A16405" s="1"/>
      <c r="C16405" s="6"/>
      <c r="H16405" s="8"/>
      <c r="I16405" s="4"/>
      <c r="V16405" s="27"/>
    </row>
    <row r="16406" spans="1:22" x14ac:dyDescent="0.3">
      <c r="A16406" s="1"/>
      <c r="C16406" s="6"/>
      <c r="H16406" s="8"/>
      <c r="I16406" s="4"/>
      <c r="V16406" s="27"/>
    </row>
    <row r="16407" spans="1:22" x14ac:dyDescent="0.3">
      <c r="A16407" s="1"/>
      <c r="C16407" s="6"/>
      <c r="H16407" s="8"/>
      <c r="I16407" s="4"/>
      <c r="V16407" s="27"/>
    </row>
    <row r="16408" spans="1:22" x14ac:dyDescent="0.3">
      <c r="A16408" s="1"/>
      <c r="C16408" s="6"/>
      <c r="H16408" s="8"/>
      <c r="I16408" s="4"/>
      <c r="V16408" s="27"/>
    </row>
    <row r="16409" spans="1:22" x14ac:dyDescent="0.3">
      <c r="A16409" s="1"/>
      <c r="C16409" s="6"/>
      <c r="H16409" s="8"/>
      <c r="I16409" s="4"/>
      <c r="V16409" s="27"/>
    </row>
    <row r="16410" spans="1:22" x14ac:dyDescent="0.3">
      <c r="A16410" s="1"/>
      <c r="C16410" s="6"/>
      <c r="H16410" s="8"/>
      <c r="I16410" s="4"/>
      <c r="V16410" s="27"/>
    </row>
    <row r="16411" spans="1:22" x14ac:dyDescent="0.3">
      <c r="A16411" s="1"/>
      <c r="C16411" s="6"/>
      <c r="H16411" s="8"/>
      <c r="I16411" s="4"/>
      <c r="V16411" s="27"/>
    </row>
    <row r="16412" spans="1:22" x14ac:dyDescent="0.3">
      <c r="A16412" s="1"/>
      <c r="C16412" s="6"/>
      <c r="H16412" s="8"/>
      <c r="I16412" s="4"/>
      <c r="V16412" s="27"/>
    </row>
    <row r="16413" spans="1:22" x14ac:dyDescent="0.3">
      <c r="A16413" s="1"/>
      <c r="C16413" s="6"/>
      <c r="H16413" s="8"/>
      <c r="I16413" s="4"/>
      <c r="V16413" s="27"/>
    </row>
    <row r="16414" spans="1:22" x14ac:dyDescent="0.3">
      <c r="A16414" s="1"/>
      <c r="C16414" s="6"/>
      <c r="H16414" s="8"/>
      <c r="I16414" s="4"/>
      <c r="V16414" s="27"/>
    </row>
    <row r="16415" spans="1:22" x14ac:dyDescent="0.3">
      <c r="A16415" s="1"/>
      <c r="C16415" s="6"/>
      <c r="H16415" s="8"/>
      <c r="I16415" s="4"/>
      <c r="V16415" s="27"/>
    </row>
    <row r="16416" spans="1:22" x14ac:dyDescent="0.3">
      <c r="A16416" s="1"/>
      <c r="C16416" s="6"/>
      <c r="H16416" s="8"/>
      <c r="I16416" s="4"/>
      <c r="V16416" s="27"/>
    </row>
    <row r="16417" spans="1:22" x14ac:dyDescent="0.3">
      <c r="A16417" s="1"/>
      <c r="C16417" s="6"/>
      <c r="H16417" s="8"/>
      <c r="I16417" s="4"/>
      <c r="V16417" s="27"/>
    </row>
    <row r="16418" spans="1:22" x14ac:dyDescent="0.3">
      <c r="A16418" s="1"/>
      <c r="C16418" s="6"/>
      <c r="H16418" s="8"/>
      <c r="I16418" s="4"/>
      <c r="V16418" s="27"/>
    </row>
    <row r="16419" spans="1:22" x14ac:dyDescent="0.3">
      <c r="A16419" s="1"/>
      <c r="C16419" s="6"/>
      <c r="H16419" s="8"/>
      <c r="I16419" s="4"/>
      <c r="V16419" s="27"/>
    </row>
    <row r="16420" spans="1:22" x14ac:dyDescent="0.3">
      <c r="A16420" s="1"/>
      <c r="C16420" s="6"/>
      <c r="H16420" s="8"/>
      <c r="I16420" s="4"/>
      <c r="V16420" s="27"/>
    </row>
    <row r="16421" spans="1:22" x14ac:dyDescent="0.3">
      <c r="A16421" s="1"/>
      <c r="C16421" s="6"/>
      <c r="H16421" s="8"/>
      <c r="I16421" s="4"/>
      <c r="V16421" s="27"/>
    </row>
    <row r="16422" spans="1:22" x14ac:dyDescent="0.3">
      <c r="A16422" s="1"/>
      <c r="C16422" s="6"/>
      <c r="H16422" s="8"/>
      <c r="I16422" s="4"/>
      <c r="V16422" s="27"/>
    </row>
    <row r="16423" spans="1:22" x14ac:dyDescent="0.3">
      <c r="A16423" s="1"/>
      <c r="C16423" s="6"/>
      <c r="H16423" s="8"/>
      <c r="I16423" s="4"/>
      <c r="V16423" s="27"/>
    </row>
    <row r="16424" spans="1:22" x14ac:dyDescent="0.3">
      <c r="A16424" s="1"/>
      <c r="C16424" s="6"/>
      <c r="H16424" s="8"/>
      <c r="I16424" s="4"/>
      <c r="V16424" s="27"/>
    </row>
    <row r="16425" spans="1:22" x14ac:dyDescent="0.3">
      <c r="A16425" s="1"/>
      <c r="C16425" s="6"/>
      <c r="H16425" s="8"/>
      <c r="I16425" s="4"/>
      <c r="V16425" s="27"/>
    </row>
    <row r="16426" spans="1:22" x14ac:dyDescent="0.3">
      <c r="A16426" s="1"/>
      <c r="C16426" s="6"/>
      <c r="H16426" s="8"/>
      <c r="I16426" s="4"/>
      <c r="V16426" s="27"/>
    </row>
    <row r="16427" spans="1:22" x14ac:dyDescent="0.3">
      <c r="A16427" s="1"/>
      <c r="C16427" s="6"/>
      <c r="H16427" s="8"/>
      <c r="I16427" s="4"/>
      <c r="V16427" s="27"/>
    </row>
    <row r="16428" spans="1:22" x14ac:dyDescent="0.3">
      <c r="A16428" s="1"/>
      <c r="C16428" s="6"/>
      <c r="H16428" s="8"/>
      <c r="I16428" s="4"/>
      <c r="V16428" s="27"/>
    </row>
    <row r="16429" spans="1:22" x14ac:dyDescent="0.3">
      <c r="A16429" s="1"/>
      <c r="C16429" s="6"/>
      <c r="H16429" s="8"/>
      <c r="I16429" s="4"/>
      <c r="V16429" s="27"/>
    </row>
    <row r="16430" spans="1:22" x14ac:dyDescent="0.3">
      <c r="A16430" s="1"/>
      <c r="C16430" s="6"/>
      <c r="H16430" s="8"/>
      <c r="I16430" s="4"/>
      <c r="V16430" s="27"/>
    </row>
    <row r="16431" spans="1:22" x14ac:dyDescent="0.3">
      <c r="A16431" s="1"/>
      <c r="C16431" s="6"/>
      <c r="H16431" s="8"/>
      <c r="I16431" s="4"/>
      <c r="V16431" s="27"/>
    </row>
    <row r="16432" spans="1:22" x14ac:dyDescent="0.3">
      <c r="A16432" s="1"/>
      <c r="C16432" s="6"/>
      <c r="H16432" s="8"/>
      <c r="I16432" s="4"/>
      <c r="V16432" s="27"/>
    </row>
    <row r="16433" spans="1:22" x14ac:dyDescent="0.3">
      <c r="A16433" s="1"/>
      <c r="C16433" s="6"/>
      <c r="H16433" s="8"/>
      <c r="I16433" s="4"/>
      <c r="V16433" s="27"/>
    </row>
    <row r="16434" spans="1:22" x14ac:dyDescent="0.3">
      <c r="A16434" s="1"/>
      <c r="C16434" s="6"/>
      <c r="H16434" s="8"/>
      <c r="I16434" s="4"/>
      <c r="V16434" s="27"/>
    </row>
    <row r="16435" spans="1:22" x14ac:dyDescent="0.3">
      <c r="A16435" s="1"/>
      <c r="C16435" s="6"/>
      <c r="H16435" s="8"/>
      <c r="I16435" s="4"/>
      <c r="V16435" s="27"/>
    </row>
    <row r="16436" spans="1:22" x14ac:dyDescent="0.3">
      <c r="A16436" s="1"/>
      <c r="C16436" s="6"/>
      <c r="H16436" s="8"/>
      <c r="I16436" s="4"/>
      <c r="V16436" s="27"/>
    </row>
    <row r="16437" spans="1:22" x14ac:dyDescent="0.3">
      <c r="A16437" s="1"/>
      <c r="C16437" s="6"/>
      <c r="H16437" s="8"/>
      <c r="I16437" s="4"/>
      <c r="V16437" s="27"/>
    </row>
    <row r="16438" spans="1:22" x14ac:dyDescent="0.3">
      <c r="A16438" s="1"/>
      <c r="C16438" s="6"/>
      <c r="H16438" s="8"/>
      <c r="I16438" s="4"/>
      <c r="V16438" s="27"/>
    </row>
    <row r="16439" spans="1:22" x14ac:dyDescent="0.3">
      <c r="A16439" s="1"/>
      <c r="C16439" s="6"/>
      <c r="H16439" s="8"/>
      <c r="I16439" s="4"/>
      <c r="V16439" s="27"/>
    </row>
    <row r="16440" spans="1:22" x14ac:dyDescent="0.3">
      <c r="A16440" s="1"/>
      <c r="C16440" s="6"/>
      <c r="H16440" s="8"/>
      <c r="I16440" s="4"/>
      <c r="V16440" s="27"/>
    </row>
    <row r="16441" spans="1:22" x14ac:dyDescent="0.3">
      <c r="A16441" s="1"/>
      <c r="C16441" s="6"/>
      <c r="H16441" s="8"/>
      <c r="I16441" s="4"/>
      <c r="V16441" s="27"/>
    </row>
    <row r="16442" spans="1:22" x14ac:dyDescent="0.3">
      <c r="A16442" s="1"/>
      <c r="C16442" s="6"/>
      <c r="H16442" s="8"/>
      <c r="I16442" s="4"/>
      <c r="V16442" s="27"/>
    </row>
    <row r="16443" spans="1:22" x14ac:dyDescent="0.3">
      <c r="A16443" s="1"/>
      <c r="C16443" s="6"/>
      <c r="H16443" s="8"/>
      <c r="I16443" s="4"/>
      <c r="V16443" s="27"/>
    </row>
    <row r="16444" spans="1:22" x14ac:dyDescent="0.3">
      <c r="A16444" s="1"/>
      <c r="C16444" s="6"/>
      <c r="H16444" s="8"/>
      <c r="I16444" s="4"/>
      <c r="V16444" s="27"/>
    </row>
    <row r="16445" spans="1:22" x14ac:dyDescent="0.3">
      <c r="A16445" s="1"/>
      <c r="C16445" s="6"/>
      <c r="H16445" s="8"/>
      <c r="I16445" s="4"/>
      <c r="V16445" s="27"/>
    </row>
    <row r="16446" spans="1:22" x14ac:dyDescent="0.3">
      <c r="A16446" s="1"/>
      <c r="C16446" s="6"/>
      <c r="H16446" s="8"/>
      <c r="I16446" s="4"/>
      <c r="V16446" s="27"/>
    </row>
    <row r="16447" spans="1:22" x14ac:dyDescent="0.3">
      <c r="A16447" s="1"/>
      <c r="C16447" s="6"/>
      <c r="H16447" s="8"/>
      <c r="I16447" s="4"/>
      <c r="V16447" s="27"/>
    </row>
    <row r="16448" spans="1:22" x14ac:dyDescent="0.3">
      <c r="A16448" s="1"/>
      <c r="C16448" s="6"/>
      <c r="H16448" s="8"/>
      <c r="I16448" s="4"/>
      <c r="V16448" s="27"/>
    </row>
    <row r="16449" spans="1:22" x14ac:dyDescent="0.3">
      <c r="A16449" s="1"/>
      <c r="C16449" s="6"/>
      <c r="H16449" s="8"/>
      <c r="I16449" s="4"/>
      <c r="V16449" s="27"/>
    </row>
    <row r="16450" spans="1:22" x14ac:dyDescent="0.3">
      <c r="A16450" s="1"/>
      <c r="C16450" s="6"/>
      <c r="H16450" s="8"/>
      <c r="I16450" s="4"/>
      <c r="V16450" s="27"/>
    </row>
    <row r="16451" spans="1:22" x14ac:dyDescent="0.3">
      <c r="A16451" s="1"/>
      <c r="C16451" s="6"/>
      <c r="H16451" s="8"/>
      <c r="I16451" s="4"/>
      <c r="V16451" s="27"/>
    </row>
    <row r="16452" spans="1:22" x14ac:dyDescent="0.3">
      <c r="A16452" s="1"/>
      <c r="C16452" s="6"/>
      <c r="H16452" s="8"/>
      <c r="I16452" s="4"/>
      <c r="V16452" s="27"/>
    </row>
    <row r="16453" spans="1:22" x14ac:dyDescent="0.3">
      <c r="A16453" s="1"/>
      <c r="C16453" s="6"/>
      <c r="H16453" s="8"/>
      <c r="I16453" s="4"/>
      <c r="V16453" s="27"/>
    </row>
    <row r="16454" spans="1:22" x14ac:dyDescent="0.3">
      <c r="A16454" s="1"/>
      <c r="C16454" s="6"/>
      <c r="H16454" s="8"/>
      <c r="I16454" s="4"/>
      <c r="V16454" s="27"/>
    </row>
    <row r="16455" spans="1:22" x14ac:dyDescent="0.3">
      <c r="A16455" s="1"/>
      <c r="C16455" s="6"/>
      <c r="H16455" s="8"/>
      <c r="I16455" s="4"/>
      <c r="V16455" s="27"/>
    </row>
    <row r="16456" spans="1:22" x14ac:dyDescent="0.3">
      <c r="A16456" s="1"/>
      <c r="C16456" s="6"/>
      <c r="H16456" s="8"/>
      <c r="I16456" s="4"/>
      <c r="V16456" s="27"/>
    </row>
    <row r="16457" spans="1:22" x14ac:dyDescent="0.3">
      <c r="A16457" s="1"/>
      <c r="C16457" s="6"/>
      <c r="H16457" s="8"/>
      <c r="I16457" s="4"/>
      <c r="V16457" s="27"/>
    </row>
    <row r="16458" spans="1:22" x14ac:dyDescent="0.3">
      <c r="A16458" s="1"/>
      <c r="C16458" s="6"/>
      <c r="H16458" s="8"/>
      <c r="I16458" s="4"/>
      <c r="V16458" s="27"/>
    </row>
    <row r="16459" spans="1:22" x14ac:dyDescent="0.3">
      <c r="A16459" s="1"/>
      <c r="C16459" s="6"/>
      <c r="H16459" s="8"/>
      <c r="I16459" s="4"/>
      <c r="V16459" s="27"/>
    </row>
    <row r="16460" spans="1:22" x14ac:dyDescent="0.3">
      <c r="A16460" s="1"/>
      <c r="C16460" s="6"/>
      <c r="H16460" s="8"/>
      <c r="I16460" s="4"/>
      <c r="V16460" s="27"/>
    </row>
    <row r="16461" spans="1:22" x14ac:dyDescent="0.3">
      <c r="A16461" s="1"/>
      <c r="C16461" s="6"/>
      <c r="H16461" s="8"/>
      <c r="I16461" s="4"/>
      <c r="V16461" s="27"/>
    </row>
    <row r="16462" spans="1:22" x14ac:dyDescent="0.3">
      <c r="A16462" s="1"/>
      <c r="C16462" s="6"/>
      <c r="H16462" s="8"/>
      <c r="I16462" s="4"/>
      <c r="V16462" s="27"/>
    </row>
    <row r="16463" spans="1:22" x14ac:dyDescent="0.3">
      <c r="A16463" s="1"/>
      <c r="C16463" s="6"/>
      <c r="H16463" s="8"/>
      <c r="I16463" s="4"/>
      <c r="V16463" s="27"/>
    </row>
    <row r="16464" spans="1:22" x14ac:dyDescent="0.3">
      <c r="A16464" s="1"/>
      <c r="C16464" s="6"/>
      <c r="H16464" s="8"/>
      <c r="I16464" s="4"/>
      <c r="V16464" s="27"/>
    </row>
    <row r="16465" spans="1:22" x14ac:dyDescent="0.3">
      <c r="A16465" s="1"/>
      <c r="C16465" s="6"/>
      <c r="H16465" s="8"/>
      <c r="I16465" s="4"/>
      <c r="V16465" s="27"/>
    </row>
    <row r="16466" spans="1:22" x14ac:dyDescent="0.3">
      <c r="A16466" s="1"/>
      <c r="C16466" s="6"/>
      <c r="H16466" s="8"/>
      <c r="I16466" s="4"/>
      <c r="V16466" s="27"/>
    </row>
    <row r="16467" spans="1:22" x14ac:dyDescent="0.3">
      <c r="A16467" s="1"/>
      <c r="C16467" s="6"/>
      <c r="H16467" s="8"/>
      <c r="I16467" s="4"/>
      <c r="V16467" s="27"/>
    </row>
    <row r="16468" spans="1:22" x14ac:dyDescent="0.3">
      <c r="A16468" s="1"/>
      <c r="C16468" s="6"/>
      <c r="H16468" s="8"/>
      <c r="I16468" s="4"/>
      <c r="V16468" s="27"/>
    </row>
    <row r="16469" spans="1:22" x14ac:dyDescent="0.3">
      <c r="A16469" s="1"/>
      <c r="C16469" s="6"/>
      <c r="H16469" s="8"/>
      <c r="I16469" s="4"/>
      <c r="V16469" s="27"/>
    </row>
    <row r="16470" spans="1:22" x14ac:dyDescent="0.3">
      <c r="A16470" s="1"/>
      <c r="C16470" s="6"/>
      <c r="H16470" s="8"/>
      <c r="I16470" s="4"/>
      <c r="V16470" s="27"/>
    </row>
    <row r="16471" spans="1:22" x14ac:dyDescent="0.3">
      <c r="A16471" s="1"/>
      <c r="C16471" s="6"/>
      <c r="H16471" s="8"/>
      <c r="I16471" s="4"/>
      <c r="V16471" s="27"/>
    </row>
    <row r="16472" spans="1:22" x14ac:dyDescent="0.3">
      <c r="A16472" s="1"/>
      <c r="C16472" s="6"/>
      <c r="H16472" s="8"/>
      <c r="I16472" s="4"/>
      <c r="V16472" s="27"/>
    </row>
    <row r="16473" spans="1:22" x14ac:dyDescent="0.3">
      <c r="A16473" s="1"/>
      <c r="C16473" s="6"/>
      <c r="H16473" s="8"/>
      <c r="I16473" s="4"/>
      <c r="V16473" s="27"/>
    </row>
    <row r="16474" spans="1:22" x14ac:dyDescent="0.3">
      <c r="A16474" s="1"/>
      <c r="C16474" s="6"/>
      <c r="H16474" s="8"/>
      <c r="I16474" s="4"/>
      <c r="V16474" s="27"/>
    </row>
    <row r="16475" spans="1:22" x14ac:dyDescent="0.3">
      <c r="A16475" s="1"/>
      <c r="C16475" s="6"/>
      <c r="H16475" s="8"/>
      <c r="I16475" s="4"/>
      <c r="V16475" s="27"/>
    </row>
    <row r="16476" spans="1:22" x14ac:dyDescent="0.3">
      <c r="A16476" s="1"/>
      <c r="C16476" s="6"/>
      <c r="H16476" s="8"/>
      <c r="I16476" s="4"/>
      <c r="V16476" s="27"/>
    </row>
    <row r="16477" spans="1:22" x14ac:dyDescent="0.3">
      <c r="A16477" s="1"/>
      <c r="C16477" s="6"/>
      <c r="H16477" s="8"/>
      <c r="I16477" s="4"/>
      <c r="V16477" s="27"/>
    </row>
    <row r="16478" spans="1:22" x14ac:dyDescent="0.3">
      <c r="A16478" s="1"/>
      <c r="C16478" s="6"/>
      <c r="H16478" s="8"/>
      <c r="I16478" s="4"/>
      <c r="V16478" s="27"/>
    </row>
    <row r="16479" spans="1:22" x14ac:dyDescent="0.3">
      <c r="A16479" s="1"/>
      <c r="C16479" s="6"/>
      <c r="H16479" s="8"/>
      <c r="I16479" s="4"/>
      <c r="V16479" s="27"/>
    </row>
    <row r="16480" spans="1:22" x14ac:dyDescent="0.3">
      <c r="A16480" s="1"/>
      <c r="C16480" s="6"/>
      <c r="H16480" s="8"/>
      <c r="I16480" s="4"/>
      <c r="V16480" s="27"/>
    </row>
    <row r="16481" spans="1:22" x14ac:dyDescent="0.3">
      <c r="A16481" s="1"/>
      <c r="C16481" s="6"/>
      <c r="H16481" s="8"/>
      <c r="I16481" s="4"/>
      <c r="V16481" s="27"/>
    </row>
    <row r="16482" spans="1:22" x14ac:dyDescent="0.3">
      <c r="A16482" s="1"/>
      <c r="C16482" s="6"/>
      <c r="H16482" s="8"/>
      <c r="I16482" s="4"/>
      <c r="V16482" s="27"/>
    </row>
    <row r="16483" spans="1:22" x14ac:dyDescent="0.3">
      <c r="A16483" s="1"/>
      <c r="C16483" s="6"/>
      <c r="H16483" s="8"/>
      <c r="I16483" s="4"/>
      <c r="V16483" s="27"/>
    </row>
    <row r="16484" spans="1:22" x14ac:dyDescent="0.3">
      <c r="A16484" s="1"/>
      <c r="C16484" s="6"/>
      <c r="H16484" s="8"/>
      <c r="I16484" s="4"/>
      <c r="V16484" s="27"/>
    </row>
    <row r="16485" spans="1:22" x14ac:dyDescent="0.3">
      <c r="A16485" s="1"/>
      <c r="C16485" s="6"/>
      <c r="H16485" s="8"/>
      <c r="I16485" s="4"/>
      <c r="V16485" s="27"/>
    </row>
    <row r="16486" spans="1:22" x14ac:dyDescent="0.3">
      <c r="A16486" s="1"/>
      <c r="C16486" s="6"/>
      <c r="H16486" s="8"/>
      <c r="I16486" s="4"/>
      <c r="V16486" s="27"/>
    </row>
    <row r="16487" spans="1:22" x14ac:dyDescent="0.3">
      <c r="A16487" s="1"/>
      <c r="C16487" s="6"/>
      <c r="H16487" s="8"/>
      <c r="I16487" s="4"/>
      <c r="V16487" s="27"/>
    </row>
    <row r="16488" spans="1:22" x14ac:dyDescent="0.3">
      <c r="A16488" s="1"/>
      <c r="C16488" s="6"/>
      <c r="H16488" s="8"/>
      <c r="I16488" s="4"/>
      <c r="V16488" s="27"/>
    </row>
    <row r="16489" spans="1:22" x14ac:dyDescent="0.3">
      <c r="A16489" s="1"/>
      <c r="C16489" s="6"/>
      <c r="H16489" s="8"/>
      <c r="I16489" s="4"/>
      <c r="V16489" s="27"/>
    </row>
    <row r="16490" spans="1:22" x14ac:dyDescent="0.3">
      <c r="A16490" s="1"/>
      <c r="C16490" s="6"/>
      <c r="H16490" s="8"/>
      <c r="I16490" s="4"/>
      <c r="V16490" s="27"/>
    </row>
    <row r="16491" spans="1:22" x14ac:dyDescent="0.3">
      <c r="A16491" s="1"/>
      <c r="C16491" s="6"/>
      <c r="H16491" s="8"/>
      <c r="I16491" s="4"/>
      <c r="V16491" s="27"/>
    </row>
    <row r="16492" spans="1:22" x14ac:dyDescent="0.3">
      <c r="A16492" s="1"/>
      <c r="C16492" s="6"/>
      <c r="H16492" s="8"/>
      <c r="I16492" s="4"/>
      <c r="V16492" s="27"/>
    </row>
    <row r="16493" spans="1:22" x14ac:dyDescent="0.3">
      <c r="A16493" s="1"/>
      <c r="C16493" s="6"/>
      <c r="H16493" s="8"/>
      <c r="I16493" s="4"/>
      <c r="V16493" s="27"/>
    </row>
    <row r="16494" spans="1:22" x14ac:dyDescent="0.3">
      <c r="A16494" s="1"/>
      <c r="C16494" s="6"/>
      <c r="H16494" s="8"/>
      <c r="I16494" s="4"/>
      <c r="V16494" s="27"/>
    </row>
    <row r="16495" spans="1:22" x14ac:dyDescent="0.3">
      <c r="A16495" s="1"/>
      <c r="C16495" s="6"/>
      <c r="H16495" s="8"/>
      <c r="I16495" s="4"/>
      <c r="V16495" s="27"/>
    </row>
    <row r="16496" spans="1:22" x14ac:dyDescent="0.3">
      <c r="A16496" s="1"/>
      <c r="C16496" s="6"/>
      <c r="H16496" s="8"/>
      <c r="I16496" s="4"/>
      <c r="V16496" s="27"/>
    </row>
    <row r="16497" spans="1:22" x14ac:dyDescent="0.3">
      <c r="A16497" s="1"/>
      <c r="C16497" s="6"/>
      <c r="H16497" s="8"/>
      <c r="I16497" s="4"/>
      <c r="V16497" s="27"/>
    </row>
    <row r="16498" spans="1:22" x14ac:dyDescent="0.3">
      <c r="A16498" s="1"/>
      <c r="C16498" s="6"/>
      <c r="H16498" s="8"/>
      <c r="I16498" s="4"/>
      <c r="V16498" s="27"/>
    </row>
    <row r="16499" spans="1:22" x14ac:dyDescent="0.3">
      <c r="A16499" s="1"/>
      <c r="C16499" s="6"/>
      <c r="H16499" s="8"/>
      <c r="I16499" s="4"/>
      <c r="V16499" s="27"/>
    </row>
    <row r="16500" spans="1:22" x14ac:dyDescent="0.3">
      <c r="A16500" s="1"/>
      <c r="C16500" s="6"/>
      <c r="H16500" s="8"/>
      <c r="I16500" s="4"/>
      <c r="V16500" s="27"/>
    </row>
    <row r="16501" spans="1:22" x14ac:dyDescent="0.3">
      <c r="A16501" s="1"/>
      <c r="C16501" s="6"/>
      <c r="H16501" s="8"/>
      <c r="I16501" s="4"/>
      <c r="V16501" s="27"/>
    </row>
    <row r="16502" spans="1:22" x14ac:dyDescent="0.3">
      <c r="A16502" s="1"/>
      <c r="C16502" s="6"/>
      <c r="H16502" s="8"/>
      <c r="I16502" s="4"/>
      <c r="V16502" s="27"/>
    </row>
    <row r="16503" spans="1:22" x14ac:dyDescent="0.3">
      <c r="A16503" s="1"/>
      <c r="C16503" s="6"/>
      <c r="H16503" s="8"/>
      <c r="I16503" s="4"/>
      <c r="V16503" s="27"/>
    </row>
    <row r="16504" spans="1:22" x14ac:dyDescent="0.3">
      <c r="A16504" s="1"/>
      <c r="C16504" s="6"/>
      <c r="H16504" s="8"/>
      <c r="I16504" s="4"/>
      <c r="V16504" s="27"/>
    </row>
    <row r="16505" spans="1:22" x14ac:dyDescent="0.3">
      <c r="A16505" s="1"/>
      <c r="C16505" s="6"/>
      <c r="H16505" s="8"/>
      <c r="I16505" s="4"/>
      <c r="V16505" s="27"/>
    </row>
    <row r="16506" spans="1:22" x14ac:dyDescent="0.3">
      <c r="A16506" s="1"/>
      <c r="C16506" s="6"/>
      <c r="H16506" s="8"/>
      <c r="I16506" s="4"/>
      <c r="V16506" s="27"/>
    </row>
    <row r="16507" spans="1:22" x14ac:dyDescent="0.3">
      <c r="A16507" s="1"/>
      <c r="C16507" s="6"/>
      <c r="H16507" s="8"/>
      <c r="I16507" s="4"/>
      <c r="V16507" s="27"/>
    </row>
    <row r="16508" spans="1:22" x14ac:dyDescent="0.3">
      <c r="A16508" s="1"/>
      <c r="C16508" s="6"/>
      <c r="H16508" s="8"/>
      <c r="I16508" s="4"/>
      <c r="V16508" s="27"/>
    </row>
    <row r="16509" spans="1:22" x14ac:dyDescent="0.3">
      <c r="A16509" s="1"/>
      <c r="C16509" s="6"/>
      <c r="H16509" s="8"/>
      <c r="I16509" s="4"/>
      <c r="V16509" s="27"/>
    </row>
    <row r="16510" spans="1:22" x14ac:dyDescent="0.3">
      <c r="A16510" s="1"/>
      <c r="C16510" s="6"/>
      <c r="H16510" s="8"/>
      <c r="I16510" s="4"/>
      <c r="V16510" s="27"/>
    </row>
    <row r="16511" spans="1:22" x14ac:dyDescent="0.3">
      <c r="A16511" s="1"/>
      <c r="C16511" s="6"/>
      <c r="H16511" s="8"/>
      <c r="I16511" s="4"/>
      <c r="V16511" s="27"/>
    </row>
    <row r="16512" spans="1:22" x14ac:dyDescent="0.3">
      <c r="A16512" s="1"/>
      <c r="C16512" s="6"/>
      <c r="H16512" s="8"/>
      <c r="I16512" s="4"/>
      <c r="V16512" s="27"/>
    </row>
    <row r="16513" spans="1:22" x14ac:dyDescent="0.3">
      <c r="A16513" s="1"/>
      <c r="C16513" s="6"/>
      <c r="H16513" s="8"/>
      <c r="I16513" s="4"/>
      <c r="V16513" s="27"/>
    </row>
    <row r="16514" spans="1:22" x14ac:dyDescent="0.3">
      <c r="A16514" s="1"/>
      <c r="C16514" s="6"/>
      <c r="H16514" s="8"/>
      <c r="I16514" s="4"/>
      <c r="V16514" s="27"/>
    </row>
    <row r="16515" spans="1:22" x14ac:dyDescent="0.3">
      <c r="A16515" s="1"/>
      <c r="C16515" s="6"/>
      <c r="H16515" s="8"/>
      <c r="I16515" s="4"/>
      <c r="V16515" s="27"/>
    </row>
    <row r="16516" spans="1:22" x14ac:dyDescent="0.3">
      <c r="A16516" s="1"/>
      <c r="C16516" s="6"/>
      <c r="H16516" s="8"/>
      <c r="I16516" s="4"/>
      <c r="V16516" s="27"/>
    </row>
    <row r="16517" spans="1:22" x14ac:dyDescent="0.3">
      <c r="A16517" s="1"/>
      <c r="C16517" s="6"/>
      <c r="H16517" s="8"/>
      <c r="I16517" s="4"/>
      <c r="V16517" s="27"/>
    </row>
    <row r="16518" spans="1:22" x14ac:dyDescent="0.3">
      <c r="A16518" s="1"/>
      <c r="C16518" s="6"/>
      <c r="H16518" s="8"/>
      <c r="I16518" s="4"/>
      <c r="V16518" s="27"/>
    </row>
    <row r="16519" spans="1:22" x14ac:dyDescent="0.3">
      <c r="A16519" s="1"/>
      <c r="C16519" s="6"/>
      <c r="H16519" s="8"/>
      <c r="I16519" s="4"/>
      <c r="V16519" s="27"/>
    </row>
    <row r="16520" spans="1:22" x14ac:dyDescent="0.3">
      <c r="A16520" s="1"/>
      <c r="C16520" s="6"/>
      <c r="H16520" s="8"/>
      <c r="I16520" s="4"/>
      <c r="V16520" s="27"/>
    </row>
    <row r="16521" spans="1:22" x14ac:dyDescent="0.3">
      <c r="A16521" s="1"/>
      <c r="C16521" s="6"/>
      <c r="H16521" s="8"/>
      <c r="I16521" s="4"/>
      <c r="V16521" s="27"/>
    </row>
    <row r="16522" spans="1:22" x14ac:dyDescent="0.3">
      <c r="A16522" s="1"/>
      <c r="C16522" s="6"/>
      <c r="H16522" s="8"/>
      <c r="I16522" s="4"/>
      <c r="V16522" s="27"/>
    </row>
    <row r="16523" spans="1:22" x14ac:dyDescent="0.3">
      <c r="A16523" s="1"/>
      <c r="C16523" s="6"/>
      <c r="H16523" s="8"/>
      <c r="I16523" s="4"/>
      <c r="V16523" s="27"/>
    </row>
    <row r="16524" spans="1:22" x14ac:dyDescent="0.3">
      <c r="A16524" s="1"/>
      <c r="C16524" s="6"/>
      <c r="H16524" s="8"/>
      <c r="I16524" s="4"/>
      <c r="V16524" s="27"/>
    </row>
    <row r="16525" spans="1:22" x14ac:dyDescent="0.3">
      <c r="A16525" s="1"/>
      <c r="C16525" s="6"/>
      <c r="H16525" s="8"/>
      <c r="I16525" s="4"/>
      <c r="V16525" s="27"/>
    </row>
    <row r="16526" spans="1:22" x14ac:dyDescent="0.3">
      <c r="A16526" s="1"/>
      <c r="C16526" s="6"/>
      <c r="H16526" s="8"/>
      <c r="I16526" s="4"/>
      <c r="V16526" s="27"/>
    </row>
    <row r="16527" spans="1:22" x14ac:dyDescent="0.3">
      <c r="A16527" s="1"/>
      <c r="C16527" s="6"/>
      <c r="H16527" s="8"/>
      <c r="I16527" s="4"/>
      <c r="V16527" s="27"/>
    </row>
    <row r="16528" spans="1:22" x14ac:dyDescent="0.3">
      <c r="A16528" s="1"/>
      <c r="C16528" s="6"/>
      <c r="H16528" s="8"/>
      <c r="I16528" s="4"/>
      <c r="V16528" s="27"/>
    </row>
    <row r="16529" spans="1:22" x14ac:dyDescent="0.3">
      <c r="A16529" s="1"/>
      <c r="C16529" s="6"/>
      <c r="H16529" s="8"/>
      <c r="I16529" s="4"/>
      <c r="V16529" s="27"/>
    </row>
    <row r="16530" spans="1:22" x14ac:dyDescent="0.3">
      <c r="A16530" s="1"/>
      <c r="C16530" s="6"/>
      <c r="H16530" s="8"/>
      <c r="I16530" s="4"/>
      <c r="V16530" s="27"/>
    </row>
    <row r="16531" spans="1:22" x14ac:dyDescent="0.3">
      <c r="A16531" s="1"/>
      <c r="C16531" s="6"/>
      <c r="H16531" s="8"/>
      <c r="I16531" s="4"/>
      <c r="V16531" s="27"/>
    </row>
    <row r="16532" spans="1:22" x14ac:dyDescent="0.3">
      <c r="A16532" s="1"/>
      <c r="C16532" s="6"/>
      <c r="H16532" s="8"/>
      <c r="I16532" s="4"/>
      <c r="V16532" s="27"/>
    </row>
    <row r="16533" spans="1:22" x14ac:dyDescent="0.3">
      <c r="A16533" s="1"/>
      <c r="C16533" s="6"/>
      <c r="H16533" s="8"/>
      <c r="I16533" s="4"/>
      <c r="V16533" s="27"/>
    </row>
    <row r="16534" spans="1:22" x14ac:dyDescent="0.3">
      <c r="A16534" s="1"/>
      <c r="C16534" s="6"/>
      <c r="H16534" s="8"/>
      <c r="I16534" s="4"/>
      <c r="V16534" s="27"/>
    </row>
    <row r="16535" spans="1:22" x14ac:dyDescent="0.3">
      <c r="A16535" s="1"/>
      <c r="C16535" s="6"/>
      <c r="H16535" s="8"/>
      <c r="I16535" s="4"/>
      <c r="V16535" s="27"/>
    </row>
    <row r="16536" spans="1:22" x14ac:dyDescent="0.3">
      <c r="A16536" s="1"/>
      <c r="C16536" s="6"/>
      <c r="H16536" s="8"/>
      <c r="I16536" s="4"/>
      <c r="V16536" s="27"/>
    </row>
    <row r="16537" spans="1:22" x14ac:dyDescent="0.3">
      <c r="A16537" s="1"/>
      <c r="C16537" s="6"/>
      <c r="H16537" s="8"/>
      <c r="I16537" s="4"/>
      <c r="V16537" s="27"/>
    </row>
    <row r="16538" spans="1:22" x14ac:dyDescent="0.3">
      <c r="A16538" s="1"/>
      <c r="C16538" s="6"/>
      <c r="H16538" s="8"/>
      <c r="I16538" s="4"/>
      <c r="V16538" s="27"/>
    </row>
    <row r="16539" spans="1:22" x14ac:dyDescent="0.3">
      <c r="A16539" s="1"/>
      <c r="C16539" s="6"/>
      <c r="H16539" s="8"/>
      <c r="I16539" s="4"/>
      <c r="V16539" s="27"/>
    </row>
    <row r="16540" spans="1:22" x14ac:dyDescent="0.3">
      <c r="A16540" s="1"/>
      <c r="C16540" s="6"/>
      <c r="H16540" s="8"/>
      <c r="I16540" s="4"/>
      <c r="V16540" s="27"/>
    </row>
    <row r="16541" spans="1:22" x14ac:dyDescent="0.3">
      <c r="A16541" s="1"/>
      <c r="C16541" s="6"/>
      <c r="H16541" s="8"/>
      <c r="I16541" s="4"/>
      <c r="V16541" s="27"/>
    </row>
    <row r="16542" spans="1:22" x14ac:dyDescent="0.3">
      <c r="A16542" s="1"/>
      <c r="C16542" s="6"/>
      <c r="H16542" s="8"/>
      <c r="I16542" s="4"/>
      <c r="V16542" s="27"/>
    </row>
    <row r="16543" spans="1:22" x14ac:dyDescent="0.3">
      <c r="A16543" s="1"/>
      <c r="C16543" s="6"/>
      <c r="H16543" s="8"/>
      <c r="I16543" s="4"/>
      <c r="V16543" s="27"/>
    </row>
    <row r="16544" spans="1:22" x14ac:dyDescent="0.3">
      <c r="A16544" s="1"/>
      <c r="C16544" s="6"/>
      <c r="H16544" s="8"/>
      <c r="I16544" s="4"/>
      <c r="V16544" s="27"/>
    </row>
    <row r="16545" spans="1:22" x14ac:dyDescent="0.3">
      <c r="A16545" s="1"/>
      <c r="C16545" s="6"/>
      <c r="H16545" s="8"/>
      <c r="I16545" s="4"/>
      <c r="V16545" s="27"/>
    </row>
    <row r="16546" spans="1:22" x14ac:dyDescent="0.3">
      <c r="A16546" s="1"/>
      <c r="C16546" s="6"/>
      <c r="H16546" s="8"/>
      <c r="I16546" s="4"/>
      <c r="V16546" s="27"/>
    </row>
    <row r="16547" spans="1:22" x14ac:dyDescent="0.3">
      <c r="A16547" s="1"/>
      <c r="C16547" s="6"/>
      <c r="H16547" s="8"/>
      <c r="I16547" s="4"/>
      <c r="V16547" s="27"/>
    </row>
    <row r="16548" spans="1:22" x14ac:dyDescent="0.3">
      <c r="A16548" s="1"/>
      <c r="C16548" s="6"/>
      <c r="H16548" s="8"/>
      <c r="I16548" s="4"/>
      <c r="V16548" s="27"/>
    </row>
    <row r="16549" spans="1:22" x14ac:dyDescent="0.3">
      <c r="A16549" s="1"/>
      <c r="C16549" s="6"/>
      <c r="H16549" s="8"/>
      <c r="I16549" s="4"/>
      <c r="V16549" s="27"/>
    </row>
    <row r="16550" spans="1:22" x14ac:dyDescent="0.3">
      <c r="A16550" s="1"/>
      <c r="C16550" s="6"/>
      <c r="H16550" s="8"/>
      <c r="I16550" s="4"/>
      <c r="V16550" s="27"/>
    </row>
    <row r="16551" spans="1:22" x14ac:dyDescent="0.3">
      <c r="A16551" s="1"/>
      <c r="C16551" s="6"/>
      <c r="H16551" s="8"/>
      <c r="I16551" s="4"/>
      <c r="V16551" s="27"/>
    </row>
    <row r="16552" spans="1:22" x14ac:dyDescent="0.3">
      <c r="A16552" s="1"/>
      <c r="C16552" s="6"/>
      <c r="H16552" s="8"/>
      <c r="I16552" s="4"/>
      <c r="V16552" s="27"/>
    </row>
    <row r="16553" spans="1:22" x14ac:dyDescent="0.3">
      <c r="A16553" s="1"/>
      <c r="C16553" s="6"/>
      <c r="H16553" s="8"/>
      <c r="I16553" s="4"/>
      <c r="V16553" s="27"/>
    </row>
    <row r="16554" spans="1:22" x14ac:dyDescent="0.3">
      <c r="A16554" s="1"/>
      <c r="C16554" s="6"/>
      <c r="H16554" s="8"/>
      <c r="I16554" s="4"/>
      <c r="V16554" s="27"/>
    </row>
    <row r="16555" spans="1:22" x14ac:dyDescent="0.3">
      <c r="A16555" s="1"/>
      <c r="C16555" s="6"/>
      <c r="H16555" s="8"/>
      <c r="I16555" s="4"/>
      <c r="V16555" s="27"/>
    </row>
    <row r="16556" spans="1:22" x14ac:dyDescent="0.3">
      <c r="A16556" s="1"/>
      <c r="C16556" s="6"/>
      <c r="H16556" s="8"/>
      <c r="I16556" s="4"/>
      <c r="V16556" s="27"/>
    </row>
    <row r="16557" spans="1:22" x14ac:dyDescent="0.3">
      <c r="A16557" s="1"/>
      <c r="C16557" s="6"/>
      <c r="H16557" s="8"/>
      <c r="I16557" s="4"/>
      <c r="V16557" s="27"/>
    </row>
    <row r="16558" spans="1:22" x14ac:dyDescent="0.3">
      <c r="A16558" s="1"/>
      <c r="C16558" s="6"/>
      <c r="H16558" s="8"/>
      <c r="I16558" s="4"/>
      <c r="V16558" s="27"/>
    </row>
    <row r="16559" spans="1:22" x14ac:dyDescent="0.3">
      <c r="A16559" s="1"/>
      <c r="C16559" s="6"/>
      <c r="H16559" s="8"/>
      <c r="I16559" s="4"/>
      <c r="V16559" s="27"/>
    </row>
    <row r="16560" spans="1:22" x14ac:dyDescent="0.3">
      <c r="A16560" s="1"/>
      <c r="C16560" s="6"/>
      <c r="H16560" s="8"/>
      <c r="I16560" s="4"/>
      <c r="V16560" s="27"/>
    </row>
    <row r="16561" spans="1:22" x14ac:dyDescent="0.3">
      <c r="A16561" s="1"/>
      <c r="C16561" s="6"/>
      <c r="H16561" s="8"/>
      <c r="I16561" s="4"/>
      <c r="V16561" s="27"/>
    </row>
    <row r="16562" spans="1:22" x14ac:dyDescent="0.3">
      <c r="A16562" s="1"/>
      <c r="C16562" s="6"/>
      <c r="H16562" s="8"/>
      <c r="I16562" s="4"/>
      <c r="V16562" s="27"/>
    </row>
    <row r="16563" spans="1:22" x14ac:dyDescent="0.3">
      <c r="A16563" s="1"/>
      <c r="C16563" s="6"/>
      <c r="H16563" s="8"/>
      <c r="I16563" s="4"/>
      <c r="V16563" s="27"/>
    </row>
    <row r="16564" spans="1:22" x14ac:dyDescent="0.3">
      <c r="A16564" s="1"/>
      <c r="C16564" s="6"/>
      <c r="H16564" s="8"/>
      <c r="I16564" s="4"/>
      <c r="V16564" s="27"/>
    </row>
    <row r="16565" spans="1:22" x14ac:dyDescent="0.3">
      <c r="A16565" s="1"/>
      <c r="C16565" s="6"/>
      <c r="H16565" s="8"/>
      <c r="I16565" s="4"/>
      <c r="V16565" s="27"/>
    </row>
    <row r="16566" spans="1:22" x14ac:dyDescent="0.3">
      <c r="A16566" s="1"/>
      <c r="C16566" s="6"/>
      <c r="H16566" s="8"/>
      <c r="I16566" s="4"/>
      <c r="V16566" s="27"/>
    </row>
    <row r="16567" spans="1:22" x14ac:dyDescent="0.3">
      <c r="A16567" s="1"/>
      <c r="C16567" s="6"/>
      <c r="H16567" s="8"/>
      <c r="I16567" s="4"/>
      <c r="V16567" s="27"/>
    </row>
    <row r="16568" spans="1:22" x14ac:dyDescent="0.3">
      <c r="A16568" s="1"/>
      <c r="C16568" s="6"/>
      <c r="H16568" s="8"/>
      <c r="I16568" s="4"/>
      <c r="V16568" s="27"/>
    </row>
    <row r="16569" spans="1:22" x14ac:dyDescent="0.3">
      <c r="A16569" s="1"/>
      <c r="C16569" s="6"/>
      <c r="H16569" s="8"/>
      <c r="I16569" s="4"/>
      <c r="V16569" s="27"/>
    </row>
    <row r="16570" spans="1:22" x14ac:dyDescent="0.3">
      <c r="A16570" s="1"/>
      <c r="C16570" s="6"/>
      <c r="H16570" s="8"/>
      <c r="I16570" s="4"/>
      <c r="V16570" s="27"/>
    </row>
    <row r="16571" spans="1:22" x14ac:dyDescent="0.3">
      <c r="A16571" s="1"/>
      <c r="C16571" s="6"/>
      <c r="H16571" s="8"/>
      <c r="I16571" s="4"/>
      <c r="V16571" s="27"/>
    </row>
    <row r="16572" spans="1:22" x14ac:dyDescent="0.3">
      <c r="A16572" s="1"/>
      <c r="C16572" s="6"/>
      <c r="H16572" s="8"/>
      <c r="I16572" s="4"/>
      <c r="V16572" s="27"/>
    </row>
    <row r="16573" spans="1:22" x14ac:dyDescent="0.3">
      <c r="A16573" s="1"/>
      <c r="C16573" s="6"/>
      <c r="H16573" s="8"/>
      <c r="I16573" s="4"/>
      <c r="V16573" s="27"/>
    </row>
    <row r="16574" spans="1:22" x14ac:dyDescent="0.3">
      <c r="A16574" s="1"/>
      <c r="C16574" s="6"/>
      <c r="H16574" s="8"/>
      <c r="I16574" s="4"/>
      <c r="V16574" s="27"/>
    </row>
    <row r="16575" spans="1:22" x14ac:dyDescent="0.3">
      <c r="A16575" s="1"/>
      <c r="C16575" s="6"/>
      <c r="H16575" s="8"/>
      <c r="I16575" s="4"/>
      <c r="V16575" s="27"/>
    </row>
    <row r="16576" spans="1:22" x14ac:dyDescent="0.3">
      <c r="A16576" s="1"/>
      <c r="C16576" s="6"/>
      <c r="H16576" s="8"/>
      <c r="I16576" s="4"/>
      <c r="V16576" s="27"/>
    </row>
    <row r="16577" spans="1:22" x14ac:dyDescent="0.3">
      <c r="A16577" s="1"/>
      <c r="C16577" s="6"/>
      <c r="H16577" s="8"/>
      <c r="I16577" s="4"/>
      <c r="V16577" s="27"/>
    </row>
    <row r="16578" spans="1:22" x14ac:dyDescent="0.3">
      <c r="A16578" s="1"/>
      <c r="C16578" s="6"/>
      <c r="H16578" s="8"/>
      <c r="I16578" s="4"/>
      <c r="V16578" s="27"/>
    </row>
    <row r="16579" spans="1:22" x14ac:dyDescent="0.3">
      <c r="A16579" s="1"/>
      <c r="C16579" s="6"/>
      <c r="H16579" s="8"/>
      <c r="I16579" s="4"/>
      <c r="V16579" s="27"/>
    </row>
    <row r="16580" spans="1:22" x14ac:dyDescent="0.3">
      <c r="A16580" s="1"/>
      <c r="C16580" s="6"/>
      <c r="H16580" s="8"/>
      <c r="I16580" s="4"/>
      <c r="V16580" s="27"/>
    </row>
    <row r="16581" spans="1:22" x14ac:dyDescent="0.3">
      <c r="A16581" s="1"/>
      <c r="C16581" s="6"/>
      <c r="H16581" s="8"/>
      <c r="I16581" s="4"/>
      <c r="V16581" s="27"/>
    </row>
    <row r="16582" spans="1:22" x14ac:dyDescent="0.3">
      <c r="A16582" s="1"/>
      <c r="C16582" s="6"/>
      <c r="H16582" s="8"/>
      <c r="I16582" s="4"/>
      <c r="V16582" s="27"/>
    </row>
    <row r="16583" spans="1:22" x14ac:dyDescent="0.3">
      <c r="A16583" s="1"/>
      <c r="C16583" s="6"/>
      <c r="H16583" s="8"/>
      <c r="I16583" s="4"/>
      <c r="V16583" s="27"/>
    </row>
    <row r="16584" spans="1:22" x14ac:dyDescent="0.3">
      <c r="A16584" s="1"/>
      <c r="C16584" s="6"/>
      <c r="H16584" s="8"/>
      <c r="I16584" s="4"/>
      <c r="V16584" s="27"/>
    </row>
    <row r="16585" spans="1:22" x14ac:dyDescent="0.3">
      <c r="A16585" s="1"/>
      <c r="C16585" s="6"/>
      <c r="H16585" s="8"/>
      <c r="I16585" s="4"/>
      <c r="V16585" s="27"/>
    </row>
    <row r="16586" spans="1:22" x14ac:dyDescent="0.3">
      <c r="A16586" s="1"/>
      <c r="C16586" s="6"/>
      <c r="H16586" s="8"/>
      <c r="I16586" s="4"/>
      <c r="V16586" s="27"/>
    </row>
    <row r="16587" spans="1:22" x14ac:dyDescent="0.3">
      <c r="A16587" s="1"/>
      <c r="C16587" s="6"/>
      <c r="H16587" s="8"/>
      <c r="I16587" s="4"/>
      <c r="V16587" s="27"/>
    </row>
    <row r="16588" spans="1:22" x14ac:dyDescent="0.3">
      <c r="A16588" s="1"/>
      <c r="C16588" s="6"/>
      <c r="H16588" s="8"/>
      <c r="I16588" s="4"/>
      <c r="V16588" s="27"/>
    </row>
    <row r="16589" spans="1:22" x14ac:dyDescent="0.3">
      <c r="A16589" s="1"/>
      <c r="C16589" s="6"/>
      <c r="H16589" s="8"/>
      <c r="I16589" s="4"/>
      <c r="V16589" s="27"/>
    </row>
    <row r="16590" spans="1:22" x14ac:dyDescent="0.3">
      <c r="A16590" s="1"/>
      <c r="C16590" s="6"/>
      <c r="H16590" s="8"/>
      <c r="I16590" s="4"/>
      <c r="V16590" s="27"/>
    </row>
    <row r="16591" spans="1:22" x14ac:dyDescent="0.3">
      <c r="A16591" s="1"/>
      <c r="C16591" s="6"/>
      <c r="H16591" s="8"/>
      <c r="I16591" s="4"/>
      <c r="V16591" s="27"/>
    </row>
    <row r="16592" spans="1:22" x14ac:dyDescent="0.3">
      <c r="A16592" s="1"/>
      <c r="C16592" s="6"/>
      <c r="H16592" s="8"/>
      <c r="I16592" s="4"/>
      <c r="V16592" s="27"/>
    </row>
    <row r="16593" spans="1:22" x14ac:dyDescent="0.3">
      <c r="A16593" s="1"/>
      <c r="C16593" s="6"/>
      <c r="H16593" s="8"/>
      <c r="I16593" s="4"/>
      <c r="V16593" s="27"/>
    </row>
    <row r="16594" spans="1:22" x14ac:dyDescent="0.3">
      <c r="A16594" s="1"/>
      <c r="C16594" s="6"/>
      <c r="H16594" s="8"/>
      <c r="I16594" s="4"/>
      <c r="V16594" s="27"/>
    </row>
    <row r="16595" spans="1:22" x14ac:dyDescent="0.3">
      <c r="A16595" s="1"/>
      <c r="C16595" s="6"/>
      <c r="H16595" s="8"/>
      <c r="I16595" s="4"/>
      <c r="V16595" s="27"/>
    </row>
    <row r="16596" spans="1:22" x14ac:dyDescent="0.3">
      <c r="A16596" s="1"/>
      <c r="C16596" s="6"/>
      <c r="H16596" s="8"/>
      <c r="I16596" s="4"/>
      <c r="V16596" s="27"/>
    </row>
    <row r="16597" spans="1:22" x14ac:dyDescent="0.3">
      <c r="A16597" s="1"/>
      <c r="C16597" s="6"/>
      <c r="H16597" s="8"/>
      <c r="I16597" s="4"/>
      <c r="V16597" s="27"/>
    </row>
    <row r="16598" spans="1:22" x14ac:dyDescent="0.3">
      <c r="A16598" s="1"/>
      <c r="C16598" s="6"/>
      <c r="H16598" s="8"/>
      <c r="I16598" s="4"/>
      <c r="V16598" s="27"/>
    </row>
    <row r="16599" spans="1:22" x14ac:dyDescent="0.3">
      <c r="A16599" s="1"/>
      <c r="C16599" s="6"/>
      <c r="H16599" s="8"/>
      <c r="I16599" s="4"/>
      <c r="V16599" s="27"/>
    </row>
    <row r="16600" spans="1:22" x14ac:dyDescent="0.3">
      <c r="A16600" s="1"/>
      <c r="C16600" s="6"/>
      <c r="H16600" s="8"/>
      <c r="I16600" s="4"/>
      <c r="V16600" s="27"/>
    </row>
    <row r="16601" spans="1:22" x14ac:dyDescent="0.3">
      <c r="A16601" s="1"/>
      <c r="C16601" s="6"/>
      <c r="H16601" s="8"/>
      <c r="I16601" s="4"/>
      <c r="V16601" s="27"/>
    </row>
    <row r="16602" spans="1:22" x14ac:dyDescent="0.3">
      <c r="A16602" s="1"/>
      <c r="C16602" s="6"/>
      <c r="H16602" s="8"/>
      <c r="I16602" s="4"/>
      <c r="V16602" s="27"/>
    </row>
    <row r="16603" spans="1:22" x14ac:dyDescent="0.3">
      <c r="A16603" s="1"/>
      <c r="C16603" s="6"/>
      <c r="H16603" s="8"/>
      <c r="I16603" s="4"/>
      <c r="V16603" s="27"/>
    </row>
    <row r="16604" spans="1:22" x14ac:dyDescent="0.3">
      <c r="A16604" s="1"/>
      <c r="C16604" s="6"/>
      <c r="H16604" s="8"/>
      <c r="I16604" s="4"/>
      <c r="V16604" s="27"/>
    </row>
    <row r="16605" spans="1:22" x14ac:dyDescent="0.3">
      <c r="A16605" s="1"/>
      <c r="C16605" s="6"/>
      <c r="H16605" s="8"/>
      <c r="I16605" s="4"/>
      <c r="V16605" s="27"/>
    </row>
    <row r="16606" spans="1:22" x14ac:dyDescent="0.3">
      <c r="A16606" s="1"/>
      <c r="C16606" s="6"/>
      <c r="H16606" s="8"/>
      <c r="I16606" s="4"/>
      <c r="V16606" s="27"/>
    </row>
    <row r="16607" spans="1:22" x14ac:dyDescent="0.3">
      <c r="A16607" s="1"/>
      <c r="C16607" s="6"/>
      <c r="H16607" s="8"/>
      <c r="I16607" s="4"/>
      <c r="V16607" s="27"/>
    </row>
    <row r="16608" spans="1:22" x14ac:dyDescent="0.3">
      <c r="A16608" s="1"/>
      <c r="C16608" s="6"/>
      <c r="H16608" s="8"/>
      <c r="I16608" s="4"/>
      <c r="V16608" s="27"/>
    </row>
    <row r="16609" spans="1:22" x14ac:dyDescent="0.3">
      <c r="A16609" s="1"/>
      <c r="C16609" s="6"/>
      <c r="H16609" s="8"/>
      <c r="I16609" s="4"/>
      <c r="V16609" s="27"/>
    </row>
    <row r="16610" spans="1:22" x14ac:dyDescent="0.3">
      <c r="A16610" s="1"/>
      <c r="C16610" s="6"/>
      <c r="H16610" s="8"/>
      <c r="I16610" s="4"/>
      <c r="V16610" s="27"/>
    </row>
    <row r="16611" spans="1:22" x14ac:dyDescent="0.3">
      <c r="A16611" s="1"/>
      <c r="C16611" s="6"/>
      <c r="H16611" s="8"/>
      <c r="I16611" s="4"/>
      <c r="V16611" s="27"/>
    </row>
    <row r="16612" spans="1:22" x14ac:dyDescent="0.3">
      <c r="A16612" s="1"/>
      <c r="C16612" s="6"/>
      <c r="H16612" s="8"/>
      <c r="I16612" s="4"/>
      <c r="V16612" s="27"/>
    </row>
    <row r="16613" spans="1:22" x14ac:dyDescent="0.3">
      <c r="A16613" s="1"/>
      <c r="C16613" s="6"/>
      <c r="H16613" s="8"/>
      <c r="I16613" s="4"/>
      <c r="V16613" s="27"/>
    </row>
    <row r="16614" spans="1:22" x14ac:dyDescent="0.3">
      <c r="A16614" s="1"/>
      <c r="C16614" s="6"/>
      <c r="H16614" s="8"/>
      <c r="I16614" s="4"/>
      <c r="V16614" s="27"/>
    </row>
    <row r="16615" spans="1:22" x14ac:dyDescent="0.3">
      <c r="A16615" s="1"/>
      <c r="C16615" s="6"/>
      <c r="H16615" s="8"/>
      <c r="I16615" s="4"/>
      <c r="V16615" s="27"/>
    </row>
    <row r="16616" spans="1:22" x14ac:dyDescent="0.3">
      <c r="A16616" s="1"/>
      <c r="C16616" s="6"/>
      <c r="H16616" s="8"/>
      <c r="I16616" s="4"/>
      <c r="V16616" s="27"/>
    </row>
    <row r="16617" spans="1:22" x14ac:dyDescent="0.3">
      <c r="A16617" s="1"/>
      <c r="C16617" s="6"/>
      <c r="H16617" s="8"/>
      <c r="I16617" s="4"/>
      <c r="V16617" s="27"/>
    </row>
    <row r="16618" spans="1:22" x14ac:dyDescent="0.3">
      <c r="A16618" s="1"/>
      <c r="C16618" s="6"/>
      <c r="H16618" s="8"/>
      <c r="I16618" s="4"/>
      <c r="V16618" s="27"/>
    </row>
    <row r="16619" spans="1:22" x14ac:dyDescent="0.3">
      <c r="A16619" s="1"/>
      <c r="C16619" s="6"/>
      <c r="H16619" s="8"/>
      <c r="I16619" s="4"/>
      <c r="V16619" s="27"/>
    </row>
    <row r="16620" spans="1:22" x14ac:dyDescent="0.3">
      <c r="A16620" s="1"/>
      <c r="C16620" s="6"/>
      <c r="H16620" s="8"/>
      <c r="I16620" s="4"/>
      <c r="V16620" s="27"/>
    </row>
    <row r="16621" spans="1:22" x14ac:dyDescent="0.3">
      <c r="A16621" s="1"/>
      <c r="C16621" s="6"/>
      <c r="H16621" s="8"/>
      <c r="I16621" s="4"/>
      <c r="V16621" s="27"/>
    </row>
    <row r="16622" spans="1:22" x14ac:dyDescent="0.3">
      <c r="A16622" s="1"/>
      <c r="C16622" s="6"/>
      <c r="H16622" s="8"/>
      <c r="I16622" s="4"/>
      <c r="V16622" s="27"/>
    </row>
    <row r="16623" spans="1:22" x14ac:dyDescent="0.3">
      <c r="A16623" s="1"/>
      <c r="C16623" s="6"/>
      <c r="H16623" s="8"/>
      <c r="I16623" s="4"/>
      <c r="V16623" s="27"/>
    </row>
    <row r="16624" spans="1:22" x14ac:dyDescent="0.3">
      <c r="A16624" s="1"/>
      <c r="C16624" s="6"/>
      <c r="H16624" s="8"/>
      <c r="I16624" s="4"/>
      <c r="V16624" s="27"/>
    </row>
    <row r="16625" spans="1:22" x14ac:dyDescent="0.3">
      <c r="A16625" s="1"/>
      <c r="C16625" s="6"/>
      <c r="H16625" s="8"/>
      <c r="I16625" s="4"/>
      <c r="V16625" s="27"/>
    </row>
    <row r="16626" spans="1:22" x14ac:dyDescent="0.3">
      <c r="A16626" s="1"/>
      <c r="C16626" s="6"/>
      <c r="H16626" s="8"/>
      <c r="I16626" s="4"/>
      <c r="V16626" s="27"/>
    </row>
    <row r="16627" spans="1:22" x14ac:dyDescent="0.3">
      <c r="A16627" s="1"/>
      <c r="C16627" s="6"/>
      <c r="H16627" s="8"/>
      <c r="I16627" s="4"/>
      <c r="V16627" s="27"/>
    </row>
    <row r="16628" spans="1:22" x14ac:dyDescent="0.3">
      <c r="A16628" s="1"/>
      <c r="C16628" s="6"/>
      <c r="H16628" s="8"/>
      <c r="I16628" s="4"/>
      <c r="V16628" s="27"/>
    </row>
    <row r="16629" spans="1:22" x14ac:dyDescent="0.3">
      <c r="A16629" s="1"/>
      <c r="C16629" s="6"/>
      <c r="H16629" s="8"/>
      <c r="I16629" s="4"/>
      <c r="V16629" s="27"/>
    </row>
    <row r="16630" spans="1:22" x14ac:dyDescent="0.3">
      <c r="A16630" s="1"/>
      <c r="C16630" s="6"/>
      <c r="H16630" s="8"/>
      <c r="I16630" s="4"/>
      <c r="V16630" s="27"/>
    </row>
    <row r="16631" spans="1:22" x14ac:dyDescent="0.3">
      <c r="A16631" s="1"/>
      <c r="C16631" s="6"/>
      <c r="H16631" s="8"/>
      <c r="I16631" s="4"/>
      <c r="V16631" s="27"/>
    </row>
    <row r="16632" spans="1:22" x14ac:dyDescent="0.3">
      <c r="A16632" s="1"/>
      <c r="C16632" s="6"/>
      <c r="H16632" s="8"/>
      <c r="I16632" s="4"/>
      <c r="V16632" s="27"/>
    </row>
    <row r="16633" spans="1:22" x14ac:dyDescent="0.3">
      <c r="A16633" s="1"/>
      <c r="C16633" s="6"/>
      <c r="H16633" s="8"/>
      <c r="I16633" s="4"/>
      <c r="V16633" s="27"/>
    </row>
    <row r="16634" spans="1:22" x14ac:dyDescent="0.3">
      <c r="A16634" s="1"/>
      <c r="C16634" s="6"/>
      <c r="H16634" s="8"/>
      <c r="I16634" s="4"/>
      <c r="V16634" s="27"/>
    </row>
    <row r="16635" spans="1:22" x14ac:dyDescent="0.3">
      <c r="A16635" s="1"/>
      <c r="C16635" s="6"/>
      <c r="H16635" s="8"/>
      <c r="I16635" s="4"/>
      <c r="V16635" s="27"/>
    </row>
    <row r="16636" spans="1:22" x14ac:dyDescent="0.3">
      <c r="A16636" s="1"/>
      <c r="C16636" s="6"/>
      <c r="H16636" s="8"/>
      <c r="I16636" s="4"/>
      <c r="V16636" s="27"/>
    </row>
    <row r="16637" spans="1:22" x14ac:dyDescent="0.3">
      <c r="A16637" s="1"/>
      <c r="C16637" s="6"/>
      <c r="H16637" s="8"/>
      <c r="I16637" s="4"/>
      <c r="V16637" s="27"/>
    </row>
    <row r="16638" spans="1:22" x14ac:dyDescent="0.3">
      <c r="A16638" s="1"/>
      <c r="C16638" s="6"/>
      <c r="H16638" s="8"/>
      <c r="I16638" s="4"/>
      <c r="V16638" s="27"/>
    </row>
    <row r="16639" spans="1:22" x14ac:dyDescent="0.3">
      <c r="A16639" s="1"/>
      <c r="C16639" s="6"/>
      <c r="H16639" s="8"/>
      <c r="I16639" s="4"/>
      <c r="V16639" s="27"/>
    </row>
    <row r="16640" spans="1:22" x14ac:dyDescent="0.3">
      <c r="A16640" s="1"/>
      <c r="C16640" s="6"/>
      <c r="H16640" s="8"/>
      <c r="I16640" s="4"/>
      <c r="V16640" s="27"/>
    </row>
    <row r="16641" spans="1:22" x14ac:dyDescent="0.3">
      <c r="A16641" s="1"/>
      <c r="C16641" s="6"/>
      <c r="H16641" s="8"/>
      <c r="I16641" s="4"/>
      <c r="V16641" s="27"/>
    </row>
    <row r="16642" spans="1:22" x14ac:dyDescent="0.3">
      <c r="A16642" s="1"/>
      <c r="C16642" s="6"/>
      <c r="H16642" s="8"/>
      <c r="I16642" s="4"/>
      <c r="V16642" s="27"/>
    </row>
    <row r="16643" spans="1:22" x14ac:dyDescent="0.3">
      <c r="A16643" s="1"/>
      <c r="C16643" s="6"/>
      <c r="H16643" s="8"/>
      <c r="I16643" s="4"/>
      <c r="V16643" s="27"/>
    </row>
    <row r="16644" spans="1:22" x14ac:dyDescent="0.3">
      <c r="A16644" s="1"/>
      <c r="C16644" s="6"/>
      <c r="H16644" s="8"/>
      <c r="I16644" s="4"/>
      <c r="V16644" s="27"/>
    </row>
    <row r="16645" spans="1:22" x14ac:dyDescent="0.3">
      <c r="A16645" s="1"/>
      <c r="C16645" s="6"/>
      <c r="H16645" s="8"/>
      <c r="I16645" s="4"/>
      <c r="V16645" s="27"/>
    </row>
    <row r="16646" spans="1:22" x14ac:dyDescent="0.3">
      <c r="A16646" s="1"/>
      <c r="C16646" s="6"/>
      <c r="H16646" s="8"/>
      <c r="I16646" s="4"/>
      <c r="V16646" s="27"/>
    </row>
    <row r="16647" spans="1:22" x14ac:dyDescent="0.3">
      <c r="A16647" s="1"/>
      <c r="C16647" s="6"/>
      <c r="H16647" s="8"/>
      <c r="I16647" s="4"/>
      <c r="V16647" s="27"/>
    </row>
    <row r="16648" spans="1:22" x14ac:dyDescent="0.3">
      <c r="A16648" s="1"/>
      <c r="C16648" s="6"/>
      <c r="H16648" s="8"/>
      <c r="I16648" s="4"/>
      <c r="V16648" s="27"/>
    </row>
    <row r="16649" spans="1:22" x14ac:dyDescent="0.3">
      <c r="A16649" s="1"/>
      <c r="C16649" s="6"/>
      <c r="H16649" s="8"/>
      <c r="I16649" s="4"/>
      <c r="V16649" s="27"/>
    </row>
    <row r="16650" spans="1:22" x14ac:dyDescent="0.3">
      <c r="A16650" s="1"/>
      <c r="C16650" s="6"/>
      <c r="H16650" s="8"/>
      <c r="I16650" s="4"/>
      <c r="V16650" s="27"/>
    </row>
    <row r="16651" spans="1:22" x14ac:dyDescent="0.3">
      <c r="A16651" s="1"/>
      <c r="C16651" s="6"/>
      <c r="H16651" s="8"/>
      <c r="I16651" s="4"/>
      <c r="V16651" s="27"/>
    </row>
    <row r="16652" spans="1:22" x14ac:dyDescent="0.3">
      <c r="A16652" s="1"/>
      <c r="C16652" s="6"/>
      <c r="H16652" s="8"/>
      <c r="I16652" s="4"/>
      <c r="V16652" s="27"/>
    </row>
    <row r="16653" spans="1:22" x14ac:dyDescent="0.3">
      <c r="A16653" s="1"/>
      <c r="C16653" s="6"/>
      <c r="H16653" s="8"/>
      <c r="I16653" s="4"/>
      <c r="V16653" s="27"/>
    </row>
    <row r="16654" spans="1:22" x14ac:dyDescent="0.3">
      <c r="A16654" s="1"/>
      <c r="C16654" s="6"/>
      <c r="H16654" s="8"/>
      <c r="I16654" s="4"/>
      <c r="V16654" s="27"/>
    </row>
    <row r="16655" spans="1:22" x14ac:dyDescent="0.3">
      <c r="A16655" s="1"/>
      <c r="C16655" s="6"/>
      <c r="H16655" s="8"/>
      <c r="I16655" s="4"/>
      <c r="V16655" s="27"/>
    </row>
    <row r="16656" spans="1:22" x14ac:dyDescent="0.3">
      <c r="A16656" s="1"/>
      <c r="C16656" s="6"/>
      <c r="H16656" s="8"/>
      <c r="I16656" s="4"/>
      <c r="V16656" s="27"/>
    </row>
    <row r="16657" spans="1:22" x14ac:dyDescent="0.3">
      <c r="A16657" s="1"/>
      <c r="C16657" s="6"/>
      <c r="H16657" s="8"/>
      <c r="I16657" s="4"/>
      <c r="V16657" s="27"/>
    </row>
    <row r="16658" spans="1:22" x14ac:dyDescent="0.3">
      <c r="A16658" s="1"/>
      <c r="C16658" s="6"/>
      <c r="H16658" s="8"/>
      <c r="I16658" s="4"/>
      <c r="V16658" s="27"/>
    </row>
    <row r="16659" spans="1:22" x14ac:dyDescent="0.3">
      <c r="A16659" s="1"/>
      <c r="C16659" s="6"/>
      <c r="H16659" s="8"/>
      <c r="I16659" s="4"/>
      <c r="V16659" s="27"/>
    </row>
    <row r="16660" spans="1:22" x14ac:dyDescent="0.3">
      <c r="A16660" s="1"/>
      <c r="C16660" s="6"/>
      <c r="H16660" s="8"/>
      <c r="I16660" s="4"/>
      <c r="V16660" s="27"/>
    </row>
    <row r="16661" spans="1:22" x14ac:dyDescent="0.3">
      <c r="A16661" s="1"/>
      <c r="C16661" s="6"/>
      <c r="H16661" s="8"/>
      <c r="I16661" s="4"/>
      <c r="V16661" s="27"/>
    </row>
    <row r="16662" spans="1:22" x14ac:dyDescent="0.3">
      <c r="A16662" s="1"/>
      <c r="C16662" s="6"/>
      <c r="H16662" s="8"/>
      <c r="I16662" s="4"/>
      <c r="V16662" s="27"/>
    </row>
    <row r="16663" spans="1:22" x14ac:dyDescent="0.3">
      <c r="A16663" s="1"/>
      <c r="C16663" s="6"/>
      <c r="H16663" s="8"/>
      <c r="I16663" s="4"/>
      <c r="V16663" s="27"/>
    </row>
    <row r="16664" spans="1:22" x14ac:dyDescent="0.3">
      <c r="A16664" s="1"/>
      <c r="C16664" s="6"/>
      <c r="H16664" s="8"/>
      <c r="I16664" s="4"/>
      <c r="V16664" s="27"/>
    </row>
    <row r="16665" spans="1:22" x14ac:dyDescent="0.3">
      <c r="A16665" s="1"/>
      <c r="C16665" s="6"/>
      <c r="H16665" s="8"/>
      <c r="I16665" s="4"/>
      <c r="V16665" s="27"/>
    </row>
    <row r="16666" spans="1:22" x14ac:dyDescent="0.3">
      <c r="A16666" s="1"/>
      <c r="C16666" s="6"/>
      <c r="H16666" s="8"/>
      <c r="I16666" s="4"/>
      <c r="V16666" s="27"/>
    </row>
    <row r="16667" spans="1:22" x14ac:dyDescent="0.3">
      <c r="A16667" s="1"/>
      <c r="C16667" s="6"/>
      <c r="H16667" s="8"/>
      <c r="I16667" s="4"/>
      <c r="V16667" s="27"/>
    </row>
    <row r="16668" spans="1:22" x14ac:dyDescent="0.3">
      <c r="A16668" s="1"/>
      <c r="C16668" s="6"/>
      <c r="H16668" s="8"/>
      <c r="I16668" s="4"/>
      <c r="V16668" s="27"/>
    </row>
    <row r="16669" spans="1:22" x14ac:dyDescent="0.3">
      <c r="A16669" s="1"/>
      <c r="C16669" s="6"/>
      <c r="H16669" s="8"/>
      <c r="I16669" s="4"/>
      <c r="V16669" s="27"/>
    </row>
    <row r="16670" spans="1:22" x14ac:dyDescent="0.3">
      <c r="A16670" s="1"/>
      <c r="C16670" s="6"/>
      <c r="H16670" s="8"/>
      <c r="I16670" s="4"/>
      <c r="V16670" s="27"/>
    </row>
    <row r="16671" spans="1:22" x14ac:dyDescent="0.3">
      <c r="A16671" s="1"/>
      <c r="C16671" s="6"/>
      <c r="H16671" s="8"/>
      <c r="I16671" s="4"/>
      <c r="V16671" s="27"/>
    </row>
    <row r="16672" spans="1:22" x14ac:dyDescent="0.3">
      <c r="A16672" s="1"/>
      <c r="C16672" s="6"/>
      <c r="H16672" s="8"/>
      <c r="I16672" s="4"/>
      <c r="V16672" s="27"/>
    </row>
    <row r="16673" spans="1:22" x14ac:dyDescent="0.3">
      <c r="A16673" s="1"/>
      <c r="C16673" s="6"/>
      <c r="H16673" s="8"/>
      <c r="I16673" s="4"/>
      <c r="V16673" s="27"/>
    </row>
    <row r="16674" spans="1:22" x14ac:dyDescent="0.3">
      <c r="A16674" s="1"/>
      <c r="C16674" s="6"/>
      <c r="H16674" s="8"/>
      <c r="I16674" s="4"/>
      <c r="V16674" s="27"/>
    </row>
    <row r="16675" spans="1:22" x14ac:dyDescent="0.3">
      <c r="A16675" s="1"/>
      <c r="C16675" s="6"/>
      <c r="H16675" s="8"/>
      <c r="I16675" s="4"/>
      <c r="V16675" s="27"/>
    </row>
    <row r="16676" spans="1:22" x14ac:dyDescent="0.3">
      <c r="A16676" s="1"/>
      <c r="C16676" s="6"/>
      <c r="H16676" s="8"/>
      <c r="I16676" s="4"/>
      <c r="V16676" s="27"/>
    </row>
    <row r="16677" spans="1:22" x14ac:dyDescent="0.3">
      <c r="A16677" s="1"/>
      <c r="C16677" s="6"/>
      <c r="H16677" s="8"/>
      <c r="I16677" s="4"/>
      <c r="V16677" s="27"/>
    </row>
    <row r="16678" spans="1:22" x14ac:dyDescent="0.3">
      <c r="A16678" s="1"/>
      <c r="C16678" s="6"/>
      <c r="H16678" s="8"/>
      <c r="I16678" s="4"/>
      <c r="V16678" s="27"/>
    </row>
    <row r="16679" spans="1:22" x14ac:dyDescent="0.3">
      <c r="A16679" s="1"/>
      <c r="C16679" s="6"/>
      <c r="H16679" s="8"/>
      <c r="I16679" s="4"/>
      <c r="V16679" s="27"/>
    </row>
    <row r="16680" spans="1:22" x14ac:dyDescent="0.3">
      <c r="A16680" s="1"/>
      <c r="C16680" s="6"/>
      <c r="H16680" s="8"/>
      <c r="I16680" s="4"/>
      <c r="V16680" s="27"/>
    </row>
    <row r="16681" spans="1:22" x14ac:dyDescent="0.3">
      <c r="A16681" s="1"/>
      <c r="C16681" s="6"/>
      <c r="H16681" s="8"/>
      <c r="I16681" s="4"/>
      <c r="V16681" s="27"/>
    </row>
    <row r="16682" spans="1:22" x14ac:dyDescent="0.3">
      <c r="A16682" s="1"/>
      <c r="C16682" s="6"/>
      <c r="H16682" s="8"/>
      <c r="I16682" s="4"/>
      <c r="V16682" s="27"/>
    </row>
    <row r="16683" spans="1:22" x14ac:dyDescent="0.3">
      <c r="A16683" s="1"/>
      <c r="C16683" s="6"/>
      <c r="H16683" s="8"/>
      <c r="I16683" s="4"/>
      <c r="V16683" s="27"/>
    </row>
    <row r="16684" spans="1:22" x14ac:dyDescent="0.3">
      <c r="A16684" s="1"/>
      <c r="C16684" s="6"/>
      <c r="H16684" s="8"/>
      <c r="I16684" s="4"/>
      <c r="V16684" s="27"/>
    </row>
    <row r="16685" spans="1:22" x14ac:dyDescent="0.3">
      <c r="A16685" s="1"/>
      <c r="C16685" s="6"/>
      <c r="H16685" s="8"/>
      <c r="I16685" s="4"/>
      <c r="V16685" s="27"/>
    </row>
    <row r="16686" spans="1:22" x14ac:dyDescent="0.3">
      <c r="A16686" s="1"/>
      <c r="C16686" s="6"/>
      <c r="H16686" s="8"/>
      <c r="I16686" s="4"/>
      <c r="V16686" s="27"/>
    </row>
    <row r="16687" spans="1:22" x14ac:dyDescent="0.3">
      <c r="A16687" s="1"/>
      <c r="C16687" s="6"/>
      <c r="H16687" s="8"/>
      <c r="I16687" s="4"/>
      <c r="V16687" s="27"/>
    </row>
    <row r="16688" spans="1:22" x14ac:dyDescent="0.3">
      <c r="A16688" s="1"/>
      <c r="C16688" s="6"/>
      <c r="H16688" s="8"/>
      <c r="I16688" s="4"/>
      <c r="V16688" s="27"/>
    </row>
    <row r="16689" spans="1:22" x14ac:dyDescent="0.3">
      <c r="A16689" s="1"/>
      <c r="C16689" s="6"/>
      <c r="H16689" s="8"/>
      <c r="I16689" s="4"/>
      <c r="V16689" s="27"/>
    </row>
    <row r="16690" spans="1:22" x14ac:dyDescent="0.3">
      <c r="A16690" s="1"/>
      <c r="C16690" s="6"/>
      <c r="H16690" s="8"/>
      <c r="I16690" s="4"/>
      <c r="V16690" s="27"/>
    </row>
    <row r="16691" spans="1:22" x14ac:dyDescent="0.3">
      <c r="A16691" s="1"/>
      <c r="C16691" s="6"/>
      <c r="H16691" s="8"/>
      <c r="I16691" s="4"/>
      <c r="V16691" s="27"/>
    </row>
    <row r="16692" spans="1:22" x14ac:dyDescent="0.3">
      <c r="A16692" s="1"/>
      <c r="C16692" s="6"/>
      <c r="H16692" s="8"/>
      <c r="I16692" s="4"/>
      <c r="V16692" s="27"/>
    </row>
    <row r="16693" spans="1:22" x14ac:dyDescent="0.3">
      <c r="A16693" s="1"/>
      <c r="C16693" s="6"/>
      <c r="H16693" s="8"/>
      <c r="I16693" s="4"/>
      <c r="V16693" s="27"/>
    </row>
    <row r="16694" spans="1:22" x14ac:dyDescent="0.3">
      <c r="A16694" s="1"/>
      <c r="C16694" s="6"/>
      <c r="H16694" s="8"/>
      <c r="I16694" s="4"/>
      <c r="V16694" s="27"/>
    </row>
    <row r="16695" spans="1:22" x14ac:dyDescent="0.3">
      <c r="A16695" s="1"/>
      <c r="C16695" s="6"/>
      <c r="H16695" s="8"/>
      <c r="I16695" s="4"/>
      <c r="V16695" s="27"/>
    </row>
    <row r="16696" spans="1:22" x14ac:dyDescent="0.3">
      <c r="A16696" s="1"/>
      <c r="C16696" s="6"/>
      <c r="H16696" s="8"/>
      <c r="I16696" s="4"/>
      <c r="V16696" s="27"/>
    </row>
    <row r="16697" spans="1:22" x14ac:dyDescent="0.3">
      <c r="A16697" s="1"/>
      <c r="C16697" s="6"/>
      <c r="H16697" s="8"/>
      <c r="I16697" s="4"/>
      <c r="V16697" s="27"/>
    </row>
    <row r="16698" spans="1:22" x14ac:dyDescent="0.3">
      <c r="A16698" s="1"/>
      <c r="C16698" s="6"/>
      <c r="H16698" s="8"/>
      <c r="I16698" s="4"/>
      <c r="V16698" s="27"/>
    </row>
    <row r="16699" spans="1:22" x14ac:dyDescent="0.3">
      <c r="A16699" s="1"/>
      <c r="C16699" s="6"/>
      <c r="H16699" s="8"/>
      <c r="I16699" s="4"/>
      <c r="V16699" s="27"/>
    </row>
    <row r="16700" spans="1:22" x14ac:dyDescent="0.3">
      <c r="A16700" s="1"/>
      <c r="C16700" s="6"/>
      <c r="H16700" s="8"/>
      <c r="I16700" s="4"/>
      <c r="V16700" s="27"/>
    </row>
    <row r="16701" spans="1:22" x14ac:dyDescent="0.3">
      <c r="A16701" s="1"/>
      <c r="C16701" s="6"/>
      <c r="H16701" s="8"/>
      <c r="I16701" s="4"/>
      <c r="V16701" s="27"/>
    </row>
    <row r="16702" spans="1:22" x14ac:dyDescent="0.3">
      <c r="A16702" s="1"/>
      <c r="C16702" s="6"/>
      <c r="H16702" s="8"/>
      <c r="I16702" s="4"/>
      <c r="V16702" s="27"/>
    </row>
    <row r="16703" spans="1:22" x14ac:dyDescent="0.3">
      <c r="A16703" s="1"/>
      <c r="C16703" s="6"/>
      <c r="H16703" s="8"/>
      <c r="I16703" s="4"/>
      <c r="V16703" s="27"/>
    </row>
    <row r="16704" spans="1:22" x14ac:dyDescent="0.3">
      <c r="A16704" s="1"/>
      <c r="C16704" s="6"/>
      <c r="H16704" s="8"/>
      <c r="I16704" s="4"/>
      <c r="V16704" s="27"/>
    </row>
    <row r="16705" spans="1:22" x14ac:dyDescent="0.3">
      <c r="A16705" s="1"/>
      <c r="C16705" s="6"/>
      <c r="H16705" s="8"/>
      <c r="I16705" s="4"/>
      <c r="V16705" s="27"/>
    </row>
    <row r="16706" spans="1:22" x14ac:dyDescent="0.3">
      <c r="A16706" s="1"/>
      <c r="C16706" s="6"/>
      <c r="H16706" s="8"/>
      <c r="I16706" s="4"/>
      <c r="V16706" s="27"/>
    </row>
    <row r="16707" spans="1:22" x14ac:dyDescent="0.3">
      <c r="A16707" s="1"/>
      <c r="C16707" s="6"/>
      <c r="H16707" s="8"/>
      <c r="I16707" s="4"/>
      <c r="V16707" s="27"/>
    </row>
    <row r="16708" spans="1:22" x14ac:dyDescent="0.3">
      <c r="A16708" s="1"/>
      <c r="C16708" s="6"/>
      <c r="H16708" s="8"/>
      <c r="I16708" s="4"/>
      <c r="V16708" s="27"/>
    </row>
    <row r="16709" spans="1:22" x14ac:dyDescent="0.3">
      <c r="A16709" s="1"/>
      <c r="C16709" s="6"/>
      <c r="H16709" s="8"/>
      <c r="I16709" s="4"/>
      <c r="V16709" s="27"/>
    </row>
    <row r="16710" spans="1:22" x14ac:dyDescent="0.3">
      <c r="A16710" s="1"/>
      <c r="C16710" s="6"/>
      <c r="H16710" s="8"/>
      <c r="I16710" s="4"/>
      <c r="V16710" s="27"/>
    </row>
    <row r="16711" spans="1:22" x14ac:dyDescent="0.3">
      <c r="A16711" s="1"/>
      <c r="C16711" s="6"/>
      <c r="H16711" s="8"/>
      <c r="I16711" s="4"/>
      <c r="V16711" s="27"/>
    </row>
    <row r="16712" spans="1:22" x14ac:dyDescent="0.3">
      <c r="A16712" s="1"/>
      <c r="C16712" s="6"/>
      <c r="H16712" s="8"/>
      <c r="I16712" s="4"/>
      <c r="V16712" s="27"/>
    </row>
    <row r="16713" spans="1:22" x14ac:dyDescent="0.3">
      <c r="A16713" s="1"/>
      <c r="C16713" s="6"/>
      <c r="H16713" s="8"/>
      <c r="I16713" s="4"/>
      <c r="V16713" s="27"/>
    </row>
    <row r="16714" spans="1:22" x14ac:dyDescent="0.3">
      <c r="A16714" s="1"/>
      <c r="C16714" s="6"/>
      <c r="H16714" s="8"/>
      <c r="I16714" s="4"/>
      <c r="V16714" s="27"/>
    </row>
    <row r="16715" spans="1:22" x14ac:dyDescent="0.3">
      <c r="A16715" s="1"/>
      <c r="C16715" s="6"/>
      <c r="H16715" s="8"/>
      <c r="I16715" s="4"/>
      <c r="V16715" s="27"/>
    </row>
    <row r="16716" spans="1:22" x14ac:dyDescent="0.3">
      <c r="A16716" s="1"/>
      <c r="C16716" s="6"/>
      <c r="H16716" s="8"/>
      <c r="I16716" s="4"/>
      <c r="V16716" s="27"/>
    </row>
    <row r="16717" spans="1:22" x14ac:dyDescent="0.3">
      <c r="A16717" s="1"/>
      <c r="C16717" s="6"/>
      <c r="H16717" s="8"/>
      <c r="I16717" s="4"/>
      <c r="V16717" s="27"/>
    </row>
    <row r="16718" spans="1:22" x14ac:dyDescent="0.3">
      <c r="A16718" s="1"/>
      <c r="C16718" s="6"/>
      <c r="H16718" s="8"/>
      <c r="I16718" s="4"/>
      <c r="V16718" s="27"/>
    </row>
    <row r="16719" spans="1:22" x14ac:dyDescent="0.3">
      <c r="A16719" s="1"/>
      <c r="C16719" s="6"/>
      <c r="H16719" s="8"/>
      <c r="I16719" s="4"/>
      <c r="V16719" s="27"/>
    </row>
    <row r="16720" spans="1:22" x14ac:dyDescent="0.3">
      <c r="A16720" s="1"/>
      <c r="C16720" s="6"/>
      <c r="H16720" s="8"/>
      <c r="I16720" s="4"/>
      <c r="V16720" s="27"/>
    </row>
    <row r="16721" spans="1:22" x14ac:dyDescent="0.3">
      <c r="A16721" s="1"/>
      <c r="C16721" s="6"/>
      <c r="H16721" s="8"/>
      <c r="I16721" s="4"/>
      <c r="V16721" s="27"/>
    </row>
    <row r="16722" spans="1:22" x14ac:dyDescent="0.3">
      <c r="A16722" s="1"/>
      <c r="C16722" s="6"/>
      <c r="H16722" s="8"/>
      <c r="I16722" s="4"/>
      <c r="V16722" s="27"/>
    </row>
    <row r="16723" spans="1:22" x14ac:dyDescent="0.3">
      <c r="A16723" s="1"/>
      <c r="C16723" s="6"/>
      <c r="H16723" s="8"/>
      <c r="I16723" s="4"/>
      <c r="V16723" s="27"/>
    </row>
    <row r="16724" spans="1:22" x14ac:dyDescent="0.3">
      <c r="A16724" s="1"/>
      <c r="C16724" s="6"/>
      <c r="H16724" s="8"/>
      <c r="I16724" s="4"/>
      <c r="V16724" s="27"/>
    </row>
    <row r="16725" spans="1:22" x14ac:dyDescent="0.3">
      <c r="A16725" s="1"/>
      <c r="C16725" s="6"/>
      <c r="H16725" s="8"/>
      <c r="I16725" s="4"/>
      <c r="V16725" s="27"/>
    </row>
    <row r="16726" spans="1:22" x14ac:dyDescent="0.3">
      <c r="A16726" s="1"/>
      <c r="C16726" s="6"/>
      <c r="H16726" s="8"/>
      <c r="I16726" s="4"/>
      <c r="V16726" s="27"/>
    </row>
    <row r="16727" spans="1:22" x14ac:dyDescent="0.3">
      <c r="A16727" s="1"/>
      <c r="C16727" s="6"/>
      <c r="H16727" s="8"/>
      <c r="I16727" s="4"/>
      <c r="V16727" s="27"/>
    </row>
    <row r="16728" spans="1:22" x14ac:dyDescent="0.3">
      <c r="A16728" s="1"/>
      <c r="C16728" s="6"/>
      <c r="H16728" s="8"/>
      <c r="I16728" s="4"/>
      <c r="V16728" s="27"/>
    </row>
    <row r="16729" spans="1:22" x14ac:dyDescent="0.3">
      <c r="A16729" s="1"/>
      <c r="C16729" s="6"/>
      <c r="H16729" s="8"/>
      <c r="I16729" s="4"/>
      <c r="V16729" s="27"/>
    </row>
    <row r="16730" spans="1:22" x14ac:dyDescent="0.3">
      <c r="A16730" s="1"/>
      <c r="C16730" s="6"/>
      <c r="H16730" s="8"/>
      <c r="I16730" s="4"/>
      <c r="V16730" s="27"/>
    </row>
    <row r="16731" spans="1:22" x14ac:dyDescent="0.3">
      <c r="A16731" s="1"/>
      <c r="C16731" s="6"/>
      <c r="H16731" s="8"/>
      <c r="I16731" s="4"/>
      <c r="V16731" s="27"/>
    </row>
    <row r="16732" spans="1:22" x14ac:dyDescent="0.3">
      <c r="A16732" s="1"/>
      <c r="C16732" s="6"/>
      <c r="H16732" s="8"/>
      <c r="I16732" s="4"/>
      <c r="V16732" s="27"/>
    </row>
    <row r="16733" spans="1:22" x14ac:dyDescent="0.3">
      <c r="A16733" s="1"/>
      <c r="C16733" s="6"/>
      <c r="H16733" s="8"/>
      <c r="I16733" s="4"/>
      <c r="V16733" s="27"/>
    </row>
    <row r="16734" spans="1:22" x14ac:dyDescent="0.3">
      <c r="A16734" s="1"/>
      <c r="C16734" s="6"/>
      <c r="H16734" s="8"/>
      <c r="I16734" s="4"/>
      <c r="V16734" s="27"/>
    </row>
    <row r="16735" spans="1:22" x14ac:dyDescent="0.3">
      <c r="A16735" s="1"/>
      <c r="C16735" s="6"/>
      <c r="H16735" s="8"/>
      <c r="I16735" s="4"/>
      <c r="V16735" s="27"/>
    </row>
    <row r="16736" spans="1:22" x14ac:dyDescent="0.3">
      <c r="A16736" s="1"/>
      <c r="C16736" s="6"/>
      <c r="H16736" s="8"/>
      <c r="I16736" s="4"/>
      <c r="V16736" s="27"/>
    </row>
    <row r="16737" spans="1:22" x14ac:dyDescent="0.3">
      <c r="A16737" s="1"/>
      <c r="C16737" s="6"/>
      <c r="H16737" s="8"/>
      <c r="I16737" s="4"/>
      <c r="V16737" s="27"/>
    </row>
    <row r="16738" spans="1:22" x14ac:dyDescent="0.3">
      <c r="A16738" s="1"/>
      <c r="C16738" s="6"/>
      <c r="H16738" s="8"/>
      <c r="I16738" s="4"/>
      <c r="V16738" s="27"/>
    </row>
    <row r="16739" spans="1:22" x14ac:dyDescent="0.3">
      <c r="A16739" s="1"/>
      <c r="C16739" s="6"/>
      <c r="H16739" s="8"/>
      <c r="I16739" s="4"/>
      <c r="V16739" s="27"/>
    </row>
    <row r="16740" spans="1:22" x14ac:dyDescent="0.3">
      <c r="A16740" s="1"/>
      <c r="C16740" s="6"/>
      <c r="H16740" s="8"/>
      <c r="I16740" s="4"/>
      <c r="V16740" s="27"/>
    </row>
    <row r="16741" spans="1:22" x14ac:dyDescent="0.3">
      <c r="A16741" s="1"/>
      <c r="C16741" s="6"/>
      <c r="H16741" s="8"/>
      <c r="I16741" s="4"/>
      <c r="V16741" s="27"/>
    </row>
    <row r="16742" spans="1:22" x14ac:dyDescent="0.3">
      <c r="A16742" s="1"/>
      <c r="C16742" s="6"/>
      <c r="H16742" s="8"/>
      <c r="I16742" s="4"/>
      <c r="V16742" s="27"/>
    </row>
    <row r="16743" spans="1:22" x14ac:dyDescent="0.3">
      <c r="A16743" s="1"/>
      <c r="C16743" s="6"/>
      <c r="H16743" s="8"/>
      <c r="I16743" s="4"/>
      <c r="V16743" s="27"/>
    </row>
    <row r="16744" spans="1:22" x14ac:dyDescent="0.3">
      <c r="A16744" s="1"/>
      <c r="C16744" s="6"/>
      <c r="H16744" s="8"/>
      <c r="I16744" s="4"/>
      <c r="V16744" s="27"/>
    </row>
    <row r="16745" spans="1:22" x14ac:dyDescent="0.3">
      <c r="A16745" s="1"/>
      <c r="C16745" s="6"/>
      <c r="H16745" s="8"/>
      <c r="I16745" s="4"/>
      <c r="V16745" s="27"/>
    </row>
    <row r="16746" spans="1:22" x14ac:dyDescent="0.3">
      <c r="A16746" s="1"/>
      <c r="C16746" s="6"/>
      <c r="H16746" s="8"/>
      <c r="I16746" s="4"/>
      <c r="V16746" s="27"/>
    </row>
    <row r="16747" spans="1:22" x14ac:dyDescent="0.3">
      <c r="A16747" s="1"/>
      <c r="C16747" s="6"/>
      <c r="H16747" s="8"/>
      <c r="I16747" s="4"/>
      <c r="V16747" s="27"/>
    </row>
    <row r="16748" spans="1:22" x14ac:dyDescent="0.3">
      <c r="A16748" s="1"/>
      <c r="C16748" s="6"/>
      <c r="H16748" s="8"/>
      <c r="I16748" s="4"/>
      <c r="V16748" s="27"/>
    </row>
    <row r="16749" spans="1:22" x14ac:dyDescent="0.3">
      <c r="A16749" s="1"/>
      <c r="C16749" s="6"/>
      <c r="H16749" s="8"/>
      <c r="I16749" s="4"/>
      <c r="V16749" s="27"/>
    </row>
    <row r="16750" spans="1:22" x14ac:dyDescent="0.3">
      <c r="A16750" s="1"/>
      <c r="C16750" s="6"/>
      <c r="H16750" s="8"/>
      <c r="I16750" s="4"/>
      <c r="V16750" s="27"/>
    </row>
    <row r="16751" spans="1:22" x14ac:dyDescent="0.3">
      <c r="A16751" s="1"/>
      <c r="C16751" s="6"/>
      <c r="H16751" s="8"/>
      <c r="I16751" s="4"/>
      <c r="V16751" s="27"/>
    </row>
    <row r="16752" spans="1:22" x14ac:dyDescent="0.3">
      <c r="A16752" s="1"/>
      <c r="C16752" s="6"/>
      <c r="H16752" s="8"/>
      <c r="I16752" s="4"/>
      <c r="V16752" s="27"/>
    </row>
    <row r="16753" spans="1:22" x14ac:dyDescent="0.3">
      <c r="A16753" s="1"/>
      <c r="C16753" s="6"/>
      <c r="H16753" s="8"/>
      <c r="I16753" s="4"/>
      <c r="V16753" s="27"/>
    </row>
    <row r="16754" spans="1:22" x14ac:dyDescent="0.3">
      <c r="A16754" s="1"/>
      <c r="C16754" s="6"/>
      <c r="H16754" s="8"/>
      <c r="I16754" s="4"/>
      <c r="V16754" s="27"/>
    </row>
    <row r="16755" spans="1:22" x14ac:dyDescent="0.3">
      <c r="A16755" s="1"/>
      <c r="C16755" s="6"/>
      <c r="H16755" s="8"/>
      <c r="I16755" s="4"/>
      <c r="V16755" s="27"/>
    </row>
    <row r="16756" spans="1:22" x14ac:dyDescent="0.3">
      <c r="A16756" s="1"/>
      <c r="C16756" s="6"/>
      <c r="H16756" s="8"/>
      <c r="I16756" s="4"/>
      <c r="V16756" s="27"/>
    </row>
    <row r="16757" spans="1:22" x14ac:dyDescent="0.3">
      <c r="A16757" s="1"/>
      <c r="C16757" s="6"/>
      <c r="H16757" s="8"/>
      <c r="I16757" s="4"/>
      <c r="V16757" s="27"/>
    </row>
    <row r="16758" spans="1:22" x14ac:dyDescent="0.3">
      <c r="A16758" s="1"/>
      <c r="C16758" s="6"/>
      <c r="H16758" s="8"/>
      <c r="I16758" s="4"/>
      <c r="V16758" s="27"/>
    </row>
    <row r="16759" spans="1:22" x14ac:dyDescent="0.3">
      <c r="A16759" s="1"/>
      <c r="C16759" s="6"/>
      <c r="H16759" s="8"/>
      <c r="I16759" s="4"/>
      <c r="V16759" s="27"/>
    </row>
    <row r="16760" spans="1:22" x14ac:dyDescent="0.3">
      <c r="A16760" s="1"/>
      <c r="C16760" s="6"/>
      <c r="H16760" s="8"/>
      <c r="I16760" s="4"/>
      <c r="V16760" s="27"/>
    </row>
    <row r="16761" spans="1:22" x14ac:dyDescent="0.3">
      <c r="A16761" s="1"/>
      <c r="C16761" s="6"/>
      <c r="H16761" s="8"/>
      <c r="I16761" s="4"/>
      <c r="V16761" s="27"/>
    </row>
    <row r="16762" spans="1:22" x14ac:dyDescent="0.3">
      <c r="A16762" s="1"/>
      <c r="C16762" s="6"/>
      <c r="H16762" s="8"/>
      <c r="I16762" s="4"/>
      <c r="V16762" s="27"/>
    </row>
    <row r="16763" spans="1:22" x14ac:dyDescent="0.3">
      <c r="A16763" s="1"/>
      <c r="C16763" s="6"/>
      <c r="H16763" s="8"/>
      <c r="I16763" s="4"/>
      <c r="V16763" s="27"/>
    </row>
    <row r="16764" spans="1:22" x14ac:dyDescent="0.3">
      <c r="A16764" s="1"/>
      <c r="C16764" s="6"/>
      <c r="H16764" s="8"/>
      <c r="I16764" s="4"/>
      <c r="V16764" s="27"/>
    </row>
    <row r="16765" spans="1:22" x14ac:dyDescent="0.3">
      <c r="A16765" s="1"/>
      <c r="C16765" s="6"/>
      <c r="H16765" s="8"/>
      <c r="I16765" s="4"/>
      <c r="V16765" s="27"/>
    </row>
    <row r="16766" spans="1:22" x14ac:dyDescent="0.3">
      <c r="A16766" s="1"/>
      <c r="C16766" s="6"/>
      <c r="H16766" s="8"/>
      <c r="I16766" s="4"/>
      <c r="V16766" s="27"/>
    </row>
    <row r="16767" spans="1:22" x14ac:dyDescent="0.3">
      <c r="A16767" s="1"/>
      <c r="C16767" s="6"/>
      <c r="H16767" s="8"/>
      <c r="I16767" s="4"/>
      <c r="V16767" s="27"/>
    </row>
    <row r="16768" spans="1:22" x14ac:dyDescent="0.3">
      <c r="A16768" s="1"/>
      <c r="C16768" s="6"/>
      <c r="H16768" s="8"/>
      <c r="I16768" s="4"/>
      <c r="V16768" s="27"/>
    </row>
    <row r="16769" spans="1:22" x14ac:dyDescent="0.3">
      <c r="A16769" s="1"/>
      <c r="C16769" s="6"/>
      <c r="H16769" s="8"/>
      <c r="I16769" s="4"/>
      <c r="V16769" s="27"/>
    </row>
    <row r="16770" spans="1:22" x14ac:dyDescent="0.3">
      <c r="A16770" s="1"/>
      <c r="C16770" s="6"/>
      <c r="H16770" s="8"/>
      <c r="I16770" s="4"/>
      <c r="V16770" s="27"/>
    </row>
    <row r="16771" spans="1:22" x14ac:dyDescent="0.3">
      <c r="A16771" s="1"/>
      <c r="C16771" s="6"/>
      <c r="H16771" s="8"/>
      <c r="I16771" s="4"/>
      <c r="V16771" s="27"/>
    </row>
    <row r="16772" spans="1:22" x14ac:dyDescent="0.3">
      <c r="A16772" s="1"/>
      <c r="C16772" s="6"/>
      <c r="H16772" s="8"/>
      <c r="I16772" s="4"/>
      <c r="V16772" s="27"/>
    </row>
    <row r="16773" spans="1:22" x14ac:dyDescent="0.3">
      <c r="A16773" s="1"/>
      <c r="C16773" s="6"/>
      <c r="H16773" s="8"/>
      <c r="I16773" s="4"/>
      <c r="V16773" s="27"/>
    </row>
    <row r="16774" spans="1:22" x14ac:dyDescent="0.3">
      <c r="A16774" s="1"/>
      <c r="C16774" s="6"/>
      <c r="H16774" s="8"/>
      <c r="I16774" s="4"/>
      <c r="V16774" s="27"/>
    </row>
    <row r="16775" spans="1:22" x14ac:dyDescent="0.3">
      <c r="A16775" s="1"/>
      <c r="C16775" s="6"/>
      <c r="H16775" s="8"/>
      <c r="I16775" s="4"/>
      <c r="V16775" s="27"/>
    </row>
    <row r="16776" spans="1:22" x14ac:dyDescent="0.3">
      <c r="A16776" s="1"/>
      <c r="C16776" s="6"/>
      <c r="H16776" s="8"/>
      <c r="I16776" s="4"/>
      <c r="V16776" s="27"/>
    </row>
    <row r="16777" spans="1:22" x14ac:dyDescent="0.3">
      <c r="A16777" s="1"/>
      <c r="C16777" s="6"/>
      <c r="H16777" s="8"/>
      <c r="I16777" s="4"/>
      <c r="V16777" s="27"/>
    </row>
    <row r="16778" spans="1:22" x14ac:dyDescent="0.3">
      <c r="A16778" s="1"/>
      <c r="C16778" s="6"/>
      <c r="H16778" s="8"/>
      <c r="I16778" s="4"/>
      <c r="V16778" s="27"/>
    </row>
    <row r="16779" spans="1:22" x14ac:dyDescent="0.3">
      <c r="A16779" s="1"/>
      <c r="C16779" s="6"/>
      <c r="H16779" s="8"/>
      <c r="I16779" s="4"/>
      <c r="V16779" s="27"/>
    </row>
    <row r="16780" spans="1:22" x14ac:dyDescent="0.3">
      <c r="A16780" s="1"/>
      <c r="C16780" s="6"/>
      <c r="H16780" s="8"/>
      <c r="I16780" s="4"/>
      <c r="V16780" s="27"/>
    </row>
    <row r="16781" spans="1:22" x14ac:dyDescent="0.3">
      <c r="A16781" s="1"/>
      <c r="C16781" s="6"/>
      <c r="H16781" s="8"/>
      <c r="I16781" s="4"/>
      <c r="V16781" s="27"/>
    </row>
    <row r="16782" spans="1:22" x14ac:dyDescent="0.3">
      <c r="A16782" s="1"/>
      <c r="C16782" s="6"/>
      <c r="H16782" s="8"/>
      <c r="I16782" s="4"/>
      <c r="V16782" s="27"/>
    </row>
    <row r="16783" spans="1:22" x14ac:dyDescent="0.3">
      <c r="A16783" s="1"/>
      <c r="C16783" s="6"/>
      <c r="H16783" s="8"/>
      <c r="I16783" s="4"/>
      <c r="V16783" s="27"/>
    </row>
    <row r="16784" spans="1:22" x14ac:dyDescent="0.3">
      <c r="A16784" s="1"/>
      <c r="C16784" s="6"/>
      <c r="H16784" s="8"/>
      <c r="I16784" s="4"/>
      <c r="V16784" s="27"/>
    </row>
    <row r="16785" spans="1:22" x14ac:dyDescent="0.3">
      <c r="A16785" s="1"/>
      <c r="C16785" s="6"/>
      <c r="H16785" s="8"/>
      <c r="I16785" s="4"/>
      <c r="V16785" s="27"/>
    </row>
    <row r="16786" spans="1:22" x14ac:dyDescent="0.3">
      <c r="A16786" s="1"/>
      <c r="C16786" s="6"/>
      <c r="H16786" s="8"/>
      <c r="I16786" s="4"/>
      <c r="V16786" s="27"/>
    </row>
    <row r="16787" spans="1:22" x14ac:dyDescent="0.3">
      <c r="A16787" s="1"/>
      <c r="C16787" s="6"/>
      <c r="H16787" s="8"/>
      <c r="I16787" s="4"/>
      <c r="V16787" s="27"/>
    </row>
    <row r="16788" spans="1:22" x14ac:dyDescent="0.3">
      <c r="A16788" s="1"/>
      <c r="C16788" s="6"/>
      <c r="H16788" s="8"/>
      <c r="I16788" s="4"/>
      <c r="V16788" s="27"/>
    </row>
    <row r="16789" spans="1:22" x14ac:dyDescent="0.3">
      <c r="A16789" s="1"/>
      <c r="C16789" s="6"/>
      <c r="H16789" s="8"/>
      <c r="I16789" s="4"/>
      <c r="V16789" s="27"/>
    </row>
    <row r="16790" spans="1:22" x14ac:dyDescent="0.3">
      <c r="A16790" s="1"/>
      <c r="C16790" s="6"/>
      <c r="H16790" s="8"/>
      <c r="I16790" s="4"/>
      <c r="V16790" s="27"/>
    </row>
    <row r="16791" spans="1:22" x14ac:dyDescent="0.3">
      <c r="A16791" s="1"/>
      <c r="C16791" s="6"/>
      <c r="H16791" s="8"/>
      <c r="I16791" s="4"/>
      <c r="V16791" s="27"/>
    </row>
    <row r="16792" spans="1:22" x14ac:dyDescent="0.3">
      <c r="A16792" s="1"/>
      <c r="C16792" s="6"/>
      <c r="H16792" s="8"/>
      <c r="I16792" s="4"/>
      <c r="V16792" s="27"/>
    </row>
    <row r="16793" spans="1:22" x14ac:dyDescent="0.3">
      <c r="A16793" s="1"/>
      <c r="C16793" s="6"/>
      <c r="H16793" s="8"/>
      <c r="I16793" s="4"/>
      <c r="V16793" s="27"/>
    </row>
    <row r="16794" spans="1:22" x14ac:dyDescent="0.3">
      <c r="A16794" s="1"/>
      <c r="C16794" s="6"/>
      <c r="H16794" s="8"/>
      <c r="I16794" s="4"/>
      <c r="V16794" s="27"/>
    </row>
    <row r="16795" spans="1:22" x14ac:dyDescent="0.3">
      <c r="A16795" s="1"/>
      <c r="C16795" s="6"/>
      <c r="H16795" s="8"/>
      <c r="I16795" s="4"/>
      <c r="V16795" s="27"/>
    </row>
    <row r="16796" spans="1:22" x14ac:dyDescent="0.3">
      <c r="A16796" s="1"/>
      <c r="C16796" s="6"/>
      <c r="H16796" s="8"/>
      <c r="I16796" s="4"/>
      <c r="V16796" s="27"/>
    </row>
    <row r="16797" spans="1:22" x14ac:dyDescent="0.3">
      <c r="A16797" s="1"/>
      <c r="C16797" s="6"/>
      <c r="H16797" s="8"/>
      <c r="I16797" s="4"/>
      <c r="V16797" s="27"/>
    </row>
    <row r="16798" spans="1:22" x14ac:dyDescent="0.3">
      <c r="A16798" s="1"/>
      <c r="C16798" s="6"/>
      <c r="H16798" s="8"/>
      <c r="I16798" s="4"/>
      <c r="V16798" s="27"/>
    </row>
    <row r="16799" spans="1:22" x14ac:dyDescent="0.3">
      <c r="A16799" s="1"/>
      <c r="C16799" s="6"/>
      <c r="H16799" s="8"/>
      <c r="I16799" s="4"/>
      <c r="V16799" s="27"/>
    </row>
    <row r="16800" spans="1:22" x14ac:dyDescent="0.3">
      <c r="A16800" s="1"/>
      <c r="C16800" s="6"/>
      <c r="H16800" s="8"/>
      <c r="I16800" s="4"/>
      <c r="V16800" s="27"/>
    </row>
    <row r="16801" spans="1:22" x14ac:dyDescent="0.3">
      <c r="A16801" s="1"/>
      <c r="C16801" s="6"/>
      <c r="H16801" s="8"/>
      <c r="I16801" s="4"/>
      <c r="V16801" s="27"/>
    </row>
    <row r="16802" spans="1:22" x14ac:dyDescent="0.3">
      <c r="A16802" s="1"/>
      <c r="C16802" s="6"/>
      <c r="H16802" s="8"/>
      <c r="I16802" s="4"/>
      <c r="V16802" s="27"/>
    </row>
    <row r="16803" spans="1:22" x14ac:dyDescent="0.3">
      <c r="A16803" s="1"/>
      <c r="C16803" s="6"/>
      <c r="H16803" s="8"/>
      <c r="I16803" s="4"/>
      <c r="V16803" s="27"/>
    </row>
    <row r="16804" spans="1:22" x14ac:dyDescent="0.3">
      <c r="A16804" s="1"/>
      <c r="C16804" s="6"/>
      <c r="H16804" s="8"/>
      <c r="I16804" s="4"/>
      <c r="V16804" s="27"/>
    </row>
    <row r="16805" spans="1:22" x14ac:dyDescent="0.3">
      <c r="A16805" s="1"/>
      <c r="C16805" s="6"/>
      <c r="H16805" s="8"/>
      <c r="I16805" s="4"/>
      <c r="V16805" s="27"/>
    </row>
    <row r="16806" spans="1:22" x14ac:dyDescent="0.3">
      <c r="A16806" s="1"/>
      <c r="C16806" s="6"/>
      <c r="H16806" s="8"/>
      <c r="I16806" s="4"/>
      <c r="V16806" s="27"/>
    </row>
    <row r="16807" spans="1:22" x14ac:dyDescent="0.3">
      <c r="A16807" s="1"/>
      <c r="C16807" s="6"/>
      <c r="H16807" s="8"/>
      <c r="I16807" s="4"/>
      <c r="V16807" s="27"/>
    </row>
    <row r="16808" spans="1:22" x14ac:dyDescent="0.3">
      <c r="A16808" s="1"/>
      <c r="C16808" s="6"/>
      <c r="H16808" s="8"/>
      <c r="I16808" s="4"/>
      <c r="V16808" s="27"/>
    </row>
    <row r="16809" spans="1:22" x14ac:dyDescent="0.3">
      <c r="A16809" s="1"/>
      <c r="C16809" s="6"/>
      <c r="H16809" s="8"/>
      <c r="I16809" s="4"/>
      <c r="V16809" s="27"/>
    </row>
    <row r="16810" spans="1:22" x14ac:dyDescent="0.3">
      <c r="A16810" s="1"/>
      <c r="C16810" s="6"/>
      <c r="H16810" s="8"/>
      <c r="I16810" s="4"/>
      <c r="V16810" s="27"/>
    </row>
    <row r="16811" spans="1:22" x14ac:dyDescent="0.3">
      <c r="A16811" s="1"/>
      <c r="C16811" s="6"/>
      <c r="H16811" s="8"/>
      <c r="I16811" s="4"/>
      <c r="V16811" s="27"/>
    </row>
    <row r="16812" spans="1:22" x14ac:dyDescent="0.3">
      <c r="A16812" s="1"/>
      <c r="C16812" s="6"/>
      <c r="H16812" s="8"/>
      <c r="I16812" s="4"/>
      <c r="V16812" s="27"/>
    </row>
    <row r="16813" spans="1:22" x14ac:dyDescent="0.3">
      <c r="A16813" s="1"/>
      <c r="C16813" s="6"/>
      <c r="H16813" s="8"/>
      <c r="I16813" s="4"/>
      <c r="V16813" s="27"/>
    </row>
    <row r="16814" spans="1:22" x14ac:dyDescent="0.3">
      <c r="A16814" s="1"/>
      <c r="C16814" s="6"/>
      <c r="H16814" s="8"/>
      <c r="I16814" s="4"/>
      <c r="V16814" s="27"/>
    </row>
    <row r="16815" spans="1:22" x14ac:dyDescent="0.3">
      <c r="A16815" s="1"/>
      <c r="C16815" s="6"/>
      <c r="H16815" s="8"/>
      <c r="I16815" s="4"/>
      <c r="V16815" s="27"/>
    </row>
    <row r="16816" spans="1:22" x14ac:dyDescent="0.3">
      <c r="A16816" s="1"/>
      <c r="C16816" s="6"/>
      <c r="H16816" s="8"/>
      <c r="I16816" s="4"/>
      <c r="V16816" s="27"/>
    </row>
    <row r="16817" spans="1:22" x14ac:dyDescent="0.3">
      <c r="A16817" s="1"/>
      <c r="C16817" s="6"/>
      <c r="H16817" s="8"/>
      <c r="I16817" s="4"/>
      <c r="V16817" s="27"/>
    </row>
    <row r="16818" spans="1:22" x14ac:dyDescent="0.3">
      <c r="A16818" s="1"/>
      <c r="C16818" s="6"/>
      <c r="H16818" s="8"/>
      <c r="I16818" s="4"/>
      <c r="V16818" s="27"/>
    </row>
    <row r="16819" spans="1:22" x14ac:dyDescent="0.3">
      <c r="A16819" s="1"/>
      <c r="C16819" s="6"/>
      <c r="H16819" s="8"/>
      <c r="I16819" s="4"/>
      <c r="V16819" s="27"/>
    </row>
    <row r="16820" spans="1:22" x14ac:dyDescent="0.3">
      <c r="A16820" s="1"/>
      <c r="C16820" s="6"/>
      <c r="H16820" s="8"/>
      <c r="I16820" s="4"/>
      <c r="V16820" s="27"/>
    </row>
    <row r="16821" spans="1:22" x14ac:dyDescent="0.3">
      <c r="A16821" s="1"/>
      <c r="C16821" s="6"/>
      <c r="H16821" s="8"/>
      <c r="I16821" s="4"/>
      <c r="V16821" s="27"/>
    </row>
    <row r="16822" spans="1:22" x14ac:dyDescent="0.3">
      <c r="A16822" s="1"/>
      <c r="C16822" s="6"/>
      <c r="H16822" s="8"/>
      <c r="I16822" s="4"/>
      <c r="V16822" s="27"/>
    </row>
    <row r="16823" spans="1:22" x14ac:dyDescent="0.3">
      <c r="A16823" s="1"/>
      <c r="C16823" s="6"/>
      <c r="H16823" s="8"/>
      <c r="I16823" s="4"/>
      <c r="V16823" s="27"/>
    </row>
    <row r="16824" spans="1:22" x14ac:dyDescent="0.3">
      <c r="A16824" s="1"/>
      <c r="C16824" s="6"/>
      <c r="H16824" s="8"/>
      <c r="I16824" s="4"/>
      <c r="V16824" s="27"/>
    </row>
    <row r="16825" spans="1:22" x14ac:dyDescent="0.3">
      <c r="A16825" s="1"/>
      <c r="C16825" s="6"/>
      <c r="H16825" s="8"/>
      <c r="I16825" s="4"/>
      <c r="V16825" s="27"/>
    </row>
    <row r="16826" spans="1:22" x14ac:dyDescent="0.3">
      <c r="A16826" s="1"/>
      <c r="C16826" s="6"/>
      <c r="H16826" s="8"/>
      <c r="I16826" s="4"/>
      <c r="V16826" s="27"/>
    </row>
    <row r="16827" spans="1:22" x14ac:dyDescent="0.3">
      <c r="A16827" s="1"/>
      <c r="C16827" s="6"/>
      <c r="H16827" s="8"/>
      <c r="I16827" s="4"/>
      <c r="V16827" s="27"/>
    </row>
    <row r="16828" spans="1:22" x14ac:dyDescent="0.3">
      <c r="A16828" s="1"/>
      <c r="C16828" s="6"/>
      <c r="H16828" s="8"/>
      <c r="I16828" s="4"/>
      <c r="V16828" s="27"/>
    </row>
    <row r="16829" spans="1:22" x14ac:dyDescent="0.3">
      <c r="A16829" s="1"/>
      <c r="C16829" s="6"/>
      <c r="H16829" s="8"/>
      <c r="I16829" s="4"/>
      <c r="V16829" s="27"/>
    </row>
    <row r="16830" spans="1:22" x14ac:dyDescent="0.3">
      <c r="A16830" s="1"/>
      <c r="C16830" s="6"/>
      <c r="H16830" s="8"/>
      <c r="I16830" s="4"/>
      <c r="V16830" s="27"/>
    </row>
    <row r="16831" spans="1:22" x14ac:dyDescent="0.3">
      <c r="A16831" s="1"/>
      <c r="C16831" s="6"/>
      <c r="H16831" s="8"/>
      <c r="I16831" s="4"/>
      <c r="V16831" s="27"/>
    </row>
    <row r="16832" spans="1:22" x14ac:dyDescent="0.3">
      <c r="A16832" s="1"/>
      <c r="C16832" s="6"/>
      <c r="H16832" s="8"/>
      <c r="I16832" s="4"/>
      <c r="V16832" s="27"/>
    </row>
    <row r="16833" spans="1:22" x14ac:dyDescent="0.3">
      <c r="A16833" s="1"/>
      <c r="C16833" s="6"/>
      <c r="H16833" s="8"/>
      <c r="I16833" s="4"/>
      <c r="V16833" s="27"/>
    </row>
    <row r="16834" spans="1:22" x14ac:dyDescent="0.3">
      <c r="A16834" s="1"/>
      <c r="C16834" s="6"/>
      <c r="H16834" s="8"/>
      <c r="I16834" s="4"/>
      <c r="V16834" s="27"/>
    </row>
    <row r="16835" spans="1:22" x14ac:dyDescent="0.3">
      <c r="A16835" s="1"/>
      <c r="C16835" s="6"/>
      <c r="H16835" s="8"/>
      <c r="I16835" s="4"/>
      <c r="V16835" s="27"/>
    </row>
    <row r="16836" spans="1:22" x14ac:dyDescent="0.3">
      <c r="A16836" s="1"/>
      <c r="C16836" s="6"/>
      <c r="H16836" s="8"/>
      <c r="I16836" s="4"/>
      <c r="V16836" s="27"/>
    </row>
    <row r="16837" spans="1:22" x14ac:dyDescent="0.3">
      <c r="A16837" s="1"/>
      <c r="C16837" s="6"/>
      <c r="H16837" s="8"/>
      <c r="I16837" s="4"/>
      <c r="V16837" s="27"/>
    </row>
    <row r="16838" spans="1:22" x14ac:dyDescent="0.3">
      <c r="A16838" s="1"/>
      <c r="C16838" s="6"/>
      <c r="H16838" s="8"/>
      <c r="I16838" s="4"/>
      <c r="V16838" s="27"/>
    </row>
    <row r="16839" spans="1:22" x14ac:dyDescent="0.3">
      <c r="A16839" s="1"/>
      <c r="C16839" s="6"/>
      <c r="H16839" s="8"/>
      <c r="I16839" s="4"/>
      <c r="V16839" s="27"/>
    </row>
    <row r="16840" spans="1:22" x14ac:dyDescent="0.3">
      <c r="A16840" s="1"/>
      <c r="C16840" s="6"/>
      <c r="H16840" s="8"/>
      <c r="I16840" s="4"/>
      <c r="V16840" s="27"/>
    </row>
    <row r="16841" spans="1:22" x14ac:dyDescent="0.3">
      <c r="A16841" s="1"/>
      <c r="C16841" s="6"/>
      <c r="H16841" s="8"/>
      <c r="I16841" s="4"/>
      <c r="V16841" s="27"/>
    </row>
    <row r="16842" spans="1:22" x14ac:dyDescent="0.3">
      <c r="A16842" s="1"/>
      <c r="C16842" s="6"/>
      <c r="H16842" s="8"/>
      <c r="I16842" s="4"/>
      <c r="V16842" s="27"/>
    </row>
    <row r="16843" spans="1:22" x14ac:dyDescent="0.3">
      <c r="A16843" s="1"/>
      <c r="C16843" s="6"/>
      <c r="H16843" s="8"/>
      <c r="I16843" s="4"/>
      <c r="V16843" s="27"/>
    </row>
    <row r="16844" spans="1:22" x14ac:dyDescent="0.3">
      <c r="A16844" s="1"/>
      <c r="C16844" s="6"/>
      <c r="H16844" s="8"/>
      <c r="I16844" s="4"/>
      <c r="V16844" s="27"/>
    </row>
    <row r="16845" spans="1:22" x14ac:dyDescent="0.3">
      <c r="A16845" s="1"/>
      <c r="C16845" s="6"/>
      <c r="H16845" s="8"/>
      <c r="I16845" s="4"/>
      <c r="V16845" s="27"/>
    </row>
    <row r="16846" spans="1:22" x14ac:dyDescent="0.3">
      <c r="A16846" s="1"/>
      <c r="C16846" s="6"/>
      <c r="H16846" s="8"/>
      <c r="I16846" s="4"/>
      <c r="V16846" s="27"/>
    </row>
    <row r="16847" spans="1:22" x14ac:dyDescent="0.3">
      <c r="A16847" s="1"/>
      <c r="C16847" s="6"/>
      <c r="H16847" s="8"/>
      <c r="I16847" s="4"/>
      <c r="V16847" s="27"/>
    </row>
    <row r="16848" spans="1:22" x14ac:dyDescent="0.3">
      <c r="A16848" s="1"/>
      <c r="C16848" s="6"/>
      <c r="H16848" s="8"/>
      <c r="I16848" s="4"/>
      <c r="V16848" s="27"/>
    </row>
    <row r="16849" spans="1:22" x14ac:dyDescent="0.3">
      <c r="A16849" s="1"/>
      <c r="C16849" s="6"/>
      <c r="H16849" s="8"/>
      <c r="I16849" s="4"/>
      <c r="V16849" s="27"/>
    </row>
    <row r="16850" spans="1:22" x14ac:dyDescent="0.3">
      <c r="A16850" s="1"/>
      <c r="C16850" s="6"/>
      <c r="H16850" s="8"/>
      <c r="I16850" s="4"/>
      <c r="V16850" s="27"/>
    </row>
    <row r="16851" spans="1:22" x14ac:dyDescent="0.3">
      <c r="A16851" s="1"/>
      <c r="C16851" s="6"/>
      <c r="H16851" s="8"/>
      <c r="I16851" s="4"/>
      <c r="V16851" s="27"/>
    </row>
    <row r="16852" spans="1:22" x14ac:dyDescent="0.3">
      <c r="A16852" s="1"/>
      <c r="C16852" s="6"/>
      <c r="H16852" s="8"/>
      <c r="I16852" s="4"/>
      <c r="V16852" s="27"/>
    </row>
    <row r="16853" spans="1:22" x14ac:dyDescent="0.3">
      <c r="A16853" s="1"/>
      <c r="C16853" s="6"/>
      <c r="H16853" s="8"/>
      <c r="I16853" s="4"/>
      <c r="V16853" s="27"/>
    </row>
    <row r="16854" spans="1:22" x14ac:dyDescent="0.3">
      <c r="A16854" s="1"/>
      <c r="C16854" s="6"/>
      <c r="H16854" s="8"/>
      <c r="I16854" s="4"/>
      <c r="V16854" s="27"/>
    </row>
    <row r="16855" spans="1:22" x14ac:dyDescent="0.3">
      <c r="A16855" s="1"/>
      <c r="C16855" s="6"/>
      <c r="H16855" s="8"/>
      <c r="I16855" s="4"/>
      <c r="V16855" s="27"/>
    </row>
    <row r="16856" spans="1:22" x14ac:dyDescent="0.3">
      <c r="A16856" s="1"/>
      <c r="C16856" s="6"/>
      <c r="H16856" s="8"/>
      <c r="I16856" s="4"/>
      <c r="V16856" s="27"/>
    </row>
    <row r="16857" spans="1:22" x14ac:dyDescent="0.3">
      <c r="A16857" s="1"/>
      <c r="C16857" s="6"/>
      <c r="H16857" s="8"/>
      <c r="I16857" s="4"/>
      <c r="V16857" s="27"/>
    </row>
    <row r="16858" spans="1:22" x14ac:dyDescent="0.3">
      <c r="A16858" s="1"/>
      <c r="C16858" s="6"/>
      <c r="H16858" s="8"/>
      <c r="I16858" s="4"/>
      <c r="V16858" s="27"/>
    </row>
    <row r="16859" spans="1:22" x14ac:dyDescent="0.3">
      <c r="A16859" s="1"/>
      <c r="C16859" s="6"/>
      <c r="H16859" s="8"/>
      <c r="I16859" s="4"/>
      <c r="V16859" s="27"/>
    </row>
    <row r="16860" spans="1:22" x14ac:dyDescent="0.3">
      <c r="A16860" s="1"/>
      <c r="C16860" s="6"/>
      <c r="H16860" s="8"/>
      <c r="I16860" s="4"/>
      <c r="V16860" s="27"/>
    </row>
    <row r="16861" spans="1:22" x14ac:dyDescent="0.3">
      <c r="A16861" s="1"/>
      <c r="C16861" s="6"/>
      <c r="H16861" s="8"/>
      <c r="I16861" s="4"/>
      <c r="V16861" s="27"/>
    </row>
    <row r="16862" spans="1:22" x14ac:dyDescent="0.3">
      <c r="A16862" s="1"/>
      <c r="C16862" s="6"/>
      <c r="H16862" s="8"/>
      <c r="I16862" s="4"/>
      <c r="V16862" s="27"/>
    </row>
    <row r="16863" spans="1:22" x14ac:dyDescent="0.3">
      <c r="A16863" s="1"/>
      <c r="C16863" s="6"/>
      <c r="H16863" s="8"/>
      <c r="I16863" s="4"/>
      <c r="V16863" s="27"/>
    </row>
    <row r="16864" spans="1:22" x14ac:dyDescent="0.3">
      <c r="A16864" s="1"/>
      <c r="C16864" s="6"/>
      <c r="H16864" s="8"/>
      <c r="I16864" s="4"/>
      <c r="V16864" s="27"/>
    </row>
    <row r="16865" spans="1:22" x14ac:dyDescent="0.3">
      <c r="A16865" s="1"/>
      <c r="C16865" s="6"/>
      <c r="H16865" s="8"/>
      <c r="I16865" s="4"/>
      <c r="V16865" s="27"/>
    </row>
    <row r="16866" spans="1:22" x14ac:dyDescent="0.3">
      <c r="A16866" s="1"/>
      <c r="C16866" s="6"/>
      <c r="H16866" s="8"/>
      <c r="I16866" s="4"/>
      <c r="V16866" s="27"/>
    </row>
    <row r="16867" spans="1:22" x14ac:dyDescent="0.3">
      <c r="A16867" s="1"/>
      <c r="C16867" s="6"/>
      <c r="H16867" s="8"/>
      <c r="I16867" s="4"/>
      <c r="V16867" s="27"/>
    </row>
    <row r="16868" spans="1:22" x14ac:dyDescent="0.3">
      <c r="A16868" s="1"/>
      <c r="C16868" s="6"/>
      <c r="H16868" s="8"/>
      <c r="I16868" s="4"/>
      <c r="V16868" s="27"/>
    </row>
    <row r="16869" spans="1:22" x14ac:dyDescent="0.3">
      <c r="A16869" s="1"/>
      <c r="C16869" s="6"/>
      <c r="H16869" s="8"/>
      <c r="I16869" s="4"/>
      <c r="V16869" s="27"/>
    </row>
    <row r="16870" spans="1:22" x14ac:dyDescent="0.3">
      <c r="A16870" s="1"/>
      <c r="C16870" s="6"/>
      <c r="H16870" s="8"/>
      <c r="I16870" s="4"/>
      <c r="V16870" s="27"/>
    </row>
    <row r="16871" spans="1:22" x14ac:dyDescent="0.3">
      <c r="A16871" s="1"/>
      <c r="C16871" s="6"/>
      <c r="H16871" s="8"/>
      <c r="I16871" s="4"/>
      <c r="V16871" s="27"/>
    </row>
    <row r="16872" spans="1:22" x14ac:dyDescent="0.3">
      <c r="A16872" s="1"/>
      <c r="C16872" s="6"/>
      <c r="H16872" s="8"/>
      <c r="I16872" s="4"/>
      <c r="V16872" s="27"/>
    </row>
    <row r="16873" spans="1:22" x14ac:dyDescent="0.3">
      <c r="A16873" s="1"/>
      <c r="C16873" s="6"/>
      <c r="H16873" s="8"/>
      <c r="I16873" s="4"/>
      <c r="V16873" s="27"/>
    </row>
    <row r="16874" spans="1:22" x14ac:dyDescent="0.3">
      <c r="A16874" s="1"/>
      <c r="C16874" s="6"/>
      <c r="H16874" s="8"/>
      <c r="I16874" s="4"/>
      <c r="V16874" s="27"/>
    </row>
    <row r="16875" spans="1:22" x14ac:dyDescent="0.3">
      <c r="A16875" s="1"/>
      <c r="C16875" s="6"/>
      <c r="H16875" s="8"/>
      <c r="I16875" s="4"/>
      <c r="V16875" s="27"/>
    </row>
    <row r="16876" spans="1:22" x14ac:dyDescent="0.3">
      <c r="A16876" s="1"/>
      <c r="C16876" s="6"/>
      <c r="H16876" s="8"/>
      <c r="I16876" s="4"/>
      <c r="V16876" s="27"/>
    </row>
    <row r="16877" spans="1:22" x14ac:dyDescent="0.3">
      <c r="A16877" s="1"/>
      <c r="C16877" s="6"/>
      <c r="H16877" s="8"/>
      <c r="I16877" s="4"/>
      <c r="V16877" s="27"/>
    </row>
    <row r="16878" spans="1:22" x14ac:dyDescent="0.3">
      <c r="A16878" s="1"/>
      <c r="C16878" s="6"/>
      <c r="H16878" s="8"/>
      <c r="I16878" s="4"/>
      <c r="V16878" s="27"/>
    </row>
    <row r="16879" spans="1:22" x14ac:dyDescent="0.3">
      <c r="A16879" s="1"/>
      <c r="C16879" s="6"/>
      <c r="H16879" s="8"/>
      <c r="I16879" s="4"/>
      <c r="V16879" s="27"/>
    </row>
    <row r="16880" spans="1:22" x14ac:dyDescent="0.3">
      <c r="A16880" s="1"/>
      <c r="C16880" s="6"/>
      <c r="H16880" s="8"/>
      <c r="I16880" s="4"/>
      <c r="V16880" s="27"/>
    </row>
    <row r="16881" spans="1:22" x14ac:dyDescent="0.3">
      <c r="A16881" s="1"/>
      <c r="C16881" s="6"/>
      <c r="H16881" s="8"/>
      <c r="I16881" s="4"/>
      <c r="V16881" s="27"/>
    </row>
    <row r="16882" spans="1:22" x14ac:dyDescent="0.3">
      <c r="A16882" s="1"/>
      <c r="C16882" s="6"/>
      <c r="H16882" s="8"/>
      <c r="I16882" s="4"/>
      <c r="V16882" s="27"/>
    </row>
    <row r="16883" spans="1:22" x14ac:dyDescent="0.3">
      <c r="A16883" s="1"/>
      <c r="C16883" s="6"/>
      <c r="H16883" s="8"/>
      <c r="I16883" s="4"/>
      <c r="V16883" s="27"/>
    </row>
    <row r="16884" spans="1:22" x14ac:dyDescent="0.3">
      <c r="A16884" s="1"/>
      <c r="C16884" s="6"/>
      <c r="H16884" s="8"/>
      <c r="I16884" s="4"/>
      <c r="V16884" s="27"/>
    </row>
    <row r="16885" spans="1:22" x14ac:dyDescent="0.3">
      <c r="A16885" s="1"/>
      <c r="C16885" s="6"/>
      <c r="H16885" s="8"/>
      <c r="I16885" s="4"/>
      <c r="V16885" s="27"/>
    </row>
    <row r="16886" spans="1:22" x14ac:dyDescent="0.3">
      <c r="A16886" s="1"/>
      <c r="C16886" s="6"/>
      <c r="H16886" s="8"/>
      <c r="I16886" s="4"/>
      <c r="V16886" s="27"/>
    </row>
    <row r="16887" spans="1:22" x14ac:dyDescent="0.3">
      <c r="A16887" s="1"/>
      <c r="C16887" s="6"/>
      <c r="H16887" s="8"/>
      <c r="I16887" s="4"/>
      <c r="V16887" s="27"/>
    </row>
    <row r="16888" spans="1:22" x14ac:dyDescent="0.3">
      <c r="A16888" s="1"/>
      <c r="C16888" s="6"/>
      <c r="H16888" s="8"/>
      <c r="I16888" s="4"/>
      <c r="V16888" s="27"/>
    </row>
    <row r="16889" spans="1:22" x14ac:dyDescent="0.3">
      <c r="A16889" s="1"/>
      <c r="C16889" s="6"/>
      <c r="H16889" s="8"/>
      <c r="I16889" s="4"/>
      <c r="V16889" s="27"/>
    </row>
    <row r="16890" spans="1:22" x14ac:dyDescent="0.3">
      <c r="A16890" s="1"/>
      <c r="C16890" s="6"/>
      <c r="H16890" s="8"/>
      <c r="I16890" s="4"/>
      <c r="V16890" s="27"/>
    </row>
    <row r="16891" spans="1:22" x14ac:dyDescent="0.3">
      <c r="A16891" s="1"/>
      <c r="C16891" s="6"/>
      <c r="H16891" s="8"/>
      <c r="I16891" s="4"/>
      <c r="V16891" s="27"/>
    </row>
    <row r="16892" spans="1:22" x14ac:dyDescent="0.3">
      <c r="A16892" s="1"/>
      <c r="C16892" s="6"/>
      <c r="H16892" s="8"/>
      <c r="I16892" s="4"/>
      <c r="V16892" s="27"/>
    </row>
    <row r="16893" spans="1:22" x14ac:dyDescent="0.3">
      <c r="A16893" s="1"/>
      <c r="C16893" s="6"/>
      <c r="H16893" s="8"/>
      <c r="I16893" s="4"/>
      <c r="V16893" s="27"/>
    </row>
    <row r="16894" spans="1:22" x14ac:dyDescent="0.3">
      <c r="A16894" s="1"/>
      <c r="C16894" s="6"/>
      <c r="H16894" s="8"/>
      <c r="I16894" s="4"/>
      <c r="V16894" s="27"/>
    </row>
    <row r="16895" spans="1:22" x14ac:dyDescent="0.3">
      <c r="A16895" s="1"/>
      <c r="C16895" s="6"/>
      <c r="H16895" s="8"/>
      <c r="I16895" s="4"/>
      <c r="V16895" s="27"/>
    </row>
    <row r="16896" spans="1:22" x14ac:dyDescent="0.3">
      <c r="A16896" s="1"/>
      <c r="C16896" s="6"/>
      <c r="H16896" s="8"/>
      <c r="I16896" s="4"/>
      <c r="V16896" s="27"/>
    </row>
    <row r="16897" spans="1:22" x14ac:dyDescent="0.3">
      <c r="A16897" s="1"/>
      <c r="C16897" s="6"/>
      <c r="H16897" s="8"/>
      <c r="I16897" s="4"/>
      <c r="V16897" s="27"/>
    </row>
    <row r="16898" spans="1:22" x14ac:dyDescent="0.3">
      <c r="A16898" s="1"/>
      <c r="C16898" s="6"/>
      <c r="H16898" s="8"/>
      <c r="I16898" s="4"/>
      <c r="V16898" s="27"/>
    </row>
    <row r="16899" spans="1:22" x14ac:dyDescent="0.3">
      <c r="A16899" s="1"/>
      <c r="C16899" s="6"/>
      <c r="H16899" s="8"/>
      <c r="I16899" s="4"/>
      <c r="V16899" s="27"/>
    </row>
    <row r="16900" spans="1:22" x14ac:dyDescent="0.3">
      <c r="A16900" s="1"/>
      <c r="C16900" s="6"/>
      <c r="H16900" s="8"/>
      <c r="I16900" s="4"/>
      <c r="V16900" s="27"/>
    </row>
    <row r="16901" spans="1:22" x14ac:dyDescent="0.3">
      <c r="A16901" s="1"/>
      <c r="C16901" s="6"/>
      <c r="H16901" s="8"/>
      <c r="I16901" s="4"/>
      <c r="V16901" s="27"/>
    </row>
    <row r="16902" spans="1:22" x14ac:dyDescent="0.3">
      <c r="A16902" s="1"/>
      <c r="C16902" s="6"/>
      <c r="H16902" s="8"/>
      <c r="I16902" s="4"/>
      <c r="V16902" s="27"/>
    </row>
    <row r="16903" spans="1:22" x14ac:dyDescent="0.3">
      <c r="A16903" s="1"/>
      <c r="C16903" s="6"/>
      <c r="H16903" s="8"/>
      <c r="I16903" s="4"/>
      <c r="V16903" s="27"/>
    </row>
    <row r="16904" spans="1:22" x14ac:dyDescent="0.3">
      <c r="A16904" s="1"/>
      <c r="C16904" s="6"/>
      <c r="H16904" s="8"/>
      <c r="I16904" s="4"/>
      <c r="V16904" s="27"/>
    </row>
    <row r="16905" spans="1:22" x14ac:dyDescent="0.3">
      <c r="A16905" s="1"/>
      <c r="C16905" s="6"/>
      <c r="H16905" s="8"/>
      <c r="I16905" s="4"/>
      <c r="V16905" s="27"/>
    </row>
    <row r="16906" spans="1:22" x14ac:dyDescent="0.3">
      <c r="A16906" s="1"/>
      <c r="C16906" s="6"/>
      <c r="H16906" s="8"/>
      <c r="I16906" s="4"/>
      <c r="V16906" s="27"/>
    </row>
    <row r="16907" spans="1:22" x14ac:dyDescent="0.3">
      <c r="A16907" s="1"/>
      <c r="C16907" s="6"/>
      <c r="H16907" s="8"/>
      <c r="I16907" s="4"/>
      <c r="V16907" s="27"/>
    </row>
    <row r="16908" spans="1:22" x14ac:dyDescent="0.3">
      <c r="A16908" s="1"/>
      <c r="C16908" s="6"/>
      <c r="H16908" s="8"/>
      <c r="I16908" s="4"/>
      <c r="V16908" s="27"/>
    </row>
    <row r="16909" spans="1:22" x14ac:dyDescent="0.3">
      <c r="A16909" s="1"/>
      <c r="C16909" s="6"/>
      <c r="H16909" s="8"/>
      <c r="I16909" s="4"/>
      <c r="V16909" s="27"/>
    </row>
    <row r="16910" spans="1:22" x14ac:dyDescent="0.3">
      <c r="A16910" s="1"/>
      <c r="C16910" s="6"/>
      <c r="H16910" s="8"/>
      <c r="I16910" s="4"/>
      <c r="V16910" s="27"/>
    </row>
    <row r="16911" spans="1:22" x14ac:dyDescent="0.3">
      <c r="A16911" s="1"/>
      <c r="C16911" s="6"/>
      <c r="H16911" s="8"/>
      <c r="I16911" s="4"/>
      <c r="V16911" s="27"/>
    </row>
    <row r="16912" spans="1:22" x14ac:dyDescent="0.3">
      <c r="A16912" s="1"/>
      <c r="C16912" s="6"/>
      <c r="H16912" s="8"/>
      <c r="I16912" s="4"/>
      <c r="V16912" s="27"/>
    </row>
    <row r="16913" spans="1:22" x14ac:dyDescent="0.3">
      <c r="A16913" s="1"/>
      <c r="C16913" s="6"/>
      <c r="H16913" s="8"/>
      <c r="I16913" s="4"/>
      <c r="V16913" s="27"/>
    </row>
    <row r="16914" spans="1:22" x14ac:dyDescent="0.3">
      <c r="A16914" s="1"/>
      <c r="C16914" s="6"/>
      <c r="H16914" s="8"/>
      <c r="I16914" s="4"/>
      <c r="V16914" s="27"/>
    </row>
    <row r="16915" spans="1:22" x14ac:dyDescent="0.3">
      <c r="A16915" s="1"/>
      <c r="C16915" s="6"/>
      <c r="H16915" s="8"/>
      <c r="I16915" s="4"/>
      <c r="V16915" s="27"/>
    </row>
    <row r="16916" spans="1:22" x14ac:dyDescent="0.3">
      <c r="A16916" s="1"/>
      <c r="C16916" s="6"/>
      <c r="H16916" s="8"/>
      <c r="I16916" s="4"/>
      <c r="V16916" s="27"/>
    </row>
    <row r="16917" spans="1:22" x14ac:dyDescent="0.3">
      <c r="A16917" s="1"/>
      <c r="C16917" s="6"/>
      <c r="H16917" s="8"/>
      <c r="I16917" s="4"/>
      <c r="V16917" s="27"/>
    </row>
    <row r="16918" spans="1:22" x14ac:dyDescent="0.3">
      <c r="A16918" s="1"/>
      <c r="C16918" s="6"/>
      <c r="H16918" s="8"/>
      <c r="I16918" s="4"/>
      <c r="V16918" s="27"/>
    </row>
    <row r="16919" spans="1:22" x14ac:dyDescent="0.3">
      <c r="A16919" s="1"/>
      <c r="C16919" s="6"/>
      <c r="H16919" s="8"/>
      <c r="I16919" s="4"/>
      <c r="V16919" s="27"/>
    </row>
    <row r="16920" spans="1:22" x14ac:dyDescent="0.3">
      <c r="A16920" s="1"/>
      <c r="C16920" s="6"/>
      <c r="H16920" s="8"/>
      <c r="I16920" s="4"/>
      <c r="V16920" s="27"/>
    </row>
    <row r="16921" spans="1:22" x14ac:dyDescent="0.3">
      <c r="A16921" s="1"/>
      <c r="C16921" s="6"/>
      <c r="H16921" s="8"/>
      <c r="I16921" s="4"/>
      <c r="V16921" s="27"/>
    </row>
    <row r="16922" spans="1:22" x14ac:dyDescent="0.3">
      <c r="A16922" s="1"/>
      <c r="C16922" s="6"/>
      <c r="H16922" s="8"/>
      <c r="I16922" s="4"/>
      <c r="V16922" s="27"/>
    </row>
    <row r="16923" spans="1:22" x14ac:dyDescent="0.3">
      <c r="A16923" s="1"/>
      <c r="C16923" s="6"/>
      <c r="H16923" s="8"/>
      <c r="I16923" s="4"/>
      <c r="V16923" s="27"/>
    </row>
    <row r="16924" spans="1:22" x14ac:dyDescent="0.3">
      <c r="A16924" s="1"/>
      <c r="C16924" s="6"/>
      <c r="H16924" s="8"/>
      <c r="I16924" s="4"/>
      <c r="V16924" s="27"/>
    </row>
    <row r="16925" spans="1:22" x14ac:dyDescent="0.3">
      <c r="A16925" s="1"/>
      <c r="C16925" s="6"/>
      <c r="H16925" s="8"/>
      <c r="I16925" s="4"/>
      <c r="V16925" s="27"/>
    </row>
    <row r="16926" spans="1:22" x14ac:dyDescent="0.3">
      <c r="A16926" s="1"/>
      <c r="C16926" s="6"/>
      <c r="H16926" s="8"/>
      <c r="I16926" s="4"/>
      <c r="V16926" s="27"/>
    </row>
    <row r="16927" spans="1:22" x14ac:dyDescent="0.3">
      <c r="A16927" s="1"/>
      <c r="C16927" s="6"/>
      <c r="H16927" s="8"/>
      <c r="I16927" s="4"/>
      <c r="V16927" s="27"/>
    </row>
    <row r="16928" spans="1:22" x14ac:dyDescent="0.3">
      <c r="A16928" s="1"/>
      <c r="C16928" s="6"/>
      <c r="H16928" s="8"/>
      <c r="I16928" s="4"/>
      <c r="V16928" s="27"/>
    </row>
    <row r="16929" spans="1:22" x14ac:dyDescent="0.3">
      <c r="A16929" s="1"/>
      <c r="C16929" s="6"/>
      <c r="H16929" s="8"/>
      <c r="I16929" s="4"/>
      <c r="V16929" s="27"/>
    </row>
    <row r="16930" spans="1:22" x14ac:dyDescent="0.3">
      <c r="A16930" s="1"/>
      <c r="C16930" s="6"/>
      <c r="H16930" s="8"/>
      <c r="I16930" s="4"/>
      <c r="V16930" s="27"/>
    </row>
    <row r="16931" spans="1:22" x14ac:dyDescent="0.3">
      <c r="A16931" s="1"/>
      <c r="C16931" s="6"/>
      <c r="H16931" s="8"/>
      <c r="I16931" s="4"/>
      <c r="V16931" s="27"/>
    </row>
    <row r="16932" spans="1:22" x14ac:dyDescent="0.3">
      <c r="A16932" s="1"/>
      <c r="C16932" s="6"/>
      <c r="H16932" s="8"/>
      <c r="I16932" s="4"/>
      <c r="V16932" s="27"/>
    </row>
    <row r="16933" spans="1:22" x14ac:dyDescent="0.3">
      <c r="A16933" s="1"/>
      <c r="C16933" s="6"/>
      <c r="H16933" s="8"/>
      <c r="I16933" s="4"/>
      <c r="V16933" s="27"/>
    </row>
    <row r="16934" spans="1:22" x14ac:dyDescent="0.3">
      <c r="A16934" s="1"/>
      <c r="C16934" s="6"/>
      <c r="H16934" s="8"/>
      <c r="I16934" s="4"/>
      <c r="V16934" s="27"/>
    </row>
    <row r="16935" spans="1:22" x14ac:dyDescent="0.3">
      <c r="A16935" s="1"/>
      <c r="C16935" s="6"/>
      <c r="H16935" s="8"/>
      <c r="I16935" s="4"/>
      <c r="V16935" s="27"/>
    </row>
    <row r="16936" spans="1:22" x14ac:dyDescent="0.3">
      <c r="A16936" s="1"/>
      <c r="C16936" s="6"/>
      <c r="H16936" s="8"/>
      <c r="I16936" s="4"/>
      <c r="V16936" s="27"/>
    </row>
    <row r="16937" spans="1:22" x14ac:dyDescent="0.3">
      <c r="A16937" s="1"/>
      <c r="C16937" s="6"/>
      <c r="H16937" s="8"/>
      <c r="I16937" s="4"/>
      <c r="V16937" s="27"/>
    </row>
    <row r="16938" spans="1:22" x14ac:dyDescent="0.3">
      <c r="A16938" s="1"/>
      <c r="C16938" s="6"/>
      <c r="H16938" s="8"/>
      <c r="I16938" s="4"/>
      <c r="V16938" s="27"/>
    </row>
    <row r="16939" spans="1:22" x14ac:dyDescent="0.3">
      <c r="A16939" s="1"/>
      <c r="C16939" s="6"/>
      <c r="H16939" s="8"/>
      <c r="I16939" s="4"/>
      <c r="V16939" s="27"/>
    </row>
    <row r="16940" spans="1:22" x14ac:dyDescent="0.3">
      <c r="A16940" s="1"/>
      <c r="C16940" s="6"/>
      <c r="H16940" s="8"/>
      <c r="I16940" s="4"/>
      <c r="V16940" s="27"/>
    </row>
    <row r="16941" spans="1:22" x14ac:dyDescent="0.3">
      <c r="A16941" s="1"/>
      <c r="C16941" s="6"/>
      <c r="H16941" s="8"/>
      <c r="I16941" s="4"/>
      <c r="V16941" s="27"/>
    </row>
    <row r="16942" spans="1:22" x14ac:dyDescent="0.3">
      <c r="A16942" s="1"/>
      <c r="C16942" s="6"/>
      <c r="H16942" s="8"/>
      <c r="I16942" s="4"/>
      <c r="V16942" s="27"/>
    </row>
    <row r="16943" spans="1:22" x14ac:dyDescent="0.3">
      <c r="A16943" s="1"/>
      <c r="C16943" s="6"/>
      <c r="H16943" s="8"/>
      <c r="I16943" s="4"/>
      <c r="V16943" s="27"/>
    </row>
    <row r="16944" spans="1:22" x14ac:dyDescent="0.3">
      <c r="A16944" s="1"/>
      <c r="C16944" s="6"/>
      <c r="H16944" s="8"/>
      <c r="I16944" s="4"/>
      <c r="V16944" s="27"/>
    </row>
    <row r="16945" spans="1:22" x14ac:dyDescent="0.3">
      <c r="A16945" s="1"/>
      <c r="C16945" s="6"/>
      <c r="H16945" s="8"/>
      <c r="I16945" s="4"/>
      <c r="V16945" s="27"/>
    </row>
    <row r="16946" spans="1:22" x14ac:dyDescent="0.3">
      <c r="A16946" s="1"/>
      <c r="C16946" s="6"/>
      <c r="H16946" s="8"/>
      <c r="I16946" s="4"/>
      <c r="V16946" s="27"/>
    </row>
    <row r="16947" spans="1:22" x14ac:dyDescent="0.3">
      <c r="A16947" s="1"/>
      <c r="C16947" s="6"/>
      <c r="H16947" s="8"/>
      <c r="I16947" s="4"/>
      <c r="V16947" s="27"/>
    </row>
    <row r="16948" spans="1:22" x14ac:dyDescent="0.3">
      <c r="A16948" s="1"/>
      <c r="C16948" s="6"/>
      <c r="H16948" s="8"/>
      <c r="I16948" s="4"/>
      <c r="V16948" s="27"/>
    </row>
    <row r="16949" spans="1:22" x14ac:dyDescent="0.3">
      <c r="A16949" s="1"/>
      <c r="C16949" s="6"/>
      <c r="H16949" s="8"/>
      <c r="I16949" s="4"/>
      <c r="V16949" s="27"/>
    </row>
    <row r="16950" spans="1:22" x14ac:dyDescent="0.3">
      <c r="A16950" s="1"/>
      <c r="C16950" s="6"/>
      <c r="H16950" s="8"/>
      <c r="I16950" s="4"/>
      <c r="V16950" s="27"/>
    </row>
    <row r="16951" spans="1:22" x14ac:dyDescent="0.3">
      <c r="A16951" s="1"/>
      <c r="C16951" s="6"/>
      <c r="H16951" s="8"/>
      <c r="I16951" s="4"/>
      <c r="V16951" s="27"/>
    </row>
    <row r="16952" spans="1:22" x14ac:dyDescent="0.3">
      <c r="A16952" s="1"/>
      <c r="C16952" s="6"/>
      <c r="H16952" s="8"/>
      <c r="I16952" s="4"/>
      <c r="V16952" s="27"/>
    </row>
    <row r="16953" spans="1:22" x14ac:dyDescent="0.3">
      <c r="A16953" s="1"/>
      <c r="C16953" s="6"/>
      <c r="H16953" s="8"/>
      <c r="I16953" s="4"/>
      <c r="V16953" s="27"/>
    </row>
    <row r="16954" spans="1:22" x14ac:dyDescent="0.3">
      <c r="A16954" s="1"/>
      <c r="C16954" s="6"/>
      <c r="H16954" s="8"/>
      <c r="I16954" s="4"/>
      <c r="V16954" s="27"/>
    </row>
    <row r="16955" spans="1:22" x14ac:dyDescent="0.3">
      <c r="A16955" s="1"/>
      <c r="C16955" s="6"/>
      <c r="H16955" s="8"/>
      <c r="I16955" s="4"/>
      <c r="V16955" s="27"/>
    </row>
    <row r="16956" spans="1:22" x14ac:dyDescent="0.3">
      <c r="A16956" s="1"/>
      <c r="C16956" s="6"/>
      <c r="H16956" s="8"/>
      <c r="I16956" s="4"/>
      <c r="V16956" s="27"/>
    </row>
    <row r="16957" spans="1:22" x14ac:dyDescent="0.3">
      <c r="A16957" s="1"/>
      <c r="C16957" s="6"/>
      <c r="H16957" s="8"/>
      <c r="I16957" s="4"/>
      <c r="V16957" s="27"/>
    </row>
    <row r="16958" spans="1:22" x14ac:dyDescent="0.3">
      <c r="A16958" s="1"/>
      <c r="C16958" s="6"/>
      <c r="H16958" s="8"/>
      <c r="I16958" s="4"/>
      <c r="V16958" s="27"/>
    </row>
    <row r="16959" spans="1:22" x14ac:dyDescent="0.3">
      <c r="A16959" s="1"/>
      <c r="C16959" s="6"/>
      <c r="H16959" s="8"/>
      <c r="I16959" s="4"/>
      <c r="V16959" s="27"/>
    </row>
    <row r="16960" spans="1:22" x14ac:dyDescent="0.3">
      <c r="A16960" s="1"/>
      <c r="C16960" s="6"/>
      <c r="H16960" s="8"/>
      <c r="I16960" s="4"/>
      <c r="V16960" s="27"/>
    </row>
    <row r="16961" spans="1:22" x14ac:dyDescent="0.3">
      <c r="A16961" s="1"/>
      <c r="C16961" s="6"/>
      <c r="H16961" s="8"/>
      <c r="I16961" s="4"/>
      <c r="V16961" s="27"/>
    </row>
    <row r="16962" spans="1:22" x14ac:dyDescent="0.3">
      <c r="A16962" s="1"/>
      <c r="C16962" s="6"/>
      <c r="H16962" s="8"/>
      <c r="I16962" s="4"/>
      <c r="V16962" s="27"/>
    </row>
    <row r="16963" spans="1:22" x14ac:dyDescent="0.3">
      <c r="A16963" s="1"/>
      <c r="C16963" s="6"/>
      <c r="H16963" s="8"/>
      <c r="I16963" s="4"/>
      <c r="V16963" s="27"/>
    </row>
    <row r="16964" spans="1:22" x14ac:dyDescent="0.3">
      <c r="A16964" s="1"/>
      <c r="C16964" s="6"/>
      <c r="H16964" s="8"/>
      <c r="I16964" s="4"/>
      <c r="V16964" s="27"/>
    </row>
    <row r="16965" spans="1:22" x14ac:dyDescent="0.3">
      <c r="A16965" s="1"/>
      <c r="C16965" s="6"/>
      <c r="H16965" s="8"/>
      <c r="I16965" s="4"/>
      <c r="V16965" s="27"/>
    </row>
    <row r="16966" spans="1:22" x14ac:dyDescent="0.3">
      <c r="A16966" s="1"/>
      <c r="C16966" s="6"/>
      <c r="H16966" s="8"/>
      <c r="I16966" s="4"/>
      <c r="V16966" s="27"/>
    </row>
    <row r="16967" spans="1:22" x14ac:dyDescent="0.3">
      <c r="A16967" s="1"/>
      <c r="C16967" s="6"/>
      <c r="H16967" s="8"/>
      <c r="I16967" s="4"/>
      <c r="V16967" s="27"/>
    </row>
    <row r="16968" spans="1:22" x14ac:dyDescent="0.3">
      <c r="A16968" s="1"/>
      <c r="C16968" s="6"/>
      <c r="H16968" s="8"/>
      <c r="I16968" s="4"/>
      <c r="V16968" s="27"/>
    </row>
    <row r="16969" spans="1:22" x14ac:dyDescent="0.3">
      <c r="A16969" s="1"/>
      <c r="C16969" s="6"/>
      <c r="H16969" s="8"/>
      <c r="I16969" s="4"/>
      <c r="V16969" s="27"/>
    </row>
    <row r="16970" spans="1:22" x14ac:dyDescent="0.3">
      <c r="A16970" s="1"/>
      <c r="C16970" s="6"/>
      <c r="H16970" s="8"/>
      <c r="I16970" s="4"/>
      <c r="V16970" s="27"/>
    </row>
    <row r="16971" spans="1:22" x14ac:dyDescent="0.3">
      <c r="A16971" s="1"/>
      <c r="C16971" s="6"/>
      <c r="H16971" s="8"/>
      <c r="I16971" s="4"/>
      <c r="V16971" s="27"/>
    </row>
    <row r="16972" spans="1:22" x14ac:dyDescent="0.3">
      <c r="A16972" s="1"/>
      <c r="C16972" s="6"/>
      <c r="H16972" s="8"/>
      <c r="I16972" s="4"/>
      <c r="V16972" s="27"/>
    </row>
    <row r="16973" spans="1:22" x14ac:dyDescent="0.3">
      <c r="A16973" s="1"/>
      <c r="C16973" s="6"/>
      <c r="H16973" s="8"/>
      <c r="I16973" s="4"/>
      <c r="V16973" s="27"/>
    </row>
    <row r="16974" spans="1:22" x14ac:dyDescent="0.3">
      <c r="A16974" s="1"/>
      <c r="C16974" s="6"/>
      <c r="H16974" s="8"/>
      <c r="I16974" s="4"/>
      <c r="V16974" s="27"/>
    </row>
    <row r="16975" spans="1:22" x14ac:dyDescent="0.3">
      <c r="A16975" s="1"/>
      <c r="C16975" s="6"/>
      <c r="H16975" s="8"/>
      <c r="I16975" s="4"/>
      <c r="V16975" s="27"/>
    </row>
    <row r="16976" spans="1:22" x14ac:dyDescent="0.3">
      <c r="A16976" s="1"/>
      <c r="C16976" s="6"/>
      <c r="H16976" s="8"/>
      <c r="I16976" s="4"/>
      <c r="V16976" s="27"/>
    </row>
    <row r="16977" spans="1:22" x14ac:dyDescent="0.3">
      <c r="A16977" s="1"/>
      <c r="C16977" s="6"/>
      <c r="H16977" s="8"/>
      <c r="I16977" s="4"/>
      <c r="V16977" s="27"/>
    </row>
    <row r="16978" spans="1:22" x14ac:dyDescent="0.3">
      <c r="A16978" s="1"/>
      <c r="C16978" s="6"/>
      <c r="H16978" s="8"/>
      <c r="I16978" s="4"/>
      <c r="V16978" s="27"/>
    </row>
    <row r="16979" spans="1:22" x14ac:dyDescent="0.3">
      <c r="A16979" s="1"/>
      <c r="C16979" s="6"/>
      <c r="H16979" s="8"/>
      <c r="I16979" s="4"/>
      <c r="V16979" s="27"/>
    </row>
    <row r="16980" spans="1:22" x14ac:dyDescent="0.3">
      <c r="A16980" s="1"/>
      <c r="C16980" s="6"/>
      <c r="H16980" s="8"/>
      <c r="I16980" s="4"/>
      <c r="V16980" s="27"/>
    </row>
    <row r="16981" spans="1:22" x14ac:dyDescent="0.3">
      <c r="A16981" s="1"/>
      <c r="C16981" s="6"/>
      <c r="H16981" s="8"/>
      <c r="I16981" s="4"/>
      <c r="V16981" s="27"/>
    </row>
    <row r="16982" spans="1:22" x14ac:dyDescent="0.3">
      <c r="A16982" s="1"/>
      <c r="C16982" s="6"/>
      <c r="H16982" s="8"/>
      <c r="I16982" s="4"/>
      <c r="V16982" s="27"/>
    </row>
    <row r="16983" spans="1:22" x14ac:dyDescent="0.3">
      <c r="A16983" s="1"/>
      <c r="C16983" s="6"/>
      <c r="H16983" s="8"/>
      <c r="I16983" s="4"/>
      <c r="V16983" s="27"/>
    </row>
    <row r="16984" spans="1:22" x14ac:dyDescent="0.3">
      <c r="A16984" s="1"/>
      <c r="C16984" s="6"/>
      <c r="H16984" s="8"/>
      <c r="I16984" s="4"/>
      <c r="V16984" s="27"/>
    </row>
    <row r="16985" spans="1:22" x14ac:dyDescent="0.3">
      <c r="A16985" s="1"/>
      <c r="C16985" s="6"/>
      <c r="H16985" s="8"/>
      <c r="I16985" s="4"/>
      <c r="V16985" s="27"/>
    </row>
    <row r="16986" spans="1:22" x14ac:dyDescent="0.3">
      <c r="A16986" s="1"/>
      <c r="C16986" s="6"/>
      <c r="H16986" s="8"/>
      <c r="I16986" s="4"/>
      <c r="V16986" s="27"/>
    </row>
    <row r="16987" spans="1:22" x14ac:dyDescent="0.3">
      <c r="A16987" s="1"/>
      <c r="C16987" s="6"/>
      <c r="H16987" s="8"/>
      <c r="I16987" s="4"/>
      <c r="V16987" s="27"/>
    </row>
    <row r="16988" spans="1:22" x14ac:dyDescent="0.3">
      <c r="A16988" s="1"/>
      <c r="C16988" s="6"/>
      <c r="H16988" s="8"/>
      <c r="I16988" s="4"/>
      <c r="V16988" s="27"/>
    </row>
    <row r="16989" spans="1:22" x14ac:dyDescent="0.3">
      <c r="A16989" s="1"/>
      <c r="C16989" s="6"/>
      <c r="H16989" s="8"/>
      <c r="I16989" s="4"/>
      <c r="V16989" s="27"/>
    </row>
    <row r="16990" spans="1:22" x14ac:dyDescent="0.3">
      <c r="A16990" s="1"/>
      <c r="C16990" s="6"/>
      <c r="H16990" s="8"/>
      <c r="I16990" s="4"/>
      <c r="V16990" s="27"/>
    </row>
    <row r="16991" spans="1:22" x14ac:dyDescent="0.3">
      <c r="A16991" s="1"/>
      <c r="C16991" s="6"/>
      <c r="H16991" s="8"/>
      <c r="I16991" s="4"/>
      <c r="V16991" s="27"/>
    </row>
    <row r="16992" spans="1:22" x14ac:dyDescent="0.3">
      <c r="A16992" s="1"/>
      <c r="C16992" s="6"/>
      <c r="H16992" s="8"/>
      <c r="I16992" s="4"/>
      <c r="V16992" s="27"/>
    </row>
    <row r="16993" spans="1:22" x14ac:dyDescent="0.3">
      <c r="A16993" s="1"/>
      <c r="C16993" s="6"/>
      <c r="H16993" s="8"/>
      <c r="I16993" s="4"/>
      <c r="V16993" s="27"/>
    </row>
    <row r="16994" spans="1:22" x14ac:dyDescent="0.3">
      <c r="A16994" s="1"/>
      <c r="C16994" s="6"/>
      <c r="H16994" s="8"/>
      <c r="I16994" s="4"/>
      <c r="V16994" s="27"/>
    </row>
    <row r="16995" spans="1:22" x14ac:dyDescent="0.3">
      <c r="A16995" s="1"/>
      <c r="C16995" s="6"/>
      <c r="H16995" s="8"/>
      <c r="I16995" s="4"/>
      <c r="V16995" s="27"/>
    </row>
    <row r="16996" spans="1:22" x14ac:dyDescent="0.3">
      <c r="A16996" s="1"/>
      <c r="C16996" s="6"/>
      <c r="H16996" s="8"/>
      <c r="I16996" s="4"/>
      <c r="V16996" s="27"/>
    </row>
    <row r="16997" spans="1:22" x14ac:dyDescent="0.3">
      <c r="A16997" s="1"/>
      <c r="C16997" s="6"/>
      <c r="H16997" s="8"/>
      <c r="I16997" s="4"/>
      <c r="V16997" s="27"/>
    </row>
    <row r="16998" spans="1:22" x14ac:dyDescent="0.3">
      <c r="A16998" s="1"/>
      <c r="C16998" s="6"/>
      <c r="H16998" s="8"/>
      <c r="I16998" s="4"/>
      <c r="V16998" s="27"/>
    </row>
    <row r="16999" spans="1:22" x14ac:dyDescent="0.3">
      <c r="A16999" s="1"/>
      <c r="C16999" s="6"/>
      <c r="H16999" s="8"/>
      <c r="I16999" s="4"/>
      <c r="V16999" s="27"/>
    </row>
    <row r="17000" spans="1:22" x14ac:dyDescent="0.3">
      <c r="A17000" s="1"/>
      <c r="C17000" s="6"/>
      <c r="H17000" s="8"/>
      <c r="I17000" s="4"/>
      <c r="V17000" s="27"/>
    </row>
    <row r="17001" spans="1:22" x14ac:dyDescent="0.3">
      <c r="A17001" s="1"/>
      <c r="C17001" s="6"/>
      <c r="H17001" s="8"/>
      <c r="I17001" s="4"/>
      <c r="V17001" s="27"/>
    </row>
    <row r="17002" spans="1:22" x14ac:dyDescent="0.3">
      <c r="A17002" s="1"/>
      <c r="C17002" s="6"/>
      <c r="H17002" s="8"/>
      <c r="I17002" s="4"/>
      <c r="V17002" s="27"/>
    </row>
    <row r="17003" spans="1:22" x14ac:dyDescent="0.3">
      <c r="A17003" s="1"/>
      <c r="C17003" s="6"/>
      <c r="H17003" s="8"/>
      <c r="I17003" s="4"/>
      <c r="V17003" s="27"/>
    </row>
    <row r="17004" spans="1:22" x14ac:dyDescent="0.3">
      <c r="A17004" s="1"/>
      <c r="C17004" s="6"/>
      <c r="H17004" s="8"/>
      <c r="I17004" s="4"/>
      <c r="V17004" s="27"/>
    </row>
    <row r="17005" spans="1:22" x14ac:dyDescent="0.3">
      <c r="A17005" s="1"/>
      <c r="C17005" s="6"/>
      <c r="H17005" s="8"/>
      <c r="I17005" s="4"/>
      <c r="V17005" s="27"/>
    </row>
    <row r="17006" spans="1:22" x14ac:dyDescent="0.3">
      <c r="A17006" s="1"/>
      <c r="C17006" s="6"/>
      <c r="H17006" s="8"/>
      <c r="I17006" s="4"/>
      <c r="V17006" s="27"/>
    </row>
    <row r="17007" spans="1:22" x14ac:dyDescent="0.3">
      <c r="A17007" s="1"/>
      <c r="C17007" s="6"/>
      <c r="H17007" s="8"/>
      <c r="I17007" s="4"/>
      <c r="V17007" s="27"/>
    </row>
    <row r="17008" spans="1:22" x14ac:dyDescent="0.3">
      <c r="A17008" s="1"/>
      <c r="C17008" s="6"/>
      <c r="H17008" s="8"/>
      <c r="I17008" s="4"/>
      <c r="V17008" s="27"/>
    </row>
    <row r="17009" spans="1:22" x14ac:dyDescent="0.3">
      <c r="A17009" s="1"/>
      <c r="C17009" s="6"/>
      <c r="H17009" s="8"/>
      <c r="I17009" s="4"/>
      <c r="V17009" s="27"/>
    </row>
    <row r="17010" spans="1:22" x14ac:dyDescent="0.3">
      <c r="A17010" s="1"/>
      <c r="C17010" s="6"/>
      <c r="H17010" s="8"/>
      <c r="I17010" s="4"/>
      <c r="V17010" s="27"/>
    </row>
    <row r="17011" spans="1:22" x14ac:dyDescent="0.3">
      <c r="A17011" s="1"/>
      <c r="C17011" s="6"/>
      <c r="H17011" s="8"/>
      <c r="I17011" s="4"/>
      <c r="V17011" s="27"/>
    </row>
    <row r="17012" spans="1:22" x14ac:dyDescent="0.3">
      <c r="A17012" s="1"/>
      <c r="C17012" s="6"/>
      <c r="H17012" s="8"/>
      <c r="I17012" s="4"/>
      <c r="V17012" s="27"/>
    </row>
    <row r="17013" spans="1:22" x14ac:dyDescent="0.3">
      <c r="A17013" s="1"/>
      <c r="C17013" s="6"/>
      <c r="H17013" s="8"/>
      <c r="I17013" s="4"/>
      <c r="V17013" s="27"/>
    </row>
    <row r="17014" spans="1:22" x14ac:dyDescent="0.3">
      <c r="A17014" s="1"/>
      <c r="C17014" s="6"/>
      <c r="H17014" s="8"/>
      <c r="I17014" s="4"/>
      <c r="V17014" s="27"/>
    </row>
    <row r="17015" spans="1:22" x14ac:dyDescent="0.3">
      <c r="A17015" s="1"/>
      <c r="C17015" s="6"/>
      <c r="H17015" s="8"/>
      <c r="I17015" s="4"/>
      <c r="V17015" s="27"/>
    </row>
    <row r="17016" spans="1:22" x14ac:dyDescent="0.3">
      <c r="A17016" s="1"/>
      <c r="C17016" s="6"/>
      <c r="H17016" s="8"/>
      <c r="I17016" s="4"/>
      <c r="V17016" s="27"/>
    </row>
    <row r="17017" spans="1:22" x14ac:dyDescent="0.3">
      <c r="A17017" s="1"/>
      <c r="C17017" s="6"/>
      <c r="H17017" s="8"/>
      <c r="I17017" s="4"/>
      <c r="V17017" s="27"/>
    </row>
    <row r="17018" spans="1:22" x14ac:dyDescent="0.3">
      <c r="A17018" s="1"/>
      <c r="C17018" s="6"/>
      <c r="H17018" s="8"/>
      <c r="I17018" s="4"/>
      <c r="V17018" s="27"/>
    </row>
    <row r="17019" spans="1:22" x14ac:dyDescent="0.3">
      <c r="A17019" s="1"/>
      <c r="C17019" s="6"/>
      <c r="H17019" s="8"/>
      <c r="I17019" s="4"/>
      <c r="V17019" s="27"/>
    </row>
    <row r="17020" spans="1:22" x14ac:dyDescent="0.3">
      <c r="A17020" s="1"/>
      <c r="C17020" s="6"/>
      <c r="H17020" s="8"/>
      <c r="I17020" s="4"/>
      <c r="V17020" s="27"/>
    </row>
    <row r="17021" spans="1:22" x14ac:dyDescent="0.3">
      <c r="A17021" s="1"/>
      <c r="C17021" s="6"/>
      <c r="H17021" s="8"/>
      <c r="I17021" s="4"/>
      <c r="V17021" s="27"/>
    </row>
    <row r="17022" spans="1:22" x14ac:dyDescent="0.3">
      <c r="A17022" s="1"/>
      <c r="C17022" s="6"/>
      <c r="H17022" s="8"/>
      <c r="I17022" s="4"/>
      <c r="V17022" s="27"/>
    </row>
    <row r="17023" spans="1:22" x14ac:dyDescent="0.3">
      <c r="A17023" s="1"/>
      <c r="C17023" s="6"/>
      <c r="H17023" s="8"/>
      <c r="I17023" s="4"/>
      <c r="V17023" s="27"/>
    </row>
    <row r="17024" spans="1:22" x14ac:dyDescent="0.3">
      <c r="A17024" s="1"/>
      <c r="C17024" s="6"/>
      <c r="H17024" s="8"/>
      <c r="I17024" s="4"/>
      <c r="V17024" s="27"/>
    </row>
    <row r="17025" spans="1:22" x14ac:dyDescent="0.3">
      <c r="A17025" s="1"/>
      <c r="C17025" s="6"/>
      <c r="H17025" s="8"/>
      <c r="I17025" s="4"/>
      <c r="V17025" s="27"/>
    </row>
    <row r="17026" spans="1:22" x14ac:dyDescent="0.3">
      <c r="A17026" s="1"/>
      <c r="C17026" s="6"/>
      <c r="H17026" s="8"/>
      <c r="I17026" s="4"/>
      <c r="V17026" s="27"/>
    </row>
    <row r="17027" spans="1:22" x14ac:dyDescent="0.3">
      <c r="A17027" s="1"/>
      <c r="C17027" s="6"/>
      <c r="H17027" s="8"/>
      <c r="I17027" s="4"/>
      <c r="V17027" s="27"/>
    </row>
    <row r="17028" spans="1:22" x14ac:dyDescent="0.3">
      <c r="A17028" s="1"/>
      <c r="C17028" s="6"/>
      <c r="H17028" s="8"/>
      <c r="I17028" s="4"/>
      <c r="V17028" s="27"/>
    </row>
    <row r="17029" spans="1:22" x14ac:dyDescent="0.3">
      <c r="A17029" s="1"/>
      <c r="C17029" s="6"/>
      <c r="H17029" s="8"/>
      <c r="I17029" s="4"/>
      <c r="V17029" s="27"/>
    </row>
    <row r="17030" spans="1:22" x14ac:dyDescent="0.3">
      <c r="A17030" s="1"/>
      <c r="C17030" s="6"/>
      <c r="H17030" s="8"/>
      <c r="I17030" s="4"/>
      <c r="V17030" s="27"/>
    </row>
    <row r="17031" spans="1:22" x14ac:dyDescent="0.3">
      <c r="A17031" s="1"/>
      <c r="C17031" s="6"/>
      <c r="H17031" s="8"/>
      <c r="I17031" s="4"/>
      <c r="V17031" s="27"/>
    </row>
    <row r="17032" spans="1:22" x14ac:dyDescent="0.3">
      <c r="A17032" s="1"/>
      <c r="C17032" s="6"/>
      <c r="H17032" s="8"/>
      <c r="I17032" s="4"/>
      <c r="V17032" s="27"/>
    </row>
    <row r="17033" spans="1:22" x14ac:dyDescent="0.3">
      <c r="A17033" s="1"/>
      <c r="C17033" s="6"/>
      <c r="H17033" s="8"/>
      <c r="I17033" s="4"/>
      <c r="V17033" s="27"/>
    </row>
    <row r="17034" spans="1:22" x14ac:dyDescent="0.3">
      <c r="A17034" s="1"/>
      <c r="C17034" s="6"/>
      <c r="H17034" s="8"/>
      <c r="I17034" s="4"/>
      <c r="V17034" s="27"/>
    </row>
    <row r="17035" spans="1:22" x14ac:dyDescent="0.3">
      <c r="A17035" s="1"/>
      <c r="C17035" s="6"/>
      <c r="H17035" s="8"/>
      <c r="I17035" s="4"/>
      <c r="V17035" s="27"/>
    </row>
    <row r="17036" spans="1:22" x14ac:dyDescent="0.3">
      <c r="A17036" s="1"/>
      <c r="C17036" s="6"/>
      <c r="H17036" s="8"/>
      <c r="I17036" s="4"/>
      <c r="V17036" s="27"/>
    </row>
    <row r="17037" spans="1:22" x14ac:dyDescent="0.3">
      <c r="A17037" s="1"/>
      <c r="C17037" s="6"/>
      <c r="H17037" s="8"/>
      <c r="I17037" s="4"/>
      <c r="V17037" s="27"/>
    </row>
    <row r="17038" spans="1:22" x14ac:dyDescent="0.3">
      <c r="A17038" s="1"/>
      <c r="C17038" s="6"/>
      <c r="H17038" s="8"/>
      <c r="I17038" s="4"/>
      <c r="V17038" s="27"/>
    </row>
    <row r="17039" spans="1:22" x14ac:dyDescent="0.3">
      <c r="A17039" s="1"/>
      <c r="C17039" s="6"/>
      <c r="H17039" s="8"/>
      <c r="I17039" s="4"/>
      <c r="V17039" s="27"/>
    </row>
    <row r="17040" spans="1:22" x14ac:dyDescent="0.3">
      <c r="A17040" s="1"/>
      <c r="C17040" s="6"/>
      <c r="H17040" s="8"/>
      <c r="I17040" s="4"/>
      <c r="V17040" s="27"/>
    </row>
    <row r="17041" spans="1:22" x14ac:dyDescent="0.3">
      <c r="A17041" s="1"/>
      <c r="C17041" s="6"/>
      <c r="H17041" s="8"/>
      <c r="I17041" s="4"/>
      <c r="V17041" s="27"/>
    </row>
    <row r="17042" spans="1:22" x14ac:dyDescent="0.3">
      <c r="A17042" s="1"/>
      <c r="C17042" s="6"/>
      <c r="H17042" s="8"/>
      <c r="I17042" s="4"/>
      <c r="V17042" s="27"/>
    </row>
    <row r="17043" spans="1:22" x14ac:dyDescent="0.3">
      <c r="A17043" s="1"/>
      <c r="C17043" s="6"/>
      <c r="H17043" s="8"/>
      <c r="I17043" s="4"/>
      <c r="V17043" s="27"/>
    </row>
    <row r="17044" spans="1:22" x14ac:dyDescent="0.3">
      <c r="A17044" s="1"/>
      <c r="C17044" s="6"/>
      <c r="H17044" s="8"/>
      <c r="I17044" s="4"/>
      <c r="V17044" s="27"/>
    </row>
    <row r="17045" spans="1:22" x14ac:dyDescent="0.3">
      <c r="A17045" s="1"/>
      <c r="C17045" s="6"/>
      <c r="H17045" s="8"/>
      <c r="I17045" s="4"/>
      <c r="V17045" s="27"/>
    </row>
    <row r="17046" spans="1:22" x14ac:dyDescent="0.3">
      <c r="A17046" s="1"/>
      <c r="C17046" s="6"/>
      <c r="H17046" s="8"/>
      <c r="I17046" s="4"/>
      <c r="V17046" s="27"/>
    </row>
    <row r="17047" spans="1:22" x14ac:dyDescent="0.3">
      <c r="A17047" s="1"/>
      <c r="C17047" s="6"/>
      <c r="H17047" s="8"/>
      <c r="I17047" s="4"/>
      <c r="V17047" s="27"/>
    </row>
    <row r="17048" spans="1:22" x14ac:dyDescent="0.3">
      <c r="A17048" s="1"/>
      <c r="C17048" s="6"/>
      <c r="H17048" s="8"/>
      <c r="I17048" s="4"/>
      <c r="V17048" s="27"/>
    </row>
    <row r="17049" spans="1:22" x14ac:dyDescent="0.3">
      <c r="A17049" s="1"/>
      <c r="C17049" s="6"/>
      <c r="H17049" s="8"/>
      <c r="I17049" s="4"/>
      <c r="V17049" s="27"/>
    </row>
    <row r="17050" spans="1:22" x14ac:dyDescent="0.3">
      <c r="A17050" s="1"/>
      <c r="C17050" s="6"/>
      <c r="H17050" s="8"/>
      <c r="I17050" s="4"/>
      <c r="V17050" s="27"/>
    </row>
    <row r="17051" spans="1:22" x14ac:dyDescent="0.3">
      <c r="A17051" s="1"/>
      <c r="C17051" s="6"/>
      <c r="H17051" s="8"/>
      <c r="I17051" s="4"/>
      <c r="V17051" s="27"/>
    </row>
    <row r="17052" spans="1:22" x14ac:dyDescent="0.3">
      <c r="A17052" s="1"/>
      <c r="C17052" s="6"/>
      <c r="H17052" s="8"/>
      <c r="I17052" s="4"/>
      <c r="V17052" s="27"/>
    </row>
    <row r="17053" spans="1:22" x14ac:dyDescent="0.3">
      <c r="A17053" s="1"/>
      <c r="C17053" s="6"/>
      <c r="H17053" s="8"/>
      <c r="I17053" s="4"/>
      <c r="V17053" s="27"/>
    </row>
    <row r="17054" spans="1:22" x14ac:dyDescent="0.3">
      <c r="A17054" s="1"/>
      <c r="C17054" s="6"/>
      <c r="H17054" s="8"/>
      <c r="I17054" s="4"/>
      <c r="V17054" s="27"/>
    </row>
    <row r="17055" spans="1:22" x14ac:dyDescent="0.3">
      <c r="A17055" s="1"/>
      <c r="C17055" s="6"/>
      <c r="H17055" s="8"/>
      <c r="I17055" s="4"/>
      <c r="V17055" s="27"/>
    </row>
    <row r="17056" spans="1:22" x14ac:dyDescent="0.3">
      <c r="A17056" s="1"/>
      <c r="C17056" s="6"/>
      <c r="H17056" s="8"/>
      <c r="I17056" s="4"/>
      <c r="V17056" s="27"/>
    </row>
    <row r="17057" spans="1:22" x14ac:dyDescent="0.3">
      <c r="A17057" s="1"/>
      <c r="C17057" s="6"/>
      <c r="H17057" s="8"/>
      <c r="I17057" s="4"/>
      <c r="V17057" s="27"/>
    </row>
    <row r="17058" spans="1:22" x14ac:dyDescent="0.3">
      <c r="A17058" s="1"/>
      <c r="C17058" s="6"/>
      <c r="H17058" s="8"/>
      <c r="I17058" s="4"/>
      <c r="V17058" s="27"/>
    </row>
    <row r="17059" spans="1:22" x14ac:dyDescent="0.3">
      <c r="A17059" s="1"/>
      <c r="C17059" s="6"/>
      <c r="H17059" s="8"/>
      <c r="I17059" s="4"/>
      <c r="V17059" s="27"/>
    </row>
    <row r="17060" spans="1:22" x14ac:dyDescent="0.3">
      <c r="A17060" s="1"/>
      <c r="C17060" s="6"/>
      <c r="H17060" s="8"/>
      <c r="I17060" s="4"/>
      <c r="V17060" s="27"/>
    </row>
    <row r="17061" spans="1:22" x14ac:dyDescent="0.3">
      <c r="A17061" s="1"/>
      <c r="C17061" s="6"/>
      <c r="H17061" s="8"/>
      <c r="I17061" s="4"/>
      <c r="V17061" s="27"/>
    </row>
    <row r="17062" spans="1:22" x14ac:dyDescent="0.3">
      <c r="A17062" s="1"/>
      <c r="C17062" s="6"/>
      <c r="H17062" s="8"/>
      <c r="I17062" s="4"/>
      <c r="V17062" s="27"/>
    </row>
    <row r="17063" spans="1:22" x14ac:dyDescent="0.3">
      <c r="A17063" s="1"/>
      <c r="C17063" s="6"/>
      <c r="H17063" s="8"/>
      <c r="I17063" s="4"/>
      <c r="V17063" s="27"/>
    </row>
    <row r="17064" spans="1:22" x14ac:dyDescent="0.3">
      <c r="A17064" s="1"/>
      <c r="C17064" s="6"/>
      <c r="H17064" s="8"/>
      <c r="I17064" s="4"/>
      <c r="V17064" s="27"/>
    </row>
    <row r="17065" spans="1:22" x14ac:dyDescent="0.3">
      <c r="A17065" s="1"/>
      <c r="C17065" s="6"/>
      <c r="H17065" s="8"/>
      <c r="I17065" s="4"/>
      <c r="V17065" s="27"/>
    </row>
    <row r="17066" spans="1:22" x14ac:dyDescent="0.3">
      <c r="A17066" s="1"/>
      <c r="C17066" s="6"/>
      <c r="H17066" s="8"/>
      <c r="I17066" s="4"/>
      <c r="V17066" s="27"/>
    </row>
    <row r="17067" spans="1:22" x14ac:dyDescent="0.3">
      <c r="A17067" s="1"/>
      <c r="C17067" s="6"/>
      <c r="H17067" s="8"/>
      <c r="I17067" s="4"/>
      <c r="V17067" s="27"/>
    </row>
    <row r="17068" spans="1:22" x14ac:dyDescent="0.3">
      <c r="A17068" s="1"/>
      <c r="C17068" s="6"/>
      <c r="H17068" s="8"/>
      <c r="I17068" s="4"/>
      <c r="V17068" s="27"/>
    </row>
    <row r="17069" spans="1:22" x14ac:dyDescent="0.3">
      <c r="A17069" s="1"/>
      <c r="C17069" s="6"/>
      <c r="H17069" s="8"/>
      <c r="I17069" s="4"/>
      <c r="V17069" s="27"/>
    </row>
    <row r="17070" spans="1:22" x14ac:dyDescent="0.3">
      <c r="A17070" s="1"/>
      <c r="C17070" s="6"/>
      <c r="H17070" s="8"/>
      <c r="I17070" s="4"/>
      <c r="V17070" s="27"/>
    </row>
    <row r="17071" spans="1:22" x14ac:dyDescent="0.3">
      <c r="A17071" s="1"/>
      <c r="C17071" s="6"/>
      <c r="H17071" s="8"/>
      <c r="I17071" s="4"/>
      <c r="V17071" s="27"/>
    </row>
    <row r="17072" spans="1:22" x14ac:dyDescent="0.3">
      <c r="A17072" s="1"/>
      <c r="C17072" s="6"/>
      <c r="H17072" s="8"/>
      <c r="I17072" s="4"/>
      <c r="V17072" s="27"/>
    </row>
    <row r="17073" spans="1:22" x14ac:dyDescent="0.3">
      <c r="A17073" s="1"/>
      <c r="C17073" s="6"/>
      <c r="H17073" s="8"/>
      <c r="I17073" s="4"/>
      <c r="V17073" s="27"/>
    </row>
    <row r="17074" spans="1:22" x14ac:dyDescent="0.3">
      <c r="A17074" s="1"/>
      <c r="C17074" s="6"/>
      <c r="H17074" s="8"/>
      <c r="I17074" s="4"/>
      <c r="V17074" s="27"/>
    </row>
    <row r="17075" spans="1:22" x14ac:dyDescent="0.3">
      <c r="A17075" s="1"/>
      <c r="C17075" s="6"/>
      <c r="H17075" s="8"/>
      <c r="I17075" s="4"/>
      <c r="V17075" s="27"/>
    </row>
    <row r="17076" spans="1:22" x14ac:dyDescent="0.3">
      <c r="A17076" s="1"/>
      <c r="C17076" s="6"/>
      <c r="H17076" s="8"/>
      <c r="I17076" s="4"/>
      <c r="V17076" s="27"/>
    </row>
    <row r="17077" spans="1:22" x14ac:dyDescent="0.3">
      <c r="A17077" s="1"/>
      <c r="C17077" s="6"/>
      <c r="H17077" s="8"/>
      <c r="I17077" s="4"/>
      <c r="V17077" s="27"/>
    </row>
    <row r="17078" spans="1:22" x14ac:dyDescent="0.3">
      <c r="A17078" s="1"/>
      <c r="C17078" s="6"/>
      <c r="H17078" s="8"/>
      <c r="I17078" s="4"/>
      <c r="V17078" s="27"/>
    </row>
    <row r="17079" spans="1:22" x14ac:dyDescent="0.3">
      <c r="A17079" s="1"/>
      <c r="C17079" s="6"/>
      <c r="H17079" s="8"/>
      <c r="I17079" s="4"/>
      <c r="V17079" s="27"/>
    </row>
    <row r="17080" spans="1:22" x14ac:dyDescent="0.3">
      <c r="A17080" s="1"/>
      <c r="C17080" s="6"/>
      <c r="H17080" s="8"/>
      <c r="I17080" s="4"/>
      <c r="V17080" s="27"/>
    </row>
    <row r="17081" spans="1:22" x14ac:dyDescent="0.3">
      <c r="A17081" s="1"/>
      <c r="C17081" s="6"/>
      <c r="H17081" s="8"/>
      <c r="I17081" s="4"/>
      <c r="V17081" s="27"/>
    </row>
    <row r="17082" spans="1:22" x14ac:dyDescent="0.3">
      <c r="A17082" s="1"/>
      <c r="C17082" s="6"/>
      <c r="H17082" s="8"/>
      <c r="I17082" s="4"/>
      <c r="V17082" s="27"/>
    </row>
    <row r="17083" spans="1:22" x14ac:dyDescent="0.3">
      <c r="A17083" s="1"/>
      <c r="C17083" s="6"/>
      <c r="H17083" s="8"/>
      <c r="I17083" s="4"/>
      <c r="V17083" s="27"/>
    </row>
    <row r="17084" spans="1:22" x14ac:dyDescent="0.3">
      <c r="A17084" s="1"/>
      <c r="C17084" s="6"/>
      <c r="H17084" s="8"/>
      <c r="I17084" s="4"/>
      <c r="V17084" s="27"/>
    </row>
    <row r="17085" spans="1:22" x14ac:dyDescent="0.3">
      <c r="A17085" s="1"/>
      <c r="C17085" s="6"/>
      <c r="H17085" s="8"/>
      <c r="I17085" s="4"/>
      <c r="V17085" s="27"/>
    </row>
    <row r="17086" spans="1:22" x14ac:dyDescent="0.3">
      <c r="A17086" s="1"/>
      <c r="C17086" s="6"/>
      <c r="H17086" s="8"/>
      <c r="I17086" s="4"/>
      <c r="V17086" s="27"/>
    </row>
    <row r="17087" spans="1:22" x14ac:dyDescent="0.3">
      <c r="A17087" s="1"/>
      <c r="C17087" s="6"/>
      <c r="H17087" s="8"/>
      <c r="I17087" s="4"/>
      <c r="V17087" s="27"/>
    </row>
    <row r="17088" spans="1:22" x14ac:dyDescent="0.3">
      <c r="A17088" s="1"/>
      <c r="C17088" s="6"/>
      <c r="H17088" s="8"/>
      <c r="I17088" s="4"/>
      <c r="V17088" s="27"/>
    </row>
    <row r="17089" spans="1:22" x14ac:dyDescent="0.3">
      <c r="A17089" s="1"/>
      <c r="C17089" s="6"/>
      <c r="H17089" s="8"/>
      <c r="I17089" s="4"/>
      <c r="V17089" s="27"/>
    </row>
    <row r="17090" spans="1:22" x14ac:dyDescent="0.3">
      <c r="A17090" s="1"/>
      <c r="C17090" s="6"/>
      <c r="H17090" s="8"/>
      <c r="I17090" s="4"/>
      <c r="V17090" s="27"/>
    </row>
    <row r="17091" spans="1:22" x14ac:dyDescent="0.3">
      <c r="A17091" s="1"/>
      <c r="C17091" s="6"/>
      <c r="H17091" s="8"/>
      <c r="I17091" s="4"/>
      <c r="V17091" s="27"/>
    </row>
    <row r="17092" spans="1:22" x14ac:dyDescent="0.3">
      <c r="A17092" s="1"/>
      <c r="C17092" s="6"/>
      <c r="H17092" s="8"/>
      <c r="I17092" s="4"/>
      <c r="V17092" s="27"/>
    </row>
    <row r="17093" spans="1:22" x14ac:dyDescent="0.3">
      <c r="A17093" s="1"/>
      <c r="C17093" s="6"/>
      <c r="H17093" s="8"/>
      <c r="I17093" s="4"/>
      <c r="V17093" s="27"/>
    </row>
    <row r="17094" spans="1:22" x14ac:dyDescent="0.3">
      <c r="A17094" s="1"/>
      <c r="C17094" s="6"/>
      <c r="H17094" s="8"/>
      <c r="I17094" s="4"/>
      <c r="V17094" s="27"/>
    </row>
    <row r="17095" spans="1:22" x14ac:dyDescent="0.3">
      <c r="A17095" s="1"/>
      <c r="C17095" s="6"/>
      <c r="H17095" s="8"/>
      <c r="I17095" s="4"/>
      <c r="V17095" s="27"/>
    </row>
    <row r="17096" spans="1:22" x14ac:dyDescent="0.3">
      <c r="A17096" s="1"/>
      <c r="C17096" s="6"/>
      <c r="H17096" s="8"/>
      <c r="I17096" s="4"/>
      <c r="V17096" s="27"/>
    </row>
    <row r="17097" spans="1:22" x14ac:dyDescent="0.3">
      <c r="A17097" s="1"/>
      <c r="C17097" s="6"/>
      <c r="H17097" s="8"/>
      <c r="I17097" s="4"/>
      <c r="V17097" s="27"/>
    </row>
    <row r="17098" spans="1:22" x14ac:dyDescent="0.3">
      <c r="A17098" s="1"/>
      <c r="C17098" s="6"/>
      <c r="H17098" s="8"/>
      <c r="I17098" s="4"/>
      <c r="V17098" s="27"/>
    </row>
    <row r="17099" spans="1:22" x14ac:dyDescent="0.3">
      <c r="A17099" s="1"/>
      <c r="C17099" s="6"/>
      <c r="H17099" s="8"/>
      <c r="I17099" s="4"/>
      <c r="V17099" s="27"/>
    </row>
    <row r="17100" spans="1:22" x14ac:dyDescent="0.3">
      <c r="A17100" s="1"/>
      <c r="C17100" s="6"/>
      <c r="H17100" s="8"/>
      <c r="I17100" s="4"/>
      <c r="V17100" s="27"/>
    </row>
    <row r="17101" spans="1:22" x14ac:dyDescent="0.3">
      <c r="A17101" s="1"/>
      <c r="C17101" s="6"/>
      <c r="H17101" s="8"/>
      <c r="I17101" s="4"/>
      <c r="V17101" s="27"/>
    </row>
    <row r="17102" spans="1:22" x14ac:dyDescent="0.3">
      <c r="A17102" s="1"/>
      <c r="C17102" s="6"/>
      <c r="H17102" s="8"/>
      <c r="I17102" s="4"/>
      <c r="V17102" s="27"/>
    </row>
    <row r="17103" spans="1:22" x14ac:dyDescent="0.3">
      <c r="A17103" s="1"/>
      <c r="C17103" s="6"/>
      <c r="H17103" s="8"/>
      <c r="I17103" s="4"/>
      <c r="V17103" s="27"/>
    </row>
    <row r="17104" spans="1:22" x14ac:dyDescent="0.3">
      <c r="A17104" s="1"/>
      <c r="C17104" s="6"/>
      <c r="H17104" s="8"/>
      <c r="I17104" s="4"/>
      <c r="V17104" s="27"/>
    </row>
    <row r="17105" spans="1:22" x14ac:dyDescent="0.3">
      <c r="A17105" s="1"/>
      <c r="C17105" s="6"/>
      <c r="H17105" s="8"/>
      <c r="I17105" s="4"/>
      <c r="V17105" s="27"/>
    </row>
    <row r="17106" spans="1:22" x14ac:dyDescent="0.3">
      <c r="A17106" s="1"/>
      <c r="C17106" s="6"/>
      <c r="H17106" s="8"/>
      <c r="I17106" s="4"/>
      <c r="V17106" s="27"/>
    </row>
    <row r="17107" spans="1:22" x14ac:dyDescent="0.3">
      <c r="A17107" s="1"/>
      <c r="C17107" s="6"/>
      <c r="H17107" s="8"/>
      <c r="I17107" s="4"/>
      <c r="V17107" s="27"/>
    </row>
    <row r="17108" spans="1:22" x14ac:dyDescent="0.3">
      <c r="A17108" s="1"/>
      <c r="C17108" s="6"/>
      <c r="H17108" s="8"/>
      <c r="I17108" s="4"/>
      <c r="V17108" s="27"/>
    </row>
    <row r="17109" spans="1:22" x14ac:dyDescent="0.3">
      <c r="A17109" s="1"/>
      <c r="C17109" s="6"/>
      <c r="H17109" s="8"/>
      <c r="I17109" s="4"/>
      <c r="V17109" s="27"/>
    </row>
    <row r="17110" spans="1:22" x14ac:dyDescent="0.3">
      <c r="A17110" s="1"/>
      <c r="C17110" s="6"/>
      <c r="H17110" s="8"/>
      <c r="I17110" s="4"/>
      <c r="V17110" s="27"/>
    </row>
    <row r="17111" spans="1:22" x14ac:dyDescent="0.3">
      <c r="A17111" s="1"/>
      <c r="C17111" s="6"/>
      <c r="H17111" s="8"/>
      <c r="I17111" s="4"/>
      <c r="V17111" s="27"/>
    </row>
    <row r="17112" spans="1:22" x14ac:dyDescent="0.3">
      <c r="A17112" s="1"/>
      <c r="C17112" s="6"/>
      <c r="H17112" s="8"/>
      <c r="I17112" s="4"/>
      <c r="V17112" s="27"/>
    </row>
    <row r="17113" spans="1:22" x14ac:dyDescent="0.3">
      <c r="A17113" s="1"/>
      <c r="C17113" s="6"/>
      <c r="H17113" s="8"/>
      <c r="I17113" s="4"/>
      <c r="V17113" s="27"/>
    </row>
    <row r="17114" spans="1:22" x14ac:dyDescent="0.3">
      <c r="A17114" s="1"/>
      <c r="C17114" s="6"/>
      <c r="H17114" s="8"/>
      <c r="I17114" s="4"/>
      <c r="V17114" s="27"/>
    </row>
    <row r="17115" spans="1:22" x14ac:dyDescent="0.3">
      <c r="A17115" s="1"/>
      <c r="C17115" s="6"/>
      <c r="H17115" s="8"/>
      <c r="I17115" s="4"/>
      <c r="V17115" s="27"/>
    </row>
    <row r="17116" spans="1:22" x14ac:dyDescent="0.3">
      <c r="A17116" s="1"/>
      <c r="C17116" s="6"/>
      <c r="H17116" s="8"/>
      <c r="I17116" s="4"/>
      <c r="V17116" s="27"/>
    </row>
    <row r="17117" spans="1:22" x14ac:dyDescent="0.3">
      <c r="A17117" s="1"/>
      <c r="C17117" s="6"/>
      <c r="H17117" s="8"/>
      <c r="I17117" s="4"/>
      <c r="V17117" s="27"/>
    </row>
    <row r="17118" spans="1:22" x14ac:dyDescent="0.3">
      <c r="A17118" s="1"/>
      <c r="C17118" s="6"/>
      <c r="H17118" s="8"/>
      <c r="I17118" s="4"/>
      <c r="V17118" s="27"/>
    </row>
    <row r="17119" spans="1:22" x14ac:dyDescent="0.3">
      <c r="A17119" s="1"/>
      <c r="C17119" s="6"/>
      <c r="H17119" s="8"/>
      <c r="I17119" s="4"/>
      <c r="V17119" s="27"/>
    </row>
    <row r="17120" spans="1:22" x14ac:dyDescent="0.3">
      <c r="A17120" s="1"/>
      <c r="C17120" s="6"/>
      <c r="H17120" s="8"/>
      <c r="I17120" s="4"/>
      <c r="V17120" s="27"/>
    </row>
    <row r="17121" spans="1:22" x14ac:dyDescent="0.3">
      <c r="A17121" s="1"/>
      <c r="C17121" s="6"/>
      <c r="H17121" s="8"/>
      <c r="I17121" s="4"/>
      <c r="V17121" s="27"/>
    </row>
    <row r="17122" spans="1:22" x14ac:dyDescent="0.3">
      <c r="A17122" s="1"/>
      <c r="C17122" s="6"/>
      <c r="H17122" s="8"/>
      <c r="I17122" s="4"/>
      <c r="V17122" s="27"/>
    </row>
    <row r="17123" spans="1:22" x14ac:dyDescent="0.3">
      <c r="A17123" s="1"/>
      <c r="C17123" s="6"/>
      <c r="H17123" s="8"/>
      <c r="I17123" s="4"/>
      <c r="V17123" s="27"/>
    </row>
    <row r="17124" spans="1:22" x14ac:dyDescent="0.3">
      <c r="A17124" s="1"/>
      <c r="C17124" s="6"/>
      <c r="H17124" s="8"/>
      <c r="I17124" s="4"/>
      <c r="V17124" s="27"/>
    </row>
    <row r="17125" spans="1:22" x14ac:dyDescent="0.3">
      <c r="A17125" s="1"/>
      <c r="C17125" s="6"/>
      <c r="H17125" s="8"/>
      <c r="I17125" s="4"/>
      <c r="V17125" s="27"/>
    </row>
    <row r="17126" spans="1:22" x14ac:dyDescent="0.3">
      <c r="A17126" s="1"/>
      <c r="C17126" s="6"/>
      <c r="H17126" s="8"/>
      <c r="I17126" s="4"/>
      <c r="V17126" s="27"/>
    </row>
    <row r="17127" spans="1:22" x14ac:dyDescent="0.3">
      <c r="A17127" s="1"/>
      <c r="C17127" s="6"/>
      <c r="H17127" s="8"/>
      <c r="I17127" s="4"/>
      <c r="V17127" s="27"/>
    </row>
    <row r="17128" spans="1:22" x14ac:dyDescent="0.3">
      <c r="A17128" s="1"/>
      <c r="C17128" s="6"/>
      <c r="H17128" s="8"/>
      <c r="I17128" s="4"/>
      <c r="V17128" s="27"/>
    </row>
    <row r="17129" spans="1:22" x14ac:dyDescent="0.3">
      <c r="A17129" s="1"/>
      <c r="C17129" s="6"/>
      <c r="H17129" s="8"/>
      <c r="I17129" s="4"/>
      <c r="V17129" s="27"/>
    </row>
    <row r="17130" spans="1:22" x14ac:dyDescent="0.3">
      <c r="A17130" s="1"/>
      <c r="C17130" s="6"/>
      <c r="H17130" s="8"/>
      <c r="I17130" s="4"/>
      <c r="V17130" s="27"/>
    </row>
    <row r="17131" spans="1:22" x14ac:dyDescent="0.3">
      <c r="A17131" s="1"/>
      <c r="C17131" s="6"/>
      <c r="H17131" s="8"/>
      <c r="I17131" s="4"/>
      <c r="V17131" s="27"/>
    </row>
    <row r="17132" spans="1:22" x14ac:dyDescent="0.3">
      <c r="A17132" s="1"/>
      <c r="C17132" s="6"/>
      <c r="H17132" s="8"/>
      <c r="I17132" s="4"/>
      <c r="V17132" s="27"/>
    </row>
    <row r="17133" spans="1:22" x14ac:dyDescent="0.3">
      <c r="A17133" s="1"/>
      <c r="C17133" s="6"/>
      <c r="H17133" s="8"/>
      <c r="I17133" s="4"/>
      <c r="V17133" s="27"/>
    </row>
    <row r="17134" spans="1:22" x14ac:dyDescent="0.3">
      <c r="A17134" s="1"/>
      <c r="C17134" s="6"/>
      <c r="H17134" s="8"/>
      <c r="I17134" s="4"/>
      <c r="V17134" s="27"/>
    </row>
    <row r="17135" spans="1:22" x14ac:dyDescent="0.3">
      <c r="A17135" s="1"/>
      <c r="C17135" s="6"/>
      <c r="H17135" s="8"/>
      <c r="I17135" s="4"/>
      <c r="V17135" s="27"/>
    </row>
    <row r="17136" spans="1:22" x14ac:dyDescent="0.3">
      <c r="A17136" s="1"/>
      <c r="C17136" s="6"/>
      <c r="H17136" s="8"/>
      <c r="I17136" s="4"/>
      <c r="V17136" s="27"/>
    </row>
    <row r="17137" spans="1:22" x14ac:dyDescent="0.3">
      <c r="A17137" s="1"/>
      <c r="C17137" s="6"/>
      <c r="H17137" s="8"/>
      <c r="I17137" s="4"/>
      <c r="V17137" s="27"/>
    </row>
    <row r="17138" spans="1:22" x14ac:dyDescent="0.3">
      <c r="A17138" s="1"/>
      <c r="C17138" s="6"/>
      <c r="H17138" s="8"/>
      <c r="I17138" s="4"/>
      <c r="V17138" s="27"/>
    </row>
    <row r="17139" spans="1:22" x14ac:dyDescent="0.3">
      <c r="A17139" s="1"/>
      <c r="C17139" s="6"/>
      <c r="H17139" s="8"/>
      <c r="I17139" s="4"/>
      <c r="V17139" s="27"/>
    </row>
    <row r="17140" spans="1:22" x14ac:dyDescent="0.3">
      <c r="A17140" s="1"/>
      <c r="C17140" s="6"/>
      <c r="H17140" s="8"/>
      <c r="I17140" s="4"/>
      <c r="V17140" s="27"/>
    </row>
    <row r="17141" spans="1:22" x14ac:dyDescent="0.3">
      <c r="A17141" s="1"/>
      <c r="C17141" s="6"/>
      <c r="H17141" s="8"/>
      <c r="I17141" s="4"/>
      <c r="V17141" s="27"/>
    </row>
    <row r="17142" spans="1:22" x14ac:dyDescent="0.3">
      <c r="A17142" s="1"/>
      <c r="C17142" s="6"/>
      <c r="H17142" s="8"/>
      <c r="I17142" s="4"/>
      <c r="V17142" s="27"/>
    </row>
    <row r="17143" spans="1:22" x14ac:dyDescent="0.3">
      <c r="A17143" s="1"/>
      <c r="C17143" s="6"/>
      <c r="H17143" s="8"/>
      <c r="I17143" s="4"/>
      <c r="V17143" s="27"/>
    </row>
    <row r="17144" spans="1:22" x14ac:dyDescent="0.3">
      <c r="A17144" s="1"/>
      <c r="C17144" s="6"/>
      <c r="H17144" s="8"/>
      <c r="I17144" s="4"/>
      <c r="V17144" s="27"/>
    </row>
    <row r="17145" spans="1:22" x14ac:dyDescent="0.3">
      <c r="A17145" s="1"/>
      <c r="C17145" s="6"/>
      <c r="H17145" s="8"/>
      <c r="I17145" s="4"/>
      <c r="V17145" s="27"/>
    </row>
    <row r="17146" spans="1:22" x14ac:dyDescent="0.3">
      <c r="A17146" s="1"/>
      <c r="C17146" s="6"/>
      <c r="H17146" s="8"/>
      <c r="I17146" s="4"/>
      <c r="V17146" s="27"/>
    </row>
    <row r="17147" spans="1:22" x14ac:dyDescent="0.3">
      <c r="A17147" s="1"/>
      <c r="C17147" s="6"/>
      <c r="H17147" s="8"/>
      <c r="I17147" s="4"/>
      <c r="V17147" s="27"/>
    </row>
    <row r="17148" spans="1:22" x14ac:dyDescent="0.3">
      <c r="A17148" s="1"/>
      <c r="C17148" s="6"/>
      <c r="H17148" s="8"/>
      <c r="I17148" s="4"/>
      <c r="V17148" s="27"/>
    </row>
    <row r="17149" spans="1:22" x14ac:dyDescent="0.3">
      <c r="A17149" s="1"/>
      <c r="C17149" s="6"/>
      <c r="H17149" s="8"/>
      <c r="I17149" s="4"/>
      <c r="V17149" s="27"/>
    </row>
    <row r="17150" spans="1:22" x14ac:dyDescent="0.3">
      <c r="A17150" s="1"/>
      <c r="C17150" s="6"/>
      <c r="H17150" s="8"/>
      <c r="I17150" s="4"/>
      <c r="V17150" s="27"/>
    </row>
    <row r="17151" spans="1:22" x14ac:dyDescent="0.3">
      <c r="A17151" s="1"/>
      <c r="C17151" s="6"/>
      <c r="H17151" s="8"/>
      <c r="I17151" s="4"/>
      <c r="V17151" s="27"/>
    </row>
    <row r="17152" spans="1:22" x14ac:dyDescent="0.3">
      <c r="A17152" s="1"/>
      <c r="C17152" s="6"/>
      <c r="H17152" s="8"/>
      <c r="I17152" s="4"/>
      <c r="V17152" s="27"/>
    </row>
    <row r="17153" spans="1:22" x14ac:dyDescent="0.3">
      <c r="A17153" s="1"/>
      <c r="C17153" s="6"/>
      <c r="H17153" s="8"/>
      <c r="I17153" s="4"/>
      <c r="V17153" s="27"/>
    </row>
    <row r="17154" spans="1:22" x14ac:dyDescent="0.3">
      <c r="A17154" s="1"/>
      <c r="C17154" s="6"/>
      <c r="H17154" s="8"/>
      <c r="I17154" s="4"/>
      <c r="V17154" s="27"/>
    </row>
    <row r="17155" spans="1:22" x14ac:dyDescent="0.3">
      <c r="A17155" s="1"/>
      <c r="C17155" s="6"/>
      <c r="H17155" s="8"/>
      <c r="I17155" s="4"/>
      <c r="V17155" s="27"/>
    </row>
    <row r="17156" spans="1:22" x14ac:dyDescent="0.3">
      <c r="A17156" s="1"/>
      <c r="C17156" s="6"/>
      <c r="H17156" s="8"/>
      <c r="I17156" s="4"/>
      <c r="V17156" s="27"/>
    </row>
    <row r="17157" spans="1:22" x14ac:dyDescent="0.3">
      <c r="A17157" s="1"/>
      <c r="C17157" s="6"/>
      <c r="H17157" s="8"/>
      <c r="I17157" s="4"/>
      <c r="V17157" s="27"/>
    </row>
    <row r="17158" spans="1:22" x14ac:dyDescent="0.3">
      <c r="A17158" s="1"/>
      <c r="C17158" s="6"/>
      <c r="H17158" s="8"/>
      <c r="I17158" s="4"/>
      <c r="V17158" s="27"/>
    </row>
    <row r="17159" spans="1:22" x14ac:dyDescent="0.3">
      <c r="A17159" s="1"/>
      <c r="C17159" s="6"/>
      <c r="H17159" s="8"/>
      <c r="I17159" s="4"/>
      <c r="V17159" s="27"/>
    </row>
    <row r="17160" spans="1:22" x14ac:dyDescent="0.3">
      <c r="A17160" s="1"/>
      <c r="C17160" s="6"/>
      <c r="H17160" s="8"/>
      <c r="I17160" s="4"/>
      <c r="V17160" s="27"/>
    </row>
    <row r="17161" spans="1:22" x14ac:dyDescent="0.3">
      <c r="A17161" s="1"/>
      <c r="C17161" s="6"/>
      <c r="H17161" s="8"/>
      <c r="I17161" s="4"/>
      <c r="V17161" s="27"/>
    </row>
    <row r="17162" spans="1:22" x14ac:dyDescent="0.3">
      <c r="A17162" s="1"/>
      <c r="C17162" s="6"/>
      <c r="H17162" s="8"/>
      <c r="I17162" s="4"/>
      <c r="V17162" s="27"/>
    </row>
    <row r="17163" spans="1:22" x14ac:dyDescent="0.3">
      <c r="A17163" s="1"/>
      <c r="C17163" s="6"/>
      <c r="H17163" s="8"/>
      <c r="I17163" s="4"/>
      <c r="V17163" s="27"/>
    </row>
    <row r="17164" spans="1:22" x14ac:dyDescent="0.3">
      <c r="A17164" s="1"/>
      <c r="C17164" s="6"/>
      <c r="H17164" s="8"/>
      <c r="I17164" s="4"/>
      <c r="V17164" s="27"/>
    </row>
    <row r="17165" spans="1:22" x14ac:dyDescent="0.3">
      <c r="A17165" s="1"/>
      <c r="C17165" s="6"/>
      <c r="H17165" s="8"/>
      <c r="I17165" s="4"/>
      <c r="V17165" s="27"/>
    </row>
    <row r="17166" spans="1:22" x14ac:dyDescent="0.3">
      <c r="A17166" s="1"/>
      <c r="C17166" s="6"/>
      <c r="H17166" s="8"/>
      <c r="I17166" s="4"/>
      <c r="V17166" s="27"/>
    </row>
    <row r="17167" spans="1:22" x14ac:dyDescent="0.3">
      <c r="A17167" s="1"/>
      <c r="C17167" s="6"/>
      <c r="H17167" s="8"/>
      <c r="I17167" s="4"/>
      <c r="V17167" s="27"/>
    </row>
    <row r="17168" spans="1:22" x14ac:dyDescent="0.3">
      <c r="A17168" s="1"/>
      <c r="C17168" s="6"/>
      <c r="H17168" s="8"/>
      <c r="I17168" s="4"/>
      <c r="V17168" s="27"/>
    </row>
    <row r="17169" spans="1:22" x14ac:dyDescent="0.3">
      <c r="A17169" s="1"/>
      <c r="C17169" s="6"/>
      <c r="H17169" s="8"/>
      <c r="I17169" s="4"/>
      <c r="V17169" s="27"/>
    </row>
    <row r="17170" spans="1:22" x14ac:dyDescent="0.3">
      <c r="A17170" s="1"/>
      <c r="C17170" s="6"/>
      <c r="H17170" s="8"/>
      <c r="I17170" s="4"/>
      <c r="V17170" s="27"/>
    </row>
    <row r="17171" spans="1:22" x14ac:dyDescent="0.3">
      <c r="A17171" s="1"/>
      <c r="C17171" s="6"/>
      <c r="H17171" s="8"/>
      <c r="I17171" s="4"/>
      <c r="V17171" s="27"/>
    </row>
    <row r="17172" spans="1:22" x14ac:dyDescent="0.3">
      <c r="A17172" s="1"/>
      <c r="C17172" s="6"/>
      <c r="H17172" s="8"/>
      <c r="I17172" s="4"/>
      <c r="V17172" s="27"/>
    </row>
    <row r="17173" spans="1:22" x14ac:dyDescent="0.3">
      <c r="A17173" s="1"/>
      <c r="C17173" s="6"/>
      <c r="H17173" s="8"/>
      <c r="I17173" s="4"/>
      <c r="V17173" s="27"/>
    </row>
    <row r="17174" spans="1:22" x14ac:dyDescent="0.3">
      <c r="A17174" s="1"/>
      <c r="C17174" s="6"/>
      <c r="H17174" s="8"/>
      <c r="I17174" s="4"/>
      <c r="V17174" s="27"/>
    </row>
    <row r="17175" spans="1:22" x14ac:dyDescent="0.3">
      <c r="A17175" s="1"/>
      <c r="C17175" s="6"/>
      <c r="H17175" s="8"/>
      <c r="I17175" s="4"/>
      <c r="V17175" s="27"/>
    </row>
    <row r="17176" spans="1:22" x14ac:dyDescent="0.3">
      <c r="A17176" s="1"/>
      <c r="C17176" s="6"/>
      <c r="H17176" s="8"/>
      <c r="I17176" s="4"/>
      <c r="V17176" s="27"/>
    </row>
    <row r="17177" spans="1:22" x14ac:dyDescent="0.3">
      <c r="A17177" s="1"/>
      <c r="C17177" s="6"/>
      <c r="H17177" s="8"/>
      <c r="I17177" s="4"/>
      <c r="V17177" s="27"/>
    </row>
    <row r="17178" spans="1:22" x14ac:dyDescent="0.3">
      <c r="A17178" s="1"/>
      <c r="C17178" s="6"/>
      <c r="H17178" s="8"/>
      <c r="I17178" s="4"/>
      <c r="V17178" s="27"/>
    </row>
    <row r="17179" spans="1:22" x14ac:dyDescent="0.3">
      <c r="A17179" s="1"/>
      <c r="C17179" s="6"/>
      <c r="H17179" s="8"/>
      <c r="I17179" s="4"/>
      <c r="V17179" s="27"/>
    </row>
    <row r="17180" spans="1:22" x14ac:dyDescent="0.3">
      <c r="A17180" s="1"/>
      <c r="C17180" s="6"/>
      <c r="H17180" s="8"/>
      <c r="I17180" s="4"/>
      <c r="V17180" s="27"/>
    </row>
    <row r="17181" spans="1:22" x14ac:dyDescent="0.3">
      <c r="A17181" s="1"/>
      <c r="C17181" s="6"/>
      <c r="H17181" s="8"/>
      <c r="I17181" s="4"/>
      <c r="V17181" s="27"/>
    </row>
    <row r="17182" spans="1:22" x14ac:dyDescent="0.3">
      <c r="A17182" s="1"/>
      <c r="C17182" s="6"/>
      <c r="H17182" s="8"/>
      <c r="I17182" s="4"/>
      <c r="V17182" s="27"/>
    </row>
    <row r="17183" spans="1:22" x14ac:dyDescent="0.3">
      <c r="A17183" s="1"/>
      <c r="C17183" s="6"/>
      <c r="H17183" s="8"/>
      <c r="I17183" s="4"/>
      <c r="V17183" s="27"/>
    </row>
    <row r="17184" spans="1:22" x14ac:dyDescent="0.3">
      <c r="A17184" s="1"/>
      <c r="C17184" s="6"/>
      <c r="H17184" s="8"/>
      <c r="I17184" s="4"/>
      <c r="V17184" s="27"/>
    </row>
    <row r="17185" spans="1:22" x14ac:dyDescent="0.3">
      <c r="A17185" s="1"/>
      <c r="C17185" s="6"/>
      <c r="H17185" s="8"/>
      <c r="I17185" s="4"/>
      <c r="V17185" s="27"/>
    </row>
    <row r="17186" spans="1:22" x14ac:dyDescent="0.3">
      <c r="A17186" s="1"/>
      <c r="C17186" s="6"/>
      <c r="H17186" s="8"/>
      <c r="I17186" s="4"/>
      <c r="V17186" s="27"/>
    </row>
    <row r="17187" spans="1:22" x14ac:dyDescent="0.3">
      <c r="A17187" s="1"/>
      <c r="C17187" s="6"/>
      <c r="H17187" s="8"/>
      <c r="I17187" s="4"/>
      <c r="V17187" s="27"/>
    </row>
    <row r="17188" spans="1:22" x14ac:dyDescent="0.3">
      <c r="A17188" s="1"/>
      <c r="C17188" s="6"/>
      <c r="H17188" s="8"/>
      <c r="I17188" s="4"/>
      <c r="V17188" s="27"/>
    </row>
    <row r="17189" spans="1:22" x14ac:dyDescent="0.3">
      <c r="A17189" s="1"/>
      <c r="C17189" s="6"/>
      <c r="H17189" s="8"/>
      <c r="I17189" s="4"/>
      <c r="V17189" s="27"/>
    </row>
    <row r="17190" spans="1:22" x14ac:dyDescent="0.3">
      <c r="A17190" s="1"/>
      <c r="C17190" s="6"/>
      <c r="H17190" s="8"/>
      <c r="I17190" s="4"/>
      <c r="V17190" s="27"/>
    </row>
    <row r="17191" spans="1:22" x14ac:dyDescent="0.3">
      <c r="A17191" s="1"/>
      <c r="C17191" s="6"/>
      <c r="H17191" s="8"/>
      <c r="I17191" s="4"/>
      <c r="V17191" s="27"/>
    </row>
    <row r="17192" spans="1:22" x14ac:dyDescent="0.3">
      <c r="A17192" s="1"/>
      <c r="C17192" s="6"/>
      <c r="H17192" s="8"/>
      <c r="I17192" s="4"/>
      <c r="V17192" s="27"/>
    </row>
    <row r="17193" spans="1:22" x14ac:dyDescent="0.3">
      <c r="A17193" s="1"/>
      <c r="C17193" s="6"/>
      <c r="H17193" s="8"/>
      <c r="I17193" s="4"/>
      <c r="V17193" s="27"/>
    </row>
    <row r="17194" spans="1:22" x14ac:dyDescent="0.3">
      <c r="A17194" s="1"/>
      <c r="C17194" s="6"/>
      <c r="H17194" s="8"/>
      <c r="I17194" s="4"/>
      <c r="V17194" s="27"/>
    </row>
    <row r="17195" spans="1:22" x14ac:dyDescent="0.3">
      <c r="A17195" s="1"/>
      <c r="C17195" s="6"/>
      <c r="H17195" s="8"/>
      <c r="I17195" s="4"/>
      <c r="V17195" s="27"/>
    </row>
    <row r="17196" spans="1:22" x14ac:dyDescent="0.3">
      <c r="A17196" s="1"/>
      <c r="C17196" s="6"/>
      <c r="H17196" s="8"/>
      <c r="I17196" s="4"/>
      <c r="V17196" s="27"/>
    </row>
    <row r="17197" spans="1:22" x14ac:dyDescent="0.3">
      <c r="A17197" s="1"/>
      <c r="C17197" s="6"/>
      <c r="H17197" s="8"/>
      <c r="I17197" s="4"/>
      <c r="V17197" s="27"/>
    </row>
    <row r="17198" spans="1:22" x14ac:dyDescent="0.3">
      <c r="A17198" s="1"/>
      <c r="C17198" s="6"/>
      <c r="H17198" s="8"/>
      <c r="I17198" s="4"/>
      <c r="V17198" s="27"/>
    </row>
    <row r="17199" spans="1:22" x14ac:dyDescent="0.3">
      <c r="A17199" s="1"/>
      <c r="C17199" s="6"/>
      <c r="H17199" s="8"/>
      <c r="I17199" s="4"/>
      <c r="V17199" s="27"/>
    </row>
    <row r="17200" spans="1:22" x14ac:dyDescent="0.3">
      <c r="A17200" s="1"/>
      <c r="C17200" s="6"/>
      <c r="H17200" s="8"/>
      <c r="I17200" s="4"/>
      <c r="V17200" s="27"/>
    </row>
    <row r="17201" spans="1:22" x14ac:dyDescent="0.3">
      <c r="A17201" s="1"/>
      <c r="C17201" s="6"/>
      <c r="H17201" s="8"/>
      <c r="I17201" s="4"/>
      <c r="V17201" s="27"/>
    </row>
    <row r="17202" spans="1:22" x14ac:dyDescent="0.3">
      <c r="A17202" s="1"/>
      <c r="C17202" s="6"/>
      <c r="H17202" s="8"/>
      <c r="I17202" s="4"/>
      <c r="V17202" s="27"/>
    </row>
    <row r="17203" spans="1:22" x14ac:dyDescent="0.3">
      <c r="A17203" s="1"/>
      <c r="C17203" s="6"/>
      <c r="H17203" s="8"/>
      <c r="I17203" s="4"/>
      <c r="V17203" s="27"/>
    </row>
    <row r="17204" spans="1:22" x14ac:dyDescent="0.3">
      <c r="A17204" s="1"/>
      <c r="C17204" s="6"/>
      <c r="H17204" s="8"/>
      <c r="I17204" s="4"/>
      <c r="V17204" s="27"/>
    </row>
    <row r="17205" spans="1:22" x14ac:dyDescent="0.3">
      <c r="A17205" s="1"/>
      <c r="C17205" s="6"/>
      <c r="H17205" s="8"/>
      <c r="I17205" s="4"/>
      <c r="V17205" s="27"/>
    </row>
    <row r="17206" spans="1:22" x14ac:dyDescent="0.3">
      <c r="A17206" s="1"/>
      <c r="C17206" s="6"/>
      <c r="H17206" s="8"/>
      <c r="I17206" s="4"/>
      <c r="V17206" s="27"/>
    </row>
    <row r="17207" spans="1:22" x14ac:dyDescent="0.3">
      <c r="A17207" s="1"/>
      <c r="C17207" s="6"/>
      <c r="H17207" s="8"/>
      <c r="I17207" s="4"/>
      <c r="V17207" s="27"/>
    </row>
    <row r="17208" spans="1:22" x14ac:dyDescent="0.3">
      <c r="A17208" s="1"/>
      <c r="C17208" s="6"/>
      <c r="H17208" s="8"/>
      <c r="I17208" s="4"/>
      <c r="V17208" s="27"/>
    </row>
    <row r="17209" spans="1:22" x14ac:dyDescent="0.3">
      <c r="A17209" s="1"/>
      <c r="C17209" s="6"/>
      <c r="H17209" s="8"/>
      <c r="I17209" s="4"/>
      <c r="V17209" s="27"/>
    </row>
    <row r="17210" spans="1:22" x14ac:dyDescent="0.3">
      <c r="A17210" s="1"/>
      <c r="C17210" s="6"/>
      <c r="H17210" s="8"/>
      <c r="I17210" s="4"/>
      <c r="V17210" s="27"/>
    </row>
    <row r="17211" spans="1:22" x14ac:dyDescent="0.3">
      <c r="A17211" s="1"/>
      <c r="C17211" s="6"/>
      <c r="H17211" s="8"/>
      <c r="I17211" s="4"/>
      <c r="V17211" s="27"/>
    </row>
    <row r="17212" spans="1:22" x14ac:dyDescent="0.3">
      <c r="A17212" s="1"/>
      <c r="C17212" s="6"/>
      <c r="H17212" s="8"/>
      <c r="I17212" s="4"/>
      <c r="V17212" s="27"/>
    </row>
    <row r="17213" spans="1:22" x14ac:dyDescent="0.3">
      <c r="A17213" s="1"/>
      <c r="C17213" s="6"/>
      <c r="H17213" s="8"/>
      <c r="I17213" s="4"/>
      <c r="V17213" s="27"/>
    </row>
    <row r="17214" spans="1:22" x14ac:dyDescent="0.3">
      <c r="A17214" s="1"/>
      <c r="C17214" s="6"/>
      <c r="H17214" s="8"/>
      <c r="I17214" s="4"/>
      <c r="V17214" s="27"/>
    </row>
    <row r="17215" spans="1:22" x14ac:dyDescent="0.3">
      <c r="A17215" s="1"/>
      <c r="C17215" s="6"/>
      <c r="H17215" s="8"/>
      <c r="I17215" s="4"/>
      <c r="V17215" s="27"/>
    </row>
    <row r="17216" spans="1:22" x14ac:dyDescent="0.3">
      <c r="A17216" s="1"/>
      <c r="C17216" s="6"/>
      <c r="H17216" s="8"/>
      <c r="I17216" s="4"/>
      <c r="V17216" s="27"/>
    </row>
    <row r="17217" spans="1:22" x14ac:dyDescent="0.3">
      <c r="A17217" s="1"/>
      <c r="C17217" s="6"/>
      <c r="H17217" s="8"/>
      <c r="I17217" s="4"/>
      <c r="V17217" s="27"/>
    </row>
    <row r="17218" spans="1:22" x14ac:dyDescent="0.3">
      <c r="A17218" s="1"/>
      <c r="C17218" s="6"/>
      <c r="H17218" s="8"/>
      <c r="I17218" s="4"/>
      <c r="V17218" s="27"/>
    </row>
    <row r="17219" spans="1:22" x14ac:dyDescent="0.3">
      <c r="A17219" s="1"/>
      <c r="C17219" s="6"/>
      <c r="H17219" s="8"/>
      <c r="I17219" s="4"/>
      <c r="V17219" s="27"/>
    </row>
    <row r="17220" spans="1:22" x14ac:dyDescent="0.3">
      <c r="A17220" s="1"/>
      <c r="C17220" s="6"/>
      <c r="H17220" s="8"/>
      <c r="I17220" s="4"/>
      <c r="V17220" s="27"/>
    </row>
    <row r="17221" spans="1:22" x14ac:dyDescent="0.3">
      <c r="A17221" s="1"/>
      <c r="C17221" s="6"/>
      <c r="H17221" s="8"/>
      <c r="I17221" s="4"/>
      <c r="V17221" s="27"/>
    </row>
    <row r="17222" spans="1:22" x14ac:dyDescent="0.3">
      <c r="A17222" s="1"/>
      <c r="C17222" s="6"/>
      <c r="H17222" s="8"/>
      <c r="I17222" s="4"/>
      <c r="V17222" s="27"/>
    </row>
    <row r="17223" spans="1:22" x14ac:dyDescent="0.3">
      <c r="A17223" s="1"/>
      <c r="C17223" s="6"/>
      <c r="H17223" s="8"/>
      <c r="I17223" s="4"/>
      <c r="V17223" s="27"/>
    </row>
    <row r="17224" spans="1:22" x14ac:dyDescent="0.3">
      <c r="A17224" s="1"/>
      <c r="C17224" s="6"/>
      <c r="H17224" s="8"/>
      <c r="I17224" s="4"/>
      <c r="V17224" s="27"/>
    </row>
    <row r="17225" spans="1:22" x14ac:dyDescent="0.3">
      <c r="A17225" s="1"/>
      <c r="C17225" s="6"/>
      <c r="H17225" s="8"/>
      <c r="I17225" s="4"/>
      <c r="V17225" s="27"/>
    </row>
    <row r="17226" spans="1:22" x14ac:dyDescent="0.3">
      <c r="A17226" s="1"/>
      <c r="C17226" s="6"/>
      <c r="H17226" s="8"/>
      <c r="I17226" s="4"/>
      <c r="V17226" s="27"/>
    </row>
    <row r="17227" spans="1:22" x14ac:dyDescent="0.3">
      <c r="A17227" s="1"/>
      <c r="C17227" s="6"/>
      <c r="H17227" s="8"/>
      <c r="I17227" s="4"/>
      <c r="V17227" s="27"/>
    </row>
    <row r="17228" spans="1:22" x14ac:dyDescent="0.3">
      <c r="A17228" s="1"/>
      <c r="C17228" s="6"/>
      <c r="H17228" s="8"/>
      <c r="I17228" s="4"/>
      <c r="V17228" s="27"/>
    </row>
    <row r="17229" spans="1:22" x14ac:dyDescent="0.3">
      <c r="A17229" s="1"/>
      <c r="C17229" s="6"/>
      <c r="H17229" s="8"/>
      <c r="I17229" s="4"/>
      <c r="V17229" s="27"/>
    </row>
    <row r="17230" spans="1:22" x14ac:dyDescent="0.3">
      <c r="A17230" s="1"/>
      <c r="C17230" s="6"/>
      <c r="H17230" s="8"/>
      <c r="I17230" s="4"/>
      <c r="V17230" s="27"/>
    </row>
    <row r="17231" spans="1:22" x14ac:dyDescent="0.3">
      <c r="A17231" s="1"/>
      <c r="C17231" s="6"/>
      <c r="H17231" s="8"/>
      <c r="I17231" s="4"/>
      <c r="V17231" s="27"/>
    </row>
    <row r="17232" spans="1:22" x14ac:dyDescent="0.3">
      <c r="A17232" s="1"/>
      <c r="C17232" s="6"/>
      <c r="H17232" s="8"/>
      <c r="I17232" s="4"/>
      <c r="V17232" s="27"/>
    </row>
    <row r="17233" spans="1:22" x14ac:dyDescent="0.3">
      <c r="A17233" s="1"/>
      <c r="C17233" s="6"/>
      <c r="H17233" s="8"/>
      <c r="I17233" s="4"/>
      <c r="V17233" s="27"/>
    </row>
    <row r="17234" spans="1:22" x14ac:dyDescent="0.3">
      <c r="A17234" s="1"/>
      <c r="C17234" s="6"/>
      <c r="H17234" s="8"/>
      <c r="I17234" s="4"/>
      <c r="V17234" s="27"/>
    </row>
    <row r="17235" spans="1:22" x14ac:dyDescent="0.3">
      <c r="A17235" s="1"/>
      <c r="C17235" s="6"/>
      <c r="H17235" s="8"/>
      <c r="I17235" s="4"/>
      <c r="V17235" s="27"/>
    </row>
    <row r="17236" spans="1:22" x14ac:dyDescent="0.3">
      <c r="A17236" s="1"/>
      <c r="C17236" s="6"/>
      <c r="H17236" s="8"/>
      <c r="I17236" s="4"/>
      <c r="V17236" s="27"/>
    </row>
    <row r="17237" spans="1:22" x14ac:dyDescent="0.3">
      <c r="A17237" s="1"/>
      <c r="C17237" s="6"/>
      <c r="H17237" s="8"/>
      <c r="I17237" s="4"/>
      <c r="V17237" s="27"/>
    </row>
    <row r="17238" spans="1:22" x14ac:dyDescent="0.3">
      <c r="A17238" s="1"/>
      <c r="C17238" s="6"/>
      <c r="H17238" s="8"/>
      <c r="I17238" s="4"/>
      <c r="V17238" s="27"/>
    </row>
    <row r="17239" spans="1:22" x14ac:dyDescent="0.3">
      <c r="A17239" s="1"/>
      <c r="C17239" s="6"/>
      <c r="H17239" s="8"/>
      <c r="I17239" s="4"/>
      <c r="V17239" s="27"/>
    </row>
    <row r="17240" spans="1:22" x14ac:dyDescent="0.3">
      <c r="A17240" s="1"/>
      <c r="C17240" s="6"/>
      <c r="H17240" s="8"/>
      <c r="I17240" s="4"/>
      <c r="V17240" s="27"/>
    </row>
    <row r="17241" spans="1:22" x14ac:dyDescent="0.3">
      <c r="A17241" s="1"/>
      <c r="C17241" s="6"/>
      <c r="H17241" s="8"/>
      <c r="I17241" s="4"/>
      <c r="V17241" s="27"/>
    </row>
    <row r="17242" spans="1:22" x14ac:dyDescent="0.3">
      <c r="A17242" s="1"/>
      <c r="C17242" s="6"/>
      <c r="H17242" s="8"/>
      <c r="I17242" s="4"/>
      <c r="V17242" s="27"/>
    </row>
    <row r="17243" spans="1:22" x14ac:dyDescent="0.3">
      <c r="A17243" s="1"/>
      <c r="C17243" s="6"/>
      <c r="H17243" s="8"/>
      <c r="I17243" s="4"/>
      <c r="V17243" s="27"/>
    </row>
    <row r="17244" spans="1:22" x14ac:dyDescent="0.3">
      <c r="A17244" s="1"/>
      <c r="C17244" s="6"/>
      <c r="H17244" s="8"/>
      <c r="I17244" s="4"/>
      <c r="V17244" s="27"/>
    </row>
    <row r="17245" spans="1:22" x14ac:dyDescent="0.3">
      <c r="A17245" s="1"/>
      <c r="C17245" s="6"/>
      <c r="H17245" s="8"/>
      <c r="I17245" s="4"/>
      <c r="V17245" s="27"/>
    </row>
    <row r="17246" spans="1:22" x14ac:dyDescent="0.3">
      <c r="A17246" s="1"/>
      <c r="C17246" s="6"/>
      <c r="H17246" s="8"/>
      <c r="I17246" s="4"/>
      <c r="V17246" s="27"/>
    </row>
    <row r="17247" spans="1:22" x14ac:dyDescent="0.3">
      <c r="A17247" s="1"/>
      <c r="C17247" s="6"/>
      <c r="H17247" s="8"/>
      <c r="I17247" s="4"/>
      <c r="V17247" s="27"/>
    </row>
    <row r="17248" spans="1:22" x14ac:dyDescent="0.3">
      <c r="A17248" s="1"/>
      <c r="C17248" s="6"/>
      <c r="H17248" s="8"/>
      <c r="I17248" s="4"/>
      <c r="V17248" s="27"/>
    </row>
    <row r="17249" spans="1:22" x14ac:dyDescent="0.3">
      <c r="A17249" s="1"/>
      <c r="C17249" s="6"/>
      <c r="H17249" s="8"/>
      <c r="I17249" s="4"/>
      <c r="V17249" s="27"/>
    </row>
    <row r="17250" spans="1:22" x14ac:dyDescent="0.3">
      <c r="A17250" s="1"/>
      <c r="C17250" s="6"/>
      <c r="H17250" s="8"/>
      <c r="I17250" s="4"/>
      <c r="V17250" s="27"/>
    </row>
    <row r="17251" spans="1:22" x14ac:dyDescent="0.3">
      <c r="A17251" s="1"/>
      <c r="C17251" s="6"/>
      <c r="H17251" s="8"/>
      <c r="I17251" s="4"/>
      <c r="V17251" s="27"/>
    </row>
    <row r="17252" spans="1:22" x14ac:dyDescent="0.3">
      <c r="A17252" s="1"/>
      <c r="C17252" s="6"/>
      <c r="H17252" s="8"/>
      <c r="I17252" s="4"/>
      <c r="V17252" s="27"/>
    </row>
    <row r="17253" spans="1:22" x14ac:dyDescent="0.3">
      <c r="A17253" s="1"/>
      <c r="C17253" s="6"/>
      <c r="H17253" s="8"/>
      <c r="I17253" s="4"/>
      <c r="V17253" s="27"/>
    </row>
    <row r="17254" spans="1:22" x14ac:dyDescent="0.3">
      <c r="A17254" s="1"/>
      <c r="C17254" s="6"/>
      <c r="H17254" s="8"/>
      <c r="I17254" s="4"/>
      <c r="V17254" s="27"/>
    </row>
    <row r="17255" spans="1:22" x14ac:dyDescent="0.3">
      <c r="A17255" s="1"/>
      <c r="C17255" s="6"/>
      <c r="H17255" s="8"/>
      <c r="I17255" s="4"/>
      <c r="V17255" s="27"/>
    </row>
    <row r="17256" spans="1:22" x14ac:dyDescent="0.3">
      <c r="A17256" s="1"/>
      <c r="C17256" s="6"/>
      <c r="H17256" s="8"/>
      <c r="I17256" s="4"/>
      <c r="V17256" s="27"/>
    </row>
    <row r="17257" spans="1:22" x14ac:dyDescent="0.3">
      <c r="A17257" s="1"/>
      <c r="C17257" s="6"/>
      <c r="H17257" s="8"/>
      <c r="I17257" s="4"/>
      <c r="V17257" s="27"/>
    </row>
    <row r="17258" spans="1:22" x14ac:dyDescent="0.3">
      <c r="A17258" s="1"/>
      <c r="C17258" s="6"/>
      <c r="H17258" s="8"/>
      <c r="I17258" s="4"/>
      <c r="V17258" s="27"/>
    </row>
    <row r="17259" spans="1:22" x14ac:dyDescent="0.3">
      <c r="A17259" s="1"/>
      <c r="C17259" s="6"/>
      <c r="H17259" s="8"/>
      <c r="I17259" s="4"/>
      <c r="V17259" s="27"/>
    </row>
    <row r="17260" spans="1:22" x14ac:dyDescent="0.3">
      <c r="A17260" s="1"/>
      <c r="C17260" s="6"/>
      <c r="H17260" s="8"/>
      <c r="I17260" s="4"/>
      <c r="V17260" s="27"/>
    </row>
    <row r="17261" spans="1:22" x14ac:dyDescent="0.3">
      <c r="A17261" s="1"/>
      <c r="C17261" s="6"/>
      <c r="H17261" s="8"/>
      <c r="I17261" s="4"/>
      <c r="V17261" s="27"/>
    </row>
    <row r="17262" spans="1:22" x14ac:dyDescent="0.3">
      <c r="A17262" s="1"/>
      <c r="C17262" s="6"/>
      <c r="H17262" s="8"/>
      <c r="I17262" s="4"/>
      <c r="V17262" s="27"/>
    </row>
    <row r="17263" spans="1:22" x14ac:dyDescent="0.3">
      <c r="A17263" s="1"/>
      <c r="C17263" s="6"/>
      <c r="H17263" s="8"/>
      <c r="I17263" s="4"/>
      <c r="V17263" s="27"/>
    </row>
    <row r="17264" spans="1:22" x14ac:dyDescent="0.3">
      <c r="A17264" s="1"/>
      <c r="C17264" s="6"/>
      <c r="H17264" s="8"/>
      <c r="I17264" s="4"/>
      <c r="V17264" s="27"/>
    </row>
    <row r="17265" spans="1:22" x14ac:dyDescent="0.3">
      <c r="A17265" s="1"/>
      <c r="C17265" s="6"/>
      <c r="H17265" s="8"/>
      <c r="I17265" s="4"/>
      <c r="V17265" s="27"/>
    </row>
    <row r="17266" spans="1:22" x14ac:dyDescent="0.3">
      <c r="A17266" s="1"/>
      <c r="C17266" s="6"/>
      <c r="H17266" s="8"/>
      <c r="I17266" s="4"/>
      <c r="V17266" s="27"/>
    </row>
    <row r="17267" spans="1:22" x14ac:dyDescent="0.3">
      <c r="A17267" s="1"/>
      <c r="C17267" s="6"/>
      <c r="H17267" s="8"/>
      <c r="I17267" s="4"/>
      <c r="V17267" s="27"/>
    </row>
    <row r="17268" spans="1:22" x14ac:dyDescent="0.3">
      <c r="A17268" s="1"/>
      <c r="C17268" s="6"/>
      <c r="H17268" s="8"/>
      <c r="I17268" s="4"/>
      <c r="V17268" s="27"/>
    </row>
    <row r="17269" spans="1:22" x14ac:dyDescent="0.3">
      <c r="A17269" s="1"/>
      <c r="C17269" s="6"/>
      <c r="H17269" s="8"/>
      <c r="I17269" s="4"/>
      <c r="V17269" s="27"/>
    </row>
    <row r="17270" spans="1:22" x14ac:dyDescent="0.3">
      <c r="A17270" s="1"/>
      <c r="C17270" s="6"/>
      <c r="H17270" s="8"/>
      <c r="I17270" s="4"/>
      <c r="V17270" s="27"/>
    </row>
    <row r="17271" spans="1:22" x14ac:dyDescent="0.3">
      <c r="A17271" s="1"/>
      <c r="C17271" s="6"/>
      <c r="H17271" s="8"/>
      <c r="I17271" s="4"/>
      <c r="V17271" s="27"/>
    </row>
    <row r="17272" spans="1:22" x14ac:dyDescent="0.3">
      <c r="A17272" s="1"/>
      <c r="C17272" s="6"/>
      <c r="H17272" s="8"/>
      <c r="I17272" s="4"/>
      <c r="V17272" s="27"/>
    </row>
    <row r="17273" spans="1:22" x14ac:dyDescent="0.3">
      <c r="A17273" s="1"/>
      <c r="C17273" s="6"/>
      <c r="H17273" s="8"/>
      <c r="I17273" s="4"/>
      <c r="V17273" s="27"/>
    </row>
    <row r="17274" spans="1:22" x14ac:dyDescent="0.3">
      <c r="A17274" s="1"/>
      <c r="C17274" s="6"/>
      <c r="H17274" s="8"/>
      <c r="I17274" s="4"/>
      <c r="V17274" s="27"/>
    </row>
    <row r="17275" spans="1:22" x14ac:dyDescent="0.3">
      <c r="A17275" s="1"/>
      <c r="C17275" s="6"/>
      <c r="H17275" s="8"/>
      <c r="I17275" s="4"/>
      <c r="V17275" s="27"/>
    </row>
    <row r="17276" spans="1:22" x14ac:dyDescent="0.3">
      <c r="A17276" s="1"/>
      <c r="C17276" s="6"/>
      <c r="H17276" s="8"/>
      <c r="I17276" s="4"/>
      <c r="V17276" s="27"/>
    </row>
    <row r="17277" spans="1:22" x14ac:dyDescent="0.3">
      <c r="A17277" s="1"/>
      <c r="C17277" s="6"/>
      <c r="H17277" s="8"/>
      <c r="I17277" s="4"/>
      <c r="V17277" s="27"/>
    </row>
    <row r="17278" spans="1:22" x14ac:dyDescent="0.3">
      <c r="A17278" s="1"/>
      <c r="C17278" s="6"/>
      <c r="H17278" s="8"/>
      <c r="I17278" s="4"/>
      <c r="V17278" s="27"/>
    </row>
    <row r="17279" spans="1:22" x14ac:dyDescent="0.3">
      <c r="A17279" s="1"/>
      <c r="C17279" s="6"/>
      <c r="H17279" s="8"/>
      <c r="I17279" s="4"/>
      <c r="V17279" s="27"/>
    </row>
    <row r="17280" spans="1:22" x14ac:dyDescent="0.3">
      <c r="A17280" s="1"/>
      <c r="C17280" s="6"/>
      <c r="H17280" s="8"/>
      <c r="I17280" s="4"/>
      <c r="V17280" s="27"/>
    </row>
    <row r="17281" spans="1:22" x14ac:dyDescent="0.3">
      <c r="A17281" s="1"/>
      <c r="C17281" s="6"/>
      <c r="H17281" s="8"/>
      <c r="I17281" s="4"/>
      <c r="V17281" s="27"/>
    </row>
    <row r="17282" spans="1:22" x14ac:dyDescent="0.3">
      <c r="A17282" s="1"/>
      <c r="C17282" s="6"/>
      <c r="H17282" s="8"/>
      <c r="I17282" s="4"/>
      <c r="V17282" s="27"/>
    </row>
    <row r="17283" spans="1:22" x14ac:dyDescent="0.3">
      <c r="A17283" s="1"/>
      <c r="C17283" s="6"/>
      <c r="H17283" s="8"/>
      <c r="I17283" s="4"/>
      <c r="V17283" s="27"/>
    </row>
    <row r="17284" spans="1:22" x14ac:dyDescent="0.3">
      <c r="A17284" s="1"/>
      <c r="C17284" s="6"/>
      <c r="H17284" s="8"/>
      <c r="I17284" s="4"/>
      <c r="V17284" s="27"/>
    </row>
    <row r="17285" spans="1:22" x14ac:dyDescent="0.3">
      <c r="A17285" s="1"/>
      <c r="C17285" s="6"/>
      <c r="H17285" s="8"/>
      <c r="I17285" s="4"/>
      <c r="V17285" s="27"/>
    </row>
    <row r="17286" spans="1:22" x14ac:dyDescent="0.3">
      <c r="A17286" s="1"/>
      <c r="C17286" s="6"/>
      <c r="H17286" s="8"/>
      <c r="I17286" s="4"/>
      <c r="V17286" s="27"/>
    </row>
    <row r="17287" spans="1:22" x14ac:dyDescent="0.3">
      <c r="A17287" s="1"/>
      <c r="C17287" s="6"/>
      <c r="H17287" s="8"/>
      <c r="I17287" s="4"/>
      <c r="V17287" s="27"/>
    </row>
    <row r="17288" spans="1:22" x14ac:dyDescent="0.3">
      <c r="A17288" s="1"/>
      <c r="C17288" s="6"/>
      <c r="H17288" s="8"/>
      <c r="I17288" s="4"/>
      <c r="V17288" s="27"/>
    </row>
    <row r="17289" spans="1:22" x14ac:dyDescent="0.3">
      <c r="A17289" s="1"/>
      <c r="C17289" s="6"/>
      <c r="H17289" s="8"/>
      <c r="I17289" s="4"/>
      <c r="V17289" s="27"/>
    </row>
    <row r="17290" spans="1:22" x14ac:dyDescent="0.3">
      <c r="A17290" s="1"/>
      <c r="C17290" s="6"/>
      <c r="H17290" s="8"/>
      <c r="I17290" s="4"/>
      <c r="V17290" s="27"/>
    </row>
    <row r="17291" spans="1:22" x14ac:dyDescent="0.3">
      <c r="A17291" s="1"/>
      <c r="C17291" s="6"/>
      <c r="H17291" s="8"/>
      <c r="I17291" s="4"/>
      <c r="V17291" s="27"/>
    </row>
    <row r="17292" spans="1:22" x14ac:dyDescent="0.3">
      <c r="A17292" s="1"/>
      <c r="C17292" s="6"/>
      <c r="H17292" s="8"/>
      <c r="I17292" s="4"/>
      <c r="V17292" s="27"/>
    </row>
    <row r="17293" spans="1:22" x14ac:dyDescent="0.3">
      <c r="A17293" s="1"/>
      <c r="C17293" s="6"/>
      <c r="H17293" s="8"/>
      <c r="I17293" s="4"/>
      <c r="V17293" s="27"/>
    </row>
    <row r="17294" spans="1:22" x14ac:dyDescent="0.3">
      <c r="A17294" s="1"/>
      <c r="C17294" s="6"/>
      <c r="H17294" s="8"/>
      <c r="I17294" s="4"/>
      <c r="V17294" s="27"/>
    </row>
    <row r="17295" spans="1:22" x14ac:dyDescent="0.3">
      <c r="A17295" s="1"/>
      <c r="C17295" s="6"/>
      <c r="H17295" s="8"/>
      <c r="I17295" s="4"/>
      <c r="V17295" s="27"/>
    </row>
    <row r="17296" spans="1:22" x14ac:dyDescent="0.3">
      <c r="A17296" s="1"/>
      <c r="C17296" s="6"/>
      <c r="H17296" s="8"/>
      <c r="I17296" s="4"/>
      <c r="V17296" s="27"/>
    </row>
    <row r="17297" spans="1:22" x14ac:dyDescent="0.3">
      <c r="A17297" s="1"/>
      <c r="C17297" s="6"/>
      <c r="H17297" s="8"/>
      <c r="I17297" s="4"/>
      <c r="V17297" s="27"/>
    </row>
    <row r="17298" spans="1:22" x14ac:dyDescent="0.3">
      <c r="A17298" s="1"/>
      <c r="C17298" s="6"/>
      <c r="H17298" s="8"/>
      <c r="I17298" s="4"/>
      <c r="V17298" s="27"/>
    </row>
    <row r="17299" spans="1:22" x14ac:dyDescent="0.3">
      <c r="A17299" s="1"/>
      <c r="C17299" s="6"/>
      <c r="H17299" s="8"/>
      <c r="I17299" s="4"/>
      <c r="V17299" s="27"/>
    </row>
    <row r="17300" spans="1:22" x14ac:dyDescent="0.3">
      <c r="A17300" s="1"/>
      <c r="C17300" s="6"/>
      <c r="H17300" s="8"/>
      <c r="I17300" s="4"/>
      <c r="V17300" s="27"/>
    </row>
    <row r="17301" spans="1:22" x14ac:dyDescent="0.3">
      <c r="A17301" s="1"/>
      <c r="C17301" s="6"/>
      <c r="H17301" s="8"/>
      <c r="I17301" s="4"/>
      <c r="V17301" s="27"/>
    </row>
    <row r="17302" spans="1:22" x14ac:dyDescent="0.3">
      <c r="A17302" s="1"/>
      <c r="C17302" s="6"/>
      <c r="H17302" s="8"/>
      <c r="I17302" s="4"/>
      <c r="V17302" s="27"/>
    </row>
    <row r="17303" spans="1:22" x14ac:dyDescent="0.3">
      <c r="A17303" s="1"/>
      <c r="C17303" s="6"/>
      <c r="H17303" s="8"/>
      <c r="I17303" s="4"/>
      <c r="V17303" s="27"/>
    </row>
    <row r="17304" spans="1:22" x14ac:dyDescent="0.3">
      <c r="A17304" s="1"/>
      <c r="C17304" s="6"/>
      <c r="H17304" s="8"/>
      <c r="I17304" s="4"/>
      <c r="V17304" s="27"/>
    </row>
    <row r="17305" spans="1:22" x14ac:dyDescent="0.3">
      <c r="A17305" s="1"/>
      <c r="C17305" s="6"/>
      <c r="H17305" s="8"/>
      <c r="I17305" s="4"/>
      <c r="V17305" s="27"/>
    </row>
    <row r="17306" spans="1:22" x14ac:dyDescent="0.3">
      <c r="A17306" s="1"/>
      <c r="C17306" s="6"/>
      <c r="H17306" s="8"/>
      <c r="I17306" s="4"/>
      <c r="V17306" s="27"/>
    </row>
    <row r="17307" spans="1:22" x14ac:dyDescent="0.3">
      <c r="A17307" s="1"/>
      <c r="C17307" s="6"/>
      <c r="H17307" s="8"/>
      <c r="I17307" s="4"/>
      <c r="V17307" s="27"/>
    </row>
    <row r="17308" spans="1:22" x14ac:dyDescent="0.3">
      <c r="A17308" s="1"/>
      <c r="C17308" s="6"/>
      <c r="H17308" s="8"/>
      <c r="I17308" s="4"/>
      <c r="V17308" s="27"/>
    </row>
    <row r="17309" spans="1:22" x14ac:dyDescent="0.3">
      <c r="A17309" s="1"/>
      <c r="C17309" s="6"/>
      <c r="H17309" s="8"/>
      <c r="I17309" s="4"/>
      <c r="V17309" s="27"/>
    </row>
    <row r="17310" spans="1:22" x14ac:dyDescent="0.3">
      <c r="A17310" s="1"/>
      <c r="C17310" s="6"/>
      <c r="H17310" s="8"/>
      <c r="I17310" s="4"/>
      <c r="V17310" s="27"/>
    </row>
    <row r="17311" spans="1:22" x14ac:dyDescent="0.3">
      <c r="A17311" s="1"/>
      <c r="C17311" s="6"/>
      <c r="H17311" s="8"/>
      <c r="I17311" s="4"/>
      <c r="V17311" s="27"/>
    </row>
    <row r="17312" spans="1:22" x14ac:dyDescent="0.3">
      <c r="A17312" s="1"/>
      <c r="C17312" s="6"/>
      <c r="H17312" s="8"/>
      <c r="I17312" s="4"/>
      <c r="V17312" s="27"/>
    </row>
    <row r="17313" spans="1:22" x14ac:dyDescent="0.3">
      <c r="A17313" s="1"/>
      <c r="C17313" s="6"/>
      <c r="H17313" s="8"/>
      <c r="I17313" s="4"/>
      <c r="V17313" s="27"/>
    </row>
    <row r="17314" spans="1:22" x14ac:dyDescent="0.3">
      <c r="A17314" s="1"/>
      <c r="C17314" s="6"/>
      <c r="H17314" s="8"/>
      <c r="I17314" s="4"/>
      <c r="V17314" s="27"/>
    </row>
    <row r="17315" spans="1:22" x14ac:dyDescent="0.3">
      <c r="A17315" s="1"/>
      <c r="C17315" s="6"/>
      <c r="H17315" s="8"/>
      <c r="I17315" s="4"/>
      <c r="V17315" s="27"/>
    </row>
    <row r="17316" spans="1:22" x14ac:dyDescent="0.3">
      <c r="A17316" s="1"/>
      <c r="C17316" s="6"/>
      <c r="H17316" s="8"/>
      <c r="I17316" s="4"/>
      <c r="V17316" s="27"/>
    </row>
    <row r="17317" spans="1:22" x14ac:dyDescent="0.3">
      <c r="A17317" s="1"/>
      <c r="C17317" s="6"/>
      <c r="H17317" s="8"/>
      <c r="I17317" s="4"/>
      <c r="V17317" s="27"/>
    </row>
    <row r="17318" spans="1:22" x14ac:dyDescent="0.3">
      <c r="A17318" s="1"/>
      <c r="C17318" s="6"/>
      <c r="H17318" s="8"/>
      <c r="I17318" s="4"/>
      <c r="V17318" s="27"/>
    </row>
    <row r="17319" spans="1:22" x14ac:dyDescent="0.3">
      <c r="A17319" s="1"/>
      <c r="C17319" s="6"/>
      <c r="H17319" s="8"/>
      <c r="I17319" s="4"/>
      <c r="V17319" s="27"/>
    </row>
    <row r="17320" spans="1:22" x14ac:dyDescent="0.3">
      <c r="A17320" s="1"/>
      <c r="C17320" s="6"/>
      <c r="H17320" s="8"/>
      <c r="I17320" s="4"/>
      <c r="V17320" s="27"/>
    </row>
    <row r="17321" spans="1:22" x14ac:dyDescent="0.3">
      <c r="A17321" s="1"/>
      <c r="C17321" s="6"/>
      <c r="H17321" s="8"/>
      <c r="I17321" s="4"/>
      <c r="V17321" s="27"/>
    </row>
    <row r="17322" spans="1:22" x14ac:dyDescent="0.3">
      <c r="A17322" s="1"/>
      <c r="C17322" s="6"/>
      <c r="H17322" s="8"/>
      <c r="I17322" s="4"/>
      <c r="V17322" s="27"/>
    </row>
    <row r="17323" spans="1:22" x14ac:dyDescent="0.3">
      <c r="A17323" s="1"/>
      <c r="C17323" s="6"/>
      <c r="H17323" s="8"/>
      <c r="I17323" s="4"/>
      <c r="V17323" s="27"/>
    </row>
    <row r="17324" spans="1:22" x14ac:dyDescent="0.3">
      <c r="A17324" s="1"/>
      <c r="C17324" s="6"/>
      <c r="H17324" s="8"/>
      <c r="I17324" s="4"/>
      <c r="V17324" s="27"/>
    </row>
    <row r="17325" spans="1:22" x14ac:dyDescent="0.3">
      <c r="A17325" s="1"/>
      <c r="C17325" s="6"/>
      <c r="H17325" s="8"/>
      <c r="I17325" s="4"/>
      <c r="V17325" s="27"/>
    </row>
    <row r="17326" spans="1:22" x14ac:dyDescent="0.3">
      <c r="A17326" s="1"/>
      <c r="C17326" s="6"/>
      <c r="H17326" s="8"/>
      <c r="I17326" s="4"/>
      <c r="V17326" s="27"/>
    </row>
    <row r="17327" spans="1:22" x14ac:dyDescent="0.3">
      <c r="A17327" s="1"/>
      <c r="C17327" s="6"/>
      <c r="H17327" s="8"/>
      <c r="I17327" s="4"/>
      <c r="V17327" s="27"/>
    </row>
    <row r="17328" spans="1:22" x14ac:dyDescent="0.3">
      <c r="A17328" s="1"/>
      <c r="C17328" s="6"/>
      <c r="H17328" s="8"/>
      <c r="I17328" s="4"/>
      <c r="V17328" s="27"/>
    </row>
    <row r="17329" spans="1:22" x14ac:dyDescent="0.3">
      <c r="A17329" s="1"/>
      <c r="C17329" s="6"/>
      <c r="H17329" s="8"/>
      <c r="I17329" s="4"/>
      <c r="V17329" s="27"/>
    </row>
    <row r="17330" spans="1:22" x14ac:dyDescent="0.3">
      <c r="A17330" s="1"/>
      <c r="C17330" s="6"/>
      <c r="H17330" s="8"/>
      <c r="I17330" s="4"/>
      <c r="V17330" s="27"/>
    </row>
    <row r="17331" spans="1:22" x14ac:dyDescent="0.3">
      <c r="A17331" s="1"/>
      <c r="C17331" s="6"/>
      <c r="H17331" s="8"/>
      <c r="I17331" s="4"/>
      <c r="V17331" s="27"/>
    </row>
    <row r="17332" spans="1:22" x14ac:dyDescent="0.3">
      <c r="A17332" s="1"/>
      <c r="C17332" s="6"/>
      <c r="H17332" s="8"/>
      <c r="I17332" s="4"/>
      <c r="V17332" s="27"/>
    </row>
    <row r="17333" spans="1:22" x14ac:dyDescent="0.3">
      <c r="A17333" s="1"/>
      <c r="C17333" s="6"/>
      <c r="H17333" s="8"/>
      <c r="I17333" s="4"/>
      <c r="V17333" s="27"/>
    </row>
    <row r="17334" spans="1:22" x14ac:dyDescent="0.3">
      <c r="A17334" s="1"/>
      <c r="C17334" s="6"/>
      <c r="H17334" s="8"/>
      <c r="I17334" s="4"/>
      <c r="V17334" s="27"/>
    </row>
    <row r="17335" spans="1:22" x14ac:dyDescent="0.3">
      <c r="A17335" s="1"/>
      <c r="C17335" s="6"/>
      <c r="H17335" s="8"/>
      <c r="I17335" s="4"/>
      <c r="V17335" s="27"/>
    </row>
    <row r="17336" spans="1:22" x14ac:dyDescent="0.3">
      <c r="A17336" s="1"/>
      <c r="C17336" s="6"/>
      <c r="H17336" s="8"/>
      <c r="I17336" s="4"/>
      <c r="V17336" s="27"/>
    </row>
    <row r="17337" spans="1:22" x14ac:dyDescent="0.3">
      <c r="A17337" s="1"/>
      <c r="C17337" s="6"/>
      <c r="H17337" s="8"/>
      <c r="I17337" s="4"/>
      <c r="V17337" s="27"/>
    </row>
    <row r="17338" spans="1:22" x14ac:dyDescent="0.3">
      <c r="A17338" s="1"/>
      <c r="C17338" s="6"/>
      <c r="H17338" s="8"/>
      <c r="I17338" s="4"/>
      <c r="V17338" s="27"/>
    </row>
    <row r="17339" spans="1:22" x14ac:dyDescent="0.3">
      <c r="A17339" s="1"/>
      <c r="C17339" s="6"/>
      <c r="H17339" s="8"/>
      <c r="I17339" s="4"/>
      <c r="V17339" s="27"/>
    </row>
    <row r="17340" spans="1:22" x14ac:dyDescent="0.3">
      <c r="A17340" s="1"/>
      <c r="C17340" s="6"/>
      <c r="H17340" s="8"/>
      <c r="I17340" s="4"/>
      <c r="V17340" s="27"/>
    </row>
    <row r="17341" spans="1:22" x14ac:dyDescent="0.3">
      <c r="A17341" s="1"/>
      <c r="C17341" s="6"/>
      <c r="H17341" s="8"/>
      <c r="I17341" s="4"/>
      <c r="V17341" s="27"/>
    </row>
    <row r="17342" spans="1:22" x14ac:dyDescent="0.3">
      <c r="A17342" s="1"/>
      <c r="C17342" s="6"/>
      <c r="H17342" s="8"/>
      <c r="I17342" s="4"/>
      <c r="V17342" s="27"/>
    </row>
    <row r="17343" spans="1:22" x14ac:dyDescent="0.3">
      <c r="A17343" s="1"/>
      <c r="C17343" s="6"/>
      <c r="H17343" s="8"/>
      <c r="I17343" s="4"/>
      <c r="V17343" s="27"/>
    </row>
    <row r="17344" spans="1:22" x14ac:dyDescent="0.3">
      <c r="A17344" s="1"/>
      <c r="C17344" s="6"/>
      <c r="H17344" s="8"/>
      <c r="I17344" s="4"/>
      <c r="V17344" s="27"/>
    </row>
    <row r="17345" spans="1:22" x14ac:dyDescent="0.3">
      <c r="A17345" s="1"/>
      <c r="C17345" s="6"/>
      <c r="H17345" s="8"/>
      <c r="I17345" s="4"/>
      <c r="V17345" s="27"/>
    </row>
    <row r="17346" spans="1:22" x14ac:dyDescent="0.3">
      <c r="A17346" s="1"/>
      <c r="C17346" s="6"/>
      <c r="H17346" s="8"/>
      <c r="I17346" s="4"/>
      <c r="V17346" s="27"/>
    </row>
    <row r="17347" spans="1:22" x14ac:dyDescent="0.3">
      <c r="A17347" s="1"/>
      <c r="C17347" s="6"/>
      <c r="H17347" s="8"/>
      <c r="I17347" s="4"/>
      <c r="V17347" s="27"/>
    </row>
    <row r="17348" spans="1:22" x14ac:dyDescent="0.3">
      <c r="A17348" s="1"/>
      <c r="C17348" s="6"/>
      <c r="H17348" s="8"/>
      <c r="I17348" s="4"/>
      <c r="V17348" s="27"/>
    </row>
    <row r="17349" spans="1:22" x14ac:dyDescent="0.3">
      <c r="A17349" s="1"/>
      <c r="C17349" s="6"/>
      <c r="H17349" s="8"/>
      <c r="I17349" s="4"/>
      <c r="V17349" s="27"/>
    </row>
    <row r="17350" spans="1:22" x14ac:dyDescent="0.3">
      <c r="A17350" s="1"/>
      <c r="C17350" s="6"/>
      <c r="H17350" s="8"/>
      <c r="I17350" s="4"/>
      <c r="V17350" s="27"/>
    </row>
    <row r="17351" spans="1:22" x14ac:dyDescent="0.3">
      <c r="A17351" s="1"/>
      <c r="C17351" s="6"/>
      <c r="H17351" s="8"/>
      <c r="I17351" s="4"/>
      <c r="V17351" s="27"/>
    </row>
    <row r="17352" spans="1:22" x14ac:dyDescent="0.3">
      <c r="A17352" s="1"/>
      <c r="C17352" s="6"/>
      <c r="H17352" s="8"/>
      <c r="I17352" s="4"/>
      <c r="V17352" s="27"/>
    </row>
    <row r="17353" spans="1:22" x14ac:dyDescent="0.3">
      <c r="A17353" s="1"/>
      <c r="C17353" s="6"/>
      <c r="H17353" s="8"/>
      <c r="I17353" s="4"/>
      <c r="V17353" s="27"/>
    </row>
    <row r="17354" spans="1:22" x14ac:dyDescent="0.3">
      <c r="A17354" s="1"/>
      <c r="C17354" s="6"/>
      <c r="H17354" s="8"/>
      <c r="I17354" s="4"/>
      <c r="V17354" s="27"/>
    </row>
    <row r="17355" spans="1:22" x14ac:dyDescent="0.3">
      <c r="A17355" s="1"/>
      <c r="C17355" s="6"/>
      <c r="H17355" s="8"/>
      <c r="I17355" s="4"/>
      <c r="V17355" s="27"/>
    </row>
    <row r="17356" spans="1:22" x14ac:dyDescent="0.3">
      <c r="A17356" s="1"/>
      <c r="C17356" s="6"/>
      <c r="H17356" s="8"/>
      <c r="I17356" s="4"/>
      <c r="V17356" s="27"/>
    </row>
    <row r="17357" spans="1:22" x14ac:dyDescent="0.3">
      <c r="A17357" s="1"/>
      <c r="C17357" s="6"/>
      <c r="H17357" s="8"/>
      <c r="I17357" s="4"/>
      <c r="V17357" s="27"/>
    </row>
    <row r="17358" spans="1:22" x14ac:dyDescent="0.3">
      <c r="A17358" s="1"/>
      <c r="C17358" s="6"/>
      <c r="H17358" s="8"/>
      <c r="I17358" s="4"/>
      <c r="V17358" s="27"/>
    </row>
    <row r="17359" spans="1:22" x14ac:dyDescent="0.3">
      <c r="A17359" s="1"/>
      <c r="C17359" s="6"/>
      <c r="H17359" s="8"/>
      <c r="I17359" s="4"/>
      <c r="V17359" s="27"/>
    </row>
    <row r="17360" spans="1:22" x14ac:dyDescent="0.3">
      <c r="A17360" s="1"/>
      <c r="C17360" s="6"/>
      <c r="H17360" s="8"/>
      <c r="I17360" s="4"/>
      <c r="V17360" s="27"/>
    </row>
    <row r="17361" spans="1:22" x14ac:dyDescent="0.3">
      <c r="A17361" s="1"/>
      <c r="C17361" s="6"/>
      <c r="H17361" s="8"/>
      <c r="I17361" s="4"/>
      <c r="V17361" s="27"/>
    </row>
    <row r="17362" spans="1:22" x14ac:dyDescent="0.3">
      <c r="A17362" s="1"/>
      <c r="C17362" s="6"/>
      <c r="H17362" s="8"/>
      <c r="I17362" s="4"/>
      <c r="V17362" s="27"/>
    </row>
    <row r="17363" spans="1:22" x14ac:dyDescent="0.3">
      <c r="A17363" s="1"/>
      <c r="C17363" s="6"/>
      <c r="H17363" s="8"/>
      <c r="I17363" s="4"/>
      <c r="V17363" s="27"/>
    </row>
    <row r="17364" spans="1:22" x14ac:dyDescent="0.3">
      <c r="A17364" s="1"/>
      <c r="C17364" s="6"/>
      <c r="H17364" s="8"/>
      <c r="I17364" s="4"/>
      <c r="V17364" s="27"/>
    </row>
    <row r="17365" spans="1:22" x14ac:dyDescent="0.3">
      <c r="A17365" s="1"/>
      <c r="C17365" s="6"/>
      <c r="H17365" s="8"/>
      <c r="I17365" s="4"/>
      <c r="V17365" s="27"/>
    </row>
    <row r="17366" spans="1:22" x14ac:dyDescent="0.3">
      <c r="A17366" s="1"/>
      <c r="C17366" s="6"/>
      <c r="H17366" s="8"/>
      <c r="I17366" s="4"/>
      <c r="V17366" s="27"/>
    </row>
    <row r="17367" spans="1:22" x14ac:dyDescent="0.3">
      <c r="A17367" s="1"/>
      <c r="C17367" s="6"/>
      <c r="H17367" s="8"/>
      <c r="I17367" s="4"/>
      <c r="V17367" s="27"/>
    </row>
    <row r="17368" spans="1:22" x14ac:dyDescent="0.3">
      <c r="A17368" s="1"/>
      <c r="C17368" s="6"/>
      <c r="H17368" s="8"/>
      <c r="I17368" s="4"/>
      <c r="V17368" s="27"/>
    </row>
    <row r="17369" spans="1:22" x14ac:dyDescent="0.3">
      <c r="A17369" s="1"/>
      <c r="C17369" s="6"/>
      <c r="H17369" s="8"/>
      <c r="I17369" s="4"/>
      <c r="V17369" s="27"/>
    </row>
    <row r="17370" spans="1:22" x14ac:dyDescent="0.3">
      <c r="A17370" s="1"/>
      <c r="C17370" s="6"/>
      <c r="H17370" s="8"/>
      <c r="I17370" s="4"/>
      <c r="V17370" s="27"/>
    </row>
    <row r="17371" spans="1:22" x14ac:dyDescent="0.3">
      <c r="A17371" s="1"/>
      <c r="C17371" s="6"/>
      <c r="H17371" s="8"/>
      <c r="I17371" s="4"/>
      <c r="V17371" s="27"/>
    </row>
    <row r="17372" spans="1:22" x14ac:dyDescent="0.3">
      <c r="A17372" s="1"/>
      <c r="C17372" s="6"/>
      <c r="H17372" s="8"/>
      <c r="I17372" s="4"/>
      <c r="V17372" s="27"/>
    </row>
    <row r="17373" spans="1:22" x14ac:dyDescent="0.3">
      <c r="A17373" s="1"/>
      <c r="C17373" s="6"/>
      <c r="H17373" s="8"/>
      <c r="I17373" s="4"/>
      <c r="V17373" s="27"/>
    </row>
    <row r="17374" spans="1:22" x14ac:dyDescent="0.3">
      <c r="A17374" s="1"/>
      <c r="C17374" s="6"/>
      <c r="H17374" s="8"/>
      <c r="I17374" s="4"/>
      <c r="V17374" s="27"/>
    </row>
    <row r="17375" spans="1:22" x14ac:dyDescent="0.3">
      <c r="A17375" s="1"/>
      <c r="C17375" s="6"/>
      <c r="H17375" s="8"/>
      <c r="I17375" s="4"/>
      <c r="V17375" s="27"/>
    </row>
    <row r="17376" spans="1:22" x14ac:dyDescent="0.3">
      <c r="A17376" s="1"/>
      <c r="C17376" s="6"/>
      <c r="H17376" s="8"/>
      <c r="I17376" s="4"/>
      <c r="V17376" s="27"/>
    </row>
    <row r="17377" spans="1:22" x14ac:dyDescent="0.3">
      <c r="A17377" s="1"/>
      <c r="C17377" s="6"/>
      <c r="H17377" s="8"/>
      <c r="I17377" s="4"/>
      <c r="V17377" s="27"/>
    </row>
    <row r="17378" spans="1:22" x14ac:dyDescent="0.3">
      <c r="A17378" s="1"/>
      <c r="C17378" s="6"/>
      <c r="H17378" s="8"/>
      <c r="I17378" s="4"/>
      <c r="V17378" s="27"/>
    </row>
    <row r="17379" spans="1:22" x14ac:dyDescent="0.3">
      <c r="A17379" s="1"/>
      <c r="C17379" s="6"/>
      <c r="H17379" s="8"/>
      <c r="I17379" s="4"/>
      <c r="V17379" s="27"/>
    </row>
    <row r="17380" spans="1:22" x14ac:dyDescent="0.3">
      <c r="A17380" s="1"/>
      <c r="C17380" s="6"/>
      <c r="H17380" s="8"/>
      <c r="I17380" s="4"/>
      <c r="V17380" s="27"/>
    </row>
    <row r="17381" spans="1:22" x14ac:dyDescent="0.3">
      <c r="A17381" s="1"/>
      <c r="C17381" s="6"/>
      <c r="H17381" s="8"/>
      <c r="I17381" s="4"/>
      <c r="V17381" s="27"/>
    </row>
    <row r="17382" spans="1:22" x14ac:dyDescent="0.3">
      <c r="A17382" s="1"/>
      <c r="C17382" s="6"/>
      <c r="H17382" s="8"/>
      <c r="I17382" s="4"/>
      <c r="V17382" s="27"/>
    </row>
    <row r="17383" spans="1:22" x14ac:dyDescent="0.3">
      <c r="A17383" s="1"/>
      <c r="C17383" s="6"/>
      <c r="H17383" s="8"/>
      <c r="I17383" s="4"/>
      <c r="V17383" s="27"/>
    </row>
    <row r="17384" spans="1:22" x14ac:dyDescent="0.3">
      <c r="A17384" s="1"/>
      <c r="C17384" s="6"/>
      <c r="H17384" s="8"/>
      <c r="I17384" s="4"/>
      <c r="V17384" s="27"/>
    </row>
    <row r="17385" spans="1:22" x14ac:dyDescent="0.3">
      <c r="A17385" s="1"/>
      <c r="C17385" s="6"/>
      <c r="H17385" s="8"/>
      <c r="I17385" s="4"/>
      <c r="V17385" s="27"/>
    </row>
    <row r="17386" spans="1:22" x14ac:dyDescent="0.3">
      <c r="A17386" s="1"/>
      <c r="C17386" s="6"/>
      <c r="H17386" s="8"/>
      <c r="I17386" s="4"/>
      <c r="V17386" s="27"/>
    </row>
    <row r="17387" spans="1:22" x14ac:dyDescent="0.3">
      <c r="A17387" s="1"/>
      <c r="C17387" s="6"/>
      <c r="H17387" s="8"/>
      <c r="I17387" s="4"/>
      <c r="V17387" s="27"/>
    </row>
    <row r="17388" spans="1:22" x14ac:dyDescent="0.3">
      <c r="A17388" s="1"/>
      <c r="C17388" s="6"/>
      <c r="H17388" s="8"/>
      <c r="I17388" s="4"/>
      <c r="V17388" s="27"/>
    </row>
    <row r="17389" spans="1:22" x14ac:dyDescent="0.3">
      <c r="A17389" s="1"/>
      <c r="C17389" s="6"/>
      <c r="H17389" s="8"/>
      <c r="I17389" s="4"/>
      <c r="V17389" s="27"/>
    </row>
    <row r="17390" spans="1:22" x14ac:dyDescent="0.3">
      <c r="A17390" s="1"/>
      <c r="C17390" s="6"/>
      <c r="H17390" s="8"/>
      <c r="I17390" s="4"/>
      <c r="V17390" s="27"/>
    </row>
    <row r="17391" spans="1:22" x14ac:dyDescent="0.3">
      <c r="A17391" s="1"/>
      <c r="C17391" s="6"/>
      <c r="H17391" s="8"/>
      <c r="I17391" s="4"/>
      <c r="V17391" s="27"/>
    </row>
    <row r="17392" spans="1:22" x14ac:dyDescent="0.3">
      <c r="A17392" s="1"/>
      <c r="C17392" s="6"/>
      <c r="H17392" s="8"/>
      <c r="I17392" s="4"/>
      <c r="V17392" s="27"/>
    </row>
    <row r="17393" spans="1:22" x14ac:dyDescent="0.3">
      <c r="A17393" s="1"/>
      <c r="C17393" s="6"/>
      <c r="H17393" s="8"/>
      <c r="I17393" s="4"/>
      <c r="V17393" s="27"/>
    </row>
    <row r="17394" spans="1:22" x14ac:dyDescent="0.3">
      <c r="A17394" s="1"/>
      <c r="C17394" s="6"/>
      <c r="H17394" s="8"/>
      <c r="I17394" s="4"/>
      <c r="V17394" s="27"/>
    </row>
    <row r="17395" spans="1:22" x14ac:dyDescent="0.3">
      <c r="A17395" s="1"/>
      <c r="C17395" s="6"/>
      <c r="H17395" s="8"/>
      <c r="I17395" s="4"/>
      <c r="V17395" s="27"/>
    </row>
    <row r="17396" spans="1:22" x14ac:dyDescent="0.3">
      <c r="A17396" s="1"/>
      <c r="C17396" s="6"/>
      <c r="H17396" s="8"/>
      <c r="I17396" s="4"/>
      <c r="V17396" s="27"/>
    </row>
    <row r="17397" spans="1:22" x14ac:dyDescent="0.3">
      <c r="A17397" s="1"/>
      <c r="C17397" s="6"/>
      <c r="H17397" s="8"/>
      <c r="I17397" s="4"/>
      <c r="V17397" s="27"/>
    </row>
    <row r="17398" spans="1:22" x14ac:dyDescent="0.3">
      <c r="A17398" s="1"/>
      <c r="C17398" s="6"/>
      <c r="H17398" s="8"/>
      <c r="I17398" s="4"/>
      <c r="V17398" s="27"/>
    </row>
    <row r="17399" spans="1:22" x14ac:dyDescent="0.3">
      <c r="A17399" s="1"/>
      <c r="C17399" s="6"/>
      <c r="H17399" s="8"/>
      <c r="I17399" s="4"/>
      <c r="V17399" s="27"/>
    </row>
    <row r="17400" spans="1:22" x14ac:dyDescent="0.3">
      <c r="A17400" s="1"/>
      <c r="C17400" s="6"/>
      <c r="H17400" s="8"/>
      <c r="I17400" s="4"/>
      <c r="V17400" s="27"/>
    </row>
    <row r="17401" spans="1:22" x14ac:dyDescent="0.3">
      <c r="A17401" s="1"/>
      <c r="C17401" s="6"/>
      <c r="H17401" s="8"/>
      <c r="I17401" s="4"/>
      <c r="V17401" s="27"/>
    </row>
    <row r="17402" spans="1:22" x14ac:dyDescent="0.3">
      <c r="A17402" s="1"/>
      <c r="C17402" s="6"/>
      <c r="H17402" s="8"/>
      <c r="I17402" s="4"/>
      <c r="V17402" s="27"/>
    </row>
    <row r="17403" spans="1:22" x14ac:dyDescent="0.3">
      <c r="A17403" s="1"/>
      <c r="C17403" s="6"/>
      <c r="H17403" s="8"/>
      <c r="I17403" s="4"/>
      <c r="V17403" s="27"/>
    </row>
    <row r="17404" spans="1:22" x14ac:dyDescent="0.3">
      <c r="A17404" s="1"/>
      <c r="C17404" s="6"/>
      <c r="H17404" s="8"/>
      <c r="I17404" s="4"/>
      <c r="V17404" s="27"/>
    </row>
    <row r="17405" spans="1:22" x14ac:dyDescent="0.3">
      <c r="A17405" s="1"/>
      <c r="C17405" s="6"/>
      <c r="H17405" s="8"/>
      <c r="I17405" s="4"/>
      <c r="V17405" s="27"/>
    </row>
    <row r="17406" spans="1:22" x14ac:dyDescent="0.3">
      <c r="A17406" s="1"/>
      <c r="C17406" s="6"/>
      <c r="H17406" s="8"/>
      <c r="I17406" s="4"/>
      <c r="V17406" s="27"/>
    </row>
    <row r="17407" spans="1:22" x14ac:dyDescent="0.3">
      <c r="A17407" s="1"/>
      <c r="C17407" s="6"/>
      <c r="H17407" s="8"/>
      <c r="I17407" s="4"/>
      <c r="V17407" s="27"/>
    </row>
    <row r="17408" spans="1:22" x14ac:dyDescent="0.3">
      <c r="A17408" s="1"/>
      <c r="C17408" s="6"/>
      <c r="H17408" s="8"/>
      <c r="I17408" s="4"/>
      <c r="V17408" s="27"/>
    </row>
    <row r="17409" spans="1:22" x14ac:dyDescent="0.3">
      <c r="A17409" s="1"/>
      <c r="C17409" s="6"/>
      <c r="H17409" s="8"/>
      <c r="I17409" s="4"/>
      <c r="V17409" s="27"/>
    </row>
    <row r="17410" spans="1:22" x14ac:dyDescent="0.3">
      <c r="A17410" s="1"/>
      <c r="C17410" s="6"/>
      <c r="H17410" s="8"/>
      <c r="I17410" s="4"/>
      <c r="V17410" s="27"/>
    </row>
    <row r="17411" spans="1:22" x14ac:dyDescent="0.3">
      <c r="A17411" s="1"/>
      <c r="C17411" s="6"/>
      <c r="H17411" s="8"/>
      <c r="I17411" s="4"/>
      <c r="V17411" s="27"/>
    </row>
    <row r="17412" spans="1:22" x14ac:dyDescent="0.3">
      <c r="A17412" s="1"/>
      <c r="C17412" s="6"/>
      <c r="H17412" s="8"/>
      <c r="I17412" s="4"/>
      <c r="V17412" s="27"/>
    </row>
    <row r="17413" spans="1:22" x14ac:dyDescent="0.3">
      <c r="A17413" s="1"/>
      <c r="C17413" s="6"/>
      <c r="H17413" s="8"/>
      <c r="I17413" s="4"/>
      <c r="V17413" s="27"/>
    </row>
    <row r="17414" spans="1:22" x14ac:dyDescent="0.3">
      <c r="A17414" s="1"/>
      <c r="C17414" s="6"/>
      <c r="H17414" s="8"/>
      <c r="I17414" s="4"/>
      <c r="V17414" s="27"/>
    </row>
    <row r="17415" spans="1:22" x14ac:dyDescent="0.3">
      <c r="A17415" s="1"/>
      <c r="C17415" s="6"/>
      <c r="H17415" s="8"/>
      <c r="I17415" s="4"/>
      <c r="V17415" s="27"/>
    </row>
    <row r="17416" spans="1:22" x14ac:dyDescent="0.3">
      <c r="A17416" s="1"/>
      <c r="C17416" s="6"/>
      <c r="H17416" s="8"/>
      <c r="I17416" s="4"/>
      <c r="V17416" s="27"/>
    </row>
    <row r="17417" spans="1:22" x14ac:dyDescent="0.3">
      <c r="A17417" s="1"/>
      <c r="C17417" s="6"/>
      <c r="H17417" s="8"/>
      <c r="I17417" s="4"/>
      <c r="V17417" s="27"/>
    </row>
    <row r="17418" spans="1:22" x14ac:dyDescent="0.3">
      <c r="A17418" s="1"/>
      <c r="C17418" s="6"/>
      <c r="H17418" s="8"/>
      <c r="I17418" s="4"/>
      <c r="V17418" s="27"/>
    </row>
    <row r="17419" spans="1:22" x14ac:dyDescent="0.3">
      <c r="A17419" s="1"/>
      <c r="C17419" s="6"/>
      <c r="H17419" s="8"/>
      <c r="I17419" s="4"/>
      <c r="V17419" s="27"/>
    </row>
    <row r="17420" spans="1:22" x14ac:dyDescent="0.3">
      <c r="A17420" s="1"/>
      <c r="C17420" s="6"/>
      <c r="H17420" s="8"/>
      <c r="I17420" s="4"/>
      <c r="V17420" s="27"/>
    </row>
    <row r="17421" spans="1:22" x14ac:dyDescent="0.3">
      <c r="A17421" s="1"/>
      <c r="C17421" s="6"/>
      <c r="H17421" s="8"/>
      <c r="I17421" s="4"/>
      <c r="V17421" s="27"/>
    </row>
    <row r="17422" spans="1:22" x14ac:dyDescent="0.3">
      <c r="A17422" s="1"/>
      <c r="C17422" s="6"/>
      <c r="H17422" s="8"/>
      <c r="I17422" s="4"/>
      <c r="V17422" s="27"/>
    </row>
    <row r="17423" spans="1:22" x14ac:dyDescent="0.3">
      <c r="A17423" s="1"/>
      <c r="C17423" s="6"/>
      <c r="H17423" s="8"/>
      <c r="I17423" s="4"/>
      <c r="V17423" s="27"/>
    </row>
    <row r="17424" spans="1:22" x14ac:dyDescent="0.3">
      <c r="A17424" s="1"/>
      <c r="C17424" s="6"/>
      <c r="H17424" s="8"/>
      <c r="I17424" s="4"/>
      <c r="V17424" s="27"/>
    </row>
    <row r="17425" spans="1:22" x14ac:dyDescent="0.3">
      <c r="A17425" s="1"/>
      <c r="C17425" s="6"/>
      <c r="H17425" s="8"/>
      <c r="I17425" s="4"/>
      <c r="V17425" s="27"/>
    </row>
    <row r="17426" spans="1:22" x14ac:dyDescent="0.3">
      <c r="A17426" s="1"/>
      <c r="C17426" s="6"/>
      <c r="H17426" s="8"/>
      <c r="I17426" s="4"/>
      <c r="V17426" s="27"/>
    </row>
    <row r="17427" spans="1:22" x14ac:dyDescent="0.3">
      <c r="A17427" s="1"/>
      <c r="C17427" s="6"/>
      <c r="H17427" s="8"/>
      <c r="I17427" s="4"/>
      <c r="V17427" s="27"/>
    </row>
    <row r="17428" spans="1:22" x14ac:dyDescent="0.3">
      <c r="A17428" s="1"/>
      <c r="C17428" s="6"/>
      <c r="H17428" s="8"/>
      <c r="I17428" s="4"/>
      <c r="V17428" s="27"/>
    </row>
    <row r="17429" spans="1:22" x14ac:dyDescent="0.3">
      <c r="A17429" s="1"/>
      <c r="C17429" s="6"/>
      <c r="H17429" s="8"/>
      <c r="I17429" s="4"/>
      <c r="V17429" s="27"/>
    </row>
    <row r="17430" spans="1:22" x14ac:dyDescent="0.3">
      <c r="A17430" s="1"/>
      <c r="C17430" s="6"/>
      <c r="H17430" s="8"/>
      <c r="I17430" s="4"/>
      <c r="V17430" s="27"/>
    </row>
    <row r="17431" spans="1:22" x14ac:dyDescent="0.3">
      <c r="A17431" s="1"/>
      <c r="C17431" s="6"/>
      <c r="H17431" s="8"/>
      <c r="I17431" s="4"/>
      <c r="V17431" s="27"/>
    </row>
    <row r="17432" spans="1:22" x14ac:dyDescent="0.3">
      <c r="A17432" s="1"/>
      <c r="C17432" s="6"/>
      <c r="H17432" s="8"/>
      <c r="I17432" s="4"/>
      <c r="V17432" s="27"/>
    </row>
    <row r="17433" spans="1:22" x14ac:dyDescent="0.3">
      <c r="A17433" s="1"/>
      <c r="C17433" s="6"/>
      <c r="H17433" s="8"/>
      <c r="I17433" s="4"/>
      <c r="V17433" s="27"/>
    </row>
    <row r="17434" spans="1:22" x14ac:dyDescent="0.3">
      <c r="A17434" s="1"/>
      <c r="C17434" s="6"/>
      <c r="H17434" s="8"/>
      <c r="I17434" s="4"/>
      <c r="V17434" s="27"/>
    </row>
    <row r="17435" spans="1:22" x14ac:dyDescent="0.3">
      <c r="A17435" s="1"/>
      <c r="C17435" s="6"/>
      <c r="H17435" s="8"/>
      <c r="I17435" s="4"/>
      <c r="V17435" s="27"/>
    </row>
    <row r="17436" spans="1:22" x14ac:dyDescent="0.3">
      <c r="A17436" s="1"/>
      <c r="C17436" s="6"/>
      <c r="H17436" s="8"/>
      <c r="I17436" s="4"/>
      <c r="V17436" s="27"/>
    </row>
    <row r="17437" spans="1:22" x14ac:dyDescent="0.3">
      <c r="A17437" s="1"/>
      <c r="C17437" s="6"/>
      <c r="H17437" s="8"/>
      <c r="I17437" s="4"/>
      <c r="V17437" s="27"/>
    </row>
    <row r="17438" spans="1:22" x14ac:dyDescent="0.3">
      <c r="A17438" s="1"/>
      <c r="C17438" s="6"/>
      <c r="H17438" s="8"/>
      <c r="I17438" s="4"/>
      <c r="V17438" s="27"/>
    </row>
    <row r="17439" spans="1:22" x14ac:dyDescent="0.3">
      <c r="A17439" s="1"/>
      <c r="C17439" s="6"/>
      <c r="H17439" s="8"/>
      <c r="I17439" s="4"/>
      <c r="V17439" s="27"/>
    </row>
    <row r="17440" spans="1:22" x14ac:dyDescent="0.3">
      <c r="A17440" s="1"/>
      <c r="C17440" s="6"/>
      <c r="H17440" s="8"/>
      <c r="I17440" s="4"/>
      <c r="V17440" s="27"/>
    </row>
    <row r="17441" spans="1:22" x14ac:dyDescent="0.3">
      <c r="A17441" s="1"/>
      <c r="C17441" s="6"/>
      <c r="H17441" s="8"/>
      <c r="I17441" s="4"/>
      <c r="V17441" s="27"/>
    </row>
    <row r="17442" spans="1:22" x14ac:dyDescent="0.3">
      <c r="A17442" s="1"/>
      <c r="C17442" s="6"/>
      <c r="H17442" s="8"/>
      <c r="I17442" s="4"/>
      <c r="V17442" s="27"/>
    </row>
    <row r="17443" spans="1:22" x14ac:dyDescent="0.3">
      <c r="A17443" s="1"/>
      <c r="C17443" s="6"/>
      <c r="H17443" s="8"/>
      <c r="I17443" s="4"/>
      <c r="V17443" s="27"/>
    </row>
    <row r="17444" spans="1:22" x14ac:dyDescent="0.3">
      <c r="A17444" s="1"/>
      <c r="C17444" s="6"/>
      <c r="H17444" s="8"/>
      <c r="I17444" s="4"/>
      <c r="V17444" s="27"/>
    </row>
    <row r="17445" spans="1:22" x14ac:dyDescent="0.3">
      <c r="A17445" s="1"/>
      <c r="C17445" s="6"/>
      <c r="H17445" s="8"/>
      <c r="I17445" s="4"/>
      <c r="V17445" s="27"/>
    </row>
    <row r="17446" spans="1:22" x14ac:dyDescent="0.3">
      <c r="A17446" s="1"/>
      <c r="C17446" s="6"/>
      <c r="H17446" s="8"/>
      <c r="I17446" s="4"/>
      <c r="V17446" s="27"/>
    </row>
    <row r="17447" spans="1:22" x14ac:dyDescent="0.3">
      <c r="A17447" s="1"/>
      <c r="C17447" s="6"/>
      <c r="H17447" s="8"/>
      <c r="I17447" s="4"/>
      <c r="V17447" s="27"/>
    </row>
    <row r="17448" spans="1:22" x14ac:dyDescent="0.3">
      <c r="A17448" s="1"/>
      <c r="C17448" s="6"/>
      <c r="H17448" s="8"/>
      <c r="I17448" s="4"/>
      <c r="V17448" s="27"/>
    </row>
    <row r="17449" spans="1:22" x14ac:dyDescent="0.3">
      <c r="A17449" s="1"/>
      <c r="C17449" s="6"/>
      <c r="H17449" s="8"/>
      <c r="I17449" s="4"/>
      <c r="V17449" s="27"/>
    </row>
    <row r="17450" spans="1:22" x14ac:dyDescent="0.3">
      <c r="A17450" s="1"/>
      <c r="C17450" s="6"/>
      <c r="H17450" s="8"/>
      <c r="I17450" s="4"/>
      <c r="V17450" s="27"/>
    </row>
    <row r="17451" spans="1:22" x14ac:dyDescent="0.3">
      <c r="A17451" s="1"/>
      <c r="C17451" s="6"/>
      <c r="H17451" s="8"/>
      <c r="I17451" s="4"/>
      <c r="V17451" s="27"/>
    </row>
    <row r="17452" spans="1:22" x14ac:dyDescent="0.3">
      <c r="A17452" s="1"/>
      <c r="C17452" s="6"/>
      <c r="H17452" s="8"/>
      <c r="I17452" s="4"/>
      <c r="V17452" s="27"/>
    </row>
    <row r="17453" spans="1:22" x14ac:dyDescent="0.3">
      <c r="A17453" s="1"/>
      <c r="C17453" s="6"/>
      <c r="H17453" s="8"/>
      <c r="I17453" s="4"/>
      <c r="V17453" s="27"/>
    </row>
    <row r="17454" spans="1:22" x14ac:dyDescent="0.3">
      <c r="A17454" s="1"/>
      <c r="C17454" s="6"/>
      <c r="H17454" s="8"/>
      <c r="I17454" s="4"/>
      <c r="V17454" s="27"/>
    </row>
    <row r="17455" spans="1:22" x14ac:dyDescent="0.3">
      <c r="A17455" s="1"/>
      <c r="C17455" s="6"/>
      <c r="H17455" s="8"/>
      <c r="I17455" s="4"/>
      <c r="V17455" s="27"/>
    </row>
    <row r="17456" spans="1:22" x14ac:dyDescent="0.3">
      <c r="A17456" s="1"/>
      <c r="C17456" s="6"/>
      <c r="H17456" s="8"/>
      <c r="I17456" s="4"/>
      <c r="V17456" s="27"/>
    </row>
    <row r="17457" spans="1:22" x14ac:dyDescent="0.3">
      <c r="A17457" s="1"/>
      <c r="C17457" s="6"/>
      <c r="H17457" s="8"/>
      <c r="I17457" s="4"/>
      <c r="V17457" s="27"/>
    </row>
    <row r="17458" spans="1:22" x14ac:dyDescent="0.3">
      <c r="A17458" s="1"/>
      <c r="C17458" s="6"/>
      <c r="H17458" s="8"/>
      <c r="I17458" s="4"/>
      <c r="V17458" s="27"/>
    </row>
    <row r="17459" spans="1:22" x14ac:dyDescent="0.3">
      <c r="A17459" s="1"/>
      <c r="C17459" s="6"/>
      <c r="H17459" s="8"/>
      <c r="I17459" s="4"/>
      <c r="V17459" s="27"/>
    </row>
    <row r="17460" spans="1:22" x14ac:dyDescent="0.3">
      <c r="A17460" s="1"/>
      <c r="C17460" s="6"/>
      <c r="H17460" s="8"/>
      <c r="I17460" s="4"/>
      <c r="V17460" s="27"/>
    </row>
    <row r="17461" spans="1:22" x14ac:dyDescent="0.3">
      <c r="A17461" s="1"/>
      <c r="C17461" s="6"/>
      <c r="H17461" s="8"/>
      <c r="I17461" s="4"/>
      <c r="V17461" s="27"/>
    </row>
    <row r="17462" spans="1:22" x14ac:dyDescent="0.3">
      <c r="A17462" s="1"/>
      <c r="C17462" s="6"/>
      <c r="H17462" s="8"/>
      <c r="I17462" s="4"/>
      <c r="V17462" s="27"/>
    </row>
    <row r="17463" spans="1:22" x14ac:dyDescent="0.3">
      <c r="A17463" s="1"/>
      <c r="C17463" s="6"/>
      <c r="H17463" s="8"/>
      <c r="I17463" s="4"/>
      <c r="V17463" s="27"/>
    </row>
    <row r="17464" spans="1:22" x14ac:dyDescent="0.3">
      <c r="A17464" s="1"/>
      <c r="C17464" s="6"/>
      <c r="H17464" s="8"/>
      <c r="I17464" s="4"/>
      <c r="V17464" s="27"/>
    </row>
    <row r="17465" spans="1:22" x14ac:dyDescent="0.3">
      <c r="A17465" s="1"/>
      <c r="C17465" s="6"/>
      <c r="H17465" s="8"/>
      <c r="I17465" s="4"/>
      <c r="V17465" s="27"/>
    </row>
    <row r="17466" spans="1:22" x14ac:dyDescent="0.3">
      <c r="A17466" s="1"/>
      <c r="C17466" s="6"/>
      <c r="H17466" s="8"/>
      <c r="I17466" s="4"/>
      <c r="V17466" s="27"/>
    </row>
    <row r="17467" spans="1:22" x14ac:dyDescent="0.3">
      <c r="A17467" s="1"/>
      <c r="C17467" s="6"/>
      <c r="H17467" s="8"/>
      <c r="I17467" s="4"/>
      <c r="V17467" s="27"/>
    </row>
    <row r="17468" spans="1:22" x14ac:dyDescent="0.3">
      <c r="A17468" s="1"/>
      <c r="C17468" s="6"/>
      <c r="H17468" s="8"/>
      <c r="I17468" s="4"/>
      <c r="V17468" s="27"/>
    </row>
    <row r="17469" spans="1:22" x14ac:dyDescent="0.3">
      <c r="A17469" s="1"/>
      <c r="C17469" s="6"/>
      <c r="H17469" s="8"/>
      <c r="I17469" s="4"/>
      <c r="V17469" s="27"/>
    </row>
    <row r="17470" spans="1:22" x14ac:dyDescent="0.3">
      <c r="A17470" s="1"/>
      <c r="C17470" s="6"/>
      <c r="H17470" s="8"/>
      <c r="I17470" s="4"/>
      <c r="V17470" s="27"/>
    </row>
    <row r="17471" spans="1:22" x14ac:dyDescent="0.3">
      <c r="A17471" s="1"/>
      <c r="C17471" s="6"/>
      <c r="H17471" s="8"/>
      <c r="I17471" s="4"/>
      <c r="V17471" s="27"/>
    </row>
    <row r="17472" spans="1:22" x14ac:dyDescent="0.3">
      <c r="A17472" s="1"/>
      <c r="C17472" s="6"/>
      <c r="H17472" s="8"/>
      <c r="I17472" s="4"/>
      <c r="V17472" s="27"/>
    </row>
    <row r="17473" spans="1:22" x14ac:dyDescent="0.3">
      <c r="A17473" s="1"/>
      <c r="C17473" s="6"/>
      <c r="H17473" s="8"/>
      <c r="I17473" s="4"/>
      <c r="V17473" s="27"/>
    </row>
    <row r="17474" spans="1:22" x14ac:dyDescent="0.3">
      <c r="A17474" s="1"/>
      <c r="C17474" s="6"/>
      <c r="H17474" s="8"/>
      <c r="I17474" s="4"/>
      <c r="V17474" s="27"/>
    </row>
    <row r="17475" spans="1:22" x14ac:dyDescent="0.3">
      <c r="A17475" s="1"/>
      <c r="C17475" s="6"/>
      <c r="H17475" s="8"/>
      <c r="I17475" s="4"/>
      <c r="V17475" s="27"/>
    </row>
    <row r="17476" spans="1:22" x14ac:dyDescent="0.3">
      <c r="A17476" s="1"/>
      <c r="C17476" s="6"/>
      <c r="H17476" s="8"/>
      <c r="I17476" s="4"/>
      <c r="V17476" s="27"/>
    </row>
    <row r="17477" spans="1:22" x14ac:dyDescent="0.3">
      <c r="A17477" s="1"/>
      <c r="C17477" s="6"/>
      <c r="H17477" s="8"/>
      <c r="I17477" s="4"/>
      <c r="V17477" s="27"/>
    </row>
    <row r="17478" spans="1:22" x14ac:dyDescent="0.3">
      <c r="A17478" s="1"/>
      <c r="C17478" s="6"/>
      <c r="H17478" s="8"/>
      <c r="I17478" s="4"/>
      <c r="V17478" s="27"/>
    </row>
    <row r="17479" spans="1:22" x14ac:dyDescent="0.3">
      <c r="A17479" s="1"/>
      <c r="C17479" s="6"/>
      <c r="H17479" s="8"/>
      <c r="I17479" s="4"/>
      <c r="V17479" s="27"/>
    </row>
    <row r="17480" spans="1:22" x14ac:dyDescent="0.3">
      <c r="A17480" s="1"/>
      <c r="C17480" s="6"/>
      <c r="H17480" s="8"/>
      <c r="I17480" s="4"/>
      <c r="V17480" s="27"/>
    </row>
    <row r="17481" spans="1:22" x14ac:dyDescent="0.3">
      <c r="A17481" s="1"/>
      <c r="C17481" s="6"/>
      <c r="H17481" s="8"/>
      <c r="I17481" s="4"/>
      <c r="V17481" s="27"/>
    </row>
    <row r="17482" spans="1:22" x14ac:dyDescent="0.3">
      <c r="A17482" s="1"/>
      <c r="C17482" s="6"/>
      <c r="H17482" s="8"/>
      <c r="I17482" s="4"/>
      <c r="V17482" s="27"/>
    </row>
    <row r="17483" spans="1:22" x14ac:dyDescent="0.3">
      <c r="A17483" s="1"/>
      <c r="C17483" s="6"/>
      <c r="H17483" s="8"/>
      <c r="I17483" s="4"/>
      <c r="V17483" s="27"/>
    </row>
    <row r="17484" spans="1:22" x14ac:dyDescent="0.3">
      <c r="A17484" s="1"/>
      <c r="C17484" s="6"/>
      <c r="H17484" s="8"/>
      <c r="I17484" s="4"/>
      <c r="V17484" s="27"/>
    </row>
    <row r="17485" spans="1:22" x14ac:dyDescent="0.3">
      <c r="A17485" s="1"/>
      <c r="C17485" s="6"/>
      <c r="H17485" s="8"/>
      <c r="I17485" s="4"/>
      <c r="V17485" s="27"/>
    </row>
    <row r="17486" spans="1:22" x14ac:dyDescent="0.3">
      <c r="A17486" s="1"/>
      <c r="C17486" s="6"/>
      <c r="H17486" s="8"/>
      <c r="I17486" s="4"/>
      <c r="V17486" s="27"/>
    </row>
    <row r="17487" spans="1:22" x14ac:dyDescent="0.3">
      <c r="A17487" s="1"/>
      <c r="C17487" s="6"/>
      <c r="H17487" s="8"/>
      <c r="I17487" s="4"/>
      <c r="V17487" s="27"/>
    </row>
    <row r="17488" spans="1:22" x14ac:dyDescent="0.3">
      <c r="A17488" s="1"/>
      <c r="C17488" s="6"/>
      <c r="H17488" s="8"/>
      <c r="I17488" s="4"/>
      <c r="V17488" s="27"/>
    </row>
    <row r="17489" spans="1:22" x14ac:dyDescent="0.3">
      <c r="A17489" s="1"/>
      <c r="C17489" s="6"/>
      <c r="H17489" s="8"/>
      <c r="I17489" s="4"/>
      <c r="V17489" s="27"/>
    </row>
    <row r="17490" spans="1:22" x14ac:dyDescent="0.3">
      <c r="A17490" s="1"/>
      <c r="C17490" s="6"/>
      <c r="H17490" s="8"/>
      <c r="I17490" s="4"/>
      <c r="V17490" s="27"/>
    </row>
    <row r="17491" spans="1:22" x14ac:dyDescent="0.3">
      <c r="A17491" s="1"/>
      <c r="C17491" s="6"/>
      <c r="H17491" s="8"/>
      <c r="I17491" s="4"/>
      <c r="V17491" s="27"/>
    </row>
    <row r="17492" spans="1:22" x14ac:dyDescent="0.3">
      <c r="A17492" s="1"/>
      <c r="C17492" s="6"/>
      <c r="H17492" s="8"/>
      <c r="I17492" s="4"/>
      <c r="V17492" s="27"/>
    </row>
    <row r="17493" spans="1:22" x14ac:dyDescent="0.3">
      <c r="A17493" s="1"/>
      <c r="C17493" s="6"/>
      <c r="H17493" s="8"/>
      <c r="I17493" s="4"/>
      <c r="V17493" s="27"/>
    </row>
    <row r="17494" spans="1:22" x14ac:dyDescent="0.3">
      <c r="A17494" s="1"/>
      <c r="C17494" s="6"/>
      <c r="H17494" s="8"/>
      <c r="I17494" s="4"/>
      <c r="V17494" s="27"/>
    </row>
    <row r="17495" spans="1:22" x14ac:dyDescent="0.3">
      <c r="A17495" s="1"/>
      <c r="C17495" s="6"/>
      <c r="H17495" s="8"/>
      <c r="I17495" s="4"/>
      <c r="V17495" s="27"/>
    </row>
    <row r="17496" spans="1:22" x14ac:dyDescent="0.3">
      <c r="A17496" s="1"/>
      <c r="C17496" s="6"/>
      <c r="H17496" s="8"/>
      <c r="I17496" s="4"/>
      <c r="V17496" s="27"/>
    </row>
    <row r="17497" spans="1:22" x14ac:dyDescent="0.3">
      <c r="A17497" s="1"/>
      <c r="C17497" s="6"/>
      <c r="H17497" s="8"/>
      <c r="I17497" s="4"/>
      <c r="V17497" s="27"/>
    </row>
    <row r="17498" spans="1:22" x14ac:dyDescent="0.3">
      <c r="A17498" s="1"/>
      <c r="C17498" s="6"/>
      <c r="H17498" s="8"/>
      <c r="I17498" s="4"/>
      <c r="V17498" s="27"/>
    </row>
    <row r="17499" spans="1:22" x14ac:dyDescent="0.3">
      <c r="A17499" s="1"/>
      <c r="C17499" s="6"/>
      <c r="H17499" s="8"/>
      <c r="I17499" s="4"/>
      <c r="V17499" s="27"/>
    </row>
    <row r="17500" spans="1:22" x14ac:dyDescent="0.3">
      <c r="A17500" s="1"/>
      <c r="C17500" s="6"/>
      <c r="H17500" s="8"/>
      <c r="I17500" s="4"/>
      <c r="V17500" s="27"/>
    </row>
    <row r="17501" spans="1:22" x14ac:dyDescent="0.3">
      <c r="A17501" s="1"/>
      <c r="C17501" s="6"/>
      <c r="H17501" s="8"/>
      <c r="I17501" s="4"/>
      <c r="V17501" s="27"/>
    </row>
    <row r="17502" spans="1:22" x14ac:dyDescent="0.3">
      <c r="A17502" s="1"/>
      <c r="C17502" s="6"/>
      <c r="H17502" s="8"/>
      <c r="I17502" s="4"/>
      <c r="V17502" s="27"/>
    </row>
    <row r="17503" spans="1:22" x14ac:dyDescent="0.3">
      <c r="A17503" s="1"/>
      <c r="C17503" s="6"/>
      <c r="H17503" s="8"/>
      <c r="I17503" s="4"/>
      <c r="V17503" s="27"/>
    </row>
    <row r="17504" spans="1:22" x14ac:dyDescent="0.3">
      <c r="A17504" s="1"/>
      <c r="C17504" s="6"/>
      <c r="H17504" s="8"/>
      <c r="I17504" s="4"/>
      <c r="V17504" s="27"/>
    </row>
    <row r="17505" spans="1:22" x14ac:dyDescent="0.3">
      <c r="A17505" s="1"/>
      <c r="C17505" s="6"/>
      <c r="H17505" s="8"/>
      <c r="I17505" s="4"/>
      <c r="V17505" s="27"/>
    </row>
    <row r="17506" spans="1:22" x14ac:dyDescent="0.3">
      <c r="A17506" s="1"/>
      <c r="C17506" s="6"/>
      <c r="H17506" s="8"/>
      <c r="I17506" s="4"/>
      <c r="V17506" s="27"/>
    </row>
    <row r="17507" spans="1:22" x14ac:dyDescent="0.3">
      <c r="A17507" s="1"/>
      <c r="C17507" s="6"/>
      <c r="H17507" s="8"/>
      <c r="I17507" s="4"/>
      <c r="V17507" s="27"/>
    </row>
    <row r="17508" spans="1:22" x14ac:dyDescent="0.3">
      <c r="A17508" s="1"/>
      <c r="C17508" s="6"/>
      <c r="H17508" s="8"/>
      <c r="I17508" s="4"/>
      <c r="V17508" s="27"/>
    </row>
    <row r="17509" spans="1:22" x14ac:dyDescent="0.3">
      <c r="A17509" s="1"/>
      <c r="C17509" s="6"/>
      <c r="H17509" s="8"/>
      <c r="I17509" s="4"/>
      <c r="V17509" s="27"/>
    </row>
    <row r="17510" spans="1:22" x14ac:dyDescent="0.3">
      <c r="A17510" s="1"/>
      <c r="C17510" s="6"/>
      <c r="H17510" s="8"/>
      <c r="I17510" s="4"/>
      <c r="V17510" s="27"/>
    </row>
    <row r="17511" spans="1:22" x14ac:dyDescent="0.3">
      <c r="A17511" s="1"/>
      <c r="C17511" s="6"/>
      <c r="H17511" s="8"/>
      <c r="I17511" s="4"/>
      <c r="V17511" s="27"/>
    </row>
    <row r="17512" spans="1:22" x14ac:dyDescent="0.3">
      <c r="A17512" s="1"/>
      <c r="C17512" s="6"/>
      <c r="H17512" s="8"/>
      <c r="I17512" s="4"/>
      <c r="V17512" s="27"/>
    </row>
    <row r="17513" spans="1:22" x14ac:dyDescent="0.3">
      <c r="A17513" s="1"/>
      <c r="C17513" s="6"/>
      <c r="H17513" s="8"/>
      <c r="I17513" s="4"/>
      <c r="V17513" s="27"/>
    </row>
    <row r="17514" spans="1:22" x14ac:dyDescent="0.3">
      <c r="A17514" s="1"/>
      <c r="C17514" s="6"/>
      <c r="H17514" s="8"/>
      <c r="I17514" s="4"/>
      <c r="V17514" s="27"/>
    </row>
    <row r="17515" spans="1:22" x14ac:dyDescent="0.3">
      <c r="A17515" s="1"/>
      <c r="C17515" s="6"/>
      <c r="H17515" s="8"/>
      <c r="I17515" s="4"/>
      <c r="V17515" s="27"/>
    </row>
    <row r="17516" spans="1:22" x14ac:dyDescent="0.3">
      <c r="A17516" s="1"/>
      <c r="C17516" s="6"/>
      <c r="H17516" s="8"/>
      <c r="I17516" s="4"/>
      <c r="V17516" s="27"/>
    </row>
    <row r="17517" spans="1:22" x14ac:dyDescent="0.3">
      <c r="A17517" s="1"/>
      <c r="C17517" s="6"/>
      <c r="H17517" s="8"/>
      <c r="I17517" s="4"/>
      <c r="V17517" s="27"/>
    </row>
    <row r="17518" spans="1:22" x14ac:dyDescent="0.3">
      <c r="A17518" s="1"/>
      <c r="C17518" s="6"/>
      <c r="H17518" s="8"/>
      <c r="I17518" s="4"/>
      <c r="V17518" s="27"/>
    </row>
    <row r="17519" spans="1:22" x14ac:dyDescent="0.3">
      <c r="A17519" s="1"/>
      <c r="C17519" s="6"/>
      <c r="H17519" s="8"/>
      <c r="I17519" s="4"/>
      <c r="V17519" s="27"/>
    </row>
    <row r="17520" spans="1:22" x14ac:dyDescent="0.3">
      <c r="A17520" s="1"/>
      <c r="C17520" s="6"/>
      <c r="H17520" s="8"/>
      <c r="I17520" s="4"/>
      <c r="V17520" s="27"/>
    </row>
    <row r="17521" spans="1:22" x14ac:dyDescent="0.3">
      <c r="A17521" s="1"/>
      <c r="C17521" s="6"/>
      <c r="H17521" s="8"/>
      <c r="I17521" s="4"/>
      <c r="V17521" s="27"/>
    </row>
    <row r="17522" spans="1:22" x14ac:dyDescent="0.3">
      <c r="A17522" s="1"/>
      <c r="C17522" s="6"/>
      <c r="H17522" s="8"/>
      <c r="I17522" s="4"/>
      <c r="V17522" s="27"/>
    </row>
    <row r="17523" spans="1:22" x14ac:dyDescent="0.3">
      <c r="A17523" s="1"/>
      <c r="C17523" s="6"/>
      <c r="H17523" s="8"/>
      <c r="I17523" s="4"/>
      <c r="V17523" s="27"/>
    </row>
    <row r="17524" spans="1:22" x14ac:dyDescent="0.3">
      <c r="A17524" s="1"/>
      <c r="C17524" s="6"/>
      <c r="H17524" s="8"/>
      <c r="I17524" s="4"/>
      <c r="V17524" s="27"/>
    </row>
    <row r="17525" spans="1:22" x14ac:dyDescent="0.3">
      <c r="A17525" s="1"/>
      <c r="C17525" s="6"/>
      <c r="H17525" s="8"/>
      <c r="I17525" s="4"/>
      <c r="V17525" s="27"/>
    </row>
    <row r="17526" spans="1:22" x14ac:dyDescent="0.3">
      <c r="A17526" s="1"/>
      <c r="C17526" s="6"/>
      <c r="H17526" s="8"/>
      <c r="I17526" s="4"/>
      <c r="V17526" s="27"/>
    </row>
    <row r="17527" spans="1:22" x14ac:dyDescent="0.3">
      <c r="A17527" s="1"/>
      <c r="C17527" s="6"/>
      <c r="H17527" s="8"/>
      <c r="I17527" s="4"/>
      <c r="V17527" s="27"/>
    </row>
    <row r="17528" spans="1:22" x14ac:dyDescent="0.3">
      <c r="A17528" s="1"/>
      <c r="C17528" s="6"/>
      <c r="H17528" s="8"/>
      <c r="I17528" s="4"/>
      <c r="V17528" s="27"/>
    </row>
    <row r="17529" spans="1:22" x14ac:dyDescent="0.3">
      <c r="A17529" s="1"/>
      <c r="C17529" s="6"/>
      <c r="H17529" s="8"/>
      <c r="I17529" s="4"/>
      <c r="V17529" s="27"/>
    </row>
    <row r="17530" spans="1:22" x14ac:dyDescent="0.3">
      <c r="A17530" s="1"/>
      <c r="C17530" s="6"/>
      <c r="H17530" s="8"/>
      <c r="I17530" s="4"/>
      <c r="V17530" s="27"/>
    </row>
    <row r="17531" spans="1:22" x14ac:dyDescent="0.3">
      <c r="A17531" s="1"/>
      <c r="C17531" s="6"/>
      <c r="H17531" s="8"/>
      <c r="I17531" s="4"/>
      <c r="V17531" s="27"/>
    </row>
    <row r="17532" spans="1:22" x14ac:dyDescent="0.3">
      <c r="A17532" s="1"/>
      <c r="C17532" s="6"/>
      <c r="H17532" s="8"/>
      <c r="I17532" s="4"/>
      <c r="V17532" s="27"/>
    </row>
    <row r="17533" spans="1:22" x14ac:dyDescent="0.3">
      <c r="A17533" s="1"/>
      <c r="C17533" s="6"/>
      <c r="H17533" s="8"/>
      <c r="I17533" s="4"/>
      <c r="V17533" s="27"/>
    </row>
    <row r="17534" spans="1:22" x14ac:dyDescent="0.3">
      <c r="A17534" s="1"/>
      <c r="C17534" s="6"/>
      <c r="H17534" s="8"/>
      <c r="I17534" s="4"/>
      <c r="V17534" s="27"/>
    </row>
    <row r="17535" spans="1:22" x14ac:dyDescent="0.3">
      <c r="A17535" s="1"/>
      <c r="C17535" s="6"/>
      <c r="H17535" s="8"/>
      <c r="I17535" s="4"/>
      <c r="V17535" s="27"/>
    </row>
    <row r="17536" spans="1:22" x14ac:dyDescent="0.3">
      <c r="A17536" s="1"/>
      <c r="C17536" s="6"/>
      <c r="H17536" s="8"/>
      <c r="I17536" s="4"/>
      <c r="V17536" s="27"/>
    </row>
    <row r="17537" spans="1:22" x14ac:dyDescent="0.3">
      <c r="A17537" s="1"/>
      <c r="C17537" s="6"/>
      <c r="H17537" s="8"/>
      <c r="I17537" s="4"/>
      <c r="V17537" s="27"/>
    </row>
    <row r="17538" spans="1:22" x14ac:dyDescent="0.3">
      <c r="A17538" s="1"/>
      <c r="C17538" s="6"/>
      <c r="H17538" s="8"/>
      <c r="I17538" s="4"/>
      <c r="V17538" s="27"/>
    </row>
    <row r="17539" spans="1:22" x14ac:dyDescent="0.3">
      <c r="A17539" s="1"/>
      <c r="C17539" s="6"/>
      <c r="H17539" s="8"/>
      <c r="I17539" s="4"/>
      <c r="V17539" s="27"/>
    </row>
    <row r="17540" spans="1:22" x14ac:dyDescent="0.3">
      <c r="A17540" s="1"/>
      <c r="C17540" s="6"/>
      <c r="H17540" s="8"/>
      <c r="I17540" s="4"/>
      <c r="V17540" s="27"/>
    </row>
    <row r="17541" spans="1:22" x14ac:dyDescent="0.3">
      <c r="A17541" s="1"/>
      <c r="C17541" s="6"/>
      <c r="H17541" s="8"/>
      <c r="I17541" s="4"/>
      <c r="V17541" s="27"/>
    </row>
    <row r="17542" spans="1:22" x14ac:dyDescent="0.3">
      <c r="A17542" s="1"/>
      <c r="C17542" s="6"/>
      <c r="H17542" s="8"/>
      <c r="I17542" s="4"/>
      <c r="V17542" s="27"/>
    </row>
    <row r="17543" spans="1:22" x14ac:dyDescent="0.3">
      <c r="A17543" s="1"/>
      <c r="C17543" s="6"/>
      <c r="H17543" s="8"/>
      <c r="I17543" s="4"/>
      <c r="V17543" s="27"/>
    </row>
    <row r="17544" spans="1:22" x14ac:dyDescent="0.3">
      <c r="A17544" s="1"/>
      <c r="C17544" s="6"/>
      <c r="H17544" s="8"/>
      <c r="I17544" s="4"/>
      <c r="V17544" s="27"/>
    </row>
    <row r="17545" spans="1:22" x14ac:dyDescent="0.3">
      <c r="A17545" s="1"/>
      <c r="C17545" s="6"/>
      <c r="H17545" s="8"/>
      <c r="I17545" s="4"/>
      <c r="V17545" s="27"/>
    </row>
    <row r="17546" spans="1:22" x14ac:dyDescent="0.3">
      <c r="A17546" s="1"/>
      <c r="C17546" s="6"/>
      <c r="H17546" s="8"/>
      <c r="I17546" s="4"/>
      <c r="V17546" s="27"/>
    </row>
    <row r="17547" spans="1:22" x14ac:dyDescent="0.3">
      <c r="A17547" s="1"/>
      <c r="C17547" s="6"/>
      <c r="H17547" s="8"/>
      <c r="I17547" s="4"/>
      <c r="V17547" s="27"/>
    </row>
    <row r="17548" spans="1:22" x14ac:dyDescent="0.3">
      <c r="A17548" s="1"/>
      <c r="C17548" s="6"/>
      <c r="H17548" s="8"/>
      <c r="I17548" s="4"/>
      <c r="V17548" s="27"/>
    </row>
    <row r="17549" spans="1:22" x14ac:dyDescent="0.3">
      <c r="A17549" s="1"/>
      <c r="C17549" s="6"/>
      <c r="H17549" s="8"/>
      <c r="I17549" s="4"/>
      <c r="V17549" s="27"/>
    </row>
    <row r="17550" spans="1:22" x14ac:dyDescent="0.3">
      <c r="A17550" s="1"/>
      <c r="C17550" s="6"/>
      <c r="H17550" s="8"/>
      <c r="I17550" s="4"/>
      <c r="V17550" s="27"/>
    </row>
    <row r="17551" spans="1:22" x14ac:dyDescent="0.3">
      <c r="A17551" s="1"/>
      <c r="C17551" s="6"/>
      <c r="H17551" s="8"/>
      <c r="I17551" s="4"/>
      <c r="V17551" s="27"/>
    </row>
    <row r="17552" spans="1:22" x14ac:dyDescent="0.3">
      <c r="A17552" s="1"/>
      <c r="C17552" s="6"/>
      <c r="H17552" s="8"/>
      <c r="I17552" s="4"/>
      <c r="V17552" s="27"/>
    </row>
    <row r="17553" spans="1:22" x14ac:dyDescent="0.3">
      <c r="A17553" s="1"/>
      <c r="C17553" s="6"/>
      <c r="H17553" s="8"/>
      <c r="I17553" s="4"/>
      <c r="V17553" s="27"/>
    </row>
    <row r="17554" spans="1:22" x14ac:dyDescent="0.3">
      <c r="A17554" s="1"/>
      <c r="C17554" s="6"/>
      <c r="H17554" s="8"/>
      <c r="I17554" s="4"/>
      <c r="V17554" s="27"/>
    </row>
    <row r="17555" spans="1:22" x14ac:dyDescent="0.3">
      <c r="A17555" s="1"/>
      <c r="C17555" s="6"/>
      <c r="H17555" s="8"/>
      <c r="I17555" s="4"/>
      <c r="V17555" s="27"/>
    </row>
    <row r="17556" spans="1:22" x14ac:dyDescent="0.3">
      <c r="A17556" s="1"/>
      <c r="C17556" s="6"/>
      <c r="H17556" s="8"/>
      <c r="I17556" s="4"/>
      <c r="V17556" s="27"/>
    </row>
    <row r="17557" spans="1:22" x14ac:dyDescent="0.3">
      <c r="A17557" s="1"/>
      <c r="C17557" s="6"/>
      <c r="H17557" s="8"/>
      <c r="I17557" s="4"/>
      <c r="V17557" s="27"/>
    </row>
    <row r="17558" spans="1:22" x14ac:dyDescent="0.3">
      <c r="A17558" s="1"/>
      <c r="C17558" s="6"/>
      <c r="H17558" s="8"/>
      <c r="I17558" s="4"/>
      <c r="V17558" s="27"/>
    </row>
    <row r="17559" spans="1:22" x14ac:dyDescent="0.3">
      <c r="A17559" s="1"/>
      <c r="C17559" s="6"/>
      <c r="H17559" s="8"/>
      <c r="I17559" s="4"/>
      <c r="V17559" s="27"/>
    </row>
    <row r="17560" spans="1:22" x14ac:dyDescent="0.3">
      <c r="A17560" s="1"/>
      <c r="C17560" s="6"/>
      <c r="H17560" s="8"/>
      <c r="I17560" s="4"/>
      <c r="V17560" s="27"/>
    </row>
    <row r="17561" spans="1:22" x14ac:dyDescent="0.3">
      <c r="A17561" s="1"/>
      <c r="C17561" s="6"/>
      <c r="H17561" s="8"/>
      <c r="I17561" s="4"/>
      <c r="V17561" s="27"/>
    </row>
    <row r="17562" spans="1:22" x14ac:dyDescent="0.3">
      <c r="A17562" s="1"/>
      <c r="C17562" s="6"/>
      <c r="H17562" s="8"/>
      <c r="I17562" s="4"/>
      <c r="V17562" s="27"/>
    </row>
    <row r="17563" spans="1:22" x14ac:dyDescent="0.3">
      <c r="A17563" s="1"/>
      <c r="C17563" s="6"/>
      <c r="H17563" s="8"/>
      <c r="I17563" s="4"/>
      <c r="V17563" s="27"/>
    </row>
    <row r="17564" spans="1:22" x14ac:dyDescent="0.3">
      <c r="A17564" s="1"/>
      <c r="C17564" s="6"/>
      <c r="H17564" s="8"/>
      <c r="I17564" s="4"/>
      <c r="V17564" s="27"/>
    </row>
    <row r="17565" spans="1:22" x14ac:dyDescent="0.3">
      <c r="A17565" s="1"/>
      <c r="C17565" s="6"/>
      <c r="H17565" s="8"/>
      <c r="I17565" s="4"/>
      <c r="V17565" s="27"/>
    </row>
    <row r="17566" spans="1:22" x14ac:dyDescent="0.3">
      <c r="A17566" s="1"/>
      <c r="C17566" s="6"/>
      <c r="H17566" s="8"/>
      <c r="I17566" s="4"/>
      <c r="V17566" s="27"/>
    </row>
    <row r="17567" spans="1:22" x14ac:dyDescent="0.3">
      <c r="A17567" s="1"/>
      <c r="C17567" s="6"/>
      <c r="H17567" s="8"/>
      <c r="I17567" s="4"/>
      <c r="V17567" s="27"/>
    </row>
    <row r="17568" spans="1:22" x14ac:dyDescent="0.3">
      <c r="A17568" s="1"/>
      <c r="C17568" s="6"/>
      <c r="H17568" s="8"/>
      <c r="I17568" s="4"/>
      <c r="V17568" s="27"/>
    </row>
    <row r="17569" spans="1:22" x14ac:dyDescent="0.3">
      <c r="A17569" s="1"/>
      <c r="C17569" s="6"/>
      <c r="H17569" s="8"/>
      <c r="I17569" s="4"/>
      <c r="V17569" s="27"/>
    </row>
    <row r="17570" spans="1:22" x14ac:dyDescent="0.3">
      <c r="A17570" s="1"/>
      <c r="C17570" s="6"/>
      <c r="H17570" s="8"/>
      <c r="I17570" s="4"/>
      <c r="V17570" s="27"/>
    </row>
    <row r="17571" spans="1:22" x14ac:dyDescent="0.3">
      <c r="A17571" s="1"/>
      <c r="C17571" s="6"/>
      <c r="H17571" s="8"/>
      <c r="I17571" s="4"/>
      <c r="V17571" s="27"/>
    </row>
    <row r="17572" spans="1:22" x14ac:dyDescent="0.3">
      <c r="A17572" s="1"/>
      <c r="C17572" s="6"/>
      <c r="H17572" s="8"/>
      <c r="I17572" s="4"/>
      <c r="V17572" s="27"/>
    </row>
    <row r="17573" spans="1:22" x14ac:dyDescent="0.3">
      <c r="A17573" s="1"/>
      <c r="C17573" s="6"/>
      <c r="H17573" s="8"/>
      <c r="I17573" s="4"/>
      <c r="V17573" s="27"/>
    </row>
    <row r="17574" spans="1:22" x14ac:dyDescent="0.3">
      <c r="A17574" s="1"/>
      <c r="C17574" s="6"/>
      <c r="H17574" s="8"/>
      <c r="I17574" s="4"/>
      <c r="V17574" s="27"/>
    </row>
    <row r="17575" spans="1:22" x14ac:dyDescent="0.3">
      <c r="A17575" s="1"/>
      <c r="C17575" s="6"/>
      <c r="H17575" s="8"/>
      <c r="I17575" s="4"/>
      <c r="V17575" s="27"/>
    </row>
    <row r="17576" spans="1:22" x14ac:dyDescent="0.3">
      <c r="A17576" s="1"/>
      <c r="C17576" s="6"/>
      <c r="H17576" s="8"/>
      <c r="I17576" s="4"/>
      <c r="V17576" s="27"/>
    </row>
    <row r="17577" spans="1:22" x14ac:dyDescent="0.3">
      <c r="A17577" s="1"/>
      <c r="C17577" s="6"/>
      <c r="H17577" s="8"/>
      <c r="I17577" s="4"/>
      <c r="V17577" s="27"/>
    </row>
    <row r="17578" spans="1:22" x14ac:dyDescent="0.3">
      <c r="A17578" s="1"/>
      <c r="C17578" s="6"/>
      <c r="H17578" s="8"/>
      <c r="I17578" s="4"/>
      <c r="V17578" s="27"/>
    </row>
    <row r="17579" spans="1:22" x14ac:dyDescent="0.3">
      <c r="A17579" s="1"/>
      <c r="C17579" s="6"/>
      <c r="H17579" s="8"/>
      <c r="I17579" s="4"/>
      <c r="V17579" s="27"/>
    </row>
    <row r="17580" spans="1:22" x14ac:dyDescent="0.3">
      <c r="A17580" s="1"/>
      <c r="C17580" s="6"/>
      <c r="H17580" s="8"/>
      <c r="I17580" s="4"/>
      <c r="V17580" s="27"/>
    </row>
    <row r="17581" spans="1:22" x14ac:dyDescent="0.3">
      <c r="A17581" s="1"/>
      <c r="C17581" s="6"/>
      <c r="H17581" s="8"/>
      <c r="I17581" s="4"/>
      <c r="V17581" s="27"/>
    </row>
    <row r="17582" spans="1:22" x14ac:dyDescent="0.3">
      <c r="A17582" s="1"/>
      <c r="C17582" s="6"/>
      <c r="H17582" s="8"/>
      <c r="I17582" s="4"/>
      <c r="V17582" s="27"/>
    </row>
    <row r="17583" spans="1:22" x14ac:dyDescent="0.3">
      <c r="A17583" s="1"/>
      <c r="C17583" s="6"/>
      <c r="H17583" s="8"/>
      <c r="I17583" s="4"/>
      <c r="V17583" s="27"/>
    </row>
    <row r="17584" spans="1:22" x14ac:dyDescent="0.3">
      <c r="A17584" s="1"/>
      <c r="C17584" s="6"/>
      <c r="H17584" s="8"/>
      <c r="I17584" s="4"/>
      <c r="V17584" s="27"/>
    </row>
    <row r="17585" spans="1:22" x14ac:dyDescent="0.3">
      <c r="A17585" s="1"/>
      <c r="C17585" s="6"/>
      <c r="H17585" s="8"/>
      <c r="I17585" s="4"/>
      <c r="V17585" s="27"/>
    </row>
    <row r="17586" spans="1:22" x14ac:dyDescent="0.3">
      <c r="A17586" s="1"/>
      <c r="C17586" s="6"/>
      <c r="H17586" s="8"/>
      <c r="I17586" s="4"/>
      <c r="V17586" s="27"/>
    </row>
    <row r="17587" spans="1:22" x14ac:dyDescent="0.3">
      <c r="A17587" s="1"/>
      <c r="C17587" s="6"/>
      <c r="H17587" s="8"/>
      <c r="I17587" s="4"/>
      <c r="V17587" s="27"/>
    </row>
    <row r="17588" spans="1:22" x14ac:dyDescent="0.3">
      <c r="A17588" s="1"/>
      <c r="C17588" s="6"/>
      <c r="H17588" s="8"/>
      <c r="I17588" s="4"/>
      <c r="V17588" s="27"/>
    </row>
    <row r="17589" spans="1:22" x14ac:dyDescent="0.3">
      <c r="A17589" s="1"/>
      <c r="C17589" s="6"/>
      <c r="H17589" s="8"/>
      <c r="I17589" s="4"/>
      <c r="V17589" s="27"/>
    </row>
    <row r="17590" spans="1:22" x14ac:dyDescent="0.3">
      <c r="A17590" s="1"/>
      <c r="C17590" s="6"/>
      <c r="H17590" s="8"/>
      <c r="I17590" s="4"/>
      <c r="V17590" s="27"/>
    </row>
    <row r="17591" spans="1:22" x14ac:dyDescent="0.3">
      <c r="A17591" s="1"/>
      <c r="C17591" s="6"/>
      <c r="H17591" s="8"/>
      <c r="I17591" s="4"/>
      <c r="V17591" s="27"/>
    </row>
    <row r="17592" spans="1:22" x14ac:dyDescent="0.3">
      <c r="A17592" s="1"/>
      <c r="C17592" s="6"/>
      <c r="H17592" s="8"/>
      <c r="I17592" s="4"/>
      <c r="V17592" s="27"/>
    </row>
    <row r="17593" spans="1:22" x14ac:dyDescent="0.3">
      <c r="A17593" s="1"/>
      <c r="C17593" s="6"/>
      <c r="H17593" s="8"/>
      <c r="I17593" s="4"/>
      <c r="V17593" s="27"/>
    </row>
    <row r="17594" spans="1:22" x14ac:dyDescent="0.3">
      <c r="A17594" s="1"/>
      <c r="C17594" s="6"/>
      <c r="H17594" s="8"/>
      <c r="I17594" s="4"/>
      <c r="V17594" s="27"/>
    </row>
    <row r="17595" spans="1:22" x14ac:dyDescent="0.3">
      <c r="A17595" s="1"/>
      <c r="C17595" s="6"/>
      <c r="H17595" s="8"/>
      <c r="I17595" s="4"/>
      <c r="V17595" s="27"/>
    </row>
    <row r="17596" spans="1:22" x14ac:dyDescent="0.3">
      <c r="A17596" s="1"/>
      <c r="C17596" s="6"/>
      <c r="H17596" s="8"/>
      <c r="I17596" s="4"/>
      <c r="V17596" s="27"/>
    </row>
    <row r="17597" spans="1:22" x14ac:dyDescent="0.3">
      <c r="A17597" s="1"/>
      <c r="C17597" s="6"/>
      <c r="H17597" s="8"/>
      <c r="I17597" s="4"/>
      <c r="V17597" s="27"/>
    </row>
    <row r="17598" spans="1:22" x14ac:dyDescent="0.3">
      <c r="A17598" s="1"/>
      <c r="C17598" s="6"/>
      <c r="H17598" s="8"/>
      <c r="I17598" s="4"/>
      <c r="V17598" s="27"/>
    </row>
    <row r="17599" spans="1:22" x14ac:dyDescent="0.3">
      <c r="A17599" s="1"/>
      <c r="C17599" s="6"/>
      <c r="H17599" s="8"/>
      <c r="I17599" s="4"/>
      <c r="V17599" s="27"/>
    </row>
    <row r="17600" spans="1:22" x14ac:dyDescent="0.3">
      <c r="A17600" s="1"/>
      <c r="C17600" s="6"/>
      <c r="H17600" s="8"/>
      <c r="I17600" s="4"/>
      <c r="V17600" s="27"/>
    </row>
    <row r="17601" spans="1:22" x14ac:dyDescent="0.3">
      <c r="A17601" s="1"/>
      <c r="C17601" s="6"/>
      <c r="H17601" s="8"/>
      <c r="I17601" s="4"/>
      <c r="V17601" s="27"/>
    </row>
    <row r="17602" spans="1:22" x14ac:dyDescent="0.3">
      <c r="A17602" s="1"/>
      <c r="C17602" s="6"/>
      <c r="H17602" s="8"/>
      <c r="I17602" s="4"/>
      <c r="V17602" s="27"/>
    </row>
    <row r="17603" spans="1:22" x14ac:dyDescent="0.3">
      <c r="A17603" s="1"/>
      <c r="C17603" s="6"/>
      <c r="H17603" s="8"/>
      <c r="I17603" s="4"/>
      <c r="V17603" s="27"/>
    </row>
    <row r="17604" spans="1:22" x14ac:dyDescent="0.3">
      <c r="A17604" s="1"/>
      <c r="C17604" s="6"/>
      <c r="H17604" s="8"/>
      <c r="I17604" s="4"/>
      <c r="V17604" s="27"/>
    </row>
    <row r="17605" spans="1:22" x14ac:dyDescent="0.3">
      <c r="A17605" s="1"/>
      <c r="C17605" s="6"/>
      <c r="H17605" s="8"/>
      <c r="I17605" s="4"/>
      <c r="V17605" s="27"/>
    </row>
    <row r="17606" spans="1:22" x14ac:dyDescent="0.3">
      <c r="A17606" s="1"/>
      <c r="C17606" s="6"/>
      <c r="H17606" s="8"/>
      <c r="I17606" s="4"/>
      <c r="V17606" s="27"/>
    </row>
    <row r="17607" spans="1:22" x14ac:dyDescent="0.3">
      <c r="A17607" s="1"/>
      <c r="C17607" s="6"/>
      <c r="H17607" s="8"/>
      <c r="I17607" s="4"/>
      <c r="V17607" s="27"/>
    </row>
    <row r="17608" spans="1:22" x14ac:dyDescent="0.3">
      <c r="A17608" s="1"/>
      <c r="C17608" s="6"/>
      <c r="H17608" s="8"/>
      <c r="I17608" s="4"/>
      <c r="V17608" s="27"/>
    </row>
    <row r="17609" spans="1:22" x14ac:dyDescent="0.3">
      <c r="A17609" s="1"/>
      <c r="C17609" s="6"/>
      <c r="H17609" s="8"/>
      <c r="I17609" s="4"/>
      <c r="V17609" s="27"/>
    </row>
    <row r="17610" spans="1:22" x14ac:dyDescent="0.3">
      <c r="A17610" s="1"/>
      <c r="C17610" s="6"/>
      <c r="H17610" s="8"/>
      <c r="I17610" s="4"/>
      <c r="V17610" s="27"/>
    </row>
    <row r="17611" spans="1:22" x14ac:dyDescent="0.3">
      <c r="A17611" s="1"/>
      <c r="C17611" s="6"/>
      <c r="H17611" s="8"/>
      <c r="I17611" s="4"/>
      <c r="V17611" s="27"/>
    </row>
    <row r="17612" spans="1:22" x14ac:dyDescent="0.3">
      <c r="A17612" s="1"/>
      <c r="C17612" s="6"/>
      <c r="H17612" s="8"/>
      <c r="I17612" s="4"/>
      <c r="V17612" s="27"/>
    </row>
    <row r="17613" spans="1:22" x14ac:dyDescent="0.3">
      <c r="A17613" s="1"/>
      <c r="C17613" s="6"/>
      <c r="H17613" s="8"/>
      <c r="I17613" s="4"/>
      <c r="V17613" s="27"/>
    </row>
    <row r="17614" spans="1:22" x14ac:dyDescent="0.3">
      <c r="A17614" s="1"/>
      <c r="C17614" s="6"/>
      <c r="H17614" s="8"/>
      <c r="I17614" s="4"/>
      <c r="V17614" s="27"/>
    </row>
    <row r="17615" spans="1:22" x14ac:dyDescent="0.3">
      <c r="A17615" s="1"/>
      <c r="C17615" s="6"/>
      <c r="H17615" s="8"/>
      <c r="I17615" s="4"/>
      <c r="V17615" s="27"/>
    </row>
    <row r="17616" spans="1:22" x14ac:dyDescent="0.3">
      <c r="A17616" s="1"/>
      <c r="C17616" s="6"/>
      <c r="H17616" s="8"/>
      <c r="I17616" s="4"/>
      <c r="V17616" s="27"/>
    </row>
    <row r="17617" spans="1:22" x14ac:dyDescent="0.3">
      <c r="A17617" s="1"/>
      <c r="C17617" s="6"/>
      <c r="H17617" s="8"/>
      <c r="I17617" s="4"/>
      <c r="V17617" s="27"/>
    </row>
    <row r="17618" spans="1:22" x14ac:dyDescent="0.3">
      <c r="A17618" s="1"/>
      <c r="C17618" s="6"/>
      <c r="H17618" s="8"/>
      <c r="I17618" s="4"/>
      <c r="V17618" s="27"/>
    </row>
    <row r="17619" spans="1:22" x14ac:dyDescent="0.3">
      <c r="A17619" s="1"/>
      <c r="C17619" s="6"/>
      <c r="H17619" s="8"/>
      <c r="I17619" s="4"/>
      <c r="V17619" s="27"/>
    </row>
    <row r="17620" spans="1:22" x14ac:dyDescent="0.3">
      <c r="A17620" s="1"/>
      <c r="C17620" s="6"/>
      <c r="H17620" s="8"/>
      <c r="I17620" s="4"/>
      <c r="V17620" s="27"/>
    </row>
    <row r="17621" spans="1:22" x14ac:dyDescent="0.3">
      <c r="A17621" s="1"/>
      <c r="C17621" s="6"/>
      <c r="H17621" s="8"/>
      <c r="I17621" s="4"/>
      <c r="V17621" s="27"/>
    </row>
    <row r="17622" spans="1:22" x14ac:dyDescent="0.3">
      <c r="A17622" s="1"/>
      <c r="C17622" s="6"/>
      <c r="H17622" s="8"/>
      <c r="I17622" s="4"/>
      <c r="V17622" s="27"/>
    </row>
    <row r="17623" spans="1:22" x14ac:dyDescent="0.3">
      <c r="A17623" s="1"/>
      <c r="C17623" s="6"/>
      <c r="H17623" s="8"/>
      <c r="I17623" s="4"/>
      <c r="V17623" s="27"/>
    </row>
    <row r="17624" spans="1:22" x14ac:dyDescent="0.3">
      <c r="A17624" s="1"/>
      <c r="C17624" s="6"/>
      <c r="H17624" s="8"/>
      <c r="I17624" s="4"/>
      <c r="V17624" s="27"/>
    </row>
    <row r="17625" spans="1:22" x14ac:dyDescent="0.3">
      <c r="A17625" s="1"/>
      <c r="C17625" s="6"/>
      <c r="H17625" s="8"/>
      <c r="I17625" s="4"/>
      <c r="V17625" s="27"/>
    </row>
    <row r="17626" spans="1:22" x14ac:dyDescent="0.3">
      <c r="A17626" s="1"/>
      <c r="C17626" s="6"/>
      <c r="H17626" s="8"/>
      <c r="I17626" s="4"/>
      <c r="V17626" s="27"/>
    </row>
    <row r="17627" spans="1:22" x14ac:dyDescent="0.3">
      <c r="A17627" s="1"/>
      <c r="C17627" s="6"/>
      <c r="H17627" s="8"/>
      <c r="I17627" s="4"/>
      <c r="V17627" s="27"/>
    </row>
    <row r="17628" spans="1:22" x14ac:dyDescent="0.3">
      <c r="A17628" s="1"/>
      <c r="C17628" s="6"/>
      <c r="H17628" s="8"/>
      <c r="I17628" s="4"/>
      <c r="V17628" s="27"/>
    </row>
    <row r="17629" spans="1:22" x14ac:dyDescent="0.3">
      <c r="A17629" s="1"/>
      <c r="C17629" s="6"/>
      <c r="H17629" s="8"/>
      <c r="I17629" s="4"/>
      <c r="V17629" s="27"/>
    </row>
    <row r="17630" spans="1:22" x14ac:dyDescent="0.3">
      <c r="A17630" s="1"/>
      <c r="C17630" s="6"/>
      <c r="H17630" s="8"/>
      <c r="I17630" s="4"/>
      <c r="V17630" s="27"/>
    </row>
    <row r="17631" spans="1:22" x14ac:dyDescent="0.3">
      <c r="A17631" s="1"/>
      <c r="C17631" s="6"/>
      <c r="H17631" s="8"/>
      <c r="I17631" s="4"/>
      <c r="V17631" s="27"/>
    </row>
    <row r="17632" spans="1:22" x14ac:dyDescent="0.3">
      <c r="A17632" s="1"/>
      <c r="C17632" s="6"/>
      <c r="H17632" s="8"/>
      <c r="I17632" s="4"/>
      <c r="V17632" s="27"/>
    </row>
    <row r="17633" spans="1:22" x14ac:dyDescent="0.3">
      <c r="A17633" s="1"/>
      <c r="C17633" s="6"/>
      <c r="H17633" s="8"/>
      <c r="I17633" s="4"/>
      <c r="V17633" s="27"/>
    </row>
    <row r="17634" spans="1:22" x14ac:dyDescent="0.3">
      <c r="A17634" s="1"/>
      <c r="C17634" s="6"/>
      <c r="H17634" s="8"/>
      <c r="I17634" s="4"/>
      <c r="V17634" s="27"/>
    </row>
    <row r="17635" spans="1:22" x14ac:dyDescent="0.3">
      <c r="A17635" s="1"/>
      <c r="C17635" s="6"/>
      <c r="H17635" s="8"/>
      <c r="I17635" s="4"/>
      <c r="V17635" s="27"/>
    </row>
    <row r="17636" spans="1:22" x14ac:dyDescent="0.3">
      <c r="A17636" s="1"/>
      <c r="C17636" s="6"/>
      <c r="H17636" s="8"/>
      <c r="I17636" s="4"/>
      <c r="V17636" s="27"/>
    </row>
    <row r="17637" spans="1:22" x14ac:dyDescent="0.3">
      <c r="A17637" s="1"/>
      <c r="C17637" s="6"/>
      <c r="H17637" s="8"/>
      <c r="I17637" s="4"/>
      <c r="V17637" s="27"/>
    </row>
    <row r="17638" spans="1:22" x14ac:dyDescent="0.3">
      <c r="A17638" s="1"/>
      <c r="C17638" s="6"/>
      <c r="H17638" s="8"/>
      <c r="I17638" s="4"/>
      <c r="V17638" s="27"/>
    </row>
    <row r="17639" spans="1:22" x14ac:dyDescent="0.3">
      <c r="A17639" s="1"/>
      <c r="C17639" s="6"/>
      <c r="H17639" s="8"/>
      <c r="I17639" s="4"/>
      <c r="V17639" s="27"/>
    </row>
    <row r="17640" spans="1:22" x14ac:dyDescent="0.3">
      <c r="A17640" s="1"/>
      <c r="C17640" s="6"/>
      <c r="H17640" s="8"/>
      <c r="I17640" s="4"/>
      <c r="V17640" s="27"/>
    </row>
    <row r="17641" spans="1:22" x14ac:dyDescent="0.3">
      <c r="A17641" s="1"/>
      <c r="C17641" s="6"/>
      <c r="H17641" s="8"/>
      <c r="I17641" s="4"/>
      <c r="V17641" s="27"/>
    </row>
    <row r="17642" spans="1:22" x14ac:dyDescent="0.3">
      <c r="A17642" s="1"/>
      <c r="C17642" s="6"/>
      <c r="H17642" s="8"/>
      <c r="I17642" s="4"/>
      <c r="V17642" s="27"/>
    </row>
    <row r="17643" spans="1:22" x14ac:dyDescent="0.3">
      <c r="A17643" s="1"/>
      <c r="C17643" s="6"/>
      <c r="H17643" s="8"/>
      <c r="I17643" s="4"/>
      <c r="V17643" s="27"/>
    </row>
    <row r="17644" spans="1:22" x14ac:dyDescent="0.3">
      <c r="A17644" s="1"/>
      <c r="C17644" s="6"/>
      <c r="H17644" s="8"/>
      <c r="I17644" s="4"/>
      <c r="V17644" s="27"/>
    </row>
    <row r="17645" spans="1:22" x14ac:dyDescent="0.3">
      <c r="A17645" s="1"/>
      <c r="C17645" s="6"/>
      <c r="H17645" s="8"/>
      <c r="I17645" s="4"/>
      <c r="V17645" s="27"/>
    </row>
    <row r="17646" spans="1:22" x14ac:dyDescent="0.3">
      <c r="A17646" s="1"/>
      <c r="C17646" s="6"/>
      <c r="H17646" s="8"/>
      <c r="I17646" s="4"/>
      <c r="V17646" s="27"/>
    </row>
    <row r="17647" spans="1:22" x14ac:dyDescent="0.3">
      <c r="A17647" s="1"/>
      <c r="C17647" s="6"/>
      <c r="H17647" s="8"/>
      <c r="I17647" s="4"/>
      <c r="V17647" s="27"/>
    </row>
    <row r="17648" spans="1:22" x14ac:dyDescent="0.3">
      <c r="A17648" s="1"/>
      <c r="C17648" s="6"/>
      <c r="H17648" s="8"/>
      <c r="I17648" s="4"/>
      <c r="V17648" s="27"/>
    </row>
    <row r="17649" spans="1:22" x14ac:dyDescent="0.3">
      <c r="A17649" s="1"/>
      <c r="C17649" s="6"/>
      <c r="H17649" s="8"/>
      <c r="I17649" s="4"/>
      <c r="V17649" s="27"/>
    </row>
    <row r="17650" spans="1:22" x14ac:dyDescent="0.3">
      <c r="A17650" s="1"/>
      <c r="C17650" s="6"/>
      <c r="H17650" s="8"/>
      <c r="I17650" s="4"/>
      <c r="V17650" s="27"/>
    </row>
    <row r="17651" spans="1:22" x14ac:dyDescent="0.3">
      <c r="A17651" s="1"/>
      <c r="C17651" s="6"/>
      <c r="H17651" s="8"/>
      <c r="I17651" s="4"/>
      <c r="V17651" s="27"/>
    </row>
    <row r="17652" spans="1:22" x14ac:dyDescent="0.3">
      <c r="A17652" s="1"/>
      <c r="C17652" s="6"/>
      <c r="H17652" s="8"/>
      <c r="I17652" s="4"/>
      <c r="V17652" s="27"/>
    </row>
    <row r="17653" spans="1:22" x14ac:dyDescent="0.3">
      <c r="A17653" s="1"/>
      <c r="C17653" s="6"/>
      <c r="H17653" s="8"/>
      <c r="I17653" s="4"/>
      <c r="V17653" s="27"/>
    </row>
    <row r="17654" spans="1:22" x14ac:dyDescent="0.3">
      <c r="A17654" s="1"/>
      <c r="C17654" s="6"/>
      <c r="H17654" s="8"/>
      <c r="I17654" s="4"/>
      <c r="V17654" s="27"/>
    </row>
    <row r="17655" spans="1:22" x14ac:dyDescent="0.3">
      <c r="A17655" s="1"/>
      <c r="C17655" s="6"/>
      <c r="H17655" s="8"/>
      <c r="I17655" s="4"/>
      <c r="V17655" s="27"/>
    </row>
    <row r="17656" spans="1:22" x14ac:dyDescent="0.3">
      <c r="A17656" s="1"/>
      <c r="C17656" s="6"/>
      <c r="H17656" s="8"/>
      <c r="I17656" s="4"/>
      <c r="V17656" s="27"/>
    </row>
    <row r="17657" spans="1:22" x14ac:dyDescent="0.3">
      <c r="A17657" s="1"/>
      <c r="C17657" s="6"/>
      <c r="H17657" s="8"/>
      <c r="I17657" s="4"/>
      <c r="V17657" s="27"/>
    </row>
    <row r="17658" spans="1:22" x14ac:dyDescent="0.3">
      <c r="A17658" s="1"/>
      <c r="C17658" s="6"/>
      <c r="H17658" s="8"/>
      <c r="I17658" s="4"/>
      <c r="V17658" s="27"/>
    </row>
    <row r="17659" spans="1:22" x14ac:dyDescent="0.3">
      <c r="A17659" s="1"/>
      <c r="C17659" s="6"/>
      <c r="H17659" s="8"/>
      <c r="I17659" s="4"/>
      <c r="V17659" s="27"/>
    </row>
    <row r="17660" spans="1:22" x14ac:dyDescent="0.3">
      <c r="A17660" s="1"/>
      <c r="C17660" s="6"/>
      <c r="H17660" s="8"/>
      <c r="I17660" s="4"/>
      <c r="V17660" s="27"/>
    </row>
    <row r="17661" spans="1:22" x14ac:dyDescent="0.3">
      <c r="A17661" s="1"/>
      <c r="C17661" s="6"/>
      <c r="H17661" s="8"/>
      <c r="I17661" s="4"/>
      <c r="V17661" s="27"/>
    </row>
    <row r="17662" spans="1:22" x14ac:dyDescent="0.3">
      <c r="A17662" s="1"/>
      <c r="C17662" s="6"/>
      <c r="H17662" s="8"/>
      <c r="I17662" s="4"/>
      <c r="V17662" s="27"/>
    </row>
    <row r="17663" spans="1:22" x14ac:dyDescent="0.3">
      <c r="A17663" s="1"/>
      <c r="C17663" s="6"/>
      <c r="H17663" s="8"/>
      <c r="I17663" s="4"/>
      <c r="V17663" s="27"/>
    </row>
    <row r="17664" spans="1:22" x14ac:dyDescent="0.3">
      <c r="A17664" s="1"/>
      <c r="C17664" s="6"/>
      <c r="H17664" s="8"/>
      <c r="I17664" s="4"/>
      <c r="V17664" s="27"/>
    </row>
    <row r="17665" spans="1:22" x14ac:dyDescent="0.3">
      <c r="A17665" s="1"/>
      <c r="C17665" s="6"/>
      <c r="H17665" s="8"/>
      <c r="I17665" s="4"/>
      <c r="V17665" s="27"/>
    </row>
    <row r="17666" spans="1:22" x14ac:dyDescent="0.3">
      <c r="A17666" s="1"/>
      <c r="C17666" s="6"/>
      <c r="H17666" s="8"/>
      <c r="I17666" s="4"/>
      <c r="V17666" s="27"/>
    </row>
    <row r="17667" spans="1:22" x14ac:dyDescent="0.3">
      <c r="A17667" s="1"/>
      <c r="C17667" s="6"/>
      <c r="H17667" s="8"/>
      <c r="I17667" s="4"/>
      <c r="V17667" s="27"/>
    </row>
    <row r="17668" spans="1:22" x14ac:dyDescent="0.3">
      <c r="A17668" s="1"/>
      <c r="C17668" s="6"/>
      <c r="H17668" s="8"/>
      <c r="I17668" s="4"/>
      <c r="V17668" s="27"/>
    </row>
    <row r="17669" spans="1:22" x14ac:dyDescent="0.3">
      <c r="A17669" s="1"/>
      <c r="C17669" s="6"/>
      <c r="H17669" s="8"/>
      <c r="I17669" s="4"/>
      <c r="V17669" s="27"/>
    </row>
    <row r="17670" spans="1:22" x14ac:dyDescent="0.3">
      <c r="A17670" s="1"/>
      <c r="C17670" s="6"/>
      <c r="H17670" s="8"/>
      <c r="I17670" s="4"/>
      <c r="V17670" s="27"/>
    </row>
    <row r="17671" spans="1:22" x14ac:dyDescent="0.3">
      <c r="A17671" s="1"/>
      <c r="C17671" s="6"/>
      <c r="H17671" s="8"/>
      <c r="I17671" s="4"/>
      <c r="V17671" s="27"/>
    </row>
    <row r="17672" spans="1:22" x14ac:dyDescent="0.3">
      <c r="A17672" s="1"/>
      <c r="C17672" s="6"/>
      <c r="H17672" s="8"/>
      <c r="I17672" s="4"/>
      <c r="V17672" s="27"/>
    </row>
    <row r="17673" spans="1:22" x14ac:dyDescent="0.3">
      <c r="A17673" s="1"/>
      <c r="C17673" s="6"/>
      <c r="H17673" s="8"/>
      <c r="I17673" s="4"/>
      <c r="V17673" s="27"/>
    </row>
    <row r="17674" spans="1:22" x14ac:dyDescent="0.3">
      <c r="A17674" s="1"/>
      <c r="C17674" s="6"/>
      <c r="H17674" s="8"/>
      <c r="I17674" s="4"/>
      <c r="V17674" s="27"/>
    </row>
    <row r="17675" spans="1:22" x14ac:dyDescent="0.3">
      <c r="A17675" s="1"/>
      <c r="C17675" s="6"/>
      <c r="H17675" s="8"/>
      <c r="I17675" s="4"/>
      <c r="V17675" s="27"/>
    </row>
    <row r="17676" spans="1:22" x14ac:dyDescent="0.3">
      <c r="A17676" s="1"/>
      <c r="C17676" s="6"/>
      <c r="H17676" s="8"/>
      <c r="I17676" s="4"/>
      <c r="V17676" s="27"/>
    </row>
    <row r="17677" spans="1:22" x14ac:dyDescent="0.3">
      <c r="A17677" s="1"/>
      <c r="C17677" s="6"/>
      <c r="H17677" s="8"/>
      <c r="I17677" s="4"/>
      <c r="V17677" s="27"/>
    </row>
    <row r="17678" spans="1:22" x14ac:dyDescent="0.3">
      <c r="A17678" s="1"/>
      <c r="C17678" s="6"/>
      <c r="H17678" s="8"/>
      <c r="I17678" s="4"/>
      <c r="V17678" s="27"/>
    </row>
    <row r="17679" spans="1:22" x14ac:dyDescent="0.3">
      <c r="A17679" s="1"/>
      <c r="C17679" s="6"/>
      <c r="H17679" s="8"/>
      <c r="I17679" s="4"/>
      <c r="V17679" s="27"/>
    </row>
    <row r="17680" spans="1:22" x14ac:dyDescent="0.3">
      <c r="A17680" s="1"/>
      <c r="C17680" s="6"/>
      <c r="H17680" s="8"/>
      <c r="I17680" s="4"/>
      <c r="V17680" s="27"/>
    </row>
    <row r="17681" spans="1:22" x14ac:dyDescent="0.3">
      <c r="A17681" s="1"/>
      <c r="C17681" s="6"/>
      <c r="H17681" s="8"/>
      <c r="I17681" s="4"/>
      <c r="V17681" s="27"/>
    </row>
    <row r="17682" spans="1:22" x14ac:dyDescent="0.3">
      <c r="A17682" s="1"/>
      <c r="C17682" s="6"/>
      <c r="H17682" s="8"/>
      <c r="I17682" s="4"/>
      <c r="V17682" s="27"/>
    </row>
    <row r="17683" spans="1:22" x14ac:dyDescent="0.3">
      <c r="A17683" s="1"/>
      <c r="C17683" s="6"/>
      <c r="H17683" s="8"/>
      <c r="I17683" s="4"/>
      <c r="V17683" s="27"/>
    </row>
    <row r="17684" spans="1:22" x14ac:dyDescent="0.3">
      <c r="A17684" s="1"/>
      <c r="C17684" s="6"/>
      <c r="H17684" s="8"/>
      <c r="I17684" s="4"/>
      <c r="V17684" s="27"/>
    </row>
    <row r="17685" spans="1:22" x14ac:dyDescent="0.3">
      <c r="A17685" s="1"/>
      <c r="C17685" s="6"/>
      <c r="H17685" s="8"/>
      <c r="I17685" s="4"/>
      <c r="V17685" s="27"/>
    </row>
    <row r="17686" spans="1:22" x14ac:dyDescent="0.3">
      <c r="A17686" s="1"/>
      <c r="C17686" s="6"/>
      <c r="H17686" s="8"/>
      <c r="I17686" s="4"/>
      <c r="V17686" s="27"/>
    </row>
    <row r="17687" spans="1:22" x14ac:dyDescent="0.3">
      <c r="A17687" s="1"/>
      <c r="C17687" s="6"/>
      <c r="H17687" s="8"/>
      <c r="I17687" s="4"/>
      <c r="V17687" s="27"/>
    </row>
    <row r="17688" spans="1:22" x14ac:dyDescent="0.3">
      <c r="A17688" s="1"/>
      <c r="C17688" s="6"/>
      <c r="H17688" s="8"/>
      <c r="I17688" s="4"/>
      <c r="V17688" s="27"/>
    </row>
    <row r="17689" spans="1:22" x14ac:dyDescent="0.3">
      <c r="A17689" s="1"/>
      <c r="C17689" s="6"/>
      <c r="H17689" s="8"/>
      <c r="I17689" s="4"/>
      <c r="V17689" s="27"/>
    </row>
    <row r="17690" spans="1:22" x14ac:dyDescent="0.3">
      <c r="A17690" s="1"/>
      <c r="C17690" s="6"/>
      <c r="H17690" s="8"/>
      <c r="I17690" s="4"/>
      <c r="V17690" s="27"/>
    </row>
    <row r="17691" spans="1:22" x14ac:dyDescent="0.3">
      <c r="A17691" s="1"/>
      <c r="C17691" s="6"/>
      <c r="H17691" s="8"/>
      <c r="I17691" s="4"/>
      <c r="V17691" s="27"/>
    </row>
    <row r="17692" spans="1:22" x14ac:dyDescent="0.3">
      <c r="A17692" s="1"/>
      <c r="C17692" s="6"/>
      <c r="H17692" s="8"/>
      <c r="I17692" s="4"/>
      <c r="V17692" s="27"/>
    </row>
    <row r="17693" spans="1:22" x14ac:dyDescent="0.3">
      <c r="A17693" s="1"/>
      <c r="C17693" s="6"/>
      <c r="H17693" s="8"/>
      <c r="I17693" s="4"/>
      <c r="V17693" s="27"/>
    </row>
    <row r="17694" spans="1:22" x14ac:dyDescent="0.3">
      <c r="A17694" s="1"/>
      <c r="C17694" s="6"/>
      <c r="H17694" s="8"/>
      <c r="I17694" s="4"/>
      <c r="V17694" s="27"/>
    </row>
    <row r="17695" spans="1:22" x14ac:dyDescent="0.3">
      <c r="A17695" s="1"/>
      <c r="C17695" s="6"/>
      <c r="H17695" s="8"/>
      <c r="I17695" s="4"/>
      <c r="V17695" s="27"/>
    </row>
    <row r="17696" spans="1:22" x14ac:dyDescent="0.3">
      <c r="A17696" s="1"/>
      <c r="C17696" s="6"/>
      <c r="H17696" s="8"/>
      <c r="I17696" s="4"/>
      <c r="V17696" s="27"/>
    </row>
    <row r="17697" spans="1:22" x14ac:dyDescent="0.3">
      <c r="A17697" s="1"/>
      <c r="C17697" s="6"/>
      <c r="H17697" s="8"/>
      <c r="I17697" s="4"/>
      <c r="V17697" s="27"/>
    </row>
    <row r="17698" spans="1:22" x14ac:dyDescent="0.3">
      <c r="A17698" s="1"/>
      <c r="C17698" s="6"/>
      <c r="H17698" s="8"/>
      <c r="I17698" s="4"/>
      <c r="V17698" s="27"/>
    </row>
    <row r="17699" spans="1:22" x14ac:dyDescent="0.3">
      <c r="A17699" s="1"/>
      <c r="C17699" s="6"/>
      <c r="H17699" s="8"/>
      <c r="I17699" s="4"/>
      <c r="V17699" s="27"/>
    </row>
    <row r="17700" spans="1:22" x14ac:dyDescent="0.3">
      <c r="A17700" s="1"/>
      <c r="C17700" s="6"/>
      <c r="H17700" s="8"/>
      <c r="I17700" s="4"/>
      <c r="V17700" s="27"/>
    </row>
    <row r="17701" spans="1:22" x14ac:dyDescent="0.3">
      <c r="A17701" s="1"/>
      <c r="C17701" s="6"/>
      <c r="H17701" s="8"/>
      <c r="I17701" s="4"/>
      <c r="V17701" s="27"/>
    </row>
    <row r="17702" spans="1:22" x14ac:dyDescent="0.3">
      <c r="A17702" s="1"/>
      <c r="C17702" s="6"/>
      <c r="H17702" s="8"/>
      <c r="I17702" s="4"/>
      <c r="V17702" s="27"/>
    </row>
    <row r="17703" spans="1:22" x14ac:dyDescent="0.3">
      <c r="A17703" s="1"/>
      <c r="C17703" s="6"/>
      <c r="H17703" s="8"/>
      <c r="I17703" s="4"/>
      <c r="V17703" s="27"/>
    </row>
    <row r="17704" spans="1:22" x14ac:dyDescent="0.3">
      <c r="A17704" s="1"/>
      <c r="C17704" s="6"/>
      <c r="H17704" s="8"/>
      <c r="I17704" s="4"/>
      <c r="V17704" s="27"/>
    </row>
    <row r="17705" spans="1:22" x14ac:dyDescent="0.3">
      <c r="A17705" s="1"/>
      <c r="C17705" s="6"/>
      <c r="H17705" s="8"/>
      <c r="I17705" s="4"/>
      <c r="V17705" s="27"/>
    </row>
    <row r="17706" spans="1:22" x14ac:dyDescent="0.3">
      <c r="A17706" s="1"/>
      <c r="C17706" s="6"/>
      <c r="H17706" s="8"/>
      <c r="I17706" s="4"/>
      <c r="V17706" s="27"/>
    </row>
    <row r="17707" spans="1:22" x14ac:dyDescent="0.3">
      <c r="A17707" s="1"/>
      <c r="C17707" s="6"/>
      <c r="H17707" s="8"/>
      <c r="I17707" s="4"/>
      <c r="V17707" s="27"/>
    </row>
    <row r="17708" spans="1:22" x14ac:dyDescent="0.3">
      <c r="A17708" s="1"/>
      <c r="C17708" s="6"/>
      <c r="H17708" s="8"/>
      <c r="I17708" s="4"/>
      <c r="V17708" s="27"/>
    </row>
    <row r="17709" spans="1:22" x14ac:dyDescent="0.3">
      <c r="A17709" s="1"/>
      <c r="C17709" s="6"/>
      <c r="H17709" s="8"/>
      <c r="I17709" s="4"/>
      <c r="V17709" s="27"/>
    </row>
    <row r="17710" spans="1:22" x14ac:dyDescent="0.3">
      <c r="A17710" s="1"/>
      <c r="C17710" s="6"/>
      <c r="H17710" s="8"/>
      <c r="I17710" s="4"/>
      <c r="V17710" s="27"/>
    </row>
    <row r="17711" spans="1:22" x14ac:dyDescent="0.3">
      <c r="A17711" s="1"/>
      <c r="C17711" s="6"/>
      <c r="H17711" s="8"/>
      <c r="I17711" s="4"/>
      <c r="V17711" s="27"/>
    </row>
    <row r="17712" spans="1:22" x14ac:dyDescent="0.3">
      <c r="A17712" s="1"/>
      <c r="C17712" s="6"/>
      <c r="H17712" s="8"/>
      <c r="I17712" s="4"/>
      <c r="V17712" s="27"/>
    </row>
    <row r="17713" spans="1:22" x14ac:dyDescent="0.3">
      <c r="A17713" s="1"/>
      <c r="C17713" s="6"/>
      <c r="H17713" s="8"/>
      <c r="I17713" s="4"/>
      <c r="V17713" s="27"/>
    </row>
    <row r="17714" spans="1:22" x14ac:dyDescent="0.3">
      <c r="A17714" s="1"/>
      <c r="C17714" s="6"/>
      <c r="H17714" s="8"/>
      <c r="I17714" s="4"/>
      <c r="V17714" s="27"/>
    </row>
    <row r="17715" spans="1:22" x14ac:dyDescent="0.3">
      <c r="A17715" s="1"/>
      <c r="C17715" s="6"/>
      <c r="H17715" s="8"/>
      <c r="I17715" s="4"/>
      <c r="V17715" s="27"/>
    </row>
    <row r="17716" spans="1:22" x14ac:dyDescent="0.3">
      <c r="A17716" s="1"/>
      <c r="C17716" s="6"/>
      <c r="H17716" s="8"/>
      <c r="I17716" s="4"/>
      <c r="V17716" s="27"/>
    </row>
    <row r="17717" spans="1:22" x14ac:dyDescent="0.3">
      <c r="A17717" s="1"/>
      <c r="C17717" s="6"/>
      <c r="H17717" s="8"/>
      <c r="I17717" s="4"/>
      <c r="V17717" s="27"/>
    </row>
    <row r="17718" spans="1:22" x14ac:dyDescent="0.3">
      <c r="A17718" s="1"/>
      <c r="C17718" s="6"/>
      <c r="H17718" s="8"/>
      <c r="I17718" s="4"/>
      <c r="V17718" s="27"/>
    </row>
    <row r="17719" spans="1:22" x14ac:dyDescent="0.3">
      <c r="A17719" s="1"/>
      <c r="C17719" s="6"/>
      <c r="H17719" s="8"/>
      <c r="I17719" s="4"/>
      <c r="V17719" s="27"/>
    </row>
    <row r="17720" spans="1:22" x14ac:dyDescent="0.3">
      <c r="A17720" s="1"/>
      <c r="C17720" s="6"/>
      <c r="H17720" s="8"/>
      <c r="I17720" s="4"/>
      <c r="V17720" s="27"/>
    </row>
    <row r="17721" spans="1:22" x14ac:dyDescent="0.3">
      <c r="A17721" s="1"/>
      <c r="C17721" s="6"/>
      <c r="H17721" s="8"/>
      <c r="I17721" s="4"/>
      <c r="V17721" s="27"/>
    </row>
    <row r="17722" spans="1:22" x14ac:dyDescent="0.3">
      <c r="A17722" s="1"/>
      <c r="C17722" s="6"/>
      <c r="H17722" s="8"/>
      <c r="I17722" s="4"/>
      <c r="V17722" s="27"/>
    </row>
    <row r="17723" spans="1:22" x14ac:dyDescent="0.3">
      <c r="A17723" s="1"/>
      <c r="C17723" s="6"/>
      <c r="H17723" s="8"/>
      <c r="I17723" s="4"/>
      <c r="V17723" s="27"/>
    </row>
    <row r="17724" spans="1:22" x14ac:dyDescent="0.3">
      <c r="A17724" s="1"/>
      <c r="C17724" s="6"/>
      <c r="H17724" s="8"/>
      <c r="I17724" s="4"/>
      <c r="V17724" s="27"/>
    </row>
    <row r="17725" spans="1:22" x14ac:dyDescent="0.3">
      <c r="A17725" s="1"/>
      <c r="C17725" s="6"/>
      <c r="H17725" s="8"/>
      <c r="I17725" s="4"/>
      <c r="V17725" s="27"/>
    </row>
    <row r="17726" spans="1:22" x14ac:dyDescent="0.3">
      <c r="A17726" s="1"/>
      <c r="C17726" s="6"/>
      <c r="H17726" s="8"/>
      <c r="I17726" s="4"/>
      <c r="V17726" s="27"/>
    </row>
    <row r="17727" spans="1:22" x14ac:dyDescent="0.3">
      <c r="A17727" s="1"/>
      <c r="C17727" s="6"/>
      <c r="H17727" s="8"/>
      <c r="I17727" s="4"/>
      <c r="V17727" s="27"/>
    </row>
    <row r="17728" spans="1:22" x14ac:dyDescent="0.3">
      <c r="A17728" s="1"/>
      <c r="C17728" s="6"/>
      <c r="H17728" s="8"/>
      <c r="I17728" s="4"/>
      <c r="V17728" s="27"/>
    </row>
    <row r="17729" spans="1:22" x14ac:dyDescent="0.3">
      <c r="A17729" s="1"/>
      <c r="C17729" s="6"/>
      <c r="H17729" s="8"/>
      <c r="I17729" s="4"/>
      <c r="V17729" s="27"/>
    </row>
    <row r="17730" spans="1:22" x14ac:dyDescent="0.3">
      <c r="A17730" s="1"/>
      <c r="C17730" s="6"/>
      <c r="H17730" s="8"/>
      <c r="I17730" s="4"/>
      <c r="V17730" s="27"/>
    </row>
    <row r="17731" spans="1:22" x14ac:dyDescent="0.3">
      <c r="A17731" s="1"/>
      <c r="C17731" s="6"/>
      <c r="H17731" s="8"/>
      <c r="I17731" s="4"/>
      <c r="V17731" s="27"/>
    </row>
    <row r="17732" spans="1:22" x14ac:dyDescent="0.3">
      <c r="A17732" s="1"/>
      <c r="C17732" s="6"/>
      <c r="H17732" s="8"/>
      <c r="I17732" s="4"/>
      <c r="V17732" s="27"/>
    </row>
    <row r="17733" spans="1:22" x14ac:dyDescent="0.3">
      <c r="A17733" s="1"/>
      <c r="C17733" s="6"/>
      <c r="H17733" s="8"/>
      <c r="I17733" s="4"/>
      <c r="V17733" s="27"/>
    </row>
    <row r="17734" spans="1:22" x14ac:dyDescent="0.3">
      <c r="A17734" s="1"/>
      <c r="C17734" s="6"/>
      <c r="H17734" s="8"/>
      <c r="I17734" s="4"/>
      <c r="V17734" s="27"/>
    </row>
    <row r="17735" spans="1:22" x14ac:dyDescent="0.3">
      <c r="A17735" s="1"/>
      <c r="C17735" s="6"/>
      <c r="H17735" s="8"/>
      <c r="I17735" s="4"/>
      <c r="V17735" s="27"/>
    </row>
    <row r="17736" spans="1:22" x14ac:dyDescent="0.3">
      <c r="A17736" s="1"/>
      <c r="C17736" s="6"/>
      <c r="H17736" s="8"/>
      <c r="I17736" s="4"/>
      <c r="V17736" s="27"/>
    </row>
    <row r="17737" spans="1:22" x14ac:dyDescent="0.3">
      <c r="A17737" s="1"/>
      <c r="C17737" s="6"/>
      <c r="H17737" s="8"/>
      <c r="I17737" s="4"/>
      <c r="V17737" s="27"/>
    </row>
    <row r="17738" spans="1:22" x14ac:dyDescent="0.3">
      <c r="A17738" s="1"/>
      <c r="C17738" s="6"/>
      <c r="H17738" s="8"/>
      <c r="I17738" s="4"/>
      <c r="V17738" s="27"/>
    </row>
    <row r="17739" spans="1:22" x14ac:dyDescent="0.3">
      <c r="A17739" s="1"/>
      <c r="C17739" s="6"/>
      <c r="H17739" s="8"/>
      <c r="I17739" s="4"/>
      <c r="V17739" s="27"/>
    </row>
    <row r="17740" spans="1:22" x14ac:dyDescent="0.3">
      <c r="A17740" s="1"/>
      <c r="C17740" s="6"/>
      <c r="H17740" s="8"/>
      <c r="I17740" s="4"/>
      <c r="V17740" s="27"/>
    </row>
    <row r="17741" spans="1:22" x14ac:dyDescent="0.3">
      <c r="A17741" s="1"/>
      <c r="C17741" s="6"/>
      <c r="H17741" s="8"/>
      <c r="I17741" s="4"/>
      <c r="V17741" s="27"/>
    </row>
    <row r="17742" spans="1:22" x14ac:dyDescent="0.3">
      <c r="A17742" s="1"/>
      <c r="C17742" s="6"/>
      <c r="H17742" s="8"/>
      <c r="I17742" s="4"/>
      <c r="V17742" s="27"/>
    </row>
    <row r="17743" spans="1:22" x14ac:dyDescent="0.3">
      <c r="A17743" s="1"/>
      <c r="C17743" s="6"/>
      <c r="H17743" s="8"/>
      <c r="I17743" s="4"/>
      <c r="V17743" s="27"/>
    </row>
    <row r="17744" spans="1:22" x14ac:dyDescent="0.3">
      <c r="A17744" s="1"/>
      <c r="C17744" s="6"/>
      <c r="H17744" s="8"/>
      <c r="I17744" s="4"/>
      <c r="V17744" s="27"/>
    </row>
    <row r="17745" spans="1:22" x14ac:dyDescent="0.3">
      <c r="A17745" s="1"/>
      <c r="C17745" s="6"/>
      <c r="H17745" s="8"/>
      <c r="I17745" s="4"/>
      <c r="V17745" s="27"/>
    </row>
    <row r="17746" spans="1:22" x14ac:dyDescent="0.3">
      <c r="A17746" s="1"/>
      <c r="C17746" s="6"/>
      <c r="H17746" s="8"/>
      <c r="I17746" s="4"/>
      <c r="V17746" s="27"/>
    </row>
    <row r="17747" spans="1:22" x14ac:dyDescent="0.3">
      <c r="A17747" s="1"/>
      <c r="C17747" s="6"/>
      <c r="H17747" s="8"/>
      <c r="I17747" s="4"/>
      <c r="V17747" s="27"/>
    </row>
    <row r="17748" spans="1:22" x14ac:dyDescent="0.3">
      <c r="A17748" s="1"/>
      <c r="C17748" s="6"/>
      <c r="H17748" s="8"/>
      <c r="I17748" s="4"/>
      <c r="V17748" s="27"/>
    </row>
    <row r="17749" spans="1:22" x14ac:dyDescent="0.3">
      <c r="A17749" s="1"/>
      <c r="C17749" s="6"/>
      <c r="H17749" s="8"/>
      <c r="I17749" s="4"/>
      <c r="V17749" s="27"/>
    </row>
    <row r="17750" spans="1:22" x14ac:dyDescent="0.3">
      <c r="A17750" s="1"/>
      <c r="C17750" s="6"/>
      <c r="H17750" s="8"/>
      <c r="I17750" s="4"/>
      <c r="V17750" s="27"/>
    </row>
    <row r="17751" spans="1:22" x14ac:dyDescent="0.3">
      <c r="A17751" s="1"/>
      <c r="C17751" s="6"/>
      <c r="H17751" s="8"/>
      <c r="I17751" s="4"/>
      <c r="V17751" s="27"/>
    </row>
    <row r="17752" spans="1:22" x14ac:dyDescent="0.3">
      <c r="A17752" s="1"/>
      <c r="C17752" s="6"/>
      <c r="H17752" s="8"/>
      <c r="I17752" s="4"/>
      <c r="V17752" s="27"/>
    </row>
    <row r="17753" spans="1:22" x14ac:dyDescent="0.3">
      <c r="A17753" s="1"/>
      <c r="C17753" s="6"/>
      <c r="H17753" s="8"/>
      <c r="I17753" s="4"/>
      <c r="V17753" s="27"/>
    </row>
    <row r="17754" spans="1:22" x14ac:dyDescent="0.3">
      <c r="A17754" s="1"/>
      <c r="C17754" s="6"/>
      <c r="H17754" s="8"/>
      <c r="I17754" s="4"/>
      <c r="V17754" s="27"/>
    </row>
    <row r="17755" spans="1:22" x14ac:dyDescent="0.3">
      <c r="A17755" s="1"/>
      <c r="C17755" s="6"/>
      <c r="H17755" s="8"/>
      <c r="I17755" s="4"/>
      <c r="V17755" s="27"/>
    </row>
    <row r="17756" spans="1:22" x14ac:dyDescent="0.3">
      <c r="A17756" s="1"/>
      <c r="C17756" s="6"/>
      <c r="H17756" s="8"/>
      <c r="I17756" s="4"/>
      <c r="V17756" s="27"/>
    </row>
    <row r="17757" spans="1:22" x14ac:dyDescent="0.3">
      <c r="A17757" s="1"/>
      <c r="C17757" s="6"/>
      <c r="H17757" s="8"/>
      <c r="I17757" s="4"/>
      <c r="V17757" s="27"/>
    </row>
    <row r="17758" spans="1:22" x14ac:dyDescent="0.3">
      <c r="A17758" s="1"/>
      <c r="C17758" s="6"/>
      <c r="H17758" s="8"/>
      <c r="I17758" s="4"/>
      <c r="V17758" s="27"/>
    </row>
    <row r="17759" spans="1:22" x14ac:dyDescent="0.3">
      <c r="A17759" s="1"/>
      <c r="C17759" s="6"/>
      <c r="H17759" s="8"/>
      <c r="I17759" s="4"/>
      <c r="V17759" s="27"/>
    </row>
    <row r="17760" spans="1:22" x14ac:dyDescent="0.3">
      <c r="A17760" s="1"/>
      <c r="C17760" s="6"/>
      <c r="H17760" s="8"/>
      <c r="I17760" s="4"/>
      <c r="V17760" s="27"/>
    </row>
    <row r="17761" spans="1:22" x14ac:dyDescent="0.3">
      <c r="A17761" s="1"/>
      <c r="C17761" s="6"/>
      <c r="H17761" s="8"/>
      <c r="I17761" s="4"/>
      <c r="V17761" s="27"/>
    </row>
    <row r="17762" spans="1:22" x14ac:dyDescent="0.3">
      <c r="A17762" s="1"/>
      <c r="C17762" s="6"/>
      <c r="H17762" s="8"/>
      <c r="I17762" s="4"/>
      <c r="V17762" s="27"/>
    </row>
    <row r="17763" spans="1:22" x14ac:dyDescent="0.3">
      <c r="A17763" s="1"/>
      <c r="C17763" s="6"/>
      <c r="H17763" s="8"/>
      <c r="I17763" s="4"/>
      <c r="V17763" s="27"/>
    </row>
    <row r="17764" spans="1:22" x14ac:dyDescent="0.3">
      <c r="A17764" s="1"/>
      <c r="C17764" s="6"/>
      <c r="H17764" s="8"/>
      <c r="I17764" s="4"/>
      <c r="V17764" s="27"/>
    </row>
    <row r="17765" spans="1:22" x14ac:dyDescent="0.3">
      <c r="A17765" s="1"/>
      <c r="C17765" s="6"/>
      <c r="H17765" s="8"/>
      <c r="I17765" s="4"/>
      <c r="V17765" s="27"/>
    </row>
    <row r="17766" spans="1:22" x14ac:dyDescent="0.3">
      <c r="A17766" s="1"/>
      <c r="C17766" s="6"/>
      <c r="H17766" s="8"/>
      <c r="I17766" s="4"/>
      <c r="V17766" s="27"/>
    </row>
    <row r="17767" spans="1:22" x14ac:dyDescent="0.3">
      <c r="A17767" s="1"/>
      <c r="C17767" s="6"/>
      <c r="H17767" s="8"/>
      <c r="I17767" s="4"/>
      <c r="V17767" s="27"/>
    </row>
    <row r="17768" spans="1:22" x14ac:dyDescent="0.3">
      <c r="A17768" s="1"/>
      <c r="C17768" s="6"/>
      <c r="H17768" s="8"/>
      <c r="I17768" s="4"/>
      <c r="V17768" s="27"/>
    </row>
    <row r="17769" spans="1:22" x14ac:dyDescent="0.3">
      <c r="A17769" s="1"/>
      <c r="C17769" s="6"/>
      <c r="H17769" s="8"/>
      <c r="I17769" s="4"/>
      <c r="V17769" s="27"/>
    </row>
    <row r="17770" spans="1:22" x14ac:dyDescent="0.3">
      <c r="A17770" s="1"/>
      <c r="C17770" s="6"/>
      <c r="H17770" s="8"/>
      <c r="I17770" s="4"/>
      <c r="V17770" s="27"/>
    </row>
    <row r="17771" spans="1:22" x14ac:dyDescent="0.3">
      <c r="A17771" s="1"/>
      <c r="C17771" s="6"/>
      <c r="H17771" s="8"/>
      <c r="I17771" s="4"/>
      <c r="V17771" s="27"/>
    </row>
    <row r="17772" spans="1:22" x14ac:dyDescent="0.3">
      <c r="A17772" s="1"/>
      <c r="C17772" s="6"/>
      <c r="H17772" s="8"/>
      <c r="I17772" s="4"/>
      <c r="V17772" s="27"/>
    </row>
    <row r="17773" spans="1:22" x14ac:dyDescent="0.3">
      <c r="A17773" s="1"/>
      <c r="C17773" s="6"/>
      <c r="H17773" s="8"/>
      <c r="I17773" s="4"/>
      <c r="V17773" s="27"/>
    </row>
    <row r="17774" spans="1:22" x14ac:dyDescent="0.3">
      <c r="A17774" s="1"/>
      <c r="C17774" s="6"/>
      <c r="H17774" s="8"/>
      <c r="I17774" s="4"/>
      <c r="V17774" s="27"/>
    </row>
    <row r="17775" spans="1:22" x14ac:dyDescent="0.3">
      <c r="A17775" s="1"/>
      <c r="C17775" s="6"/>
      <c r="H17775" s="8"/>
      <c r="I17775" s="4"/>
      <c r="V17775" s="27"/>
    </row>
    <row r="17776" spans="1:22" x14ac:dyDescent="0.3">
      <c r="A17776" s="1"/>
      <c r="C17776" s="6"/>
      <c r="H17776" s="8"/>
      <c r="I17776" s="4"/>
      <c r="V17776" s="27"/>
    </row>
    <row r="17777" spans="1:22" x14ac:dyDescent="0.3">
      <c r="A17777" s="1"/>
      <c r="C17777" s="6"/>
      <c r="H17777" s="8"/>
      <c r="I17777" s="4"/>
      <c r="V17777" s="27"/>
    </row>
    <row r="17778" spans="1:22" x14ac:dyDescent="0.3">
      <c r="A17778" s="1"/>
      <c r="C17778" s="6"/>
      <c r="H17778" s="8"/>
      <c r="I17778" s="4"/>
      <c r="V17778" s="27"/>
    </row>
    <row r="17779" spans="1:22" x14ac:dyDescent="0.3">
      <c r="A17779" s="1"/>
      <c r="C17779" s="6"/>
      <c r="H17779" s="8"/>
      <c r="I17779" s="4"/>
      <c r="V17779" s="27"/>
    </row>
    <row r="17780" spans="1:22" x14ac:dyDescent="0.3">
      <c r="A17780" s="1"/>
      <c r="C17780" s="6"/>
      <c r="H17780" s="8"/>
      <c r="I17780" s="4"/>
      <c r="V17780" s="27"/>
    </row>
    <row r="17781" spans="1:22" x14ac:dyDescent="0.3">
      <c r="A17781" s="1"/>
      <c r="C17781" s="6"/>
      <c r="H17781" s="8"/>
      <c r="I17781" s="4"/>
      <c r="V17781" s="27"/>
    </row>
    <row r="17782" spans="1:22" x14ac:dyDescent="0.3">
      <c r="A17782" s="1"/>
      <c r="C17782" s="6"/>
      <c r="H17782" s="8"/>
      <c r="I17782" s="4"/>
      <c r="V17782" s="27"/>
    </row>
    <row r="17783" spans="1:22" x14ac:dyDescent="0.3">
      <c r="A17783" s="1"/>
      <c r="C17783" s="6"/>
      <c r="H17783" s="8"/>
      <c r="I17783" s="4"/>
      <c r="V17783" s="27"/>
    </row>
    <row r="17784" spans="1:22" x14ac:dyDescent="0.3">
      <c r="A17784" s="1"/>
      <c r="C17784" s="6"/>
      <c r="H17784" s="8"/>
      <c r="I17784" s="4"/>
      <c r="V17784" s="27"/>
    </row>
    <row r="17785" spans="1:22" x14ac:dyDescent="0.3">
      <c r="A17785" s="1"/>
      <c r="C17785" s="6"/>
      <c r="H17785" s="8"/>
      <c r="I17785" s="4"/>
      <c r="V17785" s="27"/>
    </row>
    <row r="17786" spans="1:22" x14ac:dyDescent="0.3">
      <c r="A17786" s="1"/>
      <c r="C17786" s="6"/>
      <c r="H17786" s="8"/>
      <c r="I17786" s="4"/>
      <c r="V17786" s="27"/>
    </row>
    <row r="17787" spans="1:22" x14ac:dyDescent="0.3">
      <c r="A17787" s="1"/>
      <c r="C17787" s="6"/>
      <c r="H17787" s="8"/>
      <c r="I17787" s="4"/>
      <c r="V17787" s="27"/>
    </row>
    <row r="17788" spans="1:22" x14ac:dyDescent="0.3">
      <c r="A17788" s="1"/>
      <c r="C17788" s="6"/>
      <c r="H17788" s="8"/>
      <c r="I17788" s="4"/>
      <c r="V17788" s="27"/>
    </row>
    <row r="17789" spans="1:22" x14ac:dyDescent="0.3">
      <c r="A17789" s="1"/>
      <c r="C17789" s="6"/>
      <c r="H17789" s="8"/>
      <c r="I17789" s="4"/>
      <c r="V17789" s="27"/>
    </row>
    <row r="17790" spans="1:22" x14ac:dyDescent="0.3">
      <c r="A17790" s="1"/>
      <c r="C17790" s="6"/>
      <c r="H17790" s="8"/>
      <c r="I17790" s="4"/>
      <c r="V17790" s="27"/>
    </row>
    <row r="17791" spans="1:22" x14ac:dyDescent="0.3">
      <c r="A17791" s="1"/>
      <c r="C17791" s="6"/>
      <c r="H17791" s="8"/>
      <c r="I17791" s="4"/>
      <c r="V17791" s="27"/>
    </row>
    <row r="17792" spans="1:22" x14ac:dyDescent="0.3">
      <c r="A17792" s="1"/>
      <c r="C17792" s="6"/>
      <c r="H17792" s="8"/>
      <c r="I17792" s="4"/>
      <c r="V17792" s="27"/>
    </row>
    <row r="17793" spans="1:22" x14ac:dyDescent="0.3">
      <c r="A17793" s="1"/>
      <c r="C17793" s="6"/>
      <c r="H17793" s="8"/>
      <c r="I17793" s="4"/>
      <c r="V17793" s="27"/>
    </row>
    <row r="17794" spans="1:22" x14ac:dyDescent="0.3">
      <c r="A17794" s="1"/>
      <c r="C17794" s="6"/>
      <c r="H17794" s="8"/>
      <c r="I17794" s="4"/>
      <c r="V17794" s="27"/>
    </row>
    <row r="17795" spans="1:22" x14ac:dyDescent="0.3">
      <c r="A17795" s="1"/>
      <c r="C17795" s="6"/>
      <c r="H17795" s="8"/>
      <c r="I17795" s="4"/>
      <c r="V17795" s="27"/>
    </row>
    <row r="17796" spans="1:22" x14ac:dyDescent="0.3">
      <c r="A17796" s="1"/>
      <c r="C17796" s="6"/>
      <c r="H17796" s="8"/>
      <c r="I17796" s="4"/>
      <c r="V17796" s="27"/>
    </row>
    <row r="17797" spans="1:22" x14ac:dyDescent="0.3">
      <c r="A17797" s="1"/>
      <c r="C17797" s="6"/>
      <c r="H17797" s="8"/>
      <c r="I17797" s="4"/>
      <c r="V17797" s="27"/>
    </row>
    <row r="17798" spans="1:22" x14ac:dyDescent="0.3">
      <c r="A17798" s="1"/>
      <c r="C17798" s="6"/>
      <c r="H17798" s="8"/>
      <c r="I17798" s="4"/>
      <c r="V17798" s="27"/>
    </row>
    <row r="17799" spans="1:22" x14ac:dyDescent="0.3">
      <c r="A17799" s="1"/>
      <c r="C17799" s="6"/>
      <c r="H17799" s="8"/>
      <c r="I17799" s="4"/>
      <c r="V17799" s="27"/>
    </row>
    <row r="17800" spans="1:22" x14ac:dyDescent="0.3">
      <c r="A17800" s="1"/>
      <c r="C17800" s="6"/>
      <c r="H17800" s="8"/>
      <c r="I17800" s="4"/>
      <c r="V17800" s="27"/>
    </row>
    <row r="17801" spans="1:22" x14ac:dyDescent="0.3">
      <c r="A17801" s="1"/>
      <c r="C17801" s="6"/>
      <c r="H17801" s="8"/>
      <c r="I17801" s="4"/>
      <c r="V17801" s="27"/>
    </row>
    <row r="17802" spans="1:22" x14ac:dyDescent="0.3">
      <c r="A17802" s="1"/>
      <c r="C17802" s="6"/>
      <c r="H17802" s="8"/>
      <c r="I17802" s="4"/>
      <c r="V17802" s="27"/>
    </row>
    <row r="17803" spans="1:22" x14ac:dyDescent="0.3">
      <c r="A17803" s="1"/>
      <c r="C17803" s="6"/>
      <c r="H17803" s="8"/>
      <c r="I17803" s="4"/>
      <c r="V17803" s="27"/>
    </row>
    <row r="17804" spans="1:22" x14ac:dyDescent="0.3">
      <c r="A17804" s="1"/>
      <c r="C17804" s="6"/>
      <c r="H17804" s="8"/>
      <c r="I17804" s="4"/>
      <c r="V17804" s="27"/>
    </row>
    <row r="17805" spans="1:22" x14ac:dyDescent="0.3">
      <c r="A17805" s="1"/>
      <c r="C17805" s="6"/>
      <c r="H17805" s="8"/>
      <c r="I17805" s="4"/>
      <c r="V17805" s="27"/>
    </row>
    <row r="17806" spans="1:22" x14ac:dyDescent="0.3">
      <c r="A17806" s="1"/>
      <c r="C17806" s="6"/>
      <c r="H17806" s="8"/>
      <c r="I17806" s="4"/>
      <c r="V17806" s="27"/>
    </row>
    <row r="17807" spans="1:22" x14ac:dyDescent="0.3">
      <c r="A17807" s="1"/>
      <c r="C17807" s="6"/>
      <c r="H17807" s="8"/>
      <c r="I17807" s="4"/>
      <c r="V17807" s="27"/>
    </row>
    <row r="17808" spans="1:22" x14ac:dyDescent="0.3">
      <c r="A17808" s="1"/>
      <c r="C17808" s="6"/>
      <c r="H17808" s="8"/>
      <c r="I17808" s="4"/>
      <c r="V17808" s="27"/>
    </row>
    <row r="17809" spans="1:22" x14ac:dyDescent="0.3">
      <c r="A17809" s="1"/>
      <c r="C17809" s="6"/>
      <c r="H17809" s="8"/>
      <c r="I17809" s="4"/>
      <c r="V17809" s="27"/>
    </row>
    <row r="17810" spans="1:22" x14ac:dyDescent="0.3">
      <c r="A17810" s="1"/>
      <c r="C17810" s="6"/>
      <c r="H17810" s="8"/>
      <c r="I17810" s="4"/>
      <c r="V17810" s="27"/>
    </row>
    <row r="17811" spans="1:22" x14ac:dyDescent="0.3">
      <c r="A17811" s="1"/>
      <c r="C17811" s="6"/>
      <c r="H17811" s="8"/>
      <c r="I17811" s="4"/>
      <c r="V17811" s="27"/>
    </row>
    <row r="17812" spans="1:22" x14ac:dyDescent="0.3">
      <c r="A17812" s="1"/>
      <c r="C17812" s="6"/>
      <c r="H17812" s="8"/>
      <c r="I17812" s="4"/>
      <c r="V17812" s="27"/>
    </row>
    <row r="17813" spans="1:22" x14ac:dyDescent="0.3">
      <c r="A17813" s="1"/>
      <c r="C17813" s="6"/>
      <c r="H17813" s="8"/>
      <c r="I17813" s="4"/>
      <c r="V17813" s="27"/>
    </row>
    <row r="17814" spans="1:22" x14ac:dyDescent="0.3">
      <c r="A17814" s="1"/>
      <c r="C17814" s="6"/>
      <c r="H17814" s="8"/>
      <c r="I17814" s="4"/>
      <c r="V17814" s="27"/>
    </row>
    <row r="17815" spans="1:22" x14ac:dyDescent="0.3">
      <c r="A17815" s="1"/>
      <c r="C17815" s="6"/>
      <c r="H17815" s="8"/>
      <c r="I17815" s="4"/>
      <c r="V17815" s="27"/>
    </row>
    <row r="17816" spans="1:22" x14ac:dyDescent="0.3">
      <c r="A17816" s="1"/>
      <c r="C17816" s="6"/>
      <c r="H17816" s="8"/>
      <c r="I17816" s="4"/>
      <c r="V17816" s="27"/>
    </row>
    <row r="17817" spans="1:22" x14ac:dyDescent="0.3">
      <c r="A17817" s="1"/>
      <c r="C17817" s="6"/>
      <c r="H17817" s="8"/>
      <c r="I17817" s="4"/>
      <c r="V17817" s="27"/>
    </row>
    <row r="17818" spans="1:22" x14ac:dyDescent="0.3">
      <c r="A17818" s="1"/>
      <c r="C17818" s="6"/>
      <c r="H17818" s="8"/>
      <c r="I17818" s="4"/>
      <c r="V17818" s="27"/>
    </row>
    <row r="17819" spans="1:22" x14ac:dyDescent="0.3">
      <c r="A17819" s="1"/>
      <c r="C17819" s="6"/>
      <c r="H17819" s="8"/>
      <c r="I17819" s="4"/>
      <c r="V17819" s="27"/>
    </row>
    <row r="17820" spans="1:22" x14ac:dyDescent="0.3">
      <c r="A17820" s="1"/>
      <c r="C17820" s="6"/>
      <c r="H17820" s="8"/>
      <c r="I17820" s="4"/>
      <c r="V17820" s="27"/>
    </row>
    <row r="17821" spans="1:22" x14ac:dyDescent="0.3">
      <c r="A17821" s="1"/>
      <c r="C17821" s="6"/>
      <c r="H17821" s="8"/>
      <c r="I17821" s="4"/>
      <c r="V17821" s="27"/>
    </row>
    <row r="17822" spans="1:22" x14ac:dyDescent="0.3">
      <c r="A17822" s="1"/>
      <c r="C17822" s="6"/>
      <c r="H17822" s="8"/>
      <c r="I17822" s="4"/>
      <c r="V17822" s="27"/>
    </row>
    <row r="17823" spans="1:22" x14ac:dyDescent="0.3">
      <c r="A17823" s="1"/>
      <c r="C17823" s="6"/>
      <c r="H17823" s="8"/>
      <c r="I17823" s="4"/>
      <c r="V17823" s="27"/>
    </row>
    <row r="17824" spans="1:22" x14ac:dyDescent="0.3">
      <c r="A17824" s="1"/>
      <c r="C17824" s="6"/>
      <c r="H17824" s="8"/>
      <c r="I17824" s="4"/>
      <c r="V17824" s="27"/>
    </row>
    <row r="17825" spans="1:22" x14ac:dyDescent="0.3">
      <c r="A17825" s="1"/>
      <c r="C17825" s="6"/>
      <c r="H17825" s="8"/>
      <c r="I17825" s="4"/>
      <c r="V17825" s="27"/>
    </row>
    <row r="17826" spans="1:22" x14ac:dyDescent="0.3">
      <c r="A17826" s="1"/>
      <c r="C17826" s="6"/>
      <c r="H17826" s="8"/>
      <c r="I17826" s="4"/>
      <c r="V17826" s="27"/>
    </row>
    <row r="17827" spans="1:22" x14ac:dyDescent="0.3">
      <c r="A17827" s="1"/>
      <c r="C17827" s="6"/>
      <c r="H17827" s="8"/>
      <c r="I17827" s="4"/>
      <c r="V17827" s="27"/>
    </row>
    <row r="17828" spans="1:22" x14ac:dyDescent="0.3">
      <c r="A17828" s="1"/>
      <c r="C17828" s="6"/>
      <c r="H17828" s="8"/>
      <c r="I17828" s="4"/>
      <c r="V17828" s="27"/>
    </row>
    <row r="17829" spans="1:22" x14ac:dyDescent="0.3">
      <c r="A17829" s="1"/>
      <c r="C17829" s="6"/>
      <c r="H17829" s="8"/>
      <c r="I17829" s="4"/>
      <c r="V17829" s="27"/>
    </row>
    <row r="17830" spans="1:22" x14ac:dyDescent="0.3">
      <c r="A17830" s="1"/>
      <c r="C17830" s="6"/>
      <c r="H17830" s="8"/>
      <c r="I17830" s="4"/>
      <c r="V17830" s="27"/>
    </row>
    <row r="17831" spans="1:22" x14ac:dyDescent="0.3">
      <c r="A17831" s="1"/>
      <c r="C17831" s="6"/>
      <c r="H17831" s="8"/>
      <c r="I17831" s="4"/>
      <c r="V17831" s="27"/>
    </row>
    <row r="17832" spans="1:22" x14ac:dyDescent="0.3">
      <c r="A17832" s="1"/>
      <c r="C17832" s="6"/>
      <c r="H17832" s="8"/>
      <c r="I17832" s="4"/>
      <c r="V17832" s="27"/>
    </row>
    <row r="17833" spans="1:22" x14ac:dyDescent="0.3">
      <c r="A17833" s="1"/>
      <c r="C17833" s="6"/>
      <c r="H17833" s="8"/>
      <c r="I17833" s="4"/>
      <c r="V17833" s="27"/>
    </row>
    <row r="17834" spans="1:22" x14ac:dyDescent="0.3">
      <c r="A17834" s="1"/>
      <c r="C17834" s="6"/>
      <c r="H17834" s="8"/>
      <c r="I17834" s="4"/>
      <c r="V17834" s="27"/>
    </row>
    <row r="17835" spans="1:22" x14ac:dyDescent="0.3">
      <c r="A17835" s="1"/>
      <c r="C17835" s="6"/>
      <c r="H17835" s="8"/>
      <c r="I17835" s="4"/>
      <c r="V17835" s="27"/>
    </row>
    <row r="17836" spans="1:22" x14ac:dyDescent="0.3">
      <c r="A17836" s="1"/>
      <c r="C17836" s="6"/>
      <c r="H17836" s="8"/>
      <c r="I17836" s="4"/>
      <c r="V17836" s="27"/>
    </row>
    <row r="17837" spans="1:22" x14ac:dyDescent="0.3">
      <c r="A17837" s="1"/>
      <c r="C17837" s="6"/>
      <c r="H17837" s="8"/>
      <c r="I17837" s="4"/>
      <c r="V17837" s="27"/>
    </row>
    <row r="17838" spans="1:22" x14ac:dyDescent="0.3">
      <c r="A17838" s="1"/>
      <c r="C17838" s="6"/>
      <c r="H17838" s="8"/>
      <c r="I17838" s="4"/>
      <c r="V17838" s="27"/>
    </row>
    <row r="17839" spans="1:22" x14ac:dyDescent="0.3">
      <c r="A17839" s="1"/>
      <c r="C17839" s="6"/>
      <c r="H17839" s="8"/>
      <c r="I17839" s="4"/>
      <c r="V17839" s="27"/>
    </row>
    <row r="17840" spans="1:22" x14ac:dyDescent="0.3">
      <c r="A17840" s="1"/>
      <c r="C17840" s="6"/>
      <c r="H17840" s="8"/>
      <c r="I17840" s="4"/>
      <c r="V17840" s="27"/>
    </row>
    <row r="17841" spans="1:22" x14ac:dyDescent="0.3">
      <c r="A17841" s="1"/>
      <c r="C17841" s="6"/>
      <c r="H17841" s="8"/>
      <c r="I17841" s="4"/>
      <c r="V17841" s="27"/>
    </row>
    <row r="17842" spans="1:22" x14ac:dyDescent="0.3">
      <c r="A17842" s="1"/>
      <c r="C17842" s="6"/>
      <c r="H17842" s="8"/>
      <c r="I17842" s="4"/>
      <c r="V17842" s="27"/>
    </row>
    <row r="17843" spans="1:22" x14ac:dyDescent="0.3">
      <c r="A17843" s="1"/>
      <c r="C17843" s="6"/>
      <c r="H17843" s="8"/>
      <c r="I17843" s="4"/>
      <c r="V17843" s="27"/>
    </row>
    <row r="17844" spans="1:22" x14ac:dyDescent="0.3">
      <c r="A17844" s="1"/>
      <c r="C17844" s="6"/>
      <c r="H17844" s="8"/>
      <c r="I17844" s="4"/>
      <c r="V17844" s="27"/>
    </row>
    <row r="17845" spans="1:22" x14ac:dyDescent="0.3">
      <c r="A17845" s="1"/>
      <c r="C17845" s="6"/>
      <c r="H17845" s="8"/>
      <c r="I17845" s="4"/>
      <c r="V17845" s="27"/>
    </row>
    <row r="17846" spans="1:22" x14ac:dyDescent="0.3">
      <c r="A17846" s="1"/>
      <c r="C17846" s="6"/>
      <c r="H17846" s="8"/>
      <c r="I17846" s="4"/>
      <c r="V17846" s="27"/>
    </row>
    <row r="17847" spans="1:22" x14ac:dyDescent="0.3">
      <c r="A17847" s="1"/>
      <c r="C17847" s="6"/>
      <c r="H17847" s="8"/>
      <c r="I17847" s="4"/>
      <c r="V17847" s="27"/>
    </row>
    <row r="17848" spans="1:22" x14ac:dyDescent="0.3">
      <c r="A17848" s="1"/>
      <c r="C17848" s="6"/>
      <c r="H17848" s="8"/>
      <c r="I17848" s="4"/>
      <c r="V17848" s="27"/>
    </row>
    <row r="17849" spans="1:22" x14ac:dyDescent="0.3">
      <c r="A17849" s="1"/>
      <c r="C17849" s="6"/>
      <c r="H17849" s="8"/>
      <c r="I17849" s="4"/>
      <c r="V17849" s="27"/>
    </row>
    <row r="17850" spans="1:22" x14ac:dyDescent="0.3">
      <c r="A17850" s="1"/>
      <c r="C17850" s="6"/>
      <c r="H17850" s="8"/>
      <c r="I17850" s="4"/>
      <c r="V17850" s="27"/>
    </row>
    <row r="17851" spans="1:22" x14ac:dyDescent="0.3">
      <c r="A17851" s="1"/>
      <c r="C17851" s="6"/>
      <c r="H17851" s="8"/>
      <c r="I17851" s="4"/>
      <c r="V17851" s="27"/>
    </row>
    <row r="17852" spans="1:22" x14ac:dyDescent="0.3">
      <c r="A17852" s="1"/>
      <c r="C17852" s="6"/>
      <c r="H17852" s="8"/>
      <c r="I17852" s="4"/>
      <c r="V17852" s="27"/>
    </row>
    <row r="17853" spans="1:22" x14ac:dyDescent="0.3">
      <c r="A17853" s="1"/>
      <c r="C17853" s="6"/>
      <c r="H17853" s="8"/>
      <c r="I17853" s="4"/>
      <c r="V17853" s="27"/>
    </row>
    <row r="17854" spans="1:22" x14ac:dyDescent="0.3">
      <c r="A17854" s="1"/>
      <c r="C17854" s="6"/>
      <c r="H17854" s="8"/>
      <c r="I17854" s="4"/>
      <c r="V17854" s="27"/>
    </row>
    <row r="17855" spans="1:22" x14ac:dyDescent="0.3">
      <c r="A17855" s="1"/>
      <c r="C17855" s="6"/>
      <c r="H17855" s="8"/>
      <c r="I17855" s="4"/>
      <c r="V17855" s="27"/>
    </row>
    <row r="17856" spans="1:22" x14ac:dyDescent="0.3">
      <c r="A17856" s="1"/>
      <c r="C17856" s="6"/>
      <c r="H17856" s="8"/>
      <c r="I17856" s="4"/>
      <c r="V17856" s="27"/>
    </row>
    <row r="17857" spans="1:22" x14ac:dyDescent="0.3">
      <c r="A17857" s="1"/>
      <c r="C17857" s="6"/>
      <c r="H17857" s="8"/>
      <c r="I17857" s="4"/>
      <c r="V17857" s="27"/>
    </row>
    <row r="17858" spans="1:22" x14ac:dyDescent="0.3">
      <c r="A17858" s="1"/>
      <c r="C17858" s="6"/>
      <c r="H17858" s="8"/>
      <c r="I17858" s="4"/>
      <c r="V17858" s="27"/>
    </row>
    <row r="17859" spans="1:22" x14ac:dyDescent="0.3">
      <c r="A17859" s="1"/>
      <c r="C17859" s="6"/>
      <c r="H17859" s="8"/>
      <c r="I17859" s="4"/>
      <c r="V17859" s="27"/>
    </row>
    <row r="17860" spans="1:22" x14ac:dyDescent="0.3">
      <c r="A17860" s="1"/>
      <c r="C17860" s="6"/>
      <c r="H17860" s="8"/>
      <c r="I17860" s="4"/>
      <c r="V17860" s="27"/>
    </row>
    <row r="17861" spans="1:22" x14ac:dyDescent="0.3">
      <c r="A17861" s="1"/>
      <c r="C17861" s="6"/>
      <c r="H17861" s="8"/>
      <c r="I17861" s="4"/>
      <c r="V17861" s="27"/>
    </row>
    <row r="17862" spans="1:22" x14ac:dyDescent="0.3">
      <c r="A17862" s="1"/>
      <c r="C17862" s="6"/>
      <c r="H17862" s="8"/>
      <c r="I17862" s="4"/>
      <c r="V17862" s="27"/>
    </row>
    <row r="17863" spans="1:22" x14ac:dyDescent="0.3">
      <c r="A17863" s="1"/>
      <c r="C17863" s="6"/>
      <c r="H17863" s="8"/>
      <c r="I17863" s="4"/>
      <c r="V17863" s="27"/>
    </row>
    <row r="17864" spans="1:22" x14ac:dyDescent="0.3">
      <c r="A17864" s="1"/>
      <c r="C17864" s="6"/>
      <c r="H17864" s="8"/>
      <c r="I17864" s="4"/>
      <c r="V17864" s="27"/>
    </row>
    <row r="17865" spans="1:22" x14ac:dyDescent="0.3">
      <c r="A17865" s="1"/>
      <c r="C17865" s="6"/>
      <c r="H17865" s="8"/>
      <c r="I17865" s="4"/>
      <c r="V17865" s="27"/>
    </row>
    <row r="17866" spans="1:22" x14ac:dyDescent="0.3">
      <c r="A17866" s="1"/>
      <c r="C17866" s="6"/>
      <c r="H17866" s="8"/>
      <c r="I17866" s="4"/>
      <c r="V17866" s="27"/>
    </row>
    <row r="17867" spans="1:22" x14ac:dyDescent="0.3">
      <c r="A17867" s="1"/>
      <c r="C17867" s="6"/>
      <c r="H17867" s="8"/>
      <c r="I17867" s="4"/>
      <c r="V17867" s="27"/>
    </row>
    <row r="17868" spans="1:22" x14ac:dyDescent="0.3">
      <c r="A17868" s="1"/>
      <c r="C17868" s="6"/>
      <c r="H17868" s="8"/>
      <c r="I17868" s="4"/>
      <c r="V17868" s="27"/>
    </row>
    <row r="17869" spans="1:22" x14ac:dyDescent="0.3">
      <c r="A17869" s="1"/>
      <c r="C17869" s="6"/>
      <c r="H17869" s="8"/>
      <c r="I17869" s="4"/>
      <c r="V17869" s="27"/>
    </row>
    <row r="17870" spans="1:22" x14ac:dyDescent="0.3">
      <c r="A17870" s="1"/>
      <c r="C17870" s="6"/>
      <c r="H17870" s="8"/>
      <c r="I17870" s="4"/>
      <c r="V17870" s="27"/>
    </row>
    <row r="17871" spans="1:22" x14ac:dyDescent="0.3">
      <c r="A17871" s="1"/>
      <c r="C17871" s="6"/>
      <c r="H17871" s="8"/>
      <c r="I17871" s="4"/>
      <c r="V17871" s="27"/>
    </row>
    <row r="17872" spans="1:22" x14ac:dyDescent="0.3">
      <c r="A17872" s="1"/>
      <c r="C17872" s="6"/>
      <c r="H17872" s="8"/>
      <c r="I17872" s="4"/>
      <c r="V17872" s="27"/>
    </row>
    <row r="17873" spans="1:22" x14ac:dyDescent="0.3">
      <c r="A17873" s="1"/>
      <c r="C17873" s="6"/>
      <c r="H17873" s="8"/>
      <c r="I17873" s="4"/>
      <c r="V17873" s="27"/>
    </row>
    <row r="17874" spans="1:22" x14ac:dyDescent="0.3">
      <c r="A17874" s="1"/>
      <c r="C17874" s="6"/>
      <c r="H17874" s="8"/>
      <c r="I17874" s="4"/>
      <c r="V17874" s="27"/>
    </row>
    <row r="17875" spans="1:22" x14ac:dyDescent="0.3">
      <c r="A17875" s="1"/>
      <c r="C17875" s="6"/>
      <c r="H17875" s="8"/>
      <c r="I17875" s="4"/>
      <c r="V17875" s="27"/>
    </row>
    <row r="17876" spans="1:22" x14ac:dyDescent="0.3">
      <c r="A17876" s="1"/>
      <c r="C17876" s="6"/>
      <c r="H17876" s="8"/>
      <c r="I17876" s="4"/>
      <c r="V17876" s="27"/>
    </row>
    <row r="17877" spans="1:22" x14ac:dyDescent="0.3">
      <c r="A17877" s="1"/>
      <c r="C17877" s="6"/>
      <c r="H17877" s="8"/>
      <c r="I17877" s="4"/>
      <c r="V17877" s="27"/>
    </row>
    <row r="17878" spans="1:22" x14ac:dyDescent="0.3">
      <c r="A17878" s="1"/>
      <c r="C17878" s="6"/>
      <c r="H17878" s="8"/>
      <c r="I17878" s="4"/>
      <c r="V17878" s="27"/>
    </row>
    <row r="17879" spans="1:22" x14ac:dyDescent="0.3">
      <c r="A17879" s="1"/>
      <c r="C17879" s="6"/>
      <c r="H17879" s="8"/>
      <c r="I17879" s="4"/>
      <c r="V17879" s="27"/>
    </row>
    <row r="17880" spans="1:22" x14ac:dyDescent="0.3">
      <c r="A17880" s="1"/>
      <c r="C17880" s="6"/>
      <c r="H17880" s="8"/>
      <c r="I17880" s="4"/>
      <c r="V17880" s="27"/>
    </row>
    <row r="17881" spans="1:22" x14ac:dyDescent="0.3">
      <c r="A17881" s="1"/>
      <c r="C17881" s="6"/>
      <c r="H17881" s="8"/>
      <c r="I17881" s="4"/>
      <c r="V17881" s="27"/>
    </row>
    <row r="17882" spans="1:22" x14ac:dyDescent="0.3">
      <c r="A17882" s="1"/>
      <c r="C17882" s="6"/>
      <c r="H17882" s="8"/>
      <c r="I17882" s="4"/>
      <c r="V17882" s="27"/>
    </row>
    <row r="17883" spans="1:22" x14ac:dyDescent="0.3">
      <c r="A17883" s="1"/>
      <c r="C17883" s="6"/>
      <c r="H17883" s="8"/>
      <c r="I17883" s="4"/>
      <c r="V17883" s="27"/>
    </row>
    <row r="17884" spans="1:22" x14ac:dyDescent="0.3">
      <c r="A17884" s="1"/>
      <c r="C17884" s="6"/>
      <c r="H17884" s="8"/>
      <c r="I17884" s="4"/>
      <c r="V17884" s="27"/>
    </row>
    <row r="17885" spans="1:22" x14ac:dyDescent="0.3">
      <c r="A17885" s="1"/>
      <c r="C17885" s="6"/>
      <c r="H17885" s="8"/>
      <c r="I17885" s="4"/>
      <c r="V17885" s="27"/>
    </row>
    <row r="17886" spans="1:22" x14ac:dyDescent="0.3">
      <c r="A17886" s="1"/>
      <c r="C17886" s="6"/>
      <c r="H17886" s="8"/>
      <c r="I17886" s="4"/>
      <c r="V17886" s="27"/>
    </row>
    <row r="17887" spans="1:22" x14ac:dyDescent="0.3">
      <c r="A17887" s="1"/>
      <c r="C17887" s="6"/>
      <c r="H17887" s="8"/>
      <c r="I17887" s="4"/>
      <c r="V17887" s="27"/>
    </row>
    <row r="17888" spans="1:22" x14ac:dyDescent="0.3">
      <c r="A17888" s="1"/>
      <c r="C17888" s="6"/>
      <c r="H17888" s="8"/>
      <c r="I17888" s="4"/>
      <c r="V17888" s="27"/>
    </row>
    <row r="17889" spans="1:22" x14ac:dyDescent="0.3">
      <c r="A17889" s="1"/>
      <c r="C17889" s="6"/>
      <c r="H17889" s="8"/>
      <c r="I17889" s="4"/>
      <c r="V17889" s="27"/>
    </row>
    <row r="17890" spans="1:22" x14ac:dyDescent="0.3">
      <c r="A17890" s="1"/>
      <c r="C17890" s="6"/>
      <c r="H17890" s="8"/>
      <c r="I17890" s="4"/>
      <c r="V17890" s="27"/>
    </row>
    <row r="17891" spans="1:22" x14ac:dyDescent="0.3">
      <c r="A17891" s="1"/>
      <c r="C17891" s="6"/>
      <c r="H17891" s="8"/>
      <c r="I17891" s="4"/>
      <c r="V17891" s="27"/>
    </row>
    <row r="17892" spans="1:22" x14ac:dyDescent="0.3">
      <c r="A17892" s="1"/>
      <c r="C17892" s="6"/>
      <c r="H17892" s="8"/>
      <c r="I17892" s="4"/>
      <c r="V17892" s="27"/>
    </row>
    <row r="17893" spans="1:22" x14ac:dyDescent="0.3">
      <c r="A17893" s="1"/>
      <c r="C17893" s="6"/>
      <c r="H17893" s="8"/>
      <c r="I17893" s="4"/>
      <c r="V17893" s="27"/>
    </row>
    <row r="17894" spans="1:22" x14ac:dyDescent="0.3">
      <c r="A17894" s="1"/>
      <c r="C17894" s="6"/>
      <c r="H17894" s="8"/>
      <c r="I17894" s="4"/>
      <c r="V17894" s="27"/>
    </row>
    <row r="17895" spans="1:22" x14ac:dyDescent="0.3">
      <c r="A17895" s="1"/>
      <c r="C17895" s="6"/>
      <c r="H17895" s="8"/>
      <c r="I17895" s="4"/>
      <c r="V17895" s="27"/>
    </row>
    <row r="17896" spans="1:22" x14ac:dyDescent="0.3">
      <c r="A17896" s="1"/>
      <c r="C17896" s="6"/>
      <c r="H17896" s="8"/>
      <c r="I17896" s="4"/>
      <c r="V17896" s="27"/>
    </row>
    <row r="17897" spans="1:22" x14ac:dyDescent="0.3">
      <c r="A17897" s="1"/>
      <c r="C17897" s="6"/>
      <c r="H17897" s="8"/>
      <c r="I17897" s="4"/>
      <c r="V17897" s="27"/>
    </row>
    <row r="17898" spans="1:22" x14ac:dyDescent="0.3">
      <c r="A17898" s="1"/>
      <c r="C17898" s="6"/>
      <c r="H17898" s="8"/>
      <c r="I17898" s="4"/>
      <c r="V17898" s="27"/>
    </row>
    <row r="17899" spans="1:22" x14ac:dyDescent="0.3">
      <c r="A17899" s="1"/>
      <c r="C17899" s="6"/>
      <c r="H17899" s="8"/>
      <c r="I17899" s="4"/>
      <c r="V17899" s="27"/>
    </row>
    <row r="17900" spans="1:22" x14ac:dyDescent="0.3">
      <c r="A17900" s="1"/>
      <c r="C17900" s="6"/>
      <c r="H17900" s="8"/>
      <c r="I17900" s="4"/>
      <c r="V17900" s="27"/>
    </row>
    <row r="17901" spans="1:22" x14ac:dyDescent="0.3">
      <c r="A17901" s="1"/>
      <c r="C17901" s="6"/>
      <c r="H17901" s="8"/>
      <c r="I17901" s="4"/>
      <c r="V17901" s="27"/>
    </row>
    <row r="17902" spans="1:22" x14ac:dyDescent="0.3">
      <c r="A17902" s="1"/>
      <c r="C17902" s="6"/>
      <c r="H17902" s="8"/>
      <c r="I17902" s="4"/>
      <c r="V17902" s="27"/>
    </row>
    <row r="17903" spans="1:22" x14ac:dyDescent="0.3">
      <c r="A17903" s="1"/>
      <c r="C17903" s="6"/>
      <c r="H17903" s="8"/>
      <c r="I17903" s="4"/>
      <c r="V17903" s="27"/>
    </row>
    <row r="17904" spans="1:22" x14ac:dyDescent="0.3">
      <c r="A17904" s="1"/>
      <c r="C17904" s="6"/>
      <c r="H17904" s="8"/>
      <c r="I17904" s="4"/>
      <c r="V17904" s="27"/>
    </row>
    <row r="17905" spans="1:22" x14ac:dyDescent="0.3">
      <c r="A17905" s="1"/>
      <c r="C17905" s="6"/>
      <c r="H17905" s="8"/>
      <c r="I17905" s="4"/>
      <c r="V17905" s="27"/>
    </row>
    <row r="17906" spans="1:22" x14ac:dyDescent="0.3">
      <c r="A17906" s="1"/>
      <c r="C17906" s="6"/>
      <c r="H17906" s="8"/>
      <c r="I17906" s="4"/>
      <c r="V17906" s="27"/>
    </row>
    <row r="17907" spans="1:22" x14ac:dyDescent="0.3">
      <c r="A17907" s="1"/>
      <c r="C17907" s="6"/>
      <c r="H17907" s="8"/>
      <c r="I17907" s="4"/>
      <c r="V17907" s="27"/>
    </row>
    <row r="17908" spans="1:22" x14ac:dyDescent="0.3">
      <c r="A17908" s="1"/>
      <c r="C17908" s="6"/>
      <c r="H17908" s="8"/>
      <c r="I17908" s="4"/>
      <c r="V17908" s="27"/>
    </row>
    <row r="17909" spans="1:22" x14ac:dyDescent="0.3">
      <c r="A17909" s="1"/>
      <c r="C17909" s="6"/>
      <c r="H17909" s="8"/>
      <c r="I17909" s="4"/>
      <c r="V17909" s="27"/>
    </row>
    <row r="17910" spans="1:22" x14ac:dyDescent="0.3">
      <c r="A17910" s="1"/>
      <c r="C17910" s="6"/>
      <c r="H17910" s="8"/>
      <c r="I17910" s="4"/>
      <c r="V17910" s="27"/>
    </row>
    <row r="17911" spans="1:22" x14ac:dyDescent="0.3">
      <c r="A17911" s="1"/>
      <c r="C17911" s="6"/>
      <c r="H17911" s="8"/>
      <c r="I17911" s="4"/>
      <c r="V17911" s="27"/>
    </row>
    <row r="17912" spans="1:22" x14ac:dyDescent="0.3">
      <c r="A17912" s="1"/>
      <c r="C17912" s="6"/>
      <c r="H17912" s="8"/>
      <c r="I17912" s="4"/>
      <c r="V17912" s="27"/>
    </row>
    <row r="17913" spans="1:22" x14ac:dyDescent="0.3">
      <c r="A17913" s="1"/>
      <c r="C17913" s="6"/>
      <c r="H17913" s="8"/>
      <c r="I17913" s="4"/>
      <c r="V17913" s="27"/>
    </row>
    <row r="17914" spans="1:22" x14ac:dyDescent="0.3">
      <c r="A17914" s="1"/>
      <c r="C17914" s="6"/>
      <c r="H17914" s="8"/>
      <c r="I17914" s="4"/>
      <c r="V17914" s="27"/>
    </row>
    <row r="17915" spans="1:22" x14ac:dyDescent="0.3">
      <c r="A17915" s="1"/>
      <c r="C17915" s="6"/>
      <c r="H17915" s="8"/>
      <c r="I17915" s="4"/>
      <c r="V17915" s="27"/>
    </row>
    <row r="17916" spans="1:22" x14ac:dyDescent="0.3">
      <c r="A17916" s="1"/>
      <c r="C17916" s="6"/>
      <c r="H17916" s="8"/>
      <c r="I17916" s="4"/>
      <c r="V17916" s="27"/>
    </row>
    <row r="17917" spans="1:22" x14ac:dyDescent="0.3">
      <c r="A17917" s="1"/>
      <c r="C17917" s="6"/>
      <c r="H17917" s="8"/>
      <c r="I17917" s="4"/>
      <c r="V17917" s="27"/>
    </row>
    <row r="17918" spans="1:22" x14ac:dyDescent="0.3">
      <c r="A17918" s="1"/>
      <c r="C17918" s="6"/>
      <c r="H17918" s="8"/>
      <c r="I17918" s="4"/>
      <c r="V17918" s="27"/>
    </row>
    <row r="17919" spans="1:22" x14ac:dyDescent="0.3">
      <c r="A17919" s="1"/>
      <c r="C17919" s="6"/>
      <c r="H17919" s="8"/>
      <c r="I17919" s="4"/>
      <c r="V17919" s="27"/>
    </row>
    <row r="17920" spans="1:22" x14ac:dyDescent="0.3">
      <c r="A17920" s="1"/>
      <c r="C17920" s="6"/>
      <c r="H17920" s="8"/>
      <c r="I17920" s="4"/>
      <c r="V17920" s="27"/>
    </row>
    <row r="17921" spans="1:22" x14ac:dyDescent="0.3">
      <c r="A17921" s="1"/>
      <c r="C17921" s="6"/>
      <c r="H17921" s="8"/>
      <c r="I17921" s="4"/>
      <c r="V17921" s="27"/>
    </row>
    <row r="17922" spans="1:22" x14ac:dyDescent="0.3">
      <c r="A17922" s="1"/>
      <c r="C17922" s="6"/>
      <c r="H17922" s="8"/>
      <c r="I17922" s="4"/>
      <c r="V17922" s="27"/>
    </row>
    <row r="17923" spans="1:22" x14ac:dyDescent="0.3">
      <c r="A17923" s="1"/>
      <c r="C17923" s="6"/>
      <c r="H17923" s="8"/>
      <c r="I17923" s="4"/>
      <c r="V17923" s="27"/>
    </row>
    <row r="17924" spans="1:22" x14ac:dyDescent="0.3">
      <c r="A17924" s="1"/>
      <c r="C17924" s="6"/>
      <c r="H17924" s="8"/>
      <c r="I17924" s="4"/>
      <c r="V17924" s="27"/>
    </row>
    <row r="17925" spans="1:22" x14ac:dyDescent="0.3">
      <c r="A17925" s="1"/>
      <c r="C17925" s="6"/>
      <c r="H17925" s="8"/>
      <c r="I17925" s="4"/>
      <c r="V17925" s="27"/>
    </row>
    <row r="17926" spans="1:22" x14ac:dyDescent="0.3">
      <c r="A17926" s="1"/>
      <c r="C17926" s="6"/>
      <c r="H17926" s="8"/>
      <c r="I17926" s="4"/>
      <c r="V17926" s="27"/>
    </row>
    <row r="17927" spans="1:22" x14ac:dyDescent="0.3">
      <c r="A17927" s="1"/>
      <c r="C17927" s="6"/>
      <c r="H17927" s="8"/>
      <c r="I17927" s="4"/>
      <c r="V17927" s="27"/>
    </row>
    <row r="17928" spans="1:22" x14ac:dyDescent="0.3">
      <c r="A17928" s="1"/>
      <c r="C17928" s="6"/>
      <c r="H17928" s="8"/>
      <c r="I17928" s="4"/>
      <c r="V17928" s="27"/>
    </row>
    <row r="17929" spans="1:22" x14ac:dyDescent="0.3">
      <c r="A17929" s="1"/>
      <c r="C17929" s="6"/>
      <c r="H17929" s="8"/>
      <c r="I17929" s="4"/>
      <c r="V17929" s="27"/>
    </row>
    <row r="17930" spans="1:22" x14ac:dyDescent="0.3">
      <c r="A17930" s="1"/>
      <c r="C17930" s="6"/>
      <c r="H17930" s="8"/>
      <c r="I17930" s="4"/>
      <c r="V17930" s="27"/>
    </row>
    <row r="17931" spans="1:22" x14ac:dyDescent="0.3">
      <c r="A17931" s="1"/>
      <c r="C17931" s="6"/>
      <c r="H17931" s="8"/>
      <c r="I17931" s="4"/>
      <c r="V17931" s="27"/>
    </row>
    <row r="17932" spans="1:22" x14ac:dyDescent="0.3">
      <c r="A17932" s="1"/>
      <c r="C17932" s="6"/>
      <c r="H17932" s="8"/>
      <c r="I17932" s="4"/>
      <c r="V17932" s="27"/>
    </row>
    <row r="17933" spans="1:22" x14ac:dyDescent="0.3">
      <c r="A17933" s="1"/>
      <c r="C17933" s="6"/>
      <c r="H17933" s="8"/>
      <c r="I17933" s="4"/>
      <c r="V17933" s="27"/>
    </row>
    <row r="17934" spans="1:22" x14ac:dyDescent="0.3">
      <c r="A17934" s="1"/>
      <c r="C17934" s="6"/>
      <c r="H17934" s="8"/>
      <c r="I17934" s="4"/>
      <c r="V17934" s="27"/>
    </row>
    <row r="17935" spans="1:22" x14ac:dyDescent="0.3">
      <c r="A17935" s="1"/>
      <c r="C17935" s="6"/>
      <c r="H17935" s="8"/>
      <c r="I17935" s="4"/>
      <c r="V17935" s="27"/>
    </row>
    <row r="17936" spans="1:22" x14ac:dyDescent="0.3">
      <c r="A17936" s="1"/>
      <c r="C17936" s="6"/>
      <c r="H17936" s="8"/>
      <c r="I17936" s="4"/>
      <c r="V17936" s="27"/>
    </row>
    <row r="17937" spans="1:22" x14ac:dyDescent="0.3">
      <c r="A17937" s="1"/>
      <c r="C17937" s="6"/>
      <c r="H17937" s="8"/>
      <c r="I17937" s="4"/>
      <c r="V17937" s="27"/>
    </row>
    <row r="17938" spans="1:22" x14ac:dyDescent="0.3">
      <c r="A17938" s="1"/>
      <c r="C17938" s="6"/>
      <c r="H17938" s="8"/>
      <c r="I17938" s="4"/>
      <c r="V17938" s="27"/>
    </row>
    <row r="17939" spans="1:22" x14ac:dyDescent="0.3">
      <c r="A17939" s="1"/>
      <c r="C17939" s="6"/>
      <c r="H17939" s="8"/>
      <c r="I17939" s="4"/>
      <c r="V17939" s="27"/>
    </row>
    <row r="17940" spans="1:22" x14ac:dyDescent="0.3">
      <c r="A17940" s="1"/>
      <c r="C17940" s="6"/>
      <c r="H17940" s="8"/>
      <c r="I17940" s="4"/>
      <c r="V17940" s="27"/>
    </row>
    <row r="17941" spans="1:22" x14ac:dyDescent="0.3">
      <c r="A17941" s="1"/>
      <c r="C17941" s="6"/>
      <c r="H17941" s="8"/>
      <c r="I17941" s="4"/>
      <c r="V17941" s="27"/>
    </row>
    <row r="17942" spans="1:22" x14ac:dyDescent="0.3">
      <c r="A17942" s="1"/>
      <c r="C17942" s="6"/>
      <c r="H17942" s="8"/>
      <c r="I17942" s="4"/>
      <c r="V17942" s="27"/>
    </row>
    <row r="17943" spans="1:22" x14ac:dyDescent="0.3">
      <c r="A17943" s="1"/>
      <c r="C17943" s="6"/>
      <c r="H17943" s="8"/>
      <c r="I17943" s="4"/>
      <c r="V17943" s="27"/>
    </row>
    <row r="17944" spans="1:22" x14ac:dyDescent="0.3">
      <c r="A17944" s="1"/>
      <c r="C17944" s="6"/>
      <c r="H17944" s="8"/>
      <c r="I17944" s="4"/>
      <c r="V17944" s="27"/>
    </row>
    <row r="17945" spans="1:22" x14ac:dyDescent="0.3">
      <c r="A17945" s="1"/>
      <c r="C17945" s="6"/>
      <c r="H17945" s="8"/>
      <c r="I17945" s="4"/>
      <c r="V17945" s="27"/>
    </row>
    <row r="17946" spans="1:22" x14ac:dyDescent="0.3">
      <c r="A17946" s="1"/>
      <c r="C17946" s="6"/>
      <c r="H17946" s="8"/>
      <c r="I17946" s="4"/>
      <c r="V17946" s="27"/>
    </row>
    <row r="17947" spans="1:22" x14ac:dyDescent="0.3">
      <c r="A17947" s="1"/>
      <c r="C17947" s="6"/>
      <c r="H17947" s="8"/>
      <c r="I17947" s="4"/>
      <c r="V17947" s="27"/>
    </row>
    <row r="17948" spans="1:22" x14ac:dyDescent="0.3">
      <c r="A17948" s="1"/>
      <c r="C17948" s="6"/>
      <c r="H17948" s="8"/>
      <c r="I17948" s="4"/>
      <c r="V17948" s="27"/>
    </row>
    <row r="17949" spans="1:22" x14ac:dyDescent="0.3">
      <c r="A17949" s="1"/>
      <c r="C17949" s="6"/>
      <c r="H17949" s="8"/>
      <c r="I17949" s="4"/>
      <c r="V17949" s="27"/>
    </row>
    <row r="17950" spans="1:22" x14ac:dyDescent="0.3">
      <c r="A17950" s="1"/>
      <c r="C17950" s="6"/>
      <c r="H17950" s="8"/>
      <c r="I17950" s="4"/>
      <c r="V17950" s="27"/>
    </row>
    <row r="17951" spans="1:22" x14ac:dyDescent="0.3">
      <c r="A17951" s="1"/>
      <c r="C17951" s="6"/>
      <c r="H17951" s="8"/>
      <c r="I17951" s="4"/>
      <c r="V17951" s="27"/>
    </row>
    <row r="17952" spans="1:22" x14ac:dyDescent="0.3">
      <c r="A17952" s="1"/>
      <c r="C17952" s="6"/>
      <c r="H17952" s="8"/>
      <c r="I17952" s="4"/>
      <c r="V17952" s="27"/>
    </row>
    <row r="17953" spans="1:22" x14ac:dyDescent="0.3">
      <c r="A17953" s="1"/>
      <c r="C17953" s="6"/>
      <c r="H17953" s="8"/>
      <c r="I17953" s="4"/>
      <c r="V17953" s="27"/>
    </row>
    <row r="17954" spans="1:22" x14ac:dyDescent="0.3">
      <c r="A17954" s="1"/>
      <c r="C17954" s="6"/>
      <c r="H17954" s="8"/>
      <c r="I17954" s="4"/>
      <c r="V17954" s="27"/>
    </row>
    <row r="17955" spans="1:22" x14ac:dyDescent="0.3">
      <c r="A17955" s="1"/>
      <c r="C17955" s="6"/>
      <c r="H17955" s="8"/>
      <c r="I17955" s="4"/>
      <c r="V17955" s="27"/>
    </row>
    <row r="17956" spans="1:22" x14ac:dyDescent="0.3">
      <c r="A17956" s="1"/>
      <c r="C17956" s="6"/>
      <c r="H17956" s="8"/>
      <c r="I17956" s="4"/>
      <c r="V17956" s="27"/>
    </row>
    <row r="17957" spans="1:22" x14ac:dyDescent="0.3">
      <c r="A17957" s="1"/>
      <c r="C17957" s="6"/>
      <c r="H17957" s="8"/>
      <c r="I17957" s="4"/>
      <c r="V17957" s="27"/>
    </row>
    <row r="17958" spans="1:22" x14ac:dyDescent="0.3">
      <c r="A17958" s="1"/>
      <c r="C17958" s="6"/>
      <c r="H17958" s="8"/>
      <c r="I17958" s="4"/>
      <c r="V17958" s="27"/>
    </row>
    <row r="17959" spans="1:22" x14ac:dyDescent="0.3">
      <c r="A17959" s="1"/>
      <c r="C17959" s="6"/>
      <c r="H17959" s="8"/>
      <c r="I17959" s="4"/>
      <c r="V17959" s="27"/>
    </row>
    <row r="17960" spans="1:22" x14ac:dyDescent="0.3">
      <c r="A17960" s="1"/>
      <c r="C17960" s="6"/>
      <c r="H17960" s="8"/>
      <c r="I17960" s="4"/>
      <c r="V17960" s="27"/>
    </row>
    <row r="17961" spans="1:22" x14ac:dyDescent="0.3">
      <c r="A17961" s="1"/>
      <c r="C17961" s="6"/>
      <c r="H17961" s="8"/>
      <c r="I17961" s="4"/>
      <c r="V17961" s="27"/>
    </row>
    <row r="17962" spans="1:22" x14ac:dyDescent="0.3">
      <c r="A17962" s="1"/>
      <c r="C17962" s="6"/>
      <c r="H17962" s="8"/>
      <c r="I17962" s="4"/>
      <c r="V17962" s="27"/>
    </row>
    <row r="17963" spans="1:22" x14ac:dyDescent="0.3">
      <c r="A17963" s="1"/>
      <c r="C17963" s="6"/>
      <c r="H17963" s="8"/>
      <c r="I17963" s="4"/>
      <c r="V17963" s="27"/>
    </row>
    <row r="17964" spans="1:22" x14ac:dyDescent="0.3">
      <c r="A17964" s="1"/>
      <c r="C17964" s="6"/>
      <c r="H17964" s="8"/>
      <c r="I17964" s="4"/>
      <c r="V17964" s="27"/>
    </row>
    <row r="17965" spans="1:22" x14ac:dyDescent="0.3">
      <c r="A17965" s="1"/>
      <c r="C17965" s="6"/>
      <c r="H17965" s="8"/>
      <c r="I17965" s="4"/>
      <c r="V17965" s="27"/>
    </row>
    <row r="17966" spans="1:22" x14ac:dyDescent="0.3">
      <c r="A17966" s="1"/>
      <c r="C17966" s="6"/>
      <c r="H17966" s="8"/>
      <c r="I17966" s="4"/>
      <c r="V17966" s="27"/>
    </row>
    <row r="17967" spans="1:22" x14ac:dyDescent="0.3">
      <c r="A17967" s="1"/>
      <c r="C17967" s="6"/>
      <c r="H17967" s="8"/>
      <c r="I17967" s="4"/>
      <c r="V17967" s="27"/>
    </row>
    <row r="17968" spans="1:22" x14ac:dyDescent="0.3">
      <c r="A17968" s="1"/>
      <c r="C17968" s="6"/>
      <c r="H17968" s="8"/>
      <c r="I17968" s="4"/>
      <c r="V17968" s="27"/>
    </row>
    <row r="17969" spans="1:22" x14ac:dyDescent="0.3">
      <c r="A17969" s="1"/>
      <c r="C17969" s="6"/>
      <c r="H17969" s="8"/>
      <c r="I17969" s="4"/>
      <c r="V17969" s="27"/>
    </row>
    <row r="17970" spans="1:22" x14ac:dyDescent="0.3">
      <c r="A17970" s="1"/>
      <c r="C17970" s="6"/>
      <c r="H17970" s="8"/>
      <c r="I17970" s="4"/>
      <c r="V17970" s="27"/>
    </row>
    <row r="17971" spans="1:22" x14ac:dyDescent="0.3">
      <c r="A17971" s="1"/>
      <c r="C17971" s="6"/>
      <c r="H17971" s="8"/>
      <c r="I17971" s="4"/>
      <c r="V17971" s="27"/>
    </row>
    <row r="17972" spans="1:22" x14ac:dyDescent="0.3">
      <c r="A17972" s="1"/>
      <c r="C17972" s="6"/>
      <c r="H17972" s="8"/>
      <c r="I17972" s="4"/>
      <c r="V17972" s="27"/>
    </row>
    <row r="17973" spans="1:22" x14ac:dyDescent="0.3">
      <c r="A17973" s="1"/>
      <c r="C17973" s="6"/>
      <c r="H17973" s="8"/>
      <c r="I17973" s="4"/>
      <c r="V17973" s="27"/>
    </row>
    <row r="17974" spans="1:22" x14ac:dyDescent="0.3">
      <c r="A17974" s="1"/>
      <c r="C17974" s="6"/>
      <c r="H17974" s="8"/>
      <c r="I17974" s="4"/>
      <c r="V17974" s="27"/>
    </row>
    <row r="17975" spans="1:22" x14ac:dyDescent="0.3">
      <c r="A17975" s="1"/>
      <c r="C17975" s="6"/>
      <c r="H17975" s="8"/>
      <c r="I17975" s="4"/>
      <c r="V17975" s="27"/>
    </row>
    <row r="17976" spans="1:22" x14ac:dyDescent="0.3">
      <c r="A17976" s="1"/>
      <c r="C17976" s="6"/>
      <c r="H17976" s="8"/>
      <c r="I17976" s="4"/>
      <c r="V17976" s="27"/>
    </row>
    <row r="17977" spans="1:22" x14ac:dyDescent="0.3">
      <c r="A17977" s="1"/>
      <c r="C17977" s="6"/>
      <c r="H17977" s="8"/>
      <c r="I17977" s="4"/>
      <c r="V17977" s="27"/>
    </row>
    <row r="17978" spans="1:22" x14ac:dyDescent="0.3">
      <c r="A17978" s="1"/>
      <c r="C17978" s="6"/>
      <c r="H17978" s="8"/>
      <c r="I17978" s="4"/>
      <c r="V17978" s="27"/>
    </row>
    <row r="17979" spans="1:22" x14ac:dyDescent="0.3">
      <c r="A17979" s="1"/>
      <c r="C17979" s="6"/>
      <c r="H17979" s="8"/>
      <c r="I17979" s="4"/>
      <c r="V17979" s="27"/>
    </row>
    <row r="17980" spans="1:22" x14ac:dyDescent="0.3">
      <c r="A17980" s="1"/>
      <c r="C17980" s="6"/>
      <c r="H17980" s="8"/>
      <c r="I17980" s="4"/>
      <c r="V17980" s="27"/>
    </row>
    <row r="17981" spans="1:22" x14ac:dyDescent="0.3">
      <c r="A17981" s="1"/>
      <c r="C17981" s="6"/>
      <c r="H17981" s="8"/>
      <c r="I17981" s="4"/>
      <c r="V17981" s="27"/>
    </row>
    <row r="17982" spans="1:22" x14ac:dyDescent="0.3">
      <c r="A17982" s="1"/>
      <c r="C17982" s="6"/>
      <c r="H17982" s="8"/>
      <c r="I17982" s="4"/>
      <c r="V17982" s="27"/>
    </row>
    <row r="17983" spans="1:22" x14ac:dyDescent="0.3">
      <c r="A17983" s="1"/>
      <c r="C17983" s="6"/>
      <c r="H17983" s="8"/>
      <c r="I17983" s="4"/>
      <c r="V17983" s="27"/>
    </row>
    <row r="17984" spans="1:22" x14ac:dyDescent="0.3">
      <c r="A17984" s="1"/>
      <c r="C17984" s="6"/>
      <c r="H17984" s="8"/>
      <c r="I17984" s="4"/>
      <c r="V17984" s="27"/>
    </row>
    <row r="17985" spans="1:22" x14ac:dyDescent="0.3">
      <c r="A17985" s="1"/>
      <c r="C17985" s="6"/>
      <c r="H17985" s="8"/>
      <c r="I17985" s="4"/>
      <c r="V17985" s="27"/>
    </row>
    <row r="17986" spans="1:22" x14ac:dyDescent="0.3">
      <c r="A17986" s="1"/>
      <c r="C17986" s="6"/>
      <c r="H17986" s="8"/>
      <c r="I17986" s="4"/>
      <c r="V17986" s="27"/>
    </row>
    <row r="17987" spans="1:22" x14ac:dyDescent="0.3">
      <c r="A17987" s="1"/>
      <c r="C17987" s="6"/>
      <c r="H17987" s="8"/>
      <c r="I17987" s="4"/>
      <c r="V17987" s="27"/>
    </row>
    <row r="17988" spans="1:22" x14ac:dyDescent="0.3">
      <c r="A17988" s="1"/>
      <c r="C17988" s="6"/>
      <c r="H17988" s="8"/>
      <c r="I17988" s="4"/>
      <c r="V17988" s="27"/>
    </row>
    <row r="17989" spans="1:22" x14ac:dyDescent="0.3">
      <c r="A17989" s="1"/>
      <c r="C17989" s="6"/>
      <c r="H17989" s="8"/>
      <c r="I17989" s="4"/>
      <c r="V17989" s="27"/>
    </row>
    <row r="17990" spans="1:22" x14ac:dyDescent="0.3">
      <c r="A17990" s="1"/>
      <c r="C17990" s="6"/>
      <c r="H17990" s="8"/>
      <c r="I17990" s="4"/>
      <c r="V17990" s="27"/>
    </row>
    <row r="17991" spans="1:22" x14ac:dyDescent="0.3">
      <c r="A17991" s="1"/>
      <c r="C17991" s="6"/>
      <c r="H17991" s="8"/>
      <c r="I17991" s="4"/>
      <c r="V17991" s="27"/>
    </row>
    <row r="17992" spans="1:22" x14ac:dyDescent="0.3">
      <c r="A17992" s="1"/>
      <c r="C17992" s="6"/>
      <c r="H17992" s="8"/>
      <c r="I17992" s="4"/>
      <c r="V17992" s="27"/>
    </row>
    <row r="17993" spans="1:22" x14ac:dyDescent="0.3">
      <c r="A17993" s="1"/>
      <c r="C17993" s="6"/>
      <c r="H17993" s="8"/>
      <c r="I17993" s="4"/>
      <c r="V17993" s="27"/>
    </row>
    <row r="17994" spans="1:22" x14ac:dyDescent="0.3">
      <c r="A17994" s="1"/>
      <c r="C17994" s="6"/>
      <c r="H17994" s="8"/>
      <c r="I17994" s="4"/>
      <c r="V17994" s="27"/>
    </row>
    <row r="17995" spans="1:22" x14ac:dyDescent="0.3">
      <c r="A17995" s="1"/>
      <c r="C17995" s="6"/>
      <c r="H17995" s="8"/>
      <c r="I17995" s="4"/>
      <c r="V17995" s="27"/>
    </row>
    <row r="17996" spans="1:22" x14ac:dyDescent="0.3">
      <c r="A17996" s="1"/>
      <c r="C17996" s="6"/>
      <c r="H17996" s="8"/>
      <c r="I17996" s="4"/>
      <c r="V17996" s="27"/>
    </row>
    <row r="17997" spans="1:22" x14ac:dyDescent="0.3">
      <c r="A17997" s="1"/>
      <c r="C17997" s="6"/>
      <c r="H17997" s="8"/>
      <c r="I17997" s="4"/>
      <c r="V17997" s="27"/>
    </row>
    <row r="17998" spans="1:22" x14ac:dyDescent="0.3">
      <c r="A17998" s="1"/>
      <c r="C17998" s="6"/>
      <c r="H17998" s="8"/>
      <c r="I17998" s="4"/>
      <c r="V17998" s="27"/>
    </row>
    <row r="17999" spans="1:22" x14ac:dyDescent="0.3">
      <c r="A17999" s="1"/>
      <c r="C17999" s="6"/>
      <c r="H17999" s="8"/>
      <c r="I17999" s="4"/>
      <c r="V17999" s="27"/>
    </row>
    <row r="18000" spans="1:22" x14ac:dyDescent="0.3">
      <c r="A18000" s="1"/>
      <c r="C18000" s="6"/>
      <c r="H18000" s="8"/>
      <c r="I18000" s="4"/>
      <c r="V18000" s="27"/>
    </row>
    <row r="18001" spans="1:22" x14ac:dyDescent="0.3">
      <c r="A18001" s="1"/>
      <c r="C18001" s="6"/>
      <c r="H18001" s="8"/>
      <c r="I18001" s="4"/>
      <c r="V18001" s="27"/>
    </row>
    <row r="18002" spans="1:22" x14ac:dyDescent="0.3">
      <c r="A18002" s="1"/>
      <c r="C18002" s="6"/>
      <c r="H18002" s="8"/>
      <c r="I18002" s="4"/>
      <c r="V18002" s="27"/>
    </row>
    <row r="18003" spans="1:22" x14ac:dyDescent="0.3">
      <c r="A18003" s="1"/>
      <c r="C18003" s="6"/>
      <c r="H18003" s="8"/>
      <c r="I18003" s="4"/>
      <c r="V18003" s="27"/>
    </row>
    <row r="18004" spans="1:22" x14ac:dyDescent="0.3">
      <c r="A18004" s="1"/>
      <c r="C18004" s="6"/>
      <c r="H18004" s="8"/>
      <c r="I18004" s="4"/>
      <c r="V18004" s="27"/>
    </row>
    <row r="18005" spans="1:22" x14ac:dyDescent="0.3">
      <c r="A18005" s="1"/>
      <c r="C18005" s="6"/>
      <c r="H18005" s="8"/>
      <c r="I18005" s="4"/>
      <c r="V18005" s="27"/>
    </row>
    <row r="18006" spans="1:22" x14ac:dyDescent="0.3">
      <c r="A18006" s="1"/>
      <c r="C18006" s="6"/>
      <c r="H18006" s="8"/>
      <c r="I18006" s="4"/>
      <c r="V18006" s="27"/>
    </row>
    <row r="18007" spans="1:22" x14ac:dyDescent="0.3">
      <c r="A18007" s="1"/>
      <c r="C18007" s="6"/>
      <c r="H18007" s="8"/>
      <c r="I18007" s="4"/>
      <c r="V18007" s="27"/>
    </row>
    <row r="18008" spans="1:22" x14ac:dyDescent="0.3">
      <c r="A18008" s="1"/>
      <c r="C18008" s="6"/>
      <c r="H18008" s="8"/>
      <c r="I18008" s="4"/>
      <c r="V18008" s="27"/>
    </row>
    <row r="18009" spans="1:22" x14ac:dyDescent="0.3">
      <c r="A18009" s="1"/>
      <c r="C18009" s="6"/>
      <c r="H18009" s="8"/>
      <c r="I18009" s="4"/>
      <c r="V18009" s="27"/>
    </row>
    <row r="18010" spans="1:22" x14ac:dyDescent="0.3">
      <c r="A18010" s="1"/>
      <c r="C18010" s="6"/>
      <c r="H18010" s="8"/>
      <c r="I18010" s="4"/>
      <c r="V18010" s="27"/>
    </row>
    <row r="18011" spans="1:22" x14ac:dyDescent="0.3">
      <c r="A18011" s="1"/>
      <c r="C18011" s="6"/>
      <c r="H18011" s="8"/>
      <c r="I18011" s="4"/>
      <c r="V18011" s="27"/>
    </row>
    <row r="18012" spans="1:22" x14ac:dyDescent="0.3">
      <c r="A18012" s="1"/>
      <c r="C18012" s="6"/>
      <c r="H18012" s="8"/>
      <c r="I18012" s="4"/>
      <c r="V18012" s="27"/>
    </row>
    <row r="18013" spans="1:22" x14ac:dyDescent="0.3">
      <c r="A18013" s="1"/>
      <c r="C18013" s="6"/>
      <c r="H18013" s="8"/>
      <c r="I18013" s="4"/>
      <c r="V18013" s="27"/>
    </row>
    <row r="18014" spans="1:22" x14ac:dyDescent="0.3">
      <c r="A18014" s="1"/>
      <c r="C18014" s="6"/>
      <c r="H18014" s="8"/>
      <c r="I18014" s="4"/>
      <c r="V18014" s="27"/>
    </row>
    <row r="18015" spans="1:22" x14ac:dyDescent="0.3">
      <c r="A18015" s="1"/>
      <c r="C18015" s="6"/>
      <c r="H18015" s="8"/>
      <c r="I18015" s="4"/>
      <c r="V18015" s="27"/>
    </row>
    <row r="18016" spans="1:22" x14ac:dyDescent="0.3">
      <c r="A18016" s="1"/>
      <c r="C18016" s="6"/>
      <c r="H18016" s="8"/>
      <c r="I18016" s="4"/>
      <c r="V18016" s="27"/>
    </row>
    <row r="18017" spans="1:22" x14ac:dyDescent="0.3">
      <c r="A18017" s="1"/>
      <c r="C18017" s="6"/>
      <c r="H18017" s="8"/>
      <c r="I18017" s="4"/>
      <c r="V18017" s="27"/>
    </row>
    <row r="18018" spans="1:22" x14ac:dyDescent="0.3">
      <c r="A18018" s="1"/>
      <c r="C18018" s="6"/>
      <c r="H18018" s="8"/>
      <c r="I18018" s="4"/>
      <c r="V18018" s="27"/>
    </row>
    <row r="18019" spans="1:22" x14ac:dyDescent="0.3">
      <c r="A18019" s="1"/>
      <c r="C18019" s="6"/>
      <c r="H18019" s="8"/>
      <c r="I18019" s="4"/>
      <c r="V18019" s="27"/>
    </row>
    <row r="18020" spans="1:22" x14ac:dyDescent="0.3">
      <c r="A18020" s="1"/>
      <c r="C18020" s="6"/>
      <c r="H18020" s="8"/>
      <c r="I18020" s="4"/>
      <c r="V18020" s="27"/>
    </row>
    <row r="18021" spans="1:22" x14ac:dyDescent="0.3">
      <c r="A18021" s="1"/>
      <c r="C18021" s="6"/>
      <c r="H18021" s="8"/>
      <c r="I18021" s="4"/>
      <c r="V18021" s="27"/>
    </row>
    <row r="18022" spans="1:22" x14ac:dyDescent="0.3">
      <c r="A18022" s="1"/>
      <c r="C18022" s="6"/>
      <c r="H18022" s="8"/>
      <c r="I18022" s="4"/>
      <c r="V18022" s="27"/>
    </row>
    <row r="18023" spans="1:22" x14ac:dyDescent="0.3">
      <c r="A18023" s="1"/>
      <c r="C18023" s="6"/>
      <c r="H18023" s="8"/>
      <c r="I18023" s="4"/>
      <c r="V18023" s="27"/>
    </row>
    <row r="18024" spans="1:22" x14ac:dyDescent="0.3">
      <c r="A18024" s="1"/>
      <c r="C18024" s="6"/>
      <c r="H18024" s="8"/>
      <c r="I18024" s="4"/>
      <c r="V18024" s="27"/>
    </row>
    <row r="18025" spans="1:22" x14ac:dyDescent="0.3">
      <c r="A18025" s="1"/>
      <c r="C18025" s="6"/>
      <c r="H18025" s="8"/>
      <c r="I18025" s="4"/>
      <c r="V18025" s="27"/>
    </row>
    <row r="18026" spans="1:22" x14ac:dyDescent="0.3">
      <c r="A18026" s="1"/>
      <c r="C18026" s="6"/>
      <c r="H18026" s="8"/>
      <c r="I18026" s="4"/>
      <c r="V18026" s="27"/>
    </row>
    <row r="18027" spans="1:22" x14ac:dyDescent="0.3">
      <c r="A18027" s="1"/>
      <c r="C18027" s="6"/>
      <c r="H18027" s="8"/>
      <c r="I18027" s="4"/>
      <c r="V18027" s="27"/>
    </row>
    <row r="18028" spans="1:22" x14ac:dyDescent="0.3">
      <c r="A18028" s="1"/>
      <c r="C18028" s="6"/>
      <c r="H18028" s="8"/>
      <c r="I18028" s="4"/>
      <c r="V18028" s="27"/>
    </row>
    <row r="18029" spans="1:22" x14ac:dyDescent="0.3">
      <c r="A18029" s="1"/>
      <c r="C18029" s="6"/>
      <c r="H18029" s="8"/>
      <c r="I18029" s="4"/>
      <c r="V18029" s="27"/>
    </row>
    <row r="18030" spans="1:22" x14ac:dyDescent="0.3">
      <c r="A18030" s="1"/>
      <c r="C18030" s="6"/>
      <c r="H18030" s="8"/>
      <c r="I18030" s="4"/>
      <c r="V18030" s="27"/>
    </row>
    <row r="18031" spans="1:22" x14ac:dyDescent="0.3">
      <c r="A18031" s="1"/>
      <c r="C18031" s="6"/>
      <c r="H18031" s="8"/>
      <c r="I18031" s="4"/>
      <c r="V18031" s="27"/>
    </row>
    <row r="18032" spans="1:22" x14ac:dyDescent="0.3">
      <c r="A18032" s="1"/>
      <c r="C18032" s="6"/>
      <c r="H18032" s="8"/>
      <c r="I18032" s="4"/>
      <c r="V18032" s="27"/>
    </row>
    <row r="18033" spans="1:22" x14ac:dyDescent="0.3">
      <c r="A18033" s="1"/>
      <c r="C18033" s="6"/>
      <c r="H18033" s="8"/>
      <c r="I18033" s="4"/>
      <c r="V18033" s="27"/>
    </row>
    <row r="18034" spans="1:22" x14ac:dyDescent="0.3">
      <c r="A18034" s="1"/>
      <c r="C18034" s="6"/>
      <c r="H18034" s="8"/>
      <c r="I18034" s="4"/>
      <c r="V18034" s="27"/>
    </row>
    <row r="18035" spans="1:22" x14ac:dyDescent="0.3">
      <c r="A18035" s="1"/>
      <c r="C18035" s="6"/>
      <c r="H18035" s="8"/>
      <c r="I18035" s="4"/>
      <c r="V18035" s="27"/>
    </row>
    <row r="18036" spans="1:22" x14ac:dyDescent="0.3">
      <c r="A18036" s="1"/>
      <c r="C18036" s="6"/>
      <c r="H18036" s="8"/>
      <c r="I18036" s="4"/>
      <c r="V18036" s="27"/>
    </row>
    <row r="18037" spans="1:22" x14ac:dyDescent="0.3">
      <c r="A18037" s="1"/>
      <c r="C18037" s="6"/>
      <c r="H18037" s="8"/>
      <c r="I18037" s="4"/>
      <c r="V18037" s="27"/>
    </row>
    <row r="18038" spans="1:22" x14ac:dyDescent="0.3">
      <c r="A18038" s="1"/>
      <c r="C18038" s="6"/>
      <c r="H18038" s="8"/>
      <c r="I18038" s="4"/>
      <c r="V18038" s="27"/>
    </row>
    <row r="18039" spans="1:22" x14ac:dyDescent="0.3">
      <c r="A18039" s="1"/>
      <c r="C18039" s="6"/>
      <c r="H18039" s="8"/>
      <c r="I18039" s="4"/>
      <c r="V18039" s="27"/>
    </row>
    <row r="18040" spans="1:22" x14ac:dyDescent="0.3">
      <c r="A18040" s="1"/>
      <c r="C18040" s="6"/>
      <c r="H18040" s="8"/>
      <c r="I18040" s="4"/>
      <c r="V18040" s="27"/>
    </row>
    <row r="18041" spans="1:22" x14ac:dyDescent="0.3">
      <c r="A18041" s="1"/>
      <c r="C18041" s="6"/>
      <c r="H18041" s="8"/>
      <c r="I18041" s="4"/>
      <c r="V18041" s="27"/>
    </row>
    <row r="18042" spans="1:22" x14ac:dyDescent="0.3">
      <c r="A18042" s="1"/>
      <c r="C18042" s="6"/>
      <c r="H18042" s="8"/>
      <c r="I18042" s="4"/>
      <c r="V18042" s="27"/>
    </row>
    <row r="18043" spans="1:22" x14ac:dyDescent="0.3">
      <c r="A18043" s="1"/>
      <c r="C18043" s="6"/>
      <c r="H18043" s="8"/>
      <c r="I18043" s="4"/>
      <c r="V18043" s="27"/>
    </row>
    <row r="18044" spans="1:22" x14ac:dyDescent="0.3">
      <c r="A18044" s="1"/>
      <c r="C18044" s="6"/>
      <c r="H18044" s="8"/>
      <c r="I18044" s="4"/>
      <c r="V18044" s="27"/>
    </row>
    <row r="18045" spans="1:22" x14ac:dyDescent="0.3">
      <c r="A18045" s="1"/>
      <c r="C18045" s="6"/>
      <c r="H18045" s="8"/>
      <c r="I18045" s="4"/>
      <c r="V18045" s="27"/>
    </row>
    <row r="18046" spans="1:22" x14ac:dyDescent="0.3">
      <c r="A18046" s="1"/>
      <c r="C18046" s="6"/>
      <c r="H18046" s="8"/>
      <c r="I18046" s="4"/>
      <c r="V18046" s="27"/>
    </row>
    <row r="18047" spans="1:22" x14ac:dyDescent="0.3">
      <c r="A18047" s="1"/>
      <c r="C18047" s="6"/>
      <c r="H18047" s="8"/>
      <c r="I18047" s="4"/>
      <c r="V18047" s="27"/>
    </row>
    <row r="18048" spans="1:22" x14ac:dyDescent="0.3">
      <c r="A18048" s="1"/>
      <c r="C18048" s="6"/>
      <c r="H18048" s="8"/>
      <c r="I18048" s="4"/>
      <c r="V18048" s="27"/>
    </row>
    <row r="18049" spans="1:22" x14ac:dyDescent="0.3">
      <c r="A18049" s="1"/>
      <c r="C18049" s="6"/>
      <c r="H18049" s="8"/>
      <c r="I18049" s="4"/>
      <c r="V18049" s="27"/>
    </row>
    <row r="18050" spans="1:22" x14ac:dyDescent="0.3">
      <c r="A18050" s="1"/>
      <c r="C18050" s="6"/>
      <c r="H18050" s="8"/>
      <c r="I18050" s="4"/>
      <c r="V18050" s="27"/>
    </row>
    <row r="18051" spans="1:22" x14ac:dyDescent="0.3">
      <c r="A18051" s="1"/>
      <c r="C18051" s="6"/>
      <c r="H18051" s="8"/>
      <c r="I18051" s="4"/>
      <c r="V18051" s="27"/>
    </row>
    <row r="18052" spans="1:22" x14ac:dyDescent="0.3">
      <c r="A18052" s="1"/>
      <c r="C18052" s="6"/>
      <c r="H18052" s="8"/>
      <c r="I18052" s="4"/>
      <c r="V18052" s="27"/>
    </row>
    <row r="18053" spans="1:22" x14ac:dyDescent="0.3">
      <c r="A18053" s="1"/>
      <c r="C18053" s="6"/>
      <c r="H18053" s="8"/>
      <c r="I18053" s="4"/>
      <c r="V18053" s="27"/>
    </row>
    <row r="18054" spans="1:22" x14ac:dyDescent="0.3">
      <c r="A18054" s="1"/>
      <c r="C18054" s="6"/>
      <c r="H18054" s="8"/>
      <c r="I18054" s="4"/>
      <c r="V18054" s="27"/>
    </row>
    <row r="18055" spans="1:22" x14ac:dyDescent="0.3">
      <c r="A18055" s="1"/>
      <c r="C18055" s="6"/>
      <c r="H18055" s="8"/>
      <c r="I18055" s="4"/>
      <c r="V18055" s="27"/>
    </row>
    <row r="18056" spans="1:22" x14ac:dyDescent="0.3">
      <c r="A18056" s="1"/>
      <c r="C18056" s="6"/>
      <c r="H18056" s="8"/>
      <c r="I18056" s="4"/>
      <c r="V18056" s="27"/>
    </row>
    <row r="18057" spans="1:22" x14ac:dyDescent="0.3">
      <c r="A18057" s="1"/>
      <c r="C18057" s="6"/>
      <c r="H18057" s="8"/>
      <c r="I18057" s="4"/>
      <c r="V18057" s="27"/>
    </row>
    <row r="18058" spans="1:22" x14ac:dyDescent="0.3">
      <c r="A18058" s="1"/>
      <c r="C18058" s="6"/>
      <c r="H18058" s="8"/>
      <c r="I18058" s="4"/>
      <c r="V18058" s="27"/>
    </row>
    <row r="18059" spans="1:22" x14ac:dyDescent="0.3">
      <c r="A18059" s="1"/>
      <c r="C18059" s="6"/>
      <c r="H18059" s="8"/>
      <c r="I18059" s="4"/>
      <c r="V18059" s="27"/>
    </row>
    <row r="18060" spans="1:22" x14ac:dyDescent="0.3">
      <c r="A18060" s="1"/>
      <c r="C18060" s="6"/>
      <c r="H18060" s="8"/>
      <c r="I18060" s="4"/>
      <c r="V18060" s="27"/>
    </row>
    <row r="18061" spans="1:22" x14ac:dyDescent="0.3">
      <c r="A18061" s="1"/>
      <c r="C18061" s="6"/>
      <c r="H18061" s="8"/>
      <c r="I18061" s="4"/>
      <c r="V18061" s="27"/>
    </row>
    <row r="18062" spans="1:22" x14ac:dyDescent="0.3">
      <c r="A18062" s="1"/>
      <c r="C18062" s="6"/>
      <c r="H18062" s="8"/>
      <c r="I18062" s="4"/>
      <c r="V18062" s="27"/>
    </row>
    <row r="18063" spans="1:22" x14ac:dyDescent="0.3">
      <c r="A18063" s="1"/>
      <c r="C18063" s="6"/>
      <c r="H18063" s="8"/>
      <c r="I18063" s="4"/>
      <c r="V18063" s="27"/>
    </row>
    <row r="18064" spans="1:22" x14ac:dyDescent="0.3">
      <c r="A18064" s="1"/>
      <c r="C18064" s="6"/>
      <c r="H18064" s="8"/>
      <c r="I18064" s="4"/>
      <c r="V18064" s="27"/>
    </row>
    <row r="18065" spans="1:22" x14ac:dyDescent="0.3">
      <c r="A18065" s="1"/>
      <c r="C18065" s="6"/>
      <c r="H18065" s="8"/>
      <c r="I18065" s="4"/>
      <c r="V18065" s="27"/>
    </row>
    <row r="18066" spans="1:22" x14ac:dyDescent="0.3">
      <c r="A18066" s="1"/>
      <c r="C18066" s="6"/>
      <c r="H18066" s="8"/>
      <c r="I18066" s="4"/>
      <c r="V18066" s="27"/>
    </row>
    <row r="18067" spans="1:22" x14ac:dyDescent="0.3">
      <c r="A18067" s="1"/>
      <c r="C18067" s="6"/>
      <c r="H18067" s="8"/>
      <c r="I18067" s="4"/>
      <c r="V18067" s="27"/>
    </row>
    <row r="18068" spans="1:22" x14ac:dyDescent="0.3">
      <c r="A18068" s="1"/>
      <c r="C18068" s="6"/>
      <c r="H18068" s="8"/>
      <c r="I18068" s="4"/>
      <c r="V18068" s="27"/>
    </row>
    <row r="18069" spans="1:22" x14ac:dyDescent="0.3">
      <c r="A18069" s="1"/>
      <c r="C18069" s="6"/>
      <c r="H18069" s="8"/>
      <c r="I18069" s="4"/>
      <c r="V18069" s="27"/>
    </row>
    <row r="18070" spans="1:22" x14ac:dyDescent="0.3">
      <c r="A18070" s="1"/>
      <c r="C18070" s="6"/>
      <c r="H18070" s="8"/>
      <c r="I18070" s="4"/>
      <c r="V18070" s="27"/>
    </row>
    <row r="18071" spans="1:22" x14ac:dyDescent="0.3">
      <c r="A18071" s="1"/>
      <c r="C18071" s="6"/>
      <c r="H18071" s="8"/>
      <c r="I18071" s="4"/>
      <c r="V18071" s="27"/>
    </row>
    <row r="18072" spans="1:22" x14ac:dyDescent="0.3">
      <c r="A18072" s="1"/>
      <c r="C18072" s="6"/>
      <c r="H18072" s="8"/>
      <c r="I18072" s="4"/>
      <c r="V18072" s="27"/>
    </row>
    <row r="18073" spans="1:22" x14ac:dyDescent="0.3">
      <c r="A18073" s="1"/>
      <c r="C18073" s="6"/>
      <c r="H18073" s="8"/>
      <c r="I18073" s="4"/>
      <c r="V18073" s="27"/>
    </row>
    <row r="18074" spans="1:22" x14ac:dyDescent="0.3">
      <c r="A18074" s="1"/>
      <c r="C18074" s="6"/>
      <c r="H18074" s="8"/>
      <c r="I18074" s="4"/>
      <c r="V18074" s="27"/>
    </row>
    <row r="18075" spans="1:22" x14ac:dyDescent="0.3">
      <c r="A18075" s="1"/>
      <c r="C18075" s="6"/>
      <c r="H18075" s="8"/>
      <c r="I18075" s="4"/>
      <c r="V18075" s="27"/>
    </row>
    <row r="18076" spans="1:22" x14ac:dyDescent="0.3">
      <c r="A18076" s="1"/>
      <c r="C18076" s="6"/>
      <c r="H18076" s="8"/>
      <c r="I18076" s="4"/>
      <c r="V18076" s="27"/>
    </row>
    <row r="18077" spans="1:22" x14ac:dyDescent="0.3">
      <c r="A18077" s="1"/>
      <c r="C18077" s="6"/>
      <c r="H18077" s="8"/>
      <c r="I18077" s="4"/>
      <c r="V18077" s="27"/>
    </row>
    <row r="18078" spans="1:22" x14ac:dyDescent="0.3">
      <c r="A18078" s="1"/>
      <c r="C18078" s="6"/>
      <c r="H18078" s="8"/>
      <c r="I18078" s="4"/>
      <c r="V18078" s="27"/>
    </row>
    <row r="18079" spans="1:22" x14ac:dyDescent="0.3">
      <c r="A18079" s="1"/>
      <c r="C18079" s="6"/>
      <c r="H18079" s="8"/>
      <c r="I18079" s="4"/>
      <c r="V18079" s="27"/>
    </row>
    <row r="18080" spans="1:22" x14ac:dyDescent="0.3">
      <c r="A18080" s="1"/>
      <c r="C18080" s="6"/>
      <c r="H18080" s="8"/>
      <c r="I18080" s="4"/>
      <c r="V18080" s="27"/>
    </row>
    <row r="18081" spans="1:22" x14ac:dyDescent="0.3">
      <c r="A18081" s="1"/>
      <c r="C18081" s="6"/>
      <c r="H18081" s="8"/>
      <c r="I18081" s="4"/>
      <c r="V18081" s="27"/>
    </row>
    <row r="18082" spans="1:22" x14ac:dyDescent="0.3">
      <c r="A18082" s="1"/>
      <c r="C18082" s="6"/>
      <c r="H18082" s="8"/>
      <c r="I18082" s="4"/>
      <c r="V18082" s="27"/>
    </row>
    <row r="18083" spans="1:22" x14ac:dyDescent="0.3">
      <c r="A18083" s="1"/>
      <c r="C18083" s="6"/>
      <c r="H18083" s="8"/>
      <c r="I18083" s="4"/>
      <c r="V18083" s="27"/>
    </row>
    <row r="18084" spans="1:22" x14ac:dyDescent="0.3">
      <c r="A18084" s="1"/>
      <c r="C18084" s="6"/>
      <c r="H18084" s="8"/>
      <c r="I18084" s="4"/>
      <c r="V18084" s="27"/>
    </row>
    <row r="18085" spans="1:22" x14ac:dyDescent="0.3">
      <c r="A18085" s="1"/>
      <c r="C18085" s="6"/>
      <c r="H18085" s="8"/>
      <c r="I18085" s="4"/>
      <c r="V18085" s="27"/>
    </row>
    <row r="18086" spans="1:22" x14ac:dyDescent="0.3">
      <c r="A18086" s="1"/>
      <c r="C18086" s="6"/>
      <c r="H18086" s="8"/>
      <c r="I18086" s="4"/>
      <c r="V18086" s="27"/>
    </row>
    <row r="18087" spans="1:22" x14ac:dyDescent="0.3">
      <c r="A18087" s="1"/>
      <c r="C18087" s="6"/>
      <c r="H18087" s="8"/>
      <c r="I18087" s="4"/>
      <c r="V18087" s="27"/>
    </row>
    <row r="18088" spans="1:22" x14ac:dyDescent="0.3">
      <c r="A18088" s="1"/>
      <c r="C18088" s="6"/>
      <c r="H18088" s="8"/>
      <c r="I18088" s="4"/>
      <c r="V18088" s="27"/>
    </row>
    <row r="18089" spans="1:22" x14ac:dyDescent="0.3">
      <c r="A18089" s="1"/>
      <c r="C18089" s="6"/>
      <c r="H18089" s="8"/>
      <c r="I18089" s="4"/>
      <c r="V18089" s="27"/>
    </row>
    <row r="18090" spans="1:22" x14ac:dyDescent="0.3">
      <c r="A18090" s="1"/>
      <c r="C18090" s="6"/>
      <c r="H18090" s="8"/>
      <c r="I18090" s="4"/>
      <c r="V18090" s="27"/>
    </row>
    <row r="18091" spans="1:22" x14ac:dyDescent="0.3">
      <c r="A18091" s="1"/>
      <c r="C18091" s="6"/>
      <c r="H18091" s="8"/>
      <c r="I18091" s="4"/>
      <c r="V18091" s="27"/>
    </row>
    <row r="18092" spans="1:22" x14ac:dyDescent="0.3">
      <c r="A18092" s="1"/>
      <c r="C18092" s="6"/>
      <c r="H18092" s="8"/>
      <c r="I18092" s="4"/>
      <c r="V18092" s="27"/>
    </row>
    <row r="18093" spans="1:22" x14ac:dyDescent="0.3">
      <c r="A18093" s="1"/>
      <c r="C18093" s="6"/>
      <c r="H18093" s="8"/>
      <c r="I18093" s="4"/>
      <c r="V18093" s="27"/>
    </row>
    <row r="18094" spans="1:22" x14ac:dyDescent="0.3">
      <c r="A18094" s="1"/>
      <c r="C18094" s="6"/>
      <c r="H18094" s="8"/>
      <c r="I18094" s="4"/>
      <c r="V18094" s="27"/>
    </row>
    <row r="18095" spans="1:22" x14ac:dyDescent="0.3">
      <c r="A18095" s="1"/>
      <c r="C18095" s="6"/>
      <c r="H18095" s="8"/>
      <c r="I18095" s="4"/>
      <c r="V18095" s="27"/>
    </row>
    <row r="18096" spans="1:22" x14ac:dyDescent="0.3">
      <c r="A18096" s="1"/>
      <c r="C18096" s="6"/>
      <c r="H18096" s="8"/>
      <c r="I18096" s="4"/>
      <c r="V18096" s="27"/>
    </row>
    <row r="18097" spans="1:22" x14ac:dyDescent="0.3">
      <c r="A18097" s="1"/>
      <c r="C18097" s="6"/>
      <c r="H18097" s="8"/>
      <c r="I18097" s="4"/>
      <c r="V18097" s="27"/>
    </row>
    <row r="18098" spans="1:22" x14ac:dyDescent="0.3">
      <c r="A18098" s="1"/>
      <c r="C18098" s="6"/>
      <c r="H18098" s="8"/>
      <c r="I18098" s="4"/>
      <c r="V18098" s="27"/>
    </row>
    <row r="18099" spans="1:22" x14ac:dyDescent="0.3">
      <c r="A18099" s="1"/>
      <c r="C18099" s="6"/>
      <c r="H18099" s="8"/>
      <c r="I18099" s="4"/>
      <c r="V18099" s="27"/>
    </row>
    <row r="18100" spans="1:22" x14ac:dyDescent="0.3">
      <c r="A18100" s="1"/>
      <c r="C18100" s="6"/>
      <c r="H18100" s="8"/>
      <c r="I18100" s="4"/>
      <c r="V18100" s="27"/>
    </row>
    <row r="18101" spans="1:22" x14ac:dyDescent="0.3">
      <c r="A18101" s="1"/>
      <c r="C18101" s="6"/>
      <c r="H18101" s="8"/>
      <c r="I18101" s="4"/>
      <c r="V18101" s="27"/>
    </row>
    <row r="18102" spans="1:22" x14ac:dyDescent="0.3">
      <c r="A18102" s="1"/>
      <c r="C18102" s="6"/>
      <c r="H18102" s="8"/>
      <c r="I18102" s="4"/>
      <c r="V18102" s="27"/>
    </row>
    <row r="18103" spans="1:22" x14ac:dyDescent="0.3">
      <c r="A18103" s="1"/>
      <c r="C18103" s="6"/>
      <c r="H18103" s="8"/>
      <c r="I18103" s="4"/>
      <c r="V18103" s="27"/>
    </row>
    <row r="18104" spans="1:22" x14ac:dyDescent="0.3">
      <c r="A18104" s="1"/>
      <c r="C18104" s="6"/>
      <c r="H18104" s="8"/>
      <c r="I18104" s="4"/>
      <c r="V18104" s="27"/>
    </row>
    <row r="18105" spans="1:22" x14ac:dyDescent="0.3">
      <c r="A18105" s="1"/>
      <c r="C18105" s="6"/>
      <c r="H18105" s="8"/>
      <c r="I18105" s="4"/>
      <c r="V18105" s="27"/>
    </row>
    <row r="18106" spans="1:22" x14ac:dyDescent="0.3">
      <c r="A18106" s="1"/>
      <c r="C18106" s="6"/>
      <c r="H18106" s="8"/>
      <c r="I18106" s="4"/>
      <c r="V18106" s="27"/>
    </row>
    <row r="18107" spans="1:22" x14ac:dyDescent="0.3">
      <c r="A18107" s="1"/>
      <c r="C18107" s="6"/>
      <c r="H18107" s="8"/>
      <c r="I18107" s="4"/>
      <c r="V18107" s="27"/>
    </row>
    <row r="18108" spans="1:22" x14ac:dyDescent="0.3">
      <c r="A18108" s="1"/>
      <c r="C18108" s="6"/>
      <c r="H18108" s="8"/>
      <c r="I18108" s="4"/>
      <c r="V18108" s="27"/>
    </row>
    <row r="18109" spans="1:22" x14ac:dyDescent="0.3">
      <c r="A18109" s="1"/>
      <c r="C18109" s="6"/>
      <c r="H18109" s="8"/>
      <c r="I18109" s="4"/>
      <c r="V18109" s="27"/>
    </row>
    <row r="18110" spans="1:22" x14ac:dyDescent="0.3">
      <c r="A18110" s="1"/>
      <c r="C18110" s="6"/>
      <c r="H18110" s="8"/>
      <c r="I18110" s="4"/>
      <c r="V18110" s="27"/>
    </row>
    <row r="18111" spans="1:22" x14ac:dyDescent="0.3">
      <c r="A18111" s="1"/>
      <c r="C18111" s="6"/>
      <c r="H18111" s="8"/>
      <c r="I18111" s="4"/>
      <c r="V18111" s="27"/>
    </row>
    <row r="18112" spans="1:22" x14ac:dyDescent="0.3">
      <c r="A18112" s="1"/>
      <c r="C18112" s="6"/>
      <c r="H18112" s="8"/>
      <c r="I18112" s="4"/>
      <c r="V18112" s="27"/>
    </row>
    <row r="18113" spans="1:22" x14ac:dyDescent="0.3">
      <c r="A18113" s="1"/>
      <c r="C18113" s="6"/>
      <c r="H18113" s="8"/>
      <c r="I18113" s="4"/>
      <c r="V18113" s="27"/>
    </row>
    <row r="18114" spans="1:22" x14ac:dyDescent="0.3">
      <c r="A18114" s="1"/>
      <c r="C18114" s="6"/>
      <c r="H18114" s="8"/>
      <c r="I18114" s="4"/>
      <c r="V18114" s="27"/>
    </row>
    <row r="18115" spans="1:22" x14ac:dyDescent="0.3">
      <c r="A18115" s="1"/>
      <c r="C18115" s="6"/>
      <c r="H18115" s="8"/>
      <c r="I18115" s="4"/>
      <c r="V18115" s="27"/>
    </row>
    <row r="18116" spans="1:22" x14ac:dyDescent="0.3">
      <c r="A18116" s="1"/>
      <c r="C18116" s="6"/>
      <c r="H18116" s="8"/>
      <c r="I18116" s="4"/>
      <c r="V18116" s="27"/>
    </row>
    <row r="18117" spans="1:22" x14ac:dyDescent="0.3">
      <c r="A18117" s="1"/>
      <c r="C18117" s="6"/>
      <c r="H18117" s="8"/>
      <c r="I18117" s="4"/>
      <c r="V18117" s="27"/>
    </row>
    <row r="18118" spans="1:22" x14ac:dyDescent="0.3">
      <c r="A18118" s="1"/>
      <c r="C18118" s="6"/>
      <c r="H18118" s="8"/>
      <c r="I18118" s="4"/>
      <c r="V18118" s="27"/>
    </row>
    <row r="18119" spans="1:22" x14ac:dyDescent="0.3">
      <c r="A18119" s="1"/>
      <c r="C18119" s="6"/>
      <c r="H18119" s="8"/>
      <c r="I18119" s="4"/>
      <c r="V18119" s="27"/>
    </row>
    <row r="18120" spans="1:22" x14ac:dyDescent="0.3">
      <c r="A18120" s="1"/>
      <c r="C18120" s="6"/>
      <c r="H18120" s="8"/>
      <c r="I18120" s="4"/>
      <c r="V18120" s="27"/>
    </row>
    <row r="18121" spans="1:22" x14ac:dyDescent="0.3">
      <c r="A18121" s="1"/>
      <c r="C18121" s="6"/>
      <c r="H18121" s="8"/>
      <c r="I18121" s="4"/>
      <c r="V18121" s="27"/>
    </row>
    <row r="18122" spans="1:22" x14ac:dyDescent="0.3">
      <c r="A18122" s="1"/>
      <c r="C18122" s="6"/>
      <c r="H18122" s="8"/>
      <c r="I18122" s="4"/>
      <c r="V18122" s="27"/>
    </row>
    <row r="18123" spans="1:22" x14ac:dyDescent="0.3">
      <c r="A18123" s="1"/>
      <c r="C18123" s="6"/>
      <c r="H18123" s="8"/>
      <c r="I18123" s="4"/>
      <c r="V18123" s="27"/>
    </row>
    <row r="18124" spans="1:22" x14ac:dyDescent="0.3">
      <c r="A18124" s="1"/>
      <c r="C18124" s="6"/>
      <c r="H18124" s="8"/>
      <c r="I18124" s="4"/>
      <c r="V18124" s="27"/>
    </row>
    <row r="18125" spans="1:22" x14ac:dyDescent="0.3">
      <c r="A18125" s="1"/>
      <c r="C18125" s="6"/>
      <c r="H18125" s="8"/>
      <c r="I18125" s="4"/>
      <c r="V18125" s="27"/>
    </row>
    <row r="18126" spans="1:22" x14ac:dyDescent="0.3">
      <c r="A18126" s="1"/>
      <c r="C18126" s="6"/>
      <c r="H18126" s="8"/>
      <c r="I18126" s="4"/>
      <c r="V18126" s="27"/>
    </row>
    <row r="18127" spans="1:22" x14ac:dyDescent="0.3">
      <c r="A18127" s="1"/>
      <c r="C18127" s="6"/>
      <c r="H18127" s="8"/>
      <c r="I18127" s="4"/>
      <c r="V18127" s="27"/>
    </row>
    <row r="18128" spans="1:22" x14ac:dyDescent="0.3">
      <c r="A18128" s="1"/>
      <c r="C18128" s="6"/>
      <c r="H18128" s="8"/>
      <c r="I18128" s="4"/>
      <c r="V18128" s="27"/>
    </row>
    <row r="18129" spans="1:22" x14ac:dyDescent="0.3">
      <c r="A18129" s="1"/>
      <c r="C18129" s="6"/>
      <c r="H18129" s="8"/>
      <c r="I18129" s="4"/>
      <c r="V18129" s="27"/>
    </row>
    <row r="18130" spans="1:22" x14ac:dyDescent="0.3">
      <c r="A18130" s="1"/>
      <c r="C18130" s="6"/>
      <c r="H18130" s="8"/>
      <c r="I18130" s="4"/>
      <c r="V18130" s="27"/>
    </row>
    <row r="18131" spans="1:22" x14ac:dyDescent="0.3">
      <c r="A18131" s="1"/>
      <c r="C18131" s="6"/>
      <c r="H18131" s="8"/>
      <c r="I18131" s="4"/>
      <c r="V18131" s="27"/>
    </row>
    <row r="18132" spans="1:22" x14ac:dyDescent="0.3">
      <c r="A18132" s="1"/>
      <c r="C18132" s="6"/>
      <c r="H18132" s="8"/>
      <c r="I18132" s="4"/>
      <c r="V18132" s="27"/>
    </row>
    <row r="18133" spans="1:22" x14ac:dyDescent="0.3">
      <c r="A18133" s="1"/>
      <c r="C18133" s="6"/>
      <c r="H18133" s="8"/>
      <c r="I18133" s="4"/>
      <c r="V18133" s="27"/>
    </row>
    <row r="18134" spans="1:22" x14ac:dyDescent="0.3">
      <c r="A18134" s="1"/>
      <c r="C18134" s="6"/>
      <c r="H18134" s="8"/>
      <c r="I18134" s="4"/>
      <c r="V18134" s="27"/>
    </row>
    <row r="18135" spans="1:22" x14ac:dyDescent="0.3">
      <c r="A18135" s="1"/>
      <c r="C18135" s="6"/>
      <c r="H18135" s="8"/>
      <c r="I18135" s="4"/>
      <c r="V18135" s="27"/>
    </row>
    <row r="18136" spans="1:22" x14ac:dyDescent="0.3">
      <c r="A18136" s="1"/>
      <c r="C18136" s="6"/>
      <c r="H18136" s="8"/>
      <c r="I18136" s="4"/>
      <c r="V18136" s="27"/>
    </row>
    <row r="18137" spans="1:22" x14ac:dyDescent="0.3">
      <c r="A18137" s="1"/>
      <c r="C18137" s="6"/>
      <c r="H18137" s="8"/>
      <c r="I18137" s="4"/>
      <c r="V18137" s="27"/>
    </row>
    <row r="18138" spans="1:22" x14ac:dyDescent="0.3">
      <c r="A18138" s="1"/>
      <c r="C18138" s="6"/>
      <c r="H18138" s="8"/>
      <c r="I18138" s="4"/>
      <c r="V18138" s="27"/>
    </row>
    <row r="18139" spans="1:22" x14ac:dyDescent="0.3">
      <c r="A18139" s="1"/>
      <c r="C18139" s="6"/>
      <c r="H18139" s="8"/>
      <c r="I18139" s="4"/>
      <c r="V18139" s="27"/>
    </row>
    <row r="18140" spans="1:22" x14ac:dyDescent="0.3">
      <c r="A18140" s="1"/>
      <c r="C18140" s="6"/>
      <c r="H18140" s="8"/>
      <c r="I18140" s="4"/>
      <c r="V18140" s="27"/>
    </row>
    <row r="18141" spans="1:22" x14ac:dyDescent="0.3">
      <c r="A18141" s="1"/>
      <c r="C18141" s="6"/>
      <c r="H18141" s="8"/>
      <c r="I18141" s="4"/>
      <c r="V18141" s="27"/>
    </row>
    <row r="18142" spans="1:22" x14ac:dyDescent="0.3">
      <c r="A18142" s="1"/>
      <c r="C18142" s="6"/>
      <c r="H18142" s="8"/>
      <c r="I18142" s="4"/>
      <c r="V18142" s="27"/>
    </row>
    <row r="18143" spans="1:22" x14ac:dyDescent="0.3">
      <c r="A18143" s="1"/>
      <c r="C18143" s="6"/>
      <c r="H18143" s="8"/>
      <c r="I18143" s="4"/>
      <c r="V18143" s="27"/>
    </row>
    <row r="18144" spans="1:22" x14ac:dyDescent="0.3">
      <c r="A18144" s="1"/>
      <c r="C18144" s="6"/>
      <c r="H18144" s="8"/>
      <c r="I18144" s="4"/>
      <c r="V18144" s="27"/>
    </row>
    <row r="18145" spans="1:22" x14ac:dyDescent="0.3">
      <c r="A18145" s="1"/>
      <c r="C18145" s="6"/>
      <c r="H18145" s="8"/>
      <c r="I18145" s="4"/>
      <c r="V18145" s="27"/>
    </row>
    <row r="18146" spans="1:22" x14ac:dyDescent="0.3">
      <c r="A18146" s="1"/>
      <c r="C18146" s="6"/>
      <c r="H18146" s="8"/>
      <c r="I18146" s="4"/>
      <c r="V18146" s="27"/>
    </row>
    <row r="18147" spans="1:22" x14ac:dyDescent="0.3">
      <c r="A18147" s="1"/>
      <c r="C18147" s="6"/>
      <c r="H18147" s="8"/>
      <c r="I18147" s="4"/>
      <c r="V18147" s="27"/>
    </row>
    <row r="18148" spans="1:22" x14ac:dyDescent="0.3">
      <c r="A18148" s="1"/>
      <c r="C18148" s="6"/>
      <c r="H18148" s="8"/>
      <c r="I18148" s="4"/>
      <c r="V18148" s="27"/>
    </row>
    <row r="18149" spans="1:22" x14ac:dyDescent="0.3">
      <c r="A18149" s="1"/>
      <c r="C18149" s="6"/>
      <c r="H18149" s="8"/>
      <c r="I18149" s="4"/>
      <c r="V18149" s="27"/>
    </row>
    <row r="18150" spans="1:22" x14ac:dyDescent="0.3">
      <c r="A18150" s="1"/>
      <c r="C18150" s="6"/>
      <c r="H18150" s="8"/>
      <c r="I18150" s="4"/>
      <c r="V18150" s="27"/>
    </row>
    <row r="18151" spans="1:22" x14ac:dyDescent="0.3">
      <c r="A18151" s="1"/>
      <c r="C18151" s="6"/>
      <c r="H18151" s="8"/>
      <c r="I18151" s="4"/>
      <c r="V18151" s="27"/>
    </row>
    <row r="18152" spans="1:22" x14ac:dyDescent="0.3">
      <c r="A18152" s="1"/>
      <c r="C18152" s="6"/>
      <c r="H18152" s="8"/>
      <c r="I18152" s="4"/>
      <c r="V18152" s="27"/>
    </row>
    <row r="18153" spans="1:22" x14ac:dyDescent="0.3">
      <c r="A18153" s="1"/>
      <c r="C18153" s="6"/>
      <c r="H18153" s="8"/>
      <c r="I18153" s="4"/>
      <c r="V18153" s="27"/>
    </row>
    <row r="18154" spans="1:22" x14ac:dyDescent="0.3">
      <c r="A18154" s="1"/>
      <c r="C18154" s="6"/>
      <c r="H18154" s="8"/>
      <c r="I18154" s="4"/>
      <c r="V18154" s="27"/>
    </row>
    <row r="18155" spans="1:22" x14ac:dyDescent="0.3">
      <c r="A18155" s="1"/>
      <c r="C18155" s="6"/>
      <c r="H18155" s="8"/>
      <c r="I18155" s="4"/>
      <c r="V18155" s="27"/>
    </row>
    <row r="18156" spans="1:22" x14ac:dyDescent="0.3">
      <c r="A18156" s="1"/>
      <c r="C18156" s="6"/>
      <c r="H18156" s="8"/>
      <c r="I18156" s="4"/>
      <c r="V18156" s="27"/>
    </row>
    <row r="18157" spans="1:22" x14ac:dyDescent="0.3">
      <c r="A18157" s="1"/>
      <c r="C18157" s="6"/>
      <c r="H18157" s="8"/>
      <c r="I18157" s="4"/>
      <c r="V18157" s="27"/>
    </row>
    <row r="18158" spans="1:22" x14ac:dyDescent="0.3">
      <c r="A18158" s="1"/>
      <c r="C18158" s="6"/>
      <c r="H18158" s="8"/>
      <c r="I18158" s="4"/>
      <c r="V18158" s="27"/>
    </row>
    <row r="18159" spans="1:22" x14ac:dyDescent="0.3">
      <c r="A18159" s="1"/>
      <c r="C18159" s="6"/>
      <c r="H18159" s="8"/>
      <c r="I18159" s="4"/>
      <c r="V18159" s="27"/>
    </row>
    <row r="18160" spans="1:22" x14ac:dyDescent="0.3">
      <c r="A18160" s="1"/>
      <c r="C18160" s="6"/>
      <c r="H18160" s="8"/>
      <c r="I18160" s="4"/>
      <c r="V18160" s="27"/>
    </row>
    <row r="18161" spans="1:22" x14ac:dyDescent="0.3">
      <c r="A18161" s="1"/>
      <c r="C18161" s="6"/>
      <c r="H18161" s="8"/>
      <c r="I18161" s="4"/>
      <c r="V18161" s="27"/>
    </row>
    <row r="18162" spans="1:22" x14ac:dyDescent="0.3">
      <c r="A18162" s="1"/>
      <c r="C18162" s="6"/>
      <c r="H18162" s="8"/>
      <c r="I18162" s="4"/>
      <c r="V18162" s="27"/>
    </row>
    <row r="18163" spans="1:22" x14ac:dyDescent="0.3">
      <c r="A18163" s="1"/>
      <c r="C18163" s="6"/>
      <c r="H18163" s="8"/>
      <c r="I18163" s="4"/>
      <c r="V18163" s="27"/>
    </row>
    <row r="18164" spans="1:22" x14ac:dyDescent="0.3">
      <c r="A18164" s="1"/>
      <c r="C18164" s="6"/>
      <c r="H18164" s="8"/>
      <c r="I18164" s="4"/>
      <c r="V18164" s="27"/>
    </row>
    <row r="18165" spans="1:22" x14ac:dyDescent="0.3">
      <c r="A18165" s="1"/>
      <c r="C18165" s="6"/>
      <c r="H18165" s="8"/>
      <c r="I18165" s="4"/>
      <c r="V18165" s="27"/>
    </row>
    <row r="18166" spans="1:22" x14ac:dyDescent="0.3">
      <c r="A18166" s="1"/>
      <c r="C18166" s="6"/>
      <c r="H18166" s="8"/>
      <c r="I18166" s="4"/>
      <c r="V18166" s="27"/>
    </row>
    <row r="18167" spans="1:22" x14ac:dyDescent="0.3">
      <c r="A18167" s="1"/>
      <c r="C18167" s="6"/>
      <c r="H18167" s="8"/>
      <c r="I18167" s="4"/>
      <c r="V18167" s="27"/>
    </row>
    <row r="18168" spans="1:22" x14ac:dyDescent="0.3">
      <c r="A18168" s="1"/>
      <c r="C18168" s="6"/>
      <c r="H18168" s="8"/>
      <c r="I18168" s="4"/>
      <c r="V18168" s="27"/>
    </row>
    <row r="18169" spans="1:22" x14ac:dyDescent="0.3">
      <c r="A18169" s="1"/>
      <c r="C18169" s="6"/>
      <c r="H18169" s="8"/>
      <c r="I18169" s="4"/>
      <c r="V18169" s="27"/>
    </row>
    <row r="18170" spans="1:22" x14ac:dyDescent="0.3">
      <c r="A18170" s="1"/>
      <c r="C18170" s="6"/>
      <c r="H18170" s="8"/>
      <c r="I18170" s="4"/>
      <c r="V18170" s="27"/>
    </row>
    <row r="18171" spans="1:22" x14ac:dyDescent="0.3">
      <c r="A18171" s="1"/>
      <c r="C18171" s="6"/>
      <c r="H18171" s="8"/>
      <c r="I18171" s="4"/>
      <c r="V18171" s="27"/>
    </row>
    <row r="18172" spans="1:22" x14ac:dyDescent="0.3">
      <c r="A18172" s="1"/>
      <c r="C18172" s="6"/>
      <c r="H18172" s="8"/>
      <c r="I18172" s="4"/>
      <c r="V18172" s="27"/>
    </row>
    <row r="18173" spans="1:22" x14ac:dyDescent="0.3">
      <c r="A18173" s="1"/>
      <c r="C18173" s="6"/>
      <c r="H18173" s="8"/>
      <c r="I18173" s="4"/>
      <c r="V18173" s="27"/>
    </row>
    <row r="18174" spans="1:22" x14ac:dyDescent="0.3">
      <c r="A18174" s="1"/>
      <c r="C18174" s="6"/>
      <c r="H18174" s="8"/>
      <c r="I18174" s="4"/>
      <c r="V18174" s="27"/>
    </row>
    <row r="18175" spans="1:22" x14ac:dyDescent="0.3">
      <c r="A18175" s="1"/>
      <c r="C18175" s="6"/>
      <c r="H18175" s="8"/>
      <c r="I18175" s="4"/>
      <c r="V18175" s="27"/>
    </row>
    <row r="18176" spans="1:22" x14ac:dyDescent="0.3">
      <c r="A18176" s="1"/>
      <c r="C18176" s="6"/>
      <c r="H18176" s="8"/>
      <c r="I18176" s="4"/>
      <c r="V18176" s="27"/>
    </row>
    <row r="18177" spans="1:22" x14ac:dyDescent="0.3">
      <c r="A18177" s="1"/>
      <c r="C18177" s="6"/>
      <c r="H18177" s="8"/>
      <c r="I18177" s="4"/>
      <c r="V18177" s="27"/>
    </row>
    <row r="18178" spans="1:22" x14ac:dyDescent="0.3">
      <c r="A18178" s="1"/>
      <c r="C18178" s="6"/>
      <c r="H18178" s="8"/>
      <c r="I18178" s="4"/>
      <c r="V18178" s="27"/>
    </row>
    <row r="18179" spans="1:22" x14ac:dyDescent="0.3">
      <c r="A18179" s="1"/>
      <c r="C18179" s="6"/>
      <c r="H18179" s="8"/>
      <c r="I18179" s="4"/>
      <c r="V18179" s="27"/>
    </row>
    <row r="18180" spans="1:22" x14ac:dyDescent="0.3">
      <c r="A18180" s="1"/>
      <c r="C18180" s="6"/>
      <c r="H18180" s="8"/>
      <c r="I18180" s="4"/>
      <c r="V18180" s="27"/>
    </row>
    <row r="18181" spans="1:22" x14ac:dyDescent="0.3">
      <c r="A18181" s="1"/>
      <c r="C18181" s="6"/>
      <c r="H18181" s="8"/>
      <c r="I18181" s="4"/>
      <c r="V18181" s="27"/>
    </row>
    <row r="18182" spans="1:22" x14ac:dyDescent="0.3">
      <c r="A18182" s="1"/>
      <c r="C18182" s="6"/>
      <c r="H18182" s="8"/>
      <c r="I18182" s="4"/>
      <c r="V18182" s="27"/>
    </row>
    <row r="18183" spans="1:22" x14ac:dyDescent="0.3">
      <c r="A18183" s="1"/>
      <c r="C18183" s="6"/>
      <c r="H18183" s="8"/>
      <c r="I18183" s="4"/>
      <c r="V18183" s="27"/>
    </row>
    <row r="18184" spans="1:22" x14ac:dyDescent="0.3">
      <c r="A18184" s="1"/>
      <c r="C18184" s="6"/>
      <c r="H18184" s="8"/>
      <c r="I18184" s="4"/>
      <c r="V18184" s="27"/>
    </row>
    <row r="18185" spans="1:22" x14ac:dyDescent="0.3">
      <c r="A18185" s="1"/>
      <c r="C18185" s="6"/>
      <c r="H18185" s="8"/>
      <c r="I18185" s="4"/>
      <c r="V18185" s="27"/>
    </row>
    <row r="18186" spans="1:22" x14ac:dyDescent="0.3">
      <c r="A18186" s="1"/>
      <c r="C18186" s="6"/>
      <c r="H18186" s="8"/>
      <c r="I18186" s="4"/>
      <c r="V18186" s="27"/>
    </row>
    <row r="18187" spans="1:22" x14ac:dyDescent="0.3">
      <c r="A18187" s="1"/>
      <c r="C18187" s="6"/>
      <c r="H18187" s="8"/>
      <c r="I18187" s="4"/>
      <c r="V18187" s="27"/>
    </row>
    <row r="18188" spans="1:22" x14ac:dyDescent="0.3">
      <c r="A18188" s="1"/>
      <c r="C18188" s="6"/>
      <c r="H18188" s="8"/>
      <c r="I18188" s="4"/>
      <c r="V18188" s="27"/>
    </row>
    <row r="18189" spans="1:22" x14ac:dyDescent="0.3">
      <c r="A18189" s="1"/>
      <c r="C18189" s="6"/>
      <c r="H18189" s="8"/>
      <c r="I18189" s="4"/>
      <c r="V18189" s="27"/>
    </row>
    <row r="18190" spans="1:22" x14ac:dyDescent="0.3">
      <c r="A18190" s="1"/>
      <c r="C18190" s="6"/>
      <c r="H18190" s="8"/>
      <c r="I18190" s="4"/>
      <c r="V18190" s="27"/>
    </row>
    <row r="18191" spans="1:22" x14ac:dyDescent="0.3">
      <c r="A18191" s="1"/>
      <c r="C18191" s="6"/>
      <c r="H18191" s="8"/>
      <c r="I18191" s="4"/>
      <c r="V18191" s="27"/>
    </row>
    <row r="18192" spans="1:22" x14ac:dyDescent="0.3">
      <c r="A18192" s="1"/>
      <c r="C18192" s="6"/>
      <c r="H18192" s="8"/>
      <c r="I18192" s="4"/>
      <c r="V18192" s="27"/>
    </row>
    <row r="18193" spans="1:22" x14ac:dyDescent="0.3">
      <c r="A18193" s="1"/>
      <c r="C18193" s="6"/>
      <c r="H18193" s="8"/>
      <c r="I18193" s="4"/>
      <c r="V18193" s="27"/>
    </row>
    <row r="18194" spans="1:22" x14ac:dyDescent="0.3">
      <c r="A18194" s="1"/>
      <c r="C18194" s="6"/>
      <c r="H18194" s="8"/>
      <c r="I18194" s="4"/>
      <c r="V18194" s="27"/>
    </row>
    <row r="18195" spans="1:22" x14ac:dyDescent="0.3">
      <c r="A18195" s="1"/>
      <c r="C18195" s="6"/>
      <c r="H18195" s="8"/>
      <c r="I18195" s="4"/>
      <c r="V18195" s="27"/>
    </row>
    <row r="18196" spans="1:22" x14ac:dyDescent="0.3">
      <c r="A18196" s="1"/>
      <c r="C18196" s="6"/>
      <c r="H18196" s="8"/>
      <c r="I18196" s="4"/>
      <c r="V18196" s="27"/>
    </row>
    <row r="18197" spans="1:22" x14ac:dyDescent="0.3">
      <c r="A18197" s="1"/>
      <c r="C18197" s="6"/>
      <c r="H18197" s="8"/>
      <c r="I18197" s="4"/>
      <c r="V18197" s="27"/>
    </row>
    <row r="18198" spans="1:22" x14ac:dyDescent="0.3">
      <c r="A18198" s="1"/>
      <c r="C18198" s="6"/>
      <c r="H18198" s="8"/>
      <c r="I18198" s="4"/>
      <c r="V18198" s="27"/>
    </row>
    <row r="18199" spans="1:22" x14ac:dyDescent="0.3">
      <c r="A18199" s="1"/>
      <c r="C18199" s="6"/>
      <c r="H18199" s="8"/>
      <c r="I18199" s="4"/>
      <c r="V18199" s="27"/>
    </row>
    <row r="18200" spans="1:22" x14ac:dyDescent="0.3">
      <c r="A18200" s="1"/>
      <c r="C18200" s="6"/>
      <c r="H18200" s="8"/>
      <c r="I18200" s="4"/>
      <c r="V18200" s="27"/>
    </row>
    <row r="18201" spans="1:22" x14ac:dyDescent="0.3">
      <c r="A18201" s="1"/>
      <c r="C18201" s="6"/>
      <c r="H18201" s="8"/>
      <c r="I18201" s="4"/>
      <c r="V18201" s="27"/>
    </row>
    <row r="18202" spans="1:22" x14ac:dyDescent="0.3">
      <c r="A18202" s="1"/>
      <c r="C18202" s="6"/>
      <c r="H18202" s="8"/>
      <c r="I18202" s="4"/>
      <c r="V18202" s="27"/>
    </row>
    <row r="18203" spans="1:22" x14ac:dyDescent="0.3">
      <c r="A18203" s="1"/>
      <c r="C18203" s="6"/>
      <c r="H18203" s="8"/>
      <c r="I18203" s="4"/>
      <c r="V18203" s="27"/>
    </row>
    <row r="18204" spans="1:22" x14ac:dyDescent="0.3">
      <c r="A18204" s="1"/>
      <c r="C18204" s="6"/>
      <c r="H18204" s="8"/>
      <c r="I18204" s="4"/>
      <c r="V18204" s="27"/>
    </row>
    <row r="18205" spans="1:22" x14ac:dyDescent="0.3">
      <c r="A18205" s="1"/>
      <c r="C18205" s="6"/>
      <c r="H18205" s="8"/>
      <c r="I18205" s="4"/>
      <c r="V18205" s="27"/>
    </row>
    <row r="18206" spans="1:22" x14ac:dyDescent="0.3">
      <c r="A18206" s="1"/>
      <c r="C18206" s="6"/>
      <c r="H18206" s="8"/>
      <c r="I18206" s="4"/>
      <c r="V18206" s="27"/>
    </row>
    <row r="18207" spans="1:22" x14ac:dyDescent="0.3">
      <c r="A18207" s="1"/>
      <c r="C18207" s="6"/>
      <c r="H18207" s="8"/>
      <c r="I18207" s="4"/>
      <c r="V18207" s="27"/>
    </row>
    <row r="18208" spans="1:22" x14ac:dyDescent="0.3">
      <c r="A18208" s="1"/>
      <c r="C18208" s="6"/>
      <c r="H18208" s="8"/>
      <c r="I18208" s="4"/>
      <c r="V18208" s="27"/>
    </row>
    <row r="18209" spans="1:22" x14ac:dyDescent="0.3">
      <c r="A18209" s="1"/>
      <c r="C18209" s="6"/>
      <c r="H18209" s="8"/>
      <c r="I18209" s="4"/>
      <c r="V18209" s="27"/>
    </row>
    <row r="18210" spans="1:22" x14ac:dyDescent="0.3">
      <c r="A18210" s="1"/>
      <c r="C18210" s="6"/>
      <c r="H18210" s="8"/>
      <c r="I18210" s="4"/>
      <c r="V18210" s="27"/>
    </row>
    <row r="18211" spans="1:22" x14ac:dyDescent="0.3">
      <c r="A18211" s="1"/>
      <c r="C18211" s="6"/>
      <c r="H18211" s="8"/>
      <c r="I18211" s="4"/>
      <c r="V18211" s="27"/>
    </row>
    <row r="18212" spans="1:22" x14ac:dyDescent="0.3">
      <c r="A18212" s="1"/>
      <c r="C18212" s="6"/>
      <c r="H18212" s="8"/>
      <c r="I18212" s="4"/>
      <c r="V18212" s="27"/>
    </row>
    <row r="18213" spans="1:22" x14ac:dyDescent="0.3">
      <c r="A18213" s="1"/>
      <c r="C18213" s="6"/>
      <c r="H18213" s="8"/>
      <c r="I18213" s="4"/>
      <c r="V18213" s="27"/>
    </row>
    <row r="18214" spans="1:22" x14ac:dyDescent="0.3">
      <c r="A18214" s="1"/>
      <c r="C18214" s="6"/>
      <c r="H18214" s="8"/>
      <c r="I18214" s="4"/>
      <c r="V18214" s="27"/>
    </row>
    <row r="18215" spans="1:22" x14ac:dyDescent="0.3">
      <c r="A18215" s="1"/>
      <c r="C18215" s="6"/>
      <c r="H18215" s="8"/>
      <c r="I18215" s="4"/>
      <c r="V18215" s="27"/>
    </row>
    <row r="18216" spans="1:22" x14ac:dyDescent="0.3">
      <c r="A18216" s="1"/>
      <c r="C18216" s="6"/>
      <c r="H18216" s="8"/>
      <c r="I18216" s="4"/>
      <c r="V18216" s="27"/>
    </row>
    <row r="18217" spans="1:22" x14ac:dyDescent="0.3">
      <c r="A18217" s="1"/>
      <c r="C18217" s="6"/>
      <c r="H18217" s="8"/>
      <c r="I18217" s="4"/>
      <c r="V18217" s="27"/>
    </row>
    <row r="18218" spans="1:22" x14ac:dyDescent="0.3">
      <c r="A18218" s="1"/>
      <c r="C18218" s="6"/>
      <c r="H18218" s="8"/>
      <c r="I18218" s="4"/>
      <c r="V18218" s="27"/>
    </row>
    <row r="18219" spans="1:22" x14ac:dyDescent="0.3">
      <c r="A18219" s="1"/>
      <c r="C18219" s="6"/>
      <c r="H18219" s="8"/>
      <c r="I18219" s="4"/>
      <c r="V18219" s="27"/>
    </row>
    <row r="18220" spans="1:22" x14ac:dyDescent="0.3">
      <c r="A18220" s="1"/>
      <c r="C18220" s="6"/>
      <c r="H18220" s="8"/>
      <c r="I18220" s="4"/>
      <c r="V18220" s="27"/>
    </row>
    <row r="18221" spans="1:22" x14ac:dyDescent="0.3">
      <c r="A18221" s="1"/>
      <c r="C18221" s="6"/>
      <c r="H18221" s="8"/>
      <c r="I18221" s="4"/>
      <c r="V18221" s="27"/>
    </row>
    <row r="18222" spans="1:22" x14ac:dyDescent="0.3">
      <c r="A18222" s="1"/>
      <c r="C18222" s="6"/>
      <c r="H18222" s="8"/>
      <c r="I18222" s="4"/>
      <c r="V18222" s="27"/>
    </row>
    <row r="18223" spans="1:22" x14ac:dyDescent="0.3">
      <c r="A18223" s="1"/>
      <c r="C18223" s="6"/>
      <c r="H18223" s="8"/>
      <c r="I18223" s="4"/>
      <c r="V18223" s="27"/>
    </row>
    <row r="18224" spans="1:22" x14ac:dyDescent="0.3">
      <c r="A18224" s="1"/>
      <c r="C18224" s="6"/>
      <c r="H18224" s="8"/>
      <c r="I18224" s="4"/>
      <c r="V18224" s="27"/>
    </row>
    <row r="18225" spans="1:22" x14ac:dyDescent="0.3">
      <c r="A18225" s="1"/>
      <c r="C18225" s="6"/>
      <c r="H18225" s="8"/>
      <c r="I18225" s="4"/>
      <c r="V18225" s="27"/>
    </row>
    <row r="18226" spans="1:22" x14ac:dyDescent="0.3">
      <c r="A18226" s="1"/>
      <c r="C18226" s="6"/>
      <c r="H18226" s="8"/>
      <c r="I18226" s="4"/>
      <c r="V18226" s="27"/>
    </row>
    <row r="18227" spans="1:22" x14ac:dyDescent="0.3">
      <c r="A18227" s="1"/>
      <c r="C18227" s="6"/>
      <c r="H18227" s="8"/>
      <c r="I18227" s="4"/>
      <c r="V18227" s="27"/>
    </row>
    <row r="18228" spans="1:22" x14ac:dyDescent="0.3">
      <c r="A18228" s="1"/>
      <c r="C18228" s="6"/>
      <c r="H18228" s="8"/>
      <c r="I18228" s="4"/>
      <c r="V18228" s="27"/>
    </row>
    <row r="18229" spans="1:22" x14ac:dyDescent="0.3">
      <c r="A18229" s="1"/>
      <c r="C18229" s="6"/>
      <c r="H18229" s="8"/>
      <c r="I18229" s="4"/>
      <c r="V18229" s="27"/>
    </row>
    <row r="18230" spans="1:22" x14ac:dyDescent="0.3">
      <c r="A18230" s="1"/>
      <c r="C18230" s="6"/>
      <c r="H18230" s="8"/>
      <c r="I18230" s="4"/>
      <c r="V18230" s="27"/>
    </row>
    <row r="18231" spans="1:22" x14ac:dyDescent="0.3">
      <c r="A18231" s="1"/>
      <c r="C18231" s="6"/>
      <c r="H18231" s="8"/>
      <c r="I18231" s="4"/>
      <c r="V18231" s="27"/>
    </row>
    <row r="18232" spans="1:22" x14ac:dyDescent="0.3">
      <c r="A18232" s="1"/>
      <c r="C18232" s="6"/>
      <c r="H18232" s="8"/>
      <c r="I18232" s="4"/>
      <c r="V18232" s="27"/>
    </row>
    <row r="18233" spans="1:22" x14ac:dyDescent="0.3">
      <c r="A18233" s="1"/>
      <c r="C18233" s="6"/>
      <c r="H18233" s="8"/>
      <c r="I18233" s="4"/>
      <c r="V18233" s="27"/>
    </row>
    <row r="18234" spans="1:22" x14ac:dyDescent="0.3">
      <c r="A18234" s="1"/>
      <c r="C18234" s="6"/>
      <c r="H18234" s="8"/>
      <c r="I18234" s="4"/>
      <c r="V18234" s="27"/>
    </row>
    <row r="18235" spans="1:22" x14ac:dyDescent="0.3">
      <c r="A18235" s="1"/>
      <c r="C18235" s="6"/>
      <c r="H18235" s="8"/>
      <c r="I18235" s="4"/>
      <c r="V18235" s="27"/>
    </row>
    <row r="18236" spans="1:22" x14ac:dyDescent="0.3">
      <c r="A18236" s="1"/>
      <c r="C18236" s="6"/>
      <c r="H18236" s="8"/>
      <c r="I18236" s="4"/>
      <c r="V18236" s="27"/>
    </row>
    <row r="18237" spans="1:22" x14ac:dyDescent="0.3">
      <c r="A18237" s="1"/>
      <c r="C18237" s="6"/>
      <c r="H18237" s="8"/>
      <c r="I18237" s="4"/>
      <c r="V18237" s="27"/>
    </row>
    <row r="18238" spans="1:22" x14ac:dyDescent="0.3">
      <c r="A18238" s="1"/>
      <c r="C18238" s="6"/>
      <c r="H18238" s="8"/>
      <c r="I18238" s="4"/>
      <c r="V18238" s="27"/>
    </row>
    <row r="18239" spans="1:22" x14ac:dyDescent="0.3">
      <c r="A18239" s="1"/>
      <c r="C18239" s="6"/>
      <c r="H18239" s="8"/>
      <c r="I18239" s="4"/>
      <c r="V18239" s="27"/>
    </row>
    <row r="18240" spans="1:22" x14ac:dyDescent="0.3">
      <c r="A18240" s="1"/>
      <c r="C18240" s="6"/>
      <c r="H18240" s="8"/>
      <c r="I18240" s="4"/>
      <c r="V18240" s="27"/>
    </row>
    <row r="18241" spans="1:22" x14ac:dyDescent="0.3">
      <c r="A18241" s="1"/>
      <c r="C18241" s="6"/>
      <c r="H18241" s="8"/>
      <c r="I18241" s="4"/>
      <c r="V18241" s="27"/>
    </row>
    <row r="18242" spans="1:22" x14ac:dyDescent="0.3">
      <c r="A18242" s="1"/>
      <c r="C18242" s="6"/>
      <c r="H18242" s="8"/>
      <c r="I18242" s="4"/>
      <c r="V18242" s="27"/>
    </row>
    <row r="18243" spans="1:22" x14ac:dyDescent="0.3">
      <c r="A18243" s="1"/>
      <c r="C18243" s="6"/>
      <c r="H18243" s="8"/>
      <c r="I18243" s="4"/>
      <c r="V18243" s="27"/>
    </row>
    <row r="18244" spans="1:22" x14ac:dyDescent="0.3">
      <c r="A18244" s="1"/>
      <c r="C18244" s="6"/>
      <c r="H18244" s="8"/>
      <c r="I18244" s="4"/>
      <c r="V18244" s="27"/>
    </row>
    <row r="18245" spans="1:22" x14ac:dyDescent="0.3">
      <c r="A18245" s="1"/>
      <c r="C18245" s="6"/>
      <c r="H18245" s="8"/>
      <c r="I18245" s="4"/>
      <c r="V18245" s="27"/>
    </row>
    <row r="18246" spans="1:22" x14ac:dyDescent="0.3">
      <c r="A18246" s="1"/>
      <c r="C18246" s="6"/>
      <c r="H18246" s="8"/>
      <c r="I18246" s="4"/>
      <c r="V18246" s="27"/>
    </row>
    <row r="18247" spans="1:22" x14ac:dyDescent="0.3">
      <c r="A18247" s="1"/>
      <c r="C18247" s="6"/>
      <c r="H18247" s="8"/>
      <c r="I18247" s="4"/>
      <c r="V18247" s="27"/>
    </row>
    <row r="18248" spans="1:22" x14ac:dyDescent="0.3">
      <c r="A18248" s="1"/>
      <c r="C18248" s="6"/>
      <c r="H18248" s="8"/>
      <c r="I18248" s="4"/>
      <c r="V18248" s="27"/>
    </row>
    <row r="18249" spans="1:22" x14ac:dyDescent="0.3">
      <c r="A18249" s="1"/>
      <c r="C18249" s="6"/>
      <c r="H18249" s="8"/>
      <c r="I18249" s="4"/>
      <c r="V18249" s="27"/>
    </row>
    <row r="18250" spans="1:22" x14ac:dyDescent="0.3">
      <c r="A18250" s="1"/>
      <c r="C18250" s="6"/>
      <c r="H18250" s="8"/>
      <c r="I18250" s="4"/>
      <c r="V18250" s="27"/>
    </row>
    <row r="18251" spans="1:22" x14ac:dyDescent="0.3">
      <c r="A18251" s="1"/>
      <c r="C18251" s="6"/>
      <c r="H18251" s="8"/>
      <c r="I18251" s="4"/>
      <c r="V18251" s="27"/>
    </row>
    <row r="18252" spans="1:22" x14ac:dyDescent="0.3">
      <c r="A18252" s="1"/>
      <c r="C18252" s="6"/>
      <c r="H18252" s="8"/>
      <c r="I18252" s="4"/>
      <c r="V18252" s="27"/>
    </row>
    <row r="18253" spans="1:22" x14ac:dyDescent="0.3">
      <c r="A18253" s="1"/>
      <c r="C18253" s="6"/>
      <c r="H18253" s="8"/>
      <c r="I18253" s="4"/>
      <c r="V18253" s="27"/>
    </row>
    <row r="18254" spans="1:22" x14ac:dyDescent="0.3">
      <c r="A18254" s="1"/>
      <c r="C18254" s="6"/>
      <c r="H18254" s="8"/>
      <c r="I18254" s="4"/>
      <c r="V18254" s="27"/>
    </row>
    <row r="18255" spans="1:22" x14ac:dyDescent="0.3">
      <c r="A18255" s="1"/>
      <c r="C18255" s="6"/>
      <c r="H18255" s="8"/>
      <c r="I18255" s="4"/>
      <c r="V18255" s="27"/>
    </row>
    <row r="18256" spans="1:22" x14ac:dyDescent="0.3">
      <c r="A18256" s="1"/>
      <c r="C18256" s="6"/>
      <c r="H18256" s="8"/>
      <c r="I18256" s="4"/>
      <c r="V18256" s="27"/>
    </row>
    <row r="18257" spans="1:22" x14ac:dyDescent="0.3">
      <c r="A18257" s="1"/>
      <c r="C18257" s="6"/>
      <c r="H18257" s="8"/>
      <c r="I18257" s="4"/>
      <c r="V18257" s="27"/>
    </row>
    <row r="18258" spans="1:22" x14ac:dyDescent="0.3">
      <c r="A18258" s="1"/>
      <c r="C18258" s="6"/>
      <c r="H18258" s="8"/>
      <c r="I18258" s="4"/>
      <c r="V18258" s="27"/>
    </row>
    <row r="18259" spans="1:22" x14ac:dyDescent="0.3">
      <c r="A18259" s="1"/>
      <c r="C18259" s="6"/>
      <c r="H18259" s="8"/>
      <c r="I18259" s="4"/>
      <c r="V18259" s="27"/>
    </row>
    <row r="18260" spans="1:22" x14ac:dyDescent="0.3">
      <c r="A18260" s="1"/>
      <c r="C18260" s="6"/>
      <c r="H18260" s="8"/>
      <c r="I18260" s="4"/>
      <c r="V18260" s="27"/>
    </row>
    <row r="18261" spans="1:22" x14ac:dyDescent="0.3">
      <c r="A18261" s="1"/>
      <c r="C18261" s="6"/>
      <c r="H18261" s="8"/>
      <c r="I18261" s="4"/>
      <c r="V18261" s="27"/>
    </row>
    <row r="18262" spans="1:22" x14ac:dyDescent="0.3">
      <c r="A18262" s="1"/>
      <c r="C18262" s="6"/>
      <c r="H18262" s="8"/>
      <c r="I18262" s="4"/>
      <c r="V18262" s="27"/>
    </row>
    <row r="18263" spans="1:22" x14ac:dyDescent="0.3">
      <c r="A18263" s="1"/>
      <c r="C18263" s="6"/>
      <c r="H18263" s="8"/>
      <c r="I18263" s="4"/>
      <c r="V18263" s="27"/>
    </row>
    <row r="18264" spans="1:22" x14ac:dyDescent="0.3">
      <c r="A18264" s="1"/>
      <c r="C18264" s="6"/>
      <c r="H18264" s="8"/>
      <c r="I18264" s="4"/>
      <c r="V18264" s="27"/>
    </row>
    <row r="18265" spans="1:22" x14ac:dyDescent="0.3">
      <c r="A18265" s="1"/>
      <c r="C18265" s="6"/>
      <c r="H18265" s="8"/>
      <c r="I18265" s="4"/>
      <c r="V18265" s="27"/>
    </row>
    <row r="18266" spans="1:22" x14ac:dyDescent="0.3">
      <c r="A18266" s="1"/>
      <c r="C18266" s="6"/>
      <c r="H18266" s="8"/>
      <c r="I18266" s="4"/>
      <c r="V18266" s="27"/>
    </row>
    <row r="18267" spans="1:22" x14ac:dyDescent="0.3">
      <c r="A18267" s="1"/>
      <c r="C18267" s="6"/>
      <c r="H18267" s="8"/>
      <c r="I18267" s="4"/>
      <c r="V18267" s="27"/>
    </row>
    <row r="18268" spans="1:22" x14ac:dyDescent="0.3">
      <c r="A18268" s="1"/>
      <c r="C18268" s="6"/>
      <c r="H18268" s="8"/>
      <c r="I18268" s="4"/>
      <c r="V18268" s="27"/>
    </row>
    <row r="18269" spans="1:22" x14ac:dyDescent="0.3">
      <c r="A18269" s="1"/>
      <c r="C18269" s="6"/>
      <c r="H18269" s="8"/>
      <c r="I18269" s="4"/>
      <c r="V18269" s="27"/>
    </row>
    <row r="18270" spans="1:22" x14ac:dyDescent="0.3">
      <c r="A18270" s="1"/>
      <c r="C18270" s="6"/>
      <c r="H18270" s="8"/>
      <c r="I18270" s="4"/>
      <c r="V18270" s="27"/>
    </row>
    <row r="18271" spans="1:22" x14ac:dyDescent="0.3">
      <c r="A18271" s="1"/>
      <c r="C18271" s="6"/>
      <c r="H18271" s="8"/>
      <c r="I18271" s="4"/>
      <c r="V18271" s="27"/>
    </row>
    <row r="18272" spans="1:22" x14ac:dyDescent="0.3">
      <c r="A18272" s="1"/>
      <c r="C18272" s="6"/>
      <c r="H18272" s="8"/>
      <c r="I18272" s="4"/>
      <c r="V18272" s="27"/>
    </row>
    <row r="18273" spans="1:22" x14ac:dyDescent="0.3">
      <c r="A18273" s="1"/>
      <c r="C18273" s="6"/>
      <c r="H18273" s="8"/>
      <c r="I18273" s="4"/>
      <c r="V18273" s="27"/>
    </row>
    <row r="18274" spans="1:22" x14ac:dyDescent="0.3">
      <c r="A18274" s="1"/>
      <c r="C18274" s="6"/>
      <c r="H18274" s="8"/>
      <c r="I18274" s="4"/>
      <c r="V18274" s="27"/>
    </row>
    <row r="18275" spans="1:22" x14ac:dyDescent="0.3">
      <c r="A18275" s="1"/>
      <c r="C18275" s="6"/>
      <c r="H18275" s="8"/>
      <c r="I18275" s="4"/>
      <c r="V18275" s="27"/>
    </row>
    <row r="18276" spans="1:22" x14ac:dyDescent="0.3">
      <c r="A18276" s="1"/>
      <c r="C18276" s="6"/>
      <c r="H18276" s="8"/>
      <c r="I18276" s="4"/>
      <c r="V18276" s="27"/>
    </row>
    <row r="18277" spans="1:22" x14ac:dyDescent="0.3">
      <c r="A18277" s="1"/>
      <c r="C18277" s="6"/>
      <c r="H18277" s="8"/>
      <c r="I18277" s="4"/>
      <c r="V18277" s="27"/>
    </row>
    <row r="18278" spans="1:22" x14ac:dyDescent="0.3">
      <c r="A18278" s="1"/>
      <c r="C18278" s="6"/>
      <c r="H18278" s="8"/>
      <c r="I18278" s="4"/>
      <c r="V18278" s="27"/>
    </row>
    <row r="18279" spans="1:22" x14ac:dyDescent="0.3">
      <c r="A18279" s="1"/>
      <c r="C18279" s="6"/>
      <c r="H18279" s="8"/>
      <c r="I18279" s="4"/>
      <c r="V18279" s="27"/>
    </row>
    <row r="18280" spans="1:22" x14ac:dyDescent="0.3">
      <c r="A18280" s="1"/>
      <c r="C18280" s="6"/>
      <c r="H18280" s="8"/>
      <c r="I18280" s="4"/>
      <c r="V18280" s="27"/>
    </row>
    <row r="18281" spans="1:22" x14ac:dyDescent="0.3">
      <c r="A18281" s="1"/>
      <c r="C18281" s="6"/>
      <c r="H18281" s="8"/>
      <c r="I18281" s="4"/>
      <c r="V18281" s="27"/>
    </row>
    <row r="18282" spans="1:22" x14ac:dyDescent="0.3">
      <c r="A18282" s="1"/>
      <c r="C18282" s="6"/>
      <c r="H18282" s="8"/>
      <c r="I18282" s="4"/>
      <c r="V18282" s="27"/>
    </row>
    <row r="18283" spans="1:22" x14ac:dyDescent="0.3">
      <c r="A18283" s="1"/>
      <c r="C18283" s="6"/>
      <c r="H18283" s="8"/>
      <c r="I18283" s="4"/>
      <c r="V18283" s="27"/>
    </row>
    <row r="18284" spans="1:22" x14ac:dyDescent="0.3">
      <c r="A18284" s="1"/>
      <c r="C18284" s="6"/>
      <c r="H18284" s="8"/>
      <c r="I18284" s="4"/>
      <c r="V18284" s="27"/>
    </row>
    <row r="18285" spans="1:22" x14ac:dyDescent="0.3">
      <c r="A18285" s="1"/>
      <c r="C18285" s="6"/>
      <c r="H18285" s="8"/>
      <c r="I18285" s="4"/>
      <c r="V18285" s="27"/>
    </row>
    <row r="18286" spans="1:22" x14ac:dyDescent="0.3">
      <c r="A18286" s="1"/>
      <c r="C18286" s="6"/>
      <c r="H18286" s="8"/>
      <c r="I18286" s="4"/>
      <c r="V18286" s="27"/>
    </row>
    <row r="18287" spans="1:22" x14ac:dyDescent="0.3">
      <c r="A18287" s="1"/>
      <c r="C18287" s="6"/>
      <c r="H18287" s="8"/>
      <c r="I18287" s="4"/>
      <c r="V18287" s="27"/>
    </row>
    <row r="18288" spans="1:22" x14ac:dyDescent="0.3">
      <c r="A18288" s="1"/>
      <c r="C18288" s="6"/>
      <c r="H18288" s="8"/>
      <c r="I18288" s="4"/>
      <c r="V18288" s="27"/>
    </row>
    <row r="18289" spans="1:22" x14ac:dyDescent="0.3">
      <c r="A18289" s="1"/>
      <c r="C18289" s="6"/>
      <c r="H18289" s="8"/>
      <c r="I18289" s="4"/>
      <c r="V18289" s="27"/>
    </row>
    <row r="18290" spans="1:22" x14ac:dyDescent="0.3">
      <c r="A18290" s="1"/>
      <c r="C18290" s="6"/>
      <c r="H18290" s="8"/>
      <c r="I18290" s="4"/>
      <c r="V18290" s="27"/>
    </row>
    <row r="18291" spans="1:22" x14ac:dyDescent="0.3">
      <c r="A18291" s="1"/>
      <c r="C18291" s="6"/>
      <c r="H18291" s="8"/>
      <c r="I18291" s="4"/>
      <c r="V18291" s="27"/>
    </row>
    <row r="18292" spans="1:22" x14ac:dyDescent="0.3">
      <c r="A18292" s="1"/>
      <c r="C18292" s="6"/>
      <c r="H18292" s="8"/>
      <c r="I18292" s="4"/>
      <c r="V18292" s="27"/>
    </row>
    <row r="18293" spans="1:22" x14ac:dyDescent="0.3">
      <c r="A18293" s="1"/>
      <c r="C18293" s="6"/>
      <c r="H18293" s="8"/>
      <c r="I18293" s="4"/>
      <c r="V18293" s="27"/>
    </row>
    <row r="18294" spans="1:22" x14ac:dyDescent="0.3">
      <c r="A18294" s="1"/>
      <c r="C18294" s="6"/>
      <c r="H18294" s="8"/>
      <c r="I18294" s="4"/>
      <c r="V18294" s="27"/>
    </row>
    <row r="18295" spans="1:22" x14ac:dyDescent="0.3">
      <c r="A18295" s="1"/>
      <c r="C18295" s="6"/>
      <c r="H18295" s="8"/>
      <c r="I18295" s="4"/>
      <c r="V18295" s="27"/>
    </row>
    <row r="18296" spans="1:22" x14ac:dyDescent="0.3">
      <c r="A18296" s="1"/>
      <c r="C18296" s="6"/>
      <c r="H18296" s="8"/>
      <c r="I18296" s="4"/>
      <c r="V18296" s="27"/>
    </row>
    <row r="18297" spans="1:22" x14ac:dyDescent="0.3">
      <c r="A18297" s="1"/>
      <c r="C18297" s="6"/>
      <c r="H18297" s="8"/>
      <c r="I18297" s="4"/>
      <c r="V18297" s="27"/>
    </row>
    <row r="18298" spans="1:22" x14ac:dyDescent="0.3">
      <c r="A18298" s="1"/>
      <c r="C18298" s="6"/>
      <c r="H18298" s="8"/>
      <c r="I18298" s="4"/>
      <c r="V18298" s="27"/>
    </row>
    <row r="18299" spans="1:22" x14ac:dyDescent="0.3">
      <c r="A18299" s="1"/>
      <c r="C18299" s="6"/>
      <c r="H18299" s="8"/>
      <c r="I18299" s="4"/>
      <c r="V18299" s="27"/>
    </row>
    <row r="18300" spans="1:22" x14ac:dyDescent="0.3">
      <c r="A18300" s="1"/>
      <c r="C18300" s="6"/>
      <c r="H18300" s="8"/>
      <c r="I18300" s="4"/>
      <c r="V18300" s="27"/>
    </row>
    <row r="18301" spans="1:22" x14ac:dyDescent="0.3">
      <c r="A18301" s="1"/>
      <c r="C18301" s="6"/>
      <c r="H18301" s="8"/>
      <c r="I18301" s="4"/>
      <c r="V18301" s="27"/>
    </row>
    <row r="18302" spans="1:22" x14ac:dyDescent="0.3">
      <c r="A18302" s="1"/>
      <c r="C18302" s="6"/>
      <c r="H18302" s="8"/>
      <c r="I18302" s="4"/>
      <c r="V18302" s="27"/>
    </row>
    <row r="18303" spans="1:22" x14ac:dyDescent="0.3">
      <c r="A18303" s="1"/>
      <c r="C18303" s="6"/>
      <c r="H18303" s="8"/>
      <c r="I18303" s="4"/>
      <c r="V18303" s="27"/>
    </row>
    <row r="18304" spans="1:22" x14ac:dyDescent="0.3">
      <c r="A18304" s="1"/>
      <c r="C18304" s="6"/>
      <c r="H18304" s="8"/>
      <c r="I18304" s="4"/>
      <c r="V18304" s="27"/>
    </row>
    <row r="18305" spans="1:22" x14ac:dyDescent="0.3">
      <c r="A18305" s="1"/>
      <c r="C18305" s="6"/>
      <c r="H18305" s="8"/>
      <c r="I18305" s="4"/>
      <c r="V18305" s="27"/>
    </row>
    <row r="18306" spans="1:22" x14ac:dyDescent="0.3">
      <c r="A18306" s="1"/>
      <c r="C18306" s="6"/>
      <c r="H18306" s="8"/>
      <c r="I18306" s="4"/>
      <c r="V18306" s="27"/>
    </row>
    <row r="18307" spans="1:22" x14ac:dyDescent="0.3">
      <c r="A18307" s="1"/>
      <c r="C18307" s="6"/>
      <c r="H18307" s="8"/>
      <c r="I18307" s="4"/>
      <c r="V18307" s="27"/>
    </row>
    <row r="18308" spans="1:22" x14ac:dyDescent="0.3">
      <c r="A18308" s="1"/>
      <c r="C18308" s="6"/>
      <c r="H18308" s="8"/>
      <c r="I18308" s="4"/>
      <c r="V18308" s="27"/>
    </row>
    <row r="18309" spans="1:22" x14ac:dyDescent="0.3">
      <c r="A18309" s="1"/>
      <c r="C18309" s="6"/>
      <c r="H18309" s="8"/>
      <c r="I18309" s="4"/>
      <c r="V18309" s="27"/>
    </row>
    <row r="18310" spans="1:22" x14ac:dyDescent="0.3">
      <c r="A18310" s="1"/>
      <c r="C18310" s="6"/>
      <c r="H18310" s="8"/>
      <c r="I18310" s="4"/>
      <c r="V18310" s="27"/>
    </row>
    <row r="18311" spans="1:22" x14ac:dyDescent="0.3">
      <c r="A18311" s="1"/>
      <c r="C18311" s="6"/>
      <c r="H18311" s="8"/>
      <c r="I18311" s="4"/>
      <c r="V18311" s="27"/>
    </row>
    <row r="18312" spans="1:22" x14ac:dyDescent="0.3">
      <c r="A18312" s="1"/>
      <c r="C18312" s="6"/>
      <c r="H18312" s="8"/>
      <c r="I18312" s="4"/>
      <c r="V18312" s="27"/>
    </row>
    <row r="18313" spans="1:22" x14ac:dyDescent="0.3">
      <c r="A18313" s="1"/>
      <c r="C18313" s="6"/>
      <c r="H18313" s="8"/>
      <c r="I18313" s="4"/>
      <c r="V18313" s="27"/>
    </row>
    <row r="18314" spans="1:22" x14ac:dyDescent="0.3">
      <c r="A18314" s="1"/>
      <c r="C18314" s="6"/>
      <c r="H18314" s="8"/>
      <c r="I18314" s="4"/>
      <c r="V18314" s="27"/>
    </row>
    <row r="18315" spans="1:22" x14ac:dyDescent="0.3">
      <c r="A18315" s="1"/>
      <c r="C18315" s="6"/>
      <c r="H18315" s="8"/>
      <c r="I18315" s="4"/>
      <c r="V18315" s="27"/>
    </row>
    <row r="18316" spans="1:22" x14ac:dyDescent="0.3">
      <c r="A18316" s="1"/>
      <c r="C18316" s="6"/>
      <c r="H18316" s="8"/>
      <c r="I18316" s="4"/>
      <c r="V18316" s="27"/>
    </row>
    <row r="18317" spans="1:22" x14ac:dyDescent="0.3">
      <c r="A18317" s="1"/>
      <c r="C18317" s="6"/>
      <c r="H18317" s="8"/>
      <c r="I18317" s="4"/>
      <c r="V18317" s="27"/>
    </row>
    <row r="18318" spans="1:22" x14ac:dyDescent="0.3">
      <c r="A18318" s="1"/>
      <c r="C18318" s="6"/>
      <c r="H18318" s="8"/>
      <c r="I18318" s="4"/>
      <c r="V18318" s="27"/>
    </row>
    <row r="18319" spans="1:22" x14ac:dyDescent="0.3">
      <c r="A18319" s="1"/>
      <c r="C18319" s="6"/>
      <c r="H18319" s="8"/>
      <c r="I18319" s="4"/>
      <c r="V18319" s="27"/>
    </row>
    <row r="18320" spans="1:22" x14ac:dyDescent="0.3">
      <c r="A18320" s="1"/>
      <c r="C18320" s="6"/>
      <c r="H18320" s="8"/>
      <c r="I18320" s="4"/>
      <c r="V18320" s="27"/>
    </row>
    <row r="18321" spans="1:22" x14ac:dyDescent="0.3">
      <c r="A18321" s="1"/>
      <c r="C18321" s="6"/>
      <c r="H18321" s="8"/>
      <c r="I18321" s="4"/>
      <c r="V18321" s="27"/>
    </row>
    <row r="18322" spans="1:22" x14ac:dyDescent="0.3">
      <c r="A18322" s="1"/>
      <c r="C18322" s="6"/>
      <c r="H18322" s="8"/>
      <c r="I18322" s="4"/>
      <c r="V18322" s="27"/>
    </row>
    <row r="18323" spans="1:22" x14ac:dyDescent="0.3">
      <c r="A18323" s="1"/>
      <c r="C18323" s="6"/>
      <c r="H18323" s="8"/>
      <c r="I18323" s="4"/>
      <c r="V18323" s="27"/>
    </row>
    <row r="18324" spans="1:22" x14ac:dyDescent="0.3">
      <c r="A18324" s="1"/>
      <c r="C18324" s="6"/>
      <c r="H18324" s="8"/>
      <c r="I18324" s="4"/>
      <c r="V18324" s="27"/>
    </row>
    <row r="18325" spans="1:22" x14ac:dyDescent="0.3">
      <c r="A18325" s="1"/>
      <c r="C18325" s="6"/>
      <c r="H18325" s="8"/>
      <c r="I18325" s="4"/>
      <c r="V18325" s="27"/>
    </row>
    <row r="18326" spans="1:22" x14ac:dyDescent="0.3">
      <c r="A18326" s="1"/>
      <c r="C18326" s="6"/>
      <c r="H18326" s="8"/>
      <c r="I18326" s="4"/>
      <c r="V18326" s="27"/>
    </row>
    <row r="18327" spans="1:22" x14ac:dyDescent="0.3">
      <c r="A18327" s="1"/>
      <c r="C18327" s="6"/>
      <c r="H18327" s="8"/>
      <c r="I18327" s="4"/>
      <c r="V18327" s="27"/>
    </row>
    <row r="18328" spans="1:22" x14ac:dyDescent="0.3">
      <c r="A18328" s="1"/>
      <c r="C18328" s="6"/>
      <c r="H18328" s="8"/>
      <c r="I18328" s="4"/>
      <c r="V18328" s="27"/>
    </row>
    <row r="18329" spans="1:22" x14ac:dyDescent="0.3">
      <c r="A18329" s="1"/>
      <c r="C18329" s="6"/>
      <c r="H18329" s="8"/>
      <c r="I18329" s="4"/>
      <c r="V18329" s="27"/>
    </row>
    <row r="18330" spans="1:22" x14ac:dyDescent="0.3">
      <c r="A18330" s="1"/>
      <c r="C18330" s="6"/>
      <c r="H18330" s="8"/>
      <c r="I18330" s="4"/>
      <c r="V18330" s="27"/>
    </row>
    <row r="18331" spans="1:22" x14ac:dyDescent="0.3">
      <c r="A18331" s="1"/>
      <c r="C18331" s="6"/>
      <c r="H18331" s="8"/>
      <c r="I18331" s="4"/>
      <c r="V18331" s="27"/>
    </row>
    <row r="18332" spans="1:22" x14ac:dyDescent="0.3">
      <c r="A18332" s="1"/>
      <c r="C18332" s="6"/>
      <c r="H18332" s="8"/>
      <c r="I18332" s="4"/>
      <c r="V18332" s="27"/>
    </row>
    <row r="18333" spans="1:22" x14ac:dyDescent="0.3">
      <c r="A18333" s="1"/>
      <c r="C18333" s="6"/>
      <c r="H18333" s="8"/>
      <c r="I18333" s="4"/>
      <c r="V18333" s="27"/>
    </row>
    <row r="18334" spans="1:22" x14ac:dyDescent="0.3">
      <c r="A18334" s="1"/>
      <c r="C18334" s="6"/>
      <c r="H18334" s="8"/>
      <c r="I18334" s="4"/>
      <c r="V18334" s="27"/>
    </row>
    <row r="18335" spans="1:22" x14ac:dyDescent="0.3">
      <c r="A18335" s="1"/>
      <c r="C18335" s="6"/>
      <c r="H18335" s="8"/>
      <c r="I18335" s="4"/>
      <c r="V18335" s="27"/>
    </row>
    <row r="18336" spans="1:22" x14ac:dyDescent="0.3">
      <c r="A18336" s="1"/>
      <c r="C18336" s="6"/>
      <c r="H18336" s="8"/>
      <c r="I18336" s="4"/>
      <c r="V18336" s="27"/>
    </row>
    <row r="18337" spans="1:22" x14ac:dyDescent="0.3">
      <c r="A18337" s="1"/>
      <c r="C18337" s="6"/>
      <c r="H18337" s="8"/>
      <c r="I18337" s="4"/>
      <c r="V18337" s="27"/>
    </row>
    <row r="18338" spans="1:22" x14ac:dyDescent="0.3">
      <c r="A18338" s="1"/>
      <c r="C18338" s="6"/>
      <c r="H18338" s="8"/>
      <c r="I18338" s="4"/>
      <c r="V18338" s="27"/>
    </row>
    <row r="18339" spans="1:22" x14ac:dyDescent="0.3">
      <c r="A18339" s="1"/>
      <c r="C18339" s="6"/>
      <c r="H18339" s="8"/>
      <c r="I18339" s="4"/>
      <c r="V18339" s="27"/>
    </row>
    <row r="18340" spans="1:22" x14ac:dyDescent="0.3">
      <c r="A18340" s="1"/>
      <c r="C18340" s="6"/>
      <c r="H18340" s="8"/>
      <c r="I18340" s="4"/>
      <c r="V18340" s="27"/>
    </row>
    <row r="18341" spans="1:22" x14ac:dyDescent="0.3">
      <c r="A18341" s="1"/>
      <c r="C18341" s="6"/>
      <c r="H18341" s="8"/>
      <c r="I18341" s="4"/>
      <c r="V18341" s="27"/>
    </row>
    <row r="18342" spans="1:22" x14ac:dyDescent="0.3">
      <c r="A18342" s="1"/>
      <c r="C18342" s="6"/>
      <c r="H18342" s="8"/>
      <c r="I18342" s="4"/>
      <c r="V18342" s="27"/>
    </row>
    <row r="18343" spans="1:22" x14ac:dyDescent="0.3">
      <c r="A18343" s="1"/>
      <c r="C18343" s="6"/>
      <c r="H18343" s="8"/>
      <c r="I18343" s="4"/>
      <c r="V18343" s="27"/>
    </row>
    <row r="18344" spans="1:22" x14ac:dyDescent="0.3">
      <c r="A18344" s="1"/>
      <c r="C18344" s="6"/>
      <c r="H18344" s="8"/>
      <c r="I18344" s="4"/>
      <c r="V18344" s="27"/>
    </row>
    <row r="18345" spans="1:22" x14ac:dyDescent="0.3">
      <c r="A18345" s="1"/>
      <c r="C18345" s="6"/>
      <c r="H18345" s="8"/>
      <c r="I18345" s="4"/>
      <c r="V18345" s="27"/>
    </row>
    <row r="18346" spans="1:22" x14ac:dyDescent="0.3">
      <c r="A18346" s="1"/>
      <c r="C18346" s="6"/>
      <c r="H18346" s="8"/>
      <c r="I18346" s="4"/>
      <c r="V18346" s="27"/>
    </row>
    <row r="18347" spans="1:22" x14ac:dyDescent="0.3">
      <c r="A18347" s="1"/>
      <c r="C18347" s="6"/>
      <c r="H18347" s="8"/>
      <c r="I18347" s="4"/>
      <c r="V18347" s="27"/>
    </row>
    <row r="18348" spans="1:22" x14ac:dyDescent="0.3">
      <c r="A18348" s="1"/>
      <c r="C18348" s="6"/>
      <c r="H18348" s="8"/>
      <c r="I18348" s="4"/>
      <c r="V18348" s="27"/>
    </row>
    <row r="18349" spans="1:22" x14ac:dyDescent="0.3">
      <c r="A18349" s="1"/>
      <c r="C18349" s="6"/>
      <c r="H18349" s="8"/>
      <c r="I18349" s="4"/>
      <c r="V18349" s="27"/>
    </row>
    <row r="18350" spans="1:22" x14ac:dyDescent="0.3">
      <c r="A18350" s="1"/>
      <c r="C18350" s="6"/>
      <c r="H18350" s="8"/>
      <c r="I18350" s="4"/>
      <c r="V18350" s="27"/>
    </row>
    <row r="18351" spans="1:22" x14ac:dyDescent="0.3">
      <c r="A18351" s="1"/>
      <c r="C18351" s="6"/>
      <c r="H18351" s="8"/>
      <c r="I18351" s="4"/>
      <c r="V18351" s="27"/>
    </row>
    <row r="18352" spans="1:22" x14ac:dyDescent="0.3">
      <c r="A18352" s="1"/>
      <c r="C18352" s="6"/>
      <c r="H18352" s="8"/>
      <c r="I18352" s="4"/>
      <c r="V18352" s="27"/>
    </row>
    <row r="18353" spans="1:22" x14ac:dyDescent="0.3">
      <c r="A18353" s="1"/>
      <c r="C18353" s="6"/>
      <c r="H18353" s="8"/>
      <c r="I18353" s="4"/>
      <c r="V18353" s="27"/>
    </row>
    <row r="18354" spans="1:22" x14ac:dyDescent="0.3">
      <c r="A18354" s="1"/>
      <c r="C18354" s="6"/>
      <c r="H18354" s="8"/>
      <c r="I18354" s="4"/>
      <c r="V18354" s="27"/>
    </row>
    <row r="18355" spans="1:22" x14ac:dyDescent="0.3">
      <c r="A18355" s="1"/>
      <c r="C18355" s="6"/>
      <c r="H18355" s="8"/>
      <c r="I18355" s="4"/>
      <c r="V18355" s="27"/>
    </row>
    <row r="18356" spans="1:22" x14ac:dyDescent="0.3">
      <c r="A18356" s="1"/>
      <c r="C18356" s="6"/>
      <c r="H18356" s="8"/>
      <c r="I18356" s="4"/>
      <c r="V18356" s="27"/>
    </row>
    <row r="18357" spans="1:22" x14ac:dyDescent="0.3">
      <c r="A18357" s="1"/>
      <c r="C18357" s="6"/>
      <c r="H18357" s="8"/>
      <c r="I18357" s="4"/>
      <c r="V18357" s="27"/>
    </row>
    <row r="18358" spans="1:22" x14ac:dyDescent="0.3">
      <c r="A18358" s="1"/>
      <c r="C18358" s="6"/>
      <c r="H18358" s="8"/>
      <c r="I18358" s="4"/>
      <c r="V18358" s="27"/>
    </row>
    <row r="18359" spans="1:22" x14ac:dyDescent="0.3">
      <c r="A18359" s="1"/>
      <c r="C18359" s="6"/>
      <c r="H18359" s="8"/>
      <c r="I18359" s="4"/>
      <c r="V18359" s="27"/>
    </row>
    <row r="18360" spans="1:22" x14ac:dyDescent="0.3">
      <c r="A18360" s="1"/>
      <c r="C18360" s="6"/>
      <c r="H18360" s="8"/>
      <c r="I18360" s="4"/>
      <c r="V18360" s="27"/>
    </row>
    <row r="18361" spans="1:22" x14ac:dyDescent="0.3">
      <c r="A18361" s="1"/>
      <c r="C18361" s="6"/>
      <c r="H18361" s="8"/>
      <c r="I18361" s="4"/>
      <c r="V18361" s="27"/>
    </row>
    <row r="18362" spans="1:22" x14ac:dyDescent="0.3">
      <c r="A18362" s="1"/>
      <c r="C18362" s="6"/>
      <c r="H18362" s="8"/>
      <c r="I18362" s="4"/>
      <c r="V18362" s="27"/>
    </row>
    <row r="18363" spans="1:22" x14ac:dyDescent="0.3">
      <c r="A18363" s="1"/>
      <c r="C18363" s="6"/>
      <c r="H18363" s="8"/>
      <c r="I18363" s="4"/>
      <c r="V18363" s="27"/>
    </row>
    <row r="18364" spans="1:22" x14ac:dyDescent="0.3">
      <c r="A18364" s="1"/>
      <c r="C18364" s="6"/>
      <c r="H18364" s="8"/>
      <c r="I18364" s="4"/>
      <c r="V18364" s="27"/>
    </row>
    <row r="18365" spans="1:22" x14ac:dyDescent="0.3">
      <c r="A18365" s="1"/>
      <c r="C18365" s="6"/>
      <c r="H18365" s="8"/>
      <c r="I18365" s="4"/>
      <c r="V18365" s="27"/>
    </row>
    <row r="18366" spans="1:22" x14ac:dyDescent="0.3">
      <c r="A18366" s="1"/>
      <c r="C18366" s="6"/>
      <c r="H18366" s="8"/>
      <c r="I18366" s="4"/>
      <c r="V18366" s="27"/>
    </row>
    <row r="18367" spans="1:22" x14ac:dyDescent="0.3">
      <c r="A18367" s="1"/>
      <c r="C18367" s="6"/>
      <c r="H18367" s="8"/>
      <c r="I18367" s="4"/>
      <c r="V18367" s="27"/>
    </row>
    <row r="18368" spans="1:22" x14ac:dyDescent="0.3">
      <c r="A18368" s="1"/>
      <c r="C18368" s="6"/>
      <c r="H18368" s="8"/>
      <c r="I18368" s="4"/>
      <c r="V18368" s="27"/>
    </row>
    <row r="18369" spans="1:22" x14ac:dyDescent="0.3">
      <c r="A18369" s="1"/>
      <c r="C18369" s="6"/>
      <c r="H18369" s="8"/>
      <c r="I18369" s="4"/>
      <c r="V18369" s="27"/>
    </row>
    <row r="18370" spans="1:22" x14ac:dyDescent="0.3">
      <c r="A18370" s="1"/>
      <c r="C18370" s="6"/>
      <c r="H18370" s="8"/>
      <c r="I18370" s="4"/>
      <c r="V18370" s="27"/>
    </row>
    <row r="18371" spans="1:22" x14ac:dyDescent="0.3">
      <c r="A18371" s="1"/>
      <c r="C18371" s="6"/>
      <c r="H18371" s="8"/>
      <c r="I18371" s="4"/>
      <c r="V18371" s="27"/>
    </row>
    <row r="18372" spans="1:22" x14ac:dyDescent="0.3">
      <c r="A18372" s="1"/>
      <c r="C18372" s="6"/>
      <c r="H18372" s="8"/>
      <c r="I18372" s="4"/>
      <c r="V18372" s="27"/>
    </row>
    <row r="18373" spans="1:22" x14ac:dyDescent="0.3">
      <c r="A18373" s="1"/>
      <c r="C18373" s="6"/>
      <c r="H18373" s="8"/>
      <c r="I18373" s="4"/>
      <c r="V18373" s="27"/>
    </row>
    <row r="18374" spans="1:22" x14ac:dyDescent="0.3">
      <c r="A18374" s="1"/>
      <c r="C18374" s="6"/>
      <c r="H18374" s="8"/>
      <c r="I18374" s="4"/>
      <c r="V18374" s="27"/>
    </row>
    <row r="18375" spans="1:22" x14ac:dyDescent="0.3">
      <c r="A18375" s="1"/>
      <c r="C18375" s="6"/>
      <c r="H18375" s="8"/>
      <c r="I18375" s="4"/>
      <c r="V18375" s="27"/>
    </row>
    <row r="18376" spans="1:22" x14ac:dyDescent="0.3">
      <c r="A18376" s="1"/>
      <c r="C18376" s="6"/>
      <c r="H18376" s="8"/>
      <c r="I18376" s="4"/>
      <c r="V18376" s="27"/>
    </row>
    <row r="18377" spans="1:22" x14ac:dyDescent="0.3">
      <c r="A18377" s="1"/>
      <c r="C18377" s="6"/>
      <c r="H18377" s="8"/>
      <c r="I18377" s="4"/>
      <c r="V18377" s="27"/>
    </row>
    <row r="18378" spans="1:22" x14ac:dyDescent="0.3">
      <c r="A18378" s="1"/>
      <c r="C18378" s="6"/>
      <c r="H18378" s="8"/>
      <c r="I18378" s="4"/>
      <c r="V18378" s="27"/>
    </row>
    <row r="18379" spans="1:22" x14ac:dyDescent="0.3">
      <c r="A18379" s="1"/>
      <c r="C18379" s="6"/>
      <c r="H18379" s="8"/>
      <c r="I18379" s="4"/>
      <c r="V18379" s="27"/>
    </row>
    <row r="18380" spans="1:22" x14ac:dyDescent="0.3">
      <c r="A18380" s="1"/>
      <c r="C18380" s="6"/>
      <c r="H18380" s="8"/>
      <c r="I18380" s="4"/>
      <c r="V18380" s="27"/>
    </row>
    <row r="18381" spans="1:22" x14ac:dyDescent="0.3">
      <c r="A18381" s="1"/>
      <c r="C18381" s="6"/>
      <c r="H18381" s="8"/>
      <c r="I18381" s="4"/>
      <c r="V18381" s="27"/>
    </row>
    <row r="18382" spans="1:22" x14ac:dyDescent="0.3">
      <c r="A18382" s="1"/>
      <c r="C18382" s="6"/>
      <c r="H18382" s="8"/>
      <c r="I18382" s="4"/>
      <c r="V18382" s="27"/>
    </row>
    <row r="18383" spans="1:22" x14ac:dyDescent="0.3">
      <c r="A18383" s="1"/>
      <c r="C18383" s="6"/>
      <c r="H18383" s="8"/>
      <c r="I18383" s="4"/>
      <c r="V18383" s="27"/>
    </row>
    <row r="18384" spans="1:22" x14ac:dyDescent="0.3">
      <c r="A18384" s="1"/>
      <c r="C18384" s="6"/>
      <c r="H18384" s="8"/>
      <c r="I18384" s="4"/>
      <c r="V18384" s="27"/>
    </row>
    <row r="18385" spans="1:22" x14ac:dyDescent="0.3">
      <c r="A18385" s="1"/>
      <c r="C18385" s="6"/>
      <c r="H18385" s="8"/>
      <c r="I18385" s="4"/>
      <c r="V18385" s="27"/>
    </row>
    <row r="18386" spans="1:22" x14ac:dyDescent="0.3">
      <c r="A18386" s="1"/>
      <c r="C18386" s="6"/>
      <c r="H18386" s="8"/>
      <c r="I18386" s="4"/>
      <c r="V18386" s="27"/>
    </row>
    <row r="18387" spans="1:22" x14ac:dyDescent="0.3">
      <c r="A18387" s="1"/>
      <c r="C18387" s="6"/>
      <c r="H18387" s="8"/>
      <c r="I18387" s="4"/>
      <c r="V18387" s="27"/>
    </row>
    <row r="18388" spans="1:22" x14ac:dyDescent="0.3">
      <c r="A18388" s="1"/>
      <c r="C18388" s="6"/>
      <c r="H18388" s="8"/>
      <c r="I18388" s="4"/>
      <c r="V18388" s="27"/>
    </row>
    <row r="18389" spans="1:22" x14ac:dyDescent="0.3">
      <c r="A18389" s="1"/>
      <c r="C18389" s="6"/>
      <c r="H18389" s="8"/>
      <c r="I18389" s="4"/>
      <c r="V18389" s="27"/>
    </row>
    <row r="18390" spans="1:22" x14ac:dyDescent="0.3">
      <c r="A18390" s="1"/>
      <c r="C18390" s="6"/>
      <c r="H18390" s="8"/>
      <c r="I18390" s="4"/>
      <c r="V18390" s="27"/>
    </row>
    <row r="18391" spans="1:22" x14ac:dyDescent="0.3">
      <c r="A18391" s="1"/>
      <c r="C18391" s="6"/>
      <c r="H18391" s="8"/>
      <c r="I18391" s="4"/>
      <c r="V18391" s="27"/>
    </row>
    <row r="18392" spans="1:22" x14ac:dyDescent="0.3">
      <c r="A18392" s="1"/>
      <c r="C18392" s="6"/>
      <c r="H18392" s="8"/>
      <c r="I18392" s="4"/>
      <c r="V18392" s="27"/>
    </row>
    <row r="18393" spans="1:22" x14ac:dyDescent="0.3">
      <c r="A18393" s="1"/>
      <c r="C18393" s="6"/>
      <c r="H18393" s="8"/>
      <c r="I18393" s="4"/>
      <c r="V18393" s="27"/>
    </row>
    <row r="18394" spans="1:22" x14ac:dyDescent="0.3">
      <c r="A18394" s="1"/>
      <c r="C18394" s="6"/>
      <c r="H18394" s="8"/>
      <c r="I18394" s="4"/>
      <c r="V18394" s="27"/>
    </row>
    <row r="18395" spans="1:22" x14ac:dyDescent="0.3">
      <c r="A18395" s="1"/>
      <c r="C18395" s="6"/>
      <c r="H18395" s="8"/>
      <c r="I18395" s="4"/>
      <c r="V18395" s="27"/>
    </row>
    <row r="18396" spans="1:22" x14ac:dyDescent="0.3">
      <c r="A18396" s="1"/>
      <c r="C18396" s="6"/>
      <c r="H18396" s="8"/>
      <c r="I18396" s="4"/>
      <c r="V18396" s="27"/>
    </row>
    <row r="18397" spans="1:22" x14ac:dyDescent="0.3">
      <c r="A18397" s="1"/>
      <c r="C18397" s="6"/>
      <c r="H18397" s="8"/>
      <c r="I18397" s="4"/>
      <c r="V18397" s="27"/>
    </row>
    <row r="18398" spans="1:22" x14ac:dyDescent="0.3">
      <c r="A18398" s="1"/>
      <c r="C18398" s="6"/>
      <c r="H18398" s="8"/>
      <c r="I18398" s="4"/>
      <c r="V18398" s="27"/>
    </row>
    <row r="18399" spans="1:22" x14ac:dyDescent="0.3">
      <c r="A18399" s="1"/>
      <c r="C18399" s="6"/>
      <c r="H18399" s="8"/>
      <c r="I18399" s="4"/>
      <c r="V18399" s="27"/>
    </row>
    <row r="18400" spans="1:22" x14ac:dyDescent="0.3">
      <c r="A18400" s="1"/>
      <c r="C18400" s="6"/>
      <c r="H18400" s="8"/>
      <c r="I18400" s="4"/>
      <c r="V18400" s="27"/>
    </row>
    <row r="18401" spans="1:22" x14ac:dyDescent="0.3">
      <c r="A18401" s="1"/>
      <c r="C18401" s="6"/>
      <c r="H18401" s="8"/>
      <c r="I18401" s="4"/>
      <c r="V18401" s="27"/>
    </row>
    <row r="18402" spans="1:22" x14ac:dyDescent="0.3">
      <c r="A18402" s="1"/>
      <c r="C18402" s="6"/>
      <c r="H18402" s="8"/>
      <c r="I18402" s="4"/>
      <c r="V18402" s="27"/>
    </row>
    <row r="18403" spans="1:22" x14ac:dyDescent="0.3">
      <c r="A18403" s="1"/>
      <c r="C18403" s="6"/>
      <c r="H18403" s="8"/>
      <c r="I18403" s="4"/>
      <c r="V18403" s="27"/>
    </row>
    <row r="18404" spans="1:22" x14ac:dyDescent="0.3">
      <c r="A18404" s="1"/>
      <c r="C18404" s="6"/>
      <c r="H18404" s="8"/>
      <c r="I18404" s="4"/>
      <c r="V18404" s="27"/>
    </row>
    <row r="18405" spans="1:22" x14ac:dyDescent="0.3">
      <c r="A18405" s="1"/>
      <c r="C18405" s="6"/>
      <c r="H18405" s="8"/>
      <c r="I18405" s="4"/>
      <c r="V18405" s="27"/>
    </row>
    <row r="18406" spans="1:22" x14ac:dyDescent="0.3">
      <c r="A18406" s="1"/>
      <c r="C18406" s="6"/>
      <c r="H18406" s="8"/>
      <c r="I18406" s="4"/>
      <c r="V18406" s="27"/>
    </row>
    <row r="18407" spans="1:22" x14ac:dyDescent="0.3">
      <c r="A18407" s="1"/>
      <c r="C18407" s="6"/>
      <c r="H18407" s="8"/>
      <c r="I18407" s="4"/>
      <c r="V18407" s="27"/>
    </row>
    <row r="18408" spans="1:22" x14ac:dyDescent="0.3">
      <c r="A18408" s="1"/>
      <c r="C18408" s="6"/>
      <c r="H18408" s="8"/>
      <c r="I18408" s="4"/>
      <c r="V18408" s="27"/>
    </row>
    <row r="18409" spans="1:22" x14ac:dyDescent="0.3">
      <c r="A18409" s="1"/>
      <c r="C18409" s="6"/>
      <c r="H18409" s="8"/>
      <c r="I18409" s="4"/>
      <c r="V18409" s="27"/>
    </row>
    <row r="18410" spans="1:22" x14ac:dyDescent="0.3">
      <c r="A18410" s="1"/>
      <c r="C18410" s="6"/>
      <c r="H18410" s="8"/>
      <c r="I18410" s="4"/>
      <c r="V18410" s="27"/>
    </row>
    <row r="18411" spans="1:22" x14ac:dyDescent="0.3">
      <c r="A18411" s="1"/>
      <c r="C18411" s="6"/>
      <c r="H18411" s="8"/>
      <c r="I18411" s="4"/>
      <c r="V18411" s="27"/>
    </row>
    <row r="18412" spans="1:22" x14ac:dyDescent="0.3">
      <c r="A18412" s="1"/>
      <c r="C18412" s="6"/>
      <c r="H18412" s="8"/>
      <c r="I18412" s="4"/>
      <c r="V18412" s="27"/>
    </row>
    <row r="18413" spans="1:22" x14ac:dyDescent="0.3">
      <c r="A18413" s="1"/>
      <c r="C18413" s="6"/>
      <c r="H18413" s="8"/>
      <c r="I18413" s="4"/>
      <c r="V18413" s="27"/>
    </row>
    <row r="18414" spans="1:22" x14ac:dyDescent="0.3">
      <c r="A18414" s="1"/>
      <c r="C18414" s="6"/>
      <c r="H18414" s="8"/>
      <c r="I18414" s="4"/>
      <c r="V18414" s="27"/>
    </row>
    <row r="18415" spans="1:22" x14ac:dyDescent="0.3">
      <c r="A18415" s="1"/>
      <c r="C18415" s="6"/>
      <c r="H18415" s="8"/>
      <c r="I18415" s="4"/>
      <c r="V18415" s="27"/>
    </row>
    <row r="18416" spans="1:22" x14ac:dyDescent="0.3">
      <c r="A18416" s="1"/>
      <c r="C18416" s="6"/>
      <c r="H18416" s="8"/>
      <c r="I18416" s="4"/>
      <c r="V18416" s="27"/>
    </row>
    <row r="18417" spans="1:22" x14ac:dyDescent="0.3">
      <c r="A18417" s="1"/>
      <c r="C18417" s="6"/>
      <c r="H18417" s="8"/>
      <c r="I18417" s="4"/>
      <c r="V18417" s="27"/>
    </row>
    <row r="18418" spans="1:22" x14ac:dyDescent="0.3">
      <c r="A18418" s="1"/>
      <c r="C18418" s="6"/>
      <c r="H18418" s="8"/>
      <c r="I18418" s="4"/>
      <c r="V18418" s="27"/>
    </row>
    <row r="18419" spans="1:22" x14ac:dyDescent="0.3">
      <c r="A18419" s="1"/>
      <c r="C18419" s="6"/>
      <c r="H18419" s="8"/>
      <c r="I18419" s="4"/>
      <c r="V18419" s="27"/>
    </row>
    <row r="18420" spans="1:22" x14ac:dyDescent="0.3">
      <c r="A18420" s="1"/>
      <c r="C18420" s="6"/>
      <c r="H18420" s="8"/>
      <c r="I18420" s="4"/>
      <c r="V18420" s="27"/>
    </row>
    <row r="18421" spans="1:22" x14ac:dyDescent="0.3">
      <c r="A18421" s="1"/>
      <c r="C18421" s="6"/>
      <c r="H18421" s="8"/>
      <c r="I18421" s="4"/>
      <c r="V18421" s="27"/>
    </row>
    <row r="18422" spans="1:22" x14ac:dyDescent="0.3">
      <c r="A18422" s="1"/>
      <c r="C18422" s="6"/>
      <c r="H18422" s="8"/>
      <c r="I18422" s="4"/>
      <c r="V18422" s="27"/>
    </row>
    <row r="18423" spans="1:22" x14ac:dyDescent="0.3">
      <c r="A18423" s="1"/>
      <c r="C18423" s="6"/>
      <c r="H18423" s="8"/>
      <c r="I18423" s="4"/>
      <c r="V18423" s="27"/>
    </row>
    <row r="18424" spans="1:22" x14ac:dyDescent="0.3">
      <c r="A18424" s="1"/>
      <c r="C18424" s="6"/>
      <c r="H18424" s="8"/>
      <c r="I18424" s="4"/>
      <c r="V18424" s="27"/>
    </row>
    <row r="18425" spans="1:22" x14ac:dyDescent="0.3">
      <c r="A18425" s="1"/>
      <c r="C18425" s="6"/>
      <c r="H18425" s="8"/>
      <c r="I18425" s="4"/>
      <c r="V18425" s="27"/>
    </row>
    <row r="18426" spans="1:22" x14ac:dyDescent="0.3">
      <c r="A18426" s="1"/>
      <c r="C18426" s="6"/>
      <c r="H18426" s="8"/>
      <c r="I18426" s="4"/>
      <c r="V18426" s="27"/>
    </row>
    <row r="18427" spans="1:22" x14ac:dyDescent="0.3">
      <c r="A18427" s="1"/>
      <c r="C18427" s="6"/>
      <c r="H18427" s="8"/>
      <c r="I18427" s="4"/>
      <c r="V18427" s="27"/>
    </row>
    <row r="18428" spans="1:22" x14ac:dyDescent="0.3">
      <c r="A18428" s="1"/>
      <c r="C18428" s="6"/>
      <c r="H18428" s="8"/>
      <c r="I18428" s="4"/>
      <c r="V18428" s="27"/>
    </row>
    <row r="18429" spans="1:22" x14ac:dyDescent="0.3">
      <c r="A18429" s="1"/>
      <c r="C18429" s="6"/>
      <c r="H18429" s="8"/>
      <c r="I18429" s="4"/>
      <c r="V18429" s="27"/>
    </row>
    <row r="18430" spans="1:22" x14ac:dyDescent="0.3">
      <c r="A18430" s="1"/>
      <c r="C18430" s="6"/>
      <c r="H18430" s="8"/>
      <c r="I18430" s="4"/>
      <c r="V18430" s="27"/>
    </row>
    <row r="18431" spans="1:22" x14ac:dyDescent="0.3">
      <c r="A18431" s="1"/>
      <c r="C18431" s="6"/>
      <c r="H18431" s="8"/>
      <c r="I18431" s="4"/>
      <c r="V18431" s="27"/>
    </row>
    <row r="18432" spans="1:22" x14ac:dyDescent="0.3">
      <c r="A18432" s="1"/>
      <c r="C18432" s="6"/>
      <c r="H18432" s="8"/>
      <c r="I18432" s="4"/>
      <c r="V18432" s="27"/>
    </row>
    <row r="18433" spans="1:22" x14ac:dyDescent="0.3">
      <c r="A18433" s="1"/>
      <c r="C18433" s="6"/>
      <c r="H18433" s="8"/>
      <c r="I18433" s="4"/>
      <c r="V18433" s="27"/>
    </row>
    <row r="18434" spans="1:22" x14ac:dyDescent="0.3">
      <c r="A18434" s="1"/>
      <c r="C18434" s="6"/>
      <c r="H18434" s="8"/>
      <c r="I18434" s="4"/>
      <c r="V18434" s="27"/>
    </row>
    <row r="18435" spans="1:22" x14ac:dyDescent="0.3">
      <c r="A18435" s="1"/>
      <c r="C18435" s="6"/>
      <c r="H18435" s="8"/>
      <c r="I18435" s="4"/>
      <c r="V18435" s="27"/>
    </row>
    <row r="18436" spans="1:22" x14ac:dyDescent="0.3">
      <c r="A18436" s="1"/>
      <c r="C18436" s="6"/>
      <c r="H18436" s="8"/>
      <c r="I18436" s="4"/>
      <c r="V18436" s="27"/>
    </row>
    <row r="18437" spans="1:22" x14ac:dyDescent="0.3">
      <c r="A18437" s="1"/>
      <c r="C18437" s="6"/>
      <c r="H18437" s="8"/>
      <c r="I18437" s="4"/>
      <c r="V18437" s="27"/>
    </row>
    <row r="18438" spans="1:22" x14ac:dyDescent="0.3">
      <c r="A18438" s="1"/>
      <c r="C18438" s="6"/>
      <c r="H18438" s="8"/>
      <c r="I18438" s="4"/>
      <c r="V18438" s="27"/>
    </row>
    <row r="18439" spans="1:22" x14ac:dyDescent="0.3">
      <c r="A18439" s="1"/>
      <c r="C18439" s="6"/>
      <c r="H18439" s="8"/>
      <c r="I18439" s="4"/>
      <c r="V18439" s="27"/>
    </row>
    <row r="18440" spans="1:22" x14ac:dyDescent="0.3">
      <c r="A18440" s="1"/>
      <c r="C18440" s="6"/>
      <c r="H18440" s="8"/>
      <c r="I18440" s="4"/>
      <c r="V18440" s="27"/>
    </row>
    <row r="18441" spans="1:22" x14ac:dyDescent="0.3">
      <c r="A18441" s="1"/>
      <c r="C18441" s="6"/>
      <c r="H18441" s="8"/>
      <c r="I18441" s="4"/>
      <c r="V18441" s="27"/>
    </row>
    <row r="18442" spans="1:22" x14ac:dyDescent="0.3">
      <c r="A18442" s="1"/>
      <c r="C18442" s="6"/>
      <c r="H18442" s="8"/>
      <c r="I18442" s="4"/>
      <c r="V18442" s="27"/>
    </row>
    <row r="18443" spans="1:22" x14ac:dyDescent="0.3">
      <c r="A18443" s="1"/>
      <c r="C18443" s="6"/>
      <c r="H18443" s="8"/>
      <c r="I18443" s="4"/>
      <c r="V18443" s="27"/>
    </row>
    <row r="18444" spans="1:22" x14ac:dyDescent="0.3">
      <c r="A18444" s="1"/>
      <c r="C18444" s="6"/>
      <c r="H18444" s="8"/>
      <c r="I18444" s="4"/>
      <c r="V18444" s="27"/>
    </row>
    <row r="18445" spans="1:22" x14ac:dyDescent="0.3">
      <c r="A18445" s="1"/>
      <c r="C18445" s="6"/>
      <c r="H18445" s="8"/>
      <c r="I18445" s="4"/>
      <c r="V18445" s="27"/>
    </row>
    <row r="18446" spans="1:22" x14ac:dyDescent="0.3">
      <c r="A18446" s="1"/>
      <c r="C18446" s="6"/>
      <c r="H18446" s="8"/>
      <c r="I18446" s="4"/>
      <c r="V18446" s="27"/>
    </row>
    <row r="18447" spans="1:22" x14ac:dyDescent="0.3">
      <c r="A18447" s="1"/>
      <c r="C18447" s="6"/>
      <c r="H18447" s="8"/>
      <c r="I18447" s="4"/>
      <c r="V18447" s="27"/>
    </row>
    <row r="18448" spans="1:22" x14ac:dyDescent="0.3">
      <c r="A18448" s="1"/>
      <c r="C18448" s="6"/>
      <c r="H18448" s="8"/>
      <c r="I18448" s="4"/>
      <c r="V18448" s="27"/>
    </row>
    <row r="18449" spans="1:22" x14ac:dyDescent="0.3">
      <c r="A18449" s="1"/>
      <c r="C18449" s="6"/>
      <c r="H18449" s="8"/>
      <c r="I18449" s="4"/>
      <c r="V18449" s="27"/>
    </row>
    <row r="18450" spans="1:22" x14ac:dyDescent="0.3">
      <c r="A18450" s="1"/>
      <c r="C18450" s="6"/>
      <c r="H18450" s="8"/>
      <c r="I18450" s="4"/>
      <c r="V18450" s="27"/>
    </row>
    <row r="18451" spans="1:22" x14ac:dyDescent="0.3">
      <c r="A18451" s="1"/>
      <c r="C18451" s="6"/>
      <c r="H18451" s="8"/>
      <c r="I18451" s="4"/>
      <c r="V18451" s="27"/>
    </row>
    <row r="18452" spans="1:22" x14ac:dyDescent="0.3">
      <c r="A18452" s="1"/>
      <c r="C18452" s="6"/>
      <c r="H18452" s="8"/>
      <c r="I18452" s="4"/>
      <c r="V18452" s="27"/>
    </row>
    <row r="18453" spans="1:22" x14ac:dyDescent="0.3">
      <c r="A18453" s="1"/>
      <c r="C18453" s="6"/>
      <c r="H18453" s="8"/>
      <c r="I18453" s="4"/>
      <c r="V18453" s="27"/>
    </row>
    <row r="18454" spans="1:22" x14ac:dyDescent="0.3">
      <c r="A18454" s="1"/>
      <c r="C18454" s="6"/>
      <c r="H18454" s="8"/>
      <c r="I18454" s="4"/>
      <c r="V18454" s="27"/>
    </row>
    <row r="18455" spans="1:22" x14ac:dyDescent="0.3">
      <c r="A18455" s="1"/>
      <c r="C18455" s="6"/>
      <c r="H18455" s="8"/>
      <c r="I18455" s="4"/>
      <c r="V18455" s="27"/>
    </row>
    <row r="18456" spans="1:22" x14ac:dyDescent="0.3">
      <c r="A18456" s="1"/>
      <c r="C18456" s="6"/>
      <c r="H18456" s="8"/>
      <c r="I18456" s="4"/>
      <c r="V18456" s="27"/>
    </row>
    <row r="18457" spans="1:22" x14ac:dyDescent="0.3">
      <c r="A18457" s="1"/>
      <c r="C18457" s="6"/>
      <c r="H18457" s="8"/>
      <c r="I18457" s="4"/>
      <c r="V18457" s="27"/>
    </row>
    <row r="18458" spans="1:22" x14ac:dyDescent="0.3">
      <c r="A18458" s="1"/>
      <c r="C18458" s="6"/>
      <c r="H18458" s="8"/>
      <c r="I18458" s="4"/>
      <c r="V18458" s="27"/>
    </row>
    <row r="18459" spans="1:22" x14ac:dyDescent="0.3">
      <c r="A18459" s="1"/>
      <c r="C18459" s="6"/>
      <c r="H18459" s="8"/>
      <c r="I18459" s="4"/>
      <c r="V18459" s="27"/>
    </row>
    <row r="18460" spans="1:22" x14ac:dyDescent="0.3">
      <c r="A18460" s="1"/>
      <c r="C18460" s="6"/>
      <c r="H18460" s="8"/>
      <c r="I18460" s="4"/>
      <c r="V18460" s="27"/>
    </row>
    <row r="18461" spans="1:22" x14ac:dyDescent="0.3">
      <c r="A18461" s="1"/>
      <c r="C18461" s="6"/>
      <c r="H18461" s="8"/>
      <c r="I18461" s="4"/>
      <c r="V18461" s="27"/>
    </row>
    <row r="18462" spans="1:22" x14ac:dyDescent="0.3">
      <c r="A18462" s="1"/>
      <c r="C18462" s="6"/>
      <c r="H18462" s="8"/>
      <c r="I18462" s="4"/>
      <c r="V18462" s="27"/>
    </row>
    <row r="18463" spans="1:22" x14ac:dyDescent="0.3">
      <c r="A18463" s="1"/>
      <c r="C18463" s="6"/>
      <c r="H18463" s="8"/>
      <c r="I18463" s="4"/>
      <c r="V18463" s="27"/>
    </row>
    <row r="18464" spans="1:22" x14ac:dyDescent="0.3">
      <c r="A18464" s="1"/>
      <c r="C18464" s="6"/>
      <c r="H18464" s="8"/>
      <c r="I18464" s="4"/>
      <c r="V18464" s="27"/>
    </row>
    <row r="18465" spans="1:22" x14ac:dyDescent="0.3">
      <c r="A18465" s="1"/>
      <c r="C18465" s="6"/>
      <c r="H18465" s="8"/>
      <c r="I18465" s="4"/>
      <c r="V18465" s="27"/>
    </row>
    <row r="18466" spans="1:22" x14ac:dyDescent="0.3">
      <c r="A18466" s="1"/>
      <c r="C18466" s="6"/>
      <c r="H18466" s="8"/>
      <c r="I18466" s="4"/>
      <c r="V18466" s="27"/>
    </row>
    <row r="18467" spans="1:22" x14ac:dyDescent="0.3">
      <c r="A18467" s="1"/>
      <c r="C18467" s="6"/>
      <c r="H18467" s="8"/>
      <c r="I18467" s="4"/>
      <c r="V18467" s="27"/>
    </row>
    <row r="18468" spans="1:22" x14ac:dyDescent="0.3">
      <c r="A18468" s="1"/>
      <c r="C18468" s="6"/>
      <c r="H18468" s="8"/>
      <c r="I18468" s="4"/>
      <c r="V18468" s="27"/>
    </row>
    <row r="18469" spans="1:22" x14ac:dyDescent="0.3">
      <c r="A18469" s="1"/>
      <c r="C18469" s="6"/>
      <c r="H18469" s="8"/>
      <c r="I18469" s="4"/>
      <c r="V18469" s="27"/>
    </row>
    <row r="18470" spans="1:22" x14ac:dyDescent="0.3">
      <c r="A18470" s="1"/>
      <c r="C18470" s="6"/>
      <c r="H18470" s="8"/>
      <c r="I18470" s="4"/>
      <c r="V18470" s="27"/>
    </row>
    <row r="18471" spans="1:22" x14ac:dyDescent="0.3">
      <c r="A18471" s="1"/>
      <c r="C18471" s="6"/>
      <c r="H18471" s="8"/>
      <c r="I18471" s="4"/>
      <c r="V18471" s="27"/>
    </row>
    <row r="18472" spans="1:22" x14ac:dyDescent="0.3">
      <c r="A18472" s="1"/>
      <c r="C18472" s="6"/>
      <c r="H18472" s="8"/>
      <c r="I18472" s="4"/>
      <c r="V18472" s="27"/>
    </row>
    <row r="18473" spans="1:22" x14ac:dyDescent="0.3">
      <c r="A18473" s="1"/>
      <c r="C18473" s="6"/>
      <c r="H18473" s="8"/>
      <c r="I18473" s="4"/>
      <c r="V18473" s="27"/>
    </row>
    <row r="18474" spans="1:22" x14ac:dyDescent="0.3">
      <c r="A18474" s="1"/>
      <c r="C18474" s="6"/>
      <c r="H18474" s="8"/>
      <c r="I18474" s="4"/>
      <c r="V18474" s="27"/>
    </row>
    <row r="18475" spans="1:22" x14ac:dyDescent="0.3">
      <c r="A18475" s="1"/>
      <c r="C18475" s="6"/>
      <c r="H18475" s="8"/>
      <c r="I18475" s="4"/>
      <c r="V18475" s="27"/>
    </row>
    <row r="18476" spans="1:22" x14ac:dyDescent="0.3">
      <c r="A18476" s="1"/>
      <c r="C18476" s="6"/>
      <c r="H18476" s="8"/>
      <c r="I18476" s="4"/>
      <c r="V18476" s="27"/>
    </row>
    <row r="18477" spans="1:22" x14ac:dyDescent="0.3">
      <c r="A18477" s="1"/>
      <c r="C18477" s="6"/>
      <c r="H18477" s="8"/>
      <c r="I18477" s="4"/>
      <c r="V18477" s="27"/>
    </row>
    <row r="18478" spans="1:22" x14ac:dyDescent="0.3">
      <c r="A18478" s="1"/>
      <c r="C18478" s="6"/>
      <c r="H18478" s="8"/>
      <c r="I18478" s="4"/>
      <c r="V18478" s="27"/>
    </row>
    <row r="18479" spans="1:22" x14ac:dyDescent="0.3">
      <c r="A18479" s="1"/>
      <c r="C18479" s="6"/>
      <c r="H18479" s="8"/>
      <c r="I18479" s="4"/>
      <c r="V18479" s="27"/>
    </row>
    <row r="18480" spans="1:22" x14ac:dyDescent="0.3">
      <c r="A18480" s="1"/>
      <c r="C18480" s="6"/>
      <c r="H18480" s="8"/>
      <c r="I18480" s="4"/>
      <c r="V18480" s="27"/>
    </row>
    <row r="18481" spans="1:22" x14ac:dyDescent="0.3">
      <c r="A18481" s="1"/>
      <c r="C18481" s="6"/>
      <c r="H18481" s="8"/>
      <c r="I18481" s="4"/>
      <c r="V18481" s="27"/>
    </row>
    <row r="18482" spans="1:22" x14ac:dyDescent="0.3">
      <c r="A18482" s="1"/>
      <c r="C18482" s="6"/>
      <c r="H18482" s="8"/>
      <c r="I18482" s="4"/>
      <c r="V18482" s="27"/>
    </row>
    <row r="18483" spans="1:22" x14ac:dyDescent="0.3">
      <c r="A18483" s="1"/>
      <c r="C18483" s="6"/>
      <c r="H18483" s="8"/>
      <c r="I18483" s="4"/>
      <c r="V18483" s="27"/>
    </row>
    <row r="18484" spans="1:22" x14ac:dyDescent="0.3">
      <c r="A18484" s="1"/>
      <c r="C18484" s="6"/>
      <c r="H18484" s="8"/>
      <c r="I18484" s="4"/>
      <c r="V18484" s="27"/>
    </row>
    <row r="18485" spans="1:22" x14ac:dyDescent="0.3">
      <c r="A18485" s="1"/>
      <c r="C18485" s="6"/>
      <c r="H18485" s="8"/>
      <c r="I18485" s="4"/>
      <c r="V18485" s="27"/>
    </row>
    <row r="18486" spans="1:22" x14ac:dyDescent="0.3">
      <c r="A18486" s="29"/>
      <c r="C18486" s="6"/>
      <c r="H18486" s="8"/>
      <c r="I18486" s="4"/>
      <c r="V18486" s="27"/>
    </row>
    <row r="18487" spans="1:22" x14ac:dyDescent="0.3">
      <c r="A18487" s="1"/>
      <c r="C18487" s="6"/>
      <c r="H18487" s="8"/>
      <c r="I18487" s="4"/>
      <c r="V18487" s="27"/>
    </row>
    <row r="18488" spans="1:22" x14ac:dyDescent="0.3">
      <c r="A18488" s="1"/>
      <c r="C18488" s="6"/>
      <c r="H18488" s="8"/>
      <c r="I18488" s="4"/>
      <c r="V18488" s="27"/>
    </row>
    <row r="18489" spans="1:22" x14ac:dyDescent="0.3">
      <c r="A18489" s="29"/>
      <c r="C18489" s="6"/>
      <c r="H18489" s="8"/>
      <c r="I18489" s="4"/>
      <c r="V18489" s="27"/>
    </row>
    <row r="18490" spans="1:22" x14ac:dyDescent="0.3">
      <c r="A18490" s="29"/>
      <c r="C18490" s="6"/>
      <c r="H18490" s="8"/>
      <c r="I18490" s="4"/>
      <c r="V18490" s="27"/>
    </row>
    <row r="18491" spans="1:22" x14ac:dyDescent="0.3">
      <c r="A18491" s="1"/>
      <c r="C18491" s="6"/>
      <c r="H18491" s="8"/>
      <c r="I18491" s="4"/>
      <c r="V18491" s="27"/>
    </row>
    <row r="18492" spans="1:22" x14ac:dyDescent="0.3">
      <c r="A18492" s="1"/>
      <c r="C18492" s="6"/>
      <c r="H18492" s="8"/>
      <c r="I18492" s="4"/>
      <c r="V18492" s="27"/>
    </row>
    <row r="18493" spans="1:22" x14ac:dyDescent="0.3">
      <c r="A18493" s="29"/>
      <c r="C18493" s="6"/>
      <c r="H18493" s="8"/>
      <c r="I18493" s="4"/>
      <c r="V18493" s="27"/>
    </row>
    <row r="18494" spans="1:22" x14ac:dyDescent="0.3">
      <c r="A18494" s="1"/>
      <c r="C18494" s="6"/>
      <c r="H18494" s="8"/>
      <c r="I18494" s="4"/>
      <c r="V18494" s="27"/>
    </row>
    <row r="18495" spans="1:22" x14ac:dyDescent="0.3">
      <c r="A18495" s="29"/>
      <c r="C18495" s="6"/>
      <c r="H18495" s="8"/>
      <c r="I18495" s="4"/>
      <c r="V18495" s="27"/>
    </row>
    <row r="18496" spans="1:22" x14ac:dyDescent="0.3">
      <c r="A18496" s="29"/>
      <c r="C18496" s="6"/>
      <c r="H18496" s="8"/>
      <c r="I18496" s="4"/>
      <c r="V18496" s="27"/>
    </row>
    <row r="18497" spans="1:22" x14ac:dyDescent="0.3">
      <c r="A18497" s="1"/>
      <c r="C18497" s="6"/>
      <c r="H18497" s="8"/>
      <c r="I18497" s="4"/>
      <c r="V18497" s="27"/>
    </row>
    <row r="18498" spans="1:22" x14ac:dyDescent="0.3">
      <c r="A18498" s="1"/>
      <c r="C18498" s="6"/>
      <c r="H18498" s="8"/>
      <c r="I18498" s="4"/>
      <c r="V18498" s="27"/>
    </row>
    <row r="18499" spans="1:22" x14ac:dyDescent="0.3">
      <c r="A18499" s="29"/>
      <c r="C18499" s="6"/>
      <c r="H18499" s="8"/>
      <c r="I18499" s="4"/>
      <c r="V18499" s="27"/>
    </row>
    <row r="18500" spans="1:22" x14ac:dyDescent="0.3">
      <c r="A18500" s="29"/>
      <c r="C18500" s="6"/>
      <c r="H18500" s="8"/>
      <c r="I18500" s="4"/>
      <c r="V18500" s="27"/>
    </row>
    <row r="18501" spans="1:22" x14ac:dyDescent="0.3">
      <c r="A18501" s="29"/>
      <c r="C18501" s="6"/>
      <c r="H18501" s="8"/>
      <c r="I18501" s="4"/>
      <c r="V18501" s="27"/>
    </row>
    <row r="18502" spans="1:22" x14ac:dyDescent="0.3">
      <c r="A18502" s="29"/>
      <c r="C18502" s="6"/>
      <c r="H18502" s="8"/>
      <c r="I18502" s="4"/>
      <c r="V18502" s="27"/>
    </row>
    <row r="18503" spans="1:22" x14ac:dyDescent="0.3">
      <c r="A18503" s="29"/>
      <c r="C18503" s="6"/>
      <c r="H18503" s="8"/>
      <c r="I18503" s="4"/>
      <c r="V18503" s="27"/>
    </row>
    <row r="18504" spans="1:22" x14ac:dyDescent="0.3">
      <c r="A18504" s="29"/>
      <c r="C18504" s="6"/>
      <c r="H18504" s="8"/>
      <c r="I18504" s="4"/>
      <c r="V18504" s="27"/>
    </row>
    <row r="18505" spans="1:22" x14ac:dyDescent="0.3">
      <c r="A18505" s="1"/>
      <c r="C18505" s="6"/>
      <c r="H18505" s="8"/>
      <c r="I18505" s="4"/>
      <c r="V18505" s="27"/>
    </row>
    <row r="18506" spans="1:22" x14ac:dyDescent="0.3">
      <c r="A18506" s="29"/>
      <c r="C18506" s="6"/>
      <c r="H18506" s="8"/>
      <c r="I18506" s="4"/>
      <c r="V18506" s="27"/>
    </row>
    <row r="18507" spans="1:22" x14ac:dyDescent="0.3">
      <c r="A18507" s="29"/>
      <c r="C18507" s="6"/>
      <c r="H18507" s="8"/>
      <c r="I18507" s="4"/>
      <c r="V18507" s="27"/>
    </row>
    <row r="18508" spans="1:22" x14ac:dyDescent="0.3">
      <c r="A18508" s="1"/>
      <c r="C18508" s="6"/>
      <c r="H18508" s="8"/>
      <c r="I18508" s="4"/>
      <c r="V18508" s="27"/>
    </row>
    <row r="18509" spans="1:22" x14ac:dyDescent="0.3">
      <c r="A18509" s="29"/>
      <c r="C18509" s="6"/>
      <c r="H18509" s="8"/>
      <c r="I18509" s="4"/>
      <c r="V18509" s="27"/>
    </row>
    <row r="18510" spans="1:22" x14ac:dyDescent="0.3">
      <c r="A18510" s="1"/>
      <c r="C18510" s="6"/>
      <c r="H18510" s="8"/>
      <c r="I18510" s="4"/>
      <c r="V18510" s="27"/>
    </row>
    <row r="18511" spans="1:22" x14ac:dyDescent="0.3">
      <c r="A18511" s="1"/>
      <c r="C18511" s="6"/>
      <c r="H18511" s="8"/>
      <c r="I18511" s="4"/>
      <c r="V18511" s="27"/>
    </row>
    <row r="18512" spans="1:22" x14ac:dyDescent="0.3">
      <c r="A18512" s="1"/>
      <c r="C18512" s="6"/>
      <c r="H18512" s="8"/>
      <c r="I18512" s="4"/>
      <c r="V18512" s="27"/>
    </row>
    <row r="18513" spans="1:22" x14ac:dyDescent="0.3">
      <c r="A18513" s="29"/>
      <c r="C18513" s="6"/>
      <c r="H18513" s="8"/>
      <c r="I18513" s="4"/>
      <c r="V18513" s="27"/>
    </row>
    <row r="18514" spans="1:22" x14ac:dyDescent="0.3">
      <c r="A18514" s="1"/>
      <c r="C18514" s="6"/>
      <c r="H18514" s="8"/>
      <c r="I18514" s="4"/>
      <c r="V18514" s="27"/>
    </row>
    <row r="18515" spans="1:22" x14ac:dyDescent="0.3">
      <c r="A18515" s="1"/>
      <c r="C18515" s="6"/>
      <c r="H18515" s="8"/>
      <c r="I18515" s="4"/>
      <c r="V18515" s="27"/>
    </row>
    <row r="18516" spans="1:22" x14ac:dyDescent="0.3">
      <c r="A18516" s="1"/>
      <c r="C18516" s="6"/>
      <c r="H18516" s="8"/>
      <c r="I18516" s="4"/>
      <c r="V18516" s="27"/>
    </row>
    <row r="18517" spans="1:22" x14ac:dyDescent="0.3">
      <c r="A18517" s="1"/>
      <c r="C18517" s="6"/>
      <c r="H18517" s="8"/>
      <c r="I18517" s="4"/>
      <c r="V18517" s="27"/>
    </row>
    <row r="18518" spans="1:22" x14ac:dyDescent="0.3">
      <c r="A18518" s="29"/>
      <c r="C18518" s="6"/>
      <c r="H18518" s="8"/>
      <c r="I18518" s="4"/>
      <c r="V18518" s="27"/>
    </row>
    <row r="18519" spans="1:22" x14ac:dyDescent="0.3">
      <c r="A18519" s="1"/>
      <c r="C18519" s="6"/>
      <c r="H18519" s="8"/>
      <c r="I18519" s="4"/>
      <c r="V18519" s="27"/>
    </row>
    <row r="18520" spans="1:22" x14ac:dyDescent="0.3">
      <c r="A18520" s="1"/>
      <c r="C18520" s="6"/>
      <c r="H18520" s="8"/>
      <c r="I18520" s="4"/>
      <c r="V18520" s="27"/>
    </row>
    <row r="18521" spans="1:22" x14ac:dyDescent="0.3">
      <c r="A18521" s="29"/>
      <c r="C18521" s="6"/>
      <c r="H18521" s="8"/>
      <c r="I18521" s="4"/>
      <c r="V18521" s="27"/>
    </row>
    <row r="18522" spans="1:22" x14ac:dyDescent="0.3">
      <c r="A18522" s="29"/>
      <c r="C18522" s="6"/>
      <c r="H18522" s="8"/>
      <c r="I18522" s="4"/>
      <c r="V18522" s="27"/>
    </row>
    <row r="18523" spans="1:22" x14ac:dyDescent="0.3">
      <c r="A18523" s="29"/>
      <c r="C18523" s="6"/>
      <c r="H18523" s="8"/>
      <c r="I18523" s="4"/>
      <c r="V18523" s="27"/>
    </row>
    <row r="18524" spans="1:22" x14ac:dyDescent="0.3">
      <c r="A18524" s="1"/>
      <c r="C18524" s="6"/>
      <c r="H18524" s="8"/>
      <c r="I18524" s="4"/>
      <c r="V18524" s="27"/>
    </row>
    <row r="18525" spans="1:22" x14ac:dyDescent="0.3">
      <c r="A18525" s="1"/>
      <c r="C18525" s="6"/>
      <c r="H18525" s="8"/>
      <c r="I18525" s="4"/>
      <c r="V18525" s="27"/>
    </row>
    <row r="18526" spans="1:22" x14ac:dyDescent="0.3">
      <c r="A18526" s="1"/>
      <c r="C18526" s="6"/>
      <c r="H18526" s="8"/>
      <c r="I18526" s="4"/>
      <c r="V18526" s="27"/>
    </row>
    <row r="18527" spans="1:22" x14ac:dyDescent="0.3">
      <c r="A18527" s="29"/>
      <c r="C18527" s="6"/>
      <c r="H18527" s="8"/>
      <c r="I18527" s="4"/>
      <c r="V18527" s="27"/>
    </row>
    <row r="18528" spans="1:22" x14ac:dyDescent="0.3">
      <c r="A18528" s="29"/>
      <c r="C18528" s="6"/>
      <c r="H18528" s="8"/>
      <c r="I18528" s="4"/>
      <c r="V18528" s="27"/>
    </row>
    <row r="18529" spans="1:22" x14ac:dyDescent="0.3">
      <c r="A18529" s="1"/>
      <c r="C18529" s="6"/>
      <c r="H18529" s="8"/>
      <c r="I18529" s="4"/>
      <c r="V18529" s="27"/>
    </row>
    <row r="18530" spans="1:22" x14ac:dyDescent="0.3">
      <c r="A18530" s="29"/>
      <c r="C18530" s="6"/>
      <c r="H18530" s="8"/>
      <c r="I18530" s="4"/>
      <c r="V18530" s="27"/>
    </row>
    <row r="18531" spans="1:22" x14ac:dyDescent="0.3">
      <c r="A18531" s="29"/>
      <c r="C18531" s="6"/>
      <c r="H18531" s="8"/>
      <c r="I18531" s="4"/>
      <c r="V18531" s="27"/>
    </row>
    <row r="18532" spans="1:22" x14ac:dyDescent="0.3">
      <c r="A18532" s="29"/>
      <c r="C18532" s="6"/>
      <c r="H18532" s="8"/>
      <c r="I18532" s="4"/>
      <c r="V18532" s="27"/>
    </row>
    <row r="18533" spans="1:22" x14ac:dyDescent="0.3">
      <c r="A18533" s="1"/>
      <c r="C18533" s="6"/>
      <c r="H18533" s="8"/>
      <c r="I18533" s="4"/>
      <c r="V18533" s="27"/>
    </row>
    <row r="18534" spans="1:22" x14ac:dyDescent="0.3">
      <c r="A18534" s="1"/>
      <c r="C18534" s="6"/>
      <c r="H18534" s="8"/>
      <c r="I18534" s="4"/>
      <c r="V18534" s="27"/>
    </row>
    <row r="18535" spans="1:22" x14ac:dyDescent="0.3">
      <c r="A18535" s="29"/>
      <c r="C18535" s="6"/>
      <c r="H18535" s="8"/>
      <c r="I18535" s="4"/>
      <c r="V18535" s="27"/>
    </row>
    <row r="18536" spans="1:22" x14ac:dyDescent="0.3">
      <c r="A18536" s="29"/>
      <c r="C18536" s="6"/>
      <c r="H18536" s="8"/>
      <c r="I18536" s="4"/>
      <c r="V18536" s="27"/>
    </row>
    <row r="18537" spans="1:22" x14ac:dyDescent="0.3">
      <c r="A18537" s="1"/>
      <c r="C18537" s="6"/>
      <c r="H18537" s="8"/>
      <c r="I18537" s="4"/>
      <c r="V18537" s="27"/>
    </row>
    <row r="18538" spans="1:22" x14ac:dyDescent="0.3">
      <c r="A18538" s="1"/>
      <c r="C18538" s="6"/>
      <c r="H18538" s="8"/>
      <c r="I18538" s="4"/>
      <c r="V18538" s="27"/>
    </row>
    <row r="18539" spans="1:22" x14ac:dyDescent="0.3">
      <c r="A18539" s="1"/>
      <c r="C18539" s="6"/>
      <c r="H18539" s="8"/>
      <c r="I18539" s="4"/>
      <c r="V18539" s="27"/>
    </row>
    <row r="18540" spans="1:22" x14ac:dyDescent="0.3">
      <c r="A18540" s="1"/>
      <c r="C18540" s="6"/>
      <c r="H18540" s="8"/>
      <c r="I18540" s="4"/>
      <c r="V18540" s="27"/>
    </row>
    <row r="18541" spans="1:22" x14ac:dyDescent="0.3">
      <c r="A18541" s="29"/>
      <c r="C18541" s="6"/>
      <c r="H18541" s="8"/>
      <c r="I18541" s="4"/>
      <c r="V18541" s="27"/>
    </row>
    <row r="18542" spans="1:22" x14ac:dyDescent="0.3">
      <c r="A18542" s="29"/>
      <c r="C18542" s="6"/>
      <c r="H18542" s="8"/>
      <c r="I18542" s="4"/>
      <c r="V18542" s="27"/>
    </row>
    <row r="18543" spans="1:22" x14ac:dyDescent="0.3">
      <c r="A18543" s="29"/>
      <c r="C18543" s="6"/>
      <c r="H18543" s="8"/>
      <c r="I18543" s="4"/>
      <c r="V18543" s="27"/>
    </row>
    <row r="18544" spans="1:22" x14ac:dyDescent="0.3">
      <c r="A18544" s="1"/>
      <c r="C18544" s="6"/>
      <c r="H18544" s="8"/>
      <c r="I18544" s="4"/>
      <c r="V18544" s="27"/>
    </row>
    <row r="18545" spans="1:22" x14ac:dyDescent="0.3">
      <c r="A18545" s="29"/>
      <c r="C18545" s="6"/>
      <c r="H18545" s="8"/>
      <c r="I18545" s="4"/>
      <c r="V18545" s="27"/>
    </row>
    <row r="18546" spans="1:22" x14ac:dyDescent="0.3">
      <c r="A18546" s="29"/>
      <c r="C18546" s="6"/>
      <c r="H18546" s="8"/>
      <c r="I18546" s="4"/>
      <c r="V18546" s="27"/>
    </row>
    <row r="18547" spans="1:22" x14ac:dyDescent="0.3">
      <c r="A18547" s="1"/>
      <c r="C18547" s="6"/>
      <c r="H18547" s="8"/>
      <c r="I18547" s="4"/>
      <c r="V18547" s="27"/>
    </row>
    <row r="18548" spans="1:22" x14ac:dyDescent="0.3">
      <c r="A18548" s="29"/>
      <c r="C18548" s="6"/>
      <c r="H18548" s="8"/>
      <c r="I18548" s="4"/>
      <c r="V18548" s="27"/>
    </row>
    <row r="18549" spans="1:22" x14ac:dyDescent="0.3">
      <c r="A18549" s="1"/>
      <c r="C18549" s="6"/>
      <c r="H18549" s="8"/>
      <c r="I18549" s="4"/>
      <c r="V18549" s="27"/>
    </row>
    <row r="18550" spans="1:22" x14ac:dyDescent="0.3">
      <c r="A18550" s="1"/>
      <c r="C18550" s="6"/>
      <c r="H18550" s="8"/>
      <c r="I18550" s="4"/>
      <c r="V18550" s="27"/>
    </row>
    <row r="18551" spans="1:22" x14ac:dyDescent="0.3">
      <c r="A18551" s="1"/>
      <c r="C18551" s="6"/>
      <c r="H18551" s="8"/>
      <c r="I18551" s="4"/>
      <c r="V18551" s="27"/>
    </row>
    <row r="18552" spans="1:22" x14ac:dyDescent="0.3">
      <c r="A18552" s="1"/>
      <c r="C18552" s="6"/>
      <c r="H18552" s="8"/>
      <c r="I18552" s="4"/>
      <c r="V18552" s="27"/>
    </row>
    <row r="18553" spans="1:22" x14ac:dyDescent="0.3">
      <c r="A18553" s="1"/>
      <c r="C18553" s="6"/>
      <c r="H18553" s="8"/>
      <c r="I18553" s="4"/>
      <c r="V18553" s="27"/>
    </row>
    <row r="18554" spans="1:22" x14ac:dyDescent="0.3">
      <c r="A18554" s="1"/>
      <c r="C18554" s="6"/>
      <c r="H18554" s="8"/>
      <c r="I18554" s="4"/>
      <c r="V18554" s="27"/>
    </row>
    <row r="18555" spans="1:22" x14ac:dyDescent="0.3">
      <c r="A18555" s="1"/>
      <c r="C18555" s="6"/>
      <c r="H18555" s="8"/>
      <c r="I18555" s="4"/>
      <c r="V18555" s="27"/>
    </row>
    <row r="18556" spans="1:22" x14ac:dyDescent="0.3">
      <c r="A18556" s="1"/>
      <c r="C18556" s="6"/>
      <c r="H18556" s="8"/>
      <c r="I18556" s="4"/>
      <c r="V18556" s="27"/>
    </row>
    <row r="18557" spans="1:22" x14ac:dyDescent="0.3">
      <c r="A18557" s="1"/>
      <c r="C18557" s="6"/>
      <c r="H18557" s="8"/>
      <c r="I18557" s="4"/>
      <c r="V18557" s="27"/>
    </row>
    <row r="18558" spans="1:22" x14ac:dyDescent="0.3">
      <c r="A18558" s="1"/>
      <c r="C18558" s="6"/>
      <c r="H18558" s="8"/>
      <c r="I18558" s="4"/>
      <c r="V18558" s="27"/>
    </row>
    <row r="18559" spans="1:22" x14ac:dyDescent="0.3">
      <c r="A18559" s="1"/>
      <c r="C18559" s="6"/>
      <c r="H18559" s="8"/>
      <c r="I18559" s="4"/>
      <c r="V18559" s="27"/>
    </row>
    <row r="18560" spans="1:22" x14ac:dyDescent="0.3">
      <c r="A18560" s="1"/>
      <c r="C18560" s="6"/>
      <c r="H18560" s="8"/>
      <c r="I18560" s="4"/>
      <c r="V18560" s="27"/>
    </row>
    <row r="18561" spans="1:22" x14ac:dyDescent="0.3">
      <c r="A18561" s="1"/>
      <c r="C18561" s="6"/>
      <c r="H18561" s="8"/>
      <c r="I18561" s="4"/>
      <c r="V18561" s="27"/>
    </row>
    <row r="18562" spans="1:22" x14ac:dyDescent="0.3">
      <c r="A18562" s="1"/>
      <c r="C18562" s="6"/>
      <c r="H18562" s="8"/>
      <c r="I18562" s="4"/>
      <c r="V18562" s="27"/>
    </row>
    <row r="18563" spans="1:22" x14ac:dyDescent="0.3">
      <c r="A18563" s="1"/>
      <c r="C18563" s="6"/>
      <c r="H18563" s="8"/>
      <c r="I18563" s="4"/>
      <c r="V18563" s="27"/>
    </row>
    <row r="18564" spans="1:22" x14ac:dyDescent="0.3">
      <c r="A18564" s="1"/>
      <c r="C18564" s="6"/>
      <c r="H18564" s="8"/>
      <c r="I18564" s="4"/>
      <c r="V18564" s="27"/>
    </row>
    <row r="18565" spans="1:22" x14ac:dyDescent="0.3">
      <c r="A18565" s="1"/>
      <c r="C18565" s="6"/>
      <c r="H18565" s="8"/>
      <c r="I18565" s="4"/>
      <c r="V18565" s="27"/>
    </row>
    <row r="18566" spans="1:22" x14ac:dyDescent="0.3">
      <c r="A18566" s="26"/>
      <c r="C18566" s="6"/>
      <c r="H18566" s="8"/>
      <c r="I18566" s="4"/>
      <c r="V18566" s="27"/>
    </row>
    <row r="18567" spans="1:22" x14ac:dyDescent="0.3">
      <c r="A18567" s="26"/>
      <c r="C18567" s="6"/>
      <c r="H18567" s="8"/>
      <c r="I18567" s="4"/>
      <c r="V18567" s="27"/>
    </row>
    <row r="18568" spans="1:22" x14ac:dyDescent="0.3">
      <c r="A18568" s="26"/>
      <c r="C18568" s="6"/>
      <c r="H18568" s="8"/>
      <c r="I18568" s="4"/>
      <c r="V18568" s="27"/>
    </row>
    <row r="18569" spans="1:22" x14ac:dyDescent="0.3">
      <c r="A18569" s="26"/>
      <c r="C18569" s="6"/>
      <c r="H18569" s="8"/>
      <c r="I18569" s="4"/>
      <c r="V18569" s="27"/>
    </row>
    <row r="18570" spans="1:22" x14ac:dyDescent="0.3">
      <c r="A18570" s="26"/>
      <c r="C18570" s="6"/>
      <c r="H18570" s="8"/>
      <c r="I18570" s="4"/>
      <c r="V18570" s="27"/>
    </row>
    <row r="18571" spans="1:22" x14ac:dyDescent="0.3">
      <c r="A18571" s="26"/>
      <c r="C18571" s="6"/>
      <c r="H18571" s="8"/>
      <c r="I18571" s="4"/>
      <c r="V18571" s="27"/>
    </row>
    <row r="18572" spans="1:22" x14ac:dyDescent="0.3">
      <c r="A18572" s="26"/>
      <c r="C18572" s="6"/>
      <c r="H18572" s="8"/>
      <c r="I18572" s="4"/>
      <c r="V18572" s="27"/>
    </row>
    <row r="18573" spans="1:22" x14ac:dyDescent="0.3">
      <c r="A18573" s="26"/>
      <c r="C18573" s="6"/>
      <c r="H18573" s="8"/>
      <c r="I18573" s="4"/>
      <c r="V18573" s="27"/>
    </row>
    <row r="18574" spans="1:22" x14ac:dyDescent="0.3">
      <c r="A18574" s="26"/>
      <c r="C18574" s="6"/>
      <c r="H18574" s="8"/>
      <c r="I18574" s="4"/>
      <c r="V18574" s="27"/>
    </row>
    <row r="18575" spans="1:22" x14ac:dyDescent="0.3">
      <c r="A18575" s="26"/>
      <c r="C18575" s="6"/>
      <c r="H18575" s="8"/>
      <c r="I18575" s="4"/>
      <c r="V18575" s="27"/>
    </row>
    <row r="18576" spans="1:22" x14ac:dyDescent="0.3">
      <c r="A18576" s="26"/>
      <c r="C18576" s="6"/>
      <c r="H18576" s="8"/>
      <c r="I18576" s="4"/>
      <c r="V18576" s="27"/>
    </row>
    <row r="18577" spans="1:22" x14ac:dyDescent="0.3">
      <c r="A18577" s="26"/>
      <c r="C18577" s="6"/>
      <c r="H18577" s="8"/>
      <c r="I18577" s="4"/>
      <c r="V18577" s="27"/>
    </row>
    <row r="18578" spans="1:22" x14ac:dyDescent="0.3">
      <c r="A18578" s="26"/>
      <c r="C18578" s="6"/>
      <c r="H18578" s="8"/>
      <c r="I18578" s="4"/>
      <c r="V18578" s="27"/>
    </row>
    <row r="18579" spans="1:22" x14ac:dyDescent="0.3">
      <c r="A18579" s="26"/>
      <c r="C18579" s="6"/>
      <c r="H18579" s="8"/>
      <c r="I18579" s="4"/>
      <c r="V18579" s="27"/>
    </row>
    <row r="18580" spans="1:22" x14ac:dyDescent="0.3">
      <c r="A18580" s="26"/>
      <c r="C18580" s="6"/>
      <c r="H18580" s="8"/>
      <c r="I18580" s="4"/>
      <c r="V18580" s="27"/>
    </row>
    <row r="18581" spans="1:22" x14ac:dyDescent="0.3">
      <c r="A18581" s="26"/>
      <c r="C18581" s="6"/>
      <c r="H18581" s="8"/>
      <c r="I18581" s="4"/>
      <c r="V18581" s="27"/>
    </row>
    <row r="18582" spans="1:22" x14ac:dyDescent="0.3">
      <c r="A18582" s="26"/>
      <c r="C18582" s="6"/>
      <c r="H18582" s="8"/>
      <c r="I18582" s="4"/>
      <c r="V18582" s="27"/>
    </row>
    <row r="18583" spans="1:22" x14ac:dyDescent="0.3">
      <c r="A18583" s="26"/>
      <c r="C18583" s="6"/>
      <c r="H18583" s="8"/>
      <c r="I18583" s="4"/>
      <c r="V18583" s="27"/>
    </row>
    <row r="18584" spans="1:22" x14ac:dyDescent="0.3">
      <c r="A18584" s="26"/>
      <c r="C18584" s="6"/>
      <c r="H18584" s="8"/>
      <c r="I18584" s="4"/>
      <c r="V18584" s="27"/>
    </row>
    <row r="18585" spans="1:22" x14ac:dyDescent="0.3">
      <c r="A18585" s="26"/>
      <c r="C18585" s="6"/>
      <c r="H18585" s="8"/>
      <c r="I18585" s="4"/>
      <c r="V18585" s="27"/>
    </row>
    <row r="18586" spans="1:22" x14ac:dyDescent="0.3">
      <c r="A18586" s="26"/>
      <c r="C18586" s="6"/>
      <c r="H18586" s="8"/>
      <c r="I18586" s="4"/>
      <c r="V18586" s="27"/>
    </row>
    <row r="18587" spans="1:22" x14ac:dyDescent="0.3">
      <c r="A18587" s="26"/>
      <c r="C18587" s="6"/>
      <c r="H18587" s="8"/>
      <c r="I18587" s="4"/>
      <c r="V18587" s="27"/>
    </row>
    <row r="18588" spans="1:22" x14ac:dyDescent="0.3">
      <c r="A18588" s="26"/>
      <c r="C18588" s="6"/>
      <c r="H18588" s="8"/>
      <c r="I18588" s="4"/>
      <c r="V18588" s="27"/>
    </row>
    <row r="18589" spans="1:22" x14ac:dyDescent="0.3">
      <c r="A18589" s="26"/>
      <c r="C18589" s="6"/>
      <c r="H18589" s="8"/>
      <c r="I18589" s="4"/>
      <c r="V18589" s="27"/>
    </row>
    <row r="18590" spans="1:22" x14ac:dyDescent="0.3">
      <c r="A18590" s="26"/>
      <c r="C18590" s="6"/>
      <c r="H18590" s="8"/>
      <c r="I18590" s="4"/>
      <c r="V18590" s="27"/>
    </row>
    <row r="18591" spans="1:22" x14ac:dyDescent="0.3">
      <c r="A18591" s="26"/>
      <c r="C18591" s="6"/>
      <c r="H18591" s="8"/>
      <c r="I18591" s="4"/>
      <c r="V18591" s="27"/>
    </row>
    <row r="18592" spans="1:22" x14ac:dyDescent="0.3">
      <c r="A18592" s="26"/>
      <c r="C18592" s="6"/>
      <c r="H18592" s="8"/>
      <c r="I18592" s="4"/>
      <c r="V18592" s="27"/>
    </row>
    <row r="18593" spans="1:22" x14ac:dyDescent="0.3">
      <c r="A18593" s="26"/>
      <c r="C18593" s="6"/>
      <c r="H18593" s="8"/>
      <c r="I18593" s="4"/>
      <c r="V18593" s="27"/>
    </row>
    <row r="18594" spans="1:22" x14ac:dyDescent="0.3">
      <c r="A18594" s="26"/>
      <c r="C18594" s="6"/>
      <c r="H18594" s="8"/>
      <c r="I18594" s="4"/>
      <c r="V18594" s="27"/>
    </row>
    <row r="18595" spans="1:22" x14ac:dyDescent="0.3">
      <c r="A18595" s="26"/>
      <c r="C18595" s="6"/>
      <c r="H18595" s="8"/>
      <c r="I18595" s="4"/>
      <c r="V18595" s="27"/>
    </row>
    <row r="18596" spans="1:22" x14ac:dyDescent="0.3">
      <c r="A18596" s="26"/>
      <c r="C18596" s="6"/>
      <c r="H18596" s="8"/>
      <c r="I18596" s="4"/>
      <c r="V18596" s="27"/>
    </row>
    <row r="18597" spans="1:22" x14ac:dyDescent="0.3">
      <c r="A18597" s="22"/>
      <c r="C18597" s="6"/>
      <c r="H18597" s="8"/>
      <c r="I18597" s="4"/>
      <c r="V18597" s="27"/>
    </row>
    <row r="18598" spans="1:22" x14ac:dyDescent="0.3">
      <c r="A18598" s="22"/>
      <c r="C18598" s="6"/>
      <c r="H18598" s="8"/>
      <c r="I18598" s="4"/>
      <c r="V18598" s="27"/>
    </row>
    <row r="18599" spans="1:22" x14ac:dyDescent="0.3">
      <c r="A18599" s="22"/>
      <c r="C18599" s="6"/>
      <c r="H18599" s="8"/>
      <c r="I18599" s="4"/>
      <c r="V18599" s="27"/>
    </row>
    <row r="18600" spans="1:22" x14ac:dyDescent="0.3">
      <c r="A18600" s="22"/>
      <c r="C18600" s="6"/>
      <c r="H18600" s="8"/>
      <c r="I18600" s="4"/>
      <c r="V18600" s="27"/>
    </row>
    <row r="18601" spans="1:22" x14ac:dyDescent="0.3">
      <c r="A18601" s="22"/>
      <c r="C18601" s="6"/>
      <c r="H18601" s="8"/>
      <c r="I18601" s="4"/>
      <c r="V18601" s="27"/>
    </row>
    <row r="18602" spans="1:22" x14ac:dyDescent="0.3">
      <c r="A18602" s="22"/>
      <c r="C18602" s="6"/>
      <c r="H18602" s="8"/>
      <c r="I18602" s="4"/>
      <c r="V18602" s="27"/>
    </row>
    <row r="18603" spans="1:22" x14ac:dyDescent="0.3">
      <c r="A18603" s="22"/>
      <c r="C18603" s="6"/>
      <c r="H18603" s="8"/>
      <c r="I18603" s="4"/>
      <c r="V18603" s="27"/>
    </row>
    <row r="18604" spans="1:22" x14ac:dyDescent="0.3">
      <c r="A18604" s="22"/>
      <c r="C18604" s="6"/>
      <c r="H18604" s="8"/>
      <c r="I18604" s="4"/>
      <c r="V18604" s="27"/>
    </row>
    <row r="18605" spans="1:22" x14ac:dyDescent="0.3">
      <c r="A18605" s="22"/>
      <c r="C18605" s="6"/>
      <c r="H18605" s="8"/>
      <c r="I18605" s="4"/>
      <c r="V18605" s="27"/>
    </row>
    <row r="18606" spans="1:22" x14ac:dyDescent="0.3">
      <c r="A18606" s="22"/>
      <c r="C18606" s="6"/>
      <c r="H18606" s="8"/>
      <c r="I18606" s="4"/>
      <c r="V18606" s="27"/>
    </row>
    <row r="18607" spans="1:22" x14ac:dyDescent="0.3">
      <c r="A18607" s="22"/>
      <c r="C18607" s="6"/>
      <c r="H18607" s="8"/>
      <c r="I18607" s="4"/>
      <c r="V18607" s="27"/>
    </row>
    <row r="18608" spans="1:22" x14ac:dyDescent="0.3">
      <c r="A18608" s="22"/>
      <c r="C18608" s="6"/>
      <c r="H18608" s="8"/>
      <c r="I18608" s="4"/>
      <c r="V18608" s="27"/>
    </row>
    <row r="18609" spans="1:22" x14ac:dyDescent="0.3">
      <c r="A18609" s="22"/>
      <c r="C18609" s="6"/>
      <c r="H18609" s="8"/>
      <c r="I18609" s="4"/>
      <c r="V18609" s="27"/>
    </row>
    <row r="18610" spans="1:22" x14ac:dyDescent="0.3">
      <c r="A18610" s="22"/>
      <c r="C18610" s="6"/>
      <c r="H18610" s="8"/>
      <c r="I18610" s="4"/>
      <c r="V18610" s="27"/>
    </row>
    <row r="18611" spans="1:22" x14ac:dyDescent="0.3">
      <c r="A18611" s="22"/>
      <c r="C18611" s="6"/>
      <c r="H18611" s="8"/>
      <c r="I18611" s="4"/>
      <c r="V18611" s="27"/>
    </row>
    <row r="18612" spans="1:22" x14ac:dyDescent="0.3">
      <c r="A18612" s="22"/>
      <c r="C18612" s="6"/>
      <c r="H18612" s="8"/>
      <c r="I18612" s="4"/>
      <c r="V18612" s="27"/>
    </row>
    <row r="18613" spans="1:22" x14ac:dyDescent="0.3">
      <c r="A18613" s="22"/>
      <c r="C18613" s="6"/>
      <c r="H18613" s="8"/>
      <c r="I18613" s="4"/>
      <c r="V18613" s="27"/>
    </row>
    <row r="18614" spans="1:22" x14ac:dyDescent="0.3">
      <c r="A18614" s="22"/>
      <c r="C18614" s="6"/>
      <c r="H18614" s="8"/>
      <c r="I18614" s="4"/>
      <c r="V18614" s="27"/>
    </row>
    <row r="18615" spans="1:22" x14ac:dyDescent="0.3">
      <c r="A18615" s="22"/>
      <c r="C18615" s="6"/>
      <c r="H18615" s="8"/>
      <c r="I18615" s="4"/>
      <c r="V18615" s="27"/>
    </row>
    <row r="18616" spans="1:22" x14ac:dyDescent="0.3">
      <c r="A18616" s="22"/>
      <c r="C18616" s="6"/>
      <c r="H18616" s="8"/>
      <c r="I18616" s="4"/>
      <c r="V18616" s="27"/>
    </row>
    <row r="18617" spans="1:22" x14ac:dyDescent="0.3">
      <c r="A18617" s="22"/>
      <c r="C18617" s="6"/>
      <c r="H18617" s="8"/>
      <c r="I18617" s="4"/>
      <c r="V18617" s="27"/>
    </row>
    <row r="18618" spans="1:22" x14ac:dyDescent="0.3">
      <c r="A18618" s="22"/>
      <c r="C18618" s="6"/>
      <c r="H18618" s="8"/>
      <c r="I18618" s="4"/>
      <c r="V18618" s="27"/>
    </row>
    <row r="18619" spans="1:22" x14ac:dyDescent="0.3">
      <c r="A18619" s="22"/>
      <c r="C18619" s="6"/>
      <c r="H18619" s="8"/>
      <c r="I18619" s="4"/>
      <c r="V18619" s="27"/>
    </row>
    <row r="18620" spans="1:22" x14ac:dyDescent="0.3">
      <c r="A18620" s="22"/>
      <c r="C18620" s="6"/>
      <c r="H18620" s="8"/>
      <c r="I18620" s="4"/>
      <c r="V18620" s="27"/>
    </row>
    <row r="18621" spans="1:22" x14ac:dyDescent="0.3">
      <c r="A18621" s="22"/>
      <c r="C18621" s="6"/>
      <c r="H18621" s="8"/>
      <c r="I18621" s="4"/>
      <c r="V18621" s="27"/>
    </row>
    <row r="18622" spans="1:22" x14ac:dyDescent="0.3">
      <c r="A18622" s="22"/>
      <c r="C18622" s="6"/>
      <c r="H18622" s="8"/>
      <c r="I18622" s="4"/>
      <c r="V18622" s="27"/>
    </row>
    <row r="18623" spans="1:22" x14ac:dyDescent="0.3">
      <c r="A18623" s="22"/>
      <c r="C18623" s="6"/>
      <c r="H18623" s="8"/>
      <c r="I18623" s="4"/>
      <c r="V18623" s="27"/>
    </row>
    <row r="18624" spans="1:22" x14ac:dyDescent="0.3">
      <c r="A18624" s="22"/>
      <c r="C18624" s="6"/>
      <c r="H18624" s="8"/>
      <c r="I18624" s="4"/>
      <c r="V18624" s="27"/>
    </row>
    <row r="18625" spans="1:22" x14ac:dyDescent="0.3">
      <c r="A18625" s="22"/>
      <c r="C18625" s="6"/>
      <c r="H18625" s="8"/>
      <c r="I18625" s="4"/>
      <c r="V18625" s="27"/>
    </row>
    <row r="18626" spans="1:22" x14ac:dyDescent="0.3">
      <c r="A18626" s="22"/>
      <c r="C18626" s="6"/>
      <c r="H18626" s="8"/>
      <c r="I18626" s="4"/>
      <c r="V18626" s="27"/>
    </row>
    <row r="18627" spans="1:22" x14ac:dyDescent="0.3">
      <c r="A18627" s="22"/>
      <c r="C18627" s="6"/>
      <c r="H18627" s="8"/>
      <c r="I18627" s="4"/>
      <c r="V18627" s="27"/>
    </row>
    <row r="18628" spans="1:22" x14ac:dyDescent="0.3">
      <c r="A18628" s="22"/>
      <c r="C18628" s="6"/>
      <c r="H18628" s="8"/>
      <c r="I18628" s="4"/>
      <c r="V18628" s="27"/>
    </row>
    <row r="18629" spans="1:22" x14ac:dyDescent="0.3">
      <c r="A18629" s="22"/>
      <c r="C18629" s="6"/>
      <c r="H18629" s="8"/>
      <c r="I18629" s="4"/>
      <c r="V18629" s="27"/>
    </row>
    <row r="18630" spans="1:22" x14ac:dyDescent="0.3">
      <c r="A18630" s="22"/>
      <c r="C18630" s="6"/>
      <c r="H18630" s="8"/>
      <c r="I18630" s="4"/>
      <c r="V18630" s="27"/>
    </row>
    <row r="18631" spans="1:22" x14ac:dyDescent="0.3">
      <c r="A18631" s="22"/>
      <c r="C18631" s="6"/>
      <c r="H18631" s="8"/>
      <c r="I18631" s="4"/>
      <c r="V18631" s="27"/>
    </row>
    <row r="18632" spans="1:22" x14ac:dyDescent="0.3">
      <c r="A18632" s="22"/>
      <c r="C18632" s="6"/>
      <c r="H18632" s="8"/>
      <c r="I18632" s="4"/>
      <c r="V18632" s="27"/>
    </row>
    <row r="18633" spans="1:22" x14ac:dyDescent="0.3">
      <c r="A18633" s="22"/>
      <c r="C18633" s="6"/>
      <c r="H18633" s="8"/>
      <c r="I18633" s="4"/>
      <c r="V18633" s="27"/>
    </row>
    <row r="18634" spans="1:22" x14ac:dyDescent="0.3">
      <c r="A18634" s="22"/>
      <c r="C18634" s="6"/>
      <c r="H18634" s="8"/>
      <c r="I18634" s="4"/>
      <c r="V18634" s="27"/>
    </row>
    <row r="18635" spans="1:22" x14ac:dyDescent="0.3">
      <c r="A18635" s="22"/>
      <c r="C18635" s="6"/>
      <c r="H18635" s="8"/>
      <c r="I18635" s="4"/>
      <c r="V18635" s="27"/>
    </row>
    <row r="18636" spans="1:22" x14ac:dyDescent="0.3">
      <c r="A18636" s="22"/>
      <c r="C18636" s="6"/>
      <c r="H18636" s="8"/>
      <c r="I18636" s="4"/>
      <c r="V18636" s="27"/>
    </row>
    <row r="18637" spans="1:22" x14ac:dyDescent="0.3">
      <c r="A18637" s="22"/>
      <c r="C18637" s="6"/>
      <c r="H18637" s="8"/>
      <c r="I18637" s="4"/>
      <c r="V18637" s="27"/>
    </row>
    <row r="18638" spans="1:22" x14ac:dyDescent="0.3">
      <c r="A18638" s="22"/>
      <c r="C18638" s="6"/>
      <c r="H18638" s="8"/>
      <c r="I18638" s="4"/>
      <c r="V18638" s="27"/>
    </row>
    <row r="18639" spans="1:22" x14ac:dyDescent="0.3">
      <c r="A18639" s="22"/>
      <c r="C18639" s="6"/>
      <c r="H18639" s="8"/>
      <c r="I18639" s="4"/>
      <c r="V18639" s="27"/>
    </row>
    <row r="18640" spans="1:22" x14ac:dyDescent="0.3">
      <c r="A18640" s="26"/>
      <c r="C18640" s="6"/>
      <c r="H18640" s="8"/>
      <c r="I18640" s="4"/>
      <c r="V18640" s="27"/>
    </row>
    <row r="18641" spans="1:22" x14ac:dyDescent="0.3">
      <c r="C18641" s="6"/>
      <c r="H18641" s="8"/>
      <c r="I18641" s="4"/>
      <c r="V18641" s="27"/>
    </row>
    <row r="18642" spans="1:22" x14ac:dyDescent="0.3">
      <c r="A18642" s="26"/>
      <c r="C18642" s="6"/>
      <c r="H18642" s="8"/>
      <c r="I18642" s="4"/>
      <c r="V18642" s="27"/>
    </row>
    <row r="18643" spans="1:22" x14ac:dyDescent="0.3">
      <c r="C18643" s="6"/>
      <c r="H18643" s="8"/>
      <c r="I18643" s="4"/>
      <c r="V18643" s="27"/>
    </row>
    <row r="18644" spans="1:22" x14ac:dyDescent="0.3">
      <c r="A18644" s="22"/>
      <c r="C18644" s="6"/>
      <c r="H18644" s="8"/>
      <c r="I18644" s="4"/>
      <c r="V18644" s="27"/>
    </row>
    <row r="18645" spans="1:22" x14ac:dyDescent="0.3">
      <c r="A18645" s="22"/>
      <c r="C18645" s="6"/>
      <c r="H18645" s="8"/>
      <c r="I18645" s="4"/>
      <c r="V18645" s="27"/>
    </row>
    <row r="18646" spans="1:22" x14ac:dyDescent="0.3">
      <c r="A18646" s="22"/>
      <c r="C18646" s="6"/>
      <c r="H18646" s="8"/>
      <c r="I18646" s="4"/>
      <c r="V18646" s="27"/>
    </row>
    <row r="18647" spans="1:22" x14ac:dyDescent="0.3">
      <c r="A18647" s="22"/>
      <c r="C18647" s="6"/>
      <c r="H18647" s="8"/>
      <c r="I18647" s="4"/>
      <c r="V18647" s="27"/>
    </row>
    <row r="18648" spans="1:22" x14ac:dyDescent="0.3">
      <c r="A18648" s="22"/>
      <c r="C18648" s="6"/>
      <c r="H18648" s="8"/>
      <c r="I18648" s="4"/>
      <c r="V18648" s="27"/>
    </row>
    <row r="18649" spans="1:22" x14ac:dyDescent="0.3">
      <c r="A18649" s="22"/>
      <c r="C18649" s="6"/>
      <c r="H18649" s="8"/>
      <c r="I18649" s="4"/>
      <c r="V18649" s="27"/>
    </row>
    <row r="18650" spans="1:22" x14ac:dyDescent="0.3">
      <c r="A18650" s="22"/>
      <c r="C18650" s="6"/>
      <c r="H18650" s="8"/>
      <c r="I18650" s="4"/>
      <c r="V18650" s="27"/>
    </row>
    <row r="18651" spans="1:22" x14ac:dyDescent="0.3">
      <c r="A18651" s="22"/>
      <c r="C18651" s="6"/>
      <c r="H18651" s="8"/>
      <c r="I18651" s="4"/>
      <c r="V18651" s="27"/>
    </row>
    <row r="18652" spans="1:22" x14ac:dyDescent="0.3">
      <c r="A18652" s="22"/>
      <c r="C18652" s="6"/>
      <c r="H18652" s="8"/>
      <c r="I18652" s="4"/>
      <c r="V18652" s="27"/>
    </row>
    <row r="18653" spans="1:22" x14ac:dyDescent="0.3">
      <c r="A18653" s="22"/>
      <c r="C18653" s="6"/>
      <c r="H18653" s="8"/>
      <c r="I18653" s="4"/>
      <c r="V18653" s="27"/>
    </row>
    <row r="18654" spans="1:22" x14ac:dyDescent="0.3">
      <c r="A18654" s="22"/>
      <c r="C18654" s="6"/>
      <c r="H18654" s="8"/>
      <c r="I18654" s="4"/>
      <c r="V18654" s="27"/>
    </row>
    <row r="18655" spans="1:22" x14ac:dyDescent="0.3">
      <c r="A18655" s="22"/>
      <c r="C18655" s="6"/>
      <c r="H18655" s="8"/>
      <c r="I18655" s="4"/>
      <c r="V18655" s="27"/>
    </row>
    <row r="18656" spans="1:22" x14ac:dyDescent="0.3">
      <c r="A18656" s="22"/>
      <c r="C18656" s="6"/>
      <c r="H18656" s="8"/>
      <c r="I18656" s="4"/>
      <c r="V18656" s="27"/>
    </row>
    <row r="18657" spans="1:22" x14ac:dyDescent="0.3">
      <c r="A18657" s="22"/>
      <c r="C18657" s="6"/>
      <c r="H18657" s="8"/>
      <c r="I18657" s="4"/>
      <c r="V18657" s="27"/>
    </row>
    <row r="18658" spans="1:22" x14ac:dyDescent="0.3">
      <c r="A18658" s="22"/>
      <c r="C18658" s="6"/>
      <c r="H18658" s="8"/>
      <c r="I18658" s="4"/>
      <c r="V18658" s="27"/>
    </row>
    <row r="18659" spans="1:22" x14ac:dyDescent="0.3">
      <c r="A18659" s="22"/>
      <c r="C18659" s="6"/>
      <c r="H18659" s="8"/>
      <c r="I18659" s="4"/>
      <c r="V18659" s="27"/>
    </row>
    <row r="18660" spans="1:22" x14ac:dyDescent="0.3">
      <c r="A18660" s="22"/>
      <c r="C18660" s="6"/>
      <c r="H18660" s="8"/>
      <c r="I18660" s="4"/>
      <c r="V18660" s="27"/>
    </row>
    <row r="18661" spans="1:22" x14ac:dyDescent="0.3">
      <c r="A18661" s="22"/>
      <c r="C18661" s="6"/>
      <c r="H18661" s="8"/>
      <c r="I18661" s="4"/>
      <c r="V18661" s="27"/>
    </row>
    <row r="18662" spans="1:22" x14ac:dyDescent="0.3">
      <c r="A18662" s="22"/>
      <c r="C18662" s="6"/>
      <c r="H18662" s="8"/>
      <c r="I18662" s="4"/>
      <c r="V18662" s="27"/>
    </row>
    <row r="18663" spans="1:22" x14ac:dyDescent="0.3">
      <c r="A18663" s="22"/>
      <c r="C18663" s="6"/>
      <c r="H18663" s="8"/>
      <c r="I18663" s="4"/>
      <c r="V18663" s="27"/>
    </row>
    <row r="18664" spans="1:22" x14ac:dyDescent="0.3">
      <c r="A18664" s="22"/>
      <c r="C18664" s="6"/>
      <c r="H18664" s="8"/>
      <c r="I18664" s="4"/>
      <c r="V18664" s="27"/>
    </row>
    <row r="18665" spans="1:22" x14ac:dyDescent="0.3">
      <c r="A18665" s="22"/>
      <c r="C18665" s="6"/>
      <c r="H18665" s="8"/>
      <c r="I18665" s="4"/>
      <c r="V18665" s="27"/>
    </row>
    <row r="18666" spans="1:22" x14ac:dyDescent="0.3">
      <c r="A18666" s="22"/>
      <c r="C18666" s="6"/>
      <c r="H18666" s="8"/>
      <c r="I18666" s="4"/>
      <c r="V18666" s="27"/>
    </row>
    <row r="18667" spans="1:22" x14ac:dyDescent="0.3">
      <c r="A18667" s="22"/>
      <c r="C18667" s="6"/>
      <c r="H18667" s="8"/>
      <c r="I18667" s="4"/>
      <c r="V18667" s="27"/>
    </row>
    <row r="18668" spans="1:22" x14ac:dyDescent="0.3">
      <c r="A18668" s="22"/>
      <c r="C18668" s="6"/>
      <c r="H18668" s="8"/>
      <c r="I18668" s="4"/>
      <c r="V18668" s="27"/>
    </row>
    <row r="18669" spans="1:22" x14ac:dyDescent="0.3">
      <c r="A18669" s="22"/>
      <c r="C18669" s="6"/>
      <c r="H18669" s="8"/>
      <c r="I18669" s="4"/>
      <c r="V18669" s="27"/>
    </row>
    <row r="18670" spans="1:22" x14ac:dyDescent="0.3">
      <c r="A18670" s="22"/>
      <c r="C18670" s="6"/>
      <c r="H18670" s="8"/>
      <c r="I18670" s="4"/>
      <c r="V18670" s="27"/>
    </row>
    <row r="18671" spans="1:22" x14ac:dyDescent="0.3">
      <c r="A18671" s="22"/>
      <c r="C18671" s="6"/>
      <c r="H18671" s="8"/>
      <c r="I18671" s="4"/>
      <c r="V18671" s="27"/>
    </row>
    <row r="18672" spans="1:22" x14ac:dyDescent="0.3">
      <c r="A18672" s="22"/>
      <c r="C18672" s="6"/>
      <c r="H18672" s="8"/>
      <c r="I18672" s="4"/>
      <c r="V18672" s="27"/>
    </row>
    <row r="18673" spans="1:22" x14ac:dyDescent="0.3">
      <c r="A18673" s="22"/>
      <c r="C18673" s="6"/>
      <c r="H18673" s="8"/>
      <c r="I18673" s="4"/>
      <c r="V18673" s="27"/>
    </row>
    <row r="18674" spans="1:22" x14ac:dyDescent="0.3">
      <c r="A18674" s="22"/>
      <c r="C18674" s="6"/>
      <c r="H18674" s="8"/>
      <c r="I18674" s="4"/>
      <c r="V18674" s="27"/>
    </row>
    <row r="18675" spans="1:22" x14ac:dyDescent="0.3">
      <c r="A18675" s="22"/>
      <c r="C18675" s="6"/>
      <c r="H18675" s="8"/>
      <c r="I18675" s="4"/>
      <c r="V18675" s="27"/>
    </row>
    <row r="18676" spans="1:22" x14ac:dyDescent="0.3">
      <c r="A18676" s="22"/>
      <c r="C18676" s="6"/>
      <c r="H18676" s="8"/>
      <c r="I18676" s="4"/>
      <c r="V18676" s="27"/>
    </row>
    <row r="18677" spans="1:22" x14ac:dyDescent="0.3">
      <c r="A18677" s="22"/>
      <c r="C18677" s="6"/>
      <c r="H18677" s="8"/>
      <c r="I18677" s="4"/>
      <c r="V18677" s="27"/>
    </row>
    <row r="18678" spans="1:22" x14ac:dyDescent="0.3">
      <c r="A18678" s="22"/>
      <c r="C18678" s="6"/>
      <c r="H18678" s="8"/>
      <c r="I18678" s="4"/>
      <c r="V18678" s="27"/>
    </row>
    <row r="18679" spans="1:22" x14ac:dyDescent="0.3">
      <c r="A18679" s="22"/>
      <c r="C18679" s="6"/>
      <c r="H18679" s="8"/>
      <c r="I18679" s="4"/>
      <c r="V18679" s="27"/>
    </row>
    <row r="18680" spans="1:22" x14ac:dyDescent="0.3">
      <c r="A18680" s="22"/>
      <c r="C18680" s="6"/>
      <c r="H18680" s="8"/>
      <c r="I18680" s="4"/>
      <c r="V18680" s="27"/>
    </row>
    <row r="18681" spans="1:22" x14ac:dyDescent="0.3">
      <c r="A18681" s="22"/>
      <c r="C18681" s="6"/>
      <c r="H18681" s="8"/>
      <c r="I18681" s="4"/>
      <c r="V18681" s="27"/>
    </row>
    <row r="18682" spans="1:22" x14ac:dyDescent="0.3">
      <c r="A18682" s="22"/>
      <c r="C18682" s="6"/>
      <c r="H18682" s="8"/>
      <c r="I18682" s="4"/>
      <c r="V18682" s="27"/>
    </row>
    <row r="18683" spans="1:22" x14ac:dyDescent="0.3">
      <c r="A18683" s="22"/>
      <c r="C18683" s="6"/>
      <c r="H18683" s="8"/>
      <c r="I18683" s="4"/>
      <c r="V18683" s="27"/>
    </row>
    <row r="18684" spans="1:22" x14ac:dyDescent="0.3">
      <c r="A18684" s="22"/>
      <c r="C18684" s="6"/>
      <c r="H18684" s="8"/>
      <c r="I18684" s="4"/>
      <c r="V18684" s="27"/>
    </row>
    <row r="18685" spans="1:22" x14ac:dyDescent="0.3">
      <c r="A18685" s="22"/>
      <c r="C18685" s="6"/>
      <c r="H18685" s="8"/>
      <c r="I18685" s="4"/>
      <c r="V18685" s="27"/>
    </row>
    <row r="18686" spans="1:22" x14ac:dyDescent="0.3">
      <c r="A18686" s="22"/>
      <c r="C18686" s="6"/>
      <c r="H18686" s="8"/>
      <c r="I18686" s="4"/>
      <c r="V18686" s="27"/>
    </row>
    <row r="18687" spans="1:22" x14ac:dyDescent="0.3">
      <c r="A18687" s="22"/>
      <c r="C18687" s="6"/>
      <c r="H18687" s="8"/>
      <c r="I18687" s="4"/>
      <c r="V18687" s="27"/>
    </row>
    <row r="18688" spans="1:22" x14ac:dyDescent="0.3">
      <c r="A18688" s="22"/>
      <c r="C18688" s="6"/>
      <c r="H18688" s="8"/>
      <c r="I18688" s="4"/>
      <c r="V18688" s="27"/>
    </row>
    <row r="18689" spans="1:22" x14ac:dyDescent="0.3">
      <c r="A18689" s="22"/>
      <c r="C18689" s="6"/>
      <c r="H18689" s="8"/>
      <c r="I18689" s="4"/>
      <c r="V18689" s="27"/>
    </row>
    <row r="18690" spans="1:22" x14ac:dyDescent="0.3">
      <c r="A18690" s="22"/>
      <c r="C18690" s="6"/>
      <c r="H18690" s="8"/>
      <c r="I18690" s="4"/>
      <c r="V18690" s="27"/>
    </row>
    <row r="18691" spans="1:22" x14ac:dyDescent="0.3">
      <c r="A18691" s="22"/>
      <c r="C18691" s="6"/>
      <c r="H18691" s="8"/>
      <c r="I18691" s="4"/>
      <c r="V18691" s="27"/>
    </row>
    <row r="18692" spans="1:22" x14ac:dyDescent="0.3">
      <c r="A18692" s="22"/>
      <c r="C18692" s="6"/>
      <c r="H18692" s="8"/>
      <c r="I18692" s="4"/>
      <c r="V18692" s="27"/>
    </row>
    <row r="18693" spans="1:22" x14ac:dyDescent="0.3">
      <c r="A18693" s="22"/>
      <c r="C18693" s="6"/>
      <c r="H18693" s="8"/>
      <c r="I18693" s="4"/>
      <c r="V18693" s="27"/>
    </row>
    <row r="18694" spans="1:22" x14ac:dyDescent="0.3">
      <c r="A18694" s="22"/>
      <c r="C18694" s="6"/>
      <c r="H18694" s="8"/>
      <c r="I18694" s="4"/>
      <c r="V18694" s="27"/>
    </row>
    <row r="18695" spans="1:22" x14ac:dyDescent="0.3">
      <c r="A18695" s="22"/>
      <c r="C18695" s="6"/>
      <c r="H18695" s="8"/>
      <c r="I18695" s="4"/>
      <c r="V18695" s="27"/>
    </row>
    <row r="18696" spans="1:22" x14ac:dyDescent="0.3">
      <c r="A18696" s="22"/>
      <c r="C18696" s="6"/>
      <c r="H18696" s="8"/>
      <c r="I18696" s="4"/>
      <c r="V18696" s="27"/>
    </row>
    <row r="18697" spans="1:22" x14ac:dyDescent="0.3">
      <c r="A18697" s="22"/>
      <c r="C18697" s="6"/>
      <c r="H18697" s="8"/>
      <c r="I18697" s="4"/>
      <c r="V18697" s="27"/>
    </row>
    <row r="18698" spans="1:22" x14ac:dyDescent="0.3">
      <c r="A18698" s="22"/>
      <c r="C18698" s="6"/>
      <c r="H18698" s="8"/>
      <c r="I18698" s="4"/>
      <c r="V18698" s="27"/>
    </row>
    <row r="18699" spans="1:22" x14ac:dyDescent="0.3">
      <c r="A18699" s="22"/>
      <c r="C18699" s="6"/>
      <c r="H18699" s="8"/>
      <c r="I18699" s="4"/>
      <c r="V18699" s="27"/>
    </row>
    <row r="18700" spans="1:22" x14ac:dyDescent="0.3">
      <c r="A18700" s="22"/>
      <c r="C18700" s="6"/>
      <c r="H18700" s="8"/>
      <c r="I18700" s="4"/>
      <c r="V18700" s="27"/>
    </row>
    <row r="18701" spans="1:22" x14ac:dyDescent="0.3">
      <c r="A18701" s="22"/>
      <c r="C18701" s="6"/>
      <c r="H18701" s="8"/>
      <c r="I18701" s="4"/>
      <c r="V18701" s="27"/>
    </row>
    <row r="18702" spans="1:22" x14ac:dyDescent="0.3">
      <c r="A18702" s="22"/>
      <c r="C18702" s="6"/>
      <c r="H18702" s="8"/>
      <c r="I18702" s="4"/>
      <c r="V18702" s="27"/>
    </row>
    <row r="18703" spans="1:22" x14ac:dyDescent="0.3">
      <c r="A18703" s="22"/>
      <c r="C18703" s="6"/>
      <c r="H18703" s="8"/>
      <c r="I18703" s="4"/>
      <c r="V18703" s="27"/>
    </row>
    <row r="18704" spans="1:22" x14ac:dyDescent="0.3">
      <c r="A18704" s="22"/>
      <c r="C18704" s="6"/>
      <c r="H18704" s="8"/>
      <c r="I18704" s="4"/>
      <c r="V18704" s="27"/>
    </row>
    <row r="18705" spans="1:22" x14ac:dyDescent="0.3">
      <c r="A18705" s="22"/>
      <c r="C18705" s="6"/>
      <c r="H18705" s="8"/>
      <c r="I18705" s="4"/>
      <c r="V18705" s="27"/>
    </row>
    <row r="18706" spans="1:22" x14ac:dyDescent="0.3">
      <c r="A18706" s="22"/>
      <c r="C18706" s="6"/>
      <c r="H18706" s="8"/>
      <c r="I18706" s="4"/>
      <c r="V18706" s="27"/>
    </row>
    <row r="18707" spans="1:22" x14ac:dyDescent="0.3">
      <c r="A18707" s="22"/>
      <c r="C18707" s="6"/>
      <c r="H18707" s="8"/>
      <c r="I18707" s="4"/>
      <c r="V18707" s="27"/>
    </row>
    <row r="18708" spans="1:22" x14ac:dyDescent="0.3">
      <c r="A18708" s="22"/>
      <c r="C18708" s="6"/>
      <c r="H18708" s="8"/>
      <c r="I18708" s="4"/>
      <c r="V18708" s="27"/>
    </row>
    <row r="18709" spans="1:22" x14ac:dyDescent="0.3">
      <c r="A18709" s="22"/>
      <c r="C18709" s="6"/>
      <c r="H18709" s="8"/>
      <c r="I18709" s="4"/>
      <c r="V18709" s="27"/>
    </row>
    <row r="18710" spans="1:22" x14ac:dyDescent="0.3">
      <c r="A18710" s="22"/>
      <c r="C18710" s="6"/>
      <c r="H18710" s="8"/>
      <c r="I18710" s="4"/>
      <c r="V18710" s="27"/>
    </row>
    <row r="18711" spans="1:22" x14ac:dyDescent="0.3">
      <c r="A18711" s="22"/>
      <c r="C18711" s="6"/>
      <c r="H18711" s="8"/>
      <c r="I18711" s="4"/>
      <c r="V18711" s="27"/>
    </row>
    <row r="18712" spans="1:22" x14ac:dyDescent="0.3">
      <c r="A18712" s="22"/>
      <c r="C18712" s="6"/>
      <c r="H18712" s="8"/>
      <c r="I18712" s="4"/>
      <c r="V18712" s="27"/>
    </row>
    <row r="18713" spans="1:22" x14ac:dyDescent="0.3">
      <c r="A18713" s="22"/>
      <c r="C18713" s="6"/>
      <c r="H18713" s="8"/>
      <c r="I18713" s="4"/>
      <c r="V18713" s="27"/>
    </row>
    <row r="18714" spans="1:22" x14ac:dyDescent="0.3">
      <c r="A18714" s="22"/>
      <c r="C18714" s="6"/>
      <c r="H18714" s="8"/>
      <c r="I18714" s="4"/>
      <c r="V18714" s="27"/>
    </row>
    <row r="18715" spans="1:22" x14ac:dyDescent="0.3">
      <c r="A18715" s="22"/>
      <c r="C18715" s="6"/>
      <c r="H18715" s="8"/>
      <c r="I18715" s="4"/>
      <c r="V18715" s="27"/>
    </row>
    <row r="18716" spans="1:22" x14ac:dyDescent="0.3">
      <c r="A18716" s="22"/>
      <c r="C18716" s="6"/>
      <c r="H18716" s="8"/>
      <c r="I18716" s="4"/>
      <c r="V18716" s="27"/>
    </row>
    <row r="18717" spans="1:22" x14ac:dyDescent="0.3">
      <c r="A18717" s="22"/>
      <c r="C18717" s="6"/>
      <c r="H18717" s="8"/>
      <c r="I18717" s="4"/>
      <c r="V18717" s="27"/>
    </row>
    <row r="18718" spans="1:22" x14ac:dyDescent="0.3">
      <c r="A18718" s="22"/>
      <c r="C18718" s="6"/>
      <c r="H18718" s="8"/>
      <c r="I18718" s="4"/>
      <c r="V18718" s="27"/>
    </row>
    <row r="18719" spans="1:22" x14ac:dyDescent="0.3">
      <c r="A18719" s="22"/>
      <c r="C18719" s="6"/>
      <c r="H18719" s="8"/>
      <c r="I18719" s="4"/>
      <c r="V18719" s="27"/>
    </row>
    <row r="18720" spans="1:22" x14ac:dyDescent="0.3">
      <c r="A18720" s="22"/>
      <c r="C18720" s="6"/>
      <c r="H18720" s="8"/>
      <c r="I18720" s="4"/>
      <c r="V18720" s="27"/>
    </row>
    <row r="18721" spans="1:22" x14ac:dyDescent="0.3">
      <c r="A18721" s="22"/>
      <c r="C18721" s="6"/>
      <c r="H18721" s="8"/>
      <c r="I18721" s="4"/>
      <c r="V18721" s="27"/>
    </row>
    <row r="18722" spans="1:22" x14ac:dyDescent="0.3">
      <c r="A18722" s="22"/>
      <c r="C18722" s="6"/>
      <c r="H18722" s="8"/>
      <c r="I18722" s="4"/>
      <c r="V18722" s="27"/>
    </row>
    <row r="18723" spans="1:22" x14ac:dyDescent="0.3">
      <c r="A18723" s="22"/>
      <c r="C18723" s="6"/>
      <c r="H18723" s="8"/>
      <c r="I18723" s="4"/>
      <c r="V18723" s="27"/>
    </row>
    <row r="18724" spans="1:22" x14ac:dyDescent="0.3">
      <c r="A18724" s="22"/>
      <c r="C18724" s="6"/>
      <c r="H18724" s="8"/>
      <c r="I18724" s="4"/>
      <c r="V18724" s="27"/>
    </row>
    <row r="18725" spans="1:22" x14ac:dyDescent="0.3">
      <c r="A18725" s="22"/>
      <c r="C18725" s="6"/>
      <c r="H18725" s="8"/>
      <c r="I18725" s="4"/>
      <c r="V18725" s="27"/>
    </row>
    <row r="18726" spans="1:22" x14ac:dyDescent="0.3">
      <c r="A18726" s="22"/>
      <c r="C18726" s="6"/>
      <c r="H18726" s="8"/>
      <c r="I18726" s="4"/>
      <c r="V18726" s="27"/>
    </row>
    <row r="18727" spans="1:22" x14ac:dyDescent="0.3">
      <c r="A18727" s="22"/>
      <c r="C18727" s="6"/>
      <c r="H18727" s="8"/>
      <c r="I18727" s="4"/>
      <c r="V18727" s="27"/>
    </row>
    <row r="18728" spans="1:22" x14ac:dyDescent="0.3">
      <c r="A18728" s="22"/>
      <c r="C18728" s="6"/>
      <c r="H18728" s="8"/>
      <c r="I18728" s="4"/>
      <c r="V18728" s="27"/>
    </row>
    <row r="18729" spans="1:22" x14ac:dyDescent="0.3">
      <c r="A18729" s="22"/>
      <c r="C18729" s="6"/>
      <c r="H18729" s="8"/>
      <c r="I18729" s="4"/>
      <c r="V18729" s="27"/>
    </row>
    <row r="18730" spans="1:22" x14ac:dyDescent="0.3">
      <c r="A18730" s="22"/>
      <c r="C18730" s="6"/>
      <c r="H18730" s="8"/>
      <c r="I18730" s="4"/>
      <c r="V18730" s="27"/>
    </row>
    <row r="18731" spans="1:22" x14ac:dyDescent="0.3">
      <c r="A18731" s="22"/>
      <c r="C18731" s="6"/>
      <c r="H18731" s="8"/>
      <c r="I18731" s="4"/>
      <c r="V18731" s="27"/>
    </row>
    <row r="18732" spans="1:22" x14ac:dyDescent="0.3">
      <c r="A18732" s="22"/>
      <c r="C18732" s="6"/>
      <c r="H18732" s="8"/>
      <c r="I18732" s="4"/>
      <c r="V18732" s="27"/>
    </row>
    <row r="18733" spans="1:22" x14ac:dyDescent="0.3">
      <c r="A18733" s="22"/>
      <c r="C18733" s="6"/>
      <c r="H18733" s="8"/>
      <c r="I18733" s="4"/>
      <c r="V18733" s="27"/>
    </row>
    <row r="18734" spans="1:22" x14ac:dyDescent="0.3">
      <c r="A18734" s="22"/>
      <c r="C18734" s="6"/>
      <c r="H18734" s="8"/>
      <c r="I18734" s="4"/>
      <c r="V18734" s="27"/>
    </row>
    <row r="18735" spans="1:22" x14ac:dyDescent="0.3">
      <c r="A18735" s="22"/>
      <c r="C18735" s="6"/>
      <c r="H18735" s="8"/>
      <c r="I18735" s="4"/>
      <c r="V18735" s="27"/>
    </row>
    <row r="18736" spans="1:22" x14ac:dyDescent="0.3">
      <c r="A18736" s="22"/>
      <c r="C18736" s="6"/>
      <c r="H18736" s="8"/>
      <c r="I18736" s="4"/>
      <c r="V18736" s="27"/>
    </row>
    <row r="18737" spans="1:22" x14ac:dyDescent="0.3">
      <c r="A18737" s="22"/>
      <c r="C18737" s="6"/>
      <c r="H18737" s="8"/>
      <c r="I18737" s="4"/>
      <c r="V18737" s="27"/>
    </row>
    <row r="18738" spans="1:22" x14ac:dyDescent="0.3">
      <c r="A18738" s="22"/>
      <c r="C18738" s="6"/>
      <c r="H18738" s="8"/>
      <c r="I18738" s="4"/>
      <c r="V18738" s="27"/>
    </row>
    <row r="18739" spans="1:22" x14ac:dyDescent="0.3">
      <c r="A18739" s="22"/>
      <c r="C18739" s="6"/>
      <c r="H18739" s="8"/>
      <c r="I18739" s="4"/>
      <c r="V18739" s="27"/>
    </row>
    <row r="18740" spans="1:22" x14ac:dyDescent="0.3">
      <c r="A18740" s="22"/>
      <c r="C18740" s="6"/>
      <c r="H18740" s="8"/>
      <c r="I18740" s="4"/>
      <c r="V18740" s="27"/>
    </row>
    <row r="18741" spans="1:22" x14ac:dyDescent="0.3">
      <c r="A18741" s="22"/>
      <c r="C18741" s="6"/>
      <c r="H18741" s="8"/>
      <c r="I18741" s="4"/>
      <c r="V18741" s="27"/>
    </row>
    <row r="18742" spans="1:22" x14ac:dyDescent="0.3">
      <c r="A18742" s="22"/>
      <c r="C18742" s="6"/>
      <c r="H18742" s="8"/>
      <c r="I18742" s="4"/>
      <c r="V18742" s="27"/>
    </row>
    <row r="18743" spans="1:22" x14ac:dyDescent="0.3">
      <c r="A18743" s="22"/>
      <c r="C18743" s="6"/>
      <c r="H18743" s="8"/>
      <c r="I18743" s="4"/>
      <c r="V18743" s="27"/>
    </row>
    <row r="18744" spans="1:22" x14ac:dyDescent="0.3">
      <c r="A18744" s="22"/>
      <c r="C18744" s="6"/>
      <c r="H18744" s="8"/>
      <c r="I18744" s="4"/>
      <c r="V18744" s="27"/>
    </row>
    <row r="18745" spans="1:22" x14ac:dyDescent="0.3">
      <c r="A18745" s="22"/>
      <c r="C18745" s="6"/>
      <c r="H18745" s="8"/>
      <c r="I18745" s="4"/>
      <c r="V18745" s="27"/>
    </row>
    <row r="18746" spans="1:22" x14ac:dyDescent="0.3">
      <c r="A18746" s="22"/>
      <c r="C18746" s="6"/>
      <c r="H18746" s="8"/>
      <c r="I18746" s="4"/>
      <c r="V18746" s="27"/>
    </row>
    <row r="18747" spans="1:22" x14ac:dyDescent="0.3">
      <c r="A18747" s="22"/>
      <c r="C18747" s="6"/>
      <c r="H18747" s="8"/>
      <c r="I18747" s="4"/>
      <c r="V18747" s="27"/>
    </row>
    <row r="18748" spans="1:22" x14ac:dyDescent="0.3">
      <c r="A18748" s="22"/>
      <c r="C18748" s="6"/>
      <c r="H18748" s="8"/>
      <c r="I18748" s="4"/>
      <c r="V18748" s="27"/>
    </row>
    <row r="18749" spans="1:22" x14ac:dyDescent="0.3">
      <c r="A18749" s="22"/>
      <c r="C18749" s="6"/>
      <c r="H18749" s="8"/>
      <c r="I18749" s="4"/>
      <c r="V18749" s="27"/>
    </row>
    <row r="18750" spans="1:22" x14ac:dyDescent="0.3">
      <c r="A18750" s="22"/>
      <c r="C18750" s="6"/>
      <c r="H18750" s="8"/>
      <c r="I18750" s="4"/>
      <c r="V18750" s="27"/>
    </row>
    <row r="18751" spans="1:22" x14ac:dyDescent="0.3">
      <c r="A18751" s="22"/>
      <c r="C18751" s="6"/>
      <c r="H18751" s="8"/>
      <c r="I18751" s="4"/>
      <c r="V18751" s="27"/>
    </row>
    <row r="18752" spans="1:22" x14ac:dyDescent="0.3">
      <c r="A18752" s="22"/>
      <c r="C18752" s="6"/>
      <c r="H18752" s="8"/>
      <c r="I18752" s="4"/>
      <c r="V18752" s="27"/>
    </row>
    <row r="18753" spans="1:22" x14ac:dyDescent="0.3">
      <c r="A18753" s="22"/>
      <c r="C18753" s="6"/>
      <c r="H18753" s="8"/>
      <c r="I18753" s="4"/>
      <c r="V18753" s="27"/>
    </row>
    <row r="18754" spans="1:22" x14ac:dyDescent="0.3">
      <c r="A18754" s="22"/>
      <c r="C18754" s="6"/>
      <c r="H18754" s="8"/>
      <c r="I18754" s="4"/>
      <c r="V18754" s="27"/>
    </row>
    <row r="18755" spans="1:22" x14ac:dyDescent="0.3">
      <c r="A18755" s="22"/>
      <c r="C18755" s="6"/>
      <c r="H18755" s="8"/>
      <c r="I18755" s="4"/>
      <c r="V18755" s="27"/>
    </row>
    <row r="18756" spans="1:22" x14ac:dyDescent="0.3">
      <c r="A18756" s="22"/>
      <c r="C18756" s="6"/>
      <c r="H18756" s="8"/>
      <c r="I18756" s="4"/>
      <c r="V18756" s="27"/>
    </row>
    <row r="18757" spans="1:22" x14ac:dyDescent="0.3">
      <c r="A18757" s="22"/>
      <c r="C18757" s="6"/>
      <c r="H18757" s="8"/>
      <c r="I18757" s="4"/>
      <c r="V18757" s="27"/>
    </row>
    <row r="18758" spans="1:22" x14ac:dyDescent="0.3">
      <c r="A18758" s="22"/>
      <c r="C18758" s="6"/>
      <c r="H18758" s="8"/>
      <c r="I18758" s="4"/>
      <c r="V18758" s="27"/>
    </row>
    <row r="18759" spans="1:22" x14ac:dyDescent="0.3">
      <c r="A18759" s="22"/>
      <c r="C18759" s="6"/>
      <c r="H18759" s="8"/>
      <c r="I18759" s="4"/>
      <c r="V18759" s="27"/>
    </row>
    <row r="18760" spans="1:22" x14ac:dyDescent="0.3">
      <c r="A18760" s="22"/>
      <c r="C18760" s="6"/>
      <c r="H18760" s="8"/>
      <c r="I18760" s="4"/>
      <c r="V18760" s="27"/>
    </row>
    <row r="18761" spans="1:22" x14ac:dyDescent="0.3">
      <c r="A18761" s="22"/>
      <c r="C18761" s="6"/>
      <c r="H18761" s="8"/>
      <c r="I18761" s="4"/>
      <c r="V18761" s="27"/>
    </row>
    <row r="18762" spans="1:22" x14ac:dyDescent="0.3">
      <c r="A18762" s="22"/>
      <c r="C18762" s="6"/>
      <c r="H18762" s="8"/>
      <c r="I18762" s="4"/>
      <c r="V18762" s="27"/>
    </row>
    <row r="18763" spans="1:22" x14ac:dyDescent="0.3">
      <c r="A18763" s="22"/>
      <c r="C18763" s="6"/>
      <c r="H18763" s="8"/>
      <c r="I18763" s="4"/>
      <c r="V18763" s="27"/>
    </row>
    <row r="18764" spans="1:22" x14ac:dyDescent="0.3">
      <c r="A18764" s="22"/>
      <c r="C18764" s="6"/>
      <c r="H18764" s="8"/>
      <c r="I18764" s="4"/>
      <c r="V18764" s="27"/>
    </row>
    <row r="18765" spans="1:22" x14ac:dyDescent="0.3">
      <c r="A18765" s="22"/>
      <c r="C18765" s="6"/>
      <c r="H18765" s="8"/>
      <c r="I18765" s="4"/>
      <c r="V18765" s="27"/>
    </row>
    <row r="18766" spans="1:22" x14ac:dyDescent="0.3">
      <c r="A18766" s="22"/>
      <c r="C18766" s="6"/>
      <c r="H18766" s="8"/>
      <c r="I18766" s="4"/>
      <c r="V18766" s="27"/>
    </row>
    <row r="18767" spans="1:22" x14ac:dyDescent="0.3">
      <c r="A18767" s="22"/>
      <c r="C18767" s="6"/>
      <c r="H18767" s="8"/>
      <c r="I18767" s="4"/>
      <c r="V18767" s="27"/>
    </row>
    <row r="18768" spans="1:22" x14ac:dyDescent="0.3">
      <c r="A18768" s="22"/>
      <c r="C18768" s="6"/>
      <c r="H18768" s="8"/>
      <c r="I18768" s="4"/>
      <c r="V18768" s="27"/>
    </row>
    <row r="18769" spans="1:22" x14ac:dyDescent="0.3">
      <c r="A18769" s="22"/>
      <c r="C18769" s="6"/>
      <c r="H18769" s="8"/>
      <c r="I18769" s="4"/>
      <c r="V18769" s="27"/>
    </row>
    <row r="18770" spans="1:22" x14ac:dyDescent="0.3">
      <c r="A18770" s="22"/>
      <c r="C18770" s="6"/>
      <c r="H18770" s="8"/>
      <c r="I18770" s="4"/>
      <c r="V18770" s="27"/>
    </row>
    <row r="18771" spans="1:22" x14ac:dyDescent="0.3">
      <c r="A18771" s="22"/>
      <c r="C18771" s="6"/>
      <c r="H18771" s="8"/>
      <c r="I18771" s="4"/>
      <c r="V18771" s="27"/>
    </row>
    <row r="18772" spans="1:22" x14ac:dyDescent="0.3">
      <c r="A18772" s="22"/>
      <c r="C18772" s="6"/>
      <c r="H18772" s="8"/>
      <c r="I18772" s="4"/>
      <c r="V18772" s="27"/>
    </row>
    <row r="18773" spans="1:22" x14ac:dyDescent="0.3">
      <c r="A18773" s="22"/>
      <c r="C18773" s="6"/>
      <c r="H18773" s="8"/>
      <c r="I18773" s="4"/>
      <c r="V18773" s="27"/>
    </row>
    <row r="18774" spans="1:22" x14ac:dyDescent="0.3">
      <c r="A18774" s="22"/>
      <c r="C18774" s="6"/>
      <c r="H18774" s="8"/>
      <c r="I18774" s="4"/>
      <c r="V18774" s="27"/>
    </row>
    <row r="18775" spans="1:22" x14ac:dyDescent="0.3">
      <c r="A18775" s="22"/>
      <c r="C18775" s="6"/>
      <c r="H18775" s="8"/>
      <c r="I18775" s="4"/>
      <c r="V18775" s="27"/>
    </row>
    <row r="18776" spans="1:22" x14ac:dyDescent="0.3">
      <c r="A18776" s="22"/>
      <c r="C18776" s="6"/>
      <c r="H18776" s="8"/>
      <c r="I18776" s="4"/>
      <c r="V18776" s="27"/>
    </row>
    <row r="18777" spans="1:22" x14ac:dyDescent="0.3">
      <c r="A18777" s="22"/>
      <c r="C18777" s="6"/>
      <c r="H18777" s="8"/>
      <c r="I18777" s="4"/>
      <c r="V18777" s="27"/>
    </row>
    <row r="18778" spans="1:22" x14ac:dyDescent="0.3">
      <c r="A18778" s="22"/>
      <c r="C18778" s="6"/>
      <c r="H18778" s="8"/>
      <c r="I18778" s="4"/>
      <c r="V18778" s="27"/>
    </row>
    <row r="18779" spans="1:22" x14ac:dyDescent="0.3">
      <c r="A18779" s="22"/>
      <c r="C18779" s="6"/>
      <c r="H18779" s="8"/>
      <c r="I18779" s="4"/>
      <c r="V18779" s="27"/>
    </row>
    <row r="18780" spans="1:22" x14ac:dyDescent="0.3">
      <c r="A18780" s="22"/>
      <c r="C18780" s="6"/>
      <c r="H18780" s="8"/>
      <c r="I18780" s="4"/>
      <c r="V18780" s="27"/>
    </row>
    <row r="18781" spans="1:22" x14ac:dyDescent="0.3">
      <c r="A18781" s="22"/>
      <c r="C18781" s="6"/>
      <c r="H18781" s="8"/>
      <c r="I18781" s="4"/>
      <c r="V18781" s="27"/>
    </row>
    <row r="18782" spans="1:22" x14ac:dyDescent="0.3">
      <c r="A18782" s="22"/>
      <c r="C18782" s="6"/>
      <c r="H18782" s="8"/>
      <c r="I18782" s="4"/>
      <c r="V18782" s="27"/>
    </row>
    <row r="18783" spans="1:22" x14ac:dyDescent="0.3">
      <c r="A18783" s="22"/>
      <c r="C18783" s="6"/>
      <c r="H18783" s="8"/>
      <c r="I18783" s="4"/>
      <c r="V18783" s="27"/>
    </row>
    <row r="18784" spans="1:22" x14ac:dyDescent="0.3">
      <c r="A18784" s="22"/>
      <c r="C18784" s="6"/>
      <c r="H18784" s="8"/>
      <c r="I18784" s="4"/>
      <c r="V18784" s="27"/>
    </row>
    <row r="18785" spans="1:22" x14ac:dyDescent="0.3">
      <c r="A18785" s="22"/>
      <c r="C18785" s="6"/>
      <c r="H18785" s="8"/>
      <c r="I18785" s="4"/>
      <c r="V18785" s="27"/>
    </row>
    <row r="18786" spans="1:22" x14ac:dyDescent="0.3">
      <c r="A18786" s="22"/>
      <c r="C18786" s="6"/>
      <c r="H18786" s="8"/>
      <c r="I18786" s="4"/>
      <c r="V18786" s="27"/>
    </row>
    <row r="18787" spans="1:22" x14ac:dyDescent="0.3">
      <c r="A18787" s="22"/>
      <c r="C18787" s="6"/>
      <c r="H18787" s="8"/>
      <c r="I18787" s="4"/>
      <c r="V18787" s="27"/>
    </row>
    <row r="18788" spans="1:22" x14ac:dyDescent="0.3">
      <c r="A18788" s="22"/>
      <c r="C18788" s="6"/>
      <c r="H18788" s="8"/>
      <c r="I18788" s="4"/>
      <c r="V18788" s="27"/>
    </row>
    <row r="18789" spans="1:22" x14ac:dyDescent="0.3">
      <c r="A18789" s="22"/>
      <c r="C18789" s="6"/>
      <c r="H18789" s="8"/>
      <c r="I18789" s="4"/>
      <c r="V18789" s="27"/>
    </row>
    <row r="18790" spans="1:22" x14ac:dyDescent="0.3">
      <c r="A18790" s="22"/>
      <c r="C18790" s="6"/>
      <c r="H18790" s="8"/>
      <c r="I18790" s="4"/>
      <c r="V18790" s="27"/>
    </row>
    <row r="18791" spans="1:22" x14ac:dyDescent="0.3">
      <c r="A18791" s="22"/>
      <c r="C18791" s="6"/>
      <c r="H18791" s="8"/>
      <c r="I18791" s="4"/>
      <c r="V18791" s="27"/>
    </row>
    <row r="18792" spans="1:22" x14ac:dyDescent="0.3">
      <c r="A18792" s="22"/>
      <c r="C18792" s="6"/>
      <c r="H18792" s="8"/>
      <c r="I18792" s="4"/>
      <c r="V18792" s="27"/>
    </row>
    <row r="18793" spans="1:22" x14ac:dyDescent="0.3">
      <c r="A18793" s="22"/>
      <c r="C18793" s="6"/>
      <c r="H18793" s="8"/>
      <c r="I18793" s="4"/>
      <c r="V18793" s="27"/>
    </row>
    <row r="18794" spans="1:22" x14ac:dyDescent="0.3">
      <c r="A18794" s="22"/>
      <c r="C18794" s="6"/>
      <c r="H18794" s="8"/>
      <c r="I18794" s="4"/>
      <c r="V18794" s="27"/>
    </row>
    <row r="18795" spans="1:22" x14ac:dyDescent="0.3">
      <c r="A18795" s="22"/>
      <c r="C18795" s="6"/>
      <c r="H18795" s="8"/>
      <c r="I18795" s="4"/>
      <c r="V18795" s="27"/>
    </row>
    <row r="18796" spans="1:22" x14ac:dyDescent="0.3">
      <c r="A18796" s="22"/>
      <c r="C18796" s="6"/>
      <c r="H18796" s="8"/>
      <c r="I18796" s="4"/>
      <c r="V18796" s="27"/>
    </row>
    <row r="18797" spans="1:22" x14ac:dyDescent="0.3">
      <c r="A18797" s="22"/>
      <c r="C18797" s="6"/>
      <c r="H18797" s="8"/>
      <c r="I18797" s="4"/>
      <c r="V18797" s="27"/>
    </row>
    <row r="18798" spans="1:22" x14ac:dyDescent="0.3">
      <c r="C18798" s="6"/>
      <c r="H18798" s="8"/>
      <c r="I18798" s="4"/>
      <c r="V18798" s="27"/>
    </row>
    <row r="18799" spans="1:22" x14ac:dyDescent="0.3">
      <c r="C18799" s="6"/>
      <c r="H18799" s="8"/>
      <c r="I18799" s="4"/>
      <c r="V18799" s="27"/>
    </row>
    <row r="18800" spans="1:22" x14ac:dyDescent="0.3">
      <c r="C18800" s="6"/>
      <c r="H18800" s="8"/>
      <c r="I18800" s="4"/>
      <c r="V18800" s="27"/>
    </row>
    <row r="18801" spans="1:22" x14ac:dyDescent="0.3">
      <c r="C18801" s="6"/>
      <c r="H18801" s="8"/>
      <c r="I18801" s="4"/>
      <c r="V18801" s="27"/>
    </row>
    <row r="18802" spans="1:22" x14ac:dyDescent="0.3">
      <c r="A18802" s="22"/>
      <c r="C18802" s="6"/>
      <c r="H18802" s="8"/>
      <c r="I18802" s="4"/>
      <c r="V18802" s="27"/>
    </row>
    <row r="18803" spans="1:22" x14ac:dyDescent="0.3">
      <c r="A18803" s="22"/>
      <c r="C18803" s="6"/>
      <c r="H18803" s="8"/>
      <c r="I18803" s="4"/>
      <c r="V18803" s="27"/>
    </row>
    <row r="18804" spans="1:22" x14ac:dyDescent="0.3">
      <c r="A18804" s="22"/>
      <c r="C18804" s="6"/>
      <c r="H18804" s="8"/>
      <c r="I18804" s="4"/>
      <c r="V18804" s="27"/>
    </row>
    <row r="18805" spans="1:22" x14ac:dyDescent="0.3">
      <c r="A18805" s="22"/>
      <c r="C18805" s="6"/>
      <c r="H18805" s="8"/>
      <c r="I18805" s="4"/>
      <c r="V18805" s="27"/>
    </row>
    <row r="18806" spans="1:22" x14ac:dyDescent="0.3">
      <c r="A18806" s="22"/>
      <c r="C18806" s="6"/>
      <c r="H18806" s="8"/>
      <c r="I18806" s="4"/>
      <c r="V18806" s="27"/>
    </row>
    <row r="18807" spans="1:22" x14ac:dyDescent="0.3">
      <c r="A18807" s="22"/>
      <c r="C18807" s="6"/>
      <c r="H18807" s="8"/>
      <c r="I18807" s="4"/>
      <c r="V18807" s="27"/>
    </row>
    <row r="18808" spans="1:22" x14ac:dyDescent="0.3">
      <c r="A18808" s="22"/>
      <c r="C18808" s="6"/>
      <c r="H18808" s="8"/>
      <c r="I18808" s="4"/>
      <c r="V18808" s="27"/>
    </row>
    <row r="18809" spans="1:22" x14ac:dyDescent="0.3">
      <c r="A18809" s="22"/>
      <c r="C18809" s="6"/>
      <c r="H18809" s="8"/>
      <c r="I18809" s="4"/>
      <c r="V18809" s="27"/>
    </row>
    <row r="18810" spans="1:22" x14ac:dyDescent="0.3">
      <c r="A18810" s="22"/>
      <c r="C18810" s="6"/>
      <c r="H18810" s="8"/>
      <c r="I18810" s="4"/>
      <c r="V18810" s="27"/>
    </row>
    <row r="18811" spans="1:22" x14ac:dyDescent="0.3">
      <c r="A18811" s="22"/>
      <c r="C18811" s="6"/>
      <c r="H18811" s="8"/>
      <c r="I18811" s="4"/>
      <c r="V18811" s="27"/>
    </row>
    <row r="18812" spans="1:22" x14ac:dyDescent="0.3">
      <c r="A18812" s="22"/>
      <c r="C18812" s="6"/>
      <c r="H18812" s="8"/>
      <c r="I18812" s="4"/>
      <c r="V18812" s="27"/>
    </row>
    <row r="18813" spans="1:22" x14ac:dyDescent="0.3">
      <c r="A18813" s="22"/>
      <c r="C18813" s="6"/>
      <c r="H18813" s="8"/>
      <c r="I18813" s="4"/>
      <c r="V18813" s="27"/>
    </row>
    <row r="18814" spans="1:22" x14ac:dyDescent="0.3">
      <c r="A18814" s="22"/>
      <c r="C18814" s="6"/>
      <c r="H18814" s="8"/>
      <c r="I18814" s="4"/>
      <c r="V18814" s="27"/>
    </row>
    <row r="18815" spans="1:22" x14ac:dyDescent="0.3">
      <c r="A18815" s="22"/>
      <c r="C18815" s="6"/>
      <c r="H18815" s="8"/>
      <c r="I18815" s="4"/>
      <c r="V18815" s="27"/>
    </row>
    <row r="18816" spans="1:22" x14ac:dyDescent="0.3">
      <c r="A18816" s="22"/>
      <c r="C18816" s="6"/>
      <c r="H18816" s="8"/>
      <c r="I18816" s="4"/>
      <c r="V18816" s="27"/>
    </row>
    <row r="18817" spans="1:22" x14ac:dyDescent="0.3">
      <c r="A18817" s="22"/>
      <c r="C18817" s="6"/>
      <c r="H18817" s="8"/>
      <c r="I18817" s="4"/>
      <c r="V18817" s="27"/>
    </row>
    <row r="18818" spans="1:22" x14ac:dyDescent="0.3">
      <c r="A18818" s="22"/>
      <c r="C18818" s="6"/>
      <c r="H18818" s="8"/>
      <c r="I18818" s="4"/>
      <c r="V18818" s="27"/>
    </row>
    <row r="18819" spans="1:22" x14ac:dyDescent="0.3">
      <c r="A18819" s="22"/>
      <c r="C18819" s="6"/>
      <c r="H18819" s="8"/>
      <c r="I18819" s="4"/>
      <c r="V18819" s="27"/>
    </row>
    <row r="18820" spans="1:22" x14ac:dyDescent="0.3">
      <c r="A18820" s="22"/>
      <c r="C18820" s="6"/>
      <c r="H18820" s="8"/>
      <c r="I18820" s="4"/>
      <c r="V18820" s="27"/>
    </row>
    <row r="18821" spans="1:22" x14ac:dyDescent="0.3">
      <c r="A18821" s="22"/>
      <c r="C18821" s="6"/>
      <c r="H18821" s="8"/>
      <c r="I18821" s="4"/>
      <c r="V18821" s="27"/>
    </row>
    <row r="18822" spans="1:22" x14ac:dyDescent="0.3">
      <c r="A18822" s="22"/>
      <c r="C18822" s="6"/>
      <c r="H18822" s="8"/>
      <c r="I18822" s="4"/>
      <c r="V18822" s="27"/>
    </row>
    <row r="18823" spans="1:22" x14ac:dyDescent="0.3">
      <c r="A18823" s="22"/>
      <c r="C18823" s="6"/>
      <c r="H18823" s="8"/>
      <c r="I18823" s="4"/>
      <c r="V18823" s="27"/>
    </row>
    <row r="18824" spans="1:22" x14ac:dyDescent="0.3">
      <c r="A18824" s="22"/>
      <c r="C18824" s="6"/>
      <c r="H18824" s="8"/>
      <c r="I18824" s="4"/>
      <c r="V18824" s="27"/>
    </row>
    <row r="18825" spans="1:22" x14ac:dyDescent="0.3">
      <c r="A18825" s="22"/>
      <c r="C18825" s="6"/>
      <c r="H18825" s="8"/>
      <c r="I18825" s="4"/>
      <c r="V18825" s="27"/>
    </row>
    <row r="18826" spans="1:22" x14ac:dyDescent="0.3">
      <c r="A18826" s="22"/>
      <c r="C18826" s="6"/>
      <c r="H18826" s="8"/>
      <c r="I18826" s="4"/>
      <c r="V18826" s="27"/>
    </row>
    <row r="18827" spans="1:22" x14ac:dyDescent="0.3">
      <c r="A18827" s="22"/>
      <c r="C18827" s="6"/>
      <c r="H18827" s="8"/>
      <c r="I18827" s="4"/>
      <c r="V18827" s="27"/>
    </row>
    <row r="18828" spans="1:22" x14ac:dyDescent="0.3">
      <c r="A18828" s="22"/>
      <c r="C18828" s="6"/>
      <c r="H18828" s="8"/>
      <c r="I18828" s="4"/>
      <c r="V18828" s="27"/>
    </row>
    <row r="18829" spans="1:22" x14ac:dyDescent="0.3">
      <c r="A18829" s="22"/>
      <c r="C18829" s="6"/>
      <c r="H18829" s="8"/>
      <c r="I18829" s="4"/>
      <c r="V18829" s="27"/>
    </row>
    <row r="18830" spans="1:22" x14ac:dyDescent="0.3">
      <c r="A18830" s="22"/>
      <c r="C18830" s="6"/>
      <c r="H18830" s="8"/>
      <c r="I18830" s="4"/>
      <c r="V18830" s="27"/>
    </row>
    <row r="18831" spans="1:22" x14ac:dyDescent="0.3">
      <c r="A18831" s="22"/>
      <c r="C18831" s="6"/>
      <c r="H18831" s="8"/>
      <c r="I18831" s="4"/>
      <c r="V18831" s="27"/>
    </row>
    <row r="18832" spans="1:22" x14ac:dyDescent="0.3">
      <c r="A18832" s="22"/>
      <c r="C18832" s="6"/>
      <c r="H18832" s="8"/>
      <c r="I18832" s="4"/>
      <c r="V18832" s="27"/>
    </row>
    <row r="18833" spans="1:22" x14ac:dyDescent="0.3">
      <c r="A18833" s="22"/>
      <c r="C18833" s="6"/>
      <c r="H18833" s="8"/>
      <c r="I18833" s="4"/>
      <c r="V18833" s="27"/>
    </row>
    <row r="18834" spans="1:22" x14ac:dyDescent="0.3">
      <c r="A18834" s="22"/>
      <c r="C18834" s="6"/>
      <c r="H18834" s="8"/>
      <c r="I18834" s="4"/>
      <c r="V18834" s="27"/>
    </row>
    <row r="18835" spans="1:22" x14ac:dyDescent="0.3">
      <c r="A18835" s="22"/>
      <c r="C18835" s="6"/>
      <c r="H18835" s="8"/>
      <c r="I18835" s="4"/>
      <c r="V18835" s="27"/>
    </row>
    <row r="18836" spans="1:22" x14ac:dyDescent="0.3">
      <c r="A18836" s="22"/>
      <c r="C18836" s="6"/>
      <c r="H18836" s="8"/>
      <c r="I18836" s="4"/>
      <c r="V18836" s="27"/>
    </row>
    <row r="18837" spans="1:22" x14ac:dyDescent="0.3">
      <c r="A18837" s="22"/>
      <c r="C18837" s="6"/>
      <c r="H18837" s="8"/>
      <c r="I18837" s="4"/>
      <c r="V18837" s="27"/>
    </row>
    <row r="18838" spans="1:22" x14ac:dyDescent="0.3">
      <c r="A18838" s="22"/>
      <c r="C18838" s="6"/>
      <c r="H18838" s="8"/>
      <c r="I18838" s="4"/>
      <c r="V18838" s="27"/>
    </row>
    <row r="18839" spans="1:22" x14ac:dyDescent="0.3">
      <c r="A18839" s="22"/>
      <c r="C18839" s="6"/>
      <c r="H18839" s="8"/>
      <c r="I18839" s="4"/>
      <c r="V18839" s="27"/>
    </row>
    <row r="18840" spans="1:22" x14ac:dyDescent="0.3">
      <c r="A18840" s="22"/>
      <c r="C18840" s="6"/>
      <c r="H18840" s="8"/>
      <c r="I18840" s="4"/>
      <c r="V18840" s="27"/>
    </row>
    <row r="18841" spans="1:22" x14ac:dyDescent="0.3">
      <c r="A18841" s="22"/>
      <c r="C18841" s="6"/>
      <c r="H18841" s="8"/>
      <c r="I18841" s="4"/>
      <c r="V18841" s="27"/>
    </row>
    <row r="18842" spans="1:22" x14ac:dyDescent="0.3">
      <c r="A18842" s="22"/>
      <c r="C18842" s="6"/>
      <c r="H18842" s="8"/>
      <c r="I18842" s="4"/>
      <c r="V18842" s="27"/>
    </row>
    <row r="18843" spans="1:22" x14ac:dyDescent="0.3">
      <c r="A18843" s="22"/>
      <c r="C18843" s="6"/>
      <c r="H18843" s="8"/>
      <c r="I18843" s="4"/>
      <c r="V18843" s="27"/>
    </row>
    <row r="18844" spans="1:22" x14ac:dyDescent="0.3">
      <c r="A18844" s="22"/>
      <c r="C18844" s="6"/>
      <c r="H18844" s="8"/>
      <c r="I18844" s="4"/>
      <c r="V18844" s="27"/>
    </row>
    <row r="18845" spans="1:22" x14ac:dyDescent="0.3">
      <c r="A18845" s="22"/>
      <c r="C18845" s="6"/>
      <c r="H18845" s="8"/>
      <c r="I18845" s="4"/>
      <c r="V18845" s="27"/>
    </row>
    <row r="18846" spans="1:22" x14ac:dyDescent="0.3">
      <c r="A18846" s="22"/>
      <c r="C18846" s="6"/>
      <c r="H18846" s="8"/>
      <c r="I18846" s="4"/>
      <c r="V18846" s="27"/>
    </row>
    <row r="18847" spans="1:22" x14ac:dyDescent="0.3">
      <c r="A18847" s="22"/>
      <c r="C18847" s="6"/>
      <c r="H18847" s="8"/>
      <c r="I18847" s="4"/>
      <c r="V18847" s="27"/>
    </row>
    <row r="18848" spans="1:22" x14ac:dyDescent="0.3">
      <c r="A18848" s="22"/>
      <c r="C18848" s="6"/>
      <c r="H18848" s="8"/>
      <c r="I18848" s="4"/>
      <c r="V18848" s="27"/>
    </row>
    <row r="18849" spans="1:22" x14ac:dyDescent="0.3">
      <c r="A18849" s="22"/>
      <c r="C18849" s="6"/>
      <c r="H18849" s="8"/>
      <c r="I18849" s="4"/>
      <c r="V18849" s="27"/>
    </row>
    <row r="18850" spans="1:22" x14ac:dyDescent="0.3">
      <c r="A18850" s="22"/>
      <c r="C18850" s="6"/>
      <c r="H18850" s="8"/>
      <c r="I18850" s="4"/>
      <c r="V18850" s="27"/>
    </row>
    <row r="18851" spans="1:22" x14ac:dyDescent="0.3">
      <c r="A18851" s="22"/>
      <c r="C18851" s="6"/>
      <c r="H18851" s="8"/>
      <c r="I18851" s="4"/>
      <c r="V18851" s="27"/>
    </row>
    <row r="18852" spans="1:22" x14ac:dyDescent="0.3">
      <c r="A18852" s="22"/>
      <c r="C18852" s="6"/>
      <c r="H18852" s="8"/>
      <c r="I18852" s="4"/>
      <c r="V18852" s="27"/>
    </row>
    <row r="18853" spans="1:22" x14ac:dyDescent="0.3">
      <c r="A18853" s="22"/>
      <c r="C18853" s="6"/>
      <c r="H18853" s="8"/>
      <c r="I18853" s="4"/>
      <c r="V18853" s="27"/>
    </row>
    <row r="18854" spans="1:22" x14ac:dyDescent="0.3">
      <c r="A18854" s="22"/>
      <c r="C18854" s="6"/>
      <c r="H18854" s="8"/>
      <c r="I18854" s="4"/>
      <c r="V18854" s="27"/>
    </row>
    <row r="18855" spans="1:22" x14ac:dyDescent="0.3">
      <c r="A18855" s="22"/>
      <c r="C18855" s="6"/>
      <c r="H18855" s="8"/>
      <c r="I18855" s="4"/>
      <c r="V18855" s="27"/>
    </row>
    <row r="18856" spans="1:22" x14ac:dyDescent="0.3">
      <c r="A18856" s="22"/>
      <c r="C18856" s="6"/>
      <c r="H18856" s="8"/>
      <c r="I18856" s="4"/>
      <c r="V18856" s="27"/>
    </row>
    <row r="18857" spans="1:22" x14ac:dyDescent="0.3">
      <c r="A18857" s="22"/>
      <c r="C18857" s="6"/>
      <c r="H18857" s="8"/>
      <c r="I18857" s="4"/>
      <c r="V18857" s="27"/>
    </row>
    <row r="18858" spans="1:22" x14ac:dyDescent="0.3">
      <c r="A18858" s="22"/>
      <c r="C18858" s="6"/>
      <c r="H18858" s="8"/>
      <c r="I18858" s="4"/>
      <c r="V18858" s="27"/>
    </row>
    <row r="18859" spans="1:22" x14ac:dyDescent="0.3">
      <c r="A18859" s="22"/>
      <c r="C18859" s="6"/>
      <c r="H18859" s="8"/>
      <c r="I18859" s="4"/>
      <c r="V18859" s="27"/>
    </row>
    <row r="18860" spans="1:22" x14ac:dyDescent="0.3">
      <c r="A18860" s="22"/>
      <c r="C18860" s="6"/>
      <c r="H18860" s="8"/>
      <c r="I18860" s="4"/>
      <c r="V18860" s="27"/>
    </row>
    <row r="18861" spans="1:22" x14ac:dyDescent="0.3">
      <c r="A18861" s="22"/>
      <c r="C18861" s="6"/>
      <c r="H18861" s="8"/>
      <c r="I18861" s="4"/>
      <c r="V18861" s="27"/>
    </row>
    <row r="18862" spans="1:22" x14ac:dyDescent="0.3">
      <c r="A18862" s="22"/>
      <c r="C18862" s="6"/>
      <c r="H18862" s="8"/>
      <c r="I18862" s="4"/>
      <c r="V18862" s="27"/>
    </row>
    <row r="18863" spans="1:22" x14ac:dyDescent="0.3">
      <c r="A18863" s="22"/>
      <c r="C18863" s="6"/>
      <c r="H18863" s="8"/>
      <c r="I18863" s="4"/>
      <c r="V18863" s="27"/>
    </row>
    <row r="18864" spans="1:22" x14ac:dyDescent="0.3">
      <c r="A18864" s="22"/>
      <c r="C18864" s="6"/>
      <c r="H18864" s="8"/>
      <c r="I18864" s="4"/>
      <c r="V18864" s="27"/>
    </row>
    <row r="18865" spans="1:22" x14ac:dyDescent="0.3">
      <c r="A18865" s="22"/>
      <c r="C18865" s="6"/>
      <c r="H18865" s="8"/>
      <c r="I18865" s="4"/>
      <c r="V18865" s="27"/>
    </row>
    <row r="18866" spans="1:22" x14ac:dyDescent="0.3">
      <c r="A18866" s="22"/>
      <c r="C18866" s="6"/>
      <c r="H18866" s="8"/>
      <c r="I18866" s="4"/>
      <c r="V18866" s="27"/>
    </row>
    <row r="18867" spans="1:22" x14ac:dyDescent="0.3">
      <c r="A18867" s="22"/>
      <c r="C18867" s="6"/>
      <c r="H18867" s="8"/>
      <c r="I18867" s="4"/>
      <c r="V18867" s="27"/>
    </row>
    <row r="18868" spans="1:22" x14ac:dyDescent="0.3">
      <c r="A18868" s="22"/>
      <c r="C18868" s="6"/>
      <c r="H18868" s="8"/>
      <c r="I18868" s="4"/>
      <c r="V18868" s="27"/>
    </row>
    <row r="18869" spans="1:22" x14ac:dyDescent="0.3">
      <c r="A18869" s="22"/>
      <c r="C18869" s="6"/>
      <c r="H18869" s="8"/>
      <c r="I18869" s="4"/>
      <c r="V18869" s="27"/>
    </row>
    <row r="18870" spans="1:22" x14ac:dyDescent="0.3">
      <c r="A18870" s="22"/>
      <c r="C18870" s="6"/>
      <c r="H18870" s="8"/>
      <c r="I18870" s="4"/>
      <c r="V18870" s="27"/>
    </row>
    <row r="18871" spans="1:22" x14ac:dyDescent="0.3">
      <c r="A18871" s="22"/>
      <c r="C18871" s="6"/>
      <c r="H18871" s="8"/>
      <c r="I18871" s="4"/>
      <c r="V18871" s="27"/>
    </row>
    <row r="18872" spans="1:22" x14ac:dyDescent="0.3">
      <c r="A18872" s="22"/>
      <c r="C18872" s="6"/>
      <c r="H18872" s="8"/>
      <c r="I18872" s="4"/>
      <c r="V18872" s="27"/>
    </row>
    <row r="18873" spans="1:22" x14ac:dyDescent="0.3">
      <c r="A18873" s="22"/>
      <c r="C18873" s="6"/>
      <c r="H18873" s="8"/>
      <c r="I18873" s="4"/>
      <c r="V18873" s="27"/>
    </row>
    <row r="18874" spans="1:22" x14ac:dyDescent="0.3">
      <c r="A18874" s="22"/>
      <c r="C18874" s="6"/>
      <c r="H18874" s="8"/>
      <c r="I18874" s="4"/>
      <c r="V18874" s="27"/>
    </row>
    <row r="18875" spans="1:22" x14ac:dyDescent="0.3">
      <c r="A18875" s="22"/>
      <c r="C18875" s="6"/>
      <c r="H18875" s="8"/>
      <c r="I18875" s="4"/>
      <c r="V18875" s="27"/>
    </row>
    <row r="18876" spans="1:22" x14ac:dyDescent="0.3">
      <c r="A18876" s="22"/>
      <c r="C18876" s="6"/>
      <c r="H18876" s="8"/>
      <c r="I18876" s="4"/>
      <c r="V18876" s="27"/>
    </row>
    <row r="18877" spans="1:22" x14ac:dyDescent="0.3">
      <c r="A18877" s="22"/>
      <c r="C18877" s="6"/>
      <c r="H18877" s="8"/>
      <c r="I18877" s="4"/>
      <c r="V18877" s="27"/>
    </row>
    <row r="18878" spans="1:22" x14ac:dyDescent="0.3">
      <c r="A18878" s="22"/>
      <c r="C18878" s="6"/>
      <c r="H18878" s="8"/>
      <c r="I18878" s="4"/>
      <c r="V18878" s="27"/>
    </row>
    <row r="18879" spans="1:22" x14ac:dyDescent="0.3">
      <c r="A18879" s="22"/>
      <c r="C18879" s="6"/>
      <c r="H18879" s="8"/>
      <c r="I18879" s="4"/>
      <c r="V18879" s="27"/>
    </row>
    <row r="18880" spans="1:22" x14ac:dyDescent="0.3">
      <c r="A18880" s="22"/>
      <c r="C18880" s="6"/>
      <c r="H18880" s="8"/>
      <c r="I18880" s="4"/>
      <c r="V18880" s="27"/>
    </row>
    <row r="18881" spans="1:22" x14ac:dyDescent="0.3">
      <c r="A18881" s="22"/>
      <c r="C18881" s="6"/>
      <c r="H18881" s="8"/>
      <c r="I18881" s="4"/>
      <c r="V18881" s="27"/>
    </row>
    <row r="18882" spans="1:22" x14ac:dyDescent="0.3">
      <c r="A18882" s="22"/>
      <c r="C18882" s="6"/>
      <c r="H18882" s="8"/>
      <c r="I18882" s="4"/>
      <c r="V18882" s="27"/>
    </row>
    <row r="18883" spans="1:22" x14ac:dyDescent="0.3">
      <c r="A18883" s="22"/>
      <c r="C18883" s="6"/>
      <c r="H18883" s="8"/>
      <c r="I18883" s="4"/>
      <c r="V18883" s="27"/>
    </row>
    <row r="18884" spans="1:22" x14ac:dyDescent="0.3">
      <c r="A18884" s="22"/>
      <c r="C18884" s="6"/>
      <c r="H18884" s="8"/>
      <c r="I18884" s="4"/>
      <c r="V18884" s="27"/>
    </row>
    <row r="18885" spans="1:22" x14ac:dyDescent="0.3">
      <c r="A18885" s="22"/>
      <c r="C18885" s="6"/>
      <c r="H18885" s="8"/>
      <c r="I18885" s="4"/>
      <c r="V18885" s="27"/>
    </row>
    <row r="18886" spans="1:22" x14ac:dyDescent="0.3">
      <c r="A18886" s="22"/>
      <c r="C18886" s="6"/>
      <c r="H18886" s="8"/>
      <c r="I18886" s="4"/>
      <c r="V18886" s="27"/>
    </row>
    <row r="18887" spans="1:22" x14ac:dyDescent="0.3">
      <c r="A18887" s="22"/>
      <c r="C18887" s="6"/>
      <c r="H18887" s="8"/>
      <c r="I18887" s="4"/>
      <c r="V18887" s="27"/>
    </row>
    <row r="18888" spans="1:22" x14ac:dyDescent="0.3">
      <c r="A18888" s="22"/>
      <c r="C18888" s="6"/>
      <c r="H18888" s="8"/>
      <c r="I18888" s="4"/>
      <c r="V18888" s="27"/>
    </row>
    <row r="18889" spans="1:22" x14ac:dyDescent="0.3">
      <c r="A18889" s="22"/>
      <c r="C18889" s="6"/>
      <c r="H18889" s="8"/>
      <c r="I18889" s="4"/>
      <c r="V18889" s="27"/>
    </row>
    <row r="18890" spans="1:22" x14ac:dyDescent="0.3">
      <c r="A18890" s="22"/>
      <c r="C18890" s="6"/>
      <c r="H18890" s="8"/>
      <c r="I18890" s="4"/>
      <c r="V18890" s="27"/>
    </row>
    <row r="18891" spans="1:22" x14ac:dyDescent="0.3">
      <c r="A18891" s="22"/>
      <c r="C18891" s="6"/>
      <c r="H18891" s="8"/>
      <c r="I18891" s="4"/>
      <c r="V18891" s="27"/>
    </row>
    <row r="18892" spans="1:22" x14ac:dyDescent="0.3">
      <c r="A18892" s="22"/>
      <c r="C18892" s="6"/>
      <c r="H18892" s="8"/>
      <c r="I18892" s="4"/>
      <c r="V18892" s="27"/>
    </row>
    <row r="18893" spans="1:22" x14ac:dyDescent="0.3">
      <c r="A18893" s="22"/>
      <c r="C18893" s="6"/>
      <c r="H18893" s="8"/>
      <c r="I18893" s="4"/>
      <c r="V18893" s="27"/>
    </row>
    <row r="18894" spans="1:22" x14ac:dyDescent="0.3">
      <c r="A18894" s="22"/>
      <c r="C18894" s="6"/>
      <c r="H18894" s="8"/>
      <c r="I18894" s="4"/>
      <c r="V18894" s="27"/>
    </row>
    <row r="18895" spans="1:22" x14ac:dyDescent="0.3">
      <c r="A18895" s="22"/>
      <c r="C18895" s="6"/>
      <c r="H18895" s="8"/>
      <c r="I18895" s="4"/>
      <c r="V18895" s="27"/>
    </row>
    <row r="18896" spans="1:22" x14ac:dyDescent="0.3">
      <c r="A18896" s="22"/>
      <c r="C18896" s="6"/>
      <c r="H18896" s="8"/>
      <c r="I18896" s="4"/>
      <c r="V18896" s="27"/>
    </row>
    <row r="18897" spans="1:22" x14ac:dyDescent="0.3">
      <c r="A18897" s="22"/>
      <c r="C18897" s="6"/>
      <c r="H18897" s="8"/>
      <c r="I18897" s="4"/>
      <c r="V18897" s="27"/>
    </row>
    <row r="18898" spans="1:22" x14ac:dyDescent="0.3">
      <c r="A18898" s="22"/>
      <c r="C18898" s="6"/>
      <c r="H18898" s="8"/>
      <c r="I18898" s="4"/>
      <c r="V18898" s="27"/>
    </row>
    <row r="18899" spans="1:22" x14ac:dyDescent="0.3">
      <c r="A18899" s="22"/>
      <c r="C18899" s="6"/>
      <c r="H18899" s="8"/>
      <c r="I18899" s="4"/>
      <c r="V18899" s="27"/>
    </row>
    <row r="18900" spans="1:22" x14ac:dyDescent="0.3">
      <c r="A18900" s="22"/>
      <c r="C18900" s="6"/>
      <c r="H18900" s="8"/>
      <c r="I18900" s="4"/>
      <c r="V18900" s="27"/>
    </row>
    <row r="18901" spans="1:22" x14ac:dyDescent="0.3">
      <c r="A18901" s="22"/>
      <c r="C18901" s="6"/>
      <c r="H18901" s="8"/>
      <c r="I18901" s="4"/>
      <c r="V18901" s="27"/>
    </row>
    <row r="18902" spans="1:22" x14ac:dyDescent="0.3">
      <c r="A18902" s="22"/>
      <c r="C18902" s="6"/>
      <c r="H18902" s="8"/>
      <c r="I18902" s="4"/>
      <c r="V18902" s="27"/>
    </row>
    <row r="18903" spans="1:22" x14ac:dyDescent="0.3">
      <c r="A18903" s="22"/>
      <c r="C18903" s="6"/>
      <c r="H18903" s="8"/>
      <c r="I18903" s="4"/>
      <c r="V18903" s="27"/>
    </row>
    <row r="18904" spans="1:22" x14ac:dyDescent="0.3">
      <c r="A18904" s="22"/>
      <c r="C18904" s="6"/>
      <c r="H18904" s="8"/>
      <c r="I18904" s="4"/>
      <c r="V18904" s="27"/>
    </row>
    <row r="18905" spans="1:22" x14ac:dyDescent="0.3">
      <c r="A18905" s="22"/>
      <c r="C18905" s="6"/>
      <c r="H18905" s="8"/>
      <c r="I18905" s="4"/>
      <c r="V18905" s="27"/>
    </row>
    <row r="18906" spans="1:22" x14ac:dyDescent="0.3">
      <c r="A18906" s="22"/>
      <c r="C18906" s="6"/>
      <c r="H18906" s="8"/>
      <c r="I18906" s="4"/>
      <c r="V18906" s="27"/>
    </row>
    <row r="18907" spans="1:22" x14ac:dyDescent="0.3">
      <c r="A18907" s="22"/>
      <c r="C18907" s="6"/>
      <c r="H18907" s="8"/>
      <c r="I18907" s="4"/>
      <c r="V18907" s="27"/>
    </row>
    <row r="18908" spans="1:22" x14ac:dyDescent="0.3">
      <c r="A18908" s="22"/>
      <c r="C18908" s="6"/>
      <c r="H18908" s="8"/>
      <c r="I18908" s="4"/>
      <c r="V18908" s="27"/>
    </row>
    <row r="18909" spans="1:22" x14ac:dyDescent="0.3">
      <c r="A18909" s="22"/>
      <c r="C18909" s="6"/>
      <c r="H18909" s="8"/>
      <c r="I18909" s="4"/>
      <c r="V18909" s="27"/>
    </row>
    <row r="18910" spans="1:22" x14ac:dyDescent="0.3">
      <c r="A18910" s="22"/>
      <c r="C18910" s="6"/>
      <c r="H18910" s="8"/>
      <c r="I18910" s="4"/>
      <c r="V18910" s="27"/>
    </row>
    <row r="18911" spans="1:22" x14ac:dyDescent="0.3">
      <c r="A18911" s="22"/>
      <c r="C18911" s="6"/>
      <c r="H18911" s="8"/>
      <c r="I18911" s="4"/>
      <c r="V18911" s="27"/>
    </row>
    <row r="18912" spans="1:22" x14ac:dyDescent="0.3">
      <c r="A18912" s="22"/>
      <c r="C18912" s="6"/>
      <c r="H18912" s="8"/>
      <c r="I18912" s="4"/>
      <c r="V18912" s="27"/>
    </row>
    <row r="18913" spans="1:22" x14ac:dyDescent="0.3">
      <c r="A18913" s="22"/>
      <c r="C18913" s="6"/>
      <c r="H18913" s="8"/>
      <c r="I18913" s="4"/>
      <c r="V18913" s="27"/>
    </row>
    <row r="18914" spans="1:22" x14ac:dyDescent="0.3">
      <c r="A18914" s="22"/>
      <c r="C18914" s="6"/>
      <c r="H18914" s="8"/>
      <c r="I18914" s="4"/>
      <c r="V18914" s="27"/>
    </row>
    <row r="18915" spans="1:22" x14ac:dyDescent="0.3">
      <c r="A18915" s="22"/>
      <c r="C18915" s="6"/>
      <c r="H18915" s="8"/>
      <c r="I18915" s="4"/>
      <c r="V18915" s="27"/>
    </row>
    <row r="18916" spans="1:22" x14ac:dyDescent="0.3">
      <c r="A18916" s="22"/>
      <c r="C18916" s="6"/>
      <c r="H18916" s="8"/>
      <c r="I18916" s="4"/>
      <c r="V18916" s="27"/>
    </row>
    <row r="18917" spans="1:22" x14ac:dyDescent="0.3">
      <c r="A18917" s="22"/>
      <c r="C18917" s="6"/>
      <c r="H18917" s="8"/>
      <c r="I18917" s="4"/>
      <c r="V18917" s="27"/>
    </row>
    <row r="18918" spans="1:22" x14ac:dyDescent="0.3">
      <c r="A18918" s="22"/>
      <c r="C18918" s="6"/>
      <c r="H18918" s="8"/>
      <c r="I18918" s="4"/>
      <c r="V18918" s="27"/>
    </row>
    <row r="18919" spans="1:22" x14ac:dyDescent="0.3">
      <c r="A18919" s="22"/>
      <c r="C18919" s="6"/>
      <c r="H18919" s="8"/>
      <c r="I18919" s="4"/>
      <c r="V18919" s="27"/>
    </row>
    <row r="18920" spans="1:22" x14ac:dyDescent="0.3">
      <c r="A18920" s="22"/>
      <c r="C18920" s="6"/>
      <c r="H18920" s="8"/>
      <c r="I18920" s="4"/>
      <c r="V18920" s="27"/>
    </row>
    <row r="18921" spans="1:22" x14ac:dyDescent="0.3">
      <c r="A18921" s="22"/>
      <c r="C18921" s="6"/>
      <c r="H18921" s="8"/>
      <c r="I18921" s="4"/>
      <c r="V18921" s="27"/>
    </row>
    <row r="18922" spans="1:22" x14ac:dyDescent="0.3">
      <c r="A18922" s="22"/>
      <c r="C18922" s="6"/>
      <c r="H18922" s="8"/>
      <c r="I18922" s="4"/>
      <c r="V18922" s="27"/>
    </row>
    <row r="18923" spans="1:22" x14ac:dyDescent="0.3">
      <c r="A18923" s="22"/>
      <c r="C18923" s="6"/>
      <c r="H18923" s="8"/>
      <c r="I18923" s="4"/>
      <c r="V18923" s="27"/>
    </row>
    <row r="18924" spans="1:22" x14ac:dyDescent="0.3">
      <c r="A18924" s="22"/>
      <c r="C18924" s="6"/>
      <c r="H18924" s="8"/>
      <c r="I18924" s="4"/>
      <c r="V18924" s="27"/>
    </row>
    <row r="18925" spans="1:22" x14ac:dyDescent="0.3">
      <c r="A18925" s="22"/>
      <c r="C18925" s="6"/>
      <c r="H18925" s="8"/>
      <c r="I18925" s="4"/>
      <c r="V18925" s="27"/>
    </row>
    <row r="18926" spans="1:22" x14ac:dyDescent="0.3">
      <c r="A18926" s="22"/>
      <c r="C18926" s="6"/>
      <c r="H18926" s="8"/>
      <c r="I18926" s="4"/>
      <c r="V18926" s="27"/>
    </row>
    <row r="18927" spans="1:22" x14ac:dyDescent="0.3">
      <c r="A18927" s="22"/>
      <c r="C18927" s="6"/>
      <c r="H18927" s="8"/>
      <c r="I18927" s="4"/>
      <c r="V18927" s="27"/>
    </row>
    <row r="18928" spans="1:22" x14ac:dyDescent="0.3">
      <c r="A18928" s="22"/>
      <c r="C18928" s="6"/>
      <c r="H18928" s="8"/>
      <c r="I18928" s="4"/>
      <c r="V18928" s="27"/>
    </row>
    <row r="18929" spans="1:22" x14ac:dyDescent="0.3">
      <c r="A18929" s="22"/>
      <c r="C18929" s="6"/>
      <c r="H18929" s="8"/>
      <c r="I18929" s="4"/>
      <c r="V18929" s="27"/>
    </row>
    <row r="18930" spans="1:22" x14ac:dyDescent="0.3">
      <c r="A18930" s="22"/>
      <c r="C18930" s="6"/>
      <c r="H18930" s="8"/>
      <c r="I18930" s="4"/>
      <c r="V18930" s="27"/>
    </row>
    <row r="18931" spans="1:22" x14ac:dyDescent="0.3">
      <c r="A18931" s="22"/>
      <c r="C18931" s="6"/>
      <c r="H18931" s="8"/>
      <c r="I18931" s="4"/>
      <c r="V18931" s="27"/>
    </row>
    <row r="18932" spans="1:22" x14ac:dyDescent="0.3">
      <c r="A18932" s="22"/>
      <c r="C18932" s="6"/>
      <c r="H18932" s="8"/>
      <c r="I18932" s="4"/>
      <c r="V18932" s="27"/>
    </row>
    <row r="18933" spans="1:22" x14ac:dyDescent="0.3">
      <c r="A18933" s="22"/>
      <c r="C18933" s="6"/>
      <c r="H18933" s="8"/>
      <c r="I18933" s="4"/>
      <c r="V18933" s="27"/>
    </row>
    <row r="18934" spans="1:22" x14ac:dyDescent="0.3">
      <c r="A18934" s="22"/>
      <c r="C18934" s="6"/>
      <c r="H18934" s="8"/>
      <c r="I18934" s="4"/>
      <c r="V18934" s="27"/>
    </row>
    <row r="18935" spans="1:22" x14ac:dyDescent="0.3">
      <c r="A18935" s="22"/>
      <c r="C18935" s="6"/>
      <c r="H18935" s="8"/>
      <c r="I18935" s="4"/>
      <c r="V18935" s="27"/>
    </row>
    <row r="18936" spans="1:22" x14ac:dyDescent="0.3">
      <c r="A18936" s="22"/>
      <c r="C18936" s="6"/>
      <c r="H18936" s="8"/>
      <c r="I18936" s="4"/>
      <c r="V18936" s="27"/>
    </row>
    <row r="18937" spans="1:22" x14ac:dyDescent="0.3">
      <c r="A18937" s="22"/>
      <c r="C18937" s="6"/>
      <c r="H18937" s="8"/>
      <c r="I18937" s="4"/>
      <c r="V18937" s="27"/>
    </row>
    <row r="18938" spans="1:22" x14ac:dyDescent="0.3">
      <c r="A18938" s="22"/>
      <c r="C18938" s="6"/>
      <c r="H18938" s="8"/>
      <c r="I18938" s="4"/>
      <c r="V18938" s="27"/>
    </row>
    <row r="18939" spans="1:22" x14ac:dyDescent="0.3">
      <c r="A18939" s="22"/>
      <c r="C18939" s="6"/>
      <c r="H18939" s="8"/>
      <c r="I18939" s="4"/>
      <c r="V18939" s="27"/>
    </row>
    <row r="18940" spans="1:22" x14ac:dyDescent="0.3">
      <c r="A18940" s="22"/>
      <c r="C18940" s="6"/>
      <c r="H18940" s="8"/>
      <c r="I18940" s="4"/>
      <c r="V18940" s="27"/>
    </row>
    <row r="18941" spans="1:22" x14ac:dyDescent="0.3">
      <c r="A18941" s="22"/>
      <c r="C18941" s="6"/>
      <c r="H18941" s="8"/>
      <c r="I18941" s="4"/>
      <c r="V18941" s="27"/>
    </row>
    <row r="18942" spans="1:22" x14ac:dyDescent="0.3">
      <c r="A18942" s="22"/>
      <c r="C18942" s="6"/>
      <c r="H18942" s="8"/>
      <c r="I18942" s="4"/>
      <c r="V18942" s="27"/>
    </row>
    <row r="18943" spans="1:22" x14ac:dyDescent="0.3">
      <c r="A18943" s="22"/>
      <c r="C18943" s="6"/>
      <c r="H18943" s="8"/>
      <c r="I18943" s="4"/>
      <c r="V18943" s="27"/>
    </row>
    <row r="18944" spans="1:22" x14ac:dyDescent="0.3">
      <c r="A18944" s="22"/>
      <c r="C18944" s="6"/>
      <c r="H18944" s="8"/>
      <c r="I18944" s="4"/>
      <c r="V18944" s="27"/>
    </row>
    <row r="18945" spans="1:22" x14ac:dyDescent="0.3">
      <c r="A18945" s="22"/>
      <c r="C18945" s="6"/>
      <c r="H18945" s="8"/>
      <c r="I18945" s="4"/>
      <c r="V18945" s="27"/>
    </row>
    <row r="18946" spans="1:22" x14ac:dyDescent="0.3">
      <c r="A18946" s="22"/>
      <c r="C18946" s="6"/>
      <c r="H18946" s="8"/>
      <c r="I18946" s="4"/>
      <c r="V18946" s="27"/>
    </row>
    <row r="18947" spans="1:22" x14ac:dyDescent="0.3">
      <c r="A18947" s="22"/>
      <c r="C18947" s="6"/>
      <c r="H18947" s="8"/>
      <c r="I18947" s="4"/>
      <c r="V18947" s="27"/>
    </row>
    <row r="18948" spans="1:22" x14ac:dyDescent="0.3">
      <c r="A18948" s="22"/>
      <c r="C18948" s="6"/>
      <c r="H18948" s="8"/>
      <c r="I18948" s="4"/>
      <c r="V18948" s="27"/>
    </row>
    <row r="18949" spans="1:22" x14ac:dyDescent="0.3">
      <c r="A18949" s="22"/>
      <c r="C18949" s="6"/>
      <c r="H18949" s="8"/>
      <c r="I18949" s="4"/>
      <c r="V18949" s="27"/>
    </row>
    <row r="18950" spans="1:22" x14ac:dyDescent="0.3">
      <c r="A18950" s="22"/>
      <c r="C18950" s="6"/>
      <c r="H18950" s="8"/>
      <c r="I18950" s="4"/>
      <c r="V18950" s="27"/>
    </row>
    <row r="18951" spans="1:22" x14ac:dyDescent="0.3">
      <c r="A18951" s="22"/>
      <c r="C18951" s="6"/>
      <c r="H18951" s="8"/>
      <c r="I18951" s="4"/>
      <c r="V18951" s="27"/>
    </row>
    <row r="18952" spans="1:22" x14ac:dyDescent="0.3">
      <c r="A18952" s="22"/>
      <c r="C18952" s="6"/>
      <c r="H18952" s="8"/>
      <c r="I18952" s="4"/>
      <c r="V18952" s="27"/>
    </row>
    <row r="18953" spans="1:22" x14ac:dyDescent="0.3">
      <c r="A18953" s="22"/>
      <c r="C18953" s="6"/>
      <c r="H18953" s="8"/>
      <c r="I18953" s="4"/>
      <c r="V18953" s="27"/>
    </row>
    <row r="18954" spans="1:22" x14ac:dyDescent="0.3">
      <c r="A18954" s="22"/>
      <c r="C18954" s="6"/>
      <c r="H18954" s="8"/>
      <c r="I18954" s="4"/>
      <c r="V18954" s="27"/>
    </row>
    <row r="18955" spans="1:22" x14ac:dyDescent="0.3">
      <c r="A18955" s="22"/>
      <c r="C18955" s="6"/>
      <c r="H18955" s="8"/>
      <c r="I18955" s="4"/>
      <c r="V18955" s="27"/>
    </row>
    <row r="18956" spans="1:22" x14ac:dyDescent="0.3">
      <c r="C18956" s="6"/>
      <c r="H18956" s="8"/>
      <c r="I18956" s="4"/>
      <c r="V18956" s="27"/>
    </row>
    <row r="18957" spans="1:22" x14ac:dyDescent="0.3">
      <c r="C18957" s="6"/>
      <c r="H18957" s="8"/>
      <c r="I18957" s="4"/>
      <c r="V18957" s="27"/>
    </row>
    <row r="18958" spans="1:22" x14ac:dyDescent="0.3">
      <c r="C18958" s="6"/>
      <c r="H18958" s="8"/>
      <c r="I18958" s="4"/>
      <c r="V18958" s="27"/>
    </row>
    <row r="18959" spans="1:22" x14ac:dyDescent="0.3">
      <c r="C18959" s="6"/>
      <c r="H18959" s="8"/>
      <c r="I18959" s="4"/>
      <c r="V18959" s="27"/>
    </row>
    <row r="18960" spans="1:22" x14ac:dyDescent="0.3">
      <c r="A18960" s="22"/>
      <c r="C18960" s="6"/>
      <c r="H18960" s="8"/>
      <c r="I18960" s="4"/>
      <c r="V18960" s="27"/>
    </row>
    <row r="18961" spans="1:22" x14ac:dyDescent="0.3">
      <c r="A18961" s="22"/>
      <c r="C18961" s="6"/>
      <c r="H18961" s="8"/>
      <c r="I18961" s="4"/>
      <c r="V18961" s="27"/>
    </row>
    <row r="18962" spans="1:22" x14ac:dyDescent="0.3">
      <c r="A18962" s="22"/>
      <c r="C18962" s="6"/>
      <c r="H18962" s="8"/>
      <c r="I18962" s="4"/>
      <c r="V18962" s="27"/>
    </row>
    <row r="18963" spans="1:22" x14ac:dyDescent="0.3">
      <c r="A18963" s="22"/>
      <c r="C18963" s="6"/>
      <c r="H18963" s="8"/>
      <c r="I18963" s="4"/>
      <c r="V18963" s="27"/>
    </row>
    <row r="18964" spans="1:22" x14ac:dyDescent="0.3">
      <c r="A18964" s="22"/>
      <c r="C18964" s="6"/>
      <c r="H18964" s="8"/>
      <c r="I18964" s="4"/>
      <c r="V18964" s="27"/>
    </row>
    <row r="18965" spans="1:22" x14ac:dyDescent="0.3">
      <c r="A18965" s="22"/>
      <c r="C18965" s="6"/>
      <c r="H18965" s="8"/>
      <c r="I18965" s="4"/>
      <c r="V18965" s="27"/>
    </row>
    <row r="18966" spans="1:22" x14ac:dyDescent="0.3">
      <c r="A18966" s="22"/>
      <c r="C18966" s="6"/>
      <c r="H18966" s="8"/>
      <c r="I18966" s="4"/>
      <c r="V18966" s="27"/>
    </row>
    <row r="18967" spans="1:22" x14ac:dyDescent="0.3">
      <c r="A18967" s="22"/>
      <c r="C18967" s="6"/>
      <c r="H18967" s="8"/>
      <c r="I18967" s="4"/>
      <c r="V18967" s="27"/>
    </row>
    <row r="18968" spans="1:22" x14ac:dyDescent="0.3">
      <c r="A18968" s="22"/>
      <c r="C18968" s="6"/>
      <c r="H18968" s="8"/>
      <c r="I18968" s="4"/>
      <c r="V18968" s="27"/>
    </row>
    <row r="18969" spans="1:22" x14ac:dyDescent="0.3">
      <c r="A18969" s="22"/>
      <c r="C18969" s="6"/>
      <c r="H18969" s="8"/>
      <c r="I18969" s="4"/>
      <c r="V18969" s="27"/>
    </row>
    <row r="18970" spans="1:22" x14ac:dyDescent="0.3">
      <c r="A18970" s="22"/>
      <c r="C18970" s="6"/>
      <c r="H18970" s="8"/>
      <c r="I18970" s="4"/>
      <c r="V18970" s="27"/>
    </row>
    <row r="18971" spans="1:22" x14ac:dyDescent="0.3">
      <c r="A18971" s="22"/>
      <c r="C18971" s="6"/>
      <c r="H18971" s="8"/>
      <c r="I18971" s="4"/>
      <c r="V18971" s="27"/>
    </row>
    <row r="18972" spans="1:22" x14ac:dyDescent="0.3">
      <c r="A18972" s="22"/>
      <c r="C18972" s="6"/>
      <c r="H18972" s="8"/>
      <c r="I18972" s="4"/>
      <c r="V18972" s="27"/>
    </row>
    <row r="18973" spans="1:22" x14ac:dyDescent="0.3">
      <c r="A18973" s="22"/>
      <c r="C18973" s="6"/>
      <c r="H18973" s="8"/>
      <c r="I18973" s="4"/>
      <c r="V18973" s="27"/>
    </row>
    <row r="18974" spans="1:22" x14ac:dyDescent="0.3">
      <c r="A18974" s="22"/>
      <c r="C18974" s="6"/>
      <c r="H18974" s="8"/>
      <c r="I18974" s="4"/>
      <c r="V18974" s="27"/>
    </row>
    <row r="18975" spans="1:22" x14ac:dyDescent="0.3">
      <c r="A18975" s="22"/>
      <c r="C18975" s="6"/>
      <c r="H18975" s="8"/>
      <c r="I18975" s="4"/>
      <c r="V18975" s="27"/>
    </row>
    <row r="18976" spans="1:22" x14ac:dyDescent="0.3">
      <c r="A18976" s="22"/>
      <c r="C18976" s="6"/>
      <c r="H18976" s="8"/>
      <c r="I18976" s="4"/>
      <c r="V18976" s="27"/>
    </row>
    <row r="18977" spans="1:22" x14ac:dyDescent="0.3">
      <c r="A18977" s="22"/>
      <c r="C18977" s="6"/>
      <c r="H18977" s="8"/>
      <c r="I18977" s="4"/>
      <c r="V18977" s="27"/>
    </row>
    <row r="18978" spans="1:22" x14ac:dyDescent="0.3">
      <c r="A18978" s="22"/>
      <c r="C18978" s="6"/>
      <c r="H18978" s="8"/>
      <c r="I18978" s="4"/>
      <c r="V18978" s="27"/>
    </row>
    <row r="18979" spans="1:22" x14ac:dyDescent="0.3">
      <c r="A18979" s="22"/>
      <c r="C18979" s="6"/>
      <c r="H18979" s="8"/>
      <c r="I18979" s="4"/>
      <c r="V18979" s="27"/>
    </row>
    <row r="18980" spans="1:22" x14ac:dyDescent="0.3">
      <c r="A18980" s="22"/>
      <c r="C18980" s="6"/>
      <c r="H18980" s="8"/>
      <c r="I18980" s="4"/>
      <c r="V18980" s="27"/>
    </row>
    <row r="18981" spans="1:22" x14ac:dyDescent="0.3">
      <c r="A18981" s="22"/>
      <c r="C18981" s="6"/>
      <c r="H18981" s="8"/>
      <c r="I18981" s="4"/>
      <c r="V18981" s="27"/>
    </row>
    <row r="18982" spans="1:22" x14ac:dyDescent="0.3">
      <c r="A18982" s="22"/>
      <c r="C18982" s="6"/>
      <c r="H18982" s="8"/>
      <c r="I18982" s="4"/>
      <c r="V18982" s="27"/>
    </row>
    <row r="18983" spans="1:22" x14ac:dyDescent="0.3">
      <c r="A18983" s="22"/>
      <c r="C18983" s="6"/>
      <c r="H18983" s="8"/>
      <c r="I18983" s="4"/>
      <c r="V18983" s="27"/>
    </row>
    <row r="18984" spans="1:22" x14ac:dyDescent="0.3">
      <c r="A18984" s="22"/>
      <c r="C18984" s="6"/>
      <c r="H18984" s="8"/>
      <c r="I18984" s="4"/>
      <c r="V18984" s="27"/>
    </row>
    <row r="18985" spans="1:22" x14ac:dyDescent="0.3">
      <c r="A18985" s="22"/>
      <c r="C18985" s="6"/>
      <c r="H18985" s="8"/>
      <c r="I18985" s="4"/>
      <c r="V18985" s="27"/>
    </row>
    <row r="18986" spans="1:22" x14ac:dyDescent="0.3">
      <c r="A18986" s="22"/>
      <c r="C18986" s="6"/>
      <c r="H18986" s="8"/>
      <c r="I18986" s="4"/>
      <c r="V18986" s="27"/>
    </row>
    <row r="18987" spans="1:22" x14ac:dyDescent="0.3">
      <c r="A18987" s="22"/>
      <c r="C18987" s="6"/>
      <c r="H18987" s="8"/>
      <c r="I18987" s="4"/>
      <c r="V18987" s="27"/>
    </row>
    <row r="18988" spans="1:22" x14ac:dyDescent="0.3">
      <c r="A18988" s="22"/>
      <c r="C18988" s="6"/>
      <c r="H18988" s="8"/>
      <c r="I18988" s="4"/>
      <c r="V18988" s="27"/>
    </row>
    <row r="18989" spans="1:22" x14ac:dyDescent="0.3">
      <c r="A18989" s="22"/>
      <c r="C18989" s="6"/>
      <c r="H18989" s="8"/>
      <c r="I18989" s="4"/>
      <c r="V18989" s="27"/>
    </row>
    <row r="18990" spans="1:22" x14ac:dyDescent="0.3">
      <c r="A18990" s="22"/>
      <c r="C18990" s="6"/>
      <c r="H18990" s="8"/>
      <c r="I18990" s="4"/>
      <c r="V18990" s="27"/>
    </row>
    <row r="18991" spans="1:22" x14ac:dyDescent="0.3">
      <c r="A18991" s="22"/>
      <c r="C18991" s="6"/>
      <c r="H18991" s="8"/>
      <c r="I18991" s="4"/>
      <c r="V18991" s="27"/>
    </row>
    <row r="18992" spans="1:22" x14ac:dyDescent="0.3">
      <c r="A18992" s="22"/>
      <c r="C18992" s="6"/>
      <c r="H18992" s="8"/>
      <c r="I18992" s="4"/>
      <c r="V18992" s="27"/>
    </row>
    <row r="18993" spans="1:22" x14ac:dyDescent="0.3">
      <c r="A18993" s="22"/>
      <c r="C18993" s="6"/>
      <c r="H18993" s="8"/>
      <c r="I18993" s="4"/>
      <c r="V18993" s="27"/>
    </row>
    <row r="18994" spans="1:22" x14ac:dyDescent="0.3">
      <c r="A18994" s="22"/>
      <c r="C18994" s="6"/>
      <c r="H18994" s="8"/>
      <c r="I18994" s="4"/>
      <c r="V18994" s="27"/>
    </row>
    <row r="18995" spans="1:22" x14ac:dyDescent="0.3">
      <c r="A18995" s="22"/>
      <c r="C18995" s="6"/>
      <c r="H18995" s="8"/>
      <c r="I18995" s="4"/>
      <c r="V18995" s="27"/>
    </row>
    <row r="18996" spans="1:22" x14ac:dyDescent="0.3">
      <c r="A18996" s="22"/>
      <c r="C18996" s="6"/>
      <c r="H18996" s="8"/>
      <c r="I18996" s="4"/>
      <c r="V18996" s="27"/>
    </row>
    <row r="18997" spans="1:22" x14ac:dyDescent="0.3">
      <c r="A18997" s="22"/>
      <c r="C18997" s="6"/>
      <c r="H18997" s="8"/>
      <c r="I18997" s="4"/>
      <c r="V18997" s="27"/>
    </row>
    <row r="18998" spans="1:22" x14ac:dyDescent="0.3">
      <c r="A18998" s="22"/>
      <c r="C18998" s="6"/>
      <c r="H18998" s="8"/>
      <c r="I18998" s="4"/>
      <c r="V18998" s="27"/>
    </row>
    <row r="18999" spans="1:22" x14ac:dyDescent="0.3">
      <c r="A18999" s="22"/>
      <c r="C18999" s="6"/>
      <c r="H18999" s="8"/>
      <c r="I18999" s="4"/>
      <c r="V18999" s="27"/>
    </row>
    <row r="19000" spans="1:22" x14ac:dyDescent="0.3">
      <c r="A19000" s="22"/>
      <c r="C19000" s="6"/>
      <c r="H19000" s="8"/>
      <c r="I19000" s="4"/>
      <c r="V19000" s="27"/>
    </row>
    <row r="19001" spans="1:22" x14ac:dyDescent="0.3">
      <c r="A19001" s="22"/>
      <c r="C19001" s="6"/>
      <c r="H19001" s="8"/>
      <c r="I19001" s="4"/>
      <c r="V19001" s="27"/>
    </row>
    <row r="19002" spans="1:22" x14ac:dyDescent="0.3">
      <c r="A19002" s="22"/>
      <c r="C19002" s="6"/>
      <c r="H19002" s="8"/>
      <c r="I19002" s="4"/>
      <c r="V19002" s="27"/>
    </row>
    <row r="19003" spans="1:22" x14ac:dyDescent="0.3">
      <c r="A19003" s="22"/>
      <c r="C19003" s="6"/>
      <c r="H19003" s="8"/>
      <c r="I19003" s="4"/>
      <c r="V19003" s="27"/>
    </row>
    <row r="19004" spans="1:22" x14ac:dyDescent="0.3">
      <c r="A19004" s="22"/>
      <c r="C19004" s="6"/>
      <c r="H19004" s="8"/>
      <c r="I19004" s="4"/>
      <c r="V19004" s="27"/>
    </row>
    <row r="19005" spans="1:22" x14ac:dyDescent="0.3">
      <c r="A19005" s="22"/>
      <c r="C19005" s="6"/>
      <c r="H19005" s="8"/>
      <c r="I19005" s="4"/>
      <c r="V19005" s="27"/>
    </row>
    <row r="19006" spans="1:22" x14ac:dyDescent="0.3">
      <c r="A19006" s="22"/>
      <c r="C19006" s="6"/>
      <c r="H19006" s="8"/>
      <c r="I19006" s="4"/>
      <c r="V19006" s="27"/>
    </row>
    <row r="19007" spans="1:22" x14ac:dyDescent="0.3">
      <c r="A19007" s="22"/>
      <c r="C19007" s="6"/>
      <c r="H19007" s="8"/>
      <c r="I19007" s="4"/>
      <c r="V19007" s="27"/>
    </row>
    <row r="19008" spans="1:22" x14ac:dyDescent="0.3">
      <c r="A19008" s="22"/>
      <c r="C19008" s="6"/>
      <c r="H19008" s="8"/>
      <c r="I19008" s="4"/>
      <c r="V19008" s="27"/>
    </row>
    <row r="19009" spans="1:22" x14ac:dyDescent="0.3">
      <c r="A19009" s="22"/>
      <c r="C19009" s="6"/>
      <c r="H19009" s="8"/>
      <c r="I19009" s="4"/>
      <c r="V19009" s="27"/>
    </row>
    <row r="19010" spans="1:22" x14ac:dyDescent="0.3">
      <c r="A19010" s="22"/>
      <c r="C19010" s="6"/>
      <c r="H19010" s="8"/>
      <c r="I19010" s="4"/>
      <c r="V19010" s="27"/>
    </row>
    <row r="19011" spans="1:22" x14ac:dyDescent="0.3">
      <c r="A19011" s="22"/>
      <c r="C19011" s="6"/>
      <c r="H19011" s="8"/>
      <c r="I19011" s="4"/>
      <c r="V19011" s="27"/>
    </row>
    <row r="19012" spans="1:22" x14ac:dyDescent="0.3">
      <c r="A19012" s="22"/>
      <c r="C19012" s="6"/>
      <c r="H19012" s="8"/>
      <c r="I19012" s="4"/>
      <c r="V19012" s="27"/>
    </row>
    <row r="19013" spans="1:22" x14ac:dyDescent="0.3">
      <c r="A19013" s="22"/>
      <c r="C19013" s="6"/>
      <c r="H19013" s="8"/>
      <c r="I19013" s="4"/>
      <c r="V19013" s="27"/>
    </row>
    <row r="19014" spans="1:22" x14ac:dyDescent="0.3">
      <c r="A19014" s="22"/>
      <c r="C19014" s="6"/>
      <c r="H19014" s="8"/>
      <c r="I19014" s="4"/>
      <c r="V19014" s="27"/>
    </row>
    <row r="19015" spans="1:22" x14ac:dyDescent="0.3">
      <c r="A19015" s="22"/>
      <c r="C19015" s="6"/>
      <c r="H19015" s="8"/>
      <c r="I19015" s="4"/>
      <c r="V19015" s="27"/>
    </row>
    <row r="19016" spans="1:22" x14ac:dyDescent="0.3">
      <c r="A19016" s="22"/>
      <c r="C19016" s="6"/>
      <c r="H19016" s="8"/>
      <c r="I19016" s="4"/>
      <c r="V19016" s="27"/>
    </row>
    <row r="19017" spans="1:22" x14ac:dyDescent="0.3">
      <c r="A19017" s="22"/>
      <c r="C19017" s="6"/>
      <c r="H19017" s="8"/>
      <c r="I19017" s="4"/>
      <c r="V19017" s="27"/>
    </row>
    <row r="19018" spans="1:22" x14ac:dyDescent="0.3">
      <c r="A19018" s="22"/>
      <c r="C19018" s="6"/>
      <c r="H19018" s="8"/>
      <c r="I19018" s="4"/>
      <c r="V19018" s="27"/>
    </row>
    <row r="19019" spans="1:22" x14ac:dyDescent="0.3">
      <c r="A19019" s="22"/>
      <c r="C19019" s="6"/>
      <c r="H19019" s="8"/>
      <c r="I19019" s="4"/>
      <c r="V19019" s="27"/>
    </row>
    <row r="19020" spans="1:22" x14ac:dyDescent="0.3">
      <c r="A19020" s="22"/>
      <c r="C19020" s="6"/>
      <c r="H19020" s="8"/>
      <c r="I19020" s="4"/>
      <c r="V19020" s="27"/>
    </row>
    <row r="19021" spans="1:22" x14ac:dyDescent="0.3">
      <c r="A19021" s="22"/>
      <c r="C19021" s="6"/>
      <c r="H19021" s="8"/>
      <c r="I19021" s="4"/>
      <c r="V19021" s="27"/>
    </row>
    <row r="19022" spans="1:22" x14ac:dyDescent="0.3">
      <c r="A19022" s="22"/>
      <c r="C19022" s="6"/>
      <c r="H19022" s="8"/>
      <c r="I19022" s="4"/>
      <c r="V19022" s="27"/>
    </row>
    <row r="19023" spans="1:22" x14ac:dyDescent="0.3">
      <c r="A19023" s="22"/>
      <c r="C19023" s="6"/>
      <c r="H19023" s="8"/>
      <c r="I19023" s="4"/>
      <c r="V19023" s="27"/>
    </row>
    <row r="19024" spans="1:22" x14ac:dyDescent="0.3">
      <c r="A19024" s="22"/>
      <c r="C19024" s="6"/>
      <c r="H19024" s="8"/>
      <c r="I19024" s="4"/>
      <c r="V19024" s="27"/>
    </row>
    <row r="19025" spans="1:22" x14ac:dyDescent="0.3">
      <c r="A19025" s="22"/>
      <c r="C19025" s="6"/>
      <c r="H19025" s="8"/>
      <c r="I19025" s="4"/>
      <c r="V19025" s="27"/>
    </row>
    <row r="19026" spans="1:22" x14ac:dyDescent="0.3">
      <c r="A19026" s="22"/>
      <c r="C19026" s="6"/>
      <c r="H19026" s="8"/>
      <c r="I19026" s="4"/>
      <c r="V19026" s="27"/>
    </row>
    <row r="19027" spans="1:22" x14ac:dyDescent="0.3">
      <c r="A19027" s="22"/>
      <c r="C19027" s="6"/>
      <c r="H19027" s="8"/>
      <c r="I19027" s="4"/>
      <c r="V19027" s="27"/>
    </row>
    <row r="19028" spans="1:22" x14ac:dyDescent="0.3">
      <c r="A19028" s="22"/>
      <c r="C19028" s="6"/>
      <c r="H19028" s="8"/>
      <c r="I19028" s="4"/>
      <c r="V19028" s="27"/>
    </row>
    <row r="19029" spans="1:22" x14ac:dyDescent="0.3">
      <c r="A19029" s="22"/>
      <c r="C19029" s="6"/>
      <c r="H19029" s="8"/>
      <c r="I19029" s="4"/>
      <c r="V19029" s="27"/>
    </row>
    <row r="19030" spans="1:22" x14ac:dyDescent="0.3">
      <c r="A19030" s="22"/>
      <c r="C19030" s="6"/>
      <c r="H19030" s="8"/>
      <c r="I19030" s="4"/>
      <c r="V19030" s="27"/>
    </row>
    <row r="19031" spans="1:22" x14ac:dyDescent="0.3">
      <c r="A19031" s="22"/>
      <c r="C19031" s="6"/>
      <c r="H19031" s="8"/>
      <c r="I19031" s="4"/>
      <c r="V19031" s="27"/>
    </row>
    <row r="19032" spans="1:22" x14ac:dyDescent="0.3">
      <c r="A19032" s="22"/>
      <c r="C19032" s="6"/>
      <c r="H19032" s="8"/>
      <c r="I19032" s="4"/>
      <c r="V19032" s="27"/>
    </row>
    <row r="19033" spans="1:22" x14ac:dyDescent="0.3">
      <c r="A19033" s="22"/>
      <c r="C19033" s="6"/>
      <c r="H19033" s="8"/>
      <c r="I19033" s="4"/>
      <c r="V19033" s="27"/>
    </row>
    <row r="19034" spans="1:22" x14ac:dyDescent="0.3">
      <c r="A19034" s="22"/>
      <c r="C19034" s="6"/>
      <c r="H19034" s="8"/>
      <c r="I19034" s="4"/>
      <c r="V19034" s="27"/>
    </row>
    <row r="19035" spans="1:22" x14ac:dyDescent="0.3">
      <c r="A19035" s="22"/>
      <c r="C19035" s="6"/>
      <c r="H19035" s="8"/>
      <c r="I19035" s="4"/>
      <c r="V19035" s="27"/>
    </row>
    <row r="19036" spans="1:22" x14ac:dyDescent="0.3">
      <c r="A19036" s="22"/>
      <c r="C19036" s="6"/>
      <c r="H19036" s="8"/>
      <c r="I19036" s="4"/>
      <c r="V19036" s="27"/>
    </row>
    <row r="19037" spans="1:22" x14ac:dyDescent="0.3">
      <c r="A19037" s="22"/>
      <c r="C19037" s="6"/>
      <c r="H19037" s="8"/>
      <c r="I19037" s="4"/>
      <c r="V19037" s="27"/>
    </row>
    <row r="19038" spans="1:22" x14ac:dyDescent="0.3">
      <c r="A19038" s="22"/>
      <c r="C19038" s="6"/>
      <c r="H19038" s="8"/>
      <c r="I19038" s="4"/>
      <c r="V19038" s="27"/>
    </row>
    <row r="19039" spans="1:22" x14ac:dyDescent="0.3">
      <c r="A19039" s="22"/>
      <c r="C19039" s="6"/>
      <c r="H19039" s="8"/>
      <c r="I19039" s="4"/>
      <c r="V19039" s="27"/>
    </row>
    <row r="19040" spans="1:22" x14ac:dyDescent="0.3">
      <c r="A19040" s="22"/>
      <c r="C19040" s="6"/>
      <c r="H19040" s="8"/>
      <c r="I19040" s="4"/>
      <c r="V19040" s="27"/>
    </row>
    <row r="19041" spans="1:22" x14ac:dyDescent="0.3">
      <c r="A19041" s="22"/>
      <c r="C19041" s="6"/>
      <c r="H19041" s="8"/>
      <c r="I19041" s="4"/>
      <c r="V19041" s="27"/>
    </row>
    <row r="19042" spans="1:22" x14ac:dyDescent="0.3">
      <c r="A19042" s="22"/>
      <c r="C19042" s="6"/>
      <c r="H19042" s="8"/>
      <c r="I19042" s="4"/>
      <c r="V19042" s="27"/>
    </row>
    <row r="19043" spans="1:22" x14ac:dyDescent="0.3">
      <c r="A19043" s="22"/>
      <c r="C19043" s="6"/>
      <c r="H19043" s="8"/>
      <c r="I19043" s="4"/>
      <c r="V19043" s="27"/>
    </row>
    <row r="19044" spans="1:22" x14ac:dyDescent="0.3">
      <c r="A19044" s="22"/>
      <c r="C19044" s="6"/>
      <c r="H19044" s="8"/>
      <c r="I19044" s="4"/>
      <c r="V19044" s="27"/>
    </row>
    <row r="19045" spans="1:22" x14ac:dyDescent="0.3">
      <c r="A19045" s="22"/>
      <c r="C19045" s="6"/>
      <c r="H19045" s="8"/>
      <c r="I19045" s="4"/>
      <c r="V19045" s="27"/>
    </row>
    <row r="19046" spans="1:22" x14ac:dyDescent="0.3">
      <c r="A19046" s="22"/>
      <c r="C19046" s="6"/>
      <c r="H19046" s="8"/>
      <c r="I19046" s="4"/>
      <c r="V19046" s="27"/>
    </row>
    <row r="19047" spans="1:22" x14ac:dyDescent="0.3">
      <c r="A19047" s="22"/>
      <c r="C19047" s="6"/>
      <c r="H19047" s="8"/>
      <c r="I19047" s="4"/>
      <c r="V19047" s="27"/>
    </row>
    <row r="19048" spans="1:22" x14ac:dyDescent="0.3">
      <c r="A19048" s="22"/>
      <c r="C19048" s="6"/>
      <c r="H19048" s="8"/>
      <c r="I19048" s="4"/>
      <c r="V19048" s="27"/>
    </row>
    <row r="19049" spans="1:22" x14ac:dyDescent="0.3">
      <c r="A19049" s="22"/>
      <c r="C19049" s="6"/>
      <c r="H19049" s="8"/>
      <c r="I19049" s="4"/>
      <c r="V19049" s="27"/>
    </row>
    <row r="19050" spans="1:22" x14ac:dyDescent="0.3">
      <c r="A19050" s="22"/>
      <c r="C19050" s="6"/>
      <c r="H19050" s="8"/>
      <c r="I19050" s="4"/>
      <c r="V19050" s="27"/>
    </row>
    <row r="19051" spans="1:22" x14ac:dyDescent="0.3">
      <c r="A19051" s="22"/>
      <c r="C19051" s="6"/>
      <c r="H19051" s="8"/>
      <c r="I19051" s="4"/>
      <c r="V19051" s="27"/>
    </row>
    <row r="19052" spans="1:22" x14ac:dyDescent="0.3">
      <c r="A19052" s="22"/>
      <c r="C19052" s="6"/>
      <c r="H19052" s="8"/>
      <c r="I19052" s="4"/>
      <c r="V19052" s="27"/>
    </row>
    <row r="19053" spans="1:22" x14ac:dyDescent="0.3">
      <c r="A19053" s="22"/>
      <c r="C19053" s="6"/>
      <c r="H19053" s="8"/>
      <c r="I19053" s="4"/>
      <c r="V19053" s="27"/>
    </row>
    <row r="19054" spans="1:22" x14ac:dyDescent="0.3">
      <c r="A19054" s="22"/>
      <c r="C19054" s="6"/>
      <c r="H19054" s="8"/>
      <c r="I19054" s="4"/>
      <c r="V19054" s="27"/>
    </row>
    <row r="19055" spans="1:22" x14ac:dyDescent="0.3">
      <c r="A19055" s="22"/>
      <c r="C19055" s="6"/>
      <c r="H19055" s="8"/>
      <c r="I19055" s="4"/>
      <c r="V19055" s="27"/>
    </row>
    <row r="19056" spans="1:22" x14ac:dyDescent="0.3">
      <c r="A19056" s="22"/>
      <c r="C19056" s="6"/>
      <c r="H19056" s="8"/>
      <c r="I19056" s="4"/>
      <c r="V19056" s="27"/>
    </row>
    <row r="19057" spans="1:22" x14ac:dyDescent="0.3">
      <c r="A19057" s="22"/>
      <c r="C19057" s="6"/>
      <c r="H19057" s="8"/>
      <c r="I19057" s="4"/>
      <c r="V19057" s="27"/>
    </row>
    <row r="19058" spans="1:22" x14ac:dyDescent="0.3">
      <c r="A19058" s="22"/>
      <c r="C19058" s="6"/>
      <c r="H19058" s="8"/>
      <c r="I19058" s="4"/>
      <c r="V19058" s="27"/>
    </row>
    <row r="19059" spans="1:22" x14ac:dyDescent="0.3">
      <c r="A19059" s="22"/>
      <c r="C19059" s="6"/>
      <c r="H19059" s="8"/>
      <c r="I19059" s="4"/>
      <c r="V19059" s="27"/>
    </row>
    <row r="19060" spans="1:22" x14ac:dyDescent="0.3">
      <c r="A19060" s="22"/>
      <c r="C19060" s="6"/>
      <c r="H19060" s="8"/>
      <c r="I19060" s="4"/>
      <c r="V19060" s="27"/>
    </row>
    <row r="19061" spans="1:22" x14ac:dyDescent="0.3">
      <c r="A19061" s="22"/>
      <c r="C19061" s="6"/>
      <c r="H19061" s="8"/>
      <c r="I19061" s="4"/>
      <c r="V19061" s="27"/>
    </row>
    <row r="19062" spans="1:22" x14ac:dyDescent="0.3">
      <c r="A19062" s="22"/>
      <c r="C19062" s="6"/>
      <c r="H19062" s="8"/>
      <c r="I19062" s="4"/>
      <c r="V19062" s="27"/>
    </row>
    <row r="19063" spans="1:22" x14ac:dyDescent="0.3">
      <c r="A19063" s="22"/>
      <c r="C19063" s="6"/>
      <c r="H19063" s="8"/>
      <c r="I19063" s="4"/>
      <c r="V19063" s="27"/>
    </row>
    <row r="19064" spans="1:22" x14ac:dyDescent="0.3">
      <c r="A19064" s="22"/>
      <c r="C19064" s="6"/>
      <c r="H19064" s="8"/>
      <c r="I19064" s="4"/>
      <c r="V19064" s="27"/>
    </row>
    <row r="19065" spans="1:22" x14ac:dyDescent="0.3">
      <c r="A19065" s="22"/>
      <c r="C19065" s="6"/>
      <c r="H19065" s="8"/>
      <c r="I19065" s="4"/>
      <c r="V19065" s="27"/>
    </row>
    <row r="19066" spans="1:22" x14ac:dyDescent="0.3">
      <c r="A19066" s="22"/>
      <c r="C19066" s="6"/>
      <c r="H19066" s="8"/>
      <c r="I19066" s="4"/>
      <c r="V19066" s="27"/>
    </row>
    <row r="19067" spans="1:22" x14ac:dyDescent="0.3">
      <c r="A19067" s="22"/>
      <c r="C19067" s="6"/>
      <c r="H19067" s="8"/>
      <c r="I19067" s="4"/>
      <c r="V19067" s="27"/>
    </row>
    <row r="19068" spans="1:22" x14ac:dyDescent="0.3">
      <c r="A19068" s="22"/>
      <c r="C19068" s="6"/>
      <c r="H19068" s="8"/>
      <c r="I19068" s="4"/>
      <c r="V19068" s="27"/>
    </row>
    <row r="19069" spans="1:22" x14ac:dyDescent="0.3">
      <c r="A19069" s="22"/>
      <c r="C19069" s="6"/>
      <c r="H19069" s="8"/>
      <c r="I19069" s="4"/>
      <c r="V19069" s="27"/>
    </row>
    <row r="19070" spans="1:22" x14ac:dyDescent="0.3">
      <c r="A19070" s="22"/>
      <c r="C19070" s="6"/>
      <c r="H19070" s="8"/>
      <c r="I19070" s="4"/>
      <c r="V19070" s="27"/>
    </row>
    <row r="19071" spans="1:22" x14ac:dyDescent="0.3">
      <c r="A19071" s="22"/>
      <c r="C19071" s="6"/>
      <c r="H19071" s="8"/>
      <c r="I19071" s="4"/>
      <c r="V19071" s="27"/>
    </row>
    <row r="19072" spans="1:22" x14ac:dyDescent="0.3">
      <c r="A19072" s="22"/>
      <c r="C19072" s="6"/>
      <c r="H19072" s="8"/>
      <c r="I19072" s="4"/>
      <c r="V19072" s="27"/>
    </row>
    <row r="19073" spans="1:22" x14ac:dyDescent="0.3">
      <c r="A19073" s="22"/>
      <c r="C19073" s="6"/>
      <c r="H19073" s="8"/>
      <c r="I19073" s="4"/>
      <c r="V19073" s="27"/>
    </row>
    <row r="19074" spans="1:22" x14ac:dyDescent="0.3">
      <c r="A19074" s="22"/>
      <c r="C19074" s="6"/>
      <c r="H19074" s="8"/>
      <c r="I19074" s="4"/>
      <c r="V19074" s="27"/>
    </row>
    <row r="19075" spans="1:22" x14ac:dyDescent="0.3">
      <c r="A19075" s="22"/>
      <c r="C19075" s="6"/>
      <c r="H19075" s="8"/>
      <c r="I19075" s="4"/>
      <c r="V19075" s="27"/>
    </row>
    <row r="19076" spans="1:22" x14ac:dyDescent="0.3">
      <c r="A19076" s="22"/>
      <c r="C19076" s="6"/>
      <c r="H19076" s="8"/>
      <c r="I19076" s="4"/>
      <c r="V19076" s="27"/>
    </row>
    <row r="19077" spans="1:22" x14ac:dyDescent="0.3">
      <c r="A19077" s="22"/>
      <c r="C19077" s="6"/>
      <c r="H19077" s="8"/>
      <c r="I19077" s="4"/>
      <c r="V19077" s="27"/>
    </row>
    <row r="19078" spans="1:22" x14ac:dyDescent="0.3">
      <c r="A19078" s="22"/>
      <c r="C19078" s="6"/>
      <c r="H19078" s="8"/>
      <c r="I19078" s="4"/>
      <c r="V19078" s="27"/>
    </row>
    <row r="19079" spans="1:22" x14ac:dyDescent="0.3">
      <c r="A19079" s="22"/>
      <c r="C19079" s="6"/>
      <c r="H19079" s="8"/>
      <c r="I19079" s="4"/>
      <c r="V19079" s="27"/>
    </row>
    <row r="19080" spans="1:22" x14ac:dyDescent="0.3">
      <c r="A19080" s="22"/>
      <c r="C19080" s="6"/>
      <c r="H19080" s="8"/>
      <c r="I19080" s="4"/>
      <c r="V19080" s="27"/>
    </row>
    <row r="19081" spans="1:22" x14ac:dyDescent="0.3">
      <c r="A19081" s="22"/>
      <c r="C19081" s="6"/>
      <c r="H19081" s="8"/>
      <c r="I19081" s="4"/>
      <c r="V19081" s="27"/>
    </row>
    <row r="19082" spans="1:22" x14ac:dyDescent="0.3">
      <c r="A19082" s="22"/>
      <c r="C19082" s="6"/>
      <c r="H19082" s="8"/>
      <c r="I19082" s="4"/>
      <c r="V19082" s="27"/>
    </row>
    <row r="19083" spans="1:22" x14ac:dyDescent="0.3">
      <c r="A19083" s="22"/>
      <c r="C19083" s="6"/>
      <c r="H19083" s="8"/>
      <c r="I19083" s="4"/>
      <c r="V19083" s="27"/>
    </row>
    <row r="19084" spans="1:22" x14ac:dyDescent="0.3">
      <c r="A19084" s="22"/>
      <c r="C19084" s="6"/>
      <c r="H19084" s="8"/>
      <c r="I19084" s="4"/>
      <c r="V19084" s="27"/>
    </row>
    <row r="19085" spans="1:22" x14ac:dyDescent="0.3">
      <c r="A19085" s="22"/>
      <c r="C19085" s="6"/>
      <c r="H19085" s="8"/>
      <c r="I19085" s="4"/>
      <c r="V19085" s="27"/>
    </row>
    <row r="19086" spans="1:22" x14ac:dyDescent="0.3">
      <c r="A19086" s="22"/>
      <c r="C19086" s="6"/>
      <c r="H19086" s="8"/>
      <c r="I19086" s="4"/>
      <c r="V19086" s="27"/>
    </row>
    <row r="19087" spans="1:22" x14ac:dyDescent="0.3">
      <c r="A19087" s="22"/>
      <c r="C19087" s="6"/>
      <c r="H19087" s="8"/>
      <c r="I19087" s="4"/>
      <c r="V19087" s="27"/>
    </row>
    <row r="19088" spans="1:22" x14ac:dyDescent="0.3">
      <c r="A19088" s="22"/>
      <c r="C19088" s="6"/>
      <c r="H19088" s="8"/>
      <c r="I19088" s="4"/>
      <c r="V19088" s="27"/>
    </row>
    <row r="19089" spans="1:22" x14ac:dyDescent="0.3">
      <c r="A19089" s="22"/>
      <c r="C19089" s="6"/>
      <c r="H19089" s="8"/>
      <c r="I19089" s="4"/>
      <c r="V19089" s="27"/>
    </row>
    <row r="19090" spans="1:22" x14ac:dyDescent="0.3">
      <c r="A19090" s="22"/>
      <c r="C19090" s="6"/>
      <c r="H19090" s="8"/>
      <c r="I19090" s="4"/>
      <c r="V19090" s="27"/>
    </row>
    <row r="19091" spans="1:22" x14ac:dyDescent="0.3">
      <c r="A19091" s="22"/>
      <c r="C19091" s="6"/>
      <c r="H19091" s="8"/>
      <c r="I19091" s="4"/>
      <c r="V19091" s="27"/>
    </row>
    <row r="19092" spans="1:22" x14ac:dyDescent="0.3">
      <c r="A19092" s="22"/>
      <c r="C19092" s="6"/>
      <c r="H19092" s="8"/>
      <c r="I19092" s="4"/>
      <c r="V19092" s="27"/>
    </row>
    <row r="19093" spans="1:22" x14ac:dyDescent="0.3">
      <c r="A19093" s="22"/>
      <c r="C19093" s="6"/>
      <c r="H19093" s="8"/>
      <c r="I19093" s="4"/>
      <c r="V19093" s="27"/>
    </row>
    <row r="19094" spans="1:22" x14ac:dyDescent="0.3">
      <c r="A19094" s="22"/>
      <c r="C19094" s="6"/>
      <c r="H19094" s="8"/>
      <c r="I19094" s="4"/>
      <c r="V19094" s="27"/>
    </row>
    <row r="19095" spans="1:22" x14ac:dyDescent="0.3">
      <c r="A19095" s="22"/>
      <c r="C19095" s="6"/>
      <c r="H19095" s="8"/>
      <c r="I19095" s="4"/>
      <c r="V19095" s="27"/>
    </row>
    <row r="19096" spans="1:22" x14ac:dyDescent="0.3">
      <c r="A19096" s="22"/>
      <c r="C19096" s="6"/>
      <c r="H19096" s="8"/>
      <c r="I19096" s="4"/>
      <c r="V19096" s="27"/>
    </row>
    <row r="19097" spans="1:22" x14ac:dyDescent="0.3">
      <c r="A19097" s="22"/>
      <c r="C19097" s="6"/>
      <c r="H19097" s="8"/>
      <c r="I19097" s="4"/>
      <c r="V19097" s="27"/>
    </row>
    <row r="19098" spans="1:22" x14ac:dyDescent="0.3">
      <c r="A19098" s="22"/>
      <c r="C19098" s="6"/>
      <c r="H19098" s="8"/>
      <c r="I19098" s="4"/>
      <c r="V19098" s="27"/>
    </row>
    <row r="19099" spans="1:22" x14ac:dyDescent="0.3">
      <c r="A19099" s="22"/>
      <c r="C19099" s="6"/>
      <c r="H19099" s="8"/>
      <c r="I19099" s="4"/>
      <c r="V19099" s="27"/>
    </row>
    <row r="19100" spans="1:22" x14ac:dyDescent="0.3">
      <c r="A19100" s="22"/>
      <c r="C19100" s="6"/>
      <c r="H19100" s="8"/>
      <c r="I19100" s="4"/>
      <c r="V19100" s="27"/>
    </row>
    <row r="19101" spans="1:22" x14ac:dyDescent="0.3">
      <c r="A19101" s="22"/>
      <c r="C19101" s="6"/>
      <c r="H19101" s="8"/>
      <c r="I19101" s="4"/>
      <c r="V19101" s="27"/>
    </row>
    <row r="19102" spans="1:22" x14ac:dyDescent="0.3">
      <c r="A19102" s="22"/>
      <c r="C19102" s="6"/>
      <c r="H19102" s="8"/>
      <c r="I19102" s="4"/>
      <c r="V19102" s="27"/>
    </row>
    <row r="19103" spans="1:22" x14ac:dyDescent="0.3">
      <c r="A19103" s="22"/>
      <c r="C19103" s="6"/>
      <c r="H19103" s="8"/>
      <c r="I19103" s="4"/>
      <c r="V19103" s="27"/>
    </row>
    <row r="19104" spans="1:22" x14ac:dyDescent="0.3">
      <c r="A19104" s="22"/>
      <c r="C19104" s="6"/>
      <c r="H19104" s="8"/>
      <c r="I19104" s="4"/>
      <c r="V19104" s="27"/>
    </row>
    <row r="19105" spans="1:22" x14ac:dyDescent="0.3">
      <c r="A19105" s="22"/>
      <c r="C19105" s="6"/>
      <c r="H19105" s="8"/>
      <c r="I19105" s="4"/>
      <c r="V19105" s="27"/>
    </row>
    <row r="19106" spans="1:22" x14ac:dyDescent="0.3">
      <c r="A19106" s="22"/>
      <c r="C19106" s="6"/>
      <c r="H19106" s="8"/>
      <c r="I19106" s="4"/>
      <c r="V19106" s="27"/>
    </row>
    <row r="19107" spans="1:22" x14ac:dyDescent="0.3">
      <c r="A19107" s="22"/>
      <c r="C19107" s="6"/>
      <c r="H19107" s="8"/>
      <c r="I19107" s="4"/>
      <c r="V19107" s="27"/>
    </row>
    <row r="19108" spans="1:22" x14ac:dyDescent="0.3">
      <c r="A19108" s="22"/>
      <c r="C19108" s="6"/>
      <c r="H19108" s="8"/>
      <c r="I19108" s="4"/>
      <c r="V19108" s="27"/>
    </row>
    <row r="19109" spans="1:22" x14ac:dyDescent="0.3">
      <c r="A19109" s="22"/>
      <c r="C19109" s="6"/>
      <c r="H19109" s="8"/>
      <c r="I19109" s="4"/>
      <c r="V19109" s="27"/>
    </row>
    <row r="19110" spans="1:22" x14ac:dyDescent="0.3">
      <c r="A19110" s="22"/>
      <c r="C19110" s="6"/>
      <c r="H19110" s="8"/>
      <c r="I19110" s="4"/>
      <c r="V19110" s="27"/>
    </row>
    <row r="19111" spans="1:22" x14ac:dyDescent="0.3">
      <c r="A19111" s="22"/>
      <c r="C19111" s="6"/>
      <c r="H19111" s="8"/>
      <c r="I19111" s="4"/>
      <c r="V19111" s="27"/>
    </row>
    <row r="19112" spans="1:22" x14ac:dyDescent="0.3">
      <c r="A19112" s="22"/>
      <c r="C19112" s="6"/>
      <c r="H19112" s="8"/>
      <c r="I19112" s="4"/>
      <c r="V19112" s="27"/>
    </row>
    <row r="19113" spans="1:22" x14ac:dyDescent="0.3">
      <c r="A19113" s="22"/>
      <c r="C19113" s="6"/>
      <c r="H19113" s="8"/>
      <c r="I19113" s="4"/>
      <c r="V19113" s="27"/>
    </row>
    <row r="19114" spans="1:22" x14ac:dyDescent="0.3">
      <c r="C19114" s="6"/>
      <c r="H19114" s="8"/>
      <c r="I19114" s="4"/>
      <c r="V19114" s="27"/>
    </row>
    <row r="19115" spans="1:22" x14ac:dyDescent="0.3">
      <c r="C19115" s="6"/>
      <c r="H19115" s="8"/>
      <c r="I19115" s="4"/>
      <c r="V19115" s="27"/>
    </row>
    <row r="19116" spans="1:22" x14ac:dyDescent="0.3">
      <c r="C19116" s="6"/>
      <c r="H19116" s="8"/>
      <c r="I19116" s="4"/>
      <c r="V19116" s="27"/>
    </row>
    <row r="19117" spans="1:22" x14ac:dyDescent="0.3">
      <c r="C19117" s="6"/>
      <c r="H19117" s="8"/>
      <c r="I19117" s="4"/>
      <c r="V19117" s="27"/>
    </row>
    <row r="19118" spans="1:22" x14ac:dyDescent="0.3">
      <c r="A19118" s="22"/>
      <c r="C19118" s="6"/>
      <c r="H19118" s="8"/>
      <c r="I19118" s="4"/>
      <c r="V19118" s="27"/>
    </row>
    <row r="19119" spans="1:22" x14ac:dyDescent="0.3">
      <c r="A19119" s="22"/>
      <c r="C19119" s="6"/>
      <c r="H19119" s="8"/>
      <c r="I19119" s="4"/>
      <c r="V19119" s="27"/>
    </row>
    <row r="19120" spans="1:22" x14ac:dyDescent="0.3">
      <c r="A19120" s="22"/>
      <c r="C19120" s="6"/>
      <c r="H19120" s="8"/>
      <c r="I19120" s="4"/>
      <c r="V19120" s="27"/>
    </row>
    <row r="19121" spans="1:22" x14ac:dyDescent="0.3">
      <c r="A19121" s="22"/>
      <c r="C19121" s="6"/>
      <c r="H19121" s="8"/>
      <c r="I19121" s="4"/>
      <c r="V19121" s="27"/>
    </row>
    <row r="19122" spans="1:22" x14ac:dyDescent="0.3">
      <c r="A19122" s="22"/>
      <c r="C19122" s="6"/>
      <c r="H19122" s="8"/>
      <c r="I19122" s="4"/>
      <c r="V19122" s="27"/>
    </row>
    <row r="19123" spans="1:22" x14ac:dyDescent="0.3">
      <c r="A19123" s="22"/>
      <c r="C19123" s="6"/>
      <c r="H19123" s="8"/>
      <c r="I19123" s="4"/>
      <c r="V19123" s="27"/>
    </row>
    <row r="19124" spans="1:22" x14ac:dyDescent="0.3">
      <c r="A19124" s="22"/>
      <c r="C19124" s="6"/>
      <c r="H19124" s="8"/>
      <c r="I19124" s="4"/>
      <c r="V19124" s="27"/>
    </row>
    <row r="19125" spans="1:22" x14ac:dyDescent="0.3">
      <c r="A19125" s="22"/>
      <c r="C19125" s="6"/>
      <c r="H19125" s="8"/>
      <c r="I19125" s="4"/>
      <c r="V19125" s="27"/>
    </row>
    <row r="19126" spans="1:22" x14ac:dyDescent="0.3">
      <c r="A19126" s="22"/>
      <c r="C19126" s="6"/>
      <c r="H19126" s="8"/>
      <c r="I19126" s="4"/>
      <c r="V19126" s="27"/>
    </row>
    <row r="19127" spans="1:22" x14ac:dyDescent="0.3">
      <c r="A19127" s="22"/>
      <c r="C19127" s="6"/>
      <c r="H19127" s="8"/>
      <c r="I19127" s="4"/>
      <c r="V19127" s="27"/>
    </row>
    <row r="19128" spans="1:22" x14ac:dyDescent="0.3">
      <c r="A19128" s="22"/>
      <c r="C19128" s="6"/>
      <c r="H19128" s="8"/>
      <c r="I19128" s="4"/>
      <c r="V19128" s="27"/>
    </row>
    <row r="19129" spans="1:22" x14ac:dyDescent="0.3">
      <c r="A19129" s="22"/>
      <c r="C19129" s="6"/>
      <c r="H19129" s="8"/>
      <c r="I19129" s="4"/>
      <c r="V19129" s="27"/>
    </row>
    <row r="19130" spans="1:22" x14ac:dyDescent="0.3">
      <c r="A19130" s="22"/>
      <c r="C19130" s="6"/>
      <c r="H19130" s="8"/>
      <c r="I19130" s="4"/>
      <c r="V19130" s="27"/>
    </row>
    <row r="19131" spans="1:22" x14ac:dyDescent="0.3">
      <c r="A19131" s="22"/>
      <c r="C19131" s="6"/>
      <c r="H19131" s="8"/>
      <c r="I19131" s="4"/>
      <c r="V19131" s="27"/>
    </row>
    <row r="19132" spans="1:22" x14ac:dyDescent="0.3">
      <c r="A19132" s="22"/>
      <c r="C19132" s="6"/>
      <c r="H19132" s="8"/>
      <c r="I19132" s="4"/>
      <c r="V19132" s="27"/>
    </row>
    <row r="19133" spans="1:22" x14ac:dyDescent="0.3">
      <c r="A19133" s="22"/>
      <c r="C19133" s="6"/>
      <c r="H19133" s="8"/>
      <c r="I19133" s="4"/>
      <c r="V19133" s="27"/>
    </row>
    <row r="19134" spans="1:22" x14ac:dyDescent="0.3">
      <c r="A19134" s="22"/>
      <c r="C19134" s="6"/>
      <c r="H19134" s="8"/>
      <c r="I19134" s="4"/>
      <c r="V19134" s="27"/>
    </row>
    <row r="19135" spans="1:22" x14ac:dyDescent="0.3">
      <c r="A19135" s="22"/>
      <c r="C19135" s="6"/>
      <c r="H19135" s="8"/>
      <c r="I19135" s="4"/>
      <c r="V19135" s="27"/>
    </row>
    <row r="19136" spans="1:22" x14ac:dyDescent="0.3">
      <c r="A19136" s="22"/>
      <c r="C19136" s="6"/>
      <c r="H19136" s="8"/>
      <c r="I19136" s="4"/>
      <c r="V19136" s="27"/>
    </row>
    <row r="19137" spans="1:22" x14ac:dyDescent="0.3">
      <c r="A19137" s="22"/>
      <c r="C19137" s="6"/>
      <c r="H19137" s="8"/>
      <c r="I19137" s="4"/>
      <c r="V19137" s="27"/>
    </row>
    <row r="19138" spans="1:22" x14ac:dyDescent="0.3">
      <c r="A19138" s="22"/>
      <c r="C19138" s="6"/>
      <c r="H19138" s="8"/>
      <c r="I19138" s="4"/>
      <c r="V19138" s="27"/>
    </row>
    <row r="19139" spans="1:22" x14ac:dyDescent="0.3">
      <c r="A19139" s="22"/>
      <c r="C19139" s="6"/>
      <c r="H19139" s="8"/>
      <c r="I19139" s="4"/>
      <c r="V19139" s="27"/>
    </row>
    <row r="19140" spans="1:22" x14ac:dyDescent="0.3">
      <c r="A19140" s="22"/>
      <c r="C19140" s="6"/>
      <c r="H19140" s="8"/>
      <c r="I19140" s="4"/>
      <c r="V19140" s="27"/>
    </row>
    <row r="19141" spans="1:22" x14ac:dyDescent="0.3">
      <c r="A19141" s="22"/>
      <c r="C19141" s="6"/>
      <c r="H19141" s="8"/>
      <c r="I19141" s="4"/>
      <c r="V19141" s="27"/>
    </row>
    <row r="19142" spans="1:22" x14ac:dyDescent="0.3">
      <c r="A19142" s="22"/>
      <c r="C19142" s="6"/>
      <c r="H19142" s="8"/>
      <c r="I19142" s="4"/>
      <c r="V19142" s="27"/>
    </row>
    <row r="19143" spans="1:22" x14ac:dyDescent="0.3">
      <c r="A19143" s="22"/>
      <c r="C19143" s="6"/>
      <c r="H19143" s="8"/>
      <c r="I19143" s="4"/>
      <c r="V19143" s="27"/>
    </row>
    <row r="19144" spans="1:22" x14ac:dyDescent="0.3">
      <c r="A19144" s="22"/>
      <c r="C19144" s="6"/>
      <c r="H19144" s="8"/>
      <c r="I19144" s="4"/>
      <c r="V19144" s="27"/>
    </row>
    <row r="19145" spans="1:22" x14ac:dyDescent="0.3">
      <c r="A19145" s="22"/>
      <c r="C19145" s="6"/>
      <c r="H19145" s="8"/>
      <c r="I19145" s="4"/>
      <c r="V19145" s="27"/>
    </row>
    <row r="19146" spans="1:22" x14ac:dyDescent="0.3">
      <c r="A19146" s="22"/>
      <c r="C19146" s="6"/>
      <c r="H19146" s="8"/>
      <c r="I19146" s="4"/>
      <c r="V19146" s="27"/>
    </row>
    <row r="19147" spans="1:22" x14ac:dyDescent="0.3">
      <c r="A19147" s="22"/>
      <c r="C19147" s="6"/>
      <c r="H19147" s="8"/>
      <c r="I19147" s="4"/>
      <c r="V19147" s="27"/>
    </row>
    <row r="19148" spans="1:22" x14ac:dyDescent="0.3">
      <c r="A19148" s="22"/>
      <c r="C19148" s="6"/>
      <c r="H19148" s="8"/>
      <c r="I19148" s="4"/>
      <c r="V19148" s="27"/>
    </row>
    <row r="19149" spans="1:22" x14ac:dyDescent="0.3">
      <c r="A19149" s="22"/>
      <c r="C19149" s="6"/>
      <c r="H19149" s="8"/>
      <c r="I19149" s="4"/>
      <c r="V19149" s="27"/>
    </row>
    <row r="19150" spans="1:22" x14ac:dyDescent="0.3">
      <c r="A19150" s="22"/>
      <c r="C19150" s="6"/>
      <c r="H19150" s="8"/>
      <c r="I19150" s="4"/>
      <c r="V19150" s="27"/>
    </row>
    <row r="19151" spans="1:22" x14ac:dyDescent="0.3">
      <c r="A19151" s="22"/>
      <c r="C19151" s="6"/>
      <c r="H19151" s="8"/>
      <c r="I19151" s="4"/>
      <c r="V19151" s="27"/>
    </row>
    <row r="19152" spans="1:22" x14ac:dyDescent="0.3">
      <c r="A19152" s="22"/>
      <c r="C19152" s="6"/>
      <c r="H19152" s="8"/>
      <c r="I19152" s="4"/>
      <c r="V19152" s="27"/>
    </row>
    <row r="19153" spans="1:22" x14ac:dyDescent="0.3">
      <c r="A19153" s="22"/>
      <c r="C19153" s="6"/>
      <c r="H19153" s="8"/>
      <c r="I19153" s="4"/>
      <c r="V19153" s="27"/>
    </row>
    <row r="19154" spans="1:22" x14ac:dyDescent="0.3">
      <c r="A19154" s="22"/>
      <c r="C19154" s="6"/>
      <c r="H19154" s="8"/>
      <c r="I19154" s="4"/>
      <c r="V19154" s="27"/>
    </row>
    <row r="19155" spans="1:22" x14ac:dyDescent="0.3">
      <c r="A19155" s="22"/>
      <c r="C19155" s="6"/>
      <c r="H19155" s="8"/>
      <c r="I19155" s="4"/>
      <c r="V19155" s="27"/>
    </row>
    <row r="19156" spans="1:22" x14ac:dyDescent="0.3">
      <c r="A19156" s="22"/>
      <c r="C19156" s="6"/>
      <c r="H19156" s="8"/>
      <c r="I19156" s="4"/>
      <c r="V19156" s="27"/>
    </row>
    <row r="19157" spans="1:22" x14ac:dyDescent="0.3">
      <c r="A19157" s="22"/>
      <c r="C19157" s="6"/>
      <c r="H19157" s="8"/>
      <c r="I19157" s="4"/>
      <c r="V19157" s="27"/>
    </row>
    <row r="19158" spans="1:22" x14ac:dyDescent="0.3">
      <c r="A19158" s="22"/>
      <c r="C19158" s="6"/>
      <c r="H19158" s="8"/>
      <c r="I19158" s="4"/>
      <c r="V19158" s="27"/>
    </row>
    <row r="19159" spans="1:22" x14ac:dyDescent="0.3">
      <c r="A19159" s="22"/>
      <c r="C19159" s="6"/>
      <c r="H19159" s="8"/>
      <c r="I19159" s="4"/>
      <c r="V19159" s="27"/>
    </row>
    <row r="19160" spans="1:22" x14ac:dyDescent="0.3">
      <c r="A19160" s="22"/>
      <c r="C19160" s="6"/>
      <c r="H19160" s="8"/>
      <c r="I19160" s="4"/>
      <c r="V19160" s="27"/>
    </row>
    <row r="19161" spans="1:22" x14ac:dyDescent="0.3">
      <c r="A19161" s="22"/>
      <c r="C19161" s="6"/>
      <c r="H19161" s="8"/>
      <c r="I19161" s="4"/>
      <c r="V19161" s="27"/>
    </row>
    <row r="19162" spans="1:22" x14ac:dyDescent="0.3">
      <c r="A19162" s="22"/>
      <c r="C19162" s="6"/>
      <c r="H19162" s="8"/>
      <c r="I19162" s="4"/>
      <c r="V19162" s="27"/>
    </row>
    <row r="19163" spans="1:22" x14ac:dyDescent="0.3">
      <c r="A19163" s="22"/>
      <c r="C19163" s="6"/>
      <c r="H19163" s="8"/>
      <c r="I19163" s="4"/>
      <c r="V19163" s="27"/>
    </row>
    <row r="19164" spans="1:22" x14ac:dyDescent="0.3">
      <c r="A19164" s="22"/>
      <c r="C19164" s="6"/>
      <c r="H19164" s="8"/>
      <c r="I19164" s="4"/>
      <c r="V19164" s="27"/>
    </row>
    <row r="19165" spans="1:22" x14ac:dyDescent="0.3">
      <c r="A19165" s="22"/>
      <c r="C19165" s="6"/>
      <c r="H19165" s="8"/>
      <c r="I19165" s="4"/>
      <c r="V19165" s="27"/>
    </row>
    <row r="19166" spans="1:22" x14ac:dyDescent="0.3">
      <c r="A19166" s="22"/>
      <c r="C19166" s="6"/>
      <c r="H19166" s="8"/>
      <c r="I19166" s="4"/>
      <c r="V19166" s="27"/>
    </row>
    <row r="19167" spans="1:22" x14ac:dyDescent="0.3">
      <c r="A19167" s="22"/>
      <c r="C19167" s="6"/>
      <c r="H19167" s="8"/>
      <c r="I19167" s="4"/>
      <c r="V19167" s="27"/>
    </row>
    <row r="19168" spans="1:22" x14ac:dyDescent="0.3">
      <c r="A19168" s="22"/>
      <c r="C19168" s="6"/>
      <c r="H19168" s="8"/>
      <c r="I19168" s="4"/>
      <c r="V19168" s="27"/>
    </row>
    <row r="19169" spans="1:22" x14ac:dyDescent="0.3">
      <c r="A19169" s="22"/>
      <c r="C19169" s="6"/>
      <c r="H19169" s="8"/>
      <c r="I19169" s="4"/>
      <c r="V19169" s="27"/>
    </row>
    <row r="19170" spans="1:22" x14ac:dyDescent="0.3">
      <c r="A19170" s="22"/>
      <c r="C19170" s="6"/>
      <c r="H19170" s="8"/>
      <c r="I19170" s="4"/>
      <c r="V19170" s="27"/>
    </row>
    <row r="19171" spans="1:22" x14ac:dyDescent="0.3">
      <c r="A19171" s="22"/>
      <c r="C19171" s="6"/>
      <c r="H19171" s="8"/>
      <c r="I19171" s="4"/>
      <c r="V19171" s="27"/>
    </row>
    <row r="19172" spans="1:22" x14ac:dyDescent="0.3">
      <c r="A19172" s="22"/>
      <c r="C19172" s="6"/>
      <c r="H19172" s="8"/>
      <c r="I19172" s="4"/>
      <c r="V19172" s="27"/>
    </row>
    <row r="19173" spans="1:22" x14ac:dyDescent="0.3">
      <c r="A19173" s="22"/>
      <c r="C19173" s="6"/>
      <c r="H19173" s="8"/>
      <c r="I19173" s="4"/>
      <c r="V19173" s="27"/>
    </row>
    <row r="19174" spans="1:22" x14ac:dyDescent="0.3">
      <c r="A19174" s="22"/>
      <c r="C19174" s="6"/>
      <c r="H19174" s="8"/>
      <c r="I19174" s="4"/>
      <c r="V19174" s="27"/>
    </row>
    <row r="19175" spans="1:22" x14ac:dyDescent="0.3">
      <c r="A19175" s="22"/>
      <c r="C19175" s="6"/>
      <c r="H19175" s="8"/>
      <c r="I19175" s="4"/>
      <c r="V19175" s="27"/>
    </row>
    <row r="19176" spans="1:22" x14ac:dyDescent="0.3">
      <c r="A19176" s="22"/>
      <c r="C19176" s="6"/>
      <c r="H19176" s="8"/>
      <c r="I19176" s="4"/>
      <c r="V19176" s="27"/>
    </row>
    <row r="19177" spans="1:22" x14ac:dyDescent="0.3">
      <c r="A19177" s="22"/>
      <c r="C19177" s="6"/>
      <c r="H19177" s="8"/>
      <c r="I19177" s="4"/>
      <c r="V19177" s="27"/>
    </row>
    <row r="19178" spans="1:22" x14ac:dyDescent="0.3">
      <c r="A19178" s="22"/>
      <c r="C19178" s="6"/>
      <c r="H19178" s="8"/>
      <c r="I19178" s="4"/>
      <c r="V19178" s="27"/>
    </row>
    <row r="19179" spans="1:22" x14ac:dyDescent="0.3">
      <c r="A19179" s="22"/>
      <c r="C19179" s="6"/>
      <c r="H19179" s="8"/>
      <c r="I19179" s="4"/>
      <c r="V19179" s="27"/>
    </row>
    <row r="19180" spans="1:22" x14ac:dyDescent="0.3">
      <c r="A19180" s="22"/>
      <c r="C19180" s="6"/>
      <c r="H19180" s="8"/>
      <c r="I19180" s="4"/>
      <c r="V19180" s="27"/>
    </row>
    <row r="19181" spans="1:22" x14ac:dyDescent="0.3">
      <c r="A19181" s="22"/>
      <c r="C19181" s="6"/>
      <c r="H19181" s="8"/>
      <c r="I19181" s="4"/>
      <c r="V19181" s="27"/>
    </row>
    <row r="19182" spans="1:22" x14ac:dyDescent="0.3">
      <c r="A19182" s="22"/>
      <c r="C19182" s="6"/>
      <c r="H19182" s="8"/>
      <c r="I19182" s="4"/>
      <c r="V19182" s="27"/>
    </row>
    <row r="19183" spans="1:22" x14ac:dyDescent="0.3">
      <c r="A19183" s="22"/>
      <c r="C19183" s="6"/>
      <c r="H19183" s="8"/>
      <c r="I19183" s="4"/>
      <c r="V19183" s="27"/>
    </row>
    <row r="19184" spans="1:22" x14ac:dyDescent="0.3">
      <c r="C19184" s="6"/>
      <c r="H19184" s="8"/>
      <c r="I19184" s="4"/>
      <c r="V19184" s="27"/>
    </row>
    <row r="19185" spans="3:22" x14ac:dyDescent="0.3">
      <c r="C19185" s="6"/>
      <c r="H19185" s="8"/>
      <c r="I19185" s="4"/>
      <c r="V19185" s="27"/>
    </row>
    <row r="19186" spans="3:22" x14ac:dyDescent="0.3">
      <c r="C19186" s="6"/>
      <c r="H19186" s="8"/>
      <c r="I19186" s="4"/>
      <c r="V19186" s="27"/>
    </row>
    <row r="19187" spans="3:22" x14ac:dyDescent="0.3">
      <c r="C19187" s="6"/>
      <c r="H19187" s="8"/>
      <c r="I19187" s="4"/>
      <c r="V19187" s="27"/>
    </row>
    <row r="19188" spans="3:22" x14ac:dyDescent="0.3">
      <c r="C19188" s="6"/>
      <c r="H19188" s="8"/>
      <c r="I19188" s="4"/>
      <c r="V19188" s="27"/>
    </row>
    <row r="19189" spans="3:22" x14ac:dyDescent="0.3">
      <c r="C19189" s="6"/>
      <c r="H19189" s="8"/>
      <c r="I19189" s="4"/>
      <c r="V19189" s="27"/>
    </row>
    <row r="19190" spans="3:22" x14ac:dyDescent="0.3">
      <c r="C19190" s="6"/>
      <c r="H19190" s="8"/>
      <c r="I19190" s="4"/>
      <c r="V19190" s="27"/>
    </row>
    <row r="19191" spans="3:22" x14ac:dyDescent="0.3">
      <c r="C19191" s="6"/>
      <c r="H19191" s="8"/>
      <c r="I19191" s="4"/>
      <c r="V19191" s="27"/>
    </row>
    <row r="19192" spans="3:22" x14ac:dyDescent="0.3">
      <c r="C19192" s="6"/>
      <c r="H19192" s="8"/>
      <c r="I19192" s="4"/>
      <c r="V19192" s="27"/>
    </row>
    <row r="19193" spans="3:22" x14ac:dyDescent="0.3">
      <c r="C19193" s="6"/>
      <c r="H19193" s="8"/>
      <c r="I19193" s="4"/>
      <c r="V19193" s="27"/>
    </row>
    <row r="19194" spans="3:22" x14ac:dyDescent="0.3">
      <c r="C19194" s="6"/>
      <c r="H19194" s="8"/>
      <c r="I19194" s="4"/>
      <c r="V19194" s="27"/>
    </row>
    <row r="19195" spans="3:22" x14ac:dyDescent="0.3">
      <c r="C19195" s="6"/>
      <c r="H19195" s="8"/>
      <c r="I19195" s="4"/>
      <c r="V19195" s="27"/>
    </row>
    <row r="19196" spans="3:22" x14ac:dyDescent="0.3">
      <c r="C19196" s="6"/>
      <c r="H19196" s="8"/>
      <c r="I19196" s="4"/>
      <c r="V19196" s="27"/>
    </row>
    <row r="19197" spans="3:22" x14ac:dyDescent="0.3">
      <c r="C19197" s="6"/>
      <c r="H19197" s="8"/>
      <c r="I19197" s="4"/>
      <c r="V19197" s="27"/>
    </row>
    <row r="19198" spans="3:22" x14ac:dyDescent="0.3">
      <c r="C19198" s="6"/>
      <c r="H19198" s="8"/>
      <c r="I19198" s="4"/>
      <c r="V19198" s="27"/>
    </row>
    <row r="19199" spans="3:22" x14ac:dyDescent="0.3">
      <c r="C19199" s="6"/>
      <c r="H19199" s="8"/>
      <c r="I19199" s="4"/>
      <c r="V19199" s="27"/>
    </row>
    <row r="19200" spans="3:22" x14ac:dyDescent="0.3">
      <c r="C19200" s="6"/>
      <c r="H19200" s="8"/>
      <c r="I19200" s="4"/>
      <c r="V19200" s="27"/>
    </row>
    <row r="19201" spans="3:22" x14ac:dyDescent="0.3">
      <c r="C19201" s="6"/>
      <c r="H19201" s="8"/>
      <c r="I19201" s="4"/>
      <c r="V19201" s="27"/>
    </row>
    <row r="19202" spans="3:22" x14ac:dyDescent="0.3">
      <c r="C19202" s="6"/>
      <c r="H19202" s="8"/>
      <c r="I19202" s="4"/>
      <c r="V19202" s="27"/>
    </row>
    <row r="19203" spans="3:22" x14ac:dyDescent="0.3">
      <c r="C19203" s="6"/>
      <c r="H19203" s="8"/>
      <c r="I19203" s="4"/>
      <c r="V19203" s="27"/>
    </row>
    <row r="19204" spans="3:22" x14ac:dyDescent="0.3">
      <c r="C19204" s="6"/>
      <c r="H19204" s="8"/>
      <c r="I19204" s="4"/>
      <c r="V19204" s="27"/>
    </row>
    <row r="19205" spans="3:22" x14ac:dyDescent="0.3">
      <c r="C19205" s="6"/>
      <c r="H19205" s="8"/>
      <c r="I19205" s="4"/>
      <c r="V19205" s="27"/>
    </row>
    <row r="19206" spans="3:22" x14ac:dyDescent="0.3">
      <c r="C19206" s="6"/>
      <c r="H19206" s="8"/>
      <c r="I19206" s="4"/>
      <c r="V19206" s="27"/>
    </row>
    <row r="19207" spans="3:22" x14ac:dyDescent="0.3">
      <c r="C19207" s="6"/>
      <c r="H19207" s="8"/>
      <c r="I19207" s="4"/>
      <c r="V19207" s="27"/>
    </row>
    <row r="19208" spans="3:22" x14ac:dyDescent="0.3">
      <c r="C19208" s="6"/>
      <c r="H19208" s="8"/>
      <c r="I19208" s="4"/>
      <c r="V19208" s="27"/>
    </row>
    <row r="19209" spans="3:22" x14ac:dyDescent="0.3">
      <c r="C19209" s="6"/>
      <c r="H19209" s="8"/>
      <c r="I19209" s="4"/>
      <c r="V19209" s="27"/>
    </row>
    <row r="19210" spans="3:22" x14ac:dyDescent="0.3">
      <c r="C19210" s="6"/>
      <c r="H19210" s="8"/>
      <c r="I19210" s="4"/>
      <c r="V19210" s="27"/>
    </row>
    <row r="19211" spans="3:22" x14ac:dyDescent="0.3">
      <c r="C19211" s="6"/>
      <c r="H19211" s="8"/>
      <c r="I19211" s="4"/>
      <c r="V19211" s="27"/>
    </row>
    <row r="19212" spans="3:22" x14ac:dyDescent="0.3">
      <c r="C19212" s="6"/>
      <c r="H19212" s="8"/>
      <c r="I19212" s="4"/>
      <c r="V19212" s="27"/>
    </row>
    <row r="19213" spans="3:22" x14ac:dyDescent="0.3">
      <c r="C19213" s="6"/>
      <c r="H19213" s="8"/>
      <c r="I19213" s="4"/>
      <c r="V19213" s="27"/>
    </row>
    <row r="19214" spans="3:22" x14ac:dyDescent="0.3">
      <c r="C19214" s="6"/>
      <c r="H19214" s="8"/>
      <c r="I19214" s="4"/>
      <c r="V19214" s="27"/>
    </row>
    <row r="19215" spans="3:22" x14ac:dyDescent="0.3">
      <c r="C19215" s="6"/>
      <c r="H19215" s="8"/>
      <c r="I19215" s="4"/>
      <c r="V19215" s="27"/>
    </row>
    <row r="19216" spans="3:22" x14ac:dyDescent="0.3">
      <c r="C19216" s="6"/>
      <c r="H19216" s="8"/>
      <c r="I19216" s="4"/>
      <c r="V19216" s="27"/>
    </row>
    <row r="19217" spans="3:22" x14ac:dyDescent="0.3">
      <c r="C19217" s="6"/>
      <c r="H19217" s="8"/>
      <c r="I19217" s="4"/>
      <c r="V19217" s="27"/>
    </row>
    <row r="19218" spans="3:22" x14ac:dyDescent="0.3">
      <c r="C19218" s="6"/>
      <c r="H19218" s="8"/>
      <c r="I19218" s="4"/>
      <c r="V19218" s="27"/>
    </row>
    <row r="19219" spans="3:22" x14ac:dyDescent="0.3">
      <c r="C19219" s="6"/>
      <c r="H19219" s="8"/>
      <c r="I19219" s="4"/>
      <c r="V19219" s="27"/>
    </row>
    <row r="19220" spans="3:22" x14ac:dyDescent="0.3">
      <c r="C19220" s="6"/>
      <c r="H19220" s="8"/>
      <c r="I19220" s="4"/>
      <c r="V19220" s="27"/>
    </row>
    <row r="19221" spans="3:22" x14ac:dyDescent="0.3">
      <c r="C19221" s="6"/>
      <c r="H19221" s="8"/>
      <c r="I19221" s="4"/>
      <c r="V19221" s="27"/>
    </row>
    <row r="19222" spans="3:22" x14ac:dyDescent="0.3">
      <c r="C19222" s="6"/>
      <c r="H19222" s="8"/>
      <c r="I19222" s="4"/>
      <c r="V19222" s="27"/>
    </row>
    <row r="19223" spans="3:22" x14ac:dyDescent="0.3">
      <c r="C19223" s="6"/>
      <c r="H19223" s="8"/>
      <c r="I19223" s="4"/>
      <c r="V19223" s="27"/>
    </row>
    <row r="19224" spans="3:22" x14ac:dyDescent="0.3">
      <c r="C19224" s="6"/>
      <c r="H19224" s="8"/>
      <c r="I19224" s="4"/>
      <c r="V19224" s="27"/>
    </row>
    <row r="19225" spans="3:22" x14ac:dyDescent="0.3">
      <c r="C19225" s="6"/>
      <c r="H19225" s="8"/>
      <c r="I19225" s="4"/>
      <c r="V19225" s="27"/>
    </row>
    <row r="19226" spans="3:22" x14ac:dyDescent="0.3">
      <c r="C19226" s="6"/>
      <c r="H19226" s="8"/>
      <c r="I19226" s="4"/>
      <c r="V19226" s="27"/>
    </row>
    <row r="19227" spans="3:22" x14ac:dyDescent="0.3">
      <c r="C19227" s="6"/>
      <c r="H19227" s="8"/>
      <c r="I19227" s="4"/>
      <c r="V19227" s="27"/>
    </row>
    <row r="19228" spans="3:22" x14ac:dyDescent="0.3">
      <c r="C19228" s="6"/>
      <c r="H19228" s="8"/>
      <c r="I19228" s="4"/>
      <c r="V19228" s="27"/>
    </row>
    <row r="19229" spans="3:22" x14ac:dyDescent="0.3">
      <c r="C19229" s="6"/>
      <c r="H19229" s="8"/>
      <c r="I19229" s="4"/>
      <c r="V19229" s="27"/>
    </row>
    <row r="19230" spans="3:22" x14ac:dyDescent="0.3">
      <c r="C19230" s="6"/>
      <c r="H19230" s="8"/>
      <c r="I19230" s="4"/>
      <c r="V19230" s="27"/>
    </row>
    <row r="19231" spans="3:22" x14ac:dyDescent="0.3">
      <c r="C19231" s="6"/>
      <c r="H19231" s="8"/>
      <c r="I19231" s="4"/>
      <c r="V19231" s="27"/>
    </row>
    <row r="19232" spans="3:22" x14ac:dyDescent="0.3">
      <c r="C19232" s="6"/>
      <c r="H19232" s="8"/>
      <c r="I19232" s="4"/>
      <c r="V19232" s="27"/>
    </row>
    <row r="19233" spans="3:22" x14ac:dyDescent="0.3">
      <c r="C19233" s="6"/>
      <c r="H19233" s="8"/>
      <c r="I19233" s="4"/>
      <c r="V19233" s="27"/>
    </row>
    <row r="19234" spans="3:22" x14ac:dyDescent="0.3">
      <c r="C19234" s="6"/>
      <c r="H19234" s="8"/>
      <c r="I19234" s="4"/>
      <c r="V19234" s="27"/>
    </row>
    <row r="19235" spans="3:22" x14ac:dyDescent="0.3">
      <c r="C19235" s="6"/>
      <c r="H19235" s="8"/>
      <c r="I19235" s="4"/>
      <c r="V19235" s="27"/>
    </row>
    <row r="19236" spans="3:22" x14ac:dyDescent="0.3">
      <c r="C19236" s="6"/>
      <c r="H19236" s="8"/>
      <c r="I19236" s="4"/>
      <c r="V19236" s="27"/>
    </row>
    <row r="19237" spans="3:22" x14ac:dyDescent="0.3">
      <c r="C19237" s="6"/>
      <c r="H19237" s="8"/>
      <c r="I19237" s="4"/>
      <c r="V19237" s="27"/>
    </row>
    <row r="19238" spans="3:22" x14ac:dyDescent="0.3">
      <c r="C19238" s="6"/>
      <c r="H19238" s="8"/>
      <c r="I19238" s="4"/>
      <c r="V19238" s="27"/>
    </row>
    <row r="19239" spans="3:22" x14ac:dyDescent="0.3">
      <c r="C19239" s="6"/>
      <c r="H19239" s="8"/>
      <c r="I19239" s="4"/>
      <c r="V19239" s="27"/>
    </row>
    <row r="19240" spans="3:22" x14ac:dyDescent="0.3">
      <c r="C19240" s="6"/>
      <c r="H19240" s="8"/>
      <c r="I19240" s="4"/>
      <c r="V19240" s="27"/>
    </row>
    <row r="19241" spans="3:22" x14ac:dyDescent="0.3">
      <c r="C19241" s="6"/>
      <c r="H19241" s="8"/>
      <c r="I19241" s="4"/>
      <c r="V19241" s="27"/>
    </row>
    <row r="19242" spans="3:22" x14ac:dyDescent="0.3">
      <c r="C19242" s="6"/>
      <c r="H19242" s="8"/>
      <c r="I19242" s="4"/>
      <c r="V19242" s="27"/>
    </row>
    <row r="19243" spans="3:22" x14ac:dyDescent="0.3">
      <c r="C19243" s="6"/>
      <c r="H19243" s="8"/>
      <c r="I19243" s="4"/>
      <c r="V19243" s="27"/>
    </row>
    <row r="19244" spans="3:22" x14ac:dyDescent="0.3">
      <c r="C19244" s="6"/>
      <c r="H19244" s="8"/>
      <c r="I19244" s="4"/>
      <c r="V19244" s="27"/>
    </row>
    <row r="19245" spans="3:22" x14ac:dyDescent="0.3">
      <c r="C19245" s="6"/>
      <c r="H19245" s="8"/>
      <c r="I19245" s="4"/>
      <c r="V19245" s="27"/>
    </row>
    <row r="19246" spans="3:22" x14ac:dyDescent="0.3">
      <c r="C19246" s="6"/>
      <c r="H19246" s="8"/>
      <c r="I19246" s="4"/>
      <c r="V19246" s="27"/>
    </row>
    <row r="19247" spans="3:22" x14ac:dyDescent="0.3">
      <c r="C19247" s="6"/>
      <c r="H19247" s="8"/>
      <c r="I19247" s="4"/>
      <c r="V19247" s="27"/>
    </row>
    <row r="19248" spans="3:22" x14ac:dyDescent="0.3">
      <c r="C19248" s="6"/>
      <c r="H19248" s="8"/>
      <c r="I19248" s="4"/>
      <c r="V19248" s="27"/>
    </row>
    <row r="19249" spans="3:22" x14ac:dyDescent="0.3">
      <c r="C19249" s="6"/>
      <c r="H19249" s="8"/>
      <c r="I19249" s="4"/>
      <c r="V19249" s="27"/>
    </row>
    <row r="19250" spans="3:22" x14ac:dyDescent="0.3">
      <c r="C19250" s="6"/>
      <c r="H19250" s="8"/>
      <c r="I19250" s="4"/>
      <c r="V19250" s="27"/>
    </row>
    <row r="19251" spans="3:22" x14ac:dyDescent="0.3">
      <c r="C19251" s="6"/>
      <c r="H19251" s="8"/>
      <c r="I19251" s="4"/>
      <c r="V19251" s="27"/>
    </row>
    <row r="19252" spans="3:22" x14ac:dyDescent="0.3">
      <c r="C19252" s="6"/>
      <c r="H19252" s="8"/>
      <c r="I19252" s="4"/>
      <c r="V19252" s="27"/>
    </row>
    <row r="19253" spans="3:22" x14ac:dyDescent="0.3">
      <c r="C19253" s="6"/>
      <c r="H19253" s="8"/>
      <c r="I19253" s="4"/>
      <c r="V19253" s="27"/>
    </row>
    <row r="19254" spans="3:22" x14ac:dyDescent="0.3">
      <c r="C19254" s="6"/>
      <c r="H19254" s="8"/>
      <c r="I19254" s="4"/>
      <c r="V19254" s="27"/>
    </row>
    <row r="19255" spans="3:22" x14ac:dyDescent="0.3">
      <c r="C19255" s="6"/>
      <c r="H19255" s="8"/>
      <c r="I19255" s="4"/>
      <c r="V19255" s="27"/>
    </row>
    <row r="19256" spans="3:22" x14ac:dyDescent="0.3">
      <c r="C19256" s="6"/>
      <c r="H19256" s="8"/>
      <c r="I19256" s="4"/>
      <c r="V19256" s="27"/>
    </row>
    <row r="19257" spans="3:22" x14ac:dyDescent="0.3">
      <c r="C19257" s="6"/>
      <c r="H19257" s="8"/>
      <c r="I19257" s="4"/>
      <c r="V19257" s="27"/>
    </row>
    <row r="19258" spans="3:22" x14ac:dyDescent="0.3">
      <c r="C19258" s="6"/>
      <c r="H19258" s="8"/>
      <c r="I19258" s="4"/>
      <c r="V19258" s="27"/>
    </row>
    <row r="19259" spans="3:22" x14ac:dyDescent="0.3">
      <c r="C19259" s="6"/>
      <c r="H19259" s="8"/>
      <c r="I19259" s="4"/>
      <c r="V19259" s="27"/>
    </row>
    <row r="19260" spans="3:22" x14ac:dyDescent="0.3">
      <c r="C19260" s="6"/>
      <c r="H19260" s="8"/>
      <c r="I19260" s="4"/>
      <c r="V19260" s="27"/>
    </row>
    <row r="19261" spans="3:22" x14ac:dyDescent="0.3">
      <c r="C19261" s="6"/>
      <c r="H19261" s="8"/>
      <c r="I19261" s="4"/>
      <c r="V19261" s="27"/>
    </row>
    <row r="19262" spans="3:22" x14ac:dyDescent="0.3">
      <c r="C19262" s="6"/>
      <c r="H19262" s="8"/>
      <c r="I19262" s="4"/>
      <c r="V19262" s="27"/>
    </row>
    <row r="19263" spans="3:22" x14ac:dyDescent="0.3">
      <c r="C19263" s="6"/>
      <c r="H19263" s="8"/>
      <c r="I19263" s="4"/>
      <c r="V19263" s="27"/>
    </row>
    <row r="19264" spans="3:22" x14ac:dyDescent="0.3">
      <c r="C19264" s="6"/>
      <c r="H19264" s="8"/>
      <c r="I19264" s="4"/>
      <c r="V19264" s="27"/>
    </row>
    <row r="19265" spans="3:22" x14ac:dyDescent="0.3">
      <c r="C19265" s="6"/>
      <c r="H19265" s="8"/>
      <c r="I19265" s="4"/>
      <c r="V19265" s="27"/>
    </row>
    <row r="19266" spans="3:22" x14ac:dyDescent="0.3">
      <c r="C19266" s="6"/>
      <c r="H19266" s="8"/>
      <c r="I19266" s="4"/>
      <c r="V19266" s="27"/>
    </row>
    <row r="19267" spans="3:22" x14ac:dyDescent="0.3">
      <c r="C19267" s="6"/>
      <c r="H19267" s="8"/>
      <c r="I19267" s="4"/>
      <c r="V19267" s="27"/>
    </row>
    <row r="19268" spans="3:22" x14ac:dyDescent="0.3">
      <c r="C19268" s="6"/>
      <c r="H19268" s="8"/>
      <c r="I19268" s="4"/>
      <c r="V19268" s="27"/>
    </row>
    <row r="19269" spans="3:22" x14ac:dyDescent="0.3">
      <c r="C19269" s="6"/>
      <c r="H19269" s="8"/>
      <c r="I19269" s="4"/>
      <c r="V19269" s="27"/>
    </row>
    <row r="19270" spans="3:22" x14ac:dyDescent="0.3">
      <c r="C19270" s="6"/>
      <c r="H19270" s="8"/>
      <c r="I19270" s="4"/>
      <c r="V19270" s="27"/>
    </row>
    <row r="19271" spans="3:22" x14ac:dyDescent="0.3">
      <c r="C19271" s="6"/>
      <c r="H19271" s="8"/>
      <c r="I19271" s="4"/>
      <c r="V19271" s="27"/>
    </row>
    <row r="19272" spans="3:22" x14ac:dyDescent="0.3">
      <c r="C19272" s="6"/>
      <c r="H19272" s="8"/>
      <c r="I19272" s="4"/>
      <c r="V19272" s="27"/>
    </row>
    <row r="19273" spans="3:22" x14ac:dyDescent="0.3">
      <c r="C19273" s="6"/>
      <c r="H19273" s="8"/>
      <c r="I19273" s="4"/>
      <c r="V19273" s="27"/>
    </row>
    <row r="19274" spans="3:22" x14ac:dyDescent="0.3">
      <c r="C19274" s="6"/>
      <c r="H19274" s="8"/>
      <c r="I19274" s="4"/>
      <c r="V19274" s="27"/>
    </row>
    <row r="19275" spans="3:22" x14ac:dyDescent="0.3">
      <c r="C19275" s="6"/>
      <c r="H19275" s="8"/>
      <c r="I19275" s="4"/>
      <c r="V19275" s="27"/>
    </row>
    <row r="19276" spans="3:22" x14ac:dyDescent="0.3">
      <c r="C19276" s="6"/>
      <c r="H19276" s="8"/>
      <c r="I19276" s="4"/>
      <c r="V19276" s="27"/>
    </row>
    <row r="19277" spans="3:22" x14ac:dyDescent="0.3">
      <c r="C19277" s="6"/>
      <c r="H19277" s="8"/>
      <c r="I19277" s="4"/>
      <c r="V19277" s="27"/>
    </row>
    <row r="19278" spans="3:22" x14ac:dyDescent="0.3">
      <c r="C19278" s="6"/>
      <c r="H19278" s="8"/>
      <c r="I19278" s="4"/>
      <c r="V19278" s="27"/>
    </row>
    <row r="19279" spans="3:22" x14ac:dyDescent="0.3">
      <c r="C19279" s="6"/>
      <c r="H19279" s="8"/>
      <c r="I19279" s="4"/>
      <c r="V19279" s="27"/>
    </row>
    <row r="19280" spans="3:22" x14ac:dyDescent="0.3">
      <c r="C19280" s="6"/>
      <c r="H19280" s="8"/>
      <c r="I19280" s="4"/>
      <c r="V19280" s="27"/>
    </row>
    <row r="19281" spans="3:22" x14ac:dyDescent="0.3">
      <c r="C19281" s="6"/>
      <c r="H19281" s="8"/>
      <c r="I19281" s="4"/>
      <c r="V19281" s="27"/>
    </row>
    <row r="19282" spans="3:22" x14ac:dyDescent="0.3">
      <c r="C19282" s="6"/>
      <c r="H19282" s="8"/>
      <c r="I19282" s="4"/>
      <c r="V19282" s="27"/>
    </row>
    <row r="19283" spans="3:22" x14ac:dyDescent="0.3">
      <c r="C19283" s="6"/>
      <c r="H19283" s="8"/>
      <c r="I19283" s="4"/>
      <c r="V19283" s="27"/>
    </row>
    <row r="19284" spans="3:22" x14ac:dyDescent="0.3">
      <c r="C19284" s="6"/>
      <c r="H19284" s="8"/>
      <c r="I19284" s="4"/>
      <c r="V19284" s="27"/>
    </row>
    <row r="19285" spans="3:22" x14ac:dyDescent="0.3">
      <c r="C19285" s="6"/>
      <c r="H19285" s="8"/>
      <c r="I19285" s="4"/>
      <c r="V19285" s="27"/>
    </row>
    <row r="19286" spans="3:22" x14ac:dyDescent="0.3">
      <c r="C19286" s="6"/>
      <c r="H19286" s="8"/>
      <c r="I19286" s="4"/>
      <c r="V19286" s="27"/>
    </row>
    <row r="19287" spans="3:22" x14ac:dyDescent="0.3">
      <c r="C19287" s="6"/>
      <c r="H19287" s="8"/>
      <c r="I19287" s="4"/>
      <c r="V19287" s="27"/>
    </row>
    <row r="19288" spans="3:22" x14ac:dyDescent="0.3">
      <c r="C19288" s="6"/>
      <c r="H19288" s="8"/>
      <c r="I19288" s="4"/>
      <c r="V19288" s="27"/>
    </row>
    <row r="19289" spans="3:22" x14ac:dyDescent="0.3">
      <c r="C19289" s="6"/>
      <c r="H19289" s="8"/>
      <c r="I19289" s="4"/>
      <c r="V19289" s="27"/>
    </row>
    <row r="19290" spans="3:22" x14ac:dyDescent="0.3">
      <c r="C19290" s="6"/>
      <c r="H19290" s="8"/>
      <c r="I19290" s="4"/>
      <c r="V19290" s="27"/>
    </row>
    <row r="19291" spans="3:22" x14ac:dyDescent="0.3">
      <c r="C19291" s="6"/>
      <c r="H19291" s="8"/>
      <c r="I19291" s="4"/>
      <c r="V19291" s="27"/>
    </row>
    <row r="19292" spans="3:22" x14ac:dyDescent="0.3">
      <c r="C19292" s="6"/>
      <c r="H19292" s="8"/>
      <c r="I19292" s="4"/>
      <c r="V19292" s="27"/>
    </row>
    <row r="19293" spans="3:22" x14ac:dyDescent="0.3">
      <c r="C19293" s="6"/>
      <c r="H19293" s="8"/>
      <c r="I19293" s="4"/>
      <c r="V19293" s="27"/>
    </row>
    <row r="19294" spans="3:22" x14ac:dyDescent="0.3">
      <c r="C19294" s="6"/>
      <c r="H19294" s="8"/>
      <c r="I19294" s="4"/>
      <c r="V19294" s="27"/>
    </row>
    <row r="19295" spans="3:22" x14ac:dyDescent="0.3">
      <c r="C19295" s="6"/>
      <c r="H19295" s="8"/>
      <c r="I19295" s="4"/>
      <c r="V19295" s="27"/>
    </row>
    <row r="19296" spans="3:22" x14ac:dyDescent="0.3">
      <c r="C19296" s="6"/>
      <c r="H19296" s="8"/>
      <c r="I19296" s="4"/>
      <c r="V19296" s="27"/>
    </row>
    <row r="19297" spans="3:22" x14ac:dyDescent="0.3">
      <c r="C19297" s="6"/>
      <c r="H19297" s="8"/>
      <c r="I19297" s="4"/>
      <c r="V19297" s="27"/>
    </row>
    <row r="19298" spans="3:22" x14ac:dyDescent="0.3">
      <c r="C19298" s="6"/>
      <c r="H19298" s="8"/>
      <c r="I19298" s="4"/>
      <c r="V19298" s="27"/>
    </row>
    <row r="19299" spans="3:22" x14ac:dyDescent="0.3">
      <c r="C19299" s="6"/>
      <c r="H19299" s="8"/>
      <c r="I19299" s="4"/>
      <c r="V19299" s="27"/>
    </row>
    <row r="19300" spans="3:22" x14ac:dyDescent="0.3">
      <c r="C19300" s="6"/>
      <c r="H19300" s="8"/>
      <c r="I19300" s="4"/>
      <c r="V19300" s="27"/>
    </row>
    <row r="19301" spans="3:22" x14ac:dyDescent="0.3">
      <c r="C19301" s="6"/>
      <c r="H19301" s="8"/>
      <c r="I19301" s="4"/>
      <c r="V19301" s="27"/>
    </row>
    <row r="19302" spans="3:22" x14ac:dyDescent="0.3">
      <c r="C19302" s="6"/>
      <c r="H19302" s="8"/>
      <c r="I19302" s="4"/>
      <c r="V19302" s="27"/>
    </row>
    <row r="19303" spans="3:22" x14ac:dyDescent="0.3">
      <c r="C19303" s="6"/>
      <c r="H19303" s="8"/>
      <c r="I19303" s="4"/>
      <c r="V19303" s="27"/>
    </row>
    <row r="19304" spans="3:22" x14ac:dyDescent="0.3">
      <c r="C19304" s="6"/>
      <c r="H19304" s="8"/>
      <c r="I19304" s="4"/>
      <c r="V19304" s="27"/>
    </row>
    <row r="19305" spans="3:22" x14ac:dyDescent="0.3">
      <c r="C19305" s="6"/>
      <c r="H19305" s="8"/>
      <c r="I19305" s="4"/>
      <c r="V19305" s="27"/>
    </row>
    <row r="19306" spans="3:22" x14ac:dyDescent="0.3">
      <c r="C19306" s="6"/>
      <c r="H19306" s="8"/>
      <c r="I19306" s="4"/>
      <c r="V19306" s="27"/>
    </row>
    <row r="19307" spans="3:22" x14ac:dyDescent="0.3">
      <c r="C19307" s="6"/>
      <c r="H19307" s="8"/>
      <c r="I19307" s="4"/>
      <c r="V19307" s="27"/>
    </row>
    <row r="19308" spans="3:22" x14ac:dyDescent="0.3">
      <c r="C19308" s="6"/>
      <c r="H19308" s="8"/>
      <c r="I19308" s="4"/>
      <c r="V19308" s="27"/>
    </row>
    <row r="19309" spans="3:22" x14ac:dyDescent="0.3">
      <c r="C19309" s="6"/>
      <c r="H19309" s="8"/>
      <c r="I19309" s="4"/>
      <c r="V19309" s="27"/>
    </row>
    <row r="19310" spans="3:22" x14ac:dyDescent="0.3">
      <c r="C19310" s="6"/>
      <c r="H19310" s="8"/>
      <c r="I19310" s="4"/>
      <c r="V19310" s="27"/>
    </row>
    <row r="19311" spans="3:22" x14ac:dyDescent="0.3">
      <c r="C19311" s="6"/>
      <c r="H19311" s="8"/>
      <c r="I19311" s="4"/>
      <c r="V19311" s="27"/>
    </row>
    <row r="19312" spans="3:22" x14ac:dyDescent="0.3">
      <c r="C19312" s="6"/>
      <c r="H19312" s="8"/>
      <c r="I19312" s="4"/>
      <c r="V19312" s="27"/>
    </row>
    <row r="19313" spans="3:22" x14ac:dyDescent="0.3">
      <c r="C19313" s="6"/>
      <c r="H19313" s="8"/>
      <c r="I19313" s="4"/>
      <c r="V19313" s="27"/>
    </row>
    <row r="19314" spans="3:22" x14ac:dyDescent="0.3">
      <c r="C19314" s="6"/>
      <c r="H19314" s="8"/>
      <c r="I19314" s="4"/>
      <c r="V19314" s="27"/>
    </row>
    <row r="19315" spans="3:22" x14ac:dyDescent="0.3">
      <c r="C19315" s="6"/>
      <c r="H19315" s="8"/>
      <c r="I19315" s="4"/>
      <c r="V19315" s="27"/>
    </row>
    <row r="19316" spans="3:22" x14ac:dyDescent="0.3">
      <c r="C19316" s="6"/>
      <c r="H19316" s="8"/>
      <c r="I19316" s="4"/>
      <c r="V19316" s="27"/>
    </row>
    <row r="19317" spans="3:22" x14ac:dyDescent="0.3">
      <c r="C19317" s="6"/>
      <c r="H19317" s="8"/>
      <c r="I19317" s="4"/>
      <c r="V19317" s="27"/>
    </row>
    <row r="19318" spans="3:22" x14ac:dyDescent="0.3">
      <c r="C19318" s="6"/>
      <c r="H19318" s="8"/>
      <c r="I19318" s="4"/>
      <c r="V19318" s="27"/>
    </row>
    <row r="19319" spans="3:22" x14ac:dyDescent="0.3">
      <c r="C19319" s="6"/>
      <c r="H19319" s="8"/>
      <c r="I19319" s="4"/>
      <c r="V19319" s="27"/>
    </row>
    <row r="19320" spans="3:22" x14ac:dyDescent="0.3">
      <c r="C19320" s="6"/>
      <c r="H19320" s="8"/>
      <c r="I19320" s="4"/>
      <c r="V19320" s="27"/>
    </row>
    <row r="19321" spans="3:22" x14ac:dyDescent="0.3">
      <c r="C19321" s="6"/>
      <c r="H19321" s="8"/>
      <c r="I19321" s="4"/>
      <c r="V19321" s="27"/>
    </row>
    <row r="19322" spans="3:22" x14ac:dyDescent="0.3">
      <c r="C19322" s="6"/>
      <c r="H19322" s="8"/>
      <c r="I19322" s="4"/>
      <c r="V19322" s="27"/>
    </row>
    <row r="19323" spans="3:22" x14ac:dyDescent="0.3">
      <c r="C19323" s="6"/>
      <c r="H19323" s="8"/>
      <c r="I19323" s="4"/>
      <c r="V19323" s="27"/>
    </row>
    <row r="19324" spans="3:22" x14ac:dyDescent="0.3">
      <c r="C19324" s="6"/>
      <c r="H19324" s="8"/>
      <c r="I19324" s="4"/>
      <c r="V19324" s="27"/>
    </row>
    <row r="19325" spans="3:22" x14ac:dyDescent="0.3">
      <c r="C19325" s="6"/>
      <c r="H19325" s="8"/>
      <c r="I19325" s="4"/>
      <c r="V19325" s="27"/>
    </row>
    <row r="19326" spans="3:22" x14ac:dyDescent="0.3">
      <c r="C19326" s="6"/>
      <c r="H19326" s="8"/>
      <c r="I19326" s="4"/>
      <c r="V19326" s="27"/>
    </row>
    <row r="19327" spans="3:22" x14ac:dyDescent="0.3">
      <c r="C19327" s="6"/>
      <c r="H19327" s="8"/>
      <c r="I19327" s="4"/>
      <c r="V19327" s="27"/>
    </row>
    <row r="19328" spans="3:22" x14ac:dyDescent="0.3">
      <c r="C19328" s="6"/>
      <c r="H19328" s="8"/>
      <c r="I19328" s="4"/>
      <c r="V19328" s="27"/>
    </row>
    <row r="19329" spans="3:22" x14ac:dyDescent="0.3">
      <c r="C19329" s="6"/>
      <c r="H19329" s="8"/>
      <c r="I19329" s="4"/>
      <c r="V19329" s="27"/>
    </row>
    <row r="19330" spans="3:22" x14ac:dyDescent="0.3">
      <c r="C19330" s="6"/>
      <c r="H19330" s="8"/>
      <c r="I19330" s="4"/>
      <c r="V19330" s="27"/>
    </row>
    <row r="19331" spans="3:22" x14ac:dyDescent="0.3">
      <c r="C19331" s="6"/>
      <c r="H19331" s="8"/>
      <c r="I19331" s="4"/>
      <c r="V19331" s="27"/>
    </row>
    <row r="19332" spans="3:22" x14ac:dyDescent="0.3">
      <c r="C19332" s="6"/>
      <c r="H19332" s="8"/>
      <c r="I19332" s="4"/>
      <c r="V19332" s="27"/>
    </row>
    <row r="19333" spans="3:22" x14ac:dyDescent="0.3">
      <c r="C19333" s="6"/>
      <c r="H19333" s="8"/>
      <c r="I19333" s="4"/>
      <c r="V19333" s="27"/>
    </row>
    <row r="19334" spans="3:22" x14ac:dyDescent="0.3">
      <c r="C19334" s="6"/>
      <c r="H19334" s="8"/>
      <c r="I19334" s="4"/>
      <c r="V19334" s="27"/>
    </row>
    <row r="19335" spans="3:22" x14ac:dyDescent="0.3">
      <c r="C19335" s="6"/>
      <c r="H19335" s="8"/>
      <c r="I19335" s="4"/>
      <c r="V19335" s="27"/>
    </row>
    <row r="19336" spans="3:22" x14ac:dyDescent="0.3">
      <c r="C19336" s="6"/>
      <c r="H19336" s="8"/>
      <c r="I19336" s="4"/>
      <c r="V19336" s="27"/>
    </row>
    <row r="19337" spans="3:22" x14ac:dyDescent="0.3">
      <c r="C19337" s="6"/>
      <c r="H19337" s="8"/>
      <c r="I19337" s="4"/>
      <c r="V19337" s="27"/>
    </row>
    <row r="19338" spans="3:22" x14ac:dyDescent="0.3">
      <c r="C19338" s="6"/>
      <c r="H19338" s="8"/>
      <c r="I19338" s="4"/>
      <c r="V19338" s="27"/>
    </row>
    <row r="19339" spans="3:22" x14ac:dyDescent="0.3">
      <c r="C19339" s="6"/>
      <c r="H19339" s="8"/>
      <c r="I19339" s="4"/>
      <c r="V19339" s="27"/>
    </row>
    <row r="19340" spans="3:22" x14ac:dyDescent="0.3">
      <c r="C19340" s="6"/>
      <c r="H19340" s="8"/>
      <c r="I19340" s="4"/>
      <c r="V19340" s="27"/>
    </row>
    <row r="19341" spans="3:22" x14ac:dyDescent="0.3">
      <c r="C19341" s="6"/>
      <c r="H19341" s="8"/>
      <c r="I19341" s="4"/>
      <c r="V19341" s="27"/>
    </row>
    <row r="19342" spans="3:22" x14ac:dyDescent="0.3">
      <c r="C19342" s="6"/>
      <c r="H19342" s="8"/>
      <c r="I19342" s="4"/>
      <c r="V19342" s="27"/>
    </row>
    <row r="19343" spans="3:22" x14ac:dyDescent="0.3">
      <c r="C19343" s="6"/>
      <c r="H19343" s="8"/>
      <c r="I19343" s="4"/>
      <c r="V19343" s="27"/>
    </row>
    <row r="19344" spans="3:22" x14ac:dyDescent="0.3">
      <c r="C19344" s="6"/>
      <c r="H19344" s="8"/>
      <c r="I19344" s="4"/>
      <c r="V19344" s="27"/>
    </row>
    <row r="19345" spans="3:22" x14ac:dyDescent="0.3">
      <c r="C19345" s="6"/>
      <c r="H19345" s="8"/>
      <c r="I19345" s="4"/>
      <c r="V19345" s="27"/>
    </row>
    <row r="19346" spans="3:22" x14ac:dyDescent="0.3">
      <c r="C19346" s="6"/>
      <c r="H19346" s="8"/>
      <c r="I19346" s="4"/>
      <c r="V19346" s="27"/>
    </row>
    <row r="19347" spans="3:22" x14ac:dyDescent="0.3">
      <c r="C19347" s="6"/>
      <c r="H19347" s="8"/>
      <c r="I19347" s="4"/>
      <c r="V19347" s="27"/>
    </row>
    <row r="19348" spans="3:22" x14ac:dyDescent="0.3">
      <c r="C19348" s="6"/>
      <c r="H19348" s="8"/>
      <c r="I19348" s="4"/>
      <c r="V19348" s="27"/>
    </row>
    <row r="19349" spans="3:22" x14ac:dyDescent="0.3">
      <c r="C19349" s="6"/>
      <c r="H19349" s="8"/>
      <c r="I19349" s="4"/>
      <c r="V19349" s="27"/>
    </row>
    <row r="19350" spans="3:22" x14ac:dyDescent="0.3">
      <c r="C19350" s="6"/>
      <c r="H19350" s="8"/>
      <c r="I19350" s="4"/>
      <c r="V19350" s="27"/>
    </row>
    <row r="19351" spans="3:22" x14ac:dyDescent="0.3">
      <c r="C19351" s="6"/>
      <c r="H19351" s="8"/>
      <c r="I19351" s="4"/>
      <c r="V19351" s="27"/>
    </row>
    <row r="19352" spans="3:22" x14ac:dyDescent="0.3">
      <c r="C19352" s="6"/>
      <c r="H19352" s="8"/>
      <c r="I19352" s="4"/>
      <c r="V19352" s="27"/>
    </row>
    <row r="19353" spans="3:22" x14ac:dyDescent="0.3">
      <c r="C19353" s="6"/>
      <c r="H19353" s="8"/>
      <c r="I19353" s="4"/>
      <c r="V19353" s="27"/>
    </row>
    <row r="19354" spans="3:22" x14ac:dyDescent="0.3">
      <c r="C19354" s="6"/>
      <c r="H19354" s="8"/>
      <c r="I19354" s="4"/>
      <c r="V19354" s="27"/>
    </row>
    <row r="19355" spans="3:22" x14ac:dyDescent="0.3">
      <c r="C19355" s="6"/>
      <c r="H19355" s="8"/>
      <c r="I19355" s="4"/>
      <c r="V19355" s="27"/>
    </row>
    <row r="19356" spans="3:22" x14ac:dyDescent="0.3">
      <c r="C19356" s="6"/>
      <c r="H19356" s="8"/>
      <c r="I19356" s="4"/>
      <c r="V19356" s="27"/>
    </row>
    <row r="19357" spans="3:22" x14ac:dyDescent="0.3">
      <c r="C19357" s="6"/>
      <c r="H19357" s="8"/>
      <c r="I19357" s="4"/>
      <c r="V19357" s="27"/>
    </row>
    <row r="19358" spans="3:22" x14ac:dyDescent="0.3">
      <c r="C19358" s="6"/>
      <c r="H19358" s="8"/>
      <c r="I19358" s="4"/>
      <c r="V19358" s="27"/>
    </row>
    <row r="19359" spans="3:22" x14ac:dyDescent="0.3">
      <c r="C19359" s="6"/>
      <c r="H19359" s="8"/>
      <c r="I19359" s="4"/>
      <c r="V19359" s="27"/>
    </row>
    <row r="19360" spans="3:22" x14ac:dyDescent="0.3">
      <c r="C19360" s="6"/>
      <c r="H19360" s="8"/>
      <c r="I19360" s="4"/>
      <c r="V19360" s="27"/>
    </row>
    <row r="19361" spans="3:22" x14ac:dyDescent="0.3">
      <c r="C19361" s="6"/>
      <c r="H19361" s="8"/>
      <c r="I19361" s="4"/>
      <c r="V19361" s="27"/>
    </row>
    <row r="19362" spans="3:22" x14ac:dyDescent="0.3">
      <c r="C19362" s="6"/>
      <c r="H19362" s="8"/>
      <c r="I19362" s="4"/>
      <c r="V19362" s="27"/>
    </row>
    <row r="19363" spans="3:22" x14ac:dyDescent="0.3">
      <c r="C19363" s="6"/>
      <c r="H19363" s="8"/>
      <c r="I19363" s="4"/>
      <c r="V19363" s="27"/>
    </row>
    <row r="19364" spans="3:22" x14ac:dyDescent="0.3">
      <c r="C19364" s="6"/>
      <c r="H19364" s="8"/>
      <c r="I19364" s="4"/>
      <c r="V19364" s="27"/>
    </row>
    <row r="19365" spans="3:22" x14ac:dyDescent="0.3">
      <c r="C19365" s="6"/>
      <c r="H19365" s="8"/>
      <c r="I19365" s="4"/>
      <c r="V19365" s="27"/>
    </row>
    <row r="19366" spans="3:22" x14ac:dyDescent="0.3">
      <c r="C19366" s="6"/>
      <c r="H19366" s="8"/>
      <c r="I19366" s="4"/>
      <c r="V19366" s="27"/>
    </row>
    <row r="19367" spans="3:22" x14ac:dyDescent="0.3">
      <c r="C19367" s="6"/>
      <c r="H19367" s="8"/>
      <c r="I19367" s="4"/>
      <c r="V19367" s="27"/>
    </row>
    <row r="19368" spans="3:22" x14ac:dyDescent="0.3">
      <c r="C19368" s="6"/>
      <c r="H19368" s="8"/>
      <c r="I19368" s="4"/>
      <c r="V19368" s="27"/>
    </row>
    <row r="19369" spans="3:22" x14ac:dyDescent="0.3">
      <c r="C19369" s="6"/>
      <c r="H19369" s="8"/>
      <c r="I19369" s="4"/>
      <c r="V19369" s="27"/>
    </row>
    <row r="19370" spans="3:22" x14ac:dyDescent="0.3">
      <c r="C19370" s="6"/>
      <c r="H19370" s="8"/>
      <c r="I19370" s="4"/>
      <c r="V19370" s="27"/>
    </row>
    <row r="19371" spans="3:22" x14ac:dyDescent="0.3">
      <c r="C19371" s="6"/>
      <c r="H19371" s="8"/>
      <c r="I19371" s="4"/>
      <c r="V19371" s="27"/>
    </row>
    <row r="19372" spans="3:22" x14ac:dyDescent="0.3">
      <c r="C19372" s="6"/>
      <c r="H19372" s="8"/>
      <c r="I19372" s="4"/>
      <c r="V19372" s="27"/>
    </row>
    <row r="19373" spans="3:22" x14ac:dyDescent="0.3">
      <c r="C19373" s="6"/>
      <c r="H19373" s="8"/>
      <c r="I19373" s="4"/>
      <c r="V19373" s="27"/>
    </row>
    <row r="19374" spans="3:22" x14ac:dyDescent="0.3">
      <c r="C19374" s="6"/>
      <c r="H19374" s="8"/>
      <c r="I19374" s="4"/>
      <c r="V19374" s="27"/>
    </row>
    <row r="19375" spans="3:22" x14ac:dyDescent="0.3">
      <c r="C19375" s="6"/>
      <c r="H19375" s="8"/>
      <c r="I19375" s="4"/>
      <c r="V19375" s="27"/>
    </row>
    <row r="19376" spans="3:22" x14ac:dyDescent="0.3">
      <c r="C19376" s="6"/>
      <c r="H19376" s="8"/>
      <c r="I19376" s="4"/>
      <c r="V19376" s="27"/>
    </row>
    <row r="19377" spans="3:22" x14ac:dyDescent="0.3">
      <c r="C19377" s="6"/>
      <c r="H19377" s="8"/>
      <c r="I19377" s="4"/>
      <c r="V19377" s="27"/>
    </row>
    <row r="19378" spans="3:22" x14ac:dyDescent="0.3">
      <c r="C19378" s="6"/>
      <c r="H19378" s="8"/>
      <c r="I19378" s="4"/>
      <c r="V19378" s="27"/>
    </row>
    <row r="19379" spans="3:22" x14ac:dyDescent="0.3">
      <c r="C19379" s="6"/>
      <c r="H19379" s="8"/>
      <c r="I19379" s="4"/>
      <c r="V19379" s="27"/>
    </row>
    <row r="19380" spans="3:22" x14ac:dyDescent="0.3">
      <c r="C19380" s="6"/>
      <c r="H19380" s="8"/>
      <c r="I19380" s="4"/>
      <c r="V19380" s="27"/>
    </row>
    <row r="19381" spans="3:22" x14ac:dyDescent="0.3">
      <c r="C19381" s="6"/>
      <c r="H19381" s="8"/>
      <c r="I19381" s="4"/>
      <c r="V19381" s="27"/>
    </row>
    <row r="19382" spans="3:22" x14ac:dyDescent="0.3">
      <c r="C19382" s="6"/>
      <c r="H19382" s="8"/>
      <c r="I19382" s="4"/>
      <c r="V19382" s="27"/>
    </row>
    <row r="19383" spans="3:22" x14ac:dyDescent="0.3">
      <c r="C19383" s="6"/>
      <c r="H19383" s="8"/>
      <c r="I19383" s="4"/>
      <c r="V19383" s="27"/>
    </row>
    <row r="19384" spans="3:22" x14ac:dyDescent="0.3">
      <c r="C19384" s="6"/>
      <c r="H19384" s="8"/>
      <c r="I19384" s="4"/>
      <c r="V19384" s="27"/>
    </row>
    <row r="19385" spans="3:22" x14ac:dyDescent="0.3">
      <c r="C19385" s="6"/>
      <c r="H19385" s="8"/>
      <c r="I19385" s="4"/>
      <c r="V19385" s="27"/>
    </row>
    <row r="19386" spans="3:22" x14ac:dyDescent="0.3">
      <c r="C19386" s="6"/>
      <c r="H19386" s="8"/>
      <c r="I19386" s="4"/>
      <c r="V19386" s="27"/>
    </row>
    <row r="19387" spans="3:22" x14ac:dyDescent="0.3">
      <c r="C19387" s="6"/>
      <c r="H19387" s="8"/>
      <c r="I19387" s="4"/>
      <c r="V19387" s="27"/>
    </row>
    <row r="19388" spans="3:22" x14ac:dyDescent="0.3">
      <c r="C19388" s="6"/>
      <c r="H19388" s="8"/>
      <c r="I19388" s="4"/>
      <c r="V19388" s="27"/>
    </row>
    <row r="19389" spans="3:22" x14ac:dyDescent="0.3">
      <c r="C19389" s="6"/>
      <c r="H19389" s="8"/>
      <c r="I19389" s="4"/>
      <c r="V19389" s="27"/>
    </row>
    <row r="19390" spans="3:22" x14ac:dyDescent="0.3">
      <c r="C19390" s="6"/>
      <c r="H19390" s="8"/>
      <c r="I19390" s="4"/>
      <c r="V19390" s="27"/>
    </row>
    <row r="19391" spans="3:22" x14ac:dyDescent="0.3">
      <c r="C19391" s="6"/>
      <c r="H19391" s="8"/>
      <c r="I19391" s="4"/>
      <c r="V19391" s="27"/>
    </row>
    <row r="19392" spans="3:22" x14ac:dyDescent="0.3">
      <c r="C19392" s="6"/>
      <c r="H19392" s="8"/>
      <c r="I19392" s="4"/>
      <c r="V19392" s="27"/>
    </row>
    <row r="19393" spans="3:22" x14ac:dyDescent="0.3">
      <c r="C19393" s="6"/>
      <c r="H19393" s="8"/>
      <c r="I19393" s="4"/>
      <c r="V19393" s="27"/>
    </row>
    <row r="19394" spans="3:22" x14ac:dyDescent="0.3">
      <c r="C19394" s="6"/>
      <c r="H19394" s="8"/>
      <c r="I19394" s="4"/>
      <c r="V19394" s="27"/>
    </row>
    <row r="19395" spans="3:22" x14ac:dyDescent="0.3">
      <c r="C19395" s="6"/>
      <c r="H19395" s="8"/>
      <c r="I19395" s="4"/>
      <c r="V19395" s="27"/>
    </row>
    <row r="19396" spans="3:22" x14ac:dyDescent="0.3">
      <c r="C19396" s="6"/>
      <c r="H19396" s="8"/>
      <c r="I19396" s="4"/>
      <c r="V19396" s="27"/>
    </row>
    <row r="19397" spans="3:22" x14ac:dyDescent="0.3">
      <c r="C19397" s="6"/>
      <c r="H19397" s="8"/>
      <c r="I19397" s="4"/>
      <c r="V19397" s="27"/>
    </row>
    <row r="19398" spans="3:22" x14ac:dyDescent="0.3">
      <c r="C19398" s="6"/>
      <c r="H19398" s="8"/>
      <c r="I19398" s="4"/>
      <c r="V19398" s="27"/>
    </row>
    <row r="19399" spans="3:22" x14ac:dyDescent="0.3">
      <c r="C19399" s="6"/>
      <c r="H19399" s="8"/>
      <c r="I19399" s="4"/>
      <c r="V19399" s="27"/>
    </row>
    <row r="19400" spans="3:22" x14ac:dyDescent="0.3">
      <c r="C19400" s="6"/>
      <c r="H19400" s="8"/>
      <c r="I19400" s="4"/>
      <c r="V19400" s="27"/>
    </row>
    <row r="19401" spans="3:22" x14ac:dyDescent="0.3">
      <c r="C19401" s="6"/>
      <c r="H19401" s="8"/>
      <c r="I19401" s="4"/>
      <c r="V19401" s="27"/>
    </row>
    <row r="19402" spans="3:22" x14ac:dyDescent="0.3">
      <c r="C19402" s="6"/>
      <c r="H19402" s="8"/>
      <c r="I19402" s="4"/>
      <c r="V19402" s="27"/>
    </row>
    <row r="19403" spans="3:22" x14ac:dyDescent="0.3">
      <c r="C19403" s="6"/>
      <c r="H19403" s="8"/>
      <c r="I19403" s="4"/>
      <c r="V19403" s="27"/>
    </row>
    <row r="19404" spans="3:22" x14ac:dyDescent="0.3">
      <c r="C19404" s="6"/>
      <c r="H19404" s="8"/>
      <c r="I19404" s="4"/>
      <c r="V19404" s="27"/>
    </row>
    <row r="19405" spans="3:22" x14ac:dyDescent="0.3">
      <c r="C19405" s="6"/>
      <c r="H19405" s="8"/>
      <c r="I19405" s="4"/>
      <c r="V19405" s="27"/>
    </row>
    <row r="19406" spans="3:22" x14ac:dyDescent="0.3">
      <c r="C19406" s="6"/>
      <c r="H19406" s="8"/>
      <c r="I19406" s="4"/>
      <c r="V19406" s="27"/>
    </row>
    <row r="19407" spans="3:22" x14ac:dyDescent="0.3">
      <c r="C19407" s="6"/>
      <c r="H19407" s="8"/>
      <c r="I19407" s="4"/>
      <c r="V19407" s="27"/>
    </row>
    <row r="19408" spans="3:22" x14ac:dyDescent="0.3">
      <c r="C19408" s="6"/>
      <c r="H19408" s="8"/>
      <c r="I19408" s="4"/>
      <c r="V19408" s="27"/>
    </row>
    <row r="19409" spans="3:22" x14ac:dyDescent="0.3">
      <c r="C19409" s="6"/>
      <c r="H19409" s="8"/>
      <c r="I19409" s="4"/>
      <c r="V19409" s="27"/>
    </row>
    <row r="19410" spans="3:22" x14ac:dyDescent="0.3">
      <c r="C19410" s="6"/>
      <c r="H19410" s="8"/>
      <c r="I19410" s="4"/>
      <c r="V19410" s="27"/>
    </row>
    <row r="19411" spans="3:22" x14ac:dyDescent="0.3">
      <c r="C19411" s="6"/>
      <c r="H19411" s="8"/>
      <c r="I19411" s="4"/>
      <c r="V19411" s="27"/>
    </row>
    <row r="19412" spans="3:22" x14ac:dyDescent="0.3">
      <c r="C19412" s="6"/>
      <c r="H19412" s="8"/>
      <c r="I19412" s="4"/>
      <c r="V19412" s="27"/>
    </row>
    <row r="19413" spans="3:22" x14ac:dyDescent="0.3">
      <c r="C19413" s="6"/>
      <c r="H19413" s="8"/>
      <c r="I19413" s="4"/>
      <c r="V19413" s="27"/>
    </row>
    <row r="19414" spans="3:22" x14ac:dyDescent="0.3">
      <c r="C19414" s="6"/>
      <c r="H19414" s="8"/>
      <c r="I19414" s="4"/>
      <c r="V19414" s="27"/>
    </row>
    <row r="19415" spans="3:22" x14ac:dyDescent="0.3">
      <c r="C19415" s="6"/>
      <c r="H19415" s="8"/>
      <c r="I19415" s="4"/>
      <c r="V19415" s="27"/>
    </row>
    <row r="19416" spans="3:22" x14ac:dyDescent="0.3">
      <c r="C19416" s="6"/>
      <c r="H19416" s="8"/>
      <c r="I19416" s="4"/>
      <c r="V19416" s="27"/>
    </row>
    <row r="19417" spans="3:22" x14ac:dyDescent="0.3">
      <c r="C19417" s="6"/>
      <c r="H19417" s="8"/>
      <c r="I19417" s="4"/>
      <c r="V19417" s="27"/>
    </row>
    <row r="19418" spans="3:22" x14ac:dyDescent="0.3">
      <c r="C19418" s="6"/>
      <c r="H19418" s="8"/>
      <c r="I19418" s="4"/>
      <c r="V19418" s="27"/>
    </row>
    <row r="19419" spans="3:22" x14ac:dyDescent="0.3">
      <c r="C19419" s="6"/>
      <c r="H19419" s="8"/>
      <c r="I19419" s="4"/>
      <c r="V19419" s="27"/>
    </row>
    <row r="19420" spans="3:22" x14ac:dyDescent="0.3">
      <c r="C19420" s="6"/>
      <c r="H19420" s="8"/>
      <c r="I19420" s="4"/>
      <c r="V19420" s="27"/>
    </row>
    <row r="19421" spans="3:22" x14ac:dyDescent="0.3">
      <c r="C19421" s="6"/>
      <c r="H19421" s="8"/>
      <c r="I19421" s="4"/>
      <c r="V19421" s="27"/>
    </row>
    <row r="19422" spans="3:22" x14ac:dyDescent="0.3">
      <c r="C19422" s="6"/>
      <c r="H19422" s="8"/>
      <c r="I19422" s="4"/>
      <c r="V19422" s="27"/>
    </row>
    <row r="19423" spans="3:22" x14ac:dyDescent="0.3">
      <c r="C19423" s="6"/>
      <c r="H19423" s="8"/>
      <c r="I19423" s="4"/>
      <c r="V19423" s="27"/>
    </row>
    <row r="19424" spans="3:22" x14ac:dyDescent="0.3">
      <c r="C19424" s="6"/>
      <c r="H19424" s="8"/>
      <c r="I19424" s="4"/>
      <c r="V19424" s="27"/>
    </row>
    <row r="19425" spans="3:22" x14ac:dyDescent="0.3">
      <c r="C19425" s="6"/>
      <c r="H19425" s="8"/>
      <c r="I19425" s="4"/>
      <c r="V19425" s="27"/>
    </row>
    <row r="19426" spans="3:22" x14ac:dyDescent="0.3">
      <c r="C19426" s="6"/>
      <c r="H19426" s="8"/>
      <c r="I19426" s="4"/>
      <c r="V19426" s="27"/>
    </row>
    <row r="19427" spans="3:22" x14ac:dyDescent="0.3">
      <c r="C19427" s="6"/>
      <c r="H19427" s="8"/>
      <c r="I19427" s="4"/>
      <c r="V19427" s="27"/>
    </row>
    <row r="19428" spans="3:22" x14ac:dyDescent="0.3">
      <c r="C19428" s="6"/>
      <c r="H19428" s="8"/>
      <c r="I19428" s="4"/>
      <c r="V19428" s="27"/>
    </row>
    <row r="19429" spans="3:22" x14ac:dyDescent="0.3">
      <c r="C19429" s="6"/>
      <c r="H19429" s="8"/>
      <c r="I19429" s="4"/>
      <c r="V19429" s="27"/>
    </row>
    <row r="19430" spans="3:22" x14ac:dyDescent="0.3">
      <c r="C19430" s="6"/>
      <c r="H19430" s="8"/>
      <c r="I19430" s="4"/>
      <c r="V19430" s="27"/>
    </row>
    <row r="19431" spans="3:22" x14ac:dyDescent="0.3">
      <c r="C19431" s="6"/>
      <c r="H19431" s="8"/>
      <c r="I19431" s="4"/>
      <c r="V19431" s="27"/>
    </row>
    <row r="19432" spans="3:22" x14ac:dyDescent="0.3">
      <c r="C19432" s="6"/>
      <c r="H19432" s="8"/>
      <c r="I19432" s="4"/>
      <c r="V19432" s="27"/>
    </row>
    <row r="19433" spans="3:22" x14ac:dyDescent="0.3">
      <c r="C19433" s="6"/>
      <c r="H19433" s="8"/>
      <c r="I19433" s="4"/>
      <c r="V19433" s="27"/>
    </row>
    <row r="19434" spans="3:22" x14ac:dyDescent="0.3">
      <c r="C19434" s="6"/>
      <c r="H19434" s="8"/>
      <c r="I19434" s="4"/>
      <c r="V19434" s="27"/>
    </row>
    <row r="19435" spans="3:22" x14ac:dyDescent="0.3">
      <c r="C19435" s="6"/>
      <c r="H19435" s="8"/>
      <c r="I19435" s="4"/>
      <c r="V19435" s="27"/>
    </row>
    <row r="19436" spans="3:22" x14ac:dyDescent="0.3">
      <c r="C19436" s="6"/>
      <c r="H19436" s="8"/>
      <c r="I19436" s="4"/>
      <c r="V19436" s="27"/>
    </row>
    <row r="19437" spans="3:22" x14ac:dyDescent="0.3">
      <c r="C19437" s="6"/>
      <c r="H19437" s="8"/>
      <c r="I19437" s="4"/>
      <c r="V19437" s="27"/>
    </row>
    <row r="19438" spans="3:22" x14ac:dyDescent="0.3">
      <c r="C19438" s="6"/>
      <c r="H19438" s="8"/>
      <c r="I19438" s="4"/>
      <c r="V19438" s="27"/>
    </row>
    <row r="19439" spans="3:22" x14ac:dyDescent="0.3">
      <c r="C19439" s="6"/>
      <c r="H19439" s="8"/>
      <c r="I19439" s="4"/>
      <c r="V19439" s="27"/>
    </row>
    <row r="19440" spans="3:22" x14ac:dyDescent="0.3">
      <c r="C19440" s="6"/>
      <c r="H19440" s="8"/>
      <c r="I19440" s="4"/>
      <c r="V19440" s="27"/>
    </row>
    <row r="19441" spans="3:22" x14ac:dyDescent="0.3">
      <c r="C19441" s="6"/>
      <c r="H19441" s="8"/>
      <c r="I19441" s="4"/>
      <c r="V19441" s="27"/>
    </row>
    <row r="19442" spans="3:22" x14ac:dyDescent="0.3">
      <c r="C19442" s="6"/>
      <c r="H19442" s="8"/>
      <c r="I19442" s="4"/>
      <c r="V19442" s="27"/>
    </row>
    <row r="19443" spans="3:22" x14ac:dyDescent="0.3">
      <c r="C19443" s="6"/>
      <c r="H19443" s="8"/>
      <c r="I19443" s="4"/>
      <c r="V19443" s="27"/>
    </row>
    <row r="19444" spans="3:22" x14ac:dyDescent="0.3">
      <c r="C19444" s="6"/>
      <c r="H19444" s="8"/>
      <c r="I19444" s="4"/>
      <c r="V19444" s="27"/>
    </row>
    <row r="19445" spans="3:22" x14ac:dyDescent="0.3">
      <c r="C19445" s="6"/>
      <c r="H19445" s="8"/>
      <c r="I19445" s="4"/>
      <c r="V19445" s="27"/>
    </row>
    <row r="19446" spans="3:22" x14ac:dyDescent="0.3">
      <c r="C19446" s="6"/>
      <c r="H19446" s="8"/>
      <c r="I19446" s="4"/>
      <c r="V19446" s="27"/>
    </row>
    <row r="19447" spans="3:22" x14ac:dyDescent="0.3">
      <c r="C19447" s="6"/>
      <c r="H19447" s="8"/>
      <c r="I19447" s="4"/>
      <c r="V19447" s="27"/>
    </row>
    <row r="19448" spans="3:22" x14ac:dyDescent="0.3">
      <c r="C19448" s="6"/>
      <c r="H19448" s="8"/>
      <c r="I19448" s="4"/>
      <c r="V19448" s="27"/>
    </row>
    <row r="19449" spans="3:22" x14ac:dyDescent="0.3">
      <c r="C19449" s="6"/>
      <c r="H19449" s="8"/>
      <c r="I19449" s="4"/>
      <c r="V19449" s="27"/>
    </row>
    <row r="19450" spans="3:22" x14ac:dyDescent="0.3">
      <c r="C19450" s="6"/>
      <c r="H19450" s="8"/>
      <c r="I19450" s="4"/>
      <c r="V19450" s="27"/>
    </row>
    <row r="19451" spans="3:22" x14ac:dyDescent="0.3">
      <c r="C19451" s="6"/>
      <c r="H19451" s="8"/>
      <c r="I19451" s="4"/>
      <c r="V19451" s="27"/>
    </row>
    <row r="19452" spans="3:22" x14ac:dyDescent="0.3">
      <c r="C19452" s="6"/>
      <c r="H19452" s="8"/>
      <c r="I19452" s="4"/>
      <c r="V19452" s="27"/>
    </row>
    <row r="19453" spans="3:22" x14ac:dyDescent="0.3">
      <c r="C19453" s="6"/>
      <c r="H19453" s="8"/>
      <c r="I19453" s="4"/>
      <c r="V19453" s="27"/>
    </row>
    <row r="19454" spans="3:22" x14ac:dyDescent="0.3">
      <c r="C19454" s="6"/>
      <c r="H19454" s="8"/>
      <c r="I19454" s="4"/>
      <c r="V19454" s="27"/>
    </row>
    <row r="19455" spans="3:22" x14ac:dyDescent="0.3">
      <c r="C19455" s="6"/>
      <c r="H19455" s="8"/>
      <c r="I19455" s="4"/>
      <c r="V19455" s="27"/>
    </row>
    <row r="19456" spans="3:22" x14ac:dyDescent="0.3">
      <c r="C19456" s="6"/>
      <c r="H19456" s="8"/>
      <c r="I19456" s="4"/>
      <c r="V19456" s="27"/>
    </row>
    <row r="19457" spans="3:22" x14ac:dyDescent="0.3">
      <c r="C19457" s="6"/>
      <c r="H19457" s="8"/>
      <c r="I19457" s="4"/>
      <c r="V19457" s="27"/>
    </row>
    <row r="19458" spans="3:22" x14ac:dyDescent="0.3">
      <c r="C19458" s="6"/>
      <c r="H19458" s="8"/>
      <c r="I19458" s="4"/>
      <c r="V19458" s="27"/>
    </row>
    <row r="19459" spans="3:22" x14ac:dyDescent="0.3">
      <c r="C19459" s="6"/>
      <c r="H19459" s="8"/>
      <c r="I19459" s="4"/>
      <c r="V19459" s="27"/>
    </row>
    <row r="19460" spans="3:22" x14ac:dyDescent="0.3">
      <c r="C19460" s="6"/>
      <c r="H19460" s="8"/>
      <c r="I19460" s="4"/>
      <c r="V19460" s="27"/>
    </row>
    <row r="19461" spans="3:22" x14ac:dyDescent="0.3">
      <c r="C19461" s="6"/>
      <c r="H19461" s="8"/>
      <c r="I19461" s="4"/>
      <c r="V19461" s="27"/>
    </row>
    <row r="19462" spans="3:22" x14ac:dyDescent="0.3">
      <c r="C19462" s="6"/>
      <c r="H19462" s="8"/>
      <c r="I19462" s="4"/>
      <c r="V19462" s="27"/>
    </row>
    <row r="19463" spans="3:22" x14ac:dyDescent="0.3">
      <c r="C19463" s="6"/>
      <c r="H19463" s="8"/>
      <c r="I19463" s="4"/>
      <c r="V19463" s="27"/>
    </row>
    <row r="19464" spans="3:22" x14ac:dyDescent="0.3">
      <c r="C19464" s="6"/>
      <c r="H19464" s="8"/>
      <c r="I19464" s="4"/>
      <c r="V19464" s="27"/>
    </row>
    <row r="19465" spans="3:22" x14ac:dyDescent="0.3">
      <c r="C19465" s="6"/>
      <c r="H19465" s="8"/>
      <c r="I19465" s="4"/>
      <c r="V19465" s="27"/>
    </row>
    <row r="19466" spans="3:22" x14ac:dyDescent="0.3">
      <c r="C19466" s="6"/>
      <c r="H19466" s="8"/>
      <c r="I19466" s="4"/>
      <c r="V19466" s="27"/>
    </row>
    <row r="19467" spans="3:22" x14ac:dyDescent="0.3">
      <c r="C19467" s="6"/>
      <c r="H19467" s="8"/>
      <c r="I19467" s="4"/>
      <c r="V19467" s="27"/>
    </row>
    <row r="19468" spans="3:22" x14ac:dyDescent="0.3">
      <c r="C19468" s="6"/>
      <c r="H19468" s="8"/>
      <c r="I19468" s="4"/>
      <c r="V19468" s="27"/>
    </row>
    <row r="19469" spans="3:22" x14ac:dyDescent="0.3">
      <c r="C19469" s="6"/>
      <c r="H19469" s="8"/>
      <c r="I19469" s="4"/>
      <c r="V19469" s="27"/>
    </row>
    <row r="19470" spans="3:22" x14ac:dyDescent="0.3">
      <c r="C19470" s="6"/>
      <c r="H19470" s="8"/>
      <c r="I19470" s="4"/>
      <c r="V19470" s="27"/>
    </row>
    <row r="19471" spans="3:22" x14ac:dyDescent="0.3">
      <c r="C19471" s="6"/>
      <c r="H19471" s="8"/>
      <c r="I19471" s="4"/>
      <c r="V19471" s="27"/>
    </row>
    <row r="19472" spans="3:22" x14ac:dyDescent="0.3">
      <c r="C19472" s="6"/>
      <c r="H19472" s="8"/>
      <c r="I19472" s="4"/>
      <c r="V19472" s="27"/>
    </row>
    <row r="19473" spans="3:22" x14ac:dyDescent="0.3">
      <c r="C19473" s="6"/>
      <c r="H19473" s="8"/>
      <c r="I19473" s="4"/>
      <c r="V19473" s="27"/>
    </row>
    <row r="19474" spans="3:22" x14ac:dyDescent="0.3">
      <c r="C19474" s="6"/>
      <c r="H19474" s="8"/>
      <c r="I19474" s="4"/>
      <c r="V19474" s="27"/>
    </row>
    <row r="19475" spans="3:22" x14ac:dyDescent="0.3">
      <c r="C19475" s="6"/>
      <c r="H19475" s="8"/>
      <c r="I19475" s="4"/>
      <c r="V19475" s="27"/>
    </row>
    <row r="19476" spans="3:22" x14ac:dyDescent="0.3">
      <c r="C19476" s="6"/>
      <c r="H19476" s="8"/>
      <c r="I19476" s="4"/>
      <c r="V19476" s="27"/>
    </row>
    <row r="19477" spans="3:22" x14ac:dyDescent="0.3">
      <c r="C19477" s="6"/>
      <c r="H19477" s="8"/>
      <c r="I19477" s="4"/>
      <c r="V19477" s="27"/>
    </row>
    <row r="19478" spans="3:22" x14ac:dyDescent="0.3">
      <c r="C19478" s="6"/>
      <c r="H19478" s="8"/>
      <c r="I19478" s="4"/>
      <c r="V19478" s="27"/>
    </row>
    <row r="19479" spans="3:22" x14ac:dyDescent="0.3">
      <c r="C19479" s="6"/>
      <c r="H19479" s="8"/>
      <c r="I19479" s="4"/>
      <c r="V19479" s="27"/>
    </row>
    <row r="19480" spans="3:22" x14ac:dyDescent="0.3">
      <c r="C19480" s="6"/>
      <c r="H19480" s="8"/>
      <c r="I19480" s="4"/>
      <c r="V19480" s="27"/>
    </row>
    <row r="19481" spans="3:22" x14ac:dyDescent="0.3">
      <c r="C19481" s="6"/>
      <c r="H19481" s="8"/>
      <c r="I19481" s="4"/>
      <c r="V19481" s="27"/>
    </row>
    <row r="19482" spans="3:22" x14ac:dyDescent="0.3">
      <c r="C19482" s="6"/>
      <c r="H19482" s="8"/>
      <c r="I19482" s="4"/>
      <c r="V19482" s="27"/>
    </row>
    <row r="19483" spans="3:22" x14ac:dyDescent="0.3">
      <c r="C19483" s="6"/>
      <c r="H19483" s="8"/>
      <c r="I19483" s="4"/>
      <c r="V19483" s="27"/>
    </row>
    <row r="19484" spans="3:22" x14ac:dyDescent="0.3">
      <c r="C19484" s="6"/>
      <c r="H19484" s="8"/>
      <c r="I19484" s="4"/>
      <c r="V19484" s="27"/>
    </row>
    <row r="19485" spans="3:22" x14ac:dyDescent="0.3">
      <c r="C19485" s="6"/>
      <c r="H19485" s="8"/>
      <c r="I19485" s="4"/>
      <c r="V19485" s="27"/>
    </row>
    <row r="19486" spans="3:22" x14ac:dyDescent="0.3">
      <c r="C19486" s="6"/>
      <c r="H19486" s="8"/>
      <c r="I19486" s="4"/>
      <c r="V19486" s="27"/>
    </row>
    <row r="19487" spans="3:22" x14ac:dyDescent="0.3">
      <c r="C19487" s="6"/>
      <c r="H19487" s="8"/>
      <c r="I19487" s="4"/>
      <c r="V19487" s="27"/>
    </row>
    <row r="19488" spans="3:22" x14ac:dyDescent="0.3">
      <c r="C19488" s="6"/>
      <c r="H19488" s="8"/>
      <c r="I19488" s="4"/>
      <c r="V19488" s="27"/>
    </row>
    <row r="19489" spans="3:22" x14ac:dyDescent="0.3">
      <c r="C19489" s="6"/>
      <c r="H19489" s="8"/>
      <c r="I19489" s="4"/>
      <c r="V19489" s="27"/>
    </row>
    <row r="19490" spans="3:22" x14ac:dyDescent="0.3">
      <c r="C19490" s="6"/>
      <c r="H19490" s="8"/>
      <c r="I19490" s="4"/>
      <c r="V19490" s="27"/>
    </row>
    <row r="19491" spans="3:22" x14ac:dyDescent="0.3">
      <c r="C19491" s="6"/>
      <c r="H19491" s="8"/>
      <c r="I19491" s="4"/>
      <c r="V19491" s="27"/>
    </row>
    <row r="19492" spans="3:22" x14ac:dyDescent="0.3">
      <c r="C19492" s="6"/>
      <c r="H19492" s="8"/>
      <c r="I19492" s="4"/>
      <c r="V19492" s="27"/>
    </row>
    <row r="19493" spans="3:22" x14ac:dyDescent="0.3">
      <c r="C19493" s="6"/>
      <c r="H19493" s="8"/>
      <c r="I19493" s="4"/>
      <c r="V19493" s="27"/>
    </row>
    <row r="19494" spans="3:22" x14ac:dyDescent="0.3">
      <c r="C19494" s="6"/>
      <c r="H19494" s="8"/>
      <c r="I19494" s="4"/>
      <c r="V19494" s="27"/>
    </row>
    <row r="19495" spans="3:22" x14ac:dyDescent="0.3">
      <c r="C19495" s="6"/>
      <c r="H19495" s="8"/>
      <c r="I19495" s="4"/>
      <c r="V19495" s="27"/>
    </row>
    <row r="19496" spans="3:22" x14ac:dyDescent="0.3">
      <c r="C19496" s="6"/>
      <c r="H19496" s="8"/>
      <c r="I19496" s="4"/>
      <c r="V19496" s="27"/>
    </row>
    <row r="19497" spans="3:22" x14ac:dyDescent="0.3">
      <c r="C19497" s="6"/>
      <c r="H19497" s="8"/>
      <c r="I19497" s="4"/>
      <c r="V19497" s="27"/>
    </row>
    <row r="19498" spans="3:22" x14ac:dyDescent="0.3">
      <c r="C19498" s="6"/>
      <c r="H19498" s="8"/>
      <c r="I19498" s="4"/>
      <c r="V19498" s="27"/>
    </row>
    <row r="19499" spans="3:22" x14ac:dyDescent="0.3">
      <c r="C19499" s="6"/>
      <c r="H19499" s="8"/>
      <c r="I19499" s="4"/>
      <c r="V19499" s="27"/>
    </row>
    <row r="19500" spans="3:22" x14ac:dyDescent="0.3">
      <c r="C19500" s="6"/>
      <c r="H19500" s="8"/>
      <c r="I19500" s="4"/>
      <c r="V19500" s="27"/>
    </row>
    <row r="19501" spans="3:22" x14ac:dyDescent="0.3">
      <c r="C19501" s="6"/>
      <c r="H19501" s="8"/>
      <c r="I19501" s="4"/>
      <c r="V19501" s="27"/>
    </row>
    <row r="19502" spans="3:22" x14ac:dyDescent="0.3">
      <c r="C19502" s="6"/>
      <c r="H19502" s="8"/>
      <c r="I19502" s="4"/>
      <c r="V19502" s="27"/>
    </row>
    <row r="19503" spans="3:22" x14ac:dyDescent="0.3">
      <c r="C19503" s="6"/>
      <c r="H19503" s="8"/>
      <c r="I19503" s="4"/>
      <c r="V19503" s="27"/>
    </row>
    <row r="19504" spans="3:22" x14ac:dyDescent="0.3">
      <c r="C19504" s="6"/>
      <c r="H19504" s="8"/>
      <c r="I19504" s="4"/>
      <c r="V19504" s="27"/>
    </row>
    <row r="19505" spans="3:22" x14ac:dyDescent="0.3">
      <c r="C19505" s="6"/>
      <c r="H19505" s="8"/>
      <c r="I19505" s="4"/>
      <c r="V19505" s="27"/>
    </row>
    <row r="19506" spans="3:22" x14ac:dyDescent="0.3">
      <c r="C19506" s="6"/>
      <c r="H19506" s="8"/>
      <c r="I19506" s="4"/>
      <c r="V19506" s="27"/>
    </row>
    <row r="19507" spans="3:22" x14ac:dyDescent="0.3">
      <c r="C19507" s="6"/>
      <c r="H19507" s="8"/>
      <c r="I19507" s="4"/>
      <c r="V19507" s="27"/>
    </row>
    <row r="19508" spans="3:22" x14ac:dyDescent="0.3">
      <c r="C19508" s="6"/>
      <c r="H19508" s="8"/>
      <c r="I19508" s="4"/>
      <c r="V19508" s="27"/>
    </row>
    <row r="19509" spans="3:22" x14ac:dyDescent="0.3">
      <c r="C19509" s="6"/>
      <c r="H19509" s="8"/>
      <c r="I19509" s="4"/>
      <c r="V19509" s="27"/>
    </row>
    <row r="19510" spans="3:22" x14ac:dyDescent="0.3">
      <c r="C19510" s="6"/>
      <c r="H19510" s="8"/>
      <c r="I19510" s="4"/>
      <c r="V19510" s="27"/>
    </row>
    <row r="19511" spans="3:22" x14ac:dyDescent="0.3">
      <c r="C19511" s="6"/>
      <c r="H19511" s="8"/>
      <c r="I19511" s="4"/>
      <c r="V19511" s="27"/>
    </row>
    <row r="19512" spans="3:22" x14ac:dyDescent="0.3">
      <c r="C19512" s="6"/>
      <c r="H19512" s="8"/>
      <c r="I19512" s="4"/>
      <c r="V19512" s="27"/>
    </row>
    <row r="19513" spans="3:22" x14ac:dyDescent="0.3">
      <c r="C19513" s="6"/>
      <c r="H19513" s="8"/>
      <c r="I19513" s="4"/>
      <c r="V19513" s="27"/>
    </row>
    <row r="19514" spans="3:22" x14ac:dyDescent="0.3">
      <c r="C19514" s="6"/>
      <c r="H19514" s="8"/>
      <c r="I19514" s="4"/>
      <c r="V19514" s="27"/>
    </row>
    <row r="19515" spans="3:22" x14ac:dyDescent="0.3">
      <c r="C19515" s="6"/>
      <c r="H19515" s="8"/>
      <c r="I19515" s="4"/>
      <c r="V19515" s="27"/>
    </row>
    <row r="19516" spans="3:22" x14ac:dyDescent="0.3">
      <c r="C19516" s="6"/>
      <c r="H19516" s="8"/>
      <c r="I19516" s="4"/>
      <c r="V19516" s="27"/>
    </row>
    <row r="19517" spans="3:22" x14ac:dyDescent="0.3">
      <c r="C19517" s="6"/>
      <c r="H19517" s="8"/>
      <c r="I19517" s="4"/>
      <c r="V19517" s="27"/>
    </row>
    <row r="19518" spans="3:22" x14ac:dyDescent="0.3">
      <c r="C19518" s="6"/>
      <c r="H19518" s="8"/>
      <c r="I19518" s="4"/>
      <c r="V19518" s="27"/>
    </row>
    <row r="19519" spans="3:22" x14ac:dyDescent="0.3">
      <c r="C19519" s="6"/>
      <c r="H19519" s="8"/>
      <c r="I19519" s="4"/>
      <c r="V19519" s="27"/>
    </row>
    <row r="19520" spans="3:22" x14ac:dyDescent="0.3">
      <c r="C19520" s="6"/>
      <c r="H19520" s="8"/>
      <c r="I19520" s="4"/>
      <c r="V19520" s="27"/>
    </row>
    <row r="19521" spans="3:22" x14ac:dyDescent="0.3">
      <c r="C19521" s="6"/>
      <c r="H19521" s="8"/>
      <c r="I19521" s="4"/>
      <c r="V19521" s="27"/>
    </row>
    <row r="19522" spans="3:22" x14ac:dyDescent="0.3">
      <c r="C19522" s="6"/>
      <c r="H19522" s="8"/>
      <c r="I19522" s="4"/>
      <c r="V19522" s="27"/>
    </row>
    <row r="19523" spans="3:22" x14ac:dyDescent="0.3">
      <c r="C19523" s="6"/>
      <c r="H19523" s="8"/>
      <c r="I19523" s="4"/>
      <c r="V19523" s="27"/>
    </row>
    <row r="19524" spans="3:22" x14ac:dyDescent="0.3">
      <c r="C19524" s="6"/>
      <c r="H19524" s="8"/>
      <c r="I19524" s="4"/>
      <c r="V19524" s="27"/>
    </row>
    <row r="19525" spans="3:22" x14ac:dyDescent="0.3">
      <c r="C19525" s="6"/>
      <c r="H19525" s="8"/>
      <c r="I19525" s="4"/>
      <c r="V19525" s="27"/>
    </row>
    <row r="19526" spans="3:22" x14ac:dyDescent="0.3">
      <c r="C19526" s="6"/>
      <c r="H19526" s="8"/>
      <c r="I19526" s="4"/>
      <c r="V19526" s="27"/>
    </row>
    <row r="19527" spans="3:22" x14ac:dyDescent="0.3">
      <c r="C19527" s="6"/>
      <c r="H19527" s="8"/>
      <c r="I19527" s="4"/>
      <c r="V19527" s="27"/>
    </row>
    <row r="19528" spans="3:22" x14ac:dyDescent="0.3">
      <c r="C19528" s="6"/>
      <c r="H19528" s="8"/>
      <c r="I19528" s="4"/>
      <c r="V19528" s="27"/>
    </row>
    <row r="19529" spans="3:22" x14ac:dyDescent="0.3">
      <c r="C19529" s="6"/>
      <c r="H19529" s="8"/>
      <c r="I19529" s="4"/>
      <c r="V19529" s="27"/>
    </row>
    <row r="19530" spans="3:22" x14ac:dyDescent="0.3">
      <c r="C19530" s="6"/>
      <c r="H19530" s="8"/>
      <c r="I19530" s="4"/>
      <c r="V19530" s="27"/>
    </row>
    <row r="19531" spans="3:22" x14ac:dyDescent="0.3">
      <c r="C19531" s="6"/>
      <c r="H19531" s="8"/>
      <c r="I19531" s="4"/>
      <c r="V19531" s="27"/>
    </row>
    <row r="19532" spans="3:22" x14ac:dyDescent="0.3">
      <c r="C19532" s="6"/>
      <c r="H19532" s="8"/>
      <c r="I19532" s="4"/>
      <c r="V19532" s="27"/>
    </row>
    <row r="19533" spans="3:22" x14ac:dyDescent="0.3">
      <c r="C19533" s="6"/>
      <c r="H19533" s="8"/>
      <c r="I19533" s="4"/>
      <c r="V19533" s="27"/>
    </row>
    <row r="19534" spans="3:22" x14ac:dyDescent="0.3">
      <c r="C19534" s="6"/>
      <c r="H19534" s="8"/>
      <c r="I19534" s="4"/>
      <c r="V19534" s="27"/>
    </row>
    <row r="19535" spans="3:22" x14ac:dyDescent="0.3">
      <c r="C19535" s="6"/>
      <c r="H19535" s="8"/>
      <c r="I19535" s="4"/>
      <c r="V19535" s="27"/>
    </row>
    <row r="19536" spans="3:22" x14ac:dyDescent="0.3">
      <c r="C19536" s="6"/>
      <c r="H19536" s="8"/>
      <c r="I19536" s="4"/>
      <c r="V19536" s="27"/>
    </row>
    <row r="19537" spans="3:22" x14ac:dyDescent="0.3">
      <c r="C19537" s="6"/>
      <c r="H19537" s="8"/>
      <c r="I19537" s="4"/>
      <c r="V19537" s="27"/>
    </row>
    <row r="19538" spans="3:22" x14ac:dyDescent="0.3">
      <c r="C19538" s="6"/>
      <c r="H19538" s="8"/>
      <c r="I19538" s="4"/>
      <c r="V19538" s="27"/>
    </row>
    <row r="19539" spans="3:22" x14ac:dyDescent="0.3">
      <c r="C19539" s="6"/>
      <c r="H19539" s="8"/>
      <c r="I19539" s="4"/>
      <c r="V19539" s="27"/>
    </row>
    <row r="19540" spans="3:22" x14ac:dyDescent="0.3">
      <c r="C19540" s="6"/>
      <c r="H19540" s="8"/>
      <c r="I19540" s="4"/>
      <c r="V19540" s="27"/>
    </row>
    <row r="19541" spans="3:22" x14ac:dyDescent="0.3">
      <c r="C19541" s="6"/>
      <c r="H19541" s="8"/>
      <c r="I19541" s="4"/>
      <c r="V19541" s="27"/>
    </row>
    <row r="19542" spans="3:22" x14ac:dyDescent="0.3">
      <c r="C19542" s="6"/>
      <c r="H19542" s="8"/>
      <c r="I19542" s="4"/>
      <c r="V19542" s="27"/>
    </row>
    <row r="19543" spans="3:22" x14ac:dyDescent="0.3">
      <c r="C19543" s="6"/>
      <c r="H19543" s="8"/>
      <c r="I19543" s="4"/>
      <c r="V19543" s="27"/>
    </row>
    <row r="19544" spans="3:22" x14ac:dyDescent="0.3">
      <c r="C19544" s="6"/>
      <c r="H19544" s="8"/>
      <c r="I19544" s="4"/>
      <c r="V19544" s="27"/>
    </row>
    <row r="19545" spans="3:22" x14ac:dyDescent="0.3">
      <c r="C19545" s="6"/>
      <c r="H19545" s="8"/>
      <c r="I19545" s="4"/>
      <c r="V19545" s="27"/>
    </row>
    <row r="19546" spans="3:22" x14ac:dyDescent="0.3">
      <c r="C19546" s="6"/>
      <c r="H19546" s="8"/>
      <c r="I19546" s="4"/>
      <c r="V19546" s="27"/>
    </row>
    <row r="19547" spans="3:22" x14ac:dyDescent="0.3">
      <c r="C19547" s="6"/>
      <c r="H19547" s="8"/>
      <c r="I19547" s="4"/>
      <c r="V19547" s="27"/>
    </row>
    <row r="19548" spans="3:22" x14ac:dyDescent="0.3">
      <c r="C19548" s="6"/>
      <c r="H19548" s="8"/>
      <c r="I19548" s="4"/>
      <c r="V19548" s="27"/>
    </row>
    <row r="19549" spans="3:22" x14ac:dyDescent="0.3">
      <c r="C19549" s="6"/>
      <c r="H19549" s="8"/>
      <c r="I19549" s="4"/>
      <c r="V19549" s="27"/>
    </row>
    <row r="19550" spans="3:22" x14ac:dyDescent="0.3">
      <c r="C19550" s="6"/>
      <c r="H19550" s="8"/>
      <c r="I19550" s="4"/>
      <c r="V19550" s="27"/>
    </row>
    <row r="19551" spans="3:22" x14ac:dyDescent="0.3">
      <c r="C19551" s="6"/>
      <c r="H19551" s="8"/>
      <c r="I19551" s="4"/>
      <c r="V19551" s="27"/>
    </row>
    <row r="19552" spans="3:22" x14ac:dyDescent="0.3">
      <c r="C19552" s="6"/>
      <c r="H19552" s="8"/>
      <c r="I19552" s="4"/>
      <c r="V19552" s="27"/>
    </row>
    <row r="19553" spans="3:22" x14ac:dyDescent="0.3">
      <c r="C19553" s="6"/>
      <c r="H19553" s="8"/>
      <c r="I19553" s="4"/>
      <c r="V19553" s="27"/>
    </row>
    <row r="19554" spans="3:22" x14ac:dyDescent="0.3">
      <c r="C19554" s="6"/>
      <c r="H19554" s="8"/>
      <c r="I19554" s="4"/>
      <c r="V19554" s="27"/>
    </row>
    <row r="19555" spans="3:22" x14ac:dyDescent="0.3">
      <c r="C19555" s="6"/>
      <c r="H19555" s="8"/>
      <c r="I19555" s="4"/>
      <c r="V19555" s="27"/>
    </row>
    <row r="19556" spans="3:22" x14ac:dyDescent="0.3">
      <c r="C19556" s="6"/>
      <c r="H19556" s="8"/>
      <c r="I19556" s="4"/>
      <c r="V19556" s="27"/>
    </row>
    <row r="19557" spans="3:22" x14ac:dyDescent="0.3">
      <c r="C19557" s="6"/>
      <c r="H19557" s="8"/>
      <c r="I19557" s="4"/>
      <c r="V19557" s="27"/>
    </row>
    <row r="19558" spans="3:22" x14ac:dyDescent="0.3">
      <c r="C19558" s="6"/>
      <c r="H19558" s="8"/>
      <c r="I19558" s="4"/>
      <c r="V19558" s="27"/>
    </row>
    <row r="19559" spans="3:22" x14ac:dyDescent="0.3">
      <c r="C19559" s="6"/>
      <c r="H19559" s="8"/>
      <c r="I19559" s="4"/>
      <c r="V19559" s="27"/>
    </row>
    <row r="19560" spans="3:22" x14ac:dyDescent="0.3">
      <c r="C19560" s="6"/>
      <c r="H19560" s="8"/>
      <c r="I19560" s="4"/>
      <c r="V19560" s="27"/>
    </row>
    <row r="19561" spans="3:22" x14ac:dyDescent="0.3">
      <c r="C19561" s="6"/>
      <c r="H19561" s="8"/>
      <c r="I19561" s="4"/>
      <c r="V19561" s="27"/>
    </row>
    <row r="19562" spans="3:22" x14ac:dyDescent="0.3">
      <c r="C19562" s="6"/>
      <c r="H19562" s="8"/>
      <c r="I19562" s="4"/>
      <c r="V19562" s="27"/>
    </row>
    <row r="19563" spans="3:22" x14ac:dyDescent="0.3">
      <c r="C19563" s="6"/>
      <c r="H19563" s="8"/>
      <c r="I19563" s="4"/>
      <c r="V19563" s="27"/>
    </row>
    <row r="19564" spans="3:22" x14ac:dyDescent="0.3">
      <c r="C19564" s="6"/>
      <c r="H19564" s="8"/>
      <c r="I19564" s="4"/>
      <c r="V19564" s="27"/>
    </row>
    <row r="19565" spans="3:22" x14ac:dyDescent="0.3">
      <c r="C19565" s="6"/>
      <c r="H19565" s="8"/>
      <c r="I19565" s="4"/>
      <c r="V19565" s="27"/>
    </row>
    <row r="19566" spans="3:22" x14ac:dyDescent="0.3">
      <c r="C19566" s="6"/>
      <c r="H19566" s="8"/>
      <c r="I19566" s="4"/>
      <c r="V19566" s="27"/>
    </row>
    <row r="19567" spans="3:22" x14ac:dyDescent="0.3">
      <c r="C19567" s="6"/>
      <c r="H19567" s="8"/>
      <c r="I19567" s="4"/>
      <c r="V19567" s="27"/>
    </row>
    <row r="19568" spans="3:22" x14ac:dyDescent="0.3">
      <c r="C19568" s="6"/>
      <c r="H19568" s="8"/>
      <c r="I19568" s="4"/>
      <c r="V19568" s="27"/>
    </row>
    <row r="19569" spans="3:22" x14ac:dyDescent="0.3">
      <c r="C19569" s="6"/>
      <c r="H19569" s="8"/>
      <c r="I19569" s="4"/>
      <c r="V19569" s="27"/>
    </row>
    <row r="19570" spans="3:22" x14ac:dyDescent="0.3">
      <c r="C19570" s="6"/>
      <c r="H19570" s="8"/>
      <c r="I19570" s="4"/>
      <c r="V19570" s="27"/>
    </row>
    <row r="19571" spans="3:22" x14ac:dyDescent="0.3">
      <c r="C19571" s="6"/>
      <c r="H19571" s="8"/>
      <c r="I19571" s="4"/>
      <c r="V19571" s="27"/>
    </row>
    <row r="19572" spans="3:22" x14ac:dyDescent="0.3">
      <c r="C19572" s="6"/>
      <c r="H19572" s="8"/>
      <c r="I19572" s="4"/>
      <c r="V19572" s="27"/>
    </row>
    <row r="19573" spans="3:22" x14ac:dyDescent="0.3">
      <c r="C19573" s="6"/>
      <c r="H19573" s="8"/>
      <c r="I19573" s="4"/>
      <c r="V19573" s="27"/>
    </row>
    <row r="19574" spans="3:22" x14ac:dyDescent="0.3">
      <c r="C19574" s="6"/>
      <c r="H19574" s="8"/>
      <c r="I19574" s="4"/>
      <c r="V19574" s="27"/>
    </row>
    <row r="19575" spans="3:22" x14ac:dyDescent="0.3">
      <c r="C19575" s="6"/>
      <c r="H19575" s="8"/>
      <c r="I19575" s="4"/>
      <c r="V19575" s="27"/>
    </row>
    <row r="19576" spans="3:22" x14ac:dyDescent="0.3">
      <c r="C19576" s="6"/>
      <c r="H19576" s="8"/>
      <c r="I19576" s="4"/>
      <c r="V19576" s="27"/>
    </row>
    <row r="19577" spans="3:22" x14ac:dyDescent="0.3">
      <c r="C19577" s="6"/>
      <c r="H19577" s="8"/>
      <c r="I19577" s="4"/>
      <c r="V19577" s="27"/>
    </row>
    <row r="19578" spans="3:22" x14ac:dyDescent="0.3">
      <c r="C19578" s="6"/>
      <c r="H19578" s="8"/>
      <c r="I19578" s="4"/>
      <c r="V19578" s="27"/>
    </row>
    <row r="19579" spans="3:22" x14ac:dyDescent="0.3">
      <c r="C19579" s="6"/>
      <c r="H19579" s="8"/>
      <c r="I19579" s="4"/>
      <c r="V19579" s="27"/>
    </row>
    <row r="19580" spans="3:22" x14ac:dyDescent="0.3">
      <c r="C19580" s="6"/>
      <c r="H19580" s="8"/>
      <c r="I19580" s="4"/>
      <c r="V19580" s="27"/>
    </row>
    <row r="19581" spans="3:22" x14ac:dyDescent="0.3">
      <c r="C19581" s="6"/>
      <c r="H19581" s="8"/>
      <c r="I19581" s="4"/>
      <c r="V19581" s="27"/>
    </row>
    <row r="19582" spans="3:22" x14ac:dyDescent="0.3">
      <c r="C19582" s="6"/>
      <c r="H19582" s="8"/>
      <c r="I19582" s="4"/>
      <c r="V19582" s="27"/>
    </row>
    <row r="19583" spans="3:22" x14ac:dyDescent="0.3">
      <c r="C19583" s="6"/>
      <c r="H19583" s="8"/>
      <c r="I19583" s="4"/>
      <c r="V19583" s="27"/>
    </row>
    <row r="19584" spans="3:22" x14ac:dyDescent="0.3">
      <c r="C19584" s="6"/>
      <c r="H19584" s="8"/>
      <c r="I19584" s="4"/>
      <c r="V19584" s="27"/>
    </row>
    <row r="19585" spans="3:22" x14ac:dyDescent="0.3">
      <c r="C19585" s="6"/>
      <c r="H19585" s="8"/>
      <c r="I19585" s="4"/>
      <c r="V19585" s="27"/>
    </row>
    <row r="19586" spans="3:22" x14ac:dyDescent="0.3">
      <c r="C19586" s="6"/>
      <c r="H19586" s="8"/>
      <c r="I19586" s="4"/>
      <c r="V19586" s="27"/>
    </row>
    <row r="19587" spans="3:22" x14ac:dyDescent="0.3">
      <c r="C19587" s="6"/>
      <c r="H19587" s="8"/>
      <c r="I19587" s="4"/>
      <c r="V19587" s="27"/>
    </row>
    <row r="19588" spans="3:22" x14ac:dyDescent="0.3">
      <c r="C19588" s="6"/>
      <c r="H19588" s="8"/>
      <c r="I19588" s="4"/>
      <c r="V19588" s="27"/>
    </row>
    <row r="19589" spans="3:22" x14ac:dyDescent="0.3">
      <c r="C19589" s="6"/>
      <c r="H19589" s="8"/>
      <c r="I19589" s="4"/>
      <c r="V19589" s="27"/>
    </row>
    <row r="19590" spans="3:22" x14ac:dyDescent="0.3">
      <c r="C19590" s="6"/>
      <c r="H19590" s="8"/>
      <c r="I19590" s="4"/>
      <c r="V19590" s="27"/>
    </row>
    <row r="19591" spans="3:22" x14ac:dyDescent="0.3">
      <c r="C19591" s="6"/>
      <c r="H19591" s="8"/>
      <c r="I19591" s="4"/>
      <c r="V19591" s="27"/>
    </row>
    <row r="19592" spans="3:22" x14ac:dyDescent="0.3">
      <c r="C19592" s="6"/>
      <c r="H19592" s="8"/>
      <c r="I19592" s="4"/>
      <c r="V19592" s="27"/>
    </row>
    <row r="19593" spans="3:22" x14ac:dyDescent="0.3">
      <c r="C19593" s="6"/>
      <c r="H19593" s="8"/>
      <c r="I19593" s="4"/>
      <c r="V19593" s="27"/>
    </row>
    <row r="19594" spans="3:22" x14ac:dyDescent="0.3">
      <c r="C19594" s="6"/>
      <c r="H19594" s="8"/>
      <c r="I19594" s="4"/>
      <c r="V19594" s="27"/>
    </row>
    <row r="19595" spans="3:22" x14ac:dyDescent="0.3">
      <c r="C19595" s="6"/>
      <c r="H19595" s="8"/>
      <c r="I19595" s="4"/>
      <c r="V19595" s="27"/>
    </row>
    <row r="19596" spans="3:22" x14ac:dyDescent="0.3">
      <c r="C19596" s="6"/>
      <c r="H19596" s="8"/>
      <c r="I19596" s="4"/>
      <c r="V19596" s="27"/>
    </row>
    <row r="19597" spans="3:22" x14ac:dyDescent="0.3">
      <c r="C19597" s="6"/>
      <c r="H19597" s="8"/>
      <c r="I19597" s="4"/>
      <c r="V19597" s="27"/>
    </row>
    <row r="19598" spans="3:22" x14ac:dyDescent="0.3">
      <c r="C19598" s="6"/>
      <c r="H19598" s="8"/>
      <c r="I19598" s="4"/>
      <c r="V19598" s="27"/>
    </row>
    <row r="19599" spans="3:22" x14ac:dyDescent="0.3">
      <c r="C19599" s="6"/>
      <c r="H19599" s="8"/>
      <c r="I19599" s="4"/>
      <c r="V19599" s="27"/>
    </row>
    <row r="19600" spans="3:22" x14ac:dyDescent="0.3">
      <c r="C19600" s="6"/>
      <c r="H19600" s="8"/>
      <c r="I19600" s="4"/>
      <c r="V19600" s="27"/>
    </row>
    <row r="19601" spans="3:22" x14ac:dyDescent="0.3">
      <c r="C19601" s="6"/>
      <c r="H19601" s="8"/>
      <c r="I19601" s="4"/>
      <c r="V19601" s="27"/>
    </row>
    <row r="19602" spans="3:22" x14ac:dyDescent="0.3">
      <c r="C19602" s="6"/>
      <c r="H19602" s="8"/>
      <c r="I19602" s="4"/>
      <c r="V19602" s="27"/>
    </row>
    <row r="19603" spans="3:22" x14ac:dyDescent="0.3">
      <c r="C19603" s="6"/>
      <c r="H19603" s="8"/>
      <c r="I19603" s="4"/>
      <c r="V19603" s="27"/>
    </row>
    <row r="19604" spans="3:22" x14ac:dyDescent="0.3">
      <c r="C19604" s="6"/>
      <c r="H19604" s="8"/>
      <c r="I19604" s="4"/>
      <c r="V19604" s="27"/>
    </row>
    <row r="19605" spans="3:22" x14ac:dyDescent="0.3">
      <c r="C19605" s="6"/>
      <c r="H19605" s="8"/>
      <c r="I19605" s="4"/>
      <c r="V19605" s="27"/>
    </row>
    <row r="19606" spans="3:22" x14ac:dyDescent="0.3">
      <c r="C19606" s="6"/>
      <c r="H19606" s="8"/>
      <c r="I19606" s="4"/>
      <c r="V19606" s="27"/>
    </row>
    <row r="19607" spans="3:22" x14ac:dyDescent="0.3">
      <c r="C19607" s="6"/>
      <c r="H19607" s="8"/>
      <c r="I19607" s="4"/>
      <c r="V19607" s="27"/>
    </row>
    <row r="19608" spans="3:22" x14ac:dyDescent="0.3">
      <c r="C19608" s="6"/>
      <c r="H19608" s="8"/>
      <c r="I19608" s="4"/>
      <c r="V19608" s="27"/>
    </row>
    <row r="19609" spans="3:22" x14ac:dyDescent="0.3">
      <c r="C19609" s="6"/>
      <c r="H19609" s="8"/>
      <c r="I19609" s="4"/>
      <c r="V19609" s="27"/>
    </row>
    <row r="19610" spans="3:22" x14ac:dyDescent="0.3">
      <c r="C19610" s="6"/>
      <c r="H19610" s="8"/>
      <c r="I19610" s="4"/>
      <c r="V19610" s="27"/>
    </row>
    <row r="19611" spans="3:22" x14ac:dyDescent="0.3">
      <c r="C19611" s="6"/>
      <c r="H19611" s="8"/>
      <c r="I19611" s="4"/>
      <c r="V19611" s="27"/>
    </row>
    <row r="19612" spans="3:22" x14ac:dyDescent="0.3">
      <c r="C19612" s="6"/>
      <c r="H19612" s="8"/>
      <c r="I19612" s="4"/>
      <c r="V19612" s="27"/>
    </row>
    <row r="19613" spans="3:22" x14ac:dyDescent="0.3">
      <c r="C19613" s="6"/>
      <c r="H19613" s="8"/>
      <c r="I19613" s="4"/>
      <c r="V19613" s="27"/>
    </row>
    <row r="19614" spans="3:22" x14ac:dyDescent="0.3">
      <c r="C19614" s="6"/>
      <c r="H19614" s="8"/>
      <c r="I19614" s="4"/>
      <c r="V19614" s="27"/>
    </row>
    <row r="19615" spans="3:22" x14ac:dyDescent="0.3">
      <c r="C19615" s="6"/>
      <c r="H19615" s="8"/>
      <c r="I19615" s="4"/>
      <c r="V19615" s="27"/>
    </row>
    <row r="19616" spans="3:22" x14ac:dyDescent="0.3">
      <c r="C19616" s="6"/>
      <c r="H19616" s="8"/>
      <c r="I19616" s="4"/>
      <c r="V19616" s="27"/>
    </row>
    <row r="19617" spans="3:22" x14ac:dyDescent="0.3">
      <c r="C19617" s="6"/>
      <c r="H19617" s="8"/>
      <c r="I19617" s="4"/>
      <c r="V19617" s="27"/>
    </row>
    <row r="19618" spans="3:22" x14ac:dyDescent="0.3">
      <c r="C19618" s="6"/>
      <c r="H19618" s="8"/>
      <c r="I19618" s="4"/>
      <c r="V19618" s="27"/>
    </row>
    <row r="19619" spans="3:22" x14ac:dyDescent="0.3">
      <c r="C19619" s="6"/>
      <c r="H19619" s="8"/>
      <c r="I19619" s="4"/>
      <c r="V19619" s="27"/>
    </row>
    <row r="19620" spans="3:22" x14ac:dyDescent="0.3">
      <c r="C19620" s="6"/>
      <c r="H19620" s="8"/>
      <c r="I19620" s="4"/>
      <c r="V19620" s="27"/>
    </row>
    <row r="19621" spans="3:22" x14ac:dyDescent="0.3">
      <c r="C19621" s="6"/>
      <c r="H19621" s="8"/>
      <c r="I19621" s="4"/>
      <c r="V19621" s="27"/>
    </row>
    <row r="19622" spans="3:22" x14ac:dyDescent="0.3">
      <c r="C19622" s="6"/>
      <c r="H19622" s="8"/>
      <c r="I19622" s="4"/>
      <c r="V19622" s="27"/>
    </row>
    <row r="19623" spans="3:22" x14ac:dyDescent="0.3">
      <c r="C19623" s="6"/>
      <c r="H19623" s="8"/>
      <c r="I19623" s="4"/>
      <c r="V19623" s="27"/>
    </row>
    <row r="19624" spans="3:22" x14ac:dyDescent="0.3">
      <c r="C19624" s="6"/>
      <c r="H19624" s="8"/>
      <c r="I19624" s="4"/>
      <c r="V19624" s="27"/>
    </row>
    <row r="19625" spans="3:22" x14ac:dyDescent="0.3">
      <c r="C19625" s="6"/>
      <c r="H19625" s="8"/>
      <c r="I19625" s="4"/>
      <c r="V19625" s="27"/>
    </row>
    <row r="19626" spans="3:22" x14ac:dyDescent="0.3">
      <c r="C19626" s="6"/>
      <c r="H19626" s="8"/>
      <c r="I19626" s="4"/>
      <c r="V19626" s="27"/>
    </row>
    <row r="19627" spans="3:22" x14ac:dyDescent="0.3">
      <c r="C19627" s="6"/>
      <c r="H19627" s="8"/>
      <c r="I19627" s="4"/>
      <c r="V19627" s="27"/>
    </row>
    <row r="19628" spans="3:22" x14ac:dyDescent="0.3">
      <c r="C19628" s="6"/>
      <c r="H19628" s="8"/>
      <c r="I19628" s="4"/>
      <c r="V19628" s="27"/>
    </row>
    <row r="19629" spans="3:22" x14ac:dyDescent="0.3">
      <c r="C19629" s="6"/>
      <c r="H19629" s="8"/>
      <c r="I19629" s="4"/>
      <c r="V19629" s="27"/>
    </row>
    <row r="19630" spans="3:22" x14ac:dyDescent="0.3">
      <c r="C19630" s="6"/>
      <c r="H19630" s="8"/>
      <c r="I19630" s="4"/>
      <c r="V19630" s="27"/>
    </row>
    <row r="19631" spans="3:22" x14ac:dyDescent="0.3">
      <c r="C19631" s="6"/>
      <c r="H19631" s="8"/>
      <c r="I19631" s="4"/>
      <c r="V19631" s="27"/>
    </row>
    <row r="19632" spans="3:22" x14ac:dyDescent="0.3">
      <c r="C19632" s="6"/>
      <c r="H19632" s="8"/>
      <c r="I19632" s="4"/>
      <c r="V19632" s="27"/>
    </row>
    <row r="19633" spans="3:22" x14ac:dyDescent="0.3">
      <c r="C19633" s="6"/>
      <c r="H19633" s="8"/>
      <c r="I19633" s="4"/>
      <c r="V19633" s="27"/>
    </row>
    <row r="19634" spans="3:22" x14ac:dyDescent="0.3">
      <c r="C19634" s="6"/>
      <c r="H19634" s="8"/>
      <c r="I19634" s="4"/>
      <c r="V19634" s="27"/>
    </row>
    <row r="19635" spans="3:22" x14ac:dyDescent="0.3">
      <c r="C19635" s="6"/>
      <c r="H19635" s="8"/>
      <c r="I19635" s="4"/>
      <c r="V19635" s="27"/>
    </row>
    <row r="19636" spans="3:22" x14ac:dyDescent="0.3">
      <c r="C19636" s="6"/>
      <c r="H19636" s="8"/>
      <c r="I19636" s="4"/>
      <c r="V19636" s="27"/>
    </row>
    <row r="19637" spans="3:22" x14ac:dyDescent="0.3">
      <c r="C19637" s="6"/>
      <c r="H19637" s="8"/>
      <c r="I19637" s="4"/>
      <c r="V19637" s="27"/>
    </row>
    <row r="19638" spans="3:22" x14ac:dyDescent="0.3">
      <c r="C19638" s="6"/>
      <c r="H19638" s="8"/>
      <c r="I19638" s="4"/>
      <c r="V19638" s="27"/>
    </row>
    <row r="19639" spans="3:22" x14ac:dyDescent="0.3">
      <c r="C19639" s="6"/>
      <c r="H19639" s="8"/>
      <c r="I19639" s="4"/>
      <c r="V19639" s="27"/>
    </row>
    <row r="19640" spans="3:22" x14ac:dyDescent="0.3">
      <c r="C19640" s="6"/>
      <c r="H19640" s="8"/>
      <c r="I19640" s="4"/>
      <c r="V19640" s="27"/>
    </row>
    <row r="19641" spans="3:22" x14ac:dyDescent="0.3">
      <c r="C19641" s="6"/>
      <c r="H19641" s="8"/>
      <c r="I19641" s="4"/>
      <c r="V19641" s="27"/>
    </row>
    <row r="19642" spans="3:22" x14ac:dyDescent="0.3">
      <c r="C19642" s="6"/>
      <c r="H19642" s="8"/>
      <c r="I19642" s="4"/>
      <c r="V19642" s="27"/>
    </row>
    <row r="19643" spans="3:22" x14ac:dyDescent="0.3">
      <c r="C19643" s="6"/>
      <c r="H19643" s="8"/>
      <c r="I19643" s="4"/>
      <c r="V19643" s="27"/>
    </row>
    <row r="19644" spans="3:22" x14ac:dyDescent="0.3">
      <c r="C19644" s="6"/>
      <c r="H19644" s="8"/>
      <c r="I19644" s="4"/>
      <c r="V19644" s="27"/>
    </row>
    <row r="19645" spans="3:22" x14ac:dyDescent="0.3">
      <c r="C19645" s="6"/>
      <c r="H19645" s="8"/>
      <c r="I19645" s="4"/>
      <c r="V19645" s="27"/>
    </row>
    <row r="19646" spans="3:22" x14ac:dyDescent="0.3">
      <c r="C19646" s="6"/>
      <c r="H19646" s="8"/>
      <c r="I19646" s="4"/>
      <c r="V19646" s="27"/>
    </row>
    <row r="19647" spans="3:22" x14ac:dyDescent="0.3">
      <c r="C19647" s="6"/>
      <c r="H19647" s="8"/>
      <c r="I19647" s="4"/>
      <c r="V19647" s="27"/>
    </row>
    <row r="19648" spans="3:22" x14ac:dyDescent="0.3">
      <c r="C19648" s="6"/>
      <c r="H19648" s="8"/>
      <c r="I19648" s="4"/>
      <c r="V19648" s="27"/>
    </row>
    <row r="19649" spans="3:22" x14ac:dyDescent="0.3">
      <c r="C19649" s="6"/>
      <c r="H19649" s="8"/>
      <c r="I19649" s="4"/>
      <c r="V19649" s="27"/>
    </row>
    <row r="19650" spans="3:22" x14ac:dyDescent="0.3">
      <c r="C19650" s="6"/>
      <c r="H19650" s="8"/>
      <c r="I19650" s="4"/>
      <c r="V19650" s="27"/>
    </row>
    <row r="19651" spans="3:22" x14ac:dyDescent="0.3">
      <c r="C19651" s="6"/>
      <c r="H19651" s="8"/>
      <c r="I19651" s="4"/>
      <c r="V19651" s="27"/>
    </row>
    <row r="19652" spans="3:22" x14ac:dyDescent="0.3">
      <c r="C19652" s="6"/>
      <c r="H19652" s="8"/>
      <c r="I19652" s="4"/>
      <c r="V19652" s="27"/>
    </row>
    <row r="19653" spans="3:22" x14ac:dyDescent="0.3">
      <c r="C19653" s="6"/>
      <c r="H19653" s="8"/>
      <c r="I19653" s="4"/>
      <c r="V19653" s="27"/>
    </row>
    <row r="19654" spans="3:22" x14ac:dyDescent="0.3">
      <c r="C19654" s="6"/>
      <c r="H19654" s="8"/>
      <c r="I19654" s="4"/>
      <c r="V19654" s="27"/>
    </row>
    <row r="19655" spans="3:22" x14ac:dyDescent="0.3">
      <c r="C19655" s="6"/>
      <c r="H19655" s="8"/>
      <c r="I19655" s="4"/>
      <c r="V19655" s="27"/>
    </row>
    <row r="19656" spans="3:22" x14ac:dyDescent="0.3">
      <c r="C19656" s="6"/>
      <c r="H19656" s="8"/>
      <c r="I19656" s="4"/>
      <c r="V19656" s="27"/>
    </row>
    <row r="19657" spans="3:22" x14ac:dyDescent="0.3">
      <c r="C19657" s="6"/>
      <c r="H19657" s="8"/>
      <c r="I19657" s="4"/>
      <c r="V19657" s="27"/>
    </row>
    <row r="19658" spans="3:22" x14ac:dyDescent="0.3">
      <c r="C19658" s="6"/>
      <c r="H19658" s="8"/>
      <c r="I19658" s="4"/>
      <c r="V19658" s="27"/>
    </row>
    <row r="19659" spans="3:22" x14ac:dyDescent="0.3">
      <c r="C19659" s="6"/>
      <c r="H19659" s="8"/>
      <c r="I19659" s="4"/>
      <c r="V19659" s="27"/>
    </row>
    <row r="19660" spans="3:22" x14ac:dyDescent="0.3">
      <c r="C19660" s="6"/>
      <c r="H19660" s="8"/>
      <c r="I19660" s="4"/>
      <c r="V19660" s="27"/>
    </row>
    <row r="19661" spans="3:22" x14ac:dyDescent="0.3">
      <c r="C19661" s="6"/>
      <c r="H19661" s="8"/>
      <c r="I19661" s="4"/>
      <c r="V19661" s="27"/>
    </row>
    <row r="19662" spans="3:22" x14ac:dyDescent="0.3">
      <c r="C19662" s="6"/>
      <c r="H19662" s="8"/>
      <c r="I19662" s="4"/>
      <c r="V19662" s="27"/>
    </row>
    <row r="19663" spans="3:22" x14ac:dyDescent="0.3">
      <c r="C19663" s="6"/>
      <c r="H19663" s="8"/>
      <c r="I19663" s="4"/>
      <c r="V19663" s="27"/>
    </row>
    <row r="19664" spans="3:22" x14ac:dyDescent="0.3">
      <c r="C19664" s="6"/>
      <c r="H19664" s="8"/>
      <c r="I19664" s="4"/>
      <c r="V19664" s="27"/>
    </row>
    <row r="19665" spans="3:22" x14ac:dyDescent="0.3">
      <c r="C19665" s="6"/>
      <c r="H19665" s="8"/>
      <c r="I19665" s="4"/>
      <c r="V19665" s="27"/>
    </row>
    <row r="19666" spans="3:22" x14ac:dyDescent="0.3">
      <c r="C19666" s="6"/>
      <c r="H19666" s="8"/>
      <c r="I19666" s="4"/>
      <c r="V19666" s="27"/>
    </row>
    <row r="19667" spans="3:22" x14ac:dyDescent="0.3">
      <c r="C19667" s="6"/>
      <c r="H19667" s="8"/>
      <c r="I19667" s="4"/>
      <c r="V19667" s="27"/>
    </row>
    <row r="19668" spans="3:22" x14ac:dyDescent="0.3">
      <c r="C19668" s="6"/>
      <c r="H19668" s="8"/>
      <c r="I19668" s="4"/>
      <c r="V19668" s="27"/>
    </row>
    <row r="19669" spans="3:22" x14ac:dyDescent="0.3">
      <c r="C19669" s="6"/>
      <c r="H19669" s="8"/>
      <c r="I19669" s="4"/>
      <c r="V19669" s="27"/>
    </row>
    <row r="19670" spans="3:22" x14ac:dyDescent="0.3">
      <c r="C19670" s="6"/>
      <c r="H19670" s="8"/>
      <c r="I19670" s="4"/>
      <c r="V19670" s="27"/>
    </row>
    <row r="19671" spans="3:22" x14ac:dyDescent="0.3">
      <c r="C19671" s="6"/>
      <c r="H19671" s="8"/>
      <c r="I19671" s="4"/>
      <c r="V19671" s="27"/>
    </row>
    <row r="19672" spans="3:22" x14ac:dyDescent="0.3">
      <c r="C19672" s="6"/>
      <c r="H19672" s="8"/>
      <c r="I19672" s="4"/>
      <c r="V19672" s="27"/>
    </row>
    <row r="19673" spans="3:22" x14ac:dyDescent="0.3">
      <c r="C19673" s="6"/>
      <c r="H19673" s="8"/>
      <c r="I19673" s="4"/>
      <c r="V19673" s="27"/>
    </row>
    <row r="19674" spans="3:22" x14ac:dyDescent="0.3">
      <c r="C19674" s="6"/>
      <c r="H19674" s="8"/>
      <c r="I19674" s="4"/>
      <c r="V19674" s="27"/>
    </row>
    <row r="19675" spans="3:22" x14ac:dyDescent="0.3">
      <c r="C19675" s="6"/>
      <c r="H19675" s="8"/>
      <c r="I19675" s="4"/>
      <c r="V19675" s="27"/>
    </row>
    <row r="19676" spans="3:22" x14ac:dyDescent="0.3">
      <c r="C19676" s="6"/>
      <c r="H19676" s="8"/>
      <c r="I19676" s="4"/>
      <c r="V19676" s="27"/>
    </row>
    <row r="19677" spans="3:22" x14ac:dyDescent="0.3">
      <c r="C19677" s="6"/>
      <c r="H19677" s="8"/>
      <c r="I19677" s="4"/>
      <c r="V19677" s="27"/>
    </row>
    <row r="19678" spans="3:22" x14ac:dyDescent="0.3">
      <c r="C19678" s="6"/>
      <c r="H19678" s="8"/>
      <c r="I19678" s="4"/>
      <c r="V19678" s="27"/>
    </row>
    <row r="19679" spans="3:22" x14ac:dyDescent="0.3">
      <c r="C19679" s="6"/>
      <c r="H19679" s="8"/>
      <c r="I19679" s="4"/>
      <c r="V19679" s="27"/>
    </row>
    <row r="19680" spans="3:22" x14ac:dyDescent="0.3">
      <c r="C19680" s="6"/>
      <c r="H19680" s="8"/>
      <c r="I19680" s="4"/>
      <c r="V19680" s="27"/>
    </row>
    <row r="19681" spans="3:22" x14ac:dyDescent="0.3">
      <c r="C19681" s="6"/>
      <c r="H19681" s="8"/>
      <c r="I19681" s="4"/>
      <c r="V19681" s="27"/>
    </row>
    <row r="19682" spans="3:22" x14ac:dyDescent="0.3">
      <c r="C19682" s="6"/>
      <c r="H19682" s="8"/>
      <c r="I19682" s="4"/>
      <c r="V19682" s="27"/>
    </row>
    <row r="19683" spans="3:22" x14ac:dyDescent="0.3">
      <c r="C19683" s="6"/>
      <c r="H19683" s="8"/>
      <c r="I19683" s="4"/>
      <c r="V19683" s="27"/>
    </row>
    <row r="19684" spans="3:22" x14ac:dyDescent="0.3">
      <c r="C19684" s="6"/>
      <c r="H19684" s="8"/>
      <c r="I19684" s="4"/>
      <c r="V19684" s="27"/>
    </row>
    <row r="19685" spans="3:22" x14ac:dyDescent="0.3">
      <c r="C19685" s="6"/>
      <c r="H19685" s="8"/>
      <c r="I19685" s="4"/>
      <c r="V19685" s="27"/>
    </row>
    <row r="19686" spans="3:22" x14ac:dyDescent="0.3">
      <c r="C19686" s="6"/>
      <c r="H19686" s="8"/>
      <c r="I19686" s="4"/>
      <c r="V19686" s="27"/>
    </row>
    <row r="19687" spans="3:22" x14ac:dyDescent="0.3">
      <c r="C19687" s="6"/>
      <c r="H19687" s="8"/>
      <c r="I19687" s="4"/>
      <c r="V19687" s="27"/>
    </row>
    <row r="19688" spans="3:22" x14ac:dyDescent="0.3">
      <c r="C19688" s="6"/>
      <c r="H19688" s="8"/>
      <c r="I19688" s="4"/>
      <c r="V19688" s="27"/>
    </row>
    <row r="19689" spans="3:22" x14ac:dyDescent="0.3">
      <c r="C19689" s="6"/>
      <c r="H19689" s="8"/>
      <c r="I19689" s="4"/>
      <c r="V19689" s="27"/>
    </row>
    <row r="19690" spans="3:22" x14ac:dyDescent="0.3">
      <c r="C19690" s="6"/>
      <c r="H19690" s="8"/>
      <c r="I19690" s="4"/>
      <c r="V19690" s="27"/>
    </row>
    <row r="19691" spans="3:22" x14ac:dyDescent="0.3">
      <c r="C19691" s="6"/>
      <c r="H19691" s="8"/>
      <c r="I19691" s="4"/>
      <c r="V19691" s="27"/>
    </row>
    <row r="19692" spans="3:22" x14ac:dyDescent="0.3">
      <c r="C19692" s="6"/>
      <c r="H19692" s="8"/>
      <c r="I19692" s="4"/>
      <c r="V19692" s="27"/>
    </row>
    <row r="19693" spans="3:22" x14ac:dyDescent="0.3">
      <c r="C19693" s="6"/>
      <c r="H19693" s="8"/>
      <c r="I19693" s="4"/>
      <c r="V19693" s="27"/>
    </row>
    <row r="19694" spans="3:22" x14ac:dyDescent="0.3">
      <c r="C19694" s="6"/>
      <c r="H19694" s="8"/>
      <c r="I19694" s="4"/>
      <c r="V19694" s="27"/>
    </row>
    <row r="19695" spans="3:22" x14ac:dyDescent="0.3">
      <c r="C19695" s="6"/>
      <c r="H19695" s="8"/>
      <c r="I19695" s="4"/>
      <c r="V19695" s="27"/>
    </row>
    <row r="19696" spans="3:22" x14ac:dyDescent="0.3">
      <c r="C19696" s="6"/>
      <c r="H19696" s="8"/>
      <c r="I19696" s="4"/>
      <c r="V19696" s="27"/>
    </row>
    <row r="19697" spans="3:22" x14ac:dyDescent="0.3">
      <c r="C19697" s="6"/>
      <c r="H19697" s="8"/>
      <c r="I19697" s="4"/>
      <c r="V19697" s="27"/>
    </row>
    <row r="19698" spans="3:22" x14ac:dyDescent="0.3">
      <c r="C19698" s="6"/>
      <c r="H19698" s="8"/>
      <c r="I19698" s="4"/>
      <c r="V19698" s="27"/>
    </row>
    <row r="19699" spans="3:22" x14ac:dyDescent="0.3">
      <c r="C19699" s="6"/>
      <c r="H19699" s="8"/>
      <c r="I19699" s="4"/>
      <c r="V19699" s="27"/>
    </row>
    <row r="19700" spans="3:22" x14ac:dyDescent="0.3">
      <c r="C19700" s="6"/>
      <c r="H19700" s="8"/>
      <c r="I19700" s="4"/>
      <c r="V19700" s="27"/>
    </row>
    <row r="19701" spans="3:22" x14ac:dyDescent="0.3">
      <c r="C19701" s="6"/>
      <c r="H19701" s="8"/>
      <c r="I19701" s="4"/>
      <c r="V19701" s="27"/>
    </row>
    <row r="19702" spans="3:22" x14ac:dyDescent="0.3">
      <c r="C19702" s="6"/>
      <c r="H19702" s="8"/>
      <c r="I19702" s="4"/>
      <c r="V19702" s="27"/>
    </row>
    <row r="19703" spans="3:22" x14ac:dyDescent="0.3">
      <c r="C19703" s="6"/>
      <c r="H19703" s="8"/>
      <c r="I19703" s="4"/>
      <c r="V19703" s="27"/>
    </row>
    <row r="19704" spans="3:22" x14ac:dyDescent="0.3">
      <c r="C19704" s="6"/>
      <c r="H19704" s="8"/>
      <c r="I19704" s="4"/>
      <c r="V19704" s="27"/>
    </row>
    <row r="19705" spans="3:22" x14ac:dyDescent="0.3">
      <c r="C19705" s="6"/>
      <c r="H19705" s="8"/>
      <c r="I19705" s="4"/>
      <c r="V19705" s="27"/>
    </row>
    <row r="19706" spans="3:22" x14ac:dyDescent="0.3">
      <c r="C19706" s="6"/>
      <c r="H19706" s="8"/>
      <c r="I19706" s="4"/>
      <c r="V19706" s="27"/>
    </row>
    <row r="19707" spans="3:22" x14ac:dyDescent="0.3">
      <c r="C19707" s="6"/>
      <c r="H19707" s="8"/>
      <c r="I19707" s="4"/>
      <c r="V19707" s="27"/>
    </row>
    <row r="19708" spans="3:22" x14ac:dyDescent="0.3">
      <c r="C19708" s="6"/>
      <c r="H19708" s="8"/>
      <c r="I19708" s="4"/>
      <c r="V19708" s="27"/>
    </row>
    <row r="19709" spans="3:22" x14ac:dyDescent="0.3">
      <c r="C19709" s="6"/>
      <c r="H19709" s="8"/>
      <c r="I19709" s="4"/>
      <c r="V19709" s="27"/>
    </row>
    <row r="19710" spans="3:22" x14ac:dyDescent="0.3">
      <c r="C19710" s="6"/>
      <c r="H19710" s="8"/>
      <c r="I19710" s="4"/>
      <c r="V19710" s="27"/>
    </row>
    <row r="19711" spans="3:22" x14ac:dyDescent="0.3">
      <c r="C19711" s="6"/>
      <c r="H19711" s="8"/>
      <c r="I19711" s="4"/>
      <c r="V19711" s="27"/>
    </row>
    <row r="19712" spans="3:22" x14ac:dyDescent="0.3">
      <c r="C19712" s="6"/>
      <c r="H19712" s="8"/>
      <c r="I19712" s="4"/>
      <c r="V19712" s="27"/>
    </row>
    <row r="19713" spans="3:22" x14ac:dyDescent="0.3">
      <c r="C19713" s="6"/>
      <c r="H19713" s="8"/>
      <c r="I19713" s="4"/>
      <c r="V19713" s="27"/>
    </row>
    <row r="19714" spans="3:22" x14ac:dyDescent="0.3">
      <c r="C19714" s="6"/>
      <c r="H19714" s="8"/>
      <c r="I19714" s="4"/>
      <c r="V19714" s="27"/>
    </row>
    <row r="19715" spans="3:22" x14ac:dyDescent="0.3">
      <c r="C19715" s="6"/>
      <c r="H19715" s="8"/>
      <c r="I19715" s="4"/>
      <c r="V19715" s="27"/>
    </row>
    <row r="19716" spans="3:22" x14ac:dyDescent="0.3">
      <c r="C19716" s="6"/>
      <c r="H19716" s="8"/>
      <c r="I19716" s="4"/>
      <c r="V19716" s="27"/>
    </row>
    <row r="19717" spans="3:22" x14ac:dyDescent="0.3">
      <c r="C19717" s="6"/>
      <c r="H19717" s="8"/>
      <c r="I19717" s="4"/>
      <c r="V19717" s="27"/>
    </row>
    <row r="19718" spans="3:22" x14ac:dyDescent="0.3">
      <c r="C19718" s="6"/>
      <c r="H19718" s="8"/>
      <c r="I19718" s="4"/>
      <c r="V19718" s="27"/>
    </row>
    <row r="19719" spans="3:22" x14ac:dyDescent="0.3">
      <c r="C19719" s="6"/>
      <c r="H19719" s="8"/>
      <c r="I19719" s="4"/>
      <c r="V19719" s="27"/>
    </row>
    <row r="19720" spans="3:22" x14ac:dyDescent="0.3">
      <c r="C19720" s="6"/>
      <c r="H19720" s="8"/>
      <c r="I19720" s="4"/>
      <c r="V19720" s="27"/>
    </row>
    <row r="19721" spans="3:22" x14ac:dyDescent="0.3">
      <c r="C19721" s="6"/>
      <c r="H19721" s="8"/>
      <c r="I19721" s="4"/>
      <c r="V19721" s="27"/>
    </row>
    <row r="19722" spans="3:22" x14ac:dyDescent="0.3">
      <c r="C19722" s="6"/>
      <c r="H19722" s="8"/>
      <c r="I19722" s="4"/>
      <c r="V19722" s="27"/>
    </row>
    <row r="19723" spans="3:22" x14ac:dyDescent="0.3">
      <c r="C19723" s="6"/>
      <c r="H19723" s="8"/>
      <c r="I19723" s="4"/>
      <c r="V19723" s="27"/>
    </row>
    <row r="19724" spans="3:22" x14ac:dyDescent="0.3">
      <c r="C19724" s="6"/>
      <c r="H19724" s="8"/>
      <c r="I19724" s="4"/>
      <c r="V19724" s="27"/>
    </row>
    <row r="19725" spans="3:22" x14ac:dyDescent="0.3">
      <c r="C19725" s="6"/>
      <c r="H19725" s="8"/>
      <c r="I19725" s="4"/>
      <c r="V19725" s="27"/>
    </row>
    <row r="19726" spans="3:22" x14ac:dyDescent="0.3">
      <c r="C19726" s="6"/>
      <c r="H19726" s="8"/>
      <c r="I19726" s="4"/>
      <c r="V19726" s="27"/>
    </row>
    <row r="19727" spans="3:22" x14ac:dyDescent="0.3">
      <c r="C19727" s="6"/>
      <c r="H19727" s="8"/>
      <c r="I19727" s="4"/>
      <c r="V19727" s="27"/>
    </row>
    <row r="19728" spans="3:22" x14ac:dyDescent="0.3">
      <c r="C19728" s="6"/>
      <c r="H19728" s="8"/>
      <c r="I19728" s="4"/>
      <c r="V19728" s="27"/>
    </row>
    <row r="19729" spans="3:22" x14ac:dyDescent="0.3">
      <c r="C19729" s="6"/>
      <c r="H19729" s="8"/>
      <c r="I19729" s="4"/>
      <c r="V19729" s="27"/>
    </row>
    <row r="19730" spans="3:22" x14ac:dyDescent="0.3">
      <c r="C19730" s="6"/>
      <c r="H19730" s="8"/>
      <c r="I19730" s="4"/>
      <c r="V19730" s="27"/>
    </row>
    <row r="19731" spans="3:22" x14ac:dyDescent="0.3">
      <c r="C19731" s="6"/>
      <c r="H19731" s="8"/>
      <c r="I19731" s="4"/>
      <c r="V19731" s="27"/>
    </row>
    <row r="19732" spans="3:22" x14ac:dyDescent="0.3">
      <c r="C19732" s="6"/>
      <c r="H19732" s="8"/>
      <c r="I19732" s="4"/>
      <c r="V19732" s="27"/>
    </row>
    <row r="19733" spans="3:22" x14ac:dyDescent="0.3">
      <c r="C19733" s="6"/>
      <c r="H19733" s="8"/>
      <c r="I19733" s="4"/>
      <c r="V19733" s="27"/>
    </row>
    <row r="19734" spans="3:22" x14ac:dyDescent="0.3">
      <c r="C19734" s="6"/>
      <c r="H19734" s="8"/>
      <c r="I19734" s="4"/>
      <c r="V19734" s="27"/>
    </row>
    <row r="19735" spans="3:22" x14ac:dyDescent="0.3">
      <c r="C19735" s="6"/>
      <c r="H19735" s="8"/>
      <c r="I19735" s="4"/>
      <c r="V19735" s="27"/>
    </row>
    <row r="19736" spans="3:22" x14ac:dyDescent="0.3">
      <c r="C19736" s="6"/>
      <c r="H19736" s="8"/>
      <c r="I19736" s="4"/>
      <c r="V19736" s="27"/>
    </row>
    <row r="19737" spans="3:22" x14ac:dyDescent="0.3">
      <c r="C19737" s="6"/>
      <c r="H19737" s="8"/>
      <c r="I19737" s="4"/>
      <c r="V19737" s="27"/>
    </row>
    <row r="19738" spans="3:22" x14ac:dyDescent="0.3">
      <c r="C19738" s="6"/>
      <c r="H19738" s="8"/>
      <c r="I19738" s="4"/>
      <c r="V19738" s="27"/>
    </row>
    <row r="19739" spans="3:22" x14ac:dyDescent="0.3">
      <c r="C19739" s="6"/>
      <c r="H19739" s="8"/>
      <c r="I19739" s="4"/>
      <c r="V19739" s="27"/>
    </row>
    <row r="19740" spans="3:22" x14ac:dyDescent="0.3">
      <c r="C19740" s="6"/>
      <c r="H19740" s="8"/>
      <c r="I19740" s="4"/>
      <c r="V19740" s="27"/>
    </row>
    <row r="19741" spans="3:22" x14ac:dyDescent="0.3">
      <c r="C19741" s="6"/>
      <c r="H19741" s="8"/>
      <c r="I19741" s="4"/>
      <c r="V19741" s="27"/>
    </row>
    <row r="19742" spans="3:22" x14ac:dyDescent="0.3">
      <c r="C19742" s="6"/>
      <c r="H19742" s="8"/>
      <c r="I19742" s="4"/>
      <c r="V19742" s="27"/>
    </row>
    <row r="19743" spans="3:22" x14ac:dyDescent="0.3">
      <c r="C19743" s="6"/>
      <c r="H19743" s="8"/>
      <c r="I19743" s="4"/>
      <c r="V19743" s="27"/>
    </row>
    <row r="19744" spans="3:22" x14ac:dyDescent="0.3">
      <c r="C19744" s="6"/>
      <c r="H19744" s="8"/>
      <c r="I19744" s="4"/>
      <c r="V19744" s="27"/>
    </row>
    <row r="19745" spans="3:22" x14ac:dyDescent="0.3">
      <c r="C19745" s="6"/>
      <c r="H19745" s="8"/>
      <c r="I19745" s="4"/>
      <c r="V19745" s="27"/>
    </row>
    <row r="19746" spans="3:22" x14ac:dyDescent="0.3">
      <c r="C19746" s="6"/>
      <c r="H19746" s="8"/>
      <c r="I19746" s="4"/>
      <c r="V19746" s="27"/>
    </row>
    <row r="19747" spans="3:22" x14ac:dyDescent="0.3">
      <c r="C19747" s="6"/>
      <c r="H19747" s="8"/>
      <c r="I19747" s="4"/>
      <c r="V19747" s="27"/>
    </row>
    <row r="19748" spans="3:22" x14ac:dyDescent="0.3">
      <c r="C19748" s="6"/>
      <c r="H19748" s="8"/>
      <c r="I19748" s="4"/>
      <c r="V19748" s="27"/>
    </row>
    <row r="19749" spans="3:22" x14ac:dyDescent="0.3">
      <c r="C19749" s="6"/>
      <c r="H19749" s="8"/>
      <c r="I19749" s="4"/>
      <c r="V19749" s="27"/>
    </row>
    <row r="19750" spans="3:22" x14ac:dyDescent="0.3">
      <c r="C19750" s="6"/>
      <c r="H19750" s="8"/>
      <c r="I19750" s="4"/>
      <c r="V19750" s="27"/>
    </row>
    <row r="19751" spans="3:22" x14ac:dyDescent="0.3">
      <c r="C19751" s="6"/>
      <c r="H19751" s="8"/>
      <c r="I19751" s="4"/>
      <c r="V19751" s="27"/>
    </row>
    <row r="19752" spans="3:22" x14ac:dyDescent="0.3">
      <c r="C19752" s="6"/>
      <c r="H19752" s="8"/>
      <c r="I19752" s="4"/>
      <c r="V19752" s="27"/>
    </row>
    <row r="19753" spans="3:22" x14ac:dyDescent="0.3">
      <c r="C19753" s="6"/>
      <c r="H19753" s="8"/>
      <c r="I19753" s="4"/>
      <c r="V19753" s="27"/>
    </row>
    <row r="19754" spans="3:22" x14ac:dyDescent="0.3">
      <c r="C19754" s="6"/>
      <c r="H19754" s="8"/>
      <c r="I19754" s="4"/>
      <c r="V19754" s="27"/>
    </row>
    <row r="19755" spans="3:22" x14ac:dyDescent="0.3">
      <c r="C19755" s="6"/>
      <c r="H19755" s="8"/>
      <c r="I19755" s="4"/>
      <c r="V19755" s="27"/>
    </row>
    <row r="19756" spans="3:22" x14ac:dyDescent="0.3">
      <c r="C19756" s="6"/>
      <c r="H19756" s="8"/>
      <c r="I19756" s="4"/>
      <c r="V19756" s="27"/>
    </row>
    <row r="19757" spans="3:22" x14ac:dyDescent="0.3">
      <c r="C19757" s="6"/>
      <c r="H19757" s="8"/>
      <c r="I19757" s="4"/>
      <c r="V19757" s="27"/>
    </row>
    <row r="19758" spans="3:22" x14ac:dyDescent="0.3">
      <c r="C19758" s="6"/>
      <c r="H19758" s="8"/>
      <c r="I19758" s="4"/>
      <c r="V19758" s="27"/>
    </row>
    <row r="19759" spans="3:22" x14ac:dyDescent="0.3">
      <c r="C19759" s="6"/>
      <c r="H19759" s="8"/>
      <c r="I19759" s="4"/>
      <c r="V19759" s="27"/>
    </row>
    <row r="19760" spans="3:22" x14ac:dyDescent="0.3">
      <c r="C19760" s="6"/>
      <c r="H19760" s="8"/>
      <c r="I19760" s="4"/>
      <c r="V19760" s="27"/>
    </row>
    <row r="19761" spans="3:22" x14ac:dyDescent="0.3">
      <c r="C19761" s="6"/>
      <c r="H19761" s="8"/>
      <c r="I19761" s="4"/>
      <c r="V19761" s="27"/>
    </row>
    <row r="19762" spans="3:22" x14ac:dyDescent="0.3">
      <c r="C19762" s="6"/>
      <c r="H19762" s="8"/>
      <c r="I19762" s="4"/>
      <c r="V19762" s="27"/>
    </row>
    <row r="19763" spans="3:22" x14ac:dyDescent="0.3">
      <c r="C19763" s="6"/>
      <c r="H19763" s="8"/>
      <c r="I19763" s="4"/>
      <c r="V19763" s="27"/>
    </row>
    <row r="19764" spans="3:22" x14ac:dyDescent="0.3">
      <c r="C19764" s="6"/>
      <c r="H19764" s="8"/>
      <c r="I19764" s="4"/>
      <c r="V19764" s="27"/>
    </row>
    <row r="19765" spans="3:22" x14ac:dyDescent="0.3">
      <c r="C19765" s="6"/>
      <c r="H19765" s="8"/>
      <c r="I19765" s="4"/>
      <c r="V19765" s="27"/>
    </row>
    <row r="19766" spans="3:22" x14ac:dyDescent="0.3">
      <c r="C19766" s="6"/>
      <c r="H19766" s="8"/>
      <c r="I19766" s="4"/>
      <c r="V19766" s="27"/>
    </row>
    <row r="19767" spans="3:22" x14ac:dyDescent="0.3">
      <c r="C19767" s="6"/>
      <c r="H19767" s="8"/>
      <c r="I19767" s="4"/>
      <c r="V19767" s="27"/>
    </row>
    <row r="19768" spans="3:22" x14ac:dyDescent="0.3">
      <c r="C19768" s="6"/>
      <c r="H19768" s="8"/>
      <c r="I19768" s="4"/>
      <c r="V19768" s="27"/>
    </row>
    <row r="19769" spans="3:22" x14ac:dyDescent="0.3">
      <c r="C19769" s="6"/>
      <c r="H19769" s="8"/>
      <c r="I19769" s="4"/>
      <c r="V19769" s="27"/>
    </row>
    <row r="19770" spans="3:22" x14ac:dyDescent="0.3">
      <c r="C19770" s="6"/>
      <c r="H19770" s="8"/>
      <c r="I19770" s="4"/>
      <c r="V19770" s="27"/>
    </row>
    <row r="19771" spans="3:22" x14ac:dyDescent="0.3">
      <c r="C19771" s="6"/>
      <c r="H19771" s="8"/>
      <c r="I19771" s="4"/>
      <c r="V19771" s="27"/>
    </row>
    <row r="19772" spans="3:22" x14ac:dyDescent="0.3">
      <c r="C19772" s="6"/>
      <c r="H19772" s="8"/>
      <c r="I19772" s="4"/>
      <c r="V19772" s="27"/>
    </row>
    <row r="19773" spans="3:22" x14ac:dyDescent="0.3">
      <c r="C19773" s="6"/>
      <c r="H19773" s="8"/>
      <c r="I19773" s="4"/>
      <c r="V19773" s="27"/>
    </row>
    <row r="19774" spans="3:22" x14ac:dyDescent="0.3">
      <c r="C19774" s="6"/>
      <c r="H19774" s="8"/>
      <c r="I19774" s="4"/>
      <c r="V19774" s="27"/>
    </row>
    <row r="19775" spans="3:22" x14ac:dyDescent="0.3">
      <c r="C19775" s="6"/>
      <c r="H19775" s="8"/>
      <c r="I19775" s="4"/>
      <c r="V19775" s="27"/>
    </row>
    <row r="19776" spans="3:22" x14ac:dyDescent="0.3">
      <c r="C19776" s="6"/>
      <c r="H19776" s="8"/>
      <c r="I19776" s="4"/>
      <c r="V19776" s="27"/>
    </row>
    <row r="19777" spans="3:22" x14ac:dyDescent="0.3">
      <c r="C19777" s="6"/>
      <c r="H19777" s="8"/>
      <c r="I19777" s="4"/>
      <c r="V19777" s="27"/>
    </row>
    <row r="19778" spans="3:22" x14ac:dyDescent="0.3">
      <c r="C19778" s="6"/>
      <c r="H19778" s="8"/>
      <c r="I19778" s="4"/>
      <c r="V19778" s="27"/>
    </row>
    <row r="19779" spans="3:22" x14ac:dyDescent="0.3">
      <c r="C19779" s="6"/>
      <c r="H19779" s="8"/>
      <c r="I19779" s="4"/>
      <c r="V19779" s="27"/>
    </row>
    <row r="19780" spans="3:22" x14ac:dyDescent="0.3">
      <c r="C19780" s="6"/>
      <c r="H19780" s="8"/>
      <c r="I19780" s="4"/>
      <c r="V19780" s="27"/>
    </row>
    <row r="19781" spans="3:22" x14ac:dyDescent="0.3">
      <c r="C19781" s="6"/>
      <c r="H19781" s="8"/>
      <c r="I19781" s="4"/>
      <c r="V19781" s="27"/>
    </row>
    <row r="19782" spans="3:22" x14ac:dyDescent="0.3">
      <c r="C19782" s="6"/>
      <c r="H19782" s="8"/>
      <c r="I19782" s="4"/>
      <c r="V19782" s="27"/>
    </row>
    <row r="19783" spans="3:22" x14ac:dyDescent="0.3">
      <c r="C19783" s="6"/>
      <c r="H19783" s="8"/>
      <c r="I19783" s="4"/>
      <c r="V19783" s="27"/>
    </row>
    <row r="19784" spans="3:22" x14ac:dyDescent="0.3">
      <c r="C19784" s="6"/>
      <c r="H19784" s="8"/>
      <c r="I19784" s="4"/>
      <c r="V19784" s="27"/>
    </row>
    <row r="19785" spans="3:22" x14ac:dyDescent="0.3">
      <c r="C19785" s="6"/>
      <c r="H19785" s="8"/>
      <c r="I19785" s="4"/>
      <c r="V19785" s="27"/>
    </row>
    <row r="19786" spans="3:22" x14ac:dyDescent="0.3">
      <c r="C19786" s="6"/>
      <c r="H19786" s="8"/>
      <c r="I19786" s="4"/>
      <c r="V19786" s="27"/>
    </row>
    <row r="19787" spans="3:22" x14ac:dyDescent="0.3">
      <c r="C19787" s="6"/>
      <c r="H19787" s="8"/>
      <c r="I19787" s="4"/>
      <c r="V19787" s="27"/>
    </row>
    <row r="19788" spans="3:22" x14ac:dyDescent="0.3">
      <c r="C19788" s="6"/>
      <c r="H19788" s="8"/>
      <c r="I19788" s="4"/>
      <c r="V19788" s="27"/>
    </row>
    <row r="19789" spans="3:22" x14ac:dyDescent="0.3">
      <c r="C19789" s="6"/>
      <c r="H19789" s="8"/>
      <c r="I19789" s="4"/>
      <c r="V19789" s="27"/>
    </row>
    <row r="19790" spans="3:22" x14ac:dyDescent="0.3">
      <c r="C19790" s="6"/>
      <c r="H19790" s="8"/>
      <c r="I19790" s="4"/>
      <c r="V19790" s="27"/>
    </row>
    <row r="19791" spans="3:22" x14ac:dyDescent="0.3">
      <c r="C19791" s="6"/>
      <c r="H19791" s="8"/>
      <c r="I19791" s="4"/>
      <c r="V19791" s="27"/>
    </row>
    <row r="19792" spans="3:22" x14ac:dyDescent="0.3">
      <c r="C19792" s="6"/>
      <c r="H19792" s="8"/>
      <c r="I19792" s="4"/>
      <c r="V19792" s="27"/>
    </row>
    <row r="19793" spans="3:22" x14ac:dyDescent="0.3">
      <c r="C19793" s="6"/>
      <c r="H19793" s="8"/>
      <c r="I19793" s="4"/>
      <c r="V19793" s="27"/>
    </row>
    <row r="19794" spans="3:22" x14ac:dyDescent="0.3">
      <c r="C19794" s="6"/>
      <c r="H19794" s="8"/>
      <c r="I19794" s="4"/>
      <c r="V19794" s="27"/>
    </row>
    <row r="19795" spans="3:22" x14ac:dyDescent="0.3">
      <c r="C19795" s="6"/>
      <c r="H19795" s="8"/>
      <c r="I19795" s="4"/>
      <c r="V19795" s="27"/>
    </row>
    <row r="19796" spans="3:22" x14ac:dyDescent="0.3">
      <c r="C19796" s="6"/>
      <c r="H19796" s="8"/>
      <c r="I19796" s="4"/>
      <c r="V19796" s="27"/>
    </row>
    <row r="19797" spans="3:22" x14ac:dyDescent="0.3">
      <c r="C19797" s="6"/>
      <c r="H19797" s="8"/>
      <c r="I19797" s="4"/>
      <c r="V19797" s="27"/>
    </row>
    <row r="19798" spans="3:22" x14ac:dyDescent="0.3">
      <c r="C19798" s="6"/>
      <c r="H19798" s="8"/>
      <c r="I19798" s="4"/>
      <c r="V19798" s="27"/>
    </row>
    <row r="19799" spans="3:22" x14ac:dyDescent="0.3">
      <c r="C19799" s="6"/>
      <c r="H19799" s="8"/>
      <c r="I19799" s="4"/>
      <c r="V19799" s="27"/>
    </row>
    <row r="19800" spans="3:22" x14ac:dyDescent="0.3">
      <c r="C19800" s="6"/>
      <c r="H19800" s="8"/>
      <c r="I19800" s="4"/>
      <c r="V19800" s="27"/>
    </row>
    <row r="19801" spans="3:22" x14ac:dyDescent="0.3">
      <c r="C19801" s="6"/>
      <c r="H19801" s="8"/>
      <c r="I19801" s="4"/>
      <c r="V19801" s="27"/>
    </row>
    <row r="19802" spans="3:22" x14ac:dyDescent="0.3">
      <c r="C19802" s="6"/>
      <c r="H19802" s="8"/>
      <c r="I19802" s="4"/>
      <c r="V19802" s="27"/>
    </row>
    <row r="19803" spans="3:22" x14ac:dyDescent="0.3">
      <c r="C19803" s="6"/>
      <c r="H19803" s="8"/>
      <c r="I19803" s="4"/>
      <c r="V19803" s="27"/>
    </row>
    <row r="19804" spans="3:22" x14ac:dyDescent="0.3">
      <c r="C19804" s="6"/>
      <c r="H19804" s="8"/>
      <c r="I19804" s="4"/>
      <c r="V19804" s="27"/>
    </row>
    <row r="19805" spans="3:22" x14ac:dyDescent="0.3">
      <c r="C19805" s="6"/>
      <c r="H19805" s="8"/>
      <c r="I19805" s="4"/>
      <c r="V19805" s="27"/>
    </row>
    <row r="19806" spans="3:22" x14ac:dyDescent="0.3">
      <c r="C19806" s="6"/>
      <c r="H19806" s="8"/>
      <c r="I19806" s="4"/>
      <c r="V19806" s="27"/>
    </row>
    <row r="19807" spans="3:22" x14ac:dyDescent="0.3">
      <c r="C19807" s="6"/>
      <c r="H19807" s="8"/>
      <c r="I19807" s="4"/>
      <c r="V19807" s="27"/>
    </row>
    <row r="19808" spans="3:22" x14ac:dyDescent="0.3">
      <c r="C19808" s="6"/>
      <c r="H19808" s="8"/>
      <c r="I19808" s="4"/>
      <c r="V19808" s="27"/>
    </row>
    <row r="19809" spans="3:22" x14ac:dyDescent="0.3">
      <c r="C19809" s="6"/>
      <c r="H19809" s="8"/>
      <c r="I19809" s="4"/>
      <c r="V19809" s="27"/>
    </row>
    <row r="19810" spans="3:22" x14ac:dyDescent="0.3">
      <c r="C19810" s="6"/>
      <c r="H19810" s="8"/>
      <c r="I19810" s="4"/>
      <c r="V19810" s="27"/>
    </row>
    <row r="19811" spans="3:22" x14ac:dyDescent="0.3">
      <c r="C19811" s="6"/>
      <c r="H19811" s="8"/>
      <c r="I19811" s="4"/>
      <c r="V19811" s="27"/>
    </row>
    <row r="19812" spans="3:22" x14ac:dyDescent="0.3">
      <c r="C19812" s="6"/>
      <c r="H19812" s="8"/>
      <c r="I19812" s="4"/>
      <c r="V19812" s="27"/>
    </row>
    <row r="19813" spans="3:22" x14ac:dyDescent="0.3">
      <c r="C19813" s="6"/>
      <c r="H19813" s="8"/>
      <c r="I19813" s="4"/>
      <c r="V19813" s="27"/>
    </row>
    <row r="19814" spans="3:22" x14ac:dyDescent="0.3">
      <c r="C19814" s="6"/>
      <c r="H19814" s="8"/>
      <c r="I19814" s="4"/>
      <c r="V19814" s="27"/>
    </row>
    <row r="19815" spans="3:22" x14ac:dyDescent="0.3">
      <c r="C19815" s="6"/>
      <c r="H19815" s="8"/>
      <c r="I19815" s="4"/>
      <c r="V19815" s="27"/>
    </row>
    <row r="19816" spans="3:22" x14ac:dyDescent="0.3">
      <c r="C19816" s="6"/>
      <c r="H19816" s="8"/>
      <c r="I19816" s="4"/>
      <c r="V19816" s="27"/>
    </row>
    <row r="19817" spans="3:22" x14ac:dyDescent="0.3">
      <c r="C19817" s="6"/>
      <c r="H19817" s="8"/>
      <c r="I19817" s="4"/>
      <c r="V19817" s="27"/>
    </row>
    <row r="19818" spans="3:22" x14ac:dyDescent="0.3">
      <c r="C19818" s="6"/>
      <c r="H19818" s="8"/>
      <c r="I19818" s="4"/>
      <c r="V19818" s="27"/>
    </row>
    <row r="19819" spans="3:22" x14ac:dyDescent="0.3">
      <c r="C19819" s="6"/>
      <c r="H19819" s="8"/>
      <c r="I19819" s="4"/>
      <c r="V19819" s="27"/>
    </row>
    <row r="19820" spans="3:22" x14ac:dyDescent="0.3">
      <c r="C19820" s="6"/>
      <c r="H19820" s="8"/>
      <c r="I19820" s="4"/>
      <c r="V19820" s="27"/>
    </row>
    <row r="19821" spans="3:22" x14ac:dyDescent="0.3">
      <c r="C19821" s="6"/>
      <c r="H19821" s="8"/>
      <c r="I19821" s="4"/>
      <c r="V19821" s="27"/>
    </row>
    <row r="19822" spans="3:22" x14ac:dyDescent="0.3">
      <c r="C19822" s="6"/>
      <c r="H19822" s="8"/>
      <c r="I19822" s="4"/>
      <c r="V19822" s="27"/>
    </row>
    <row r="19823" spans="3:22" x14ac:dyDescent="0.3">
      <c r="C19823" s="6"/>
      <c r="H19823" s="8"/>
      <c r="I19823" s="4"/>
      <c r="V19823" s="27"/>
    </row>
    <row r="19824" spans="3:22" x14ac:dyDescent="0.3">
      <c r="C19824" s="6"/>
      <c r="H19824" s="8"/>
      <c r="I19824" s="4"/>
      <c r="V19824" s="27"/>
    </row>
    <row r="19825" spans="3:22" x14ac:dyDescent="0.3">
      <c r="C19825" s="6"/>
      <c r="H19825" s="8"/>
      <c r="I19825" s="4"/>
      <c r="V19825" s="27"/>
    </row>
    <row r="19826" spans="3:22" x14ac:dyDescent="0.3">
      <c r="C19826" s="6"/>
      <c r="H19826" s="8"/>
      <c r="I19826" s="4"/>
      <c r="V19826" s="27"/>
    </row>
    <row r="19827" spans="3:22" x14ac:dyDescent="0.3">
      <c r="C19827" s="6"/>
      <c r="H19827" s="8"/>
      <c r="I19827" s="4"/>
      <c r="V19827" s="27"/>
    </row>
    <row r="19828" spans="3:22" x14ac:dyDescent="0.3">
      <c r="C19828" s="6"/>
      <c r="H19828" s="8"/>
      <c r="I19828" s="4"/>
      <c r="V19828" s="27"/>
    </row>
    <row r="19829" spans="3:22" x14ac:dyDescent="0.3">
      <c r="C19829" s="6"/>
      <c r="H19829" s="8"/>
      <c r="I19829" s="4"/>
      <c r="V19829" s="27"/>
    </row>
    <row r="19830" spans="3:22" x14ac:dyDescent="0.3">
      <c r="C19830" s="6"/>
      <c r="H19830" s="8"/>
      <c r="I19830" s="4"/>
      <c r="V19830" s="27"/>
    </row>
    <row r="19831" spans="3:22" x14ac:dyDescent="0.3">
      <c r="C19831" s="6"/>
      <c r="H19831" s="8"/>
      <c r="I19831" s="4"/>
      <c r="V19831" s="27"/>
    </row>
    <row r="19832" spans="3:22" x14ac:dyDescent="0.3">
      <c r="C19832" s="6"/>
      <c r="H19832" s="8"/>
      <c r="I19832" s="4"/>
      <c r="V19832" s="27"/>
    </row>
    <row r="19833" spans="3:22" x14ac:dyDescent="0.3">
      <c r="C19833" s="6"/>
      <c r="H19833" s="8"/>
      <c r="I19833" s="4"/>
      <c r="V19833" s="27"/>
    </row>
    <row r="19834" spans="3:22" x14ac:dyDescent="0.3">
      <c r="C19834" s="6"/>
      <c r="H19834" s="8"/>
      <c r="I19834" s="4"/>
      <c r="V19834" s="27"/>
    </row>
    <row r="19835" spans="3:22" x14ac:dyDescent="0.3">
      <c r="C19835" s="6"/>
      <c r="H19835" s="8"/>
      <c r="I19835" s="4"/>
      <c r="V19835" s="27"/>
    </row>
    <row r="19836" spans="3:22" x14ac:dyDescent="0.3">
      <c r="C19836" s="6"/>
      <c r="H19836" s="8"/>
      <c r="I19836" s="4"/>
      <c r="V19836" s="27"/>
    </row>
    <row r="19837" spans="3:22" x14ac:dyDescent="0.3">
      <c r="C19837" s="6"/>
      <c r="H19837" s="8"/>
      <c r="I19837" s="4"/>
      <c r="V19837" s="27"/>
    </row>
    <row r="19838" spans="3:22" x14ac:dyDescent="0.3">
      <c r="C19838" s="6"/>
      <c r="H19838" s="8"/>
      <c r="I19838" s="4"/>
      <c r="V19838" s="27"/>
    </row>
    <row r="19839" spans="3:22" x14ac:dyDescent="0.3">
      <c r="C19839" s="6"/>
      <c r="H19839" s="8"/>
      <c r="I19839" s="4"/>
      <c r="V19839" s="27"/>
    </row>
    <row r="19840" spans="3:22" x14ac:dyDescent="0.3">
      <c r="C19840" s="6"/>
      <c r="H19840" s="8"/>
      <c r="I19840" s="4"/>
      <c r="V19840" s="27"/>
    </row>
    <row r="19841" spans="3:22" x14ac:dyDescent="0.3">
      <c r="C19841" s="6"/>
      <c r="H19841" s="8"/>
      <c r="I19841" s="4"/>
      <c r="V19841" s="27"/>
    </row>
    <row r="19842" spans="3:22" x14ac:dyDescent="0.3">
      <c r="C19842" s="6"/>
      <c r="H19842" s="8"/>
      <c r="I19842" s="4"/>
      <c r="V19842" s="27"/>
    </row>
    <row r="19843" spans="3:22" x14ac:dyDescent="0.3">
      <c r="C19843" s="6"/>
      <c r="H19843" s="8"/>
      <c r="I19843" s="4"/>
      <c r="V19843" s="27"/>
    </row>
    <row r="19844" spans="3:22" x14ac:dyDescent="0.3">
      <c r="C19844" s="6"/>
      <c r="H19844" s="8"/>
      <c r="I19844" s="4"/>
      <c r="V19844" s="27"/>
    </row>
    <row r="19845" spans="3:22" x14ac:dyDescent="0.3">
      <c r="C19845" s="6"/>
      <c r="H19845" s="8"/>
      <c r="I19845" s="4"/>
      <c r="V19845" s="27"/>
    </row>
    <row r="19846" spans="3:22" x14ac:dyDescent="0.3">
      <c r="C19846" s="6"/>
      <c r="H19846" s="8"/>
      <c r="I19846" s="4"/>
      <c r="V19846" s="27"/>
    </row>
    <row r="19847" spans="3:22" x14ac:dyDescent="0.3">
      <c r="C19847" s="6"/>
      <c r="H19847" s="8"/>
      <c r="I19847" s="4"/>
      <c r="V19847" s="27"/>
    </row>
    <row r="19848" spans="3:22" x14ac:dyDescent="0.3">
      <c r="C19848" s="6"/>
      <c r="H19848" s="8"/>
      <c r="I19848" s="4"/>
      <c r="V19848" s="27"/>
    </row>
    <row r="19849" spans="3:22" x14ac:dyDescent="0.3">
      <c r="C19849" s="6"/>
      <c r="H19849" s="8"/>
      <c r="I19849" s="4"/>
      <c r="V19849" s="27"/>
    </row>
    <row r="19850" spans="3:22" x14ac:dyDescent="0.3">
      <c r="C19850" s="6"/>
      <c r="H19850" s="8"/>
      <c r="I19850" s="4"/>
      <c r="V19850" s="27"/>
    </row>
    <row r="19851" spans="3:22" x14ac:dyDescent="0.3">
      <c r="C19851" s="6"/>
      <c r="H19851" s="8"/>
      <c r="I19851" s="4"/>
      <c r="V19851" s="27"/>
    </row>
    <row r="19852" spans="3:22" x14ac:dyDescent="0.3">
      <c r="C19852" s="6"/>
      <c r="H19852" s="8"/>
      <c r="I19852" s="4"/>
      <c r="V19852" s="27"/>
    </row>
    <row r="19853" spans="3:22" x14ac:dyDescent="0.3">
      <c r="C19853" s="6"/>
      <c r="H19853" s="8"/>
      <c r="I19853" s="4"/>
      <c r="V19853" s="27"/>
    </row>
    <row r="19854" spans="3:22" x14ac:dyDescent="0.3">
      <c r="C19854" s="6"/>
      <c r="H19854" s="8"/>
      <c r="I19854" s="4"/>
      <c r="V19854" s="27"/>
    </row>
    <row r="19855" spans="3:22" x14ac:dyDescent="0.3">
      <c r="C19855" s="6"/>
      <c r="H19855" s="8"/>
      <c r="I19855" s="4"/>
      <c r="V19855" s="27"/>
    </row>
    <row r="19856" spans="3:22" x14ac:dyDescent="0.3">
      <c r="C19856" s="6"/>
      <c r="H19856" s="8"/>
      <c r="I19856" s="4"/>
      <c r="V19856" s="27"/>
    </row>
    <row r="19857" spans="3:22" x14ac:dyDescent="0.3">
      <c r="C19857" s="6"/>
      <c r="H19857" s="8"/>
      <c r="I19857" s="4"/>
      <c r="V19857" s="27"/>
    </row>
    <row r="19858" spans="3:22" x14ac:dyDescent="0.3">
      <c r="C19858" s="6"/>
      <c r="H19858" s="8"/>
      <c r="I19858" s="4"/>
      <c r="V19858" s="27"/>
    </row>
    <row r="19859" spans="3:22" x14ac:dyDescent="0.3">
      <c r="C19859" s="6"/>
      <c r="H19859" s="8"/>
      <c r="I19859" s="4"/>
      <c r="V19859" s="27"/>
    </row>
    <row r="19860" spans="3:22" x14ac:dyDescent="0.3">
      <c r="C19860" s="6"/>
      <c r="H19860" s="8"/>
      <c r="I19860" s="4"/>
      <c r="V19860" s="27"/>
    </row>
    <row r="19861" spans="3:22" x14ac:dyDescent="0.3">
      <c r="C19861" s="6"/>
      <c r="H19861" s="8"/>
      <c r="I19861" s="4"/>
      <c r="V19861" s="27"/>
    </row>
    <row r="19862" spans="3:22" x14ac:dyDescent="0.3">
      <c r="C19862" s="6"/>
      <c r="H19862" s="8"/>
      <c r="I19862" s="4"/>
      <c r="V19862" s="27"/>
    </row>
    <row r="19863" spans="3:22" x14ac:dyDescent="0.3">
      <c r="C19863" s="6"/>
      <c r="H19863" s="8"/>
      <c r="I19863" s="4"/>
      <c r="V19863" s="27"/>
    </row>
    <row r="19864" spans="3:22" x14ac:dyDescent="0.3">
      <c r="C19864" s="6"/>
      <c r="H19864" s="8"/>
      <c r="I19864" s="4"/>
      <c r="V19864" s="27"/>
    </row>
    <row r="19865" spans="3:22" x14ac:dyDescent="0.3">
      <c r="C19865" s="6"/>
      <c r="H19865" s="8"/>
      <c r="I19865" s="4"/>
      <c r="V19865" s="27"/>
    </row>
    <row r="19866" spans="3:22" x14ac:dyDescent="0.3">
      <c r="C19866" s="6"/>
      <c r="H19866" s="8"/>
      <c r="I19866" s="4"/>
      <c r="V19866" s="27"/>
    </row>
    <row r="19867" spans="3:22" x14ac:dyDescent="0.3">
      <c r="C19867" s="6"/>
      <c r="H19867" s="8"/>
      <c r="I19867" s="4"/>
      <c r="V19867" s="27"/>
    </row>
    <row r="19868" spans="3:22" x14ac:dyDescent="0.3">
      <c r="C19868" s="6"/>
      <c r="H19868" s="8"/>
      <c r="I19868" s="4"/>
      <c r="V19868" s="27"/>
    </row>
    <row r="19869" spans="3:22" x14ac:dyDescent="0.3">
      <c r="C19869" s="6"/>
      <c r="H19869" s="8"/>
      <c r="I19869" s="4"/>
      <c r="V19869" s="27"/>
    </row>
    <row r="19870" spans="3:22" x14ac:dyDescent="0.3">
      <c r="C19870" s="6"/>
      <c r="H19870" s="8"/>
      <c r="I19870" s="4"/>
      <c r="V19870" s="27"/>
    </row>
    <row r="19871" spans="3:22" x14ac:dyDescent="0.3">
      <c r="C19871" s="6"/>
      <c r="H19871" s="8"/>
      <c r="I19871" s="4"/>
      <c r="V19871" s="27"/>
    </row>
    <row r="19872" spans="3:22" x14ac:dyDescent="0.3">
      <c r="C19872" s="6"/>
      <c r="H19872" s="8"/>
      <c r="I19872" s="4"/>
      <c r="V19872" s="27"/>
    </row>
    <row r="19873" spans="3:22" x14ac:dyDescent="0.3">
      <c r="C19873" s="6"/>
      <c r="H19873" s="8"/>
      <c r="I19873" s="4"/>
      <c r="V19873" s="27"/>
    </row>
    <row r="19874" spans="3:22" x14ac:dyDescent="0.3">
      <c r="C19874" s="6"/>
      <c r="H19874" s="8"/>
      <c r="I19874" s="4"/>
      <c r="V19874" s="27"/>
    </row>
    <row r="19875" spans="3:22" x14ac:dyDescent="0.3">
      <c r="C19875" s="6"/>
      <c r="H19875" s="8"/>
      <c r="I19875" s="4"/>
      <c r="V19875" s="27"/>
    </row>
    <row r="19876" spans="3:22" x14ac:dyDescent="0.3">
      <c r="C19876" s="6"/>
      <c r="H19876" s="8"/>
      <c r="I19876" s="4"/>
      <c r="V19876" s="27"/>
    </row>
    <row r="19877" spans="3:22" x14ac:dyDescent="0.3">
      <c r="C19877" s="6"/>
      <c r="H19877" s="8"/>
      <c r="I19877" s="4"/>
      <c r="V19877" s="27"/>
    </row>
    <row r="19878" spans="3:22" x14ac:dyDescent="0.3">
      <c r="C19878" s="6"/>
      <c r="H19878" s="8"/>
      <c r="I19878" s="4"/>
      <c r="V19878" s="27"/>
    </row>
    <row r="19879" spans="3:22" x14ac:dyDescent="0.3">
      <c r="C19879" s="6"/>
      <c r="H19879" s="8"/>
      <c r="I19879" s="4"/>
      <c r="V19879" s="27"/>
    </row>
    <row r="19880" spans="3:22" x14ac:dyDescent="0.3">
      <c r="C19880" s="6"/>
      <c r="H19880" s="8"/>
      <c r="I19880" s="4"/>
      <c r="V19880" s="27"/>
    </row>
    <row r="19881" spans="3:22" x14ac:dyDescent="0.3">
      <c r="C19881" s="6"/>
      <c r="H19881" s="8"/>
      <c r="I19881" s="4"/>
      <c r="V19881" s="27"/>
    </row>
    <row r="19882" spans="3:22" x14ac:dyDescent="0.3">
      <c r="C19882" s="6"/>
      <c r="H19882" s="8"/>
      <c r="I19882" s="4"/>
      <c r="V19882" s="27"/>
    </row>
    <row r="19883" spans="3:22" x14ac:dyDescent="0.3">
      <c r="C19883" s="6"/>
      <c r="H19883" s="8"/>
      <c r="I19883" s="4"/>
      <c r="V19883" s="27"/>
    </row>
    <row r="19884" spans="3:22" x14ac:dyDescent="0.3">
      <c r="C19884" s="6"/>
      <c r="H19884" s="8"/>
      <c r="I19884" s="4"/>
      <c r="V19884" s="27"/>
    </row>
    <row r="19885" spans="3:22" x14ac:dyDescent="0.3">
      <c r="C19885" s="6"/>
      <c r="H19885" s="8"/>
      <c r="I19885" s="4"/>
      <c r="V19885" s="27"/>
    </row>
    <row r="19886" spans="3:22" x14ac:dyDescent="0.3">
      <c r="C19886" s="6"/>
      <c r="H19886" s="8"/>
      <c r="I19886" s="4"/>
      <c r="V19886" s="27"/>
    </row>
    <row r="19887" spans="3:22" x14ac:dyDescent="0.3">
      <c r="C19887" s="6"/>
      <c r="H19887" s="8"/>
      <c r="I19887" s="4"/>
      <c r="V19887" s="27"/>
    </row>
    <row r="19888" spans="3:22" x14ac:dyDescent="0.3">
      <c r="C19888" s="6"/>
      <c r="H19888" s="8"/>
      <c r="I19888" s="4"/>
      <c r="V19888" s="27"/>
    </row>
    <row r="19889" spans="3:22" x14ac:dyDescent="0.3">
      <c r="C19889" s="6"/>
      <c r="H19889" s="8"/>
      <c r="I19889" s="4"/>
      <c r="V19889" s="27"/>
    </row>
    <row r="19890" spans="3:22" x14ac:dyDescent="0.3">
      <c r="C19890" s="6"/>
      <c r="H19890" s="8"/>
      <c r="I19890" s="4"/>
      <c r="V19890" s="27"/>
    </row>
    <row r="19891" spans="3:22" x14ac:dyDescent="0.3">
      <c r="C19891" s="6"/>
      <c r="H19891" s="8"/>
      <c r="I19891" s="4"/>
      <c r="V19891" s="27"/>
    </row>
    <row r="19892" spans="3:22" x14ac:dyDescent="0.3">
      <c r="C19892" s="6"/>
      <c r="H19892" s="8"/>
      <c r="I19892" s="4"/>
      <c r="V19892" s="27"/>
    </row>
    <row r="19893" spans="3:22" x14ac:dyDescent="0.3">
      <c r="C19893" s="6"/>
      <c r="H19893" s="8"/>
      <c r="I19893" s="4"/>
      <c r="V19893" s="27"/>
    </row>
    <row r="19894" spans="3:22" x14ac:dyDescent="0.3">
      <c r="C19894" s="6"/>
      <c r="H19894" s="8"/>
      <c r="I19894" s="4"/>
      <c r="V19894" s="27"/>
    </row>
    <row r="19895" spans="3:22" x14ac:dyDescent="0.3">
      <c r="C19895" s="6"/>
      <c r="H19895" s="8"/>
      <c r="I19895" s="4"/>
      <c r="V19895" s="27"/>
    </row>
    <row r="19896" spans="3:22" x14ac:dyDescent="0.3">
      <c r="C19896" s="6"/>
      <c r="H19896" s="8"/>
      <c r="I19896" s="4"/>
      <c r="V19896" s="27"/>
    </row>
    <row r="19897" spans="3:22" x14ac:dyDescent="0.3">
      <c r="C19897" s="6"/>
      <c r="H19897" s="8"/>
      <c r="I19897" s="4"/>
      <c r="V19897" s="27"/>
    </row>
    <row r="19898" spans="3:22" x14ac:dyDescent="0.3">
      <c r="C19898" s="6"/>
      <c r="H19898" s="8"/>
      <c r="I19898" s="4"/>
      <c r="V19898" s="27"/>
    </row>
    <row r="19899" spans="3:22" x14ac:dyDescent="0.3">
      <c r="C19899" s="6"/>
      <c r="H19899" s="8"/>
      <c r="I19899" s="4"/>
      <c r="V19899" s="27"/>
    </row>
    <row r="19900" spans="3:22" x14ac:dyDescent="0.3">
      <c r="C19900" s="6"/>
      <c r="H19900" s="8"/>
      <c r="I19900" s="4"/>
      <c r="V19900" s="27"/>
    </row>
    <row r="19901" spans="3:22" x14ac:dyDescent="0.3">
      <c r="C19901" s="6"/>
      <c r="H19901" s="8"/>
      <c r="I19901" s="4"/>
      <c r="V19901" s="27"/>
    </row>
    <row r="19902" spans="3:22" x14ac:dyDescent="0.3">
      <c r="C19902" s="6"/>
      <c r="H19902" s="8"/>
      <c r="I19902" s="4"/>
      <c r="V19902" s="27"/>
    </row>
    <row r="19903" spans="3:22" x14ac:dyDescent="0.3">
      <c r="C19903" s="6"/>
      <c r="H19903" s="8"/>
      <c r="I19903" s="4"/>
      <c r="V19903" s="27"/>
    </row>
    <row r="19904" spans="3:22" x14ac:dyDescent="0.3">
      <c r="C19904" s="6"/>
      <c r="H19904" s="8"/>
      <c r="I19904" s="4"/>
      <c r="V19904" s="27"/>
    </row>
    <row r="19905" spans="3:22" x14ac:dyDescent="0.3">
      <c r="C19905" s="6"/>
      <c r="H19905" s="8"/>
      <c r="I19905" s="4"/>
      <c r="V19905" s="27"/>
    </row>
    <row r="19906" spans="3:22" x14ac:dyDescent="0.3">
      <c r="C19906" s="6"/>
      <c r="H19906" s="8"/>
      <c r="I19906" s="4"/>
      <c r="V19906" s="27"/>
    </row>
    <row r="19907" spans="3:22" x14ac:dyDescent="0.3">
      <c r="C19907" s="6"/>
      <c r="H19907" s="8"/>
      <c r="I19907" s="4"/>
      <c r="V19907" s="27"/>
    </row>
    <row r="19908" spans="3:22" x14ac:dyDescent="0.3">
      <c r="C19908" s="6"/>
      <c r="H19908" s="8"/>
      <c r="I19908" s="4"/>
      <c r="V19908" s="27"/>
    </row>
    <row r="19909" spans="3:22" x14ac:dyDescent="0.3">
      <c r="C19909" s="6"/>
      <c r="H19909" s="8"/>
      <c r="I19909" s="4"/>
      <c r="V19909" s="27"/>
    </row>
    <row r="19910" spans="3:22" x14ac:dyDescent="0.3">
      <c r="C19910" s="6"/>
      <c r="H19910" s="8"/>
      <c r="I19910" s="4"/>
      <c r="V19910" s="27"/>
    </row>
    <row r="19911" spans="3:22" x14ac:dyDescent="0.3">
      <c r="C19911" s="6"/>
      <c r="H19911" s="8"/>
      <c r="I19911" s="4"/>
      <c r="V19911" s="27"/>
    </row>
    <row r="19912" spans="3:22" x14ac:dyDescent="0.3">
      <c r="C19912" s="6"/>
      <c r="H19912" s="8"/>
      <c r="I19912" s="4"/>
      <c r="V19912" s="27"/>
    </row>
    <row r="19913" spans="3:22" x14ac:dyDescent="0.3">
      <c r="C19913" s="6"/>
      <c r="H19913" s="8"/>
      <c r="I19913" s="4"/>
      <c r="V19913" s="27"/>
    </row>
    <row r="19914" spans="3:22" x14ac:dyDescent="0.3">
      <c r="C19914" s="6"/>
      <c r="H19914" s="8"/>
      <c r="I19914" s="4"/>
      <c r="V19914" s="27"/>
    </row>
    <row r="19915" spans="3:22" x14ac:dyDescent="0.3">
      <c r="C19915" s="6"/>
      <c r="H19915" s="8"/>
      <c r="I19915" s="4"/>
      <c r="V19915" s="27"/>
    </row>
    <row r="19916" spans="3:22" x14ac:dyDescent="0.3">
      <c r="C19916" s="6"/>
      <c r="H19916" s="8"/>
      <c r="I19916" s="4"/>
      <c r="V19916" s="27"/>
    </row>
    <row r="19917" spans="3:22" x14ac:dyDescent="0.3">
      <c r="C19917" s="6"/>
      <c r="H19917" s="8"/>
      <c r="I19917" s="4"/>
      <c r="V19917" s="27"/>
    </row>
    <row r="19918" spans="3:22" x14ac:dyDescent="0.3">
      <c r="C19918" s="6"/>
      <c r="H19918" s="8"/>
      <c r="I19918" s="4"/>
      <c r="V19918" s="27"/>
    </row>
    <row r="19919" spans="3:22" x14ac:dyDescent="0.3">
      <c r="C19919" s="6"/>
      <c r="H19919" s="8"/>
      <c r="I19919" s="4"/>
      <c r="V19919" s="27"/>
    </row>
    <row r="19920" spans="3:22" x14ac:dyDescent="0.3">
      <c r="C19920" s="6"/>
      <c r="H19920" s="8"/>
      <c r="I19920" s="4"/>
      <c r="V19920" s="27"/>
    </row>
    <row r="19921" spans="3:22" x14ac:dyDescent="0.3">
      <c r="C19921" s="6"/>
      <c r="H19921" s="8"/>
      <c r="I19921" s="4"/>
      <c r="V19921" s="27"/>
    </row>
    <row r="19922" spans="3:22" x14ac:dyDescent="0.3">
      <c r="C19922" s="6"/>
      <c r="H19922" s="8"/>
      <c r="I19922" s="4"/>
      <c r="V19922" s="27"/>
    </row>
    <row r="19923" spans="3:22" x14ac:dyDescent="0.3">
      <c r="C19923" s="6"/>
      <c r="H19923" s="8"/>
      <c r="I19923" s="4"/>
      <c r="V19923" s="27"/>
    </row>
    <row r="19924" spans="3:22" x14ac:dyDescent="0.3">
      <c r="C19924" s="6"/>
      <c r="H19924" s="8"/>
      <c r="I19924" s="4"/>
      <c r="V19924" s="27"/>
    </row>
    <row r="19925" spans="3:22" x14ac:dyDescent="0.3">
      <c r="C19925" s="6"/>
      <c r="H19925" s="8"/>
      <c r="I19925" s="4"/>
      <c r="V19925" s="27"/>
    </row>
    <row r="19926" spans="3:22" x14ac:dyDescent="0.3">
      <c r="C19926" s="6"/>
      <c r="H19926" s="8"/>
      <c r="I19926" s="4"/>
      <c r="V19926" s="27"/>
    </row>
    <row r="19927" spans="3:22" x14ac:dyDescent="0.3">
      <c r="C19927" s="6"/>
      <c r="H19927" s="8"/>
      <c r="I19927" s="4"/>
      <c r="V19927" s="27"/>
    </row>
    <row r="19928" spans="3:22" x14ac:dyDescent="0.3">
      <c r="C19928" s="6"/>
      <c r="H19928" s="8"/>
      <c r="I19928" s="4"/>
      <c r="V19928" s="27"/>
    </row>
    <row r="19929" spans="3:22" x14ac:dyDescent="0.3">
      <c r="C19929" s="6"/>
      <c r="H19929" s="8"/>
      <c r="I19929" s="4"/>
      <c r="V19929" s="27"/>
    </row>
    <row r="19930" spans="3:22" x14ac:dyDescent="0.3">
      <c r="C19930" s="6"/>
      <c r="H19930" s="8"/>
      <c r="I19930" s="4"/>
      <c r="V19930" s="27"/>
    </row>
    <row r="19931" spans="3:22" x14ac:dyDescent="0.3">
      <c r="C19931" s="6"/>
      <c r="H19931" s="8"/>
      <c r="I19931" s="4"/>
      <c r="V19931" s="27"/>
    </row>
    <row r="19932" spans="3:22" x14ac:dyDescent="0.3">
      <c r="C19932" s="6"/>
      <c r="H19932" s="8"/>
      <c r="I19932" s="4"/>
      <c r="V19932" s="27"/>
    </row>
    <row r="19933" spans="3:22" x14ac:dyDescent="0.3">
      <c r="C19933" s="6"/>
      <c r="H19933" s="8"/>
      <c r="I19933" s="4"/>
      <c r="V19933" s="27"/>
    </row>
    <row r="19934" spans="3:22" x14ac:dyDescent="0.3">
      <c r="C19934" s="6"/>
      <c r="H19934" s="8"/>
      <c r="I19934" s="4"/>
      <c r="V19934" s="27"/>
    </row>
    <row r="19935" spans="3:22" x14ac:dyDescent="0.3">
      <c r="C19935" s="6"/>
      <c r="H19935" s="8"/>
      <c r="I19935" s="4"/>
      <c r="V19935" s="27"/>
    </row>
    <row r="19936" spans="3:22" x14ac:dyDescent="0.3">
      <c r="C19936" s="6"/>
      <c r="H19936" s="8"/>
      <c r="I19936" s="4"/>
      <c r="V19936" s="27"/>
    </row>
    <row r="19937" spans="3:22" x14ac:dyDescent="0.3">
      <c r="C19937" s="6"/>
      <c r="H19937" s="8"/>
      <c r="I19937" s="4"/>
      <c r="V19937" s="27"/>
    </row>
    <row r="19938" spans="3:22" x14ac:dyDescent="0.3">
      <c r="C19938" s="6"/>
      <c r="H19938" s="8"/>
      <c r="I19938" s="4"/>
      <c r="V19938" s="27"/>
    </row>
    <row r="19939" spans="3:22" x14ac:dyDescent="0.3">
      <c r="C19939" s="6"/>
      <c r="H19939" s="8"/>
      <c r="I19939" s="4"/>
      <c r="V19939" s="27"/>
    </row>
    <row r="19940" spans="3:22" x14ac:dyDescent="0.3">
      <c r="C19940" s="6"/>
      <c r="H19940" s="8"/>
      <c r="I19940" s="4"/>
      <c r="V19940" s="27"/>
    </row>
    <row r="19941" spans="3:22" x14ac:dyDescent="0.3">
      <c r="C19941" s="6"/>
      <c r="H19941" s="8"/>
      <c r="I19941" s="4"/>
      <c r="V19941" s="27"/>
    </row>
    <row r="19942" spans="3:22" x14ac:dyDescent="0.3">
      <c r="C19942" s="6"/>
      <c r="H19942" s="8"/>
      <c r="I19942" s="4"/>
      <c r="V19942" s="27"/>
    </row>
    <row r="19943" spans="3:22" x14ac:dyDescent="0.3">
      <c r="C19943" s="6"/>
      <c r="H19943" s="8"/>
      <c r="I19943" s="4"/>
      <c r="V19943" s="27"/>
    </row>
    <row r="19944" spans="3:22" x14ac:dyDescent="0.3">
      <c r="C19944" s="6"/>
      <c r="H19944" s="8"/>
      <c r="I19944" s="4"/>
      <c r="V19944" s="27"/>
    </row>
    <row r="19945" spans="3:22" x14ac:dyDescent="0.3">
      <c r="C19945" s="6"/>
      <c r="H19945" s="8"/>
      <c r="I19945" s="4"/>
      <c r="V19945" s="27"/>
    </row>
    <row r="19946" spans="3:22" x14ac:dyDescent="0.3">
      <c r="C19946" s="6"/>
      <c r="H19946" s="8"/>
      <c r="I19946" s="4"/>
      <c r="V19946" s="27"/>
    </row>
    <row r="19947" spans="3:22" x14ac:dyDescent="0.3">
      <c r="C19947" s="6"/>
      <c r="H19947" s="8"/>
      <c r="I19947" s="4"/>
      <c r="V19947" s="27"/>
    </row>
    <row r="19948" spans="3:22" x14ac:dyDescent="0.3">
      <c r="C19948" s="6"/>
      <c r="H19948" s="8"/>
      <c r="I19948" s="4"/>
      <c r="V19948" s="27"/>
    </row>
    <row r="19949" spans="3:22" x14ac:dyDescent="0.3">
      <c r="C19949" s="6"/>
      <c r="H19949" s="8"/>
      <c r="I19949" s="4"/>
      <c r="V19949" s="27"/>
    </row>
    <row r="19950" spans="3:22" x14ac:dyDescent="0.3">
      <c r="C19950" s="6"/>
      <c r="H19950" s="8"/>
      <c r="I19950" s="4"/>
      <c r="V19950" s="27"/>
    </row>
    <row r="19951" spans="3:22" x14ac:dyDescent="0.3">
      <c r="C19951" s="6"/>
      <c r="H19951" s="8"/>
      <c r="I19951" s="4"/>
      <c r="V19951" s="27"/>
    </row>
    <row r="19952" spans="3:22" x14ac:dyDescent="0.3">
      <c r="C19952" s="6"/>
      <c r="H19952" s="8"/>
      <c r="I19952" s="4"/>
      <c r="V19952" s="27"/>
    </row>
    <row r="19953" spans="3:22" x14ac:dyDescent="0.3">
      <c r="C19953" s="6"/>
      <c r="H19953" s="8"/>
      <c r="I19953" s="4"/>
      <c r="V19953" s="27"/>
    </row>
    <row r="19954" spans="3:22" x14ac:dyDescent="0.3">
      <c r="C19954" s="6"/>
      <c r="H19954" s="8"/>
      <c r="I19954" s="4"/>
      <c r="V19954" s="27"/>
    </row>
    <row r="19955" spans="3:22" x14ac:dyDescent="0.3">
      <c r="C19955" s="6"/>
      <c r="H19955" s="8"/>
      <c r="I19955" s="4"/>
      <c r="V19955" s="27"/>
    </row>
    <row r="19956" spans="3:22" x14ac:dyDescent="0.3">
      <c r="C19956" s="6"/>
      <c r="H19956" s="8"/>
      <c r="I19956" s="4"/>
      <c r="V19956" s="27"/>
    </row>
    <row r="19957" spans="3:22" x14ac:dyDescent="0.3">
      <c r="C19957" s="6"/>
      <c r="H19957" s="8"/>
      <c r="I19957" s="4"/>
      <c r="V19957" s="27"/>
    </row>
    <row r="19958" spans="3:22" x14ac:dyDescent="0.3">
      <c r="C19958" s="6"/>
      <c r="H19958" s="8"/>
      <c r="I19958" s="4"/>
      <c r="V19958" s="27"/>
    </row>
    <row r="19959" spans="3:22" x14ac:dyDescent="0.3">
      <c r="C19959" s="6"/>
      <c r="H19959" s="8"/>
      <c r="I19959" s="4"/>
      <c r="V19959" s="27"/>
    </row>
    <row r="19960" spans="3:22" x14ac:dyDescent="0.3">
      <c r="C19960" s="6"/>
      <c r="H19960" s="8"/>
      <c r="I19960" s="4"/>
      <c r="V19960" s="27"/>
    </row>
    <row r="19961" spans="3:22" x14ac:dyDescent="0.3">
      <c r="C19961" s="6"/>
      <c r="H19961" s="8"/>
      <c r="I19961" s="4"/>
      <c r="V19961" s="27"/>
    </row>
    <row r="19962" spans="3:22" x14ac:dyDescent="0.3">
      <c r="C19962" s="6"/>
      <c r="H19962" s="8"/>
      <c r="I19962" s="4"/>
      <c r="V19962" s="27"/>
    </row>
    <row r="19963" spans="3:22" x14ac:dyDescent="0.3">
      <c r="C19963" s="6"/>
      <c r="H19963" s="8"/>
      <c r="I19963" s="4"/>
      <c r="V19963" s="27"/>
    </row>
    <row r="19964" spans="3:22" x14ac:dyDescent="0.3">
      <c r="C19964" s="6"/>
      <c r="H19964" s="8"/>
      <c r="I19964" s="4"/>
      <c r="V19964" s="27"/>
    </row>
    <row r="19965" spans="3:22" x14ac:dyDescent="0.3">
      <c r="C19965" s="6"/>
      <c r="H19965" s="8"/>
      <c r="I19965" s="4"/>
      <c r="V19965" s="27"/>
    </row>
    <row r="19966" spans="3:22" x14ac:dyDescent="0.3">
      <c r="C19966" s="6"/>
      <c r="H19966" s="8"/>
      <c r="I19966" s="4"/>
      <c r="V19966" s="27"/>
    </row>
    <row r="19967" spans="3:22" x14ac:dyDescent="0.3">
      <c r="C19967" s="6"/>
      <c r="H19967" s="8"/>
      <c r="I19967" s="4"/>
      <c r="V19967" s="27"/>
    </row>
    <row r="19968" spans="3:22" x14ac:dyDescent="0.3">
      <c r="C19968" s="6"/>
      <c r="H19968" s="8"/>
      <c r="I19968" s="4"/>
      <c r="V19968" s="27"/>
    </row>
    <row r="19969" spans="3:22" x14ac:dyDescent="0.3">
      <c r="C19969" s="6"/>
      <c r="H19969" s="8"/>
      <c r="I19969" s="4"/>
      <c r="V19969" s="27"/>
    </row>
    <row r="19970" spans="3:22" x14ac:dyDescent="0.3">
      <c r="C19970" s="6"/>
      <c r="H19970" s="8"/>
      <c r="I19970" s="4"/>
      <c r="V19970" s="27"/>
    </row>
    <row r="19971" spans="3:22" x14ac:dyDescent="0.3">
      <c r="C19971" s="6"/>
      <c r="H19971" s="8"/>
      <c r="I19971" s="4"/>
      <c r="V19971" s="27"/>
    </row>
    <row r="19972" spans="3:22" x14ac:dyDescent="0.3">
      <c r="C19972" s="6"/>
      <c r="H19972" s="8"/>
      <c r="I19972" s="4"/>
      <c r="V19972" s="27"/>
    </row>
    <row r="19973" spans="3:22" x14ac:dyDescent="0.3">
      <c r="C19973" s="6"/>
      <c r="H19973" s="8"/>
      <c r="I19973" s="4"/>
      <c r="V19973" s="27"/>
    </row>
    <row r="19974" spans="3:22" x14ac:dyDescent="0.3">
      <c r="C19974" s="6"/>
      <c r="H19974" s="8"/>
      <c r="I19974" s="4"/>
      <c r="V19974" s="27"/>
    </row>
    <row r="19975" spans="3:22" x14ac:dyDescent="0.3">
      <c r="C19975" s="6"/>
      <c r="H19975" s="8"/>
      <c r="I19975" s="4"/>
      <c r="V19975" s="27"/>
    </row>
    <row r="19976" spans="3:22" x14ac:dyDescent="0.3">
      <c r="C19976" s="6"/>
      <c r="H19976" s="8"/>
      <c r="I19976" s="4"/>
      <c r="V19976" s="27"/>
    </row>
    <row r="19977" spans="3:22" x14ac:dyDescent="0.3">
      <c r="C19977" s="6"/>
      <c r="H19977" s="8"/>
      <c r="I19977" s="4"/>
      <c r="V19977" s="27"/>
    </row>
    <row r="19978" spans="3:22" x14ac:dyDescent="0.3">
      <c r="C19978" s="6"/>
      <c r="H19978" s="8"/>
      <c r="I19978" s="4"/>
      <c r="V19978" s="27"/>
    </row>
    <row r="19979" spans="3:22" x14ac:dyDescent="0.3">
      <c r="C19979" s="6"/>
      <c r="H19979" s="8"/>
      <c r="I19979" s="4"/>
      <c r="V19979" s="27"/>
    </row>
    <row r="19980" spans="3:22" x14ac:dyDescent="0.3">
      <c r="C19980" s="6"/>
      <c r="H19980" s="8"/>
      <c r="I19980" s="4"/>
      <c r="V19980" s="27"/>
    </row>
    <row r="19981" spans="3:22" x14ac:dyDescent="0.3">
      <c r="C19981" s="6"/>
      <c r="H19981" s="8"/>
      <c r="I19981" s="4"/>
      <c r="V19981" s="27"/>
    </row>
    <row r="19982" spans="3:22" x14ac:dyDescent="0.3">
      <c r="C19982" s="6"/>
      <c r="H19982" s="8"/>
      <c r="I19982" s="4"/>
      <c r="V19982" s="27"/>
    </row>
    <row r="19983" spans="3:22" x14ac:dyDescent="0.3">
      <c r="C19983" s="6"/>
      <c r="H19983" s="8"/>
      <c r="I19983" s="4"/>
      <c r="V19983" s="27"/>
    </row>
    <row r="19984" spans="3:22" x14ac:dyDescent="0.3">
      <c r="C19984" s="6"/>
      <c r="H19984" s="8"/>
      <c r="I19984" s="4"/>
      <c r="V19984" s="27"/>
    </row>
    <row r="19985" spans="3:22" x14ac:dyDescent="0.3">
      <c r="C19985" s="6"/>
      <c r="H19985" s="8"/>
      <c r="I19985" s="4"/>
      <c r="V19985" s="27"/>
    </row>
    <row r="19986" spans="3:22" x14ac:dyDescent="0.3">
      <c r="C19986" s="6"/>
      <c r="H19986" s="8"/>
      <c r="I19986" s="4"/>
      <c r="V19986" s="27"/>
    </row>
    <row r="19987" spans="3:22" x14ac:dyDescent="0.3">
      <c r="C19987" s="6"/>
      <c r="H19987" s="8"/>
      <c r="I19987" s="4"/>
      <c r="V19987" s="27"/>
    </row>
    <row r="19988" spans="3:22" x14ac:dyDescent="0.3">
      <c r="C19988" s="6"/>
      <c r="H19988" s="8"/>
      <c r="I19988" s="4"/>
      <c r="V19988" s="27"/>
    </row>
    <row r="19989" spans="3:22" x14ac:dyDescent="0.3">
      <c r="C19989" s="6"/>
      <c r="H19989" s="8"/>
      <c r="I19989" s="4"/>
      <c r="V19989" s="27"/>
    </row>
    <row r="19990" spans="3:22" x14ac:dyDescent="0.3">
      <c r="C19990" s="6"/>
      <c r="H19990" s="8"/>
      <c r="I19990" s="4"/>
      <c r="V19990" s="27"/>
    </row>
    <row r="19991" spans="3:22" x14ac:dyDescent="0.3">
      <c r="C19991" s="6"/>
      <c r="H19991" s="8"/>
      <c r="I19991" s="4"/>
      <c r="V19991" s="27"/>
    </row>
    <row r="19992" spans="3:22" x14ac:dyDescent="0.3">
      <c r="C19992" s="6"/>
      <c r="H19992" s="8"/>
      <c r="I19992" s="4"/>
      <c r="V19992" s="27"/>
    </row>
    <row r="19993" spans="3:22" x14ac:dyDescent="0.3">
      <c r="C19993" s="6"/>
      <c r="H19993" s="8"/>
      <c r="I19993" s="4"/>
      <c r="V19993" s="27"/>
    </row>
    <row r="19994" spans="3:22" x14ac:dyDescent="0.3">
      <c r="C19994" s="6"/>
      <c r="H19994" s="8"/>
      <c r="I19994" s="4"/>
      <c r="V19994" s="27"/>
    </row>
    <row r="19995" spans="3:22" x14ac:dyDescent="0.3">
      <c r="C19995" s="6"/>
      <c r="H19995" s="8"/>
      <c r="I19995" s="4"/>
      <c r="V19995" s="27"/>
    </row>
    <row r="19996" spans="3:22" x14ac:dyDescent="0.3">
      <c r="C19996" s="6"/>
      <c r="H19996" s="8"/>
      <c r="I19996" s="4"/>
      <c r="V19996" s="27"/>
    </row>
    <row r="19997" spans="3:22" x14ac:dyDescent="0.3">
      <c r="C19997" s="6"/>
      <c r="H19997" s="8"/>
      <c r="I19997" s="4"/>
      <c r="V19997" s="27"/>
    </row>
    <row r="19998" spans="3:22" x14ac:dyDescent="0.3">
      <c r="C19998" s="6"/>
      <c r="H19998" s="8"/>
      <c r="I19998" s="4"/>
      <c r="V19998" s="27"/>
    </row>
    <row r="19999" spans="3:22" x14ac:dyDescent="0.3">
      <c r="C19999" s="6"/>
      <c r="H19999" s="8"/>
      <c r="I19999" s="4"/>
      <c r="V19999" s="27"/>
    </row>
    <row r="20000" spans="3:22" x14ac:dyDescent="0.3">
      <c r="C20000" s="6"/>
      <c r="H20000" s="8"/>
      <c r="I20000" s="4"/>
      <c r="V20000" s="27"/>
    </row>
    <row r="20001" spans="3:22" x14ac:dyDescent="0.3">
      <c r="C20001" s="6"/>
      <c r="H20001" s="8"/>
      <c r="I20001" s="4"/>
      <c r="V20001" s="27"/>
    </row>
    <row r="20002" spans="3:22" x14ac:dyDescent="0.3">
      <c r="C20002" s="6"/>
      <c r="H20002" s="8"/>
      <c r="I20002" s="4"/>
      <c r="V20002" s="27"/>
    </row>
    <row r="20003" spans="3:22" x14ac:dyDescent="0.3">
      <c r="C20003" s="6"/>
      <c r="H20003" s="8"/>
      <c r="I20003" s="4"/>
      <c r="V20003" s="27"/>
    </row>
    <row r="20004" spans="3:22" x14ac:dyDescent="0.3">
      <c r="C20004" s="6"/>
      <c r="H20004" s="8"/>
      <c r="I20004" s="4"/>
      <c r="V20004" s="27"/>
    </row>
    <row r="20005" spans="3:22" x14ac:dyDescent="0.3">
      <c r="C20005" s="6"/>
      <c r="H20005" s="8"/>
      <c r="I20005" s="4"/>
      <c r="V20005" s="27"/>
    </row>
    <row r="20006" spans="3:22" x14ac:dyDescent="0.3">
      <c r="C20006" s="6"/>
      <c r="H20006" s="8"/>
      <c r="I20006" s="4"/>
      <c r="V20006" s="27"/>
    </row>
    <row r="20007" spans="3:22" x14ac:dyDescent="0.3">
      <c r="C20007" s="6"/>
      <c r="H20007" s="8"/>
      <c r="I20007" s="4"/>
      <c r="V20007" s="27"/>
    </row>
    <row r="20008" spans="3:22" x14ac:dyDescent="0.3">
      <c r="C20008" s="6"/>
      <c r="H20008" s="8"/>
      <c r="I20008" s="4"/>
      <c r="V20008" s="27"/>
    </row>
    <row r="20009" spans="3:22" x14ac:dyDescent="0.3">
      <c r="C20009" s="6"/>
      <c r="H20009" s="8"/>
      <c r="I20009" s="4"/>
      <c r="V20009" s="27"/>
    </row>
    <row r="20010" spans="3:22" x14ac:dyDescent="0.3">
      <c r="C20010" s="6"/>
      <c r="H20010" s="8"/>
      <c r="I20010" s="4"/>
      <c r="V20010" s="27"/>
    </row>
    <row r="20011" spans="3:22" x14ac:dyDescent="0.3">
      <c r="C20011" s="6"/>
      <c r="H20011" s="8"/>
      <c r="I20011" s="4"/>
      <c r="V20011" s="27"/>
    </row>
    <row r="20012" spans="3:22" x14ac:dyDescent="0.3">
      <c r="C20012" s="6"/>
      <c r="H20012" s="8"/>
      <c r="I20012" s="4"/>
      <c r="V20012" s="27"/>
    </row>
    <row r="20013" spans="3:22" x14ac:dyDescent="0.3">
      <c r="C20013" s="6"/>
      <c r="H20013" s="8"/>
      <c r="I20013" s="4"/>
      <c r="V20013" s="27"/>
    </row>
    <row r="20014" spans="3:22" x14ac:dyDescent="0.3">
      <c r="C20014" s="6"/>
      <c r="H20014" s="8"/>
      <c r="I20014" s="4"/>
      <c r="V20014" s="27"/>
    </row>
    <row r="20015" spans="3:22" x14ac:dyDescent="0.3">
      <c r="C20015" s="6"/>
      <c r="H20015" s="8"/>
      <c r="I20015" s="4"/>
      <c r="V20015" s="27"/>
    </row>
    <row r="20016" spans="3:22" x14ac:dyDescent="0.3">
      <c r="C20016" s="6"/>
      <c r="H20016" s="8"/>
      <c r="I20016" s="4"/>
      <c r="V20016" s="27"/>
    </row>
    <row r="20017" spans="3:22" x14ac:dyDescent="0.3">
      <c r="C20017" s="6"/>
      <c r="H20017" s="8"/>
      <c r="I20017" s="4"/>
      <c r="V20017" s="27"/>
    </row>
    <row r="20018" spans="3:22" x14ac:dyDescent="0.3">
      <c r="C20018" s="6"/>
      <c r="H20018" s="8"/>
      <c r="I20018" s="4"/>
      <c r="V20018" s="27"/>
    </row>
    <row r="20019" spans="3:22" x14ac:dyDescent="0.3">
      <c r="C20019" s="6"/>
      <c r="H20019" s="8"/>
      <c r="I20019" s="4"/>
      <c r="V20019" s="27"/>
    </row>
    <row r="20020" spans="3:22" x14ac:dyDescent="0.3">
      <c r="C20020" s="6"/>
      <c r="H20020" s="8"/>
      <c r="I20020" s="4"/>
      <c r="V20020" s="27"/>
    </row>
    <row r="20021" spans="3:22" x14ac:dyDescent="0.3">
      <c r="C20021" s="6"/>
      <c r="H20021" s="8"/>
      <c r="I20021" s="4"/>
      <c r="V20021" s="27"/>
    </row>
    <row r="20022" spans="3:22" x14ac:dyDescent="0.3">
      <c r="C20022" s="6"/>
      <c r="H20022" s="8"/>
      <c r="I20022" s="4"/>
      <c r="V20022" s="27"/>
    </row>
    <row r="20023" spans="3:22" x14ac:dyDescent="0.3">
      <c r="C20023" s="6"/>
      <c r="H20023" s="8"/>
      <c r="I20023" s="4"/>
      <c r="V20023" s="27"/>
    </row>
    <row r="20024" spans="3:22" x14ac:dyDescent="0.3">
      <c r="C20024" s="6"/>
      <c r="H20024" s="8"/>
      <c r="I20024" s="4"/>
      <c r="V20024" s="27"/>
    </row>
    <row r="20025" spans="3:22" x14ac:dyDescent="0.3">
      <c r="C20025" s="6"/>
      <c r="H20025" s="8"/>
      <c r="I20025" s="4"/>
      <c r="V20025" s="27"/>
    </row>
    <row r="20026" spans="3:22" x14ac:dyDescent="0.3">
      <c r="C20026" s="6"/>
      <c r="H20026" s="8"/>
      <c r="I20026" s="4"/>
      <c r="V20026" s="27"/>
    </row>
    <row r="20027" spans="3:22" x14ac:dyDescent="0.3">
      <c r="C20027" s="6"/>
      <c r="H20027" s="8"/>
      <c r="I20027" s="4"/>
      <c r="V20027" s="27"/>
    </row>
    <row r="20028" spans="3:22" x14ac:dyDescent="0.3">
      <c r="C20028" s="6"/>
      <c r="H20028" s="8"/>
      <c r="I20028" s="4"/>
      <c r="V20028" s="27"/>
    </row>
    <row r="20029" spans="3:22" x14ac:dyDescent="0.3">
      <c r="C20029" s="6"/>
      <c r="H20029" s="8"/>
      <c r="I20029" s="4"/>
      <c r="V20029" s="27"/>
    </row>
    <row r="20030" spans="3:22" x14ac:dyDescent="0.3">
      <c r="C20030" s="6"/>
      <c r="H20030" s="8"/>
      <c r="I20030" s="4"/>
      <c r="V20030" s="27"/>
    </row>
    <row r="20031" spans="3:22" x14ac:dyDescent="0.3">
      <c r="C20031" s="6"/>
      <c r="H20031" s="8"/>
      <c r="I20031" s="4"/>
      <c r="V20031" s="27"/>
    </row>
    <row r="20032" spans="3:22" x14ac:dyDescent="0.3">
      <c r="C20032" s="6"/>
      <c r="H20032" s="8"/>
      <c r="I20032" s="4"/>
      <c r="V20032" s="27"/>
    </row>
    <row r="20033" spans="3:22" x14ac:dyDescent="0.3">
      <c r="C20033" s="6"/>
      <c r="H20033" s="8"/>
      <c r="I20033" s="4"/>
      <c r="V20033" s="27"/>
    </row>
    <row r="20034" spans="3:22" x14ac:dyDescent="0.3">
      <c r="C20034" s="6"/>
      <c r="H20034" s="8"/>
      <c r="I20034" s="4"/>
      <c r="V20034" s="27"/>
    </row>
    <row r="20035" spans="3:22" x14ac:dyDescent="0.3">
      <c r="C20035" s="6"/>
      <c r="H20035" s="8"/>
      <c r="I20035" s="4"/>
      <c r="V20035" s="27"/>
    </row>
    <row r="20036" spans="3:22" x14ac:dyDescent="0.3">
      <c r="C20036" s="6"/>
      <c r="H20036" s="8"/>
      <c r="I20036" s="4"/>
      <c r="V20036" s="27"/>
    </row>
    <row r="20037" spans="3:22" x14ac:dyDescent="0.3">
      <c r="C20037" s="6"/>
      <c r="H20037" s="8"/>
      <c r="I20037" s="4"/>
      <c r="V20037" s="27"/>
    </row>
    <row r="20038" spans="3:22" x14ac:dyDescent="0.3">
      <c r="C20038" s="6"/>
      <c r="H20038" s="8"/>
      <c r="I20038" s="4"/>
      <c r="V20038" s="27"/>
    </row>
    <row r="20039" spans="3:22" x14ac:dyDescent="0.3">
      <c r="C20039" s="6"/>
      <c r="H20039" s="8"/>
      <c r="I20039" s="4"/>
      <c r="V20039" s="27"/>
    </row>
    <row r="20040" spans="3:22" x14ac:dyDescent="0.3">
      <c r="C20040" s="6"/>
      <c r="H20040" s="8"/>
      <c r="I20040" s="4"/>
      <c r="V20040" s="27"/>
    </row>
    <row r="20041" spans="3:22" x14ac:dyDescent="0.3">
      <c r="C20041" s="6"/>
      <c r="H20041" s="8"/>
      <c r="I20041" s="4"/>
      <c r="V20041" s="27"/>
    </row>
    <row r="20042" spans="3:22" x14ac:dyDescent="0.3">
      <c r="C20042" s="6"/>
      <c r="H20042" s="8"/>
      <c r="I20042" s="4"/>
      <c r="V20042" s="27"/>
    </row>
    <row r="20043" spans="3:22" x14ac:dyDescent="0.3">
      <c r="C20043" s="6"/>
      <c r="H20043" s="8"/>
      <c r="I20043" s="4"/>
      <c r="V20043" s="27"/>
    </row>
    <row r="20044" spans="3:22" x14ac:dyDescent="0.3">
      <c r="C20044" s="6"/>
      <c r="H20044" s="8"/>
      <c r="I20044" s="4"/>
      <c r="V20044" s="27"/>
    </row>
    <row r="20045" spans="3:22" x14ac:dyDescent="0.3">
      <c r="C20045" s="6"/>
      <c r="H20045" s="8"/>
      <c r="I20045" s="4"/>
      <c r="V20045" s="27"/>
    </row>
    <row r="20046" spans="3:22" x14ac:dyDescent="0.3">
      <c r="C20046" s="6"/>
      <c r="H20046" s="8"/>
      <c r="I20046" s="4"/>
      <c r="V20046" s="27"/>
    </row>
    <row r="20047" spans="3:22" x14ac:dyDescent="0.3">
      <c r="C20047" s="6"/>
      <c r="H20047" s="8"/>
      <c r="I20047" s="4"/>
      <c r="V20047" s="27"/>
    </row>
    <row r="20048" spans="3:22" x14ac:dyDescent="0.3">
      <c r="C20048" s="6"/>
      <c r="H20048" s="8"/>
      <c r="I20048" s="4"/>
      <c r="V20048" s="27"/>
    </row>
    <row r="20049" spans="3:22" x14ac:dyDescent="0.3">
      <c r="C20049" s="6"/>
      <c r="H20049" s="8"/>
      <c r="I20049" s="4"/>
      <c r="V20049" s="27"/>
    </row>
    <row r="20050" spans="3:22" x14ac:dyDescent="0.3">
      <c r="C20050" s="6"/>
      <c r="H20050" s="8"/>
      <c r="I20050" s="4"/>
      <c r="V20050" s="27"/>
    </row>
    <row r="20051" spans="3:22" x14ac:dyDescent="0.3">
      <c r="C20051" s="6"/>
      <c r="H20051" s="8"/>
      <c r="I20051" s="4"/>
      <c r="V20051" s="27"/>
    </row>
    <row r="20052" spans="3:22" x14ac:dyDescent="0.3">
      <c r="C20052" s="6"/>
      <c r="H20052" s="8"/>
      <c r="I20052" s="4"/>
      <c r="V20052" s="27"/>
    </row>
    <row r="20053" spans="3:22" x14ac:dyDescent="0.3">
      <c r="C20053" s="6"/>
      <c r="H20053" s="8"/>
      <c r="I20053" s="4"/>
      <c r="V20053" s="27"/>
    </row>
    <row r="20054" spans="3:22" x14ac:dyDescent="0.3">
      <c r="C20054" s="6"/>
      <c r="H20054" s="8"/>
      <c r="I20054" s="4"/>
      <c r="V20054" s="27"/>
    </row>
    <row r="20055" spans="3:22" x14ac:dyDescent="0.3">
      <c r="C20055" s="6"/>
      <c r="H20055" s="8"/>
      <c r="I20055" s="4"/>
      <c r="V20055" s="27"/>
    </row>
    <row r="20056" spans="3:22" x14ac:dyDescent="0.3">
      <c r="C20056" s="6"/>
      <c r="H20056" s="8"/>
      <c r="I20056" s="4"/>
      <c r="V20056" s="27"/>
    </row>
    <row r="20057" spans="3:22" x14ac:dyDescent="0.3">
      <c r="C20057" s="6"/>
      <c r="H20057" s="8"/>
      <c r="I20057" s="4"/>
      <c r="V20057" s="27"/>
    </row>
    <row r="20058" spans="3:22" x14ac:dyDescent="0.3">
      <c r="C20058" s="6"/>
      <c r="H20058" s="8"/>
      <c r="I20058" s="4"/>
      <c r="V20058" s="27"/>
    </row>
    <row r="20059" spans="3:22" x14ac:dyDescent="0.3">
      <c r="C20059" s="6"/>
      <c r="H20059" s="8"/>
      <c r="I20059" s="4"/>
      <c r="V20059" s="27"/>
    </row>
    <row r="20060" spans="3:22" x14ac:dyDescent="0.3">
      <c r="C20060" s="6"/>
      <c r="H20060" s="8"/>
      <c r="I20060" s="4"/>
      <c r="V20060" s="27"/>
    </row>
    <row r="20061" spans="3:22" x14ac:dyDescent="0.3">
      <c r="C20061" s="6"/>
      <c r="H20061" s="8"/>
      <c r="I20061" s="4"/>
      <c r="V20061" s="27"/>
    </row>
    <row r="20062" spans="3:22" x14ac:dyDescent="0.3">
      <c r="C20062" s="6"/>
      <c r="H20062" s="8"/>
      <c r="I20062" s="4"/>
      <c r="V20062" s="27"/>
    </row>
    <row r="20063" spans="3:22" x14ac:dyDescent="0.3">
      <c r="C20063" s="6"/>
      <c r="H20063" s="8"/>
      <c r="I20063" s="4"/>
      <c r="V20063" s="27"/>
    </row>
    <row r="20064" spans="3:22" x14ac:dyDescent="0.3">
      <c r="C20064" s="6"/>
      <c r="H20064" s="8"/>
      <c r="I20064" s="4"/>
      <c r="V20064" s="27"/>
    </row>
    <row r="20065" spans="3:22" x14ac:dyDescent="0.3">
      <c r="C20065" s="6"/>
      <c r="H20065" s="8"/>
      <c r="I20065" s="4"/>
      <c r="V20065" s="27"/>
    </row>
    <row r="20066" spans="3:22" x14ac:dyDescent="0.3">
      <c r="C20066" s="6"/>
      <c r="H20066" s="8"/>
      <c r="I20066" s="4"/>
      <c r="V20066" s="27"/>
    </row>
    <row r="20067" spans="3:22" x14ac:dyDescent="0.3">
      <c r="C20067" s="6"/>
      <c r="H20067" s="8"/>
      <c r="I20067" s="4"/>
      <c r="V20067" s="27"/>
    </row>
    <row r="20068" spans="3:22" x14ac:dyDescent="0.3">
      <c r="C20068" s="6"/>
      <c r="H20068" s="8"/>
      <c r="I20068" s="4"/>
      <c r="V20068" s="27"/>
    </row>
    <row r="20069" spans="3:22" x14ac:dyDescent="0.3">
      <c r="C20069" s="6"/>
      <c r="H20069" s="8"/>
      <c r="I20069" s="4"/>
      <c r="V20069" s="27"/>
    </row>
    <row r="20070" spans="3:22" x14ac:dyDescent="0.3">
      <c r="C20070" s="6"/>
      <c r="H20070" s="8"/>
      <c r="I20070" s="4"/>
      <c r="V20070" s="27"/>
    </row>
    <row r="20071" spans="3:22" x14ac:dyDescent="0.3">
      <c r="C20071" s="6"/>
      <c r="H20071" s="8"/>
      <c r="I20071" s="4"/>
      <c r="V20071" s="27"/>
    </row>
    <row r="20072" spans="3:22" x14ac:dyDescent="0.3">
      <c r="C20072" s="6"/>
      <c r="H20072" s="8"/>
      <c r="I20072" s="4"/>
      <c r="V20072" s="27"/>
    </row>
    <row r="20073" spans="3:22" x14ac:dyDescent="0.3">
      <c r="C20073" s="6"/>
      <c r="H20073" s="8"/>
      <c r="I20073" s="4"/>
      <c r="V20073" s="27"/>
    </row>
    <row r="20074" spans="3:22" x14ac:dyDescent="0.3">
      <c r="C20074" s="6"/>
      <c r="H20074" s="8"/>
      <c r="I20074" s="4"/>
      <c r="V20074" s="27"/>
    </row>
    <row r="20075" spans="3:22" x14ac:dyDescent="0.3">
      <c r="C20075" s="6"/>
      <c r="H20075" s="8"/>
      <c r="I20075" s="4"/>
      <c r="V20075" s="27"/>
    </row>
    <row r="20076" spans="3:22" x14ac:dyDescent="0.3">
      <c r="C20076" s="6"/>
      <c r="H20076" s="8"/>
      <c r="I20076" s="4"/>
      <c r="V20076" s="27"/>
    </row>
    <row r="20077" spans="3:22" x14ac:dyDescent="0.3">
      <c r="C20077" s="6"/>
      <c r="H20077" s="8"/>
      <c r="I20077" s="4"/>
      <c r="V20077" s="27"/>
    </row>
    <row r="20078" spans="3:22" x14ac:dyDescent="0.3">
      <c r="C20078" s="6"/>
      <c r="H20078" s="8"/>
      <c r="I20078" s="4"/>
      <c r="V20078" s="27"/>
    </row>
    <row r="20079" spans="3:22" x14ac:dyDescent="0.3">
      <c r="C20079" s="6"/>
      <c r="H20079" s="8"/>
      <c r="I20079" s="4"/>
      <c r="V20079" s="27"/>
    </row>
    <row r="20080" spans="3:22" x14ac:dyDescent="0.3">
      <c r="C20080" s="6"/>
      <c r="H20080" s="8"/>
      <c r="I20080" s="4"/>
      <c r="V20080" s="27"/>
    </row>
    <row r="20081" spans="3:22" x14ac:dyDescent="0.3">
      <c r="C20081" s="6"/>
      <c r="H20081" s="8"/>
      <c r="I20081" s="4"/>
      <c r="V20081" s="27"/>
    </row>
    <row r="20082" spans="3:22" x14ac:dyDescent="0.3">
      <c r="C20082" s="6"/>
      <c r="H20082" s="8"/>
      <c r="I20082" s="4"/>
      <c r="V20082" s="27"/>
    </row>
    <row r="20083" spans="3:22" x14ac:dyDescent="0.3">
      <c r="C20083" s="6"/>
      <c r="H20083" s="8"/>
      <c r="I20083" s="4"/>
      <c r="V20083" s="27"/>
    </row>
    <row r="20084" spans="3:22" x14ac:dyDescent="0.3">
      <c r="C20084" s="6"/>
      <c r="H20084" s="8"/>
      <c r="I20084" s="4"/>
      <c r="V20084" s="27"/>
    </row>
    <row r="20085" spans="3:22" x14ac:dyDescent="0.3">
      <c r="C20085" s="6"/>
      <c r="H20085" s="8"/>
      <c r="I20085" s="4"/>
      <c r="V20085" s="27"/>
    </row>
    <row r="20086" spans="3:22" x14ac:dyDescent="0.3">
      <c r="C20086" s="6"/>
      <c r="H20086" s="8"/>
      <c r="I20086" s="4"/>
      <c r="V20086" s="27"/>
    </row>
    <row r="20087" spans="3:22" x14ac:dyDescent="0.3">
      <c r="C20087" s="6"/>
      <c r="H20087" s="8"/>
      <c r="I20087" s="4"/>
      <c r="V20087" s="27"/>
    </row>
    <row r="20088" spans="3:22" x14ac:dyDescent="0.3">
      <c r="C20088" s="6"/>
      <c r="H20088" s="8"/>
      <c r="I20088" s="4"/>
      <c r="V20088" s="27"/>
    </row>
    <row r="20089" spans="3:22" x14ac:dyDescent="0.3">
      <c r="C20089" s="6"/>
      <c r="H20089" s="8"/>
      <c r="I20089" s="4"/>
      <c r="V20089" s="27"/>
    </row>
    <row r="20090" spans="3:22" x14ac:dyDescent="0.3">
      <c r="C20090" s="6"/>
      <c r="H20090" s="8"/>
      <c r="I20090" s="4"/>
      <c r="V20090" s="27"/>
    </row>
    <row r="20091" spans="3:22" x14ac:dyDescent="0.3">
      <c r="C20091" s="6"/>
      <c r="H20091" s="8"/>
      <c r="I20091" s="4"/>
      <c r="V20091" s="27"/>
    </row>
    <row r="20092" spans="3:22" x14ac:dyDescent="0.3">
      <c r="C20092" s="6"/>
      <c r="H20092" s="8"/>
      <c r="I20092" s="4"/>
      <c r="V20092" s="27"/>
    </row>
    <row r="20093" spans="3:22" x14ac:dyDescent="0.3">
      <c r="C20093" s="6"/>
      <c r="H20093" s="8"/>
      <c r="I20093" s="4"/>
      <c r="V20093" s="27"/>
    </row>
    <row r="20094" spans="3:22" x14ac:dyDescent="0.3">
      <c r="C20094" s="6"/>
      <c r="H20094" s="8"/>
      <c r="I20094" s="4"/>
      <c r="V20094" s="27"/>
    </row>
    <row r="20095" spans="3:22" x14ac:dyDescent="0.3">
      <c r="C20095" s="6"/>
      <c r="H20095" s="8"/>
      <c r="I20095" s="4"/>
      <c r="V20095" s="27"/>
    </row>
    <row r="20096" spans="3:22" x14ac:dyDescent="0.3">
      <c r="C20096" s="6"/>
      <c r="H20096" s="8"/>
      <c r="I20096" s="4"/>
      <c r="V20096" s="27"/>
    </row>
    <row r="20097" spans="3:22" x14ac:dyDescent="0.3">
      <c r="C20097" s="6"/>
      <c r="H20097" s="8"/>
      <c r="I20097" s="4"/>
      <c r="V20097" s="27"/>
    </row>
    <row r="20098" spans="3:22" x14ac:dyDescent="0.3">
      <c r="C20098" s="6"/>
      <c r="H20098" s="8"/>
      <c r="I20098" s="4"/>
      <c r="V20098" s="27"/>
    </row>
    <row r="20099" spans="3:22" x14ac:dyDescent="0.3">
      <c r="C20099" s="6"/>
      <c r="H20099" s="8"/>
      <c r="I20099" s="4"/>
      <c r="V20099" s="27"/>
    </row>
    <row r="20100" spans="3:22" x14ac:dyDescent="0.3">
      <c r="C20100" s="6"/>
      <c r="H20100" s="8"/>
      <c r="I20100" s="4"/>
      <c r="V20100" s="27"/>
    </row>
    <row r="20101" spans="3:22" x14ac:dyDescent="0.3">
      <c r="C20101" s="6"/>
      <c r="H20101" s="8"/>
      <c r="I20101" s="4"/>
      <c r="V20101" s="27"/>
    </row>
    <row r="20102" spans="3:22" x14ac:dyDescent="0.3">
      <c r="C20102" s="6"/>
      <c r="H20102" s="8"/>
      <c r="I20102" s="4"/>
      <c r="V20102" s="27"/>
    </row>
    <row r="20103" spans="3:22" x14ac:dyDescent="0.3">
      <c r="C20103" s="6"/>
      <c r="H20103" s="8"/>
      <c r="I20103" s="4"/>
      <c r="V20103" s="27"/>
    </row>
    <row r="20104" spans="3:22" x14ac:dyDescent="0.3">
      <c r="C20104" s="6"/>
      <c r="H20104" s="8"/>
      <c r="I20104" s="4"/>
      <c r="V20104" s="27"/>
    </row>
    <row r="20105" spans="3:22" x14ac:dyDescent="0.3">
      <c r="C20105" s="6"/>
      <c r="H20105" s="8"/>
      <c r="I20105" s="4"/>
      <c r="V20105" s="27"/>
    </row>
    <row r="20106" spans="3:22" x14ac:dyDescent="0.3">
      <c r="C20106" s="6"/>
      <c r="H20106" s="8"/>
      <c r="I20106" s="4"/>
      <c r="V20106" s="27"/>
    </row>
    <row r="20107" spans="3:22" x14ac:dyDescent="0.3">
      <c r="C20107" s="6"/>
      <c r="H20107" s="8"/>
      <c r="I20107" s="4"/>
      <c r="V20107" s="27"/>
    </row>
    <row r="20108" spans="3:22" x14ac:dyDescent="0.3">
      <c r="C20108" s="6"/>
      <c r="H20108" s="8"/>
      <c r="I20108" s="4"/>
      <c r="V20108" s="27"/>
    </row>
    <row r="20109" spans="3:22" x14ac:dyDescent="0.3">
      <c r="C20109" s="6"/>
      <c r="H20109" s="8"/>
      <c r="I20109" s="4"/>
      <c r="V20109" s="27"/>
    </row>
    <row r="20110" spans="3:22" x14ac:dyDescent="0.3">
      <c r="C20110" s="6"/>
      <c r="H20110" s="8"/>
      <c r="I20110" s="4"/>
      <c r="V20110" s="27"/>
    </row>
    <row r="20111" spans="3:22" x14ac:dyDescent="0.3">
      <c r="C20111" s="6"/>
      <c r="H20111" s="8"/>
      <c r="I20111" s="4"/>
      <c r="V20111" s="27"/>
    </row>
    <row r="20112" spans="3:22" x14ac:dyDescent="0.3">
      <c r="C20112" s="6"/>
      <c r="H20112" s="8"/>
      <c r="I20112" s="4"/>
      <c r="V20112" s="27"/>
    </row>
    <row r="20113" spans="3:22" x14ac:dyDescent="0.3">
      <c r="C20113" s="6"/>
      <c r="H20113" s="8"/>
      <c r="I20113" s="4"/>
      <c r="V20113" s="27"/>
    </row>
    <row r="20114" spans="3:22" x14ac:dyDescent="0.3">
      <c r="C20114" s="6"/>
      <c r="H20114" s="8"/>
      <c r="I20114" s="4"/>
      <c r="V20114" s="27"/>
    </row>
    <row r="20115" spans="3:22" x14ac:dyDescent="0.3">
      <c r="C20115" s="6"/>
      <c r="H20115" s="8"/>
      <c r="I20115" s="4"/>
      <c r="V20115" s="27"/>
    </row>
    <row r="20116" spans="3:22" x14ac:dyDescent="0.3">
      <c r="C20116" s="6"/>
      <c r="H20116" s="8"/>
      <c r="I20116" s="4"/>
      <c r="V20116" s="27"/>
    </row>
    <row r="20117" spans="3:22" x14ac:dyDescent="0.3">
      <c r="C20117" s="6"/>
      <c r="H20117" s="8"/>
      <c r="I20117" s="4"/>
      <c r="V20117" s="27"/>
    </row>
    <row r="20118" spans="3:22" x14ac:dyDescent="0.3">
      <c r="C20118" s="6"/>
      <c r="H20118" s="8"/>
      <c r="I20118" s="4"/>
      <c r="V20118" s="27"/>
    </row>
    <row r="20119" spans="3:22" x14ac:dyDescent="0.3">
      <c r="C20119" s="6"/>
      <c r="H20119" s="8"/>
      <c r="I20119" s="4"/>
      <c r="V20119" s="27"/>
    </row>
    <row r="20120" spans="3:22" x14ac:dyDescent="0.3">
      <c r="C20120" s="6"/>
      <c r="H20120" s="8"/>
      <c r="I20120" s="4"/>
      <c r="V20120" s="27"/>
    </row>
    <row r="20121" spans="3:22" x14ac:dyDescent="0.3">
      <c r="C20121" s="6"/>
      <c r="H20121" s="8"/>
      <c r="I20121" s="4"/>
      <c r="V20121" s="27"/>
    </row>
    <row r="20122" spans="3:22" x14ac:dyDescent="0.3">
      <c r="C20122" s="6"/>
      <c r="H20122" s="8"/>
      <c r="I20122" s="4"/>
      <c r="V20122" s="27"/>
    </row>
    <row r="20123" spans="3:22" x14ac:dyDescent="0.3">
      <c r="C20123" s="6"/>
      <c r="H20123" s="8"/>
      <c r="I20123" s="4"/>
      <c r="V20123" s="27"/>
    </row>
    <row r="20124" spans="3:22" x14ac:dyDescent="0.3">
      <c r="C20124" s="6"/>
      <c r="H20124" s="8"/>
      <c r="I20124" s="4"/>
      <c r="V20124" s="27"/>
    </row>
    <row r="20125" spans="3:22" x14ac:dyDescent="0.3">
      <c r="C20125" s="6"/>
      <c r="H20125" s="8"/>
      <c r="I20125" s="4"/>
      <c r="V20125" s="27"/>
    </row>
    <row r="20126" spans="3:22" x14ac:dyDescent="0.3">
      <c r="C20126" s="6"/>
      <c r="H20126" s="8"/>
      <c r="I20126" s="4"/>
      <c r="V20126" s="27"/>
    </row>
    <row r="20127" spans="3:22" x14ac:dyDescent="0.3">
      <c r="C20127" s="6"/>
      <c r="H20127" s="8"/>
      <c r="I20127" s="4"/>
      <c r="V20127" s="27"/>
    </row>
    <row r="20128" spans="3:22" x14ac:dyDescent="0.3">
      <c r="C20128" s="6"/>
      <c r="H20128" s="8"/>
      <c r="I20128" s="4"/>
      <c r="V20128" s="27"/>
    </row>
    <row r="20129" spans="3:22" x14ac:dyDescent="0.3">
      <c r="C20129" s="6"/>
      <c r="H20129" s="8"/>
      <c r="I20129" s="4"/>
      <c r="V20129" s="27"/>
    </row>
    <row r="20130" spans="3:22" x14ac:dyDescent="0.3">
      <c r="C20130" s="6"/>
      <c r="H20130" s="8"/>
      <c r="I20130" s="4"/>
      <c r="V20130" s="27"/>
    </row>
    <row r="20131" spans="3:22" x14ac:dyDescent="0.3">
      <c r="C20131" s="6"/>
      <c r="H20131" s="8"/>
      <c r="I20131" s="4"/>
      <c r="V20131" s="27"/>
    </row>
    <row r="20132" spans="3:22" x14ac:dyDescent="0.3">
      <c r="C20132" s="6"/>
      <c r="H20132" s="8"/>
      <c r="I20132" s="4"/>
      <c r="V20132" s="27"/>
    </row>
    <row r="20133" spans="3:22" x14ac:dyDescent="0.3">
      <c r="C20133" s="6"/>
      <c r="H20133" s="8"/>
      <c r="I20133" s="4"/>
      <c r="V20133" s="27"/>
    </row>
    <row r="20134" spans="3:22" x14ac:dyDescent="0.3">
      <c r="C20134" s="6"/>
      <c r="H20134" s="8"/>
      <c r="I20134" s="4"/>
      <c r="V20134" s="27"/>
    </row>
    <row r="20135" spans="3:22" x14ac:dyDescent="0.3">
      <c r="C20135" s="6"/>
      <c r="H20135" s="8"/>
      <c r="I20135" s="4"/>
      <c r="V20135" s="27"/>
    </row>
    <row r="20136" spans="3:22" x14ac:dyDescent="0.3">
      <c r="C20136" s="6"/>
      <c r="H20136" s="8"/>
      <c r="I20136" s="4"/>
      <c r="V20136" s="27"/>
    </row>
    <row r="20137" spans="3:22" x14ac:dyDescent="0.3">
      <c r="C20137" s="6"/>
      <c r="H20137" s="8"/>
      <c r="I20137" s="4"/>
      <c r="V20137" s="27"/>
    </row>
    <row r="20138" spans="3:22" x14ac:dyDescent="0.3">
      <c r="C20138" s="6"/>
      <c r="H20138" s="8"/>
      <c r="I20138" s="4"/>
      <c r="V20138" s="27"/>
    </row>
    <row r="20139" spans="3:22" x14ac:dyDescent="0.3">
      <c r="C20139" s="6"/>
      <c r="H20139" s="8"/>
      <c r="I20139" s="4"/>
      <c r="V20139" s="27"/>
    </row>
    <row r="20140" spans="3:22" x14ac:dyDescent="0.3">
      <c r="C20140" s="6"/>
      <c r="H20140" s="8"/>
      <c r="I20140" s="4"/>
      <c r="V20140" s="27"/>
    </row>
    <row r="20141" spans="3:22" x14ac:dyDescent="0.3">
      <c r="C20141" s="6"/>
      <c r="H20141" s="8"/>
      <c r="I20141" s="4"/>
      <c r="V20141" s="27"/>
    </row>
    <row r="20142" spans="3:22" x14ac:dyDescent="0.3">
      <c r="C20142" s="6"/>
      <c r="H20142" s="8"/>
      <c r="I20142" s="4"/>
      <c r="V20142" s="27"/>
    </row>
    <row r="20143" spans="3:22" x14ac:dyDescent="0.3">
      <c r="C20143" s="6"/>
      <c r="H20143" s="8"/>
      <c r="I20143" s="4"/>
      <c r="V20143" s="27"/>
    </row>
    <row r="20144" spans="3:22" x14ac:dyDescent="0.3">
      <c r="C20144" s="6"/>
      <c r="H20144" s="8"/>
      <c r="I20144" s="4"/>
      <c r="V20144" s="27"/>
    </row>
    <row r="20145" spans="3:22" x14ac:dyDescent="0.3">
      <c r="C20145" s="6"/>
      <c r="H20145" s="8"/>
      <c r="I20145" s="4"/>
      <c r="V20145" s="27"/>
    </row>
    <row r="20146" spans="3:22" x14ac:dyDescent="0.3">
      <c r="C20146" s="6"/>
      <c r="H20146" s="8"/>
      <c r="I20146" s="4"/>
      <c r="V20146" s="27"/>
    </row>
    <row r="20147" spans="3:22" x14ac:dyDescent="0.3">
      <c r="C20147" s="6"/>
      <c r="H20147" s="8"/>
      <c r="I20147" s="4"/>
      <c r="V20147" s="27"/>
    </row>
    <row r="20148" spans="3:22" x14ac:dyDescent="0.3">
      <c r="C20148" s="6"/>
      <c r="H20148" s="8"/>
      <c r="I20148" s="4"/>
      <c r="V20148" s="27"/>
    </row>
    <row r="20149" spans="3:22" x14ac:dyDescent="0.3">
      <c r="C20149" s="6"/>
      <c r="H20149" s="8"/>
      <c r="I20149" s="4"/>
      <c r="V20149" s="27"/>
    </row>
    <row r="20150" spans="3:22" x14ac:dyDescent="0.3">
      <c r="C20150" s="6"/>
      <c r="H20150" s="8"/>
      <c r="I20150" s="4"/>
      <c r="V20150" s="27"/>
    </row>
    <row r="20151" spans="3:22" x14ac:dyDescent="0.3">
      <c r="C20151" s="6"/>
      <c r="H20151" s="8"/>
      <c r="I20151" s="4"/>
      <c r="V20151" s="27"/>
    </row>
    <row r="20152" spans="3:22" x14ac:dyDescent="0.3">
      <c r="C20152" s="6"/>
      <c r="H20152" s="8"/>
      <c r="I20152" s="4"/>
      <c r="V20152" s="27"/>
    </row>
    <row r="20153" spans="3:22" x14ac:dyDescent="0.3">
      <c r="C20153" s="6"/>
      <c r="H20153" s="8"/>
      <c r="I20153" s="4"/>
      <c r="V20153" s="27"/>
    </row>
    <row r="20154" spans="3:22" x14ac:dyDescent="0.3">
      <c r="C20154" s="6"/>
      <c r="H20154" s="8"/>
      <c r="I20154" s="4"/>
      <c r="V20154" s="27"/>
    </row>
    <row r="20155" spans="3:22" x14ac:dyDescent="0.3">
      <c r="C20155" s="6"/>
      <c r="H20155" s="8"/>
      <c r="I20155" s="4"/>
      <c r="V20155" s="27"/>
    </row>
    <row r="20156" spans="3:22" x14ac:dyDescent="0.3">
      <c r="C20156" s="6"/>
      <c r="H20156" s="8"/>
      <c r="I20156" s="4"/>
      <c r="V20156" s="27"/>
    </row>
    <row r="20157" spans="3:22" x14ac:dyDescent="0.3">
      <c r="C20157" s="6"/>
      <c r="H20157" s="8"/>
      <c r="I20157" s="4"/>
      <c r="V20157" s="27"/>
    </row>
    <row r="20158" spans="3:22" x14ac:dyDescent="0.3">
      <c r="C20158" s="6"/>
      <c r="H20158" s="8"/>
      <c r="I20158" s="4"/>
      <c r="V20158" s="27"/>
    </row>
    <row r="20159" spans="3:22" x14ac:dyDescent="0.3">
      <c r="C20159" s="6"/>
      <c r="H20159" s="8"/>
      <c r="I20159" s="4"/>
      <c r="V20159" s="27"/>
    </row>
    <row r="20160" spans="3:22" x14ac:dyDescent="0.3">
      <c r="C20160" s="6"/>
      <c r="H20160" s="8"/>
      <c r="I20160" s="4"/>
      <c r="V20160" s="27"/>
    </row>
    <row r="20161" spans="3:22" x14ac:dyDescent="0.3">
      <c r="C20161" s="6"/>
      <c r="H20161" s="8"/>
      <c r="I20161" s="4"/>
      <c r="V20161" s="27"/>
    </row>
    <row r="20162" spans="3:22" x14ac:dyDescent="0.3">
      <c r="C20162" s="6"/>
      <c r="H20162" s="8"/>
      <c r="I20162" s="4"/>
      <c r="V20162" s="27"/>
    </row>
    <row r="20163" spans="3:22" x14ac:dyDescent="0.3">
      <c r="C20163" s="6"/>
      <c r="H20163" s="8"/>
      <c r="I20163" s="4"/>
      <c r="V20163" s="27"/>
    </row>
    <row r="20164" spans="3:22" x14ac:dyDescent="0.3">
      <c r="C20164" s="6"/>
      <c r="H20164" s="8"/>
      <c r="I20164" s="4"/>
      <c r="V20164" s="27"/>
    </row>
    <row r="20165" spans="3:22" x14ac:dyDescent="0.3">
      <c r="C20165" s="6"/>
      <c r="H20165" s="8"/>
      <c r="I20165" s="4"/>
      <c r="V20165" s="27"/>
    </row>
    <row r="20166" spans="3:22" x14ac:dyDescent="0.3">
      <c r="C20166" s="6"/>
      <c r="H20166" s="8"/>
      <c r="I20166" s="4"/>
      <c r="V20166" s="27"/>
    </row>
    <row r="20167" spans="3:22" x14ac:dyDescent="0.3">
      <c r="C20167" s="6"/>
      <c r="H20167" s="8"/>
      <c r="I20167" s="4"/>
      <c r="V20167" s="27"/>
    </row>
    <row r="20168" spans="3:22" x14ac:dyDescent="0.3">
      <c r="C20168" s="6"/>
      <c r="H20168" s="8"/>
      <c r="I20168" s="4"/>
      <c r="V20168" s="27"/>
    </row>
    <row r="20169" spans="3:22" x14ac:dyDescent="0.3">
      <c r="C20169" s="6"/>
      <c r="H20169" s="8"/>
      <c r="I20169" s="4"/>
      <c r="V20169" s="27"/>
    </row>
    <row r="20170" spans="3:22" x14ac:dyDescent="0.3">
      <c r="C20170" s="6"/>
      <c r="H20170" s="8"/>
      <c r="I20170" s="4"/>
      <c r="V20170" s="27"/>
    </row>
    <row r="20171" spans="3:22" x14ac:dyDescent="0.3">
      <c r="C20171" s="6"/>
      <c r="H20171" s="8"/>
      <c r="I20171" s="4"/>
      <c r="V20171" s="27"/>
    </row>
    <row r="20172" spans="3:22" x14ac:dyDescent="0.3">
      <c r="C20172" s="6"/>
      <c r="H20172" s="8"/>
      <c r="I20172" s="4"/>
      <c r="V20172" s="27"/>
    </row>
    <row r="20173" spans="3:22" x14ac:dyDescent="0.3">
      <c r="C20173" s="6"/>
      <c r="H20173" s="8"/>
      <c r="I20173" s="4"/>
      <c r="V20173" s="27"/>
    </row>
    <row r="20174" spans="3:22" x14ac:dyDescent="0.3">
      <c r="C20174" s="6"/>
      <c r="H20174" s="8"/>
      <c r="I20174" s="4"/>
      <c r="V20174" s="27"/>
    </row>
    <row r="20175" spans="3:22" x14ac:dyDescent="0.3">
      <c r="C20175" s="6"/>
      <c r="H20175" s="8"/>
      <c r="I20175" s="4"/>
      <c r="V20175" s="27"/>
    </row>
    <row r="20176" spans="3:22" x14ac:dyDescent="0.3">
      <c r="C20176" s="6"/>
      <c r="H20176" s="8"/>
      <c r="I20176" s="4"/>
      <c r="V20176" s="27"/>
    </row>
    <row r="20177" spans="3:22" x14ac:dyDescent="0.3">
      <c r="C20177" s="6"/>
      <c r="H20177" s="8"/>
      <c r="I20177" s="4"/>
      <c r="V20177" s="27"/>
    </row>
    <row r="20178" spans="3:22" x14ac:dyDescent="0.3">
      <c r="C20178" s="6"/>
      <c r="H20178" s="8"/>
      <c r="I20178" s="4"/>
      <c r="V20178" s="27"/>
    </row>
    <row r="20179" spans="3:22" x14ac:dyDescent="0.3">
      <c r="C20179" s="6"/>
      <c r="H20179" s="8"/>
      <c r="I20179" s="4"/>
      <c r="V20179" s="27"/>
    </row>
    <row r="20180" spans="3:22" x14ac:dyDescent="0.3">
      <c r="C20180" s="6"/>
      <c r="H20180" s="8"/>
      <c r="I20180" s="4"/>
      <c r="V20180" s="27"/>
    </row>
    <row r="20181" spans="3:22" x14ac:dyDescent="0.3">
      <c r="C20181" s="6"/>
      <c r="H20181" s="8"/>
      <c r="I20181" s="4"/>
      <c r="V20181" s="27"/>
    </row>
    <row r="20182" spans="3:22" x14ac:dyDescent="0.3">
      <c r="C20182" s="6"/>
      <c r="H20182" s="8"/>
      <c r="I20182" s="4"/>
      <c r="V20182" s="27"/>
    </row>
    <row r="20183" spans="3:22" x14ac:dyDescent="0.3">
      <c r="C20183" s="6"/>
      <c r="H20183" s="8"/>
      <c r="I20183" s="4"/>
      <c r="V20183" s="27"/>
    </row>
    <row r="20184" spans="3:22" x14ac:dyDescent="0.3">
      <c r="C20184" s="6"/>
      <c r="H20184" s="8"/>
      <c r="I20184" s="4"/>
      <c r="V20184" s="27"/>
    </row>
    <row r="20185" spans="3:22" x14ac:dyDescent="0.3">
      <c r="C20185" s="6"/>
      <c r="H20185" s="8"/>
      <c r="I20185" s="4"/>
      <c r="V20185" s="27"/>
    </row>
    <row r="20186" spans="3:22" x14ac:dyDescent="0.3">
      <c r="C20186" s="6"/>
      <c r="H20186" s="8"/>
      <c r="I20186" s="4"/>
      <c r="V20186" s="27"/>
    </row>
    <row r="20187" spans="3:22" x14ac:dyDescent="0.3">
      <c r="C20187" s="6"/>
      <c r="H20187" s="8"/>
      <c r="I20187" s="4"/>
      <c r="V20187" s="27"/>
    </row>
    <row r="20188" spans="3:22" x14ac:dyDescent="0.3">
      <c r="C20188" s="6"/>
      <c r="H20188" s="8"/>
      <c r="I20188" s="4"/>
      <c r="V20188" s="27"/>
    </row>
    <row r="20189" spans="3:22" x14ac:dyDescent="0.3">
      <c r="C20189" s="6"/>
      <c r="H20189" s="8"/>
      <c r="I20189" s="4"/>
      <c r="V20189" s="27"/>
    </row>
    <row r="20190" spans="3:22" x14ac:dyDescent="0.3">
      <c r="C20190" s="6"/>
      <c r="H20190" s="8"/>
      <c r="I20190" s="4"/>
      <c r="V20190" s="27"/>
    </row>
    <row r="20191" spans="3:22" x14ac:dyDescent="0.3">
      <c r="C20191" s="6"/>
      <c r="H20191" s="8"/>
      <c r="I20191" s="4"/>
      <c r="V20191" s="27"/>
    </row>
    <row r="20192" spans="3:22" x14ac:dyDescent="0.3">
      <c r="C20192" s="6"/>
      <c r="H20192" s="8"/>
      <c r="I20192" s="4"/>
      <c r="V20192" s="27"/>
    </row>
    <row r="20193" spans="3:22" x14ac:dyDescent="0.3">
      <c r="C20193" s="6"/>
      <c r="H20193" s="8"/>
      <c r="I20193" s="4"/>
      <c r="V20193" s="27"/>
    </row>
    <row r="20194" spans="3:22" x14ac:dyDescent="0.3">
      <c r="C20194" s="6"/>
      <c r="H20194" s="8"/>
      <c r="I20194" s="4"/>
      <c r="V20194" s="27"/>
    </row>
    <row r="20195" spans="3:22" x14ac:dyDescent="0.3">
      <c r="C20195" s="6"/>
      <c r="H20195" s="8"/>
      <c r="I20195" s="4"/>
      <c r="V20195" s="27"/>
    </row>
    <row r="20196" spans="3:22" x14ac:dyDescent="0.3">
      <c r="C20196" s="6"/>
      <c r="H20196" s="8"/>
      <c r="I20196" s="4"/>
      <c r="V20196" s="27"/>
    </row>
    <row r="20197" spans="3:22" x14ac:dyDescent="0.3">
      <c r="C20197" s="6"/>
      <c r="H20197" s="8"/>
      <c r="I20197" s="4"/>
      <c r="V20197" s="27"/>
    </row>
    <row r="20198" spans="3:22" x14ac:dyDescent="0.3">
      <c r="C20198" s="6"/>
      <c r="H20198" s="8"/>
      <c r="I20198" s="4"/>
      <c r="V20198" s="27"/>
    </row>
    <row r="20199" spans="3:22" x14ac:dyDescent="0.3">
      <c r="C20199" s="6"/>
      <c r="H20199" s="8"/>
      <c r="I20199" s="4"/>
      <c r="V20199" s="27"/>
    </row>
    <row r="20200" spans="3:22" x14ac:dyDescent="0.3">
      <c r="C20200" s="6"/>
      <c r="H20200" s="8"/>
      <c r="I20200" s="4"/>
      <c r="V20200" s="27"/>
    </row>
    <row r="20201" spans="3:22" x14ac:dyDescent="0.3">
      <c r="C20201" s="6"/>
      <c r="H20201" s="8"/>
      <c r="I20201" s="4"/>
      <c r="V20201" s="27"/>
    </row>
    <row r="20202" spans="3:22" x14ac:dyDescent="0.3">
      <c r="C20202" s="6"/>
      <c r="H20202" s="8"/>
      <c r="I20202" s="4"/>
      <c r="V20202" s="27"/>
    </row>
    <row r="20203" spans="3:22" x14ac:dyDescent="0.3">
      <c r="C20203" s="6"/>
      <c r="H20203" s="8"/>
      <c r="I20203" s="4"/>
      <c r="V20203" s="27"/>
    </row>
    <row r="20204" spans="3:22" x14ac:dyDescent="0.3">
      <c r="C20204" s="6"/>
      <c r="H20204" s="8"/>
      <c r="I20204" s="4"/>
      <c r="V20204" s="27"/>
    </row>
    <row r="20205" spans="3:22" x14ac:dyDescent="0.3">
      <c r="C20205" s="6"/>
      <c r="H20205" s="8"/>
      <c r="I20205" s="4"/>
      <c r="V20205" s="27"/>
    </row>
    <row r="20206" spans="3:22" x14ac:dyDescent="0.3">
      <c r="C20206" s="6"/>
      <c r="H20206" s="8"/>
      <c r="I20206" s="4"/>
      <c r="V20206" s="27"/>
    </row>
    <row r="20207" spans="3:22" x14ac:dyDescent="0.3">
      <c r="C20207" s="6"/>
      <c r="H20207" s="8"/>
      <c r="I20207" s="4"/>
      <c r="V20207" s="27"/>
    </row>
    <row r="20208" spans="3:22" x14ac:dyDescent="0.3">
      <c r="C20208" s="6"/>
      <c r="H20208" s="8"/>
      <c r="I20208" s="4"/>
      <c r="V20208" s="27"/>
    </row>
    <row r="20209" spans="3:22" x14ac:dyDescent="0.3">
      <c r="C20209" s="6"/>
      <c r="H20209" s="8"/>
      <c r="I20209" s="4"/>
      <c r="V20209" s="27"/>
    </row>
    <row r="20210" spans="3:22" x14ac:dyDescent="0.3">
      <c r="C20210" s="6"/>
      <c r="H20210" s="8"/>
      <c r="I20210" s="4"/>
      <c r="V20210" s="27"/>
    </row>
    <row r="20211" spans="3:22" x14ac:dyDescent="0.3">
      <c r="C20211" s="6"/>
      <c r="H20211" s="8"/>
      <c r="I20211" s="4"/>
      <c r="V20211" s="27"/>
    </row>
    <row r="20212" spans="3:22" x14ac:dyDescent="0.3">
      <c r="C20212" s="6"/>
      <c r="H20212" s="8"/>
      <c r="I20212" s="4"/>
      <c r="V20212" s="27"/>
    </row>
    <row r="20213" spans="3:22" x14ac:dyDescent="0.3">
      <c r="C20213" s="6"/>
      <c r="H20213" s="8"/>
      <c r="I20213" s="4"/>
      <c r="V20213" s="27"/>
    </row>
    <row r="20214" spans="3:22" x14ac:dyDescent="0.3">
      <c r="C20214" s="6"/>
      <c r="H20214" s="8"/>
      <c r="I20214" s="4"/>
      <c r="V20214" s="27"/>
    </row>
    <row r="20215" spans="3:22" x14ac:dyDescent="0.3">
      <c r="C20215" s="6"/>
      <c r="H20215" s="8"/>
      <c r="I20215" s="4"/>
      <c r="V20215" s="27"/>
    </row>
    <row r="20216" spans="3:22" x14ac:dyDescent="0.3">
      <c r="C20216" s="6"/>
      <c r="H20216" s="8"/>
      <c r="I20216" s="4"/>
      <c r="V20216" s="27"/>
    </row>
    <row r="20217" spans="3:22" x14ac:dyDescent="0.3">
      <c r="C20217" s="6"/>
      <c r="H20217" s="8"/>
      <c r="I20217" s="4"/>
      <c r="V20217" s="27"/>
    </row>
    <row r="20218" spans="3:22" x14ac:dyDescent="0.3">
      <c r="C20218" s="6"/>
      <c r="H20218" s="8"/>
      <c r="I20218" s="4"/>
      <c r="V20218" s="27"/>
    </row>
    <row r="20219" spans="3:22" x14ac:dyDescent="0.3">
      <c r="C20219" s="6"/>
      <c r="H20219" s="8"/>
      <c r="I20219" s="4"/>
      <c r="V20219" s="27"/>
    </row>
    <row r="20220" spans="3:22" x14ac:dyDescent="0.3">
      <c r="C20220" s="6"/>
      <c r="H20220" s="8"/>
      <c r="I20220" s="4"/>
      <c r="V20220" s="27"/>
    </row>
    <row r="20221" spans="3:22" x14ac:dyDescent="0.3">
      <c r="C20221" s="6"/>
      <c r="H20221" s="8"/>
      <c r="I20221" s="4"/>
      <c r="V20221" s="27"/>
    </row>
    <row r="20222" spans="3:22" x14ac:dyDescent="0.3">
      <c r="C20222" s="6"/>
      <c r="H20222" s="8"/>
      <c r="I20222" s="4"/>
      <c r="V20222" s="27"/>
    </row>
    <row r="20223" spans="3:22" x14ac:dyDescent="0.3">
      <c r="C20223" s="6"/>
      <c r="H20223" s="8"/>
      <c r="I20223" s="4"/>
      <c r="V20223" s="27"/>
    </row>
    <row r="20224" spans="3:22" x14ac:dyDescent="0.3">
      <c r="C20224" s="6"/>
      <c r="H20224" s="8"/>
      <c r="I20224" s="4"/>
      <c r="V20224" s="27"/>
    </row>
    <row r="20225" spans="3:22" x14ac:dyDescent="0.3">
      <c r="C20225" s="6"/>
      <c r="H20225" s="8"/>
      <c r="I20225" s="4"/>
      <c r="V20225" s="27"/>
    </row>
    <row r="20226" spans="3:22" x14ac:dyDescent="0.3">
      <c r="C20226" s="6"/>
      <c r="H20226" s="8"/>
      <c r="I20226" s="4"/>
      <c r="V20226" s="27"/>
    </row>
    <row r="20227" spans="3:22" x14ac:dyDescent="0.3">
      <c r="C20227" s="6"/>
      <c r="H20227" s="8"/>
      <c r="I20227" s="4"/>
      <c r="V20227" s="27"/>
    </row>
    <row r="20228" spans="3:22" x14ac:dyDescent="0.3">
      <c r="C20228" s="6"/>
      <c r="H20228" s="8"/>
      <c r="I20228" s="4"/>
      <c r="V20228" s="27"/>
    </row>
    <row r="20229" spans="3:22" x14ac:dyDescent="0.3">
      <c r="C20229" s="6"/>
      <c r="H20229" s="8"/>
      <c r="I20229" s="4"/>
      <c r="V20229" s="27"/>
    </row>
    <row r="20230" spans="3:22" x14ac:dyDescent="0.3">
      <c r="C20230" s="6"/>
      <c r="H20230" s="8"/>
      <c r="I20230" s="4"/>
      <c r="V20230" s="27"/>
    </row>
    <row r="20231" spans="3:22" x14ac:dyDescent="0.3">
      <c r="C20231" s="6"/>
      <c r="H20231" s="8"/>
      <c r="I20231" s="4"/>
      <c r="V20231" s="27"/>
    </row>
    <row r="20232" spans="3:22" x14ac:dyDescent="0.3">
      <c r="C20232" s="6"/>
      <c r="H20232" s="8"/>
      <c r="I20232" s="4"/>
      <c r="V20232" s="27"/>
    </row>
    <row r="20233" spans="3:22" x14ac:dyDescent="0.3">
      <c r="C20233" s="6"/>
      <c r="H20233" s="8"/>
      <c r="I20233" s="4"/>
      <c r="V20233" s="27"/>
    </row>
    <row r="20234" spans="3:22" x14ac:dyDescent="0.3">
      <c r="C20234" s="6"/>
      <c r="H20234" s="8"/>
      <c r="I20234" s="4"/>
      <c r="V20234" s="27"/>
    </row>
    <row r="20235" spans="3:22" x14ac:dyDescent="0.3">
      <c r="C20235" s="6"/>
      <c r="H20235" s="8"/>
      <c r="I20235" s="4"/>
      <c r="V20235" s="27"/>
    </row>
    <row r="20236" spans="3:22" x14ac:dyDescent="0.3">
      <c r="C20236" s="6"/>
      <c r="H20236" s="8"/>
      <c r="I20236" s="4"/>
      <c r="V20236" s="27"/>
    </row>
    <row r="20237" spans="3:22" x14ac:dyDescent="0.3">
      <c r="C20237" s="6"/>
      <c r="H20237" s="8"/>
      <c r="I20237" s="4"/>
      <c r="V20237" s="27"/>
    </row>
    <row r="20238" spans="3:22" x14ac:dyDescent="0.3">
      <c r="C20238" s="6"/>
      <c r="H20238" s="8"/>
      <c r="I20238" s="4"/>
      <c r="V20238" s="27"/>
    </row>
    <row r="20239" spans="3:22" x14ac:dyDescent="0.3">
      <c r="C20239" s="6"/>
      <c r="H20239" s="8"/>
      <c r="I20239" s="4"/>
      <c r="V20239" s="27"/>
    </row>
    <row r="20240" spans="3:22" x14ac:dyDescent="0.3">
      <c r="C20240" s="6"/>
      <c r="H20240" s="8"/>
      <c r="I20240" s="4"/>
      <c r="V20240" s="27"/>
    </row>
    <row r="20241" spans="3:22" x14ac:dyDescent="0.3">
      <c r="C20241" s="6"/>
      <c r="H20241" s="8"/>
      <c r="I20241" s="4"/>
      <c r="V20241" s="27"/>
    </row>
    <row r="20242" spans="3:22" x14ac:dyDescent="0.3">
      <c r="C20242" s="6"/>
      <c r="H20242" s="8"/>
      <c r="I20242" s="4"/>
      <c r="V20242" s="27"/>
    </row>
    <row r="20243" spans="3:22" x14ac:dyDescent="0.3">
      <c r="C20243" s="6"/>
      <c r="H20243" s="8"/>
      <c r="I20243" s="4"/>
      <c r="V20243" s="27"/>
    </row>
    <row r="20244" spans="3:22" x14ac:dyDescent="0.3">
      <c r="C20244" s="6"/>
      <c r="H20244" s="8"/>
      <c r="I20244" s="4"/>
      <c r="V20244" s="27"/>
    </row>
    <row r="20245" spans="3:22" x14ac:dyDescent="0.3">
      <c r="C20245" s="6"/>
      <c r="H20245" s="8"/>
      <c r="I20245" s="4"/>
      <c r="V20245" s="27"/>
    </row>
    <row r="20246" spans="3:22" x14ac:dyDescent="0.3">
      <c r="C20246" s="6"/>
      <c r="H20246" s="8"/>
      <c r="I20246" s="4"/>
      <c r="V20246" s="27"/>
    </row>
    <row r="20247" spans="3:22" x14ac:dyDescent="0.3">
      <c r="C20247" s="6"/>
      <c r="H20247" s="8"/>
      <c r="I20247" s="4"/>
      <c r="V20247" s="27"/>
    </row>
    <row r="20248" spans="3:22" x14ac:dyDescent="0.3">
      <c r="C20248" s="6"/>
      <c r="H20248" s="8"/>
      <c r="I20248" s="4"/>
      <c r="V20248" s="27"/>
    </row>
    <row r="20249" spans="3:22" x14ac:dyDescent="0.3">
      <c r="C20249" s="6"/>
      <c r="H20249" s="8"/>
      <c r="I20249" s="4"/>
      <c r="V20249" s="27"/>
    </row>
    <row r="20250" spans="3:22" x14ac:dyDescent="0.3">
      <c r="C20250" s="6"/>
      <c r="H20250" s="8"/>
      <c r="I20250" s="4"/>
      <c r="V20250" s="27"/>
    </row>
    <row r="20251" spans="3:22" x14ac:dyDescent="0.3">
      <c r="C20251" s="6"/>
      <c r="H20251" s="8"/>
      <c r="I20251" s="4"/>
      <c r="V20251" s="27"/>
    </row>
    <row r="20252" spans="3:22" x14ac:dyDescent="0.3">
      <c r="C20252" s="6"/>
      <c r="H20252" s="8"/>
      <c r="I20252" s="4"/>
      <c r="V20252" s="27"/>
    </row>
    <row r="20253" spans="3:22" x14ac:dyDescent="0.3">
      <c r="C20253" s="6"/>
      <c r="H20253" s="8"/>
      <c r="I20253" s="4"/>
      <c r="V20253" s="27"/>
    </row>
    <row r="20254" spans="3:22" x14ac:dyDescent="0.3">
      <c r="C20254" s="6"/>
      <c r="H20254" s="8"/>
      <c r="I20254" s="4"/>
      <c r="V20254" s="27"/>
    </row>
    <row r="20255" spans="3:22" x14ac:dyDescent="0.3">
      <c r="C20255" s="6"/>
      <c r="H20255" s="8"/>
      <c r="I20255" s="4"/>
      <c r="V20255" s="27"/>
    </row>
    <row r="20256" spans="3:22" x14ac:dyDescent="0.3">
      <c r="C20256" s="6"/>
      <c r="H20256" s="8"/>
      <c r="I20256" s="4"/>
      <c r="V20256" s="27"/>
    </row>
    <row r="20257" spans="3:22" x14ac:dyDescent="0.3">
      <c r="C20257" s="6"/>
      <c r="H20257" s="8"/>
      <c r="I20257" s="4"/>
      <c r="V20257" s="27"/>
    </row>
    <row r="20258" spans="3:22" x14ac:dyDescent="0.3">
      <c r="C20258" s="6"/>
      <c r="H20258" s="8"/>
      <c r="I20258" s="4"/>
      <c r="V20258" s="27"/>
    </row>
    <row r="20259" spans="3:22" x14ac:dyDescent="0.3">
      <c r="C20259" s="6"/>
      <c r="H20259" s="8"/>
      <c r="I20259" s="4"/>
      <c r="V20259" s="27"/>
    </row>
    <row r="20260" spans="3:22" x14ac:dyDescent="0.3">
      <c r="C20260" s="6"/>
      <c r="H20260" s="8"/>
      <c r="I20260" s="4"/>
      <c r="V20260" s="27"/>
    </row>
    <row r="20261" spans="3:22" x14ac:dyDescent="0.3">
      <c r="C20261" s="6"/>
      <c r="H20261" s="8"/>
      <c r="I20261" s="4"/>
      <c r="V20261" s="27"/>
    </row>
    <row r="20262" spans="3:22" x14ac:dyDescent="0.3">
      <c r="C20262" s="6"/>
      <c r="H20262" s="8"/>
      <c r="I20262" s="4"/>
      <c r="V20262" s="27"/>
    </row>
    <row r="20263" spans="3:22" x14ac:dyDescent="0.3">
      <c r="C20263" s="6"/>
      <c r="H20263" s="8"/>
      <c r="I20263" s="4"/>
      <c r="V20263" s="27"/>
    </row>
    <row r="20264" spans="3:22" x14ac:dyDescent="0.3">
      <c r="C20264" s="6"/>
      <c r="H20264" s="8"/>
      <c r="I20264" s="4"/>
      <c r="V20264" s="27"/>
    </row>
    <row r="20265" spans="3:22" x14ac:dyDescent="0.3">
      <c r="C20265" s="6"/>
      <c r="H20265" s="8"/>
      <c r="I20265" s="4"/>
      <c r="V20265" s="27"/>
    </row>
    <row r="20266" spans="3:22" x14ac:dyDescent="0.3">
      <c r="C20266" s="6"/>
      <c r="H20266" s="8"/>
      <c r="I20266" s="4"/>
      <c r="V20266" s="27"/>
    </row>
    <row r="20267" spans="3:22" x14ac:dyDescent="0.3">
      <c r="C20267" s="6"/>
      <c r="H20267" s="8"/>
      <c r="I20267" s="4"/>
      <c r="V20267" s="27"/>
    </row>
    <row r="20268" spans="3:22" x14ac:dyDescent="0.3">
      <c r="C20268" s="6"/>
      <c r="H20268" s="8"/>
      <c r="I20268" s="4"/>
      <c r="V20268" s="27"/>
    </row>
    <row r="20269" spans="3:22" x14ac:dyDescent="0.3">
      <c r="C20269" s="6"/>
      <c r="H20269" s="8"/>
      <c r="I20269" s="4"/>
      <c r="V20269" s="27"/>
    </row>
    <row r="20270" spans="3:22" x14ac:dyDescent="0.3">
      <c r="C20270" s="6"/>
      <c r="H20270" s="8"/>
      <c r="I20270" s="4"/>
      <c r="V20270" s="27"/>
    </row>
    <row r="20271" spans="3:22" x14ac:dyDescent="0.3">
      <c r="C20271" s="6"/>
      <c r="H20271" s="8"/>
      <c r="I20271" s="4"/>
      <c r="V20271" s="27"/>
    </row>
    <row r="20272" spans="3:22" x14ac:dyDescent="0.3">
      <c r="C20272" s="6"/>
      <c r="H20272" s="8"/>
      <c r="I20272" s="4"/>
      <c r="V20272" s="27"/>
    </row>
    <row r="20273" spans="3:22" x14ac:dyDescent="0.3">
      <c r="C20273" s="6"/>
      <c r="H20273" s="8"/>
      <c r="I20273" s="4"/>
      <c r="V20273" s="27"/>
    </row>
    <row r="20274" spans="3:22" x14ac:dyDescent="0.3">
      <c r="C20274" s="6"/>
      <c r="H20274" s="8"/>
      <c r="I20274" s="4"/>
      <c r="V20274" s="27"/>
    </row>
    <row r="20275" spans="3:22" x14ac:dyDescent="0.3">
      <c r="C20275" s="6"/>
      <c r="H20275" s="8"/>
      <c r="I20275" s="4"/>
      <c r="V20275" s="27"/>
    </row>
    <row r="20276" spans="3:22" x14ac:dyDescent="0.3">
      <c r="C20276" s="6"/>
      <c r="H20276" s="8"/>
      <c r="I20276" s="4"/>
      <c r="V20276" s="27"/>
    </row>
    <row r="20277" spans="3:22" x14ac:dyDescent="0.3">
      <c r="C20277" s="6"/>
      <c r="H20277" s="8"/>
      <c r="I20277" s="4"/>
      <c r="V20277" s="27"/>
    </row>
    <row r="20278" spans="3:22" x14ac:dyDescent="0.3">
      <c r="C20278" s="6"/>
      <c r="H20278" s="8"/>
      <c r="I20278" s="4"/>
      <c r="V20278" s="27"/>
    </row>
    <row r="20279" spans="3:22" x14ac:dyDescent="0.3">
      <c r="C20279" s="6"/>
      <c r="H20279" s="8"/>
      <c r="I20279" s="4"/>
      <c r="V20279" s="27"/>
    </row>
    <row r="20280" spans="3:22" x14ac:dyDescent="0.3">
      <c r="C20280" s="6"/>
      <c r="H20280" s="8"/>
      <c r="I20280" s="4"/>
      <c r="V20280" s="27"/>
    </row>
    <row r="20281" spans="3:22" x14ac:dyDescent="0.3">
      <c r="C20281" s="6"/>
      <c r="H20281" s="8"/>
      <c r="I20281" s="4"/>
      <c r="V20281" s="27"/>
    </row>
    <row r="20282" spans="3:22" x14ac:dyDescent="0.3">
      <c r="C20282" s="6"/>
      <c r="H20282" s="8"/>
      <c r="I20282" s="4"/>
      <c r="V20282" s="27"/>
    </row>
    <row r="20283" spans="3:22" x14ac:dyDescent="0.3">
      <c r="C20283" s="6"/>
      <c r="H20283" s="8"/>
      <c r="I20283" s="4"/>
      <c r="V20283" s="27"/>
    </row>
    <row r="20284" spans="3:22" x14ac:dyDescent="0.3">
      <c r="C20284" s="6"/>
      <c r="H20284" s="8"/>
      <c r="I20284" s="4"/>
      <c r="V20284" s="27"/>
    </row>
    <row r="20285" spans="3:22" x14ac:dyDescent="0.3">
      <c r="C20285" s="6"/>
      <c r="H20285" s="8"/>
      <c r="I20285" s="4"/>
      <c r="V20285" s="27"/>
    </row>
    <row r="20286" spans="3:22" x14ac:dyDescent="0.3">
      <c r="C20286" s="6"/>
      <c r="H20286" s="8"/>
      <c r="I20286" s="4"/>
      <c r="V20286" s="27"/>
    </row>
    <row r="20287" spans="3:22" x14ac:dyDescent="0.3">
      <c r="C20287" s="6"/>
      <c r="H20287" s="8"/>
      <c r="I20287" s="4"/>
      <c r="V20287" s="27"/>
    </row>
    <row r="20288" spans="3:22" x14ac:dyDescent="0.3">
      <c r="C20288" s="6"/>
      <c r="H20288" s="8"/>
      <c r="I20288" s="4"/>
      <c r="V20288" s="27"/>
    </row>
    <row r="20289" spans="3:22" x14ac:dyDescent="0.3">
      <c r="C20289" s="6"/>
      <c r="H20289" s="8"/>
      <c r="I20289" s="4"/>
      <c r="V20289" s="27"/>
    </row>
    <row r="20290" spans="3:22" x14ac:dyDescent="0.3">
      <c r="C20290" s="6"/>
      <c r="H20290" s="8"/>
      <c r="I20290" s="4"/>
      <c r="V20290" s="27"/>
    </row>
    <row r="20291" spans="3:22" x14ac:dyDescent="0.3">
      <c r="C20291" s="6"/>
      <c r="H20291" s="8"/>
      <c r="I20291" s="4"/>
      <c r="V20291" s="27"/>
    </row>
    <row r="20292" spans="3:22" x14ac:dyDescent="0.3">
      <c r="C20292" s="6"/>
      <c r="H20292" s="8"/>
      <c r="I20292" s="4"/>
      <c r="V20292" s="27"/>
    </row>
    <row r="20293" spans="3:22" x14ac:dyDescent="0.3">
      <c r="C20293" s="6"/>
      <c r="H20293" s="8"/>
      <c r="I20293" s="4"/>
      <c r="V20293" s="27"/>
    </row>
    <row r="20294" spans="3:22" x14ac:dyDescent="0.3">
      <c r="C20294" s="6"/>
      <c r="H20294" s="8"/>
      <c r="I20294" s="4"/>
      <c r="V20294" s="27"/>
    </row>
    <row r="20295" spans="3:22" x14ac:dyDescent="0.3">
      <c r="C20295" s="6"/>
      <c r="H20295" s="8"/>
      <c r="I20295" s="4"/>
      <c r="V20295" s="27"/>
    </row>
    <row r="20296" spans="3:22" x14ac:dyDescent="0.3">
      <c r="C20296" s="6"/>
      <c r="H20296" s="8"/>
      <c r="I20296" s="4"/>
      <c r="V20296" s="27"/>
    </row>
    <row r="20297" spans="3:22" x14ac:dyDescent="0.3">
      <c r="C20297" s="6"/>
      <c r="H20297" s="8"/>
      <c r="I20297" s="4"/>
      <c r="V20297" s="27"/>
    </row>
    <row r="20298" spans="3:22" x14ac:dyDescent="0.3">
      <c r="C20298" s="6"/>
      <c r="H20298" s="8"/>
      <c r="I20298" s="4"/>
      <c r="V20298" s="27"/>
    </row>
    <row r="20299" spans="3:22" x14ac:dyDescent="0.3">
      <c r="C20299" s="6"/>
      <c r="H20299" s="8"/>
      <c r="I20299" s="4"/>
      <c r="V20299" s="27"/>
    </row>
    <row r="20300" spans="3:22" x14ac:dyDescent="0.3">
      <c r="C20300" s="6"/>
      <c r="H20300" s="8"/>
      <c r="I20300" s="4"/>
      <c r="V20300" s="27"/>
    </row>
    <row r="20301" spans="3:22" x14ac:dyDescent="0.3">
      <c r="C20301" s="6"/>
      <c r="H20301" s="8"/>
      <c r="I20301" s="4"/>
      <c r="V20301" s="27"/>
    </row>
    <row r="20302" spans="3:22" x14ac:dyDescent="0.3">
      <c r="C20302" s="6"/>
      <c r="H20302" s="8"/>
      <c r="I20302" s="4"/>
      <c r="V20302" s="27"/>
    </row>
    <row r="20303" spans="3:22" x14ac:dyDescent="0.3">
      <c r="C20303" s="6"/>
      <c r="H20303" s="8"/>
      <c r="I20303" s="4"/>
      <c r="V20303" s="27"/>
    </row>
    <row r="20304" spans="3:22" x14ac:dyDescent="0.3">
      <c r="C20304" s="6"/>
      <c r="H20304" s="8"/>
      <c r="I20304" s="4"/>
      <c r="V20304" s="27"/>
    </row>
    <row r="20305" spans="3:22" x14ac:dyDescent="0.3">
      <c r="C20305" s="6"/>
      <c r="H20305" s="8"/>
      <c r="I20305" s="4"/>
      <c r="V20305" s="27"/>
    </row>
    <row r="20306" spans="3:22" x14ac:dyDescent="0.3">
      <c r="C20306" s="6"/>
      <c r="H20306" s="8"/>
      <c r="I20306" s="4"/>
      <c r="V20306" s="27"/>
    </row>
    <row r="20307" spans="3:22" x14ac:dyDescent="0.3">
      <c r="C20307" s="6"/>
      <c r="H20307" s="8"/>
      <c r="I20307" s="4"/>
      <c r="V20307" s="27"/>
    </row>
    <row r="20308" spans="3:22" x14ac:dyDescent="0.3">
      <c r="C20308" s="6"/>
      <c r="H20308" s="8"/>
      <c r="I20308" s="4"/>
      <c r="V20308" s="27"/>
    </row>
    <row r="20309" spans="3:22" x14ac:dyDescent="0.3">
      <c r="C20309" s="6"/>
      <c r="H20309" s="8"/>
      <c r="I20309" s="4"/>
      <c r="V20309" s="27"/>
    </row>
    <row r="20310" spans="3:22" x14ac:dyDescent="0.3">
      <c r="C20310" s="6"/>
      <c r="H20310" s="8"/>
      <c r="I20310" s="4"/>
      <c r="V20310" s="27"/>
    </row>
    <row r="20311" spans="3:22" x14ac:dyDescent="0.3">
      <c r="C20311" s="6"/>
      <c r="H20311" s="8"/>
      <c r="I20311" s="4"/>
      <c r="V20311" s="27"/>
    </row>
    <row r="20312" spans="3:22" x14ac:dyDescent="0.3">
      <c r="C20312" s="6"/>
      <c r="H20312" s="8"/>
      <c r="I20312" s="4"/>
      <c r="V20312" s="27"/>
    </row>
    <row r="20313" spans="3:22" x14ac:dyDescent="0.3">
      <c r="C20313" s="6"/>
      <c r="H20313" s="8"/>
      <c r="I20313" s="4"/>
      <c r="V20313" s="27"/>
    </row>
    <row r="20314" spans="3:22" x14ac:dyDescent="0.3">
      <c r="C20314" s="6"/>
      <c r="H20314" s="8"/>
      <c r="I20314" s="4"/>
      <c r="V20314" s="27"/>
    </row>
    <row r="20315" spans="3:22" x14ac:dyDescent="0.3">
      <c r="C20315" s="6"/>
      <c r="H20315" s="8"/>
      <c r="I20315" s="4"/>
      <c r="V20315" s="27"/>
    </row>
    <row r="20316" spans="3:22" x14ac:dyDescent="0.3">
      <c r="C20316" s="6"/>
      <c r="H20316" s="8"/>
      <c r="I20316" s="4"/>
      <c r="V20316" s="27"/>
    </row>
    <row r="20317" spans="3:22" x14ac:dyDescent="0.3">
      <c r="C20317" s="6"/>
      <c r="H20317" s="8"/>
      <c r="I20317" s="4"/>
      <c r="V20317" s="27"/>
    </row>
    <row r="20318" spans="3:22" x14ac:dyDescent="0.3">
      <c r="C20318" s="6"/>
      <c r="H20318" s="8"/>
      <c r="I20318" s="4"/>
      <c r="V20318" s="27"/>
    </row>
    <row r="20319" spans="3:22" x14ac:dyDescent="0.3">
      <c r="C20319" s="6"/>
      <c r="H20319" s="8"/>
      <c r="I20319" s="4"/>
      <c r="V20319" s="27"/>
    </row>
    <row r="20320" spans="3:22" x14ac:dyDescent="0.3">
      <c r="C20320" s="6"/>
      <c r="H20320" s="8"/>
      <c r="I20320" s="4"/>
      <c r="V20320" s="27"/>
    </row>
    <row r="20321" spans="3:22" x14ac:dyDescent="0.3">
      <c r="C20321" s="6"/>
      <c r="H20321" s="8"/>
      <c r="I20321" s="4"/>
      <c r="V20321" s="27"/>
    </row>
    <row r="20322" spans="3:22" x14ac:dyDescent="0.3">
      <c r="C20322" s="6"/>
      <c r="H20322" s="8"/>
      <c r="I20322" s="4"/>
      <c r="V20322" s="27"/>
    </row>
    <row r="20323" spans="3:22" x14ac:dyDescent="0.3">
      <c r="C20323" s="6"/>
      <c r="H20323" s="8"/>
      <c r="I20323" s="4"/>
      <c r="V20323" s="27"/>
    </row>
    <row r="20324" spans="3:22" x14ac:dyDescent="0.3">
      <c r="C20324" s="6"/>
      <c r="H20324" s="8"/>
      <c r="I20324" s="4"/>
      <c r="V20324" s="27"/>
    </row>
    <row r="20325" spans="3:22" x14ac:dyDescent="0.3">
      <c r="C20325" s="6"/>
      <c r="H20325" s="8"/>
      <c r="I20325" s="4"/>
      <c r="V20325" s="27"/>
    </row>
    <row r="20326" spans="3:22" x14ac:dyDescent="0.3">
      <c r="C20326" s="6"/>
      <c r="H20326" s="8"/>
      <c r="I20326" s="4"/>
      <c r="V20326" s="27"/>
    </row>
    <row r="20327" spans="3:22" x14ac:dyDescent="0.3">
      <c r="C20327" s="6"/>
      <c r="H20327" s="8"/>
      <c r="I20327" s="4"/>
      <c r="V20327" s="27"/>
    </row>
    <row r="20328" spans="3:22" x14ac:dyDescent="0.3">
      <c r="C20328" s="6"/>
      <c r="H20328" s="8"/>
      <c r="I20328" s="4"/>
      <c r="V20328" s="27"/>
    </row>
    <row r="20329" spans="3:22" x14ac:dyDescent="0.3">
      <c r="C20329" s="6"/>
      <c r="H20329" s="8"/>
      <c r="I20329" s="4"/>
      <c r="V20329" s="27"/>
    </row>
    <row r="20330" spans="3:22" x14ac:dyDescent="0.3">
      <c r="C20330" s="6"/>
      <c r="H20330" s="8"/>
      <c r="I20330" s="4"/>
      <c r="V20330" s="27"/>
    </row>
    <row r="20331" spans="3:22" x14ac:dyDescent="0.3">
      <c r="C20331" s="6"/>
      <c r="H20331" s="8"/>
      <c r="I20331" s="4"/>
      <c r="V20331" s="27"/>
    </row>
    <row r="20332" spans="3:22" x14ac:dyDescent="0.3">
      <c r="C20332" s="6"/>
      <c r="H20332" s="8"/>
      <c r="I20332" s="4"/>
      <c r="V20332" s="27"/>
    </row>
    <row r="20333" spans="3:22" x14ac:dyDescent="0.3">
      <c r="C20333" s="6"/>
      <c r="H20333" s="8"/>
      <c r="I20333" s="4"/>
      <c r="V20333" s="27"/>
    </row>
    <row r="20334" spans="3:22" x14ac:dyDescent="0.3">
      <c r="C20334" s="6"/>
      <c r="H20334" s="8"/>
      <c r="I20334" s="4"/>
      <c r="V20334" s="27"/>
    </row>
    <row r="20335" spans="3:22" x14ac:dyDescent="0.3">
      <c r="C20335" s="6"/>
      <c r="H20335" s="8"/>
      <c r="I20335" s="4"/>
      <c r="V20335" s="27"/>
    </row>
    <row r="20336" spans="3:22" x14ac:dyDescent="0.3">
      <c r="C20336" s="6"/>
      <c r="H20336" s="8"/>
      <c r="I20336" s="4"/>
      <c r="V20336" s="27"/>
    </row>
    <row r="20337" spans="3:22" x14ac:dyDescent="0.3">
      <c r="C20337" s="6"/>
      <c r="H20337" s="8"/>
      <c r="I20337" s="4"/>
      <c r="V20337" s="27"/>
    </row>
    <row r="20338" spans="3:22" x14ac:dyDescent="0.3">
      <c r="C20338" s="6"/>
      <c r="H20338" s="8"/>
      <c r="I20338" s="4"/>
      <c r="V20338" s="27"/>
    </row>
    <row r="20339" spans="3:22" x14ac:dyDescent="0.3">
      <c r="C20339" s="6"/>
      <c r="H20339" s="8"/>
      <c r="I20339" s="4"/>
      <c r="V20339" s="27"/>
    </row>
    <row r="20340" spans="3:22" x14ac:dyDescent="0.3">
      <c r="C20340" s="6"/>
      <c r="H20340" s="8"/>
      <c r="I20340" s="4"/>
      <c r="V20340" s="27"/>
    </row>
    <row r="20341" spans="3:22" x14ac:dyDescent="0.3">
      <c r="C20341" s="6"/>
      <c r="H20341" s="8"/>
      <c r="I20341" s="4"/>
      <c r="V20341" s="27"/>
    </row>
    <row r="20342" spans="3:22" x14ac:dyDescent="0.3">
      <c r="C20342" s="6"/>
      <c r="H20342" s="8"/>
      <c r="I20342" s="4"/>
      <c r="V20342" s="27"/>
    </row>
    <row r="20343" spans="3:22" x14ac:dyDescent="0.3">
      <c r="C20343" s="6"/>
      <c r="H20343" s="8"/>
      <c r="I20343" s="4"/>
      <c r="V20343" s="27"/>
    </row>
    <row r="20344" spans="3:22" x14ac:dyDescent="0.3">
      <c r="C20344" s="6"/>
      <c r="H20344" s="8"/>
      <c r="I20344" s="4"/>
      <c r="V20344" s="27"/>
    </row>
    <row r="20345" spans="3:22" x14ac:dyDescent="0.3">
      <c r="C20345" s="6"/>
      <c r="H20345" s="8"/>
      <c r="I20345" s="4"/>
      <c r="V20345" s="27"/>
    </row>
    <row r="20346" spans="3:22" x14ac:dyDescent="0.3">
      <c r="C20346" s="6"/>
      <c r="H20346" s="8"/>
      <c r="I20346" s="4"/>
      <c r="V20346" s="27"/>
    </row>
    <row r="20347" spans="3:22" x14ac:dyDescent="0.3">
      <c r="C20347" s="6"/>
      <c r="H20347" s="8"/>
      <c r="I20347" s="4"/>
      <c r="V20347" s="27"/>
    </row>
    <row r="20348" spans="3:22" x14ac:dyDescent="0.3">
      <c r="C20348" s="6"/>
      <c r="H20348" s="8"/>
      <c r="I20348" s="4"/>
      <c r="V20348" s="27"/>
    </row>
    <row r="20349" spans="3:22" x14ac:dyDescent="0.3">
      <c r="C20349" s="6"/>
      <c r="H20349" s="8"/>
      <c r="I20349" s="4"/>
      <c r="V20349" s="27"/>
    </row>
    <row r="20350" spans="3:22" x14ac:dyDescent="0.3">
      <c r="C20350" s="6"/>
      <c r="H20350" s="8"/>
      <c r="I20350" s="4"/>
      <c r="V20350" s="27"/>
    </row>
    <row r="20351" spans="3:22" x14ac:dyDescent="0.3">
      <c r="C20351" s="6"/>
      <c r="H20351" s="8"/>
      <c r="I20351" s="4"/>
      <c r="V20351" s="27"/>
    </row>
    <row r="20352" spans="3:22" x14ac:dyDescent="0.3">
      <c r="C20352" s="6"/>
      <c r="H20352" s="8"/>
      <c r="I20352" s="4"/>
      <c r="V20352" s="27"/>
    </row>
    <row r="20353" spans="3:22" x14ac:dyDescent="0.3">
      <c r="C20353" s="6"/>
      <c r="H20353" s="8"/>
      <c r="I20353" s="4"/>
      <c r="V20353" s="27"/>
    </row>
    <row r="20354" spans="3:22" x14ac:dyDescent="0.3">
      <c r="C20354" s="6"/>
      <c r="H20354" s="8"/>
      <c r="I20354" s="4"/>
      <c r="V20354" s="27"/>
    </row>
    <row r="20355" spans="3:22" x14ac:dyDescent="0.3">
      <c r="C20355" s="6"/>
      <c r="H20355" s="8"/>
      <c r="I20355" s="4"/>
      <c r="V20355" s="27"/>
    </row>
    <row r="20356" spans="3:22" x14ac:dyDescent="0.3">
      <c r="C20356" s="6"/>
      <c r="H20356" s="8"/>
      <c r="I20356" s="4"/>
      <c r="V20356" s="27"/>
    </row>
    <row r="20357" spans="3:22" x14ac:dyDescent="0.3">
      <c r="C20357" s="6"/>
      <c r="H20357" s="8"/>
      <c r="I20357" s="4"/>
      <c r="V20357" s="27"/>
    </row>
    <row r="20358" spans="3:22" x14ac:dyDescent="0.3">
      <c r="C20358" s="6"/>
      <c r="H20358" s="8"/>
      <c r="I20358" s="4"/>
      <c r="V20358" s="27"/>
    </row>
    <row r="20359" spans="3:22" x14ac:dyDescent="0.3">
      <c r="C20359" s="6"/>
      <c r="H20359" s="8"/>
      <c r="I20359" s="4"/>
      <c r="V20359" s="27"/>
    </row>
    <row r="20360" spans="3:22" x14ac:dyDescent="0.3">
      <c r="C20360" s="6"/>
      <c r="H20360" s="8"/>
      <c r="I20360" s="4"/>
      <c r="V20360" s="27"/>
    </row>
    <row r="20361" spans="3:22" x14ac:dyDescent="0.3">
      <c r="C20361" s="6"/>
      <c r="H20361" s="8"/>
      <c r="I20361" s="4"/>
      <c r="V20361" s="27"/>
    </row>
    <row r="20362" spans="3:22" x14ac:dyDescent="0.3">
      <c r="C20362" s="6"/>
      <c r="H20362" s="8"/>
      <c r="I20362" s="4"/>
      <c r="V20362" s="27"/>
    </row>
    <row r="20363" spans="3:22" x14ac:dyDescent="0.3">
      <c r="C20363" s="6"/>
      <c r="H20363" s="8"/>
      <c r="I20363" s="4"/>
      <c r="V20363" s="27"/>
    </row>
    <row r="20364" spans="3:22" x14ac:dyDescent="0.3">
      <c r="C20364" s="6"/>
      <c r="H20364" s="8"/>
      <c r="I20364" s="4"/>
      <c r="V20364" s="27"/>
    </row>
    <row r="20365" spans="3:22" x14ac:dyDescent="0.3">
      <c r="C20365" s="6"/>
      <c r="H20365" s="8"/>
      <c r="I20365" s="4"/>
      <c r="V20365" s="27"/>
    </row>
    <row r="20366" spans="3:22" x14ac:dyDescent="0.3">
      <c r="C20366" s="6"/>
      <c r="H20366" s="8"/>
      <c r="I20366" s="4"/>
      <c r="V20366" s="27"/>
    </row>
    <row r="20367" spans="3:22" x14ac:dyDescent="0.3">
      <c r="C20367" s="6"/>
      <c r="H20367" s="8"/>
      <c r="I20367" s="4"/>
      <c r="V20367" s="27"/>
    </row>
    <row r="20368" spans="3:22" x14ac:dyDescent="0.3">
      <c r="C20368" s="6"/>
      <c r="H20368" s="8"/>
      <c r="I20368" s="4"/>
      <c r="V20368" s="27"/>
    </row>
    <row r="20369" spans="3:22" x14ac:dyDescent="0.3">
      <c r="C20369" s="6"/>
      <c r="H20369" s="8"/>
      <c r="I20369" s="4"/>
      <c r="V20369" s="27"/>
    </row>
    <row r="20370" spans="3:22" x14ac:dyDescent="0.3">
      <c r="C20370" s="6"/>
      <c r="H20370" s="8"/>
      <c r="I20370" s="4"/>
      <c r="V20370" s="27"/>
    </row>
    <row r="20371" spans="3:22" x14ac:dyDescent="0.3">
      <c r="C20371" s="6"/>
      <c r="H20371" s="8"/>
      <c r="I20371" s="4"/>
      <c r="V20371" s="27"/>
    </row>
    <row r="20372" spans="3:22" x14ac:dyDescent="0.3">
      <c r="C20372" s="6"/>
      <c r="H20372" s="8"/>
      <c r="I20372" s="4"/>
      <c r="V20372" s="27"/>
    </row>
    <row r="20373" spans="3:22" x14ac:dyDescent="0.3">
      <c r="C20373" s="6"/>
      <c r="H20373" s="8"/>
      <c r="I20373" s="4"/>
      <c r="V20373" s="27"/>
    </row>
    <row r="20374" spans="3:22" x14ac:dyDescent="0.3">
      <c r="C20374" s="6"/>
      <c r="H20374" s="8"/>
      <c r="I20374" s="4"/>
      <c r="V20374" s="27"/>
    </row>
    <row r="20375" spans="3:22" x14ac:dyDescent="0.3">
      <c r="C20375" s="6"/>
      <c r="H20375" s="8"/>
      <c r="I20375" s="4"/>
      <c r="V20375" s="27"/>
    </row>
    <row r="20376" spans="3:22" x14ac:dyDescent="0.3">
      <c r="C20376" s="6"/>
      <c r="H20376" s="8"/>
      <c r="I20376" s="4"/>
      <c r="V20376" s="27"/>
    </row>
    <row r="20377" spans="3:22" x14ac:dyDescent="0.3">
      <c r="C20377" s="6"/>
      <c r="H20377" s="8"/>
      <c r="I20377" s="4"/>
      <c r="V20377" s="27"/>
    </row>
    <row r="20378" spans="3:22" x14ac:dyDescent="0.3">
      <c r="C20378" s="6"/>
      <c r="H20378" s="8"/>
      <c r="I20378" s="4"/>
      <c r="V20378" s="27"/>
    </row>
    <row r="20379" spans="3:22" x14ac:dyDescent="0.3">
      <c r="C20379" s="6"/>
      <c r="H20379" s="8"/>
      <c r="I20379" s="4"/>
      <c r="V20379" s="27"/>
    </row>
    <row r="20380" spans="3:22" x14ac:dyDescent="0.3">
      <c r="C20380" s="6"/>
      <c r="H20380" s="8"/>
      <c r="I20380" s="4"/>
      <c r="V20380" s="27"/>
    </row>
    <row r="20381" spans="3:22" x14ac:dyDescent="0.3">
      <c r="C20381" s="6"/>
      <c r="H20381" s="8"/>
      <c r="I20381" s="4"/>
      <c r="V20381" s="27"/>
    </row>
    <row r="20382" spans="3:22" x14ac:dyDescent="0.3">
      <c r="C20382" s="6"/>
      <c r="H20382" s="8"/>
      <c r="I20382" s="4"/>
      <c r="V20382" s="27"/>
    </row>
    <row r="20383" spans="3:22" x14ac:dyDescent="0.3">
      <c r="C20383" s="6"/>
      <c r="H20383" s="8"/>
      <c r="I20383" s="4"/>
      <c r="V20383" s="27"/>
    </row>
    <row r="20384" spans="3:22" x14ac:dyDescent="0.3">
      <c r="C20384" s="6"/>
      <c r="H20384" s="8"/>
      <c r="I20384" s="4"/>
      <c r="V20384" s="27"/>
    </row>
    <row r="20385" spans="3:22" x14ac:dyDescent="0.3">
      <c r="C20385" s="6"/>
      <c r="H20385" s="8"/>
      <c r="I20385" s="4"/>
      <c r="V20385" s="27"/>
    </row>
    <row r="20386" spans="3:22" x14ac:dyDescent="0.3">
      <c r="C20386" s="6"/>
      <c r="H20386" s="8"/>
      <c r="I20386" s="4"/>
      <c r="V20386" s="27"/>
    </row>
    <row r="20387" spans="3:22" x14ac:dyDescent="0.3">
      <c r="C20387" s="6"/>
      <c r="H20387" s="8"/>
      <c r="I20387" s="4"/>
      <c r="V20387" s="27"/>
    </row>
    <row r="20388" spans="3:22" x14ac:dyDescent="0.3">
      <c r="C20388" s="6"/>
      <c r="H20388" s="8"/>
      <c r="I20388" s="4"/>
      <c r="V20388" s="27"/>
    </row>
    <row r="20389" spans="3:22" x14ac:dyDescent="0.3">
      <c r="C20389" s="6"/>
      <c r="H20389" s="8"/>
      <c r="I20389" s="4"/>
      <c r="V20389" s="27"/>
    </row>
    <row r="20390" spans="3:22" x14ac:dyDescent="0.3">
      <c r="C20390" s="6"/>
      <c r="H20390" s="8"/>
      <c r="I20390" s="4"/>
      <c r="V20390" s="27"/>
    </row>
    <row r="20391" spans="3:22" x14ac:dyDescent="0.3">
      <c r="C20391" s="6"/>
      <c r="H20391" s="8"/>
      <c r="I20391" s="4"/>
      <c r="V20391" s="27"/>
    </row>
    <row r="20392" spans="3:22" x14ac:dyDescent="0.3">
      <c r="C20392" s="6"/>
      <c r="H20392" s="8"/>
      <c r="I20392" s="4"/>
      <c r="V20392" s="27"/>
    </row>
    <row r="20393" spans="3:22" x14ac:dyDescent="0.3">
      <c r="C20393" s="6"/>
      <c r="H20393" s="8"/>
      <c r="I20393" s="4"/>
      <c r="V20393" s="27"/>
    </row>
    <row r="20394" spans="3:22" x14ac:dyDescent="0.3">
      <c r="C20394" s="6"/>
      <c r="H20394" s="8"/>
      <c r="I20394" s="4"/>
      <c r="V20394" s="27"/>
    </row>
    <row r="20395" spans="3:22" x14ac:dyDescent="0.3">
      <c r="C20395" s="6"/>
      <c r="H20395" s="8"/>
      <c r="I20395" s="4"/>
      <c r="V20395" s="27"/>
    </row>
    <row r="20396" spans="3:22" x14ac:dyDescent="0.3">
      <c r="C20396" s="6"/>
      <c r="H20396" s="8"/>
      <c r="I20396" s="4"/>
      <c r="V20396" s="27"/>
    </row>
    <row r="20397" spans="3:22" x14ac:dyDescent="0.3">
      <c r="C20397" s="6"/>
      <c r="H20397" s="8"/>
      <c r="I20397" s="4"/>
      <c r="V20397" s="27"/>
    </row>
    <row r="20398" spans="3:22" x14ac:dyDescent="0.3">
      <c r="C20398" s="6"/>
      <c r="H20398" s="8"/>
      <c r="I20398" s="4"/>
      <c r="V20398" s="27"/>
    </row>
    <row r="20399" spans="3:22" x14ac:dyDescent="0.3">
      <c r="C20399" s="6"/>
      <c r="H20399" s="8"/>
      <c r="I20399" s="4"/>
      <c r="V20399" s="27"/>
    </row>
    <row r="20400" spans="3:22" x14ac:dyDescent="0.3">
      <c r="C20400" s="6"/>
      <c r="H20400" s="8"/>
      <c r="I20400" s="4"/>
      <c r="V20400" s="27"/>
    </row>
    <row r="20401" spans="3:22" x14ac:dyDescent="0.3">
      <c r="C20401" s="6"/>
      <c r="H20401" s="8"/>
      <c r="I20401" s="4"/>
      <c r="V20401" s="27"/>
    </row>
    <row r="20402" spans="3:22" x14ac:dyDescent="0.3">
      <c r="C20402" s="6"/>
      <c r="H20402" s="8"/>
      <c r="I20402" s="4"/>
      <c r="V20402" s="27"/>
    </row>
    <row r="20403" spans="3:22" x14ac:dyDescent="0.3">
      <c r="C20403" s="6"/>
      <c r="H20403" s="8"/>
      <c r="I20403" s="4"/>
      <c r="V20403" s="27"/>
    </row>
    <row r="20404" spans="3:22" x14ac:dyDescent="0.3">
      <c r="C20404" s="6"/>
      <c r="H20404" s="8"/>
      <c r="I20404" s="4"/>
      <c r="V20404" s="27"/>
    </row>
    <row r="20405" spans="3:22" x14ac:dyDescent="0.3">
      <c r="C20405" s="6"/>
      <c r="H20405" s="8"/>
      <c r="I20405" s="4"/>
      <c r="V20405" s="27"/>
    </row>
    <row r="20406" spans="3:22" x14ac:dyDescent="0.3">
      <c r="C20406" s="6"/>
      <c r="H20406" s="8"/>
      <c r="I20406" s="4"/>
      <c r="V20406" s="27"/>
    </row>
    <row r="20407" spans="3:22" x14ac:dyDescent="0.3">
      <c r="C20407" s="6"/>
      <c r="H20407" s="8"/>
      <c r="I20407" s="4"/>
      <c r="V20407" s="27"/>
    </row>
    <row r="20408" spans="3:22" x14ac:dyDescent="0.3">
      <c r="C20408" s="6"/>
      <c r="H20408" s="8"/>
      <c r="I20408" s="4"/>
      <c r="V20408" s="27"/>
    </row>
    <row r="20409" spans="3:22" x14ac:dyDescent="0.3">
      <c r="C20409" s="6"/>
      <c r="H20409" s="8"/>
      <c r="I20409" s="4"/>
      <c r="V20409" s="27"/>
    </row>
    <row r="20410" spans="3:22" x14ac:dyDescent="0.3">
      <c r="C20410" s="6"/>
      <c r="H20410" s="8"/>
      <c r="I20410" s="4"/>
      <c r="V20410" s="27"/>
    </row>
    <row r="20411" spans="3:22" x14ac:dyDescent="0.3">
      <c r="C20411" s="6"/>
      <c r="H20411" s="8"/>
      <c r="I20411" s="4"/>
      <c r="V20411" s="27"/>
    </row>
    <row r="20412" spans="3:22" x14ac:dyDescent="0.3">
      <c r="C20412" s="6"/>
      <c r="H20412" s="8"/>
      <c r="I20412" s="4"/>
      <c r="V20412" s="27"/>
    </row>
    <row r="20413" spans="3:22" x14ac:dyDescent="0.3">
      <c r="C20413" s="6"/>
      <c r="H20413" s="8"/>
      <c r="I20413" s="4"/>
      <c r="V20413" s="27"/>
    </row>
    <row r="20414" spans="3:22" x14ac:dyDescent="0.3">
      <c r="C20414" s="6"/>
      <c r="H20414" s="8"/>
      <c r="I20414" s="4"/>
      <c r="V20414" s="27"/>
    </row>
    <row r="20415" spans="3:22" x14ac:dyDescent="0.3">
      <c r="C20415" s="6"/>
      <c r="H20415" s="8"/>
      <c r="I20415" s="4"/>
      <c r="V20415" s="27"/>
    </row>
    <row r="20416" spans="3:22" x14ac:dyDescent="0.3">
      <c r="C20416" s="6"/>
      <c r="H20416" s="8"/>
      <c r="I20416" s="4"/>
      <c r="V20416" s="27"/>
    </row>
    <row r="20417" spans="3:22" x14ac:dyDescent="0.3">
      <c r="C20417" s="6"/>
      <c r="H20417" s="8"/>
      <c r="I20417" s="4"/>
      <c r="V20417" s="27"/>
    </row>
    <row r="20418" spans="3:22" x14ac:dyDescent="0.3">
      <c r="C20418" s="6"/>
      <c r="H20418" s="8"/>
      <c r="I20418" s="4"/>
      <c r="V20418" s="27"/>
    </row>
    <row r="20419" spans="3:22" x14ac:dyDescent="0.3">
      <c r="C20419" s="6"/>
      <c r="H20419" s="8"/>
      <c r="I20419" s="4"/>
      <c r="V20419" s="27"/>
    </row>
    <row r="20420" spans="3:22" x14ac:dyDescent="0.3">
      <c r="C20420" s="6"/>
      <c r="H20420" s="8"/>
      <c r="I20420" s="4"/>
      <c r="V20420" s="27"/>
    </row>
    <row r="20421" spans="3:22" x14ac:dyDescent="0.3">
      <c r="C20421" s="6"/>
      <c r="H20421" s="8"/>
      <c r="I20421" s="4"/>
      <c r="V20421" s="27"/>
    </row>
    <row r="20422" spans="3:22" x14ac:dyDescent="0.3">
      <c r="C20422" s="6"/>
      <c r="H20422" s="8"/>
      <c r="I20422" s="4"/>
      <c r="V20422" s="27"/>
    </row>
    <row r="20423" spans="3:22" x14ac:dyDescent="0.3">
      <c r="C20423" s="6"/>
      <c r="H20423" s="8"/>
      <c r="I20423" s="4"/>
      <c r="V20423" s="27"/>
    </row>
    <row r="20424" spans="3:22" x14ac:dyDescent="0.3">
      <c r="C20424" s="6"/>
      <c r="H20424" s="8"/>
      <c r="I20424" s="4"/>
      <c r="V20424" s="27"/>
    </row>
    <row r="20425" spans="3:22" x14ac:dyDescent="0.3">
      <c r="C20425" s="6"/>
      <c r="H20425" s="8"/>
      <c r="I20425" s="4"/>
      <c r="V20425" s="27"/>
    </row>
    <row r="20426" spans="3:22" x14ac:dyDescent="0.3">
      <c r="C20426" s="6"/>
      <c r="H20426" s="8"/>
      <c r="I20426" s="4"/>
      <c r="V20426" s="27"/>
    </row>
    <row r="20427" spans="3:22" x14ac:dyDescent="0.3">
      <c r="C20427" s="6"/>
      <c r="H20427" s="8"/>
      <c r="I20427" s="4"/>
      <c r="V20427" s="27"/>
    </row>
    <row r="20428" spans="3:22" x14ac:dyDescent="0.3">
      <c r="C20428" s="6"/>
      <c r="H20428" s="8"/>
      <c r="I20428" s="4"/>
      <c r="V20428" s="27"/>
    </row>
    <row r="20429" spans="3:22" x14ac:dyDescent="0.3">
      <c r="C20429" s="6"/>
      <c r="H20429" s="8"/>
      <c r="I20429" s="4"/>
      <c r="V20429" s="27"/>
    </row>
    <row r="20430" spans="3:22" x14ac:dyDescent="0.3">
      <c r="C20430" s="6"/>
      <c r="H20430" s="8"/>
      <c r="I20430" s="4"/>
      <c r="V20430" s="27"/>
    </row>
    <row r="20431" spans="3:22" x14ac:dyDescent="0.3">
      <c r="C20431" s="6"/>
      <c r="H20431" s="8"/>
      <c r="I20431" s="4"/>
      <c r="V20431" s="27"/>
    </row>
    <row r="20432" spans="3:22" x14ac:dyDescent="0.3">
      <c r="C20432" s="6"/>
      <c r="H20432" s="8"/>
      <c r="I20432" s="4"/>
      <c r="V20432" s="27"/>
    </row>
    <row r="20433" spans="3:22" x14ac:dyDescent="0.3">
      <c r="C20433" s="6"/>
      <c r="H20433" s="8"/>
      <c r="I20433" s="4"/>
      <c r="V20433" s="27"/>
    </row>
    <row r="20434" spans="3:22" x14ac:dyDescent="0.3">
      <c r="C20434" s="6"/>
      <c r="H20434" s="8"/>
      <c r="I20434" s="4"/>
      <c r="V20434" s="27"/>
    </row>
    <row r="20435" spans="3:22" x14ac:dyDescent="0.3">
      <c r="C20435" s="6"/>
      <c r="H20435" s="8"/>
      <c r="I20435" s="4"/>
      <c r="V20435" s="27"/>
    </row>
    <row r="20436" spans="3:22" x14ac:dyDescent="0.3">
      <c r="C20436" s="6"/>
      <c r="H20436" s="8"/>
      <c r="I20436" s="4"/>
      <c r="V20436" s="27"/>
    </row>
    <row r="20437" spans="3:22" x14ac:dyDescent="0.3">
      <c r="C20437" s="6"/>
      <c r="H20437" s="8"/>
      <c r="I20437" s="4"/>
      <c r="V20437" s="27"/>
    </row>
    <row r="20438" spans="3:22" x14ac:dyDescent="0.3">
      <c r="C20438" s="6"/>
      <c r="H20438" s="8"/>
      <c r="I20438" s="4"/>
      <c r="V20438" s="27"/>
    </row>
    <row r="20439" spans="3:22" x14ac:dyDescent="0.3">
      <c r="C20439" s="6"/>
      <c r="H20439" s="8"/>
      <c r="I20439" s="4"/>
      <c r="V20439" s="27"/>
    </row>
    <row r="20440" spans="3:22" x14ac:dyDescent="0.3">
      <c r="C20440" s="6"/>
      <c r="H20440" s="8"/>
      <c r="I20440" s="4"/>
      <c r="V20440" s="27"/>
    </row>
    <row r="20441" spans="3:22" x14ac:dyDescent="0.3">
      <c r="C20441" s="6"/>
      <c r="H20441" s="8"/>
      <c r="I20441" s="4"/>
      <c r="V20441" s="27"/>
    </row>
    <row r="20442" spans="3:22" x14ac:dyDescent="0.3">
      <c r="C20442" s="6"/>
      <c r="H20442" s="8"/>
      <c r="I20442" s="4"/>
      <c r="V20442" s="27"/>
    </row>
    <row r="20443" spans="3:22" x14ac:dyDescent="0.3">
      <c r="C20443" s="6"/>
      <c r="H20443" s="8"/>
      <c r="I20443" s="4"/>
      <c r="V20443" s="27"/>
    </row>
    <row r="20444" spans="3:22" x14ac:dyDescent="0.3">
      <c r="C20444" s="6"/>
      <c r="H20444" s="8"/>
      <c r="I20444" s="4"/>
      <c r="V20444" s="27"/>
    </row>
    <row r="20445" spans="3:22" x14ac:dyDescent="0.3">
      <c r="C20445" s="6"/>
      <c r="H20445" s="8"/>
      <c r="I20445" s="4"/>
      <c r="V20445" s="27"/>
    </row>
    <row r="20446" spans="3:22" x14ac:dyDescent="0.3">
      <c r="C20446" s="6"/>
      <c r="H20446" s="8"/>
      <c r="I20446" s="4"/>
      <c r="V20446" s="27"/>
    </row>
    <row r="20447" spans="3:22" x14ac:dyDescent="0.3">
      <c r="C20447" s="6"/>
      <c r="H20447" s="8"/>
      <c r="I20447" s="4"/>
      <c r="V20447" s="27"/>
    </row>
    <row r="20448" spans="3:22" x14ac:dyDescent="0.3">
      <c r="C20448" s="6"/>
      <c r="H20448" s="8"/>
      <c r="I20448" s="4"/>
      <c r="V20448" s="27"/>
    </row>
    <row r="20449" spans="3:22" x14ac:dyDescent="0.3">
      <c r="C20449" s="6"/>
      <c r="H20449" s="8"/>
      <c r="I20449" s="4"/>
      <c r="V20449" s="27"/>
    </row>
    <row r="20450" spans="3:22" x14ac:dyDescent="0.3">
      <c r="C20450" s="6"/>
      <c r="H20450" s="8"/>
      <c r="I20450" s="4"/>
      <c r="V20450" s="27"/>
    </row>
    <row r="20451" spans="3:22" x14ac:dyDescent="0.3">
      <c r="C20451" s="6"/>
      <c r="H20451" s="8"/>
      <c r="I20451" s="4"/>
      <c r="V20451" s="27"/>
    </row>
    <row r="20452" spans="3:22" x14ac:dyDescent="0.3">
      <c r="C20452" s="6"/>
      <c r="H20452" s="8"/>
      <c r="I20452" s="4"/>
      <c r="V20452" s="27"/>
    </row>
    <row r="20453" spans="3:22" x14ac:dyDescent="0.3">
      <c r="C20453" s="6"/>
      <c r="H20453" s="8"/>
      <c r="I20453" s="4"/>
      <c r="V20453" s="27"/>
    </row>
    <row r="20454" spans="3:22" x14ac:dyDescent="0.3">
      <c r="C20454" s="6"/>
      <c r="H20454" s="8"/>
      <c r="I20454" s="4"/>
      <c r="V20454" s="27"/>
    </row>
    <row r="20455" spans="3:22" x14ac:dyDescent="0.3">
      <c r="C20455" s="6"/>
      <c r="H20455" s="8"/>
      <c r="I20455" s="4"/>
      <c r="V20455" s="27"/>
    </row>
    <row r="20456" spans="3:22" x14ac:dyDescent="0.3">
      <c r="C20456" s="6"/>
      <c r="H20456" s="8"/>
      <c r="I20456" s="4"/>
      <c r="V20456" s="27"/>
    </row>
    <row r="20457" spans="3:22" x14ac:dyDescent="0.3">
      <c r="C20457" s="6"/>
      <c r="H20457" s="8"/>
      <c r="I20457" s="4"/>
      <c r="V20457" s="27"/>
    </row>
    <row r="20458" spans="3:22" x14ac:dyDescent="0.3">
      <c r="C20458" s="6"/>
      <c r="H20458" s="8"/>
      <c r="I20458" s="4"/>
      <c r="V20458" s="27"/>
    </row>
    <row r="20459" spans="3:22" x14ac:dyDescent="0.3">
      <c r="C20459" s="6"/>
      <c r="H20459" s="8"/>
      <c r="I20459" s="4"/>
      <c r="V20459" s="27"/>
    </row>
    <row r="20460" spans="3:22" x14ac:dyDescent="0.3">
      <c r="C20460" s="6"/>
      <c r="H20460" s="8"/>
      <c r="I20460" s="4"/>
      <c r="V20460" s="27"/>
    </row>
    <row r="20461" spans="3:22" x14ac:dyDescent="0.3">
      <c r="C20461" s="6"/>
      <c r="H20461" s="8"/>
      <c r="I20461" s="4"/>
      <c r="V20461" s="27"/>
    </row>
    <row r="20462" spans="3:22" x14ac:dyDescent="0.3">
      <c r="C20462" s="6"/>
      <c r="H20462" s="8"/>
      <c r="I20462" s="4"/>
      <c r="V20462" s="27"/>
    </row>
    <row r="20463" spans="3:22" x14ac:dyDescent="0.3">
      <c r="C20463" s="6"/>
      <c r="H20463" s="8"/>
      <c r="I20463" s="4"/>
      <c r="V20463" s="27"/>
    </row>
    <row r="20464" spans="3:22" x14ac:dyDescent="0.3">
      <c r="C20464" s="6"/>
      <c r="H20464" s="8"/>
      <c r="I20464" s="4"/>
      <c r="V20464" s="27"/>
    </row>
    <row r="20465" spans="3:22" x14ac:dyDescent="0.3">
      <c r="C20465" s="6"/>
      <c r="H20465" s="8"/>
      <c r="I20465" s="4"/>
      <c r="V20465" s="27"/>
    </row>
    <row r="20466" spans="3:22" x14ac:dyDescent="0.3">
      <c r="C20466" s="6"/>
      <c r="H20466" s="8"/>
      <c r="I20466" s="4"/>
      <c r="V20466" s="27"/>
    </row>
    <row r="20467" spans="3:22" x14ac:dyDescent="0.3">
      <c r="C20467" s="6"/>
      <c r="H20467" s="8"/>
      <c r="I20467" s="4"/>
      <c r="V20467" s="27"/>
    </row>
    <row r="20468" spans="3:22" x14ac:dyDescent="0.3">
      <c r="C20468" s="6"/>
      <c r="H20468" s="8"/>
      <c r="I20468" s="4"/>
      <c r="V20468" s="27"/>
    </row>
    <row r="20469" spans="3:22" x14ac:dyDescent="0.3">
      <c r="C20469" s="6"/>
      <c r="H20469" s="8"/>
      <c r="I20469" s="4"/>
      <c r="V20469" s="27"/>
    </row>
    <row r="20470" spans="3:22" x14ac:dyDescent="0.3">
      <c r="C20470" s="6"/>
      <c r="H20470" s="8"/>
      <c r="I20470" s="4"/>
      <c r="V20470" s="27"/>
    </row>
    <row r="20471" spans="3:22" x14ac:dyDescent="0.3">
      <c r="C20471" s="6"/>
      <c r="H20471" s="8"/>
      <c r="I20471" s="4"/>
      <c r="V20471" s="27"/>
    </row>
    <row r="20472" spans="3:22" x14ac:dyDescent="0.3">
      <c r="C20472" s="6"/>
      <c r="H20472" s="8"/>
      <c r="I20472" s="4"/>
      <c r="V20472" s="27"/>
    </row>
    <row r="20473" spans="3:22" x14ac:dyDescent="0.3">
      <c r="C20473" s="6"/>
      <c r="H20473" s="8"/>
      <c r="I20473" s="4"/>
      <c r="V20473" s="27"/>
    </row>
    <row r="20474" spans="3:22" x14ac:dyDescent="0.3">
      <c r="C20474" s="6"/>
      <c r="H20474" s="8"/>
      <c r="I20474" s="4"/>
      <c r="V20474" s="27"/>
    </row>
    <row r="20475" spans="3:22" x14ac:dyDescent="0.3">
      <c r="C20475" s="6"/>
      <c r="H20475" s="8"/>
      <c r="I20475" s="4"/>
      <c r="V20475" s="27"/>
    </row>
    <row r="20476" spans="3:22" x14ac:dyDescent="0.3">
      <c r="C20476" s="6"/>
      <c r="H20476" s="8"/>
      <c r="I20476" s="4"/>
      <c r="V20476" s="27"/>
    </row>
    <row r="20477" spans="3:22" x14ac:dyDescent="0.3">
      <c r="C20477" s="6"/>
      <c r="H20477" s="8"/>
      <c r="I20477" s="4"/>
      <c r="V20477" s="27"/>
    </row>
    <row r="20478" spans="3:22" x14ac:dyDescent="0.3">
      <c r="C20478" s="6"/>
      <c r="H20478" s="8"/>
      <c r="I20478" s="4"/>
      <c r="V20478" s="27"/>
    </row>
    <row r="20479" spans="3:22" x14ac:dyDescent="0.3">
      <c r="C20479" s="6"/>
      <c r="H20479" s="8"/>
      <c r="I20479" s="4"/>
      <c r="V20479" s="27"/>
    </row>
    <row r="20480" spans="3:22" x14ac:dyDescent="0.3">
      <c r="C20480" s="6"/>
      <c r="H20480" s="8"/>
      <c r="I20480" s="4"/>
      <c r="V20480" s="27"/>
    </row>
    <row r="20481" spans="3:22" x14ac:dyDescent="0.3">
      <c r="C20481" s="6"/>
      <c r="H20481" s="8"/>
      <c r="I20481" s="4"/>
      <c r="V20481" s="27"/>
    </row>
    <row r="20482" spans="3:22" x14ac:dyDescent="0.3">
      <c r="C20482" s="6"/>
      <c r="H20482" s="8"/>
      <c r="I20482" s="4"/>
      <c r="V20482" s="27"/>
    </row>
    <row r="20483" spans="3:22" x14ac:dyDescent="0.3">
      <c r="C20483" s="6"/>
      <c r="H20483" s="8"/>
      <c r="I20483" s="4"/>
      <c r="V20483" s="27"/>
    </row>
    <row r="20484" spans="3:22" x14ac:dyDescent="0.3">
      <c r="C20484" s="6"/>
      <c r="H20484" s="8"/>
      <c r="I20484" s="4"/>
      <c r="V20484" s="27"/>
    </row>
    <row r="20485" spans="3:22" x14ac:dyDescent="0.3">
      <c r="C20485" s="6"/>
      <c r="H20485" s="8"/>
      <c r="I20485" s="4"/>
      <c r="V20485" s="27"/>
    </row>
    <row r="20486" spans="3:22" x14ac:dyDescent="0.3">
      <c r="C20486" s="6"/>
      <c r="H20486" s="8"/>
      <c r="I20486" s="4"/>
      <c r="V20486" s="27"/>
    </row>
    <row r="20487" spans="3:22" x14ac:dyDescent="0.3">
      <c r="C20487" s="6"/>
      <c r="H20487" s="8"/>
      <c r="I20487" s="4"/>
      <c r="V20487" s="27"/>
    </row>
    <row r="20488" spans="3:22" x14ac:dyDescent="0.3">
      <c r="C20488" s="6"/>
      <c r="H20488" s="8"/>
      <c r="I20488" s="4"/>
      <c r="V20488" s="27"/>
    </row>
    <row r="20489" spans="3:22" x14ac:dyDescent="0.3">
      <c r="C20489" s="6"/>
      <c r="H20489" s="8"/>
      <c r="I20489" s="4"/>
      <c r="V20489" s="27"/>
    </row>
    <row r="20490" spans="3:22" x14ac:dyDescent="0.3">
      <c r="C20490" s="6"/>
      <c r="H20490" s="8"/>
      <c r="I20490" s="4"/>
      <c r="V20490" s="27"/>
    </row>
    <row r="20491" spans="3:22" x14ac:dyDescent="0.3">
      <c r="C20491" s="6"/>
      <c r="H20491" s="8"/>
      <c r="I20491" s="4"/>
      <c r="V20491" s="27"/>
    </row>
    <row r="20492" spans="3:22" x14ac:dyDescent="0.3">
      <c r="C20492" s="6"/>
      <c r="H20492" s="8"/>
      <c r="I20492" s="4"/>
      <c r="V20492" s="27"/>
    </row>
    <row r="20493" spans="3:22" x14ac:dyDescent="0.3">
      <c r="C20493" s="6"/>
      <c r="H20493" s="8"/>
      <c r="I20493" s="4"/>
      <c r="V20493" s="27"/>
    </row>
    <row r="20494" spans="3:22" x14ac:dyDescent="0.3">
      <c r="C20494" s="6"/>
      <c r="H20494" s="8"/>
      <c r="I20494" s="4"/>
      <c r="V20494" s="27"/>
    </row>
    <row r="20495" spans="3:22" x14ac:dyDescent="0.3">
      <c r="C20495" s="6"/>
      <c r="H20495" s="8"/>
      <c r="I20495" s="4"/>
      <c r="V20495" s="27"/>
    </row>
    <row r="20496" spans="3:22" x14ac:dyDescent="0.3">
      <c r="C20496" s="6"/>
      <c r="H20496" s="8"/>
      <c r="I20496" s="4"/>
      <c r="V20496" s="27"/>
    </row>
    <row r="20497" spans="3:22" x14ac:dyDescent="0.3">
      <c r="C20497" s="6"/>
      <c r="H20497" s="8"/>
      <c r="I20497" s="4"/>
      <c r="V20497" s="27"/>
    </row>
    <row r="20498" spans="3:22" x14ac:dyDescent="0.3">
      <c r="C20498" s="6"/>
      <c r="H20498" s="8"/>
      <c r="I20498" s="4"/>
      <c r="V20498" s="27"/>
    </row>
    <row r="20499" spans="3:22" x14ac:dyDescent="0.3">
      <c r="C20499" s="6"/>
      <c r="H20499" s="8"/>
      <c r="I20499" s="4"/>
      <c r="V20499" s="27"/>
    </row>
    <row r="20500" spans="3:22" x14ac:dyDescent="0.3">
      <c r="C20500" s="6"/>
      <c r="H20500" s="8"/>
      <c r="I20500" s="4"/>
      <c r="V20500" s="27"/>
    </row>
    <row r="20501" spans="3:22" x14ac:dyDescent="0.3">
      <c r="C20501" s="6"/>
      <c r="H20501" s="8"/>
      <c r="I20501" s="4"/>
      <c r="V20501" s="27"/>
    </row>
    <row r="20502" spans="3:22" x14ac:dyDescent="0.3">
      <c r="C20502" s="6"/>
      <c r="H20502" s="8"/>
      <c r="I20502" s="4"/>
      <c r="V20502" s="27"/>
    </row>
    <row r="20503" spans="3:22" x14ac:dyDescent="0.3">
      <c r="C20503" s="6"/>
      <c r="H20503" s="8"/>
      <c r="I20503" s="4"/>
      <c r="V20503" s="27"/>
    </row>
    <row r="20504" spans="3:22" x14ac:dyDescent="0.3">
      <c r="C20504" s="6"/>
      <c r="H20504" s="8"/>
      <c r="I20504" s="4"/>
      <c r="V20504" s="27"/>
    </row>
    <row r="20505" spans="3:22" x14ac:dyDescent="0.3">
      <c r="C20505" s="6"/>
      <c r="H20505" s="8"/>
      <c r="I20505" s="4"/>
      <c r="V20505" s="27"/>
    </row>
    <row r="20506" spans="3:22" x14ac:dyDescent="0.3">
      <c r="C20506" s="6"/>
      <c r="H20506" s="8"/>
      <c r="I20506" s="4"/>
      <c r="V20506" s="27"/>
    </row>
    <row r="20507" spans="3:22" x14ac:dyDescent="0.3">
      <c r="C20507" s="6"/>
      <c r="H20507" s="8"/>
      <c r="I20507" s="4"/>
      <c r="V20507" s="27"/>
    </row>
    <row r="20508" spans="3:22" x14ac:dyDescent="0.3">
      <c r="C20508" s="6"/>
      <c r="H20508" s="8"/>
      <c r="I20508" s="4"/>
      <c r="V20508" s="27"/>
    </row>
    <row r="20509" spans="3:22" x14ac:dyDescent="0.3">
      <c r="C20509" s="6"/>
      <c r="H20509" s="8"/>
      <c r="I20509" s="4"/>
      <c r="V20509" s="27"/>
    </row>
    <row r="20510" spans="3:22" x14ac:dyDescent="0.3">
      <c r="C20510" s="6"/>
      <c r="H20510" s="8"/>
      <c r="I20510" s="4"/>
      <c r="V20510" s="27"/>
    </row>
    <row r="20511" spans="3:22" x14ac:dyDescent="0.3">
      <c r="C20511" s="6"/>
      <c r="H20511" s="8"/>
      <c r="I20511" s="4"/>
      <c r="V20511" s="27"/>
    </row>
    <row r="20512" spans="3:22" x14ac:dyDescent="0.3">
      <c r="C20512" s="6"/>
      <c r="H20512" s="8"/>
      <c r="I20512" s="4"/>
      <c r="V20512" s="27"/>
    </row>
    <row r="20513" spans="3:22" x14ac:dyDescent="0.3">
      <c r="C20513" s="6"/>
      <c r="H20513" s="8"/>
      <c r="I20513" s="4"/>
      <c r="V20513" s="27"/>
    </row>
    <row r="20514" spans="3:22" x14ac:dyDescent="0.3">
      <c r="C20514" s="6"/>
      <c r="H20514" s="8"/>
      <c r="I20514" s="4"/>
      <c r="V20514" s="27"/>
    </row>
    <row r="20515" spans="3:22" x14ac:dyDescent="0.3">
      <c r="C20515" s="6"/>
      <c r="H20515" s="8"/>
      <c r="I20515" s="4"/>
      <c r="V20515" s="27"/>
    </row>
    <row r="20516" spans="3:22" x14ac:dyDescent="0.3">
      <c r="C20516" s="6"/>
      <c r="H20516" s="8"/>
      <c r="I20516" s="4"/>
      <c r="V20516" s="27"/>
    </row>
    <row r="20517" spans="3:22" x14ac:dyDescent="0.3">
      <c r="C20517" s="6"/>
      <c r="H20517" s="8"/>
      <c r="I20517" s="4"/>
      <c r="V20517" s="27"/>
    </row>
    <row r="20518" spans="3:22" x14ac:dyDescent="0.3">
      <c r="C20518" s="6"/>
      <c r="H20518" s="8"/>
      <c r="I20518" s="4"/>
      <c r="V20518" s="27"/>
    </row>
    <row r="20519" spans="3:22" x14ac:dyDescent="0.3">
      <c r="C20519" s="6"/>
      <c r="H20519" s="8"/>
      <c r="I20519" s="4"/>
      <c r="V20519" s="27"/>
    </row>
    <row r="20520" spans="3:22" x14ac:dyDescent="0.3">
      <c r="C20520" s="6"/>
      <c r="H20520" s="8"/>
      <c r="I20520" s="4"/>
      <c r="V20520" s="27"/>
    </row>
    <row r="20521" spans="3:22" x14ac:dyDescent="0.3">
      <c r="C20521" s="6"/>
      <c r="H20521" s="8"/>
      <c r="I20521" s="4"/>
      <c r="V20521" s="27"/>
    </row>
    <row r="20522" spans="3:22" x14ac:dyDescent="0.3">
      <c r="C20522" s="6"/>
      <c r="H20522" s="8"/>
      <c r="I20522" s="4"/>
      <c r="V20522" s="27"/>
    </row>
    <row r="20523" spans="3:22" x14ac:dyDescent="0.3">
      <c r="C20523" s="6"/>
      <c r="H20523" s="8"/>
      <c r="I20523" s="4"/>
      <c r="V20523" s="27"/>
    </row>
    <row r="20524" spans="3:22" x14ac:dyDescent="0.3">
      <c r="C20524" s="6"/>
      <c r="H20524" s="8"/>
      <c r="I20524" s="4"/>
      <c r="V20524" s="27"/>
    </row>
    <row r="20525" spans="3:22" x14ac:dyDescent="0.3">
      <c r="C20525" s="6"/>
      <c r="H20525" s="8"/>
      <c r="I20525" s="4"/>
      <c r="V20525" s="27"/>
    </row>
    <row r="20526" spans="3:22" x14ac:dyDescent="0.3">
      <c r="C20526" s="6"/>
      <c r="H20526" s="8"/>
      <c r="I20526" s="4"/>
      <c r="V20526" s="27"/>
    </row>
    <row r="20527" spans="3:22" x14ac:dyDescent="0.3">
      <c r="C20527" s="6"/>
      <c r="H20527" s="8"/>
      <c r="I20527" s="4"/>
      <c r="V20527" s="27"/>
    </row>
    <row r="20528" spans="3:22" x14ac:dyDescent="0.3">
      <c r="C20528" s="6"/>
      <c r="H20528" s="8"/>
      <c r="I20528" s="4"/>
      <c r="V20528" s="27"/>
    </row>
    <row r="20529" spans="3:22" x14ac:dyDescent="0.3">
      <c r="C20529" s="6"/>
      <c r="H20529" s="8"/>
      <c r="I20529" s="4"/>
      <c r="V20529" s="27"/>
    </row>
    <row r="20530" spans="3:22" x14ac:dyDescent="0.3">
      <c r="C20530" s="6"/>
      <c r="H20530" s="8"/>
      <c r="I20530" s="4"/>
      <c r="V20530" s="27"/>
    </row>
    <row r="20531" spans="3:22" x14ac:dyDescent="0.3">
      <c r="C20531" s="6"/>
      <c r="H20531" s="8"/>
      <c r="I20531" s="4"/>
      <c r="V20531" s="27"/>
    </row>
    <row r="20532" spans="3:22" x14ac:dyDescent="0.3">
      <c r="C20532" s="6"/>
      <c r="H20532" s="8"/>
      <c r="I20532" s="4"/>
      <c r="V20532" s="27"/>
    </row>
    <row r="20533" spans="3:22" x14ac:dyDescent="0.3">
      <c r="C20533" s="6"/>
      <c r="H20533" s="8"/>
      <c r="I20533" s="4"/>
      <c r="V20533" s="27"/>
    </row>
    <row r="20534" spans="3:22" x14ac:dyDescent="0.3">
      <c r="C20534" s="6"/>
      <c r="H20534" s="8"/>
      <c r="I20534" s="4"/>
      <c r="V20534" s="27"/>
    </row>
    <row r="20535" spans="3:22" x14ac:dyDescent="0.3">
      <c r="C20535" s="6"/>
      <c r="H20535" s="8"/>
      <c r="I20535" s="4"/>
      <c r="V20535" s="27"/>
    </row>
    <row r="20536" spans="3:22" x14ac:dyDescent="0.3">
      <c r="C20536" s="6"/>
      <c r="H20536" s="8"/>
      <c r="I20536" s="4"/>
      <c r="V20536" s="27"/>
    </row>
    <row r="20537" spans="3:22" x14ac:dyDescent="0.3">
      <c r="C20537" s="6"/>
      <c r="H20537" s="8"/>
      <c r="I20537" s="4"/>
      <c r="V20537" s="27"/>
    </row>
    <row r="20538" spans="3:22" x14ac:dyDescent="0.3">
      <c r="C20538" s="6"/>
      <c r="H20538" s="8"/>
      <c r="I20538" s="4"/>
      <c r="V20538" s="27"/>
    </row>
    <row r="20539" spans="3:22" x14ac:dyDescent="0.3">
      <c r="C20539" s="6"/>
      <c r="H20539" s="8"/>
      <c r="I20539" s="4"/>
      <c r="V20539" s="27"/>
    </row>
    <row r="20540" spans="3:22" x14ac:dyDescent="0.3">
      <c r="C20540" s="6"/>
      <c r="H20540" s="8"/>
      <c r="I20540" s="4"/>
      <c r="V20540" s="27"/>
    </row>
    <row r="20541" spans="3:22" x14ac:dyDescent="0.3">
      <c r="C20541" s="6"/>
      <c r="H20541" s="8"/>
      <c r="I20541" s="4"/>
      <c r="V20541" s="27"/>
    </row>
    <row r="20542" spans="3:22" x14ac:dyDescent="0.3">
      <c r="C20542" s="6"/>
      <c r="H20542" s="8"/>
      <c r="I20542" s="4"/>
      <c r="V20542" s="27"/>
    </row>
    <row r="20543" spans="3:22" x14ac:dyDescent="0.3">
      <c r="C20543" s="6"/>
      <c r="H20543" s="8"/>
      <c r="I20543" s="4"/>
      <c r="V20543" s="27"/>
    </row>
    <row r="20544" spans="3:22" x14ac:dyDescent="0.3">
      <c r="C20544" s="6"/>
      <c r="H20544" s="8"/>
      <c r="I20544" s="4"/>
      <c r="V20544" s="27"/>
    </row>
    <row r="20545" spans="3:22" x14ac:dyDescent="0.3">
      <c r="C20545" s="6"/>
      <c r="H20545" s="8"/>
      <c r="I20545" s="4"/>
      <c r="V20545" s="27"/>
    </row>
    <row r="20546" spans="3:22" x14ac:dyDescent="0.3">
      <c r="C20546" s="6"/>
      <c r="H20546" s="8"/>
      <c r="I20546" s="4"/>
      <c r="V20546" s="27"/>
    </row>
    <row r="20547" spans="3:22" x14ac:dyDescent="0.3">
      <c r="C20547" s="6"/>
      <c r="H20547" s="8"/>
      <c r="I20547" s="4"/>
      <c r="V20547" s="27"/>
    </row>
    <row r="20548" spans="3:22" x14ac:dyDescent="0.3">
      <c r="C20548" s="6"/>
      <c r="H20548" s="8"/>
      <c r="I20548" s="4"/>
      <c r="V20548" s="27"/>
    </row>
    <row r="20549" spans="3:22" x14ac:dyDescent="0.3">
      <c r="C20549" s="6"/>
      <c r="H20549" s="8"/>
      <c r="I20549" s="4"/>
      <c r="V20549" s="27"/>
    </row>
    <row r="20550" spans="3:22" x14ac:dyDescent="0.3">
      <c r="C20550" s="6"/>
      <c r="H20550" s="8"/>
      <c r="I20550" s="4"/>
      <c r="V20550" s="27"/>
    </row>
    <row r="20551" spans="3:22" x14ac:dyDescent="0.3">
      <c r="C20551" s="6"/>
      <c r="H20551" s="8"/>
      <c r="I20551" s="4"/>
      <c r="V20551" s="27"/>
    </row>
    <row r="20552" spans="3:22" x14ac:dyDescent="0.3">
      <c r="C20552" s="6"/>
      <c r="H20552" s="8"/>
      <c r="I20552" s="4"/>
      <c r="V20552" s="27"/>
    </row>
    <row r="20553" spans="3:22" x14ac:dyDescent="0.3">
      <c r="C20553" s="6"/>
      <c r="H20553" s="8"/>
      <c r="I20553" s="4"/>
      <c r="V20553" s="27"/>
    </row>
    <row r="20554" spans="3:22" x14ac:dyDescent="0.3">
      <c r="C20554" s="6"/>
      <c r="H20554" s="8"/>
      <c r="I20554" s="4"/>
      <c r="V20554" s="27"/>
    </row>
    <row r="20555" spans="3:22" x14ac:dyDescent="0.3">
      <c r="C20555" s="6"/>
      <c r="H20555" s="8"/>
      <c r="I20555" s="4"/>
      <c r="V20555" s="27"/>
    </row>
    <row r="20556" spans="3:22" x14ac:dyDescent="0.3">
      <c r="C20556" s="6"/>
      <c r="H20556" s="8"/>
      <c r="I20556" s="4"/>
      <c r="V20556" s="27"/>
    </row>
    <row r="20557" spans="3:22" x14ac:dyDescent="0.3">
      <c r="C20557" s="6"/>
      <c r="H20557" s="8"/>
      <c r="I20557" s="4"/>
      <c r="V20557" s="27"/>
    </row>
    <row r="20558" spans="3:22" x14ac:dyDescent="0.3">
      <c r="C20558" s="6"/>
      <c r="H20558" s="8"/>
      <c r="I20558" s="4"/>
      <c r="V20558" s="27"/>
    </row>
    <row r="20559" spans="3:22" x14ac:dyDescent="0.3">
      <c r="C20559" s="6"/>
      <c r="H20559" s="8"/>
      <c r="I20559" s="4"/>
      <c r="V20559" s="27"/>
    </row>
    <row r="20560" spans="3:22" x14ac:dyDescent="0.3">
      <c r="C20560" s="6"/>
      <c r="H20560" s="8"/>
      <c r="I20560" s="4"/>
      <c r="V20560" s="27"/>
    </row>
    <row r="20561" spans="3:22" x14ac:dyDescent="0.3">
      <c r="C20561" s="6"/>
      <c r="H20561" s="8"/>
      <c r="I20561" s="4"/>
      <c r="V20561" s="27"/>
    </row>
    <row r="20562" spans="3:22" x14ac:dyDescent="0.3">
      <c r="C20562" s="6"/>
      <c r="H20562" s="8"/>
      <c r="I20562" s="4"/>
      <c r="V20562" s="27"/>
    </row>
    <row r="20563" spans="3:22" x14ac:dyDescent="0.3">
      <c r="C20563" s="6"/>
      <c r="H20563" s="8"/>
      <c r="I20563" s="4"/>
      <c r="V20563" s="27"/>
    </row>
    <row r="20564" spans="3:22" x14ac:dyDescent="0.3">
      <c r="C20564" s="6"/>
      <c r="H20564" s="8"/>
      <c r="I20564" s="4"/>
      <c r="V20564" s="27"/>
    </row>
    <row r="20565" spans="3:22" x14ac:dyDescent="0.3">
      <c r="C20565" s="6"/>
      <c r="H20565" s="8"/>
      <c r="I20565" s="4"/>
      <c r="V20565" s="27"/>
    </row>
    <row r="20566" spans="3:22" x14ac:dyDescent="0.3">
      <c r="C20566" s="6"/>
      <c r="H20566" s="8"/>
      <c r="I20566" s="4"/>
      <c r="V20566" s="27"/>
    </row>
    <row r="20567" spans="3:22" x14ac:dyDescent="0.3">
      <c r="C20567" s="6"/>
      <c r="H20567" s="8"/>
      <c r="I20567" s="4"/>
      <c r="V20567" s="27"/>
    </row>
    <row r="20568" spans="3:22" x14ac:dyDescent="0.3">
      <c r="C20568" s="6"/>
      <c r="H20568" s="8"/>
      <c r="I20568" s="4"/>
      <c r="V20568" s="27"/>
    </row>
    <row r="20569" spans="3:22" x14ac:dyDescent="0.3">
      <c r="C20569" s="6"/>
      <c r="H20569" s="8"/>
      <c r="I20569" s="4"/>
      <c r="V20569" s="27"/>
    </row>
    <row r="20570" spans="3:22" x14ac:dyDescent="0.3">
      <c r="C20570" s="6"/>
      <c r="H20570" s="8"/>
      <c r="I20570" s="4"/>
      <c r="V20570" s="27"/>
    </row>
    <row r="20571" spans="3:22" x14ac:dyDescent="0.3">
      <c r="C20571" s="6"/>
      <c r="H20571" s="8"/>
      <c r="I20571" s="4"/>
      <c r="V20571" s="27"/>
    </row>
    <row r="20572" spans="3:22" x14ac:dyDescent="0.3">
      <c r="C20572" s="6"/>
      <c r="H20572" s="8"/>
      <c r="I20572" s="4"/>
      <c r="V20572" s="27"/>
    </row>
    <row r="20573" spans="3:22" x14ac:dyDescent="0.3">
      <c r="C20573" s="6"/>
      <c r="H20573" s="8"/>
      <c r="I20573" s="4"/>
      <c r="V20573" s="27"/>
    </row>
    <row r="20574" spans="3:22" x14ac:dyDescent="0.3">
      <c r="C20574" s="6"/>
      <c r="H20574" s="8"/>
      <c r="I20574" s="4"/>
      <c r="V20574" s="27"/>
    </row>
    <row r="20575" spans="3:22" x14ac:dyDescent="0.3">
      <c r="C20575" s="6"/>
      <c r="H20575" s="8"/>
      <c r="I20575" s="4"/>
      <c r="V20575" s="27"/>
    </row>
    <row r="20576" spans="3:22" x14ac:dyDescent="0.3">
      <c r="C20576" s="6"/>
      <c r="H20576" s="8"/>
      <c r="I20576" s="4"/>
      <c r="V20576" s="27"/>
    </row>
    <row r="20577" spans="3:22" x14ac:dyDescent="0.3">
      <c r="C20577" s="6"/>
      <c r="H20577" s="8"/>
      <c r="I20577" s="4"/>
      <c r="V20577" s="27"/>
    </row>
    <row r="20578" spans="3:22" x14ac:dyDescent="0.3">
      <c r="C20578" s="6"/>
      <c r="H20578" s="8"/>
      <c r="I20578" s="4"/>
      <c r="V20578" s="27"/>
    </row>
    <row r="20579" spans="3:22" x14ac:dyDescent="0.3">
      <c r="C20579" s="6"/>
      <c r="H20579" s="8"/>
      <c r="I20579" s="4"/>
      <c r="V20579" s="27"/>
    </row>
    <row r="20580" spans="3:22" x14ac:dyDescent="0.3">
      <c r="C20580" s="6"/>
      <c r="H20580" s="8"/>
      <c r="I20580" s="4"/>
      <c r="V20580" s="27"/>
    </row>
    <row r="20581" spans="3:22" x14ac:dyDescent="0.3">
      <c r="C20581" s="6"/>
      <c r="H20581" s="8"/>
      <c r="I20581" s="4"/>
      <c r="V20581" s="27"/>
    </row>
    <row r="20582" spans="3:22" x14ac:dyDescent="0.3">
      <c r="C20582" s="6"/>
      <c r="H20582" s="8"/>
      <c r="I20582" s="4"/>
      <c r="V20582" s="27"/>
    </row>
    <row r="20583" spans="3:22" x14ac:dyDescent="0.3">
      <c r="C20583" s="6"/>
      <c r="H20583" s="8"/>
      <c r="I20583" s="4"/>
      <c r="V20583" s="27"/>
    </row>
    <row r="20584" spans="3:22" x14ac:dyDescent="0.3">
      <c r="C20584" s="6"/>
      <c r="H20584" s="8"/>
      <c r="I20584" s="4"/>
      <c r="V20584" s="27"/>
    </row>
    <row r="20585" spans="3:22" x14ac:dyDescent="0.3">
      <c r="C20585" s="6"/>
      <c r="H20585" s="8"/>
      <c r="I20585" s="4"/>
      <c r="V20585" s="27"/>
    </row>
    <row r="20586" spans="3:22" x14ac:dyDescent="0.3">
      <c r="C20586" s="6"/>
      <c r="H20586" s="8"/>
      <c r="I20586" s="4"/>
      <c r="V20586" s="27"/>
    </row>
    <row r="20587" spans="3:22" x14ac:dyDescent="0.3">
      <c r="C20587" s="6"/>
      <c r="H20587" s="8"/>
      <c r="I20587" s="4"/>
      <c r="V20587" s="27"/>
    </row>
    <row r="20588" spans="3:22" x14ac:dyDescent="0.3">
      <c r="C20588" s="6"/>
      <c r="H20588" s="8"/>
      <c r="I20588" s="4"/>
      <c r="V20588" s="27"/>
    </row>
    <row r="20589" spans="3:22" x14ac:dyDescent="0.3">
      <c r="C20589" s="6"/>
      <c r="H20589" s="8"/>
      <c r="I20589" s="4"/>
      <c r="V20589" s="27"/>
    </row>
    <row r="20590" spans="3:22" x14ac:dyDescent="0.3">
      <c r="C20590" s="6"/>
      <c r="H20590" s="8"/>
      <c r="I20590" s="4"/>
      <c r="V20590" s="27"/>
    </row>
    <row r="20591" spans="3:22" x14ac:dyDescent="0.3">
      <c r="C20591" s="6"/>
      <c r="H20591" s="8"/>
      <c r="I20591" s="4"/>
      <c r="V20591" s="27"/>
    </row>
    <row r="20592" spans="3:22" x14ac:dyDescent="0.3">
      <c r="C20592" s="6"/>
      <c r="H20592" s="8"/>
      <c r="I20592" s="4"/>
      <c r="V20592" s="27"/>
    </row>
    <row r="20593" spans="3:22" x14ac:dyDescent="0.3">
      <c r="C20593" s="6"/>
      <c r="H20593" s="8"/>
      <c r="I20593" s="4"/>
      <c r="V20593" s="27"/>
    </row>
    <row r="20594" spans="3:22" x14ac:dyDescent="0.3">
      <c r="C20594" s="6"/>
      <c r="H20594" s="8"/>
      <c r="I20594" s="4"/>
      <c r="V20594" s="27"/>
    </row>
    <row r="20595" spans="3:22" x14ac:dyDescent="0.3">
      <c r="C20595" s="6"/>
      <c r="H20595" s="8"/>
      <c r="I20595" s="4"/>
      <c r="V20595" s="27"/>
    </row>
    <row r="20596" spans="3:22" x14ac:dyDescent="0.3">
      <c r="C20596" s="6"/>
      <c r="H20596" s="8"/>
      <c r="I20596" s="4"/>
      <c r="V20596" s="27"/>
    </row>
    <row r="20597" spans="3:22" x14ac:dyDescent="0.3">
      <c r="C20597" s="6"/>
      <c r="H20597" s="8"/>
      <c r="I20597" s="4"/>
      <c r="V20597" s="27"/>
    </row>
    <row r="20598" spans="3:22" x14ac:dyDescent="0.3">
      <c r="C20598" s="6"/>
      <c r="H20598" s="8"/>
      <c r="I20598" s="4"/>
      <c r="V20598" s="27"/>
    </row>
    <row r="20599" spans="3:22" x14ac:dyDescent="0.3">
      <c r="C20599" s="6"/>
      <c r="H20599" s="8"/>
      <c r="I20599" s="4"/>
      <c r="V20599" s="27"/>
    </row>
    <row r="20600" spans="3:22" x14ac:dyDescent="0.3">
      <c r="C20600" s="6"/>
      <c r="H20600" s="8"/>
      <c r="I20600" s="4"/>
      <c r="V20600" s="27"/>
    </row>
    <row r="20601" spans="3:22" x14ac:dyDescent="0.3">
      <c r="C20601" s="6"/>
      <c r="H20601" s="8"/>
      <c r="I20601" s="4"/>
      <c r="V20601" s="27"/>
    </row>
    <row r="20602" spans="3:22" x14ac:dyDescent="0.3">
      <c r="C20602" s="6"/>
      <c r="H20602" s="8"/>
      <c r="I20602" s="4"/>
      <c r="V20602" s="27"/>
    </row>
    <row r="20603" spans="3:22" x14ac:dyDescent="0.3">
      <c r="C20603" s="6"/>
      <c r="H20603" s="8"/>
      <c r="I20603" s="4"/>
      <c r="V20603" s="27"/>
    </row>
    <row r="20604" spans="3:22" x14ac:dyDescent="0.3">
      <c r="C20604" s="6"/>
      <c r="H20604" s="8"/>
      <c r="I20604" s="4"/>
      <c r="V20604" s="27"/>
    </row>
    <row r="20605" spans="3:22" x14ac:dyDescent="0.3">
      <c r="C20605" s="6"/>
      <c r="H20605" s="8"/>
      <c r="I20605" s="4"/>
      <c r="V20605" s="27"/>
    </row>
    <row r="20606" spans="3:22" x14ac:dyDescent="0.3">
      <c r="C20606" s="6"/>
      <c r="H20606" s="8"/>
      <c r="I20606" s="4"/>
      <c r="V20606" s="27"/>
    </row>
    <row r="20607" spans="3:22" x14ac:dyDescent="0.3">
      <c r="C20607" s="6"/>
      <c r="H20607" s="8"/>
      <c r="I20607" s="4"/>
      <c r="V20607" s="27"/>
    </row>
    <row r="20608" spans="3:22" x14ac:dyDescent="0.3">
      <c r="C20608" s="6"/>
      <c r="H20608" s="8"/>
      <c r="I20608" s="4"/>
      <c r="V20608" s="27"/>
    </row>
    <row r="20609" spans="3:22" x14ac:dyDescent="0.3">
      <c r="C20609" s="6"/>
      <c r="H20609" s="8"/>
      <c r="I20609" s="4"/>
      <c r="V20609" s="27"/>
    </row>
    <row r="20610" spans="3:22" x14ac:dyDescent="0.3">
      <c r="C20610" s="6"/>
      <c r="H20610" s="8"/>
      <c r="I20610" s="4"/>
      <c r="V20610" s="27"/>
    </row>
    <row r="20611" spans="3:22" x14ac:dyDescent="0.3">
      <c r="C20611" s="6"/>
      <c r="H20611" s="8"/>
      <c r="I20611" s="4"/>
      <c r="V20611" s="27"/>
    </row>
    <row r="20612" spans="3:22" x14ac:dyDescent="0.3">
      <c r="C20612" s="6"/>
      <c r="H20612" s="8"/>
      <c r="I20612" s="4"/>
      <c r="V20612" s="27"/>
    </row>
    <row r="20613" spans="3:22" x14ac:dyDescent="0.3">
      <c r="C20613" s="6"/>
      <c r="H20613" s="8"/>
      <c r="I20613" s="4"/>
      <c r="V20613" s="27"/>
    </row>
    <row r="20614" spans="3:22" x14ac:dyDescent="0.3">
      <c r="C20614" s="6"/>
      <c r="H20614" s="8"/>
      <c r="I20614" s="4"/>
      <c r="V20614" s="27"/>
    </row>
    <row r="20615" spans="3:22" x14ac:dyDescent="0.3">
      <c r="C20615" s="6"/>
      <c r="H20615" s="8"/>
      <c r="I20615" s="4"/>
      <c r="V20615" s="27"/>
    </row>
    <row r="20616" spans="3:22" x14ac:dyDescent="0.3">
      <c r="C20616" s="6"/>
      <c r="H20616" s="8"/>
      <c r="I20616" s="4"/>
      <c r="V20616" s="27"/>
    </row>
    <row r="20617" spans="3:22" x14ac:dyDescent="0.3">
      <c r="C20617" s="6"/>
      <c r="H20617" s="8"/>
      <c r="I20617" s="4"/>
      <c r="V20617" s="27"/>
    </row>
    <row r="20618" spans="3:22" x14ac:dyDescent="0.3">
      <c r="C20618" s="6"/>
      <c r="H20618" s="8"/>
      <c r="I20618" s="4"/>
      <c r="V20618" s="27"/>
    </row>
    <row r="20619" spans="3:22" x14ac:dyDescent="0.3">
      <c r="C20619" s="6"/>
      <c r="H20619" s="8"/>
      <c r="I20619" s="4"/>
      <c r="V20619" s="27"/>
    </row>
    <row r="20620" spans="3:22" x14ac:dyDescent="0.3">
      <c r="C20620" s="6"/>
      <c r="H20620" s="8"/>
      <c r="I20620" s="4"/>
      <c r="V20620" s="27"/>
    </row>
    <row r="20621" spans="3:22" x14ac:dyDescent="0.3">
      <c r="C20621" s="6"/>
      <c r="H20621" s="8"/>
      <c r="I20621" s="4"/>
      <c r="V20621" s="27"/>
    </row>
    <row r="20622" spans="3:22" x14ac:dyDescent="0.3">
      <c r="C20622" s="6"/>
      <c r="H20622" s="8"/>
      <c r="I20622" s="4"/>
      <c r="V20622" s="27"/>
    </row>
    <row r="20623" spans="3:22" x14ac:dyDescent="0.3">
      <c r="C20623" s="6"/>
      <c r="H20623" s="8"/>
      <c r="I20623" s="4"/>
      <c r="V20623" s="27"/>
    </row>
    <row r="20624" spans="3:22" x14ac:dyDescent="0.3">
      <c r="C20624" s="6"/>
      <c r="H20624" s="8"/>
      <c r="I20624" s="4"/>
      <c r="V20624" s="27"/>
    </row>
    <row r="20625" spans="3:22" x14ac:dyDescent="0.3">
      <c r="C20625" s="6"/>
      <c r="H20625" s="8"/>
      <c r="I20625" s="4"/>
      <c r="V20625" s="27"/>
    </row>
    <row r="20626" spans="3:22" x14ac:dyDescent="0.3">
      <c r="C20626" s="6"/>
      <c r="H20626" s="8"/>
      <c r="I20626" s="4"/>
      <c r="V20626" s="27"/>
    </row>
    <row r="20627" spans="3:22" x14ac:dyDescent="0.3">
      <c r="C20627" s="6"/>
      <c r="H20627" s="8"/>
      <c r="I20627" s="4"/>
      <c r="V20627" s="27"/>
    </row>
    <row r="20628" spans="3:22" x14ac:dyDescent="0.3">
      <c r="C20628" s="6"/>
      <c r="H20628" s="8"/>
      <c r="I20628" s="4"/>
      <c r="V20628" s="27"/>
    </row>
    <row r="20629" spans="3:22" x14ac:dyDescent="0.3">
      <c r="C20629" s="6"/>
      <c r="H20629" s="8"/>
      <c r="I20629" s="4"/>
      <c r="V20629" s="27"/>
    </row>
    <row r="20630" spans="3:22" x14ac:dyDescent="0.3">
      <c r="C20630" s="6"/>
      <c r="H20630" s="8"/>
      <c r="I20630" s="4"/>
      <c r="V20630" s="27"/>
    </row>
    <row r="20631" spans="3:22" x14ac:dyDescent="0.3">
      <c r="C20631" s="6"/>
      <c r="H20631" s="8"/>
      <c r="I20631" s="4"/>
      <c r="V20631" s="27"/>
    </row>
    <row r="20632" spans="3:22" x14ac:dyDescent="0.3">
      <c r="C20632" s="6"/>
      <c r="H20632" s="8"/>
      <c r="I20632" s="4"/>
      <c r="V20632" s="27"/>
    </row>
    <row r="20633" spans="3:22" x14ac:dyDescent="0.3">
      <c r="C20633" s="6"/>
      <c r="H20633" s="8"/>
      <c r="I20633" s="4"/>
      <c r="V20633" s="27"/>
    </row>
    <row r="20634" spans="3:22" x14ac:dyDescent="0.3">
      <c r="C20634" s="6"/>
      <c r="H20634" s="8"/>
      <c r="I20634" s="4"/>
      <c r="V20634" s="27"/>
    </row>
    <row r="20635" spans="3:22" x14ac:dyDescent="0.3">
      <c r="C20635" s="6"/>
      <c r="H20635" s="8"/>
      <c r="I20635" s="4"/>
      <c r="V20635" s="27"/>
    </row>
    <row r="20636" spans="3:22" x14ac:dyDescent="0.3">
      <c r="C20636" s="6"/>
      <c r="H20636" s="8"/>
      <c r="I20636" s="4"/>
      <c r="V20636" s="27"/>
    </row>
    <row r="20637" spans="3:22" x14ac:dyDescent="0.3">
      <c r="C20637" s="6"/>
      <c r="H20637" s="8"/>
      <c r="I20637" s="4"/>
      <c r="V20637" s="27"/>
    </row>
    <row r="20638" spans="3:22" x14ac:dyDescent="0.3">
      <c r="C20638" s="6"/>
      <c r="H20638" s="8"/>
      <c r="I20638" s="4"/>
      <c r="V20638" s="27"/>
    </row>
    <row r="20639" spans="3:22" x14ac:dyDescent="0.3">
      <c r="C20639" s="6"/>
      <c r="H20639" s="8"/>
      <c r="I20639" s="4"/>
      <c r="V20639" s="27"/>
    </row>
    <row r="20640" spans="3:22" x14ac:dyDescent="0.3">
      <c r="C20640" s="6"/>
      <c r="H20640" s="8"/>
      <c r="I20640" s="4"/>
      <c r="V20640" s="27"/>
    </row>
    <row r="20641" spans="3:22" x14ac:dyDescent="0.3">
      <c r="C20641" s="6"/>
      <c r="H20641" s="8"/>
      <c r="I20641" s="4"/>
      <c r="V20641" s="27"/>
    </row>
    <row r="20642" spans="3:22" x14ac:dyDescent="0.3">
      <c r="C20642" s="6"/>
      <c r="H20642" s="8"/>
      <c r="I20642" s="4"/>
      <c r="V20642" s="27"/>
    </row>
    <row r="20643" spans="3:22" x14ac:dyDescent="0.3">
      <c r="C20643" s="6"/>
      <c r="H20643" s="8"/>
      <c r="I20643" s="4"/>
      <c r="V20643" s="27"/>
    </row>
    <row r="20644" spans="3:22" x14ac:dyDescent="0.3">
      <c r="C20644" s="6"/>
      <c r="H20644" s="8"/>
      <c r="I20644" s="4"/>
      <c r="V20644" s="27"/>
    </row>
    <row r="20645" spans="3:22" x14ac:dyDescent="0.3">
      <c r="C20645" s="6"/>
      <c r="H20645" s="8"/>
      <c r="I20645" s="4"/>
      <c r="V20645" s="27"/>
    </row>
    <row r="20646" spans="3:22" x14ac:dyDescent="0.3">
      <c r="C20646" s="6"/>
      <c r="H20646" s="8"/>
      <c r="I20646" s="4"/>
      <c r="V20646" s="27"/>
    </row>
    <row r="20647" spans="3:22" x14ac:dyDescent="0.3">
      <c r="C20647" s="6"/>
      <c r="H20647" s="8"/>
      <c r="I20647" s="4"/>
      <c r="V20647" s="27"/>
    </row>
    <row r="20648" spans="3:22" x14ac:dyDescent="0.3">
      <c r="C20648" s="6"/>
      <c r="H20648" s="8"/>
      <c r="I20648" s="4"/>
      <c r="V20648" s="27"/>
    </row>
    <row r="20649" spans="3:22" x14ac:dyDescent="0.3">
      <c r="C20649" s="6"/>
      <c r="H20649" s="8"/>
      <c r="I20649" s="4"/>
      <c r="V20649" s="27"/>
    </row>
    <row r="20650" spans="3:22" x14ac:dyDescent="0.3">
      <c r="C20650" s="6"/>
      <c r="H20650" s="8"/>
      <c r="I20650" s="4"/>
      <c r="V20650" s="27"/>
    </row>
    <row r="20651" spans="3:22" x14ac:dyDescent="0.3">
      <c r="C20651" s="6"/>
      <c r="H20651" s="8"/>
      <c r="I20651" s="4"/>
      <c r="V20651" s="27"/>
    </row>
    <row r="20652" spans="3:22" x14ac:dyDescent="0.3">
      <c r="C20652" s="6"/>
      <c r="H20652" s="8"/>
      <c r="I20652" s="4"/>
      <c r="V20652" s="27"/>
    </row>
    <row r="20653" spans="3:22" x14ac:dyDescent="0.3">
      <c r="C20653" s="6"/>
      <c r="H20653" s="8"/>
      <c r="I20653" s="4"/>
      <c r="V20653" s="27"/>
    </row>
    <row r="20654" spans="3:22" x14ac:dyDescent="0.3">
      <c r="C20654" s="6"/>
      <c r="H20654" s="8"/>
      <c r="I20654" s="4"/>
      <c r="V20654" s="27"/>
    </row>
    <row r="20655" spans="3:22" x14ac:dyDescent="0.3">
      <c r="C20655" s="6"/>
      <c r="H20655" s="8"/>
      <c r="I20655" s="4"/>
      <c r="V20655" s="27"/>
    </row>
    <row r="20656" spans="3:22" x14ac:dyDescent="0.3">
      <c r="C20656" s="6"/>
      <c r="H20656" s="8"/>
      <c r="I20656" s="4"/>
      <c r="V20656" s="27"/>
    </row>
    <row r="20657" spans="3:22" x14ac:dyDescent="0.3">
      <c r="C20657" s="6"/>
      <c r="H20657" s="8"/>
      <c r="I20657" s="4"/>
      <c r="V20657" s="27"/>
    </row>
    <row r="20658" spans="3:22" x14ac:dyDescent="0.3">
      <c r="C20658" s="6"/>
      <c r="H20658" s="8"/>
      <c r="I20658" s="4"/>
      <c r="V20658" s="27"/>
    </row>
    <row r="20659" spans="3:22" x14ac:dyDescent="0.3">
      <c r="C20659" s="6"/>
      <c r="H20659" s="8"/>
      <c r="I20659" s="4"/>
      <c r="V20659" s="27"/>
    </row>
    <row r="20660" spans="3:22" x14ac:dyDescent="0.3">
      <c r="C20660" s="6"/>
      <c r="H20660" s="8"/>
      <c r="I20660" s="4"/>
      <c r="V20660" s="27"/>
    </row>
    <row r="20661" spans="3:22" x14ac:dyDescent="0.3">
      <c r="C20661" s="6"/>
      <c r="H20661" s="8"/>
      <c r="I20661" s="4"/>
      <c r="V20661" s="27"/>
    </row>
    <row r="20662" spans="3:22" x14ac:dyDescent="0.3">
      <c r="C20662" s="6"/>
      <c r="H20662" s="8"/>
      <c r="I20662" s="4"/>
      <c r="V20662" s="27"/>
    </row>
    <row r="20663" spans="3:22" x14ac:dyDescent="0.3">
      <c r="C20663" s="6"/>
      <c r="H20663" s="8"/>
      <c r="I20663" s="4"/>
      <c r="V20663" s="27"/>
    </row>
    <row r="20664" spans="3:22" x14ac:dyDescent="0.3">
      <c r="C20664" s="6"/>
      <c r="H20664" s="8"/>
      <c r="I20664" s="4"/>
      <c r="V20664" s="27"/>
    </row>
    <row r="20665" spans="3:22" x14ac:dyDescent="0.3">
      <c r="C20665" s="6"/>
      <c r="H20665" s="8"/>
      <c r="I20665" s="4"/>
      <c r="V20665" s="27"/>
    </row>
    <row r="20666" spans="3:22" x14ac:dyDescent="0.3">
      <c r="C20666" s="6"/>
      <c r="H20666" s="8"/>
      <c r="I20666" s="4"/>
      <c r="V20666" s="27"/>
    </row>
    <row r="20667" spans="3:22" x14ac:dyDescent="0.3">
      <c r="C20667" s="6"/>
      <c r="H20667" s="8"/>
      <c r="I20667" s="4"/>
      <c r="V20667" s="27"/>
    </row>
    <row r="20668" spans="3:22" x14ac:dyDescent="0.3">
      <c r="C20668" s="6"/>
      <c r="H20668" s="8"/>
      <c r="I20668" s="4"/>
      <c r="V20668" s="27"/>
    </row>
    <row r="20669" spans="3:22" x14ac:dyDescent="0.3">
      <c r="C20669" s="6"/>
      <c r="H20669" s="8"/>
      <c r="I20669" s="4"/>
      <c r="V20669" s="27"/>
    </row>
    <row r="20670" spans="3:22" x14ac:dyDescent="0.3">
      <c r="C20670" s="6"/>
      <c r="H20670" s="8"/>
      <c r="I20670" s="4"/>
      <c r="V20670" s="27"/>
    </row>
    <row r="20671" spans="3:22" x14ac:dyDescent="0.3">
      <c r="C20671" s="6"/>
      <c r="H20671" s="8"/>
      <c r="I20671" s="4"/>
      <c r="V20671" s="27"/>
    </row>
    <row r="20672" spans="3:22" x14ac:dyDescent="0.3">
      <c r="C20672" s="6"/>
      <c r="H20672" s="8"/>
      <c r="I20672" s="4"/>
      <c r="V20672" s="27"/>
    </row>
    <row r="20673" spans="3:22" x14ac:dyDescent="0.3">
      <c r="C20673" s="6"/>
      <c r="H20673" s="8"/>
      <c r="I20673" s="4"/>
      <c r="V20673" s="27"/>
    </row>
    <row r="20674" spans="3:22" x14ac:dyDescent="0.3">
      <c r="C20674" s="6"/>
      <c r="H20674" s="8"/>
      <c r="I20674" s="4"/>
      <c r="V20674" s="27"/>
    </row>
    <row r="20675" spans="3:22" x14ac:dyDescent="0.3">
      <c r="C20675" s="6"/>
      <c r="H20675" s="8"/>
      <c r="I20675" s="4"/>
      <c r="V20675" s="27"/>
    </row>
    <row r="20676" spans="3:22" x14ac:dyDescent="0.3">
      <c r="C20676" s="6"/>
      <c r="H20676" s="8"/>
      <c r="I20676" s="4"/>
      <c r="V20676" s="27"/>
    </row>
    <row r="20677" spans="3:22" x14ac:dyDescent="0.3">
      <c r="C20677" s="6"/>
      <c r="H20677" s="8"/>
      <c r="I20677" s="4"/>
      <c r="V20677" s="27"/>
    </row>
    <row r="20678" spans="3:22" x14ac:dyDescent="0.3">
      <c r="C20678" s="6"/>
      <c r="H20678" s="8"/>
      <c r="I20678" s="4"/>
      <c r="V20678" s="27"/>
    </row>
    <row r="20679" spans="3:22" x14ac:dyDescent="0.3">
      <c r="C20679" s="6"/>
      <c r="H20679" s="8"/>
      <c r="I20679" s="4"/>
      <c r="V20679" s="27"/>
    </row>
    <row r="20680" spans="3:22" x14ac:dyDescent="0.3">
      <c r="C20680" s="6"/>
      <c r="H20680" s="8"/>
      <c r="I20680" s="4"/>
      <c r="V20680" s="27"/>
    </row>
    <row r="20681" spans="3:22" x14ac:dyDescent="0.3">
      <c r="C20681" s="6"/>
      <c r="H20681" s="8"/>
      <c r="I20681" s="4"/>
      <c r="V20681" s="27"/>
    </row>
    <row r="20682" spans="3:22" x14ac:dyDescent="0.3">
      <c r="C20682" s="6"/>
      <c r="H20682" s="8"/>
      <c r="I20682" s="4"/>
      <c r="V20682" s="27"/>
    </row>
    <row r="20683" spans="3:22" x14ac:dyDescent="0.3">
      <c r="C20683" s="6"/>
      <c r="H20683" s="8"/>
      <c r="I20683" s="4"/>
      <c r="V20683" s="27"/>
    </row>
    <row r="20684" spans="3:22" x14ac:dyDescent="0.3">
      <c r="C20684" s="6"/>
      <c r="H20684" s="8"/>
      <c r="I20684" s="4"/>
      <c r="V20684" s="27"/>
    </row>
    <row r="20685" spans="3:22" x14ac:dyDescent="0.3">
      <c r="C20685" s="6"/>
      <c r="H20685" s="8"/>
      <c r="I20685" s="4"/>
      <c r="V20685" s="27"/>
    </row>
    <row r="20686" spans="3:22" x14ac:dyDescent="0.3">
      <c r="C20686" s="6"/>
      <c r="H20686" s="8"/>
      <c r="I20686" s="4"/>
      <c r="V20686" s="27"/>
    </row>
    <row r="20687" spans="3:22" x14ac:dyDescent="0.3">
      <c r="C20687" s="6"/>
      <c r="H20687" s="8"/>
      <c r="I20687" s="4"/>
      <c r="V20687" s="27"/>
    </row>
    <row r="20688" spans="3:22" x14ac:dyDescent="0.3">
      <c r="C20688" s="6"/>
      <c r="H20688" s="8"/>
      <c r="I20688" s="4"/>
      <c r="V20688" s="27"/>
    </row>
    <row r="20689" spans="3:22" x14ac:dyDescent="0.3">
      <c r="C20689" s="6"/>
      <c r="H20689" s="8"/>
      <c r="I20689" s="4"/>
      <c r="V20689" s="27"/>
    </row>
    <row r="20690" spans="3:22" x14ac:dyDescent="0.3">
      <c r="C20690" s="6"/>
      <c r="H20690" s="8"/>
      <c r="I20690" s="4"/>
      <c r="V20690" s="27"/>
    </row>
    <row r="20691" spans="3:22" x14ac:dyDescent="0.3">
      <c r="C20691" s="6"/>
      <c r="H20691" s="8"/>
      <c r="I20691" s="4"/>
      <c r="V20691" s="27"/>
    </row>
    <row r="20692" spans="3:22" x14ac:dyDescent="0.3">
      <c r="C20692" s="6"/>
      <c r="H20692" s="8"/>
      <c r="I20692" s="4"/>
      <c r="V20692" s="27"/>
    </row>
    <row r="20693" spans="3:22" x14ac:dyDescent="0.3">
      <c r="C20693" s="6"/>
      <c r="H20693" s="8"/>
      <c r="I20693" s="4"/>
      <c r="V20693" s="27"/>
    </row>
    <row r="20694" spans="3:22" x14ac:dyDescent="0.3">
      <c r="C20694" s="6"/>
      <c r="H20694" s="8"/>
      <c r="I20694" s="4"/>
      <c r="V20694" s="27"/>
    </row>
    <row r="20695" spans="3:22" x14ac:dyDescent="0.3">
      <c r="C20695" s="6"/>
      <c r="H20695" s="8"/>
      <c r="I20695" s="4"/>
      <c r="V20695" s="27"/>
    </row>
    <row r="20696" spans="3:22" x14ac:dyDescent="0.3">
      <c r="C20696" s="6"/>
      <c r="H20696" s="8"/>
      <c r="I20696" s="4"/>
      <c r="V20696" s="27"/>
    </row>
    <row r="20697" spans="3:22" x14ac:dyDescent="0.3">
      <c r="C20697" s="6"/>
      <c r="H20697" s="8"/>
      <c r="I20697" s="4"/>
      <c r="V20697" s="27"/>
    </row>
    <row r="20698" spans="3:22" x14ac:dyDescent="0.3">
      <c r="C20698" s="6"/>
      <c r="H20698" s="8"/>
      <c r="I20698" s="4"/>
      <c r="V20698" s="27"/>
    </row>
    <row r="20699" spans="3:22" x14ac:dyDescent="0.3">
      <c r="C20699" s="6"/>
      <c r="H20699" s="8"/>
      <c r="I20699" s="4"/>
      <c r="V20699" s="27"/>
    </row>
    <row r="20700" spans="3:22" x14ac:dyDescent="0.3">
      <c r="C20700" s="6"/>
      <c r="H20700" s="8"/>
      <c r="I20700" s="4"/>
      <c r="V20700" s="27"/>
    </row>
    <row r="20701" spans="3:22" x14ac:dyDescent="0.3">
      <c r="C20701" s="6"/>
      <c r="H20701" s="8"/>
      <c r="I20701" s="4"/>
      <c r="V20701" s="27"/>
    </row>
    <row r="20702" spans="3:22" x14ac:dyDescent="0.3">
      <c r="C20702" s="6"/>
      <c r="H20702" s="8"/>
      <c r="I20702" s="4"/>
      <c r="V20702" s="27"/>
    </row>
    <row r="20703" spans="3:22" x14ac:dyDescent="0.3">
      <c r="C20703" s="6"/>
      <c r="H20703" s="8"/>
      <c r="I20703" s="4"/>
      <c r="V20703" s="27"/>
    </row>
    <row r="20704" spans="3:22" x14ac:dyDescent="0.3">
      <c r="C20704" s="6"/>
      <c r="H20704" s="8"/>
      <c r="I20704" s="4"/>
      <c r="V20704" s="27"/>
    </row>
    <row r="20705" spans="3:22" x14ac:dyDescent="0.3">
      <c r="C20705" s="6"/>
      <c r="H20705" s="8"/>
      <c r="I20705" s="4"/>
      <c r="V20705" s="27"/>
    </row>
    <row r="20706" spans="3:22" x14ac:dyDescent="0.3">
      <c r="C20706" s="6"/>
      <c r="H20706" s="8"/>
      <c r="I20706" s="4"/>
      <c r="V20706" s="27"/>
    </row>
    <row r="20707" spans="3:22" x14ac:dyDescent="0.3">
      <c r="C20707" s="6"/>
      <c r="H20707" s="8"/>
      <c r="I20707" s="4"/>
      <c r="V20707" s="27"/>
    </row>
    <row r="20708" spans="3:22" x14ac:dyDescent="0.3">
      <c r="C20708" s="6"/>
      <c r="H20708" s="8"/>
      <c r="I20708" s="4"/>
      <c r="V20708" s="27"/>
    </row>
    <row r="20709" spans="3:22" x14ac:dyDescent="0.3">
      <c r="C20709" s="6"/>
      <c r="H20709" s="8"/>
      <c r="I20709" s="4"/>
      <c r="V20709" s="27"/>
    </row>
    <row r="20710" spans="3:22" x14ac:dyDescent="0.3">
      <c r="C20710" s="6"/>
      <c r="H20710" s="8"/>
      <c r="I20710" s="4"/>
      <c r="V20710" s="27"/>
    </row>
    <row r="20711" spans="3:22" x14ac:dyDescent="0.3">
      <c r="C20711" s="6"/>
      <c r="H20711" s="8"/>
      <c r="I20711" s="4"/>
      <c r="V20711" s="27"/>
    </row>
    <row r="20712" spans="3:22" x14ac:dyDescent="0.3">
      <c r="C20712" s="6"/>
      <c r="H20712" s="8"/>
      <c r="I20712" s="4"/>
      <c r="V20712" s="27"/>
    </row>
    <row r="20713" spans="3:22" x14ac:dyDescent="0.3">
      <c r="C20713" s="6"/>
      <c r="H20713" s="8"/>
      <c r="I20713" s="4"/>
      <c r="V20713" s="27"/>
    </row>
    <row r="20714" spans="3:22" x14ac:dyDescent="0.3">
      <c r="C20714" s="6"/>
      <c r="H20714" s="8"/>
      <c r="I20714" s="4"/>
      <c r="V20714" s="27"/>
    </row>
    <row r="20715" spans="3:22" x14ac:dyDescent="0.3">
      <c r="C20715" s="6"/>
      <c r="H20715" s="8"/>
      <c r="I20715" s="4"/>
      <c r="V20715" s="27"/>
    </row>
    <row r="20716" spans="3:22" x14ac:dyDescent="0.3">
      <c r="C20716" s="6"/>
      <c r="H20716" s="8"/>
      <c r="I20716" s="4"/>
      <c r="V20716" s="27"/>
    </row>
    <row r="20717" spans="3:22" x14ac:dyDescent="0.3">
      <c r="C20717" s="6"/>
      <c r="H20717" s="8"/>
      <c r="I20717" s="4"/>
      <c r="V20717" s="27"/>
    </row>
    <row r="20718" spans="3:22" x14ac:dyDescent="0.3">
      <c r="C20718" s="6"/>
      <c r="H20718" s="8"/>
      <c r="I20718" s="4"/>
      <c r="V20718" s="27"/>
    </row>
    <row r="20719" spans="3:22" x14ac:dyDescent="0.3">
      <c r="C20719" s="6"/>
      <c r="H20719" s="8"/>
      <c r="I20719" s="4"/>
      <c r="V20719" s="27"/>
    </row>
    <row r="20720" spans="3:22" x14ac:dyDescent="0.3">
      <c r="C20720" s="6"/>
      <c r="H20720" s="8"/>
      <c r="I20720" s="4"/>
      <c r="V20720" s="27"/>
    </row>
    <row r="20721" spans="3:22" x14ac:dyDescent="0.3">
      <c r="C20721" s="6"/>
      <c r="H20721" s="8"/>
      <c r="I20721" s="4"/>
      <c r="V20721" s="27"/>
    </row>
    <row r="20722" spans="3:22" x14ac:dyDescent="0.3">
      <c r="C20722" s="6"/>
      <c r="H20722" s="8"/>
      <c r="I20722" s="4"/>
      <c r="V20722" s="27"/>
    </row>
    <row r="20723" spans="3:22" x14ac:dyDescent="0.3">
      <c r="C20723" s="6"/>
      <c r="H20723" s="8"/>
      <c r="I20723" s="4"/>
      <c r="V20723" s="27"/>
    </row>
    <row r="20724" spans="3:22" x14ac:dyDescent="0.3">
      <c r="C20724" s="6"/>
      <c r="H20724" s="8"/>
      <c r="I20724" s="4"/>
      <c r="V20724" s="27"/>
    </row>
    <row r="20725" spans="3:22" x14ac:dyDescent="0.3">
      <c r="C20725" s="6"/>
      <c r="H20725" s="8"/>
      <c r="I20725" s="4"/>
      <c r="V20725" s="27"/>
    </row>
    <row r="20726" spans="3:22" x14ac:dyDescent="0.3">
      <c r="C20726" s="6"/>
      <c r="H20726" s="8"/>
      <c r="I20726" s="4"/>
      <c r="V20726" s="27"/>
    </row>
    <row r="20727" spans="3:22" x14ac:dyDescent="0.3">
      <c r="C20727" s="6"/>
      <c r="H20727" s="8"/>
      <c r="I20727" s="4"/>
      <c r="V20727" s="27"/>
    </row>
    <row r="20728" spans="3:22" x14ac:dyDescent="0.3">
      <c r="C20728" s="6"/>
      <c r="H20728" s="8"/>
      <c r="I20728" s="4"/>
      <c r="V20728" s="27"/>
    </row>
    <row r="20729" spans="3:22" x14ac:dyDescent="0.3">
      <c r="C20729" s="6"/>
      <c r="H20729" s="8"/>
      <c r="I20729" s="4"/>
      <c r="V20729" s="27"/>
    </row>
    <row r="20730" spans="3:22" x14ac:dyDescent="0.3">
      <c r="C20730" s="6"/>
      <c r="H20730" s="8"/>
      <c r="I20730" s="4"/>
      <c r="V20730" s="27"/>
    </row>
    <row r="20731" spans="3:22" x14ac:dyDescent="0.3">
      <c r="C20731" s="6"/>
      <c r="H20731" s="8"/>
      <c r="I20731" s="4"/>
      <c r="V20731" s="27"/>
    </row>
    <row r="20732" spans="3:22" x14ac:dyDescent="0.3">
      <c r="C20732" s="6"/>
      <c r="H20732" s="8"/>
      <c r="I20732" s="4"/>
      <c r="V20732" s="27"/>
    </row>
    <row r="20733" spans="3:22" x14ac:dyDescent="0.3">
      <c r="C20733" s="6"/>
      <c r="H20733" s="8"/>
      <c r="I20733" s="4"/>
      <c r="V20733" s="27"/>
    </row>
    <row r="20734" spans="3:22" x14ac:dyDescent="0.3">
      <c r="C20734" s="6"/>
      <c r="H20734" s="8"/>
      <c r="I20734" s="4"/>
      <c r="V20734" s="27"/>
    </row>
    <row r="20735" spans="3:22" x14ac:dyDescent="0.3">
      <c r="C20735" s="6"/>
      <c r="H20735" s="8"/>
      <c r="I20735" s="4"/>
      <c r="V20735" s="27"/>
    </row>
    <row r="20736" spans="3:22" x14ac:dyDescent="0.3">
      <c r="C20736" s="6"/>
      <c r="H20736" s="8"/>
      <c r="I20736" s="4"/>
      <c r="V20736" s="27"/>
    </row>
    <row r="20737" spans="3:22" x14ac:dyDescent="0.3">
      <c r="C20737" s="6"/>
      <c r="H20737" s="8"/>
      <c r="I20737" s="4"/>
      <c r="V20737" s="27"/>
    </row>
    <row r="20738" spans="3:22" x14ac:dyDescent="0.3">
      <c r="C20738" s="6"/>
      <c r="H20738" s="8"/>
      <c r="I20738" s="4"/>
      <c r="V20738" s="27"/>
    </row>
    <row r="20739" spans="3:22" x14ac:dyDescent="0.3">
      <c r="C20739" s="6"/>
      <c r="H20739" s="8"/>
      <c r="I20739" s="4"/>
      <c r="V20739" s="27"/>
    </row>
    <row r="20740" spans="3:22" x14ac:dyDescent="0.3">
      <c r="C20740" s="6"/>
      <c r="H20740" s="8"/>
      <c r="I20740" s="4"/>
      <c r="V20740" s="27"/>
    </row>
    <row r="20741" spans="3:22" x14ac:dyDescent="0.3">
      <c r="C20741" s="6"/>
      <c r="H20741" s="8"/>
      <c r="I20741" s="4"/>
      <c r="V20741" s="27"/>
    </row>
    <row r="20742" spans="3:22" x14ac:dyDescent="0.3">
      <c r="C20742" s="6"/>
      <c r="H20742" s="8"/>
      <c r="I20742" s="4"/>
      <c r="V20742" s="27"/>
    </row>
    <row r="20743" spans="3:22" x14ac:dyDescent="0.3">
      <c r="C20743" s="6"/>
      <c r="H20743" s="8"/>
      <c r="I20743" s="4"/>
      <c r="V20743" s="27"/>
    </row>
    <row r="20744" spans="3:22" x14ac:dyDescent="0.3">
      <c r="C20744" s="6"/>
      <c r="H20744" s="8"/>
      <c r="I20744" s="4"/>
      <c r="V20744" s="27"/>
    </row>
    <row r="20745" spans="3:22" x14ac:dyDescent="0.3">
      <c r="C20745" s="6"/>
      <c r="H20745" s="8"/>
      <c r="I20745" s="4"/>
      <c r="V20745" s="27"/>
    </row>
    <row r="20746" spans="3:22" x14ac:dyDescent="0.3">
      <c r="C20746" s="6"/>
      <c r="H20746" s="8"/>
      <c r="I20746" s="4"/>
      <c r="V20746" s="27"/>
    </row>
    <row r="20747" spans="3:22" x14ac:dyDescent="0.3">
      <c r="C20747" s="6"/>
      <c r="H20747" s="8"/>
      <c r="I20747" s="4"/>
      <c r="V20747" s="27"/>
    </row>
    <row r="20748" spans="3:22" x14ac:dyDescent="0.3">
      <c r="C20748" s="6"/>
      <c r="H20748" s="8"/>
      <c r="I20748" s="4"/>
      <c r="V20748" s="27"/>
    </row>
    <row r="20749" spans="3:22" x14ac:dyDescent="0.3">
      <c r="C20749" s="6"/>
      <c r="H20749" s="8"/>
      <c r="I20749" s="4"/>
      <c r="V20749" s="27"/>
    </row>
    <row r="20750" spans="3:22" x14ac:dyDescent="0.3">
      <c r="C20750" s="6"/>
      <c r="H20750" s="8"/>
      <c r="I20750" s="4"/>
      <c r="V20750" s="27"/>
    </row>
    <row r="20751" spans="3:22" x14ac:dyDescent="0.3">
      <c r="C20751" s="6"/>
      <c r="H20751" s="8"/>
      <c r="I20751" s="4"/>
      <c r="V20751" s="27"/>
    </row>
    <row r="20752" spans="3:22" x14ac:dyDescent="0.3">
      <c r="C20752" s="6"/>
      <c r="H20752" s="8"/>
      <c r="I20752" s="4"/>
      <c r="V20752" s="27"/>
    </row>
    <row r="20753" spans="3:22" x14ac:dyDescent="0.3">
      <c r="C20753" s="6"/>
      <c r="H20753" s="8"/>
      <c r="I20753" s="4"/>
      <c r="V20753" s="27"/>
    </row>
    <row r="20754" spans="3:22" x14ac:dyDescent="0.3">
      <c r="C20754" s="6"/>
      <c r="H20754" s="8"/>
      <c r="I20754" s="4"/>
      <c r="V20754" s="27"/>
    </row>
    <row r="20755" spans="3:22" x14ac:dyDescent="0.3">
      <c r="C20755" s="6"/>
      <c r="H20755" s="8"/>
      <c r="I20755" s="4"/>
      <c r="V20755" s="27"/>
    </row>
    <row r="20756" spans="3:22" x14ac:dyDescent="0.3">
      <c r="C20756" s="6"/>
      <c r="H20756" s="8"/>
      <c r="I20756" s="4"/>
      <c r="V20756" s="27"/>
    </row>
    <row r="20757" spans="3:22" x14ac:dyDescent="0.3">
      <c r="C20757" s="6"/>
      <c r="H20757" s="8"/>
      <c r="I20757" s="4"/>
      <c r="V20757" s="27"/>
    </row>
    <row r="20758" spans="3:22" x14ac:dyDescent="0.3">
      <c r="C20758" s="6"/>
      <c r="H20758" s="8"/>
      <c r="I20758" s="4"/>
      <c r="V20758" s="27"/>
    </row>
    <row r="20759" spans="3:22" x14ac:dyDescent="0.3">
      <c r="C20759" s="6"/>
      <c r="H20759" s="8"/>
      <c r="I20759" s="4"/>
      <c r="V20759" s="27"/>
    </row>
    <row r="20760" spans="3:22" x14ac:dyDescent="0.3">
      <c r="C20760" s="6"/>
      <c r="H20760" s="8"/>
      <c r="I20760" s="4"/>
      <c r="V20760" s="27"/>
    </row>
    <row r="20761" spans="3:22" x14ac:dyDescent="0.3">
      <c r="C20761" s="6"/>
      <c r="H20761" s="8"/>
      <c r="I20761" s="4"/>
      <c r="V20761" s="27"/>
    </row>
    <row r="20762" spans="3:22" x14ac:dyDescent="0.3">
      <c r="C20762" s="6"/>
      <c r="H20762" s="8"/>
      <c r="I20762" s="4"/>
      <c r="V20762" s="27"/>
    </row>
    <row r="20763" spans="3:22" x14ac:dyDescent="0.3">
      <c r="C20763" s="6"/>
      <c r="H20763" s="8"/>
      <c r="I20763" s="4"/>
      <c r="V20763" s="27"/>
    </row>
    <row r="20764" spans="3:22" x14ac:dyDescent="0.3">
      <c r="C20764" s="6"/>
      <c r="H20764" s="8"/>
      <c r="I20764" s="4"/>
      <c r="V20764" s="27"/>
    </row>
    <row r="20765" spans="3:22" x14ac:dyDescent="0.3">
      <c r="C20765" s="6"/>
      <c r="H20765" s="8"/>
      <c r="I20765" s="4"/>
      <c r="V20765" s="27"/>
    </row>
    <row r="20766" spans="3:22" x14ac:dyDescent="0.3">
      <c r="C20766" s="6"/>
      <c r="H20766" s="8"/>
      <c r="I20766" s="4"/>
      <c r="V20766" s="27"/>
    </row>
    <row r="20767" spans="3:22" x14ac:dyDescent="0.3">
      <c r="C20767" s="6"/>
      <c r="H20767" s="8"/>
      <c r="I20767" s="4"/>
      <c r="V20767" s="27"/>
    </row>
    <row r="20768" spans="3:22" x14ac:dyDescent="0.3">
      <c r="C20768" s="6"/>
      <c r="H20768" s="8"/>
      <c r="I20768" s="4"/>
      <c r="V20768" s="27"/>
    </row>
    <row r="20769" spans="3:22" x14ac:dyDescent="0.3">
      <c r="C20769" s="6"/>
      <c r="H20769" s="8"/>
      <c r="I20769" s="4"/>
      <c r="V20769" s="27"/>
    </row>
    <row r="20770" spans="3:22" x14ac:dyDescent="0.3">
      <c r="C20770" s="6"/>
      <c r="H20770" s="8"/>
      <c r="I20770" s="4"/>
      <c r="V20770" s="27"/>
    </row>
    <row r="20771" spans="3:22" x14ac:dyDescent="0.3">
      <c r="C20771" s="6"/>
      <c r="H20771" s="8"/>
      <c r="I20771" s="4"/>
      <c r="V20771" s="27"/>
    </row>
    <row r="20772" spans="3:22" x14ac:dyDescent="0.3">
      <c r="C20772" s="6"/>
      <c r="H20772" s="8"/>
      <c r="I20772" s="4"/>
      <c r="V20772" s="27"/>
    </row>
    <row r="20773" spans="3:22" x14ac:dyDescent="0.3">
      <c r="C20773" s="6"/>
      <c r="H20773" s="8"/>
      <c r="I20773" s="4"/>
      <c r="V20773" s="27"/>
    </row>
    <row r="20774" spans="3:22" x14ac:dyDescent="0.3">
      <c r="C20774" s="6"/>
      <c r="H20774" s="8"/>
      <c r="I20774" s="4"/>
      <c r="V20774" s="27"/>
    </row>
    <row r="20775" spans="3:22" x14ac:dyDescent="0.3">
      <c r="C20775" s="6"/>
      <c r="H20775" s="8"/>
      <c r="I20775" s="4"/>
      <c r="V20775" s="27"/>
    </row>
    <row r="20776" spans="3:22" x14ac:dyDescent="0.3">
      <c r="C20776" s="6"/>
      <c r="H20776" s="8"/>
      <c r="I20776" s="4"/>
      <c r="V20776" s="27"/>
    </row>
    <row r="20777" spans="3:22" x14ac:dyDescent="0.3">
      <c r="C20777" s="6"/>
      <c r="H20777" s="8"/>
      <c r="I20777" s="4"/>
      <c r="V20777" s="27"/>
    </row>
    <row r="20778" spans="3:22" x14ac:dyDescent="0.3">
      <c r="C20778" s="6"/>
      <c r="H20778" s="8"/>
      <c r="I20778" s="4"/>
      <c r="V20778" s="27"/>
    </row>
    <row r="20779" spans="3:22" x14ac:dyDescent="0.3">
      <c r="C20779" s="6"/>
      <c r="H20779" s="8"/>
      <c r="I20779" s="4"/>
      <c r="V20779" s="27"/>
    </row>
    <row r="20780" spans="3:22" x14ac:dyDescent="0.3">
      <c r="C20780" s="6"/>
      <c r="H20780" s="8"/>
      <c r="I20780" s="4"/>
      <c r="V20780" s="27"/>
    </row>
    <row r="20781" spans="3:22" x14ac:dyDescent="0.3">
      <c r="C20781" s="6"/>
      <c r="H20781" s="8"/>
      <c r="I20781" s="4"/>
      <c r="V20781" s="27"/>
    </row>
    <row r="20782" spans="3:22" x14ac:dyDescent="0.3">
      <c r="C20782" s="6"/>
      <c r="H20782" s="8"/>
      <c r="I20782" s="4"/>
      <c r="V20782" s="27"/>
    </row>
    <row r="20783" spans="3:22" x14ac:dyDescent="0.3">
      <c r="C20783" s="6"/>
      <c r="H20783" s="8"/>
      <c r="I20783" s="4"/>
      <c r="V20783" s="27"/>
    </row>
    <row r="20784" spans="3:22" x14ac:dyDescent="0.3">
      <c r="C20784" s="6"/>
      <c r="H20784" s="8"/>
      <c r="I20784" s="4"/>
      <c r="V20784" s="27"/>
    </row>
    <row r="20785" spans="3:22" x14ac:dyDescent="0.3">
      <c r="C20785" s="6"/>
      <c r="H20785" s="8"/>
      <c r="I20785" s="4"/>
      <c r="V20785" s="27"/>
    </row>
    <row r="20786" spans="3:22" x14ac:dyDescent="0.3">
      <c r="C20786" s="6"/>
      <c r="H20786" s="8"/>
      <c r="I20786" s="4"/>
      <c r="V20786" s="27"/>
    </row>
    <row r="20787" spans="3:22" x14ac:dyDescent="0.3">
      <c r="C20787" s="6"/>
      <c r="H20787" s="8"/>
      <c r="I20787" s="4"/>
      <c r="V20787" s="27"/>
    </row>
    <row r="20788" spans="3:22" x14ac:dyDescent="0.3">
      <c r="C20788" s="6"/>
      <c r="H20788" s="8"/>
      <c r="I20788" s="4"/>
      <c r="V20788" s="27"/>
    </row>
    <row r="20789" spans="3:22" x14ac:dyDescent="0.3">
      <c r="C20789" s="6"/>
      <c r="H20789" s="8"/>
      <c r="I20789" s="4"/>
      <c r="V20789" s="27"/>
    </row>
    <row r="20790" spans="3:22" x14ac:dyDescent="0.3">
      <c r="C20790" s="6"/>
      <c r="H20790" s="8"/>
      <c r="I20790" s="4"/>
      <c r="V20790" s="27"/>
    </row>
    <row r="20791" spans="3:22" x14ac:dyDescent="0.3">
      <c r="C20791" s="6"/>
      <c r="H20791" s="8"/>
      <c r="I20791" s="4"/>
      <c r="V20791" s="27"/>
    </row>
    <row r="20792" spans="3:22" x14ac:dyDescent="0.3">
      <c r="C20792" s="6"/>
      <c r="H20792" s="8"/>
      <c r="I20792" s="4"/>
      <c r="V20792" s="27"/>
    </row>
    <row r="20793" spans="3:22" x14ac:dyDescent="0.3">
      <c r="C20793" s="6"/>
      <c r="H20793" s="8"/>
      <c r="I20793" s="4"/>
      <c r="V20793" s="27"/>
    </row>
    <row r="20794" spans="3:22" x14ac:dyDescent="0.3">
      <c r="C20794" s="6"/>
      <c r="H20794" s="8"/>
      <c r="I20794" s="4"/>
      <c r="V20794" s="27"/>
    </row>
    <row r="20795" spans="3:22" x14ac:dyDescent="0.3">
      <c r="C20795" s="6"/>
      <c r="H20795" s="8"/>
      <c r="I20795" s="4"/>
      <c r="V20795" s="27"/>
    </row>
    <row r="20796" spans="3:22" x14ac:dyDescent="0.3">
      <c r="C20796" s="6"/>
      <c r="H20796" s="8"/>
      <c r="I20796" s="4"/>
      <c r="V20796" s="27"/>
    </row>
    <row r="20797" spans="3:22" x14ac:dyDescent="0.3">
      <c r="C20797" s="6"/>
      <c r="H20797" s="8"/>
      <c r="I20797" s="4"/>
      <c r="V20797" s="27"/>
    </row>
    <row r="20798" spans="3:22" x14ac:dyDescent="0.3">
      <c r="C20798" s="6"/>
      <c r="H20798" s="8"/>
      <c r="I20798" s="4"/>
      <c r="V20798" s="27"/>
    </row>
    <row r="20799" spans="3:22" x14ac:dyDescent="0.3">
      <c r="C20799" s="6"/>
      <c r="H20799" s="8"/>
      <c r="I20799" s="4"/>
      <c r="V20799" s="27"/>
    </row>
    <row r="20800" spans="3:22" x14ac:dyDescent="0.3">
      <c r="C20800" s="6"/>
      <c r="H20800" s="8"/>
      <c r="I20800" s="4"/>
      <c r="V20800" s="27"/>
    </row>
    <row r="20801" spans="3:22" x14ac:dyDescent="0.3">
      <c r="C20801" s="6"/>
      <c r="H20801" s="8"/>
      <c r="I20801" s="4"/>
      <c r="V20801" s="27"/>
    </row>
    <row r="20802" spans="3:22" x14ac:dyDescent="0.3">
      <c r="C20802" s="6"/>
      <c r="H20802" s="8"/>
      <c r="I20802" s="4"/>
      <c r="V20802" s="27"/>
    </row>
    <row r="20803" spans="3:22" x14ac:dyDescent="0.3">
      <c r="C20803" s="6"/>
      <c r="H20803" s="8"/>
      <c r="I20803" s="4"/>
      <c r="V20803" s="27"/>
    </row>
    <row r="20804" spans="3:22" x14ac:dyDescent="0.3">
      <c r="C20804" s="6"/>
      <c r="H20804" s="8"/>
      <c r="I20804" s="4"/>
      <c r="V20804" s="27"/>
    </row>
    <row r="20805" spans="3:22" x14ac:dyDescent="0.3">
      <c r="C20805" s="6"/>
      <c r="H20805" s="8"/>
      <c r="I20805" s="4"/>
      <c r="V20805" s="27"/>
    </row>
    <row r="20806" spans="3:22" x14ac:dyDescent="0.3">
      <c r="C20806" s="6"/>
      <c r="H20806" s="8"/>
      <c r="I20806" s="4"/>
      <c r="V20806" s="27"/>
    </row>
    <row r="20807" spans="3:22" x14ac:dyDescent="0.3">
      <c r="C20807" s="6"/>
      <c r="H20807" s="8"/>
      <c r="I20807" s="4"/>
      <c r="V20807" s="27"/>
    </row>
    <row r="20808" spans="3:22" x14ac:dyDescent="0.3">
      <c r="C20808" s="6"/>
      <c r="H20808" s="8"/>
      <c r="I20808" s="4"/>
      <c r="V20808" s="27"/>
    </row>
    <row r="20809" spans="3:22" x14ac:dyDescent="0.3">
      <c r="C20809" s="6"/>
      <c r="H20809" s="8"/>
      <c r="I20809" s="4"/>
      <c r="V20809" s="27"/>
    </row>
    <row r="20810" spans="3:22" x14ac:dyDescent="0.3">
      <c r="C20810" s="6"/>
      <c r="H20810" s="8"/>
      <c r="I20810" s="4"/>
      <c r="V20810" s="27"/>
    </row>
    <row r="20811" spans="3:22" x14ac:dyDescent="0.3">
      <c r="C20811" s="6"/>
      <c r="H20811" s="8"/>
      <c r="I20811" s="4"/>
      <c r="V20811" s="27"/>
    </row>
    <row r="20812" spans="3:22" x14ac:dyDescent="0.3">
      <c r="C20812" s="6"/>
      <c r="H20812" s="8"/>
      <c r="I20812" s="4"/>
      <c r="V20812" s="27"/>
    </row>
    <row r="20813" spans="3:22" x14ac:dyDescent="0.3">
      <c r="C20813" s="6"/>
      <c r="H20813" s="8"/>
      <c r="I20813" s="4"/>
      <c r="V20813" s="27"/>
    </row>
    <row r="20814" spans="3:22" x14ac:dyDescent="0.3">
      <c r="C20814" s="6"/>
      <c r="H20814" s="8"/>
      <c r="I20814" s="4"/>
      <c r="V20814" s="27"/>
    </row>
    <row r="20815" spans="3:22" x14ac:dyDescent="0.3">
      <c r="C20815" s="6"/>
      <c r="H20815" s="8"/>
      <c r="I20815" s="4"/>
      <c r="V20815" s="27"/>
    </row>
    <row r="20816" spans="3:22" x14ac:dyDescent="0.3">
      <c r="C20816" s="6"/>
      <c r="H20816" s="8"/>
      <c r="I20816" s="4"/>
      <c r="V20816" s="27"/>
    </row>
    <row r="20817" spans="3:22" x14ac:dyDescent="0.3">
      <c r="C20817" s="6"/>
      <c r="H20817" s="8"/>
      <c r="I20817" s="4"/>
      <c r="V20817" s="27"/>
    </row>
    <row r="20818" spans="3:22" x14ac:dyDescent="0.3">
      <c r="C20818" s="6"/>
      <c r="H20818" s="8"/>
      <c r="I20818" s="4"/>
      <c r="V20818" s="27"/>
    </row>
    <row r="20819" spans="3:22" x14ac:dyDescent="0.3">
      <c r="C20819" s="6"/>
      <c r="H20819" s="8"/>
      <c r="I20819" s="4"/>
      <c r="V20819" s="27"/>
    </row>
    <row r="20820" spans="3:22" x14ac:dyDescent="0.3">
      <c r="C20820" s="6"/>
      <c r="H20820" s="8"/>
      <c r="I20820" s="4"/>
      <c r="V20820" s="27"/>
    </row>
    <row r="20821" spans="3:22" x14ac:dyDescent="0.3">
      <c r="C20821" s="6"/>
      <c r="H20821" s="8"/>
      <c r="I20821" s="4"/>
      <c r="V20821" s="27"/>
    </row>
    <row r="20822" spans="3:22" x14ac:dyDescent="0.3">
      <c r="C20822" s="6"/>
      <c r="H20822" s="8"/>
      <c r="I20822" s="4"/>
      <c r="V20822" s="27"/>
    </row>
    <row r="20823" spans="3:22" x14ac:dyDescent="0.3">
      <c r="C20823" s="6"/>
      <c r="H20823" s="8"/>
      <c r="I20823" s="4"/>
      <c r="V20823" s="27"/>
    </row>
    <row r="20824" spans="3:22" x14ac:dyDescent="0.3">
      <c r="C20824" s="6"/>
      <c r="H20824" s="8"/>
      <c r="I20824" s="4"/>
      <c r="V20824" s="27"/>
    </row>
    <row r="20825" spans="3:22" x14ac:dyDescent="0.3">
      <c r="C20825" s="6"/>
      <c r="H20825" s="8"/>
      <c r="I20825" s="4"/>
      <c r="V20825" s="27"/>
    </row>
    <row r="20826" spans="3:22" x14ac:dyDescent="0.3">
      <c r="C20826" s="6"/>
      <c r="H20826" s="8"/>
      <c r="I20826" s="4"/>
      <c r="V20826" s="27"/>
    </row>
    <row r="20827" spans="3:22" x14ac:dyDescent="0.3">
      <c r="C20827" s="6"/>
      <c r="H20827" s="8"/>
      <c r="I20827" s="4"/>
      <c r="V20827" s="27"/>
    </row>
    <row r="20828" spans="3:22" x14ac:dyDescent="0.3">
      <c r="C20828" s="6"/>
      <c r="H20828" s="8"/>
      <c r="I20828" s="4"/>
      <c r="V20828" s="27"/>
    </row>
    <row r="20829" spans="3:22" x14ac:dyDescent="0.3">
      <c r="C20829" s="6"/>
      <c r="H20829" s="8"/>
      <c r="I20829" s="4"/>
      <c r="V20829" s="27"/>
    </row>
    <row r="20830" spans="3:22" x14ac:dyDescent="0.3">
      <c r="C20830" s="6"/>
      <c r="H20830" s="8"/>
      <c r="I20830" s="4"/>
      <c r="V20830" s="27"/>
    </row>
    <row r="20831" spans="3:22" x14ac:dyDescent="0.3">
      <c r="C20831" s="6"/>
      <c r="H20831" s="8"/>
      <c r="I20831" s="4"/>
      <c r="V20831" s="27"/>
    </row>
    <row r="20832" spans="3:22" x14ac:dyDescent="0.3">
      <c r="C20832" s="6"/>
      <c r="H20832" s="8"/>
      <c r="I20832" s="4"/>
      <c r="V20832" s="27"/>
    </row>
    <row r="20833" spans="3:22" x14ac:dyDescent="0.3">
      <c r="C20833" s="6"/>
      <c r="H20833" s="8"/>
      <c r="I20833" s="4"/>
      <c r="V20833" s="27"/>
    </row>
    <row r="20834" spans="3:22" x14ac:dyDescent="0.3">
      <c r="C20834" s="6"/>
      <c r="H20834" s="8"/>
      <c r="I20834" s="4"/>
      <c r="V20834" s="27"/>
    </row>
    <row r="20835" spans="3:22" x14ac:dyDescent="0.3">
      <c r="C20835" s="6"/>
      <c r="H20835" s="8"/>
      <c r="I20835" s="4"/>
      <c r="V20835" s="27"/>
    </row>
    <row r="20836" spans="3:22" x14ac:dyDescent="0.3">
      <c r="C20836" s="6"/>
      <c r="H20836" s="8"/>
      <c r="I20836" s="4"/>
      <c r="V20836" s="27"/>
    </row>
    <row r="20837" spans="3:22" x14ac:dyDescent="0.3">
      <c r="C20837" s="6"/>
      <c r="H20837" s="8"/>
      <c r="I20837" s="4"/>
      <c r="V20837" s="27"/>
    </row>
    <row r="20838" spans="3:22" x14ac:dyDescent="0.3">
      <c r="C20838" s="6"/>
      <c r="H20838" s="8"/>
      <c r="I20838" s="4"/>
      <c r="V20838" s="27"/>
    </row>
    <row r="20839" spans="3:22" x14ac:dyDescent="0.3">
      <c r="C20839" s="6"/>
      <c r="H20839" s="8"/>
      <c r="I20839" s="4"/>
      <c r="V20839" s="27"/>
    </row>
    <row r="20840" spans="3:22" x14ac:dyDescent="0.3">
      <c r="C20840" s="6"/>
      <c r="H20840" s="8"/>
      <c r="I20840" s="4"/>
      <c r="V20840" s="27"/>
    </row>
    <row r="20841" spans="3:22" x14ac:dyDescent="0.3">
      <c r="C20841" s="6"/>
      <c r="H20841" s="8"/>
      <c r="I20841" s="4"/>
      <c r="V20841" s="27"/>
    </row>
    <row r="20842" spans="3:22" x14ac:dyDescent="0.3">
      <c r="C20842" s="6"/>
      <c r="H20842" s="8"/>
      <c r="I20842" s="4"/>
      <c r="V20842" s="27"/>
    </row>
    <row r="20843" spans="3:22" x14ac:dyDescent="0.3">
      <c r="C20843" s="6"/>
      <c r="H20843" s="8"/>
      <c r="I20843" s="4"/>
      <c r="V20843" s="27"/>
    </row>
    <row r="20844" spans="3:22" x14ac:dyDescent="0.3">
      <c r="C20844" s="6"/>
      <c r="H20844" s="8"/>
      <c r="I20844" s="4"/>
      <c r="V20844" s="27"/>
    </row>
    <row r="20845" spans="3:22" x14ac:dyDescent="0.3">
      <c r="C20845" s="6"/>
      <c r="H20845" s="8"/>
      <c r="I20845" s="4"/>
      <c r="V20845" s="27"/>
    </row>
    <row r="20846" spans="3:22" x14ac:dyDescent="0.3">
      <c r="C20846" s="6"/>
      <c r="H20846" s="8"/>
      <c r="I20846" s="4"/>
      <c r="V20846" s="27"/>
    </row>
    <row r="20847" spans="3:22" x14ac:dyDescent="0.3">
      <c r="C20847" s="6"/>
      <c r="H20847" s="8"/>
      <c r="I20847" s="4"/>
      <c r="V20847" s="27"/>
    </row>
    <row r="20848" spans="3:22" x14ac:dyDescent="0.3">
      <c r="C20848" s="6"/>
      <c r="H20848" s="8"/>
      <c r="I20848" s="4"/>
      <c r="V20848" s="27"/>
    </row>
    <row r="20849" spans="3:22" x14ac:dyDescent="0.3">
      <c r="C20849" s="6"/>
      <c r="H20849" s="8"/>
      <c r="I20849" s="4"/>
      <c r="V20849" s="27"/>
    </row>
    <row r="20850" spans="3:22" x14ac:dyDescent="0.3">
      <c r="C20850" s="6"/>
      <c r="H20850" s="8"/>
      <c r="I20850" s="4"/>
      <c r="V20850" s="27"/>
    </row>
    <row r="20851" spans="3:22" x14ac:dyDescent="0.3">
      <c r="C20851" s="6"/>
      <c r="H20851" s="8"/>
      <c r="I20851" s="4"/>
      <c r="V20851" s="27"/>
    </row>
    <row r="20852" spans="3:22" x14ac:dyDescent="0.3">
      <c r="C20852" s="6"/>
      <c r="H20852" s="8"/>
      <c r="I20852" s="4"/>
      <c r="V20852" s="27"/>
    </row>
    <row r="20853" spans="3:22" x14ac:dyDescent="0.3">
      <c r="C20853" s="6"/>
      <c r="H20853" s="8"/>
      <c r="I20853" s="4"/>
      <c r="V20853" s="27"/>
    </row>
    <row r="20854" spans="3:22" x14ac:dyDescent="0.3">
      <c r="C20854" s="6"/>
      <c r="H20854" s="8"/>
      <c r="I20854" s="4"/>
      <c r="V20854" s="27"/>
    </row>
    <row r="20855" spans="3:22" x14ac:dyDescent="0.3">
      <c r="C20855" s="6"/>
      <c r="H20855" s="8"/>
      <c r="I20855" s="4"/>
      <c r="V20855" s="27"/>
    </row>
    <row r="20856" spans="3:22" x14ac:dyDescent="0.3">
      <c r="C20856" s="6"/>
      <c r="H20856" s="8"/>
      <c r="I20856" s="4"/>
      <c r="V20856" s="27"/>
    </row>
    <row r="20857" spans="3:22" x14ac:dyDescent="0.3">
      <c r="C20857" s="6"/>
      <c r="H20857" s="8"/>
      <c r="I20857" s="4"/>
      <c r="V20857" s="27"/>
    </row>
    <row r="20858" spans="3:22" x14ac:dyDescent="0.3">
      <c r="C20858" s="6"/>
      <c r="H20858" s="8"/>
      <c r="I20858" s="4"/>
      <c r="V20858" s="27"/>
    </row>
    <row r="20859" spans="3:22" x14ac:dyDescent="0.3">
      <c r="C20859" s="6"/>
      <c r="H20859" s="8"/>
      <c r="I20859" s="4"/>
      <c r="V20859" s="27"/>
    </row>
    <row r="20860" spans="3:22" x14ac:dyDescent="0.3">
      <c r="C20860" s="6"/>
      <c r="H20860" s="8"/>
      <c r="I20860" s="4"/>
      <c r="V20860" s="27"/>
    </row>
    <row r="20861" spans="3:22" x14ac:dyDescent="0.3">
      <c r="C20861" s="6"/>
      <c r="H20861" s="8"/>
      <c r="I20861" s="4"/>
      <c r="V20861" s="27"/>
    </row>
    <row r="20862" spans="3:22" x14ac:dyDescent="0.3">
      <c r="C20862" s="6"/>
      <c r="H20862" s="8"/>
      <c r="I20862" s="4"/>
      <c r="V20862" s="27"/>
    </row>
    <row r="20863" spans="3:22" x14ac:dyDescent="0.3">
      <c r="C20863" s="6"/>
      <c r="H20863" s="8"/>
      <c r="I20863" s="4"/>
      <c r="V20863" s="27"/>
    </row>
    <row r="20864" spans="3:22" x14ac:dyDescent="0.3">
      <c r="C20864" s="6"/>
      <c r="H20864" s="8"/>
      <c r="I20864" s="4"/>
      <c r="V20864" s="27"/>
    </row>
    <row r="20865" spans="3:22" x14ac:dyDescent="0.3">
      <c r="C20865" s="6"/>
      <c r="H20865" s="8"/>
      <c r="I20865" s="4"/>
      <c r="V20865" s="27"/>
    </row>
    <row r="20866" spans="3:22" x14ac:dyDescent="0.3">
      <c r="C20866" s="6"/>
      <c r="H20866" s="8"/>
      <c r="I20866" s="4"/>
      <c r="V20866" s="27"/>
    </row>
    <row r="20867" spans="3:22" x14ac:dyDescent="0.3">
      <c r="C20867" s="6"/>
      <c r="H20867" s="8"/>
      <c r="I20867" s="4"/>
      <c r="V20867" s="27"/>
    </row>
    <row r="20868" spans="3:22" x14ac:dyDescent="0.3">
      <c r="C20868" s="6"/>
      <c r="H20868" s="8"/>
      <c r="I20868" s="4"/>
      <c r="V20868" s="27"/>
    </row>
    <row r="20869" spans="3:22" x14ac:dyDescent="0.3">
      <c r="C20869" s="6"/>
      <c r="H20869" s="8"/>
      <c r="I20869" s="4"/>
      <c r="V20869" s="27"/>
    </row>
    <row r="20870" spans="3:22" x14ac:dyDescent="0.3">
      <c r="C20870" s="6"/>
      <c r="H20870" s="8"/>
      <c r="I20870" s="4"/>
      <c r="V20870" s="27"/>
    </row>
    <row r="20871" spans="3:22" x14ac:dyDescent="0.3">
      <c r="C20871" s="6"/>
      <c r="H20871" s="8"/>
      <c r="I20871" s="4"/>
      <c r="V20871" s="27"/>
    </row>
    <row r="20872" spans="3:22" x14ac:dyDescent="0.3">
      <c r="C20872" s="6"/>
      <c r="H20872" s="8"/>
      <c r="I20872" s="4"/>
      <c r="V20872" s="27"/>
    </row>
    <row r="20873" spans="3:22" x14ac:dyDescent="0.3">
      <c r="C20873" s="6"/>
      <c r="H20873" s="8"/>
      <c r="I20873" s="4"/>
      <c r="V20873" s="27"/>
    </row>
    <row r="20874" spans="3:22" x14ac:dyDescent="0.3">
      <c r="C20874" s="6"/>
      <c r="H20874" s="8"/>
      <c r="I20874" s="4"/>
      <c r="V20874" s="27"/>
    </row>
    <row r="20875" spans="3:22" x14ac:dyDescent="0.3">
      <c r="C20875" s="6"/>
      <c r="H20875" s="8"/>
      <c r="I20875" s="4"/>
      <c r="V20875" s="27"/>
    </row>
    <row r="20876" spans="3:22" x14ac:dyDescent="0.3">
      <c r="C20876" s="6"/>
      <c r="H20876" s="8"/>
      <c r="I20876" s="4"/>
      <c r="V20876" s="27"/>
    </row>
    <row r="20877" spans="3:22" x14ac:dyDescent="0.3">
      <c r="C20877" s="6"/>
      <c r="H20877" s="8"/>
      <c r="I20877" s="4"/>
      <c r="V20877" s="27"/>
    </row>
    <row r="20878" spans="3:22" x14ac:dyDescent="0.3">
      <c r="C20878" s="6"/>
      <c r="H20878" s="8"/>
      <c r="I20878" s="4"/>
      <c r="V20878" s="27"/>
    </row>
    <row r="20879" spans="3:22" x14ac:dyDescent="0.3">
      <c r="C20879" s="6"/>
      <c r="H20879" s="8"/>
      <c r="I20879" s="4"/>
      <c r="V20879" s="27"/>
    </row>
    <row r="20880" spans="3:22" x14ac:dyDescent="0.3">
      <c r="C20880" s="6"/>
      <c r="H20880" s="8"/>
      <c r="I20880" s="4"/>
      <c r="V20880" s="27"/>
    </row>
    <row r="20881" spans="3:22" x14ac:dyDescent="0.3">
      <c r="C20881" s="6"/>
      <c r="H20881" s="8"/>
      <c r="I20881" s="4"/>
      <c r="V20881" s="27"/>
    </row>
    <row r="20882" spans="3:22" x14ac:dyDescent="0.3">
      <c r="C20882" s="6"/>
      <c r="H20882" s="8"/>
      <c r="I20882" s="4"/>
      <c r="V20882" s="27"/>
    </row>
    <row r="20883" spans="3:22" x14ac:dyDescent="0.3">
      <c r="C20883" s="6"/>
      <c r="H20883" s="8"/>
      <c r="I20883" s="4"/>
      <c r="V20883" s="27"/>
    </row>
    <row r="20884" spans="3:22" x14ac:dyDescent="0.3">
      <c r="C20884" s="6"/>
      <c r="H20884" s="8"/>
      <c r="I20884" s="4"/>
      <c r="V20884" s="27"/>
    </row>
    <row r="20885" spans="3:22" x14ac:dyDescent="0.3">
      <c r="C20885" s="6"/>
      <c r="H20885" s="8"/>
      <c r="I20885" s="4"/>
      <c r="V20885" s="27"/>
    </row>
    <row r="20886" spans="3:22" x14ac:dyDescent="0.3">
      <c r="C20886" s="6"/>
      <c r="H20886" s="8"/>
      <c r="I20886" s="4"/>
      <c r="V20886" s="27"/>
    </row>
    <row r="20887" spans="3:22" x14ac:dyDescent="0.3">
      <c r="C20887" s="6"/>
      <c r="H20887" s="8"/>
      <c r="I20887" s="4"/>
      <c r="V20887" s="27"/>
    </row>
    <row r="20888" spans="3:22" x14ac:dyDescent="0.3">
      <c r="C20888" s="6"/>
      <c r="H20888" s="8"/>
      <c r="I20888" s="4"/>
      <c r="V20888" s="27"/>
    </row>
    <row r="20889" spans="3:22" x14ac:dyDescent="0.3">
      <c r="C20889" s="6"/>
      <c r="H20889" s="8"/>
      <c r="I20889" s="4"/>
      <c r="V20889" s="27"/>
    </row>
    <row r="20890" spans="3:22" x14ac:dyDescent="0.3">
      <c r="C20890" s="6"/>
      <c r="H20890" s="8"/>
      <c r="I20890" s="4"/>
      <c r="V20890" s="27"/>
    </row>
    <row r="20891" spans="3:22" x14ac:dyDescent="0.3">
      <c r="C20891" s="6"/>
      <c r="H20891" s="8"/>
      <c r="I20891" s="4"/>
      <c r="V20891" s="27"/>
    </row>
    <row r="20892" spans="3:22" x14ac:dyDescent="0.3">
      <c r="C20892" s="6"/>
      <c r="H20892" s="8"/>
      <c r="I20892" s="4"/>
      <c r="V20892" s="27"/>
    </row>
    <row r="20893" spans="3:22" x14ac:dyDescent="0.3">
      <c r="C20893" s="6"/>
      <c r="H20893" s="8"/>
      <c r="I20893" s="4"/>
      <c r="V20893" s="27"/>
    </row>
    <row r="20894" spans="3:22" x14ac:dyDescent="0.3">
      <c r="C20894" s="6"/>
      <c r="H20894" s="8"/>
      <c r="I20894" s="4"/>
      <c r="V20894" s="27"/>
    </row>
    <row r="20895" spans="3:22" x14ac:dyDescent="0.3">
      <c r="C20895" s="6"/>
      <c r="H20895" s="8"/>
      <c r="I20895" s="4"/>
      <c r="V20895" s="27"/>
    </row>
    <row r="20896" spans="3:22" x14ac:dyDescent="0.3">
      <c r="C20896" s="6"/>
      <c r="H20896" s="8"/>
      <c r="I20896" s="4"/>
      <c r="V20896" s="27"/>
    </row>
    <row r="20897" spans="3:22" x14ac:dyDescent="0.3">
      <c r="C20897" s="6"/>
      <c r="H20897" s="8"/>
      <c r="I20897" s="4"/>
      <c r="V20897" s="27"/>
    </row>
    <row r="20898" spans="3:22" x14ac:dyDescent="0.3">
      <c r="C20898" s="6"/>
      <c r="H20898" s="8"/>
      <c r="I20898" s="4"/>
      <c r="V20898" s="27"/>
    </row>
    <row r="20899" spans="3:22" x14ac:dyDescent="0.3">
      <c r="C20899" s="6"/>
      <c r="H20899" s="8"/>
      <c r="I20899" s="4"/>
      <c r="V20899" s="27"/>
    </row>
    <row r="20900" spans="3:22" x14ac:dyDescent="0.3">
      <c r="C20900" s="6"/>
      <c r="H20900" s="8"/>
      <c r="I20900" s="4"/>
      <c r="V20900" s="27"/>
    </row>
    <row r="20901" spans="3:22" x14ac:dyDescent="0.3">
      <c r="C20901" s="6"/>
      <c r="H20901" s="8"/>
      <c r="I20901" s="4"/>
      <c r="V20901" s="27"/>
    </row>
    <row r="20902" spans="3:22" x14ac:dyDescent="0.3">
      <c r="C20902" s="6"/>
      <c r="H20902" s="8"/>
      <c r="I20902" s="4"/>
      <c r="V20902" s="27"/>
    </row>
    <row r="20903" spans="3:22" x14ac:dyDescent="0.3">
      <c r="C20903" s="6"/>
      <c r="H20903" s="8"/>
      <c r="I20903" s="4"/>
      <c r="V20903" s="27"/>
    </row>
    <row r="20904" spans="3:22" x14ac:dyDescent="0.3">
      <c r="C20904" s="6"/>
      <c r="H20904" s="8"/>
      <c r="I20904" s="4"/>
      <c r="V20904" s="27"/>
    </row>
    <row r="20905" spans="3:22" x14ac:dyDescent="0.3">
      <c r="C20905" s="6"/>
      <c r="H20905" s="8"/>
      <c r="I20905" s="4"/>
      <c r="V20905" s="27"/>
    </row>
    <row r="20906" spans="3:22" x14ac:dyDescent="0.3">
      <c r="C20906" s="6"/>
      <c r="H20906" s="8"/>
      <c r="I20906" s="4"/>
      <c r="V20906" s="27"/>
    </row>
    <row r="20907" spans="3:22" x14ac:dyDescent="0.3">
      <c r="C20907" s="6"/>
      <c r="H20907" s="8"/>
      <c r="I20907" s="4"/>
      <c r="V20907" s="27"/>
    </row>
    <row r="20908" spans="3:22" x14ac:dyDescent="0.3">
      <c r="C20908" s="6"/>
      <c r="H20908" s="8"/>
      <c r="I20908" s="4"/>
      <c r="V20908" s="27"/>
    </row>
    <row r="20909" spans="3:22" x14ac:dyDescent="0.3">
      <c r="C20909" s="6"/>
      <c r="H20909" s="8"/>
      <c r="I20909" s="4"/>
      <c r="V20909" s="27"/>
    </row>
    <row r="20910" spans="3:22" x14ac:dyDescent="0.3">
      <c r="C20910" s="6"/>
      <c r="H20910" s="8"/>
      <c r="I20910" s="4"/>
      <c r="V20910" s="27"/>
    </row>
    <row r="20911" spans="3:22" x14ac:dyDescent="0.3">
      <c r="C20911" s="6"/>
      <c r="H20911" s="8"/>
      <c r="I20911" s="4"/>
      <c r="V20911" s="27"/>
    </row>
    <row r="20912" spans="3:22" x14ac:dyDescent="0.3">
      <c r="C20912" s="6"/>
      <c r="H20912" s="8"/>
      <c r="I20912" s="4"/>
      <c r="V20912" s="27"/>
    </row>
    <row r="20913" spans="3:22" x14ac:dyDescent="0.3">
      <c r="C20913" s="6"/>
      <c r="H20913" s="8"/>
      <c r="I20913" s="4"/>
      <c r="V20913" s="27"/>
    </row>
    <row r="20914" spans="3:22" x14ac:dyDescent="0.3">
      <c r="C20914" s="6"/>
      <c r="H20914" s="8"/>
      <c r="I20914" s="4"/>
      <c r="V20914" s="27"/>
    </row>
    <row r="20915" spans="3:22" x14ac:dyDescent="0.3">
      <c r="C20915" s="6"/>
      <c r="H20915" s="8"/>
      <c r="I20915" s="4"/>
      <c r="V20915" s="27"/>
    </row>
    <row r="20916" spans="3:22" x14ac:dyDescent="0.3">
      <c r="C20916" s="6"/>
      <c r="H20916" s="8"/>
      <c r="I20916" s="4"/>
      <c r="V20916" s="27"/>
    </row>
    <row r="20917" spans="3:22" x14ac:dyDescent="0.3">
      <c r="C20917" s="6"/>
      <c r="H20917" s="8"/>
      <c r="I20917" s="4"/>
      <c r="V20917" s="27"/>
    </row>
    <row r="20918" spans="3:22" x14ac:dyDescent="0.3">
      <c r="C20918" s="6"/>
      <c r="H20918" s="8"/>
      <c r="I20918" s="4"/>
      <c r="V20918" s="27"/>
    </row>
    <row r="20919" spans="3:22" x14ac:dyDescent="0.3">
      <c r="C20919" s="6"/>
      <c r="H20919" s="8"/>
      <c r="I20919" s="4"/>
      <c r="V20919" s="27"/>
    </row>
    <row r="20920" spans="3:22" x14ac:dyDescent="0.3">
      <c r="C20920" s="6"/>
      <c r="H20920" s="8"/>
      <c r="I20920" s="4"/>
      <c r="V20920" s="27"/>
    </row>
    <row r="20921" spans="3:22" x14ac:dyDescent="0.3">
      <c r="C20921" s="6"/>
      <c r="H20921" s="8"/>
      <c r="I20921" s="4"/>
      <c r="V20921" s="27"/>
    </row>
    <row r="20922" spans="3:22" x14ac:dyDescent="0.3">
      <c r="C20922" s="6"/>
      <c r="H20922" s="8"/>
      <c r="I20922" s="4"/>
      <c r="V20922" s="27"/>
    </row>
    <row r="20923" spans="3:22" x14ac:dyDescent="0.3">
      <c r="C20923" s="6"/>
      <c r="H20923" s="8"/>
      <c r="I20923" s="4"/>
      <c r="V20923" s="27"/>
    </row>
    <row r="20924" spans="3:22" x14ac:dyDescent="0.3">
      <c r="C20924" s="6"/>
      <c r="H20924" s="8"/>
      <c r="I20924" s="4"/>
      <c r="V20924" s="27"/>
    </row>
    <row r="20925" spans="3:22" x14ac:dyDescent="0.3">
      <c r="C20925" s="6"/>
      <c r="H20925" s="8"/>
      <c r="I20925" s="4"/>
      <c r="V20925" s="27"/>
    </row>
    <row r="20926" spans="3:22" x14ac:dyDescent="0.3">
      <c r="C20926" s="6"/>
      <c r="H20926" s="8"/>
      <c r="I20926" s="4"/>
      <c r="V20926" s="27"/>
    </row>
    <row r="20927" spans="3:22" x14ac:dyDescent="0.3">
      <c r="C20927" s="6"/>
      <c r="H20927" s="8"/>
      <c r="I20927" s="4"/>
      <c r="V20927" s="27"/>
    </row>
    <row r="20928" spans="3:22" x14ac:dyDescent="0.3">
      <c r="C20928" s="6"/>
      <c r="H20928" s="8"/>
      <c r="I20928" s="4"/>
      <c r="V20928" s="27"/>
    </row>
    <row r="20929" spans="3:22" x14ac:dyDescent="0.3">
      <c r="C20929" s="6"/>
      <c r="H20929" s="8"/>
      <c r="I20929" s="4"/>
      <c r="V20929" s="27"/>
    </row>
    <row r="20930" spans="3:22" x14ac:dyDescent="0.3">
      <c r="C20930" s="6"/>
      <c r="H20930" s="8"/>
      <c r="I20930" s="4"/>
      <c r="V20930" s="27"/>
    </row>
    <row r="20931" spans="3:22" x14ac:dyDescent="0.3">
      <c r="C20931" s="6"/>
      <c r="H20931" s="8"/>
      <c r="I20931" s="4"/>
      <c r="V20931" s="27"/>
    </row>
    <row r="20932" spans="3:22" x14ac:dyDescent="0.3">
      <c r="C20932" s="6"/>
      <c r="H20932" s="8"/>
      <c r="I20932" s="4"/>
      <c r="V20932" s="27"/>
    </row>
    <row r="20933" spans="3:22" x14ac:dyDescent="0.3">
      <c r="C20933" s="6"/>
      <c r="H20933" s="8"/>
      <c r="I20933" s="4"/>
      <c r="V20933" s="27"/>
    </row>
    <row r="20934" spans="3:22" x14ac:dyDescent="0.3">
      <c r="C20934" s="6"/>
      <c r="H20934" s="8"/>
      <c r="I20934" s="4"/>
      <c r="V20934" s="27"/>
    </row>
    <row r="20935" spans="3:22" x14ac:dyDescent="0.3">
      <c r="C20935" s="6"/>
      <c r="H20935" s="8"/>
      <c r="I20935" s="4"/>
      <c r="V20935" s="27"/>
    </row>
    <row r="20936" spans="3:22" x14ac:dyDescent="0.3">
      <c r="C20936" s="6"/>
      <c r="H20936" s="8"/>
      <c r="I20936" s="4"/>
      <c r="V20936" s="27"/>
    </row>
    <row r="20937" spans="3:22" x14ac:dyDescent="0.3">
      <c r="C20937" s="6"/>
      <c r="H20937" s="8"/>
      <c r="I20937" s="4"/>
      <c r="V20937" s="27"/>
    </row>
    <row r="20938" spans="3:22" x14ac:dyDescent="0.3">
      <c r="C20938" s="6"/>
      <c r="H20938" s="8"/>
      <c r="I20938" s="4"/>
      <c r="V20938" s="27"/>
    </row>
    <row r="20939" spans="3:22" x14ac:dyDescent="0.3">
      <c r="C20939" s="6"/>
      <c r="H20939" s="8"/>
      <c r="I20939" s="4"/>
      <c r="V20939" s="27"/>
    </row>
    <row r="20940" spans="3:22" x14ac:dyDescent="0.3">
      <c r="C20940" s="6"/>
      <c r="H20940" s="8"/>
      <c r="I20940" s="4"/>
      <c r="V20940" s="27"/>
    </row>
    <row r="20941" spans="3:22" x14ac:dyDescent="0.3">
      <c r="C20941" s="6"/>
      <c r="H20941" s="8"/>
      <c r="I20941" s="4"/>
      <c r="V20941" s="27"/>
    </row>
    <row r="20942" spans="3:22" x14ac:dyDescent="0.3">
      <c r="C20942" s="6"/>
      <c r="H20942" s="8"/>
      <c r="I20942" s="4"/>
      <c r="V20942" s="27"/>
    </row>
    <row r="20943" spans="3:22" x14ac:dyDescent="0.3">
      <c r="C20943" s="6"/>
      <c r="H20943" s="8"/>
      <c r="I20943" s="4"/>
      <c r="V20943" s="27"/>
    </row>
    <row r="20944" spans="3:22" x14ac:dyDescent="0.3">
      <c r="C20944" s="6"/>
      <c r="H20944" s="8"/>
      <c r="I20944" s="4"/>
      <c r="V20944" s="27"/>
    </row>
    <row r="20945" spans="3:22" x14ac:dyDescent="0.3">
      <c r="C20945" s="6"/>
      <c r="H20945" s="8"/>
      <c r="I20945" s="4"/>
      <c r="V20945" s="27"/>
    </row>
    <row r="20946" spans="3:22" x14ac:dyDescent="0.3">
      <c r="C20946" s="6"/>
      <c r="H20946" s="8"/>
      <c r="I20946" s="4"/>
      <c r="V20946" s="27"/>
    </row>
    <row r="20947" spans="3:22" x14ac:dyDescent="0.3">
      <c r="C20947" s="6"/>
      <c r="H20947" s="8"/>
      <c r="I20947" s="4"/>
      <c r="V20947" s="27"/>
    </row>
    <row r="20948" spans="3:22" x14ac:dyDescent="0.3">
      <c r="C20948" s="6"/>
      <c r="H20948" s="8"/>
      <c r="I20948" s="4"/>
      <c r="V20948" s="27"/>
    </row>
    <row r="20949" spans="3:22" x14ac:dyDescent="0.3">
      <c r="C20949" s="6"/>
      <c r="H20949" s="8"/>
      <c r="I20949" s="4"/>
      <c r="V20949" s="27"/>
    </row>
    <row r="20950" spans="3:22" x14ac:dyDescent="0.3">
      <c r="C20950" s="6"/>
      <c r="H20950" s="8"/>
      <c r="I20950" s="4"/>
      <c r="V20950" s="27"/>
    </row>
    <row r="20951" spans="3:22" x14ac:dyDescent="0.3">
      <c r="C20951" s="6"/>
      <c r="H20951" s="8"/>
      <c r="I20951" s="4"/>
      <c r="V20951" s="27"/>
    </row>
    <row r="20952" spans="3:22" x14ac:dyDescent="0.3">
      <c r="C20952" s="6"/>
      <c r="H20952" s="8"/>
      <c r="I20952" s="4"/>
      <c r="V20952" s="27"/>
    </row>
    <row r="20953" spans="3:22" x14ac:dyDescent="0.3">
      <c r="C20953" s="6"/>
      <c r="H20953" s="8"/>
      <c r="I20953" s="4"/>
      <c r="V20953" s="27"/>
    </row>
    <row r="20954" spans="3:22" x14ac:dyDescent="0.3">
      <c r="C20954" s="6"/>
      <c r="H20954" s="8"/>
      <c r="I20954" s="4"/>
      <c r="V20954" s="27"/>
    </row>
    <row r="20955" spans="3:22" x14ac:dyDescent="0.3">
      <c r="C20955" s="6"/>
      <c r="H20955" s="8"/>
      <c r="I20955" s="4"/>
      <c r="V20955" s="27"/>
    </row>
    <row r="20956" spans="3:22" x14ac:dyDescent="0.3">
      <c r="C20956" s="6"/>
      <c r="H20956" s="8"/>
      <c r="I20956" s="4"/>
      <c r="V20956" s="27"/>
    </row>
    <row r="20957" spans="3:22" x14ac:dyDescent="0.3">
      <c r="C20957" s="6"/>
      <c r="H20957" s="8"/>
      <c r="I20957" s="4"/>
      <c r="V20957" s="27"/>
    </row>
    <row r="20958" spans="3:22" x14ac:dyDescent="0.3">
      <c r="C20958" s="6"/>
      <c r="H20958" s="8"/>
      <c r="I20958" s="4"/>
      <c r="V20958" s="27"/>
    </row>
    <row r="20959" spans="3:22" x14ac:dyDescent="0.3">
      <c r="C20959" s="6"/>
      <c r="H20959" s="8"/>
      <c r="I20959" s="4"/>
      <c r="V20959" s="27"/>
    </row>
    <row r="20960" spans="3:22" x14ac:dyDescent="0.3">
      <c r="C20960" s="6"/>
      <c r="H20960" s="8"/>
      <c r="I20960" s="4"/>
      <c r="V20960" s="27"/>
    </row>
    <row r="20961" spans="3:22" x14ac:dyDescent="0.3">
      <c r="C20961" s="6"/>
      <c r="H20961" s="8"/>
      <c r="I20961" s="4"/>
      <c r="V20961" s="27"/>
    </row>
    <row r="20962" spans="3:22" x14ac:dyDescent="0.3">
      <c r="C20962" s="6"/>
      <c r="H20962" s="8"/>
      <c r="I20962" s="4"/>
      <c r="V20962" s="27"/>
    </row>
    <row r="20963" spans="3:22" x14ac:dyDescent="0.3">
      <c r="C20963" s="6"/>
      <c r="H20963" s="8"/>
      <c r="I20963" s="4"/>
      <c r="V20963" s="27"/>
    </row>
    <row r="20964" spans="3:22" x14ac:dyDescent="0.3">
      <c r="C20964" s="6"/>
      <c r="H20964" s="8"/>
      <c r="I20964" s="4"/>
      <c r="V20964" s="27"/>
    </row>
    <row r="20965" spans="3:22" x14ac:dyDescent="0.3">
      <c r="C20965" s="6"/>
      <c r="H20965" s="8"/>
      <c r="I20965" s="4"/>
      <c r="V20965" s="27"/>
    </row>
    <row r="20966" spans="3:22" x14ac:dyDescent="0.3">
      <c r="C20966" s="6"/>
      <c r="H20966" s="8"/>
      <c r="I20966" s="4"/>
      <c r="V20966" s="27"/>
    </row>
    <row r="20967" spans="3:22" x14ac:dyDescent="0.3">
      <c r="C20967" s="6"/>
      <c r="H20967" s="8"/>
      <c r="I20967" s="4"/>
      <c r="V20967" s="27"/>
    </row>
    <row r="20968" spans="3:22" x14ac:dyDescent="0.3">
      <c r="C20968" s="6"/>
      <c r="H20968" s="8"/>
      <c r="I20968" s="4"/>
      <c r="V20968" s="27"/>
    </row>
    <row r="20969" spans="3:22" x14ac:dyDescent="0.3">
      <c r="C20969" s="6"/>
      <c r="H20969" s="8"/>
      <c r="I20969" s="4"/>
      <c r="V20969" s="27"/>
    </row>
    <row r="20970" spans="3:22" x14ac:dyDescent="0.3">
      <c r="C20970" s="6"/>
      <c r="H20970" s="8"/>
      <c r="I20970" s="4"/>
      <c r="V20970" s="27"/>
    </row>
    <row r="20971" spans="3:22" x14ac:dyDescent="0.3">
      <c r="C20971" s="6"/>
      <c r="H20971" s="8"/>
      <c r="I20971" s="4"/>
      <c r="V20971" s="27"/>
    </row>
    <row r="20972" spans="3:22" x14ac:dyDescent="0.3">
      <c r="C20972" s="6"/>
      <c r="H20972" s="8"/>
      <c r="I20972" s="4"/>
      <c r="V20972" s="27"/>
    </row>
    <row r="20973" spans="3:22" x14ac:dyDescent="0.3">
      <c r="C20973" s="6"/>
      <c r="H20973" s="8"/>
      <c r="I20973" s="4"/>
      <c r="V20973" s="27"/>
    </row>
    <row r="20974" spans="3:22" x14ac:dyDescent="0.3">
      <c r="C20974" s="6"/>
      <c r="H20974" s="8"/>
      <c r="I20974" s="4"/>
      <c r="V20974" s="27"/>
    </row>
    <row r="20975" spans="3:22" x14ac:dyDescent="0.3">
      <c r="C20975" s="6"/>
      <c r="H20975" s="8"/>
      <c r="I20975" s="4"/>
      <c r="V20975" s="27"/>
    </row>
    <row r="20976" spans="3:22" x14ac:dyDescent="0.3">
      <c r="C20976" s="6"/>
      <c r="H20976" s="8"/>
      <c r="I20976" s="4"/>
      <c r="V20976" s="27"/>
    </row>
    <row r="20977" spans="3:22" x14ac:dyDescent="0.3">
      <c r="C20977" s="6"/>
      <c r="H20977" s="8"/>
      <c r="I20977" s="4"/>
      <c r="V20977" s="27"/>
    </row>
    <row r="20978" spans="3:22" x14ac:dyDescent="0.3">
      <c r="C20978" s="6"/>
      <c r="H20978" s="8"/>
      <c r="I20978" s="4"/>
      <c r="V20978" s="27"/>
    </row>
    <row r="20979" spans="3:22" x14ac:dyDescent="0.3">
      <c r="C20979" s="6"/>
      <c r="H20979" s="8"/>
      <c r="I20979" s="4"/>
      <c r="V20979" s="27"/>
    </row>
    <row r="20980" spans="3:22" x14ac:dyDescent="0.3">
      <c r="C20980" s="6"/>
      <c r="H20980" s="8"/>
      <c r="I20980" s="4"/>
      <c r="V20980" s="27"/>
    </row>
    <row r="20981" spans="3:22" x14ac:dyDescent="0.3">
      <c r="C20981" s="6"/>
      <c r="H20981" s="8"/>
      <c r="I20981" s="4"/>
      <c r="V20981" s="27"/>
    </row>
    <row r="20982" spans="3:22" x14ac:dyDescent="0.3">
      <c r="C20982" s="6"/>
      <c r="H20982" s="8"/>
      <c r="I20982" s="4"/>
      <c r="V20982" s="27"/>
    </row>
    <row r="20983" spans="3:22" x14ac:dyDescent="0.3">
      <c r="C20983" s="6"/>
      <c r="H20983" s="8"/>
      <c r="I20983" s="4"/>
      <c r="V20983" s="27"/>
    </row>
    <row r="20984" spans="3:22" x14ac:dyDescent="0.3">
      <c r="C20984" s="6"/>
      <c r="H20984" s="8"/>
      <c r="I20984" s="4"/>
      <c r="V20984" s="27"/>
    </row>
    <row r="20985" spans="3:22" x14ac:dyDescent="0.3">
      <c r="C20985" s="6"/>
      <c r="H20985" s="8"/>
      <c r="I20985" s="4"/>
      <c r="V20985" s="27"/>
    </row>
    <row r="20986" spans="3:22" x14ac:dyDescent="0.3">
      <c r="C20986" s="6"/>
      <c r="H20986" s="8"/>
      <c r="I20986" s="4"/>
      <c r="V20986" s="27"/>
    </row>
    <row r="20987" spans="3:22" x14ac:dyDescent="0.3">
      <c r="C20987" s="6"/>
      <c r="H20987" s="8"/>
      <c r="I20987" s="4"/>
      <c r="V20987" s="27"/>
    </row>
    <row r="20988" spans="3:22" x14ac:dyDescent="0.3">
      <c r="C20988" s="6"/>
      <c r="H20988" s="8"/>
      <c r="I20988" s="4"/>
      <c r="V20988" s="27"/>
    </row>
    <row r="20989" spans="3:22" x14ac:dyDescent="0.3">
      <c r="C20989" s="6"/>
      <c r="H20989" s="8"/>
      <c r="I20989" s="4"/>
      <c r="V20989" s="27"/>
    </row>
    <row r="20990" spans="3:22" x14ac:dyDescent="0.3">
      <c r="C20990" s="6"/>
      <c r="H20990" s="8"/>
      <c r="I20990" s="4"/>
      <c r="V20990" s="27"/>
    </row>
    <row r="20991" spans="3:22" x14ac:dyDescent="0.3">
      <c r="C20991" s="6"/>
      <c r="H20991" s="8"/>
      <c r="I20991" s="4"/>
      <c r="V20991" s="27"/>
    </row>
    <row r="20992" spans="3:22" x14ac:dyDescent="0.3">
      <c r="C20992" s="6"/>
      <c r="H20992" s="8"/>
      <c r="I20992" s="4"/>
      <c r="V20992" s="27"/>
    </row>
    <row r="20993" spans="3:22" x14ac:dyDescent="0.3">
      <c r="C20993" s="6"/>
      <c r="H20993" s="8"/>
      <c r="I20993" s="4"/>
      <c r="V20993" s="27"/>
    </row>
    <row r="20994" spans="3:22" x14ac:dyDescent="0.3">
      <c r="C20994" s="6"/>
      <c r="H20994" s="8"/>
      <c r="I20994" s="4"/>
      <c r="V20994" s="27"/>
    </row>
    <row r="20995" spans="3:22" x14ac:dyDescent="0.3">
      <c r="C20995" s="6"/>
      <c r="H20995" s="8"/>
      <c r="I20995" s="4"/>
      <c r="V20995" s="27"/>
    </row>
    <row r="20996" spans="3:22" x14ac:dyDescent="0.3">
      <c r="C20996" s="6"/>
      <c r="H20996" s="8"/>
      <c r="I20996" s="4"/>
      <c r="V20996" s="27"/>
    </row>
    <row r="20997" spans="3:22" x14ac:dyDescent="0.3">
      <c r="C20997" s="6"/>
      <c r="H20997" s="8"/>
      <c r="I20997" s="4"/>
      <c r="V20997" s="27"/>
    </row>
    <row r="20998" spans="3:22" x14ac:dyDescent="0.3">
      <c r="C20998" s="6"/>
      <c r="H20998" s="8"/>
      <c r="I20998" s="4"/>
      <c r="V20998" s="27"/>
    </row>
    <row r="20999" spans="3:22" x14ac:dyDescent="0.3">
      <c r="C20999" s="6"/>
      <c r="H20999" s="8"/>
      <c r="I20999" s="4"/>
      <c r="V20999" s="27"/>
    </row>
    <row r="21000" spans="3:22" x14ac:dyDescent="0.3">
      <c r="C21000" s="6"/>
      <c r="H21000" s="8"/>
      <c r="I21000" s="4"/>
      <c r="V21000" s="27"/>
    </row>
    <row r="21001" spans="3:22" x14ac:dyDescent="0.3">
      <c r="C21001" s="6"/>
      <c r="H21001" s="8"/>
      <c r="I21001" s="4"/>
      <c r="V21001" s="27"/>
    </row>
    <row r="21002" spans="3:22" x14ac:dyDescent="0.3">
      <c r="C21002" s="6"/>
      <c r="H21002" s="8"/>
      <c r="I21002" s="4"/>
      <c r="V21002" s="27"/>
    </row>
    <row r="21003" spans="3:22" x14ac:dyDescent="0.3">
      <c r="C21003" s="6"/>
      <c r="H21003" s="8"/>
      <c r="I21003" s="4"/>
      <c r="V21003" s="27"/>
    </row>
    <row r="21004" spans="3:22" x14ac:dyDescent="0.3">
      <c r="C21004" s="6"/>
      <c r="H21004" s="8"/>
      <c r="I21004" s="4"/>
      <c r="V21004" s="27"/>
    </row>
    <row r="21005" spans="3:22" x14ac:dyDescent="0.3">
      <c r="C21005" s="6"/>
      <c r="H21005" s="8"/>
      <c r="I21005" s="4"/>
      <c r="V21005" s="27"/>
    </row>
    <row r="21006" spans="3:22" x14ac:dyDescent="0.3">
      <c r="C21006" s="6"/>
      <c r="H21006" s="8"/>
      <c r="I21006" s="4"/>
      <c r="V21006" s="27"/>
    </row>
    <row r="21007" spans="3:22" x14ac:dyDescent="0.3">
      <c r="C21007" s="6"/>
      <c r="H21007" s="8"/>
      <c r="I21007" s="4"/>
      <c r="V21007" s="27"/>
    </row>
    <row r="21008" spans="3:22" x14ac:dyDescent="0.3">
      <c r="C21008" s="6"/>
      <c r="H21008" s="8"/>
      <c r="I21008" s="4"/>
      <c r="V21008" s="27"/>
    </row>
    <row r="21009" spans="3:22" x14ac:dyDescent="0.3">
      <c r="C21009" s="6"/>
      <c r="H21009" s="8"/>
      <c r="I21009" s="4"/>
      <c r="V21009" s="27"/>
    </row>
    <row r="21010" spans="3:22" x14ac:dyDescent="0.3">
      <c r="C21010" s="6"/>
      <c r="H21010" s="8"/>
      <c r="I21010" s="4"/>
      <c r="V21010" s="27"/>
    </row>
    <row r="21011" spans="3:22" x14ac:dyDescent="0.3">
      <c r="C21011" s="6"/>
      <c r="H21011" s="8"/>
      <c r="I21011" s="4"/>
      <c r="V21011" s="27"/>
    </row>
    <row r="21012" spans="3:22" x14ac:dyDescent="0.3">
      <c r="C21012" s="6"/>
      <c r="H21012" s="8"/>
      <c r="I21012" s="4"/>
      <c r="V21012" s="27"/>
    </row>
    <row r="21013" spans="3:22" x14ac:dyDescent="0.3">
      <c r="C21013" s="6"/>
      <c r="H21013" s="8"/>
      <c r="I21013" s="4"/>
      <c r="V21013" s="27"/>
    </row>
    <row r="21014" spans="3:22" x14ac:dyDescent="0.3">
      <c r="C21014" s="6"/>
      <c r="H21014" s="8"/>
      <c r="I21014" s="4"/>
      <c r="V21014" s="27"/>
    </row>
    <row r="21015" spans="3:22" x14ac:dyDescent="0.3">
      <c r="C21015" s="6"/>
      <c r="H21015" s="8"/>
      <c r="I21015" s="4"/>
      <c r="V21015" s="27"/>
    </row>
    <row r="21016" spans="3:22" x14ac:dyDescent="0.3">
      <c r="C21016" s="6"/>
      <c r="H21016" s="8"/>
      <c r="I21016" s="4"/>
      <c r="V21016" s="27"/>
    </row>
    <row r="21017" spans="3:22" x14ac:dyDescent="0.3">
      <c r="C21017" s="6"/>
      <c r="H21017" s="8"/>
      <c r="I21017" s="4"/>
      <c r="V21017" s="27"/>
    </row>
    <row r="21018" spans="3:22" x14ac:dyDescent="0.3">
      <c r="C21018" s="6"/>
      <c r="H21018" s="8"/>
      <c r="I21018" s="4"/>
      <c r="V21018" s="27"/>
    </row>
    <row r="21019" spans="3:22" x14ac:dyDescent="0.3">
      <c r="C21019" s="6"/>
      <c r="H21019" s="8"/>
      <c r="I21019" s="4"/>
      <c r="V21019" s="27"/>
    </row>
    <row r="21020" spans="3:22" x14ac:dyDescent="0.3">
      <c r="C21020" s="6"/>
      <c r="H21020" s="8"/>
      <c r="I21020" s="4"/>
      <c r="V21020" s="27"/>
    </row>
    <row r="21021" spans="3:22" x14ac:dyDescent="0.3">
      <c r="C21021" s="6"/>
      <c r="H21021" s="8"/>
      <c r="I21021" s="4"/>
      <c r="V21021" s="27"/>
    </row>
    <row r="21022" spans="3:22" x14ac:dyDescent="0.3">
      <c r="C21022" s="6"/>
      <c r="H21022" s="8"/>
      <c r="I21022" s="4"/>
      <c r="V21022" s="27"/>
    </row>
    <row r="21023" spans="3:22" x14ac:dyDescent="0.3">
      <c r="C21023" s="6"/>
      <c r="H21023" s="8"/>
      <c r="I21023" s="4"/>
      <c r="V21023" s="27"/>
    </row>
    <row r="21024" spans="3:22" x14ac:dyDescent="0.3">
      <c r="C21024" s="6"/>
      <c r="H21024" s="8"/>
      <c r="I21024" s="4"/>
      <c r="V21024" s="27"/>
    </row>
    <row r="21025" spans="3:22" x14ac:dyDescent="0.3">
      <c r="C21025" s="6"/>
      <c r="H21025" s="8"/>
      <c r="I21025" s="4"/>
      <c r="V21025" s="27"/>
    </row>
    <row r="21026" spans="3:22" x14ac:dyDescent="0.3">
      <c r="C21026" s="6"/>
      <c r="H21026" s="8"/>
      <c r="I21026" s="4"/>
      <c r="V21026" s="27"/>
    </row>
    <row r="21027" spans="3:22" x14ac:dyDescent="0.3">
      <c r="C21027" s="6"/>
      <c r="H21027" s="8"/>
      <c r="I21027" s="4"/>
      <c r="V21027" s="27"/>
    </row>
    <row r="21028" spans="3:22" x14ac:dyDescent="0.3">
      <c r="C21028" s="6"/>
      <c r="H21028" s="8"/>
      <c r="I21028" s="4"/>
      <c r="V21028" s="27"/>
    </row>
    <row r="21029" spans="3:22" x14ac:dyDescent="0.3">
      <c r="C21029" s="6"/>
      <c r="H21029" s="8"/>
      <c r="I21029" s="4"/>
      <c r="V21029" s="27"/>
    </row>
    <row r="21030" spans="3:22" x14ac:dyDescent="0.3">
      <c r="C21030" s="6"/>
      <c r="H21030" s="8"/>
      <c r="I21030" s="4"/>
      <c r="V21030" s="27"/>
    </row>
    <row r="21031" spans="3:22" x14ac:dyDescent="0.3">
      <c r="C21031" s="6"/>
      <c r="H21031" s="8"/>
      <c r="I21031" s="4"/>
      <c r="V21031" s="27"/>
    </row>
    <row r="21032" spans="3:22" x14ac:dyDescent="0.3">
      <c r="C21032" s="6"/>
      <c r="H21032" s="8"/>
      <c r="I21032" s="4"/>
      <c r="V21032" s="27"/>
    </row>
    <row r="21033" spans="3:22" x14ac:dyDescent="0.3">
      <c r="C21033" s="6"/>
      <c r="H21033" s="8"/>
      <c r="I21033" s="4"/>
      <c r="V21033" s="27"/>
    </row>
    <row r="21034" spans="3:22" x14ac:dyDescent="0.3">
      <c r="C21034" s="6"/>
      <c r="H21034" s="8"/>
      <c r="I21034" s="4"/>
      <c r="V21034" s="27"/>
    </row>
    <row r="21035" spans="3:22" x14ac:dyDescent="0.3">
      <c r="C21035" s="6"/>
      <c r="H21035" s="8"/>
      <c r="I21035" s="4"/>
      <c r="V21035" s="27"/>
    </row>
    <row r="21036" spans="3:22" x14ac:dyDescent="0.3">
      <c r="C21036" s="6"/>
      <c r="H21036" s="8"/>
      <c r="I21036" s="4"/>
      <c r="V21036" s="27"/>
    </row>
    <row r="21037" spans="3:22" x14ac:dyDescent="0.3">
      <c r="C21037" s="6"/>
      <c r="H21037" s="8"/>
      <c r="I21037" s="4"/>
      <c r="V21037" s="27"/>
    </row>
    <row r="21038" spans="3:22" x14ac:dyDescent="0.3">
      <c r="C21038" s="6"/>
      <c r="H21038" s="8"/>
      <c r="I21038" s="4"/>
      <c r="V21038" s="27"/>
    </row>
    <row r="21039" spans="3:22" x14ac:dyDescent="0.3">
      <c r="C21039" s="6"/>
      <c r="H21039" s="8"/>
      <c r="I21039" s="4"/>
      <c r="V21039" s="27"/>
    </row>
    <row r="21040" spans="3:22" x14ac:dyDescent="0.3">
      <c r="C21040" s="6"/>
      <c r="H21040" s="8"/>
      <c r="I21040" s="4"/>
      <c r="V21040" s="27"/>
    </row>
    <row r="21041" spans="3:22" x14ac:dyDescent="0.3">
      <c r="C21041" s="6"/>
      <c r="H21041" s="8"/>
      <c r="I21041" s="4"/>
      <c r="V21041" s="27"/>
    </row>
    <row r="21042" spans="3:22" x14ac:dyDescent="0.3">
      <c r="C21042" s="6"/>
      <c r="H21042" s="8"/>
      <c r="I21042" s="4"/>
      <c r="V21042" s="27"/>
    </row>
    <row r="21043" spans="3:22" x14ac:dyDescent="0.3">
      <c r="C21043" s="6"/>
      <c r="H21043" s="8"/>
      <c r="I21043" s="4"/>
      <c r="V21043" s="27"/>
    </row>
    <row r="21044" spans="3:22" x14ac:dyDescent="0.3">
      <c r="C21044" s="6"/>
      <c r="H21044" s="8"/>
      <c r="I21044" s="4"/>
      <c r="V21044" s="27"/>
    </row>
    <row r="21045" spans="3:22" x14ac:dyDescent="0.3">
      <c r="C21045" s="6"/>
      <c r="H21045" s="8"/>
      <c r="I21045" s="4"/>
      <c r="V21045" s="27"/>
    </row>
    <row r="21046" spans="3:22" x14ac:dyDescent="0.3">
      <c r="C21046" s="6"/>
      <c r="H21046" s="8"/>
      <c r="I21046" s="4"/>
      <c r="V21046" s="27"/>
    </row>
    <row r="21047" spans="3:22" x14ac:dyDescent="0.3">
      <c r="C21047" s="6"/>
      <c r="H21047" s="8"/>
      <c r="I21047" s="4"/>
      <c r="V21047" s="27"/>
    </row>
    <row r="21048" spans="3:22" x14ac:dyDescent="0.3">
      <c r="C21048" s="6"/>
      <c r="H21048" s="8"/>
      <c r="I21048" s="4"/>
      <c r="V21048" s="27"/>
    </row>
    <row r="21049" spans="3:22" x14ac:dyDescent="0.3">
      <c r="C21049" s="6"/>
      <c r="H21049" s="8"/>
      <c r="I21049" s="4"/>
      <c r="V21049" s="27"/>
    </row>
    <row r="21050" spans="3:22" x14ac:dyDescent="0.3">
      <c r="C21050" s="6"/>
      <c r="H21050" s="8"/>
      <c r="I21050" s="4"/>
      <c r="V21050" s="27"/>
    </row>
    <row r="21051" spans="3:22" x14ac:dyDescent="0.3">
      <c r="C21051" s="6"/>
      <c r="H21051" s="8"/>
      <c r="I21051" s="4"/>
      <c r="V21051" s="27"/>
    </row>
    <row r="21052" spans="3:22" x14ac:dyDescent="0.3">
      <c r="C21052" s="6"/>
      <c r="H21052" s="8"/>
      <c r="I21052" s="4"/>
      <c r="V21052" s="27"/>
    </row>
    <row r="21053" spans="3:22" x14ac:dyDescent="0.3">
      <c r="C21053" s="6"/>
      <c r="H21053" s="8"/>
      <c r="I21053" s="4"/>
      <c r="V21053" s="27"/>
    </row>
    <row r="21054" spans="3:22" x14ac:dyDescent="0.3">
      <c r="C21054" s="6"/>
      <c r="H21054" s="8"/>
      <c r="I21054" s="4"/>
      <c r="V21054" s="27"/>
    </row>
    <row r="21055" spans="3:22" x14ac:dyDescent="0.3">
      <c r="C21055" s="6"/>
      <c r="H21055" s="8"/>
      <c r="I21055" s="4"/>
      <c r="V21055" s="27"/>
    </row>
    <row r="21056" spans="3:22" x14ac:dyDescent="0.3">
      <c r="C21056" s="6"/>
      <c r="H21056" s="8"/>
      <c r="I21056" s="4"/>
      <c r="V21056" s="27"/>
    </row>
    <row r="21057" spans="3:22" x14ac:dyDescent="0.3">
      <c r="C21057" s="6"/>
      <c r="H21057" s="8"/>
      <c r="I21057" s="4"/>
      <c r="V21057" s="27"/>
    </row>
    <row r="21058" spans="3:22" x14ac:dyDescent="0.3">
      <c r="C21058" s="6"/>
      <c r="H21058" s="8"/>
      <c r="I21058" s="4"/>
      <c r="V21058" s="27"/>
    </row>
    <row r="21059" spans="3:22" x14ac:dyDescent="0.3">
      <c r="C21059" s="6"/>
      <c r="H21059" s="8"/>
      <c r="I21059" s="4"/>
      <c r="V21059" s="27"/>
    </row>
    <row r="21060" spans="3:22" x14ac:dyDescent="0.3">
      <c r="C21060" s="6"/>
      <c r="H21060" s="8"/>
      <c r="I21060" s="4"/>
      <c r="V21060" s="27"/>
    </row>
    <row r="21061" spans="3:22" x14ac:dyDescent="0.3">
      <c r="C21061" s="6"/>
      <c r="H21061" s="8"/>
      <c r="I21061" s="4"/>
      <c r="V21061" s="27"/>
    </row>
    <row r="21062" spans="3:22" x14ac:dyDescent="0.3">
      <c r="C21062" s="6"/>
      <c r="H21062" s="8"/>
      <c r="I21062" s="4"/>
      <c r="V21062" s="27"/>
    </row>
    <row r="21063" spans="3:22" x14ac:dyDescent="0.3">
      <c r="C21063" s="6"/>
      <c r="H21063" s="8"/>
      <c r="I21063" s="4"/>
      <c r="V21063" s="27"/>
    </row>
    <row r="21064" spans="3:22" x14ac:dyDescent="0.3">
      <c r="C21064" s="6"/>
      <c r="H21064" s="8"/>
      <c r="I21064" s="4"/>
      <c r="V21064" s="27"/>
    </row>
    <row r="21065" spans="3:22" x14ac:dyDescent="0.3">
      <c r="C21065" s="6"/>
      <c r="H21065" s="8"/>
      <c r="I21065" s="4"/>
      <c r="V21065" s="27"/>
    </row>
    <row r="21066" spans="3:22" x14ac:dyDescent="0.3">
      <c r="C21066" s="6"/>
      <c r="H21066" s="8"/>
      <c r="I21066" s="4"/>
      <c r="V21066" s="27"/>
    </row>
    <row r="21067" spans="3:22" x14ac:dyDescent="0.3">
      <c r="C21067" s="6"/>
      <c r="H21067" s="8"/>
      <c r="I21067" s="4"/>
      <c r="V21067" s="27"/>
    </row>
    <row r="21068" spans="3:22" x14ac:dyDescent="0.3">
      <c r="C21068" s="6"/>
      <c r="H21068" s="8"/>
      <c r="I21068" s="4"/>
      <c r="V21068" s="27"/>
    </row>
    <row r="21069" spans="3:22" x14ac:dyDescent="0.3">
      <c r="C21069" s="6"/>
      <c r="H21069" s="8"/>
      <c r="I21069" s="4"/>
      <c r="V21069" s="27"/>
    </row>
    <row r="21070" spans="3:22" x14ac:dyDescent="0.3">
      <c r="C21070" s="6"/>
      <c r="H21070" s="8"/>
      <c r="I21070" s="4"/>
      <c r="V21070" s="27"/>
    </row>
    <row r="21071" spans="3:22" x14ac:dyDescent="0.3">
      <c r="C21071" s="6"/>
      <c r="H21071" s="8"/>
      <c r="I21071" s="4"/>
      <c r="V21071" s="27"/>
    </row>
    <row r="21072" spans="3:22" x14ac:dyDescent="0.3">
      <c r="C21072" s="6"/>
      <c r="H21072" s="8"/>
      <c r="I21072" s="4"/>
      <c r="V21072" s="27"/>
    </row>
    <row r="21073" spans="3:22" x14ac:dyDescent="0.3">
      <c r="C21073" s="6"/>
      <c r="H21073" s="8"/>
      <c r="I21073" s="4"/>
      <c r="V21073" s="27"/>
    </row>
    <row r="21074" spans="3:22" x14ac:dyDescent="0.3">
      <c r="C21074" s="6"/>
      <c r="H21074" s="8"/>
      <c r="I21074" s="4"/>
      <c r="V21074" s="27"/>
    </row>
    <row r="21075" spans="3:22" x14ac:dyDescent="0.3">
      <c r="C21075" s="6"/>
      <c r="H21075" s="8"/>
      <c r="I21075" s="4"/>
      <c r="V21075" s="27"/>
    </row>
    <row r="21076" spans="3:22" x14ac:dyDescent="0.3">
      <c r="C21076" s="6"/>
      <c r="H21076" s="8"/>
      <c r="I21076" s="4"/>
      <c r="V21076" s="27"/>
    </row>
    <row r="21077" spans="3:22" x14ac:dyDescent="0.3">
      <c r="C21077" s="6"/>
      <c r="H21077" s="8"/>
      <c r="I21077" s="4"/>
      <c r="V21077" s="27"/>
    </row>
    <row r="21078" spans="3:22" x14ac:dyDescent="0.3">
      <c r="C21078" s="6"/>
      <c r="H21078" s="8"/>
      <c r="I21078" s="4"/>
      <c r="V21078" s="27"/>
    </row>
    <row r="21079" spans="3:22" x14ac:dyDescent="0.3">
      <c r="C21079" s="6"/>
      <c r="H21079" s="8"/>
      <c r="I21079" s="4"/>
      <c r="V21079" s="27"/>
    </row>
    <row r="21080" spans="3:22" x14ac:dyDescent="0.3">
      <c r="C21080" s="6"/>
      <c r="H21080" s="8"/>
      <c r="I21080" s="4"/>
      <c r="V21080" s="27"/>
    </row>
    <row r="21081" spans="3:22" x14ac:dyDescent="0.3">
      <c r="C21081" s="6"/>
      <c r="H21081" s="8"/>
      <c r="I21081" s="4"/>
      <c r="V21081" s="27"/>
    </row>
    <row r="21082" spans="3:22" x14ac:dyDescent="0.3">
      <c r="C21082" s="6"/>
      <c r="H21082" s="8"/>
      <c r="I21082" s="4"/>
      <c r="V21082" s="27"/>
    </row>
    <row r="21083" spans="3:22" x14ac:dyDescent="0.3">
      <c r="C21083" s="6"/>
      <c r="H21083" s="8"/>
      <c r="I21083" s="4"/>
      <c r="V21083" s="27"/>
    </row>
    <row r="21084" spans="3:22" x14ac:dyDescent="0.3">
      <c r="C21084" s="6"/>
      <c r="H21084" s="8"/>
      <c r="I21084" s="4"/>
      <c r="V21084" s="27"/>
    </row>
    <row r="21085" spans="3:22" x14ac:dyDescent="0.3">
      <c r="C21085" s="6"/>
      <c r="H21085" s="8"/>
      <c r="I21085" s="4"/>
      <c r="V21085" s="27"/>
    </row>
    <row r="21086" spans="3:22" x14ac:dyDescent="0.3">
      <c r="C21086" s="6"/>
      <c r="H21086" s="8"/>
      <c r="I21086" s="4"/>
      <c r="V21086" s="27"/>
    </row>
    <row r="21087" spans="3:22" x14ac:dyDescent="0.3">
      <c r="C21087" s="6"/>
      <c r="H21087" s="8"/>
      <c r="I21087" s="4"/>
      <c r="V21087" s="27"/>
    </row>
    <row r="21088" spans="3:22" x14ac:dyDescent="0.3">
      <c r="C21088" s="6"/>
      <c r="H21088" s="8"/>
      <c r="I21088" s="4"/>
      <c r="V21088" s="27"/>
    </row>
    <row r="21089" spans="3:22" x14ac:dyDescent="0.3">
      <c r="C21089" s="6"/>
      <c r="H21089" s="8"/>
      <c r="I21089" s="4"/>
      <c r="V21089" s="27"/>
    </row>
    <row r="21090" spans="3:22" x14ac:dyDescent="0.3">
      <c r="C21090" s="6"/>
      <c r="H21090" s="8"/>
      <c r="I21090" s="4"/>
      <c r="V21090" s="27"/>
    </row>
    <row r="21091" spans="3:22" x14ac:dyDescent="0.3">
      <c r="C21091" s="6"/>
      <c r="H21091" s="8"/>
      <c r="I21091" s="4"/>
      <c r="V21091" s="27"/>
    </row>
    <row r="21092" spans="3:22" x14ac:dyDescent="0.3">
      <c r="C21092" s="6"/>
      <c r="H21092" s="8"/>
      <c r="I21092" s="4"/>
      <c r="V21092" s="27"/>
    </row>
    <row r="21093" spans="3:22" x14ac:dyDescent="0.3">
      <c r="C21093" s="6"/>
      <c r="H21093" s="8"/>
      <c r="I21093" s="4"/>
      <c r="V21093" s="27"/>
    </row>
    <row r="21094" spans="3:22" x14ac:dyDescent="0.3">
      <c r="C21094" s="6"/>
      <c r="H21094" s="8"/>
      <c r="I21094" s="4"/>
      <c r="V21094" s="27"/>
    </row>
    <row r="21095" spans="3:22" x14ac:dyDescent="0.3">
      <c r="C21095" s="6"/>
      <c r="H21095" s="8"/>
      <c r="I21095" s="4"/>
      <c r="V21095" s="27"/>
    </row>
    <row r="21096" spans="3:22" x14ac:dyDescent="0.3">
      <c r="C21096" s="6"/>
      <c r="H21096" s="8"/>
      <c r="I21096" s="4"/>
      <c r="V21096" s="27"/>
    </row>
    <row r="21097" spans="3:22" x14ac:dyDescent="0.3">
      <c r="C21097" s="6"/>
      <c r="H21097" s="8"/>
      <c r="I21097" s="4"/>
      <c r="V21097" s="27"/>
    </row>
    <row r="21098" spans="3:22" x14ac:dyDescent="0.3">
      <c r="C21098" s="6"/>
      <c r="H21098" s="8"/>
      <c r="I21098" s="4"/>
      <c r="V21098" s="27"/>
    </row>
    <row r="21099" spans="3:22" x14ac:dyDescent="0.3">
      <c r="C21099" s="6"/>
      <c r="H21099" s="8"/>
      <c r="I21099" s="4"/>
      <c r="V21099" s="27"/>
    </row>
    <row r="21100" spans="3:22" x14ac:dyDescent="0.3">
      <c r="C21100" s="6"/>
      <c r="H21100" s="8"/>
      <c r="I21100" s="4"/>
      <c r="V21100" s="27"/>
    </row>
    <row r="21101" spans="3:22" x14ac:dyDescent="0.3">
      <c r="C21101" s="6"/>
      <c r="H21101" s="8"/>
      <c r="I21101" s="4"/>
      <c r="V21101" s="27"/>
    </row>
    <row r="21102" spans="3:22" x14ac:dyDescent="0.3">
      <c r="C21102" s="6"/>
      <c r="H21102" s="8"/>
      <c r="I21102" s="4"/>
      <c r="V21102" s="27"/>
    </row>
    <row r="21103" spans="3:22" x14ac:dyDescent="0.3">
      <c r="C21103" s="6"/>
      <c r="H21103" s="8"/>
      <c r="I21103" s="4"/>
      <c r="V21103" s="27"/>
    </row>
    <row r="21104" spans="3:22" x14ac:dyDescent="0.3">
      <c r="C21104" s="6"/>
      <c r="H21104" s="8"/>
      <c r="I21104" s="4"/>
      <c r="V21104" s="27"/>
    </row>
    <row r="21105" spans="3:22" x14ac:dyDescent="0.3">
      <c r="C21105" s="6"/>
      <c r="H21105" s="8"/>
      <c r="I21105" s="4"/>
      <c r="V21105" s="27"/>
    </row>
    <row r="21106" spans="3:22" x14ac:dyDescent="0.3">
      <c r="C21106" s="6"/>
      <c r="H21106" s="8"/>
      <c r="I21106" s="4"/>
      <c r="V21106" s="27"/>
    </row>
    <row r="21107" spans="3:22" x14ac:dyDescent="0.3">
      <c r="C21107" s="6"/>
      <c r="H21107" s="8"/>
      <c r="I21107" s="4"/>
      <c r="V21107" s="27"/>
    </row>
    <row r="21108" spans="3:22" x14ac:dyDescent="0.3">
      <c r="C21108" s="6"/>
      <c r="H21108" s="8"/>
      <c r="I21108" s="4"/>
      <c r="V21108" s="27"/>
    </row>
    <row r="21109" spans="3:22" x14ac:dyDescent="0.3">
      <c r="C21109" s="6"/>
      <c r="H21109" s="8"/>
      <c r="I21109" s="4"/>
      <c r="V21109" s="27"/>
    </row>
    <row r="21110" spans="3:22" x14ac:dyDescent="0.3">
      <c r="C21110" s="6"/>
      <c r="H21110" s="8"/>
      <c r="I21110" s="4"/>
      <c r="V21110" s="27"/>
    </row>
    <row r="21111" spans="3:22" x14ac:dyDescent="0.3">
      <c r="C21111" s="6"/>
      <c r="H21111" s="8"/>
      <c r="I21111" s="4"/>
      <c r="V21111" s="27"/>
    </row>
    <row r="21112" spans="3:22" x14ac:dyDescent="0.3">
      <c r="C21112" s="6"/>
      <c r="H21112" s="8"/>
      <c r="I21112" s="4"/>
      <c r="V21112" s="27"/>
    </row>
    <row r="21113" spans="3:22" x14ac:dyDescent="0.3">
      <c r="C21113" s="6"/>
      <c r="H21113" s="8"/>
      <c r="I21113" s="4"/>
      <c r="V21113" s="27"/>
    </row>
    <row r="21114" spans="3:22" x14ac:dyDescent="0.3">
      <c r="C21114" s="6"/>
      <c r="H21114" s="8"/>
      <c r="I21114" s="4"/>
      <c r="V21114" s="27"/>
    </row>
    <row r="21115" spans="3:22" x14ac:dyDescent="0.3">
      <c r="C21115" s="6"/>
      <c r="H21115" s="8"/>
      <c r="I21115" s="4"/>
      <c r="V21115" s="27"/>
    </row>
    <row r="21116" spans="3:22" x14ac:dyDescent="0.3">
      <c r="C21116" s="6"/>
      <c r="H21116" s="8"/>
      <c r="I21116" s="4"/>
      <c r="V21116" s="27"/>
    </row>
    <row r="21117" spans="3:22" x14ac:dyDescent="0.3">
      <c r="C21117" s="6"/>
      <c r="H21117" s="8"/>
      <c r="I21117" s="4"/>
      <c r="V21117" s="27"/>
    </row>
    <row r="21118" spans="3:22" x14ac:dyDescent="0.3">
      <c r="C21118" s="6"/>
      <c r="H21118" s="8"/>
      <c r="I21118" s="4"/>
      <c r="V21118" s="27"/>
    </row>
    <row r="21119" spans="3:22" x14ac:dyDescent="0.3">
      <c r="C21119" s="6"/>
      <c r="H21119" s="8"/>
      <c r="I21119" s="4"/>
      <c r="V21119" s="27"/>
    </row>
    <row r="21120" spans="3:22" x14ac:dyDescent="0.3">
      <c r="C21120" s="6"/>
      <c r="H21120" s="8"/>
      <c r="I21120" s="4"/>
      <c r="V21120" s="27"/>
    </row>
    <row r="21121" spans="3:22" x14ac:dyDescent="0.3">
      <c r="C21121" s="6"/>
      <c r="H21121" s="8"/>
      <c r="I21121" s="4"/>
      <c r="V21121" s="27"/>
    </row>
    <row r="21122" spans="3:22" x14ac:dyDescent="0.3">
      <c r="C21122" s="6"/>
      <c r="H21122" s="8"/>
      <c r="I21122" s="4"/>
      <c r="V21122" s="27"/>
    </row>
    <row r="21123" spans="3:22" x14ac:dyDescent="0.3">
      <c r="C21123" s="6"/>
      <c r="H21123" s="8"/>
      <c r="I21123" s="4"/>
      <c r="V21123" s="27"/>
    </row>
    <row r="21124" spans="3:22" x14ac:dyDescent="0.3">
      <c r="C21124" s="6"/>
      <c r="H21124" s="8"/>
      <c r="I21124" s="4"/>
      <c r="V21124" s="27"/>
    </row>
    <row r="21125" spans="3:22" x14ac:dyDescent="0.3">
      <c r="C21125" s="6"/>
      <c r="H21125" s="8"/>
      <c r="I21125" s="4"/>
      <c r="V21125" s="27"/>
    </row>
    <row r="21126" spans="3:22" x14ac:dyDescent="0.3">
      <c r="C21126" s="6"/>
      <c r="H21126" s="8"/>
      <c r="I21126" s="4"/>
      <c r="V21126" s="27"/>
    </row>
    <row r="21127" spans="3:22" x14ac:dyDescent="0.3">
      <c r="C21127" s="6"/>
      <c r="H21127" s="8"/>
      <c r="I21127" s="4"/>
      <c r="V21127" s="27"/>
    </row>
    <row r="21128" spans="3:22" x14ac:dyDescent="0.3">
      <c r="C21128" s="6"/>
      <c r="H21128" s="8"/>
      <c r="I21128" s="4"/>
      <c r="V21128" s="27"/>
    </row>
    <row r="21129" spans="3:22" x14ac:dyDescent="0.3">
      <c r="C21129" s="6"/>
      <c r="H21129" s="8"/>
      <c r="I21129" s="4"/>
      <c r="V21129" s="27"/>
    </row>
    <row r="21130" spans="3:22" x14ac:dyDescent="0.3">
      <c r="C21130" s="6"/>
      <c r="H21130" s="8"/>
      <c r="I21130" s="4"/>
      <c r="V21130" s="27"/>
    </row>
    <row r="21131" spans="3:22" x14ac:dyDescent="0.3">
      <c r="C21131" s="6"/>
      <c r="H21131" s="8"/>
      <c r="I21131" s="4"/>
      <c r="V21131" s="27"/>
    </row>
    <row r="21132" spans="3:22" x14ac:dyDescent="0.3">
      <c r="C21132" s="6"/>
      <c r="H21132" s="8"/>
      <c r="I21132" s="4"/>
      <c r="V21132" s="27"/>
    </row>
    <row r="21133" spans="3:22" x14ac:dyDescent="0.3">
      <c r="C21133" s="6"/>
      <c r="H21133" s="8"/>
      <c r="I21133" s="4"/>
      <c r="V21133" s="27"/>
    </row>
    <row r="21134" spans="3:22" x14ac:dyDescent="0.3">
      <c r="C21134" s="6"/>
      <c r="H21134" s="8"/>
      <c r="I21134" s="4"/>
      <c r="V21134" s="27"/>
    </row>
    <row r="21135" spans="3:22" x14ac:dyDescent="0.3">
      <c r="C21135" s="6"/>
      <c r="H21135" s="8"/>
      <c r="I21135" s="4"/>
      <c r="V21135" s="27"/>
    </row>
    <row r="21136" spans="3:22" x14ac:dyDescent="0.3">
      <c r="C21136" s="6"/>
      <c r="H21136" s="8"/>
      <c r="I21136" s="4"/>
      <c r="V21136" s="27"/>
    </row>
    <row r="21137" spans="3:22" x14ac:dyDescent="0.3">
      <c r="C21137" s="6"/>
      <c r="H21137" s="8"/>
      <c r="I21137" s="4"/>
      <c r="V21137" s="27"/>
    </row>
    <row r="21138" spans="3:22" x14ac:dyDescent="0.3">
      <c r="C21138" s="6"/>
      <c r="H21138" s="8"/>
      <c r="I21138" s="4"/>
      <c r="V21138" s="27"/>
    </row>
    <row r="21139" spans="3:22" x14ac:dyDescent="0.3">
      <c r="C21139" s="6"/>
      <c r="H21139" s="8"/>
      <c r="I21139" s="4"/>
      <c r="V21139" s="27"/>
    </row>
    <row r="21140" spans="3:22" x14ac:dyDescent="0.3">
      <c r="C21140" s="6"/>
      <c r="H21140" s="8"/>
      <c r="I21140" s="4"/>
      <c r="V21140" s="27"/>
    </row>
    <row r="21141" spans="3:22" x14ac:dyDescent="0.3">
      <c r="C21141" s="6"/>
      <c r="H21141" s="8"/>
      <c r="I21141" s="4"/>
      <c r="V21141" s="27"/>
    </row>
    <row r="21142" spans="3:22" x14ac:dyDescent="0.3">
      <c r="C21142" s="6"/>
      <c r="H21142" s="8"/>
      <c r="I21142" s="4"/>
      <c r="V21142" s="27"/>
    </row>
    <row r="21143" spans="3:22" x14ac:dyDescent="0.3">
      <c r="C21143" s="6"/>
      <c r="H21143" s="8"/>
      <c r="I21143" s="4"/>
      <c r="V21143" s="27"/>
    </row>
    <row r="21144" spans="3:22" x14ac:dyDescent="0.3">
      <c r="C21144" s="6"/>
      <c r="H21144" s="8"/>
      <c r="I21144" s="4"/>
      <c r="V21144" s="27"/>
    </row>
    <row r="21145" spans="3:22" x14ac:dyDescent="0.3">
      <c r="C21145" s="6"/>
      <c r="H21145" s="8"/>
      <c r="I21145" s="4"/>
      <c r="V21145" s="27"/>
    </row>
    <row r="21146" spans="3:22" x14ac:dyDescent="0.3">
      <c r="C21146" s="6"/>
      <c r="H21146" s="8"/>
      <c r="I21146" s="4"/>
      <c r="V21146" s="27"/>
    </row>
    <row r="21147" spans="3:22" x14ac:dyDescent="0.3">
      <c r="C21147" s="6"/>
      <c r="H21147" s="8"/>
      <c r="I21147" s="4"/>
      <c r="V21147" s="27"/>
    </row>
    <row r="21148" spans="3:22" x14ac:dyDescent="0.3">
      <c r="C21148" s="6"/>
      <c r="H21148" s="8"/>
      <c r="I21148" s="4"/>
      <c r="V21148" s="27"/>
    </row>
    <row r="21149" spans="3:22" x14ac:dyDescent="0.3">
      <c r="C21149" s="6"/>
      <c r="H21149" s="8"/>
      <c r="I21149" s="4"/>
      <c r="V21149" s="27"/>
    </row>
    <row r="21150" spans="3:22" x14ac:dyDescent="0.3">
      <c r="C21150" s="6"/>
      <c r="H21150" s="8"/>
      <c r="I21150" s="4"/>
      <c r="V21150" s="27"/>
    </row>
    <row r="21151" spans="3:22" x14ac:dyDescent="0.3">
      <c r="C21151" s="6"/>
      <c r="H21151" s="8"/>
      <c r="I21151" s="4"/>
      <c r="V21151" s="27"/>
    </row>
    <row r="21152" spans="3:22" x14ac:dyDescent="0.3">
      <c r="C21152" s="6"/>
      <c r="H21152" s="8"/>
      <c r="I21152" s="4"/>
      <c r="V21152" s="27"/>
    </row>
    <row r="21153" spans="3:22" x14ac:dyDescent="0.3">
      <c r="C21153" s="6"/>
      <c r="H21153" s="8"/>
      <c r="I21153" s="4"/>
      <c r="V21153" s="27"/>
    </row>
    <row r="21154" spans="3:22" x14ac:dyDescent="0.3">
      <c r="C21154" s="6"/>
      <c r="H21154" s="8"/>
      <c r="I21154" s="4"/>
      <c r="V21154" s="27"/>
    </row>
    <row r="21155" spans="3:22" x14ac:dyDescent="0.3">
      <c r="C21155" s="6"/>
      <c r="H21155" s="8"/>
      <c r="I21155" s="4"/>
      <c r="V21155" s="27"/>
    </row>
    <row r="21156" spans="3:22" x14ac:dyDescent="0.3">
      <c r="C21156" s="6"/>
      <c r="H21156" s="8"/>
      <c r="I21156" s="4"/>
      <c r="V21156" s="27"/>
    </row>
    <row r="21157" spans="3:22" x14ac:dyDescent="0.3">
      <c r="C21157" s="6"/>
      <c r="H21157" s="8"/>
      <c r="I21157" s="4"/>
      <c r="V21157" s="27"/>
    </row>
    <row r="21158" spans="3:22" x14ac:dyDescent="0.3">
      <c r="C21158" s="6"/>
      <c r="H21158" s="8"/>
      <c r="I21158" s="4"/>
      <c r="V21158" s="27"/>
    </row>
    <row r="21159" spans="3:22" x14ac:dyDescent="0.3">
      <c r="C21159" s="6"/>
      <c r="H21159" s="8"/>
      <c r="I21159" s="4"/>
      <c r="V21159" s="27"/>
    </row>
    <row r="21160" spans="3:22" x14ac:dyDescent="0.3">
      <c r="C21160" s="6"/>
      <c r="H21160" s="8"/>
      <c r="I21160" s="4"/>
      <c r="V21160" s="27"/>
    </row>
    <row r="21161" spans="3:22" x14ac:dyDescent="0.3">
      <c r="C21161" s="6"/>
      <c r="H21161" s="8"/>
      <c r="I21161" s="4"/>
      <c r="V21161" s="27"/>
    </row>
    <row r="21162" spans="3:22" x14ac:dyDescent="0.3">
      <c r="C21162" s="6"/>
      <c r="H21162" s="8"/>
      <c r="I21162" s="4"/>
      <c r="V21162" s="27"/>
    </row>
    <row r="21163" spans="3:22" x14ac:dyDescent="0.3">
      <c r="C21163" s="6"/>
      <c r="H21163" s="8"/>
      <c r="I21163" s="4"/>
      <c r="V21163" s="27"/>
    </row>
    <row r="21164" spans="3:22" x14ac:dyDescent="0.3">
      <c r="C21164" s="6"/>
      <c r="H21164" s="8"/>
      <c r="I21164" s="4"/>
      <c r="V21164" s="27"/>
    </row>
    <row r="21165" spans="3:22" x14ac:dyDescent="0.3">
      <c r="C21165" s="6"/>
      <c r="H21165" s="8"/>
      <c r="I21165" s="4"/>
      <c r="V21165" s="27"/>
    </row>
    <row r="21166" spans="3:22" x14ac:dyDescent="0.3">
      <c r="C21166" s="6"/>
      <c r="H21166" s="8"/>
      <c r="I21166" s="4"/>
      <c r="V21166" s="27"/>
    </row>
    <row r="21167" spans="3:22" x14ac:dyDescent="0.3">
      <c r="C21167" s="6"/>
      <c r="H21167" s="8"/>
      <c r="I21167" s="4"/>
      <c r="V21167" s="27"/>
    </row>
    <row r="21168" spans="3:22" x14ac:dyDescent="0.3">
      <c r="C21168" s="6"/>
      <c r="H21168" s="8"/>
      <c r="I21168" s="4"/>
      <c r="V21168" s="27"/>
    </row>
    <row r="21169" spans="3:22" x14ac:dyDescent="0.3">
      <c r="C21169" s="6"/>
      <c r="H21169" s="8"/>
      <c r="I21169" s="4"/>
      <c r="V21169" s="27"/>
    </row>
    <row r="21170" spans="3:22" x14ac:dyDescent="0.3">
      <c r="C21170" s="6"/>
      <c r="H21170" s="8"/>
      <c r="I21170" s="4"/>
      <c r="V21170" s="27"/>
    </row>
    <row r="21171" spans="3:22" x14ac:dyDescent="0.3">
      <c r="C21171" s="6"/>
      <c r="H21171" s="8"/>
      <c r="I21171" s="4"/>
      <c r="V21171" s="27"/>
    </row>
    <row r="21172" spans="3:22" x14ac:dyDescent="0.3">
      <c r="C21172" s="6"/>
      <c r="H21172" s="8"/>
      <c r="I21172" s="4"/>
      <c r="V21172" s="27"/>
    </row>
    <row r="21173" spans="3:22" x14ac:dyDescent="0.3">
      <c r="C21173" s="6"/>
      <c r="H21173" s="8"/>
      <c r="I21173" s="4"/>
      <c r="V21173" s="27"/>
    </row>
    <row r="21174" spans="3:22" x14ac:dyDescent="0.3">
      <c r="C21174" s="6"/>
      <c r="H21174" s="8"/>
      <c r="I21174" s="4"/>
      <c r="V21174" s="27"/>
    </row>
    <row r="21175" spans="3:22" x14ac:dyDescent="0.3">
      <c r="C21175" s="6"/>
      <c r="H21175" s="8"/>
      <c r="I21175" s="4"/>
      <c r="V21175" s="27"/>
    </row>
    <row r="21176" spans="3:22" x14ac:dyDescent="0.3">
      <c r="C21176" s="6"/>
      <c r="H21176" s="8"/>
      <c r="I21176" s="4"/>
      <c r="V21176" s="27"/>
    </row>
    <row r="21177" spans="3:22" x14ac:dyDescent="0.3">
      <c r="C21177" s="6"/>
      <c r="H21177" s="8"/>
      <c r="I21177" s="4"/>
      <c r="V21177" s="27"/>
    </row>
    <row r="21178" spans="3:22" x14ac:dyDescent="0.3">
      <c r="C21178" s="6"/>
      <c r="H21178" s="8"/>
      <c r="I21178" s="4"/>
      <c r="V21178" s="27"/>
    </row>
    <row r="21179" spans="3:22" x14ac:dyDescent="0.3">
      <c r="C21179" s="6"/>
      <c r="H21179" s="8"/>
      <c r="I21179" s="4"/>
      <c r="V21179" s="27"/>
    </row>
    <row r="21180" spans="3:22" x14ac:dyDescent="0.3">
      <c r="C21180" s="6"/>
      <c r="H21180" s="8"/>
      <c r="I21180" s="4"/>
      <c r="V21180" s="27"/>
    </row>
    <row r="21181" spans="3:22" x14ac:dyDescent="0.3">
      <c r="C21181" s="6"/>
      <c r="H21181" s="8"/>
      <c r="I21181" s="4"/>
      <c r="V21181" s="27"/>
    </row>
    <row r="21182" spans="3:22" x14ac:dyDescent="0.3">
      <c r="C21182" s="6"/>
      <c r="H21182" s="8"/>
      <c r="I21182" s="4"/>
      <c r="V21182" s="27"/>
    </row>
    <row r="21183" spans="3:22" x14ac:dyDescent="0.3">
      <c r="C21183" s="6"/>
      <c r="H21183" s="8"/>
      <c r="I21183" s="4"/>
      <c r="V21183" s="27"/>
    </row>
    <row r="21184" spans="3:22" x14ac:dyDescent="0.3">
      <c r="C21184" s="6"/>
      <c r="H21184" s="8"/>
      <c r="I21184" s="4"/>
      <c r="V21184" s="27"/>
    </row>
    <row r="21185" spans="3:22" x14ac:dyDescent="0.3">
      <c r="C21185" s="6"/>
      <c r="H21185" s="8"/>
      <c r="I21185" s="4"/>
      <c r="V21185" s="27"/>
    </row>
    <row r="21186" spans="3:22" x14ac:dyDescent="0.3">
      <c r="C21186" s="6"/>
      <c r="H21186" s="8"/>
      <c r="I21186" s="4"/>
      <c r="V21186" s="27"/>
    </row>
    <row r="21187" spans="3:22" x14ac:dyDescent="0.3">
      <c r="C21187" s="6"/>
      <c r="H21187" s="8"/>
      <c r="I21187" s="4"/>
      <c r="V21187" s="27"/>
    </row>
    <row r="21188" spans="3:22" x14ac:dyDescent="0.3">
      <c r="C21188" s="6"/>
      <c r="H21188" s="8"/>
      <c r="I21188" s="4"/>
      <c r="V21188" s="27"/>
    </row>
    <row r="21189" spans="3:22" x14ac:dyDescent="0.3">
      <c r="C21189" s="6"/>
      <c r="H21189" s="8"/>
      <c r="I21189" s="4"/>
      <c r="V21189" s="27"/>
    </row>
    <row r="21190" spans="3:22" x14ac:dyDescent="0.3">
      <c r="C21190" s="6"/>
      <c r="H21190" s="8"/>
      <c r="I21190" s="4"/>
      <c r="V21190" s="27"/>
    </row>
    <row r="21191" spans="3:22" x14ac:dyDescent="0.3">
      <c r="C21191" s="6"/>
      <c r="H21191" s="8"/>
      <c r="I21191" s="4"/>
      <c r="V21191" s="27"/>
    </row>
    <row r="21192" spans="3:22" x14ac:dyDescent="0.3">
      <c r="C21192" s="6"/>
      <c r="H21192" s="8"/>
      <c r="I21192" s="4"/>
      <c r="V21192" s="27"/>
    </row>
    <row r="21193" spans="3:22" x14ac:dyDescent="0.3">
      <c r="C21193" s="6"/>
      <c r="H21193" s="8"/>
      <c r="I21193" s="4"/>
      <c r="V21193" s="27"/>
    </row>
    <row r="21194" spans="3:22" x14ac:dyDescent="0.3">
      <c r="C21194" s="6"/>
      <c r="H21194" s="8"/>
      <c r="I21194" s="4"/>
      <c r="V21194" s="27"/>
    </row>
    <row r="21195" spans="3:22" x14ac:dyDescent="0.3">
      <c r="C21195" s="6"/>
      <c r="H21195" s="8"/>
      <c r="I21195" s="4"/>
      <c r="V21195" s="27"/>
    </row>
    <row r="21196" spans="3:22" x14ac:dyDescent="0.3">
      <c r="C21196" s="6"/>
      <c r="H21196" s="8"/>
      <c r="I21196" s="4"/>
      <c r="V21196" s="27"/>
    </row>
    <row r="21197" spans="3:22" x14ac:dyDescent="0.3">
      <c r="C21197" s="6"/>
      <c r="H21197" s="8"/>
      <c r="I21197" s="4"/>
      <c r="V21197" s="27"/>
    </row>
    <row r="21198" spans="3:22" x14ac:dyDescent="0.3">
      <c r="C21198" s="6"/>
      <c r="H21198" s="8"/>
      <c r="I21198" s="4"/>
      <c r="V21198" s="27"/>
    </row>
    <row r="21199" spans="3:22" x14ac:dyDescent="0.3">
      <c r="C21199" s="6"/>
      <c r="H21199" s="8"/>
      <c r="I21199" s="4"/>
      <c r="V21199" s="27"/>
    </row>
    <row r="21200" spans="3:22" x14ac:dyDescent="0.3">
      <c r="C21200" s="6"/>
      <c r="H21200" s="8"/>
      <c r="I21200" s="4"/>
      <c r="V21200" s="27"/>
    </row>
    <row r="21201" spans="3:22" x14ac:dyDescent="0.3">
      <c r="C21201" s="6"/>
      <c r="H21201" s="8"/>
      <c r="I21201" s="4"/>
      <c r="V21201" s="27"/>
    </row>
    <row r="21202" spans="3:22" x14ac:dyDescent="0.3">
      <c r="C21202" s="6"/>
      <c r="H21202" s="8"/>
      <c r="I21202" s="4"/>
      <c r="V21202" s="27"/>
    </row>
    <row r="21203" spans="3:22" x14ac:dyDescent="0.3">
      <c r="C21203" s="6"/>
      <c r="H21203" s="8"/>
      <c r="I21203" s="4"/>
      <c r="V21203" s="27"/>
    </row>
    <row r="21204" spans="3:22" x14ac:dyDescent="0.3">
      <c r="C21204" s="6"/>
      <c r="H21204" s="8"/>
      <c r="I21204" s="4"/>
      <c r="V21204" s="27"/>
    </row>
    <row r="21205" spans="3:22" x14ac:dyDescent="0.3">
      <c r="C21205" s="6"/>
      <c r="H21205" s="8"/>
      <c r="I21205" s="4"/>
      <c r="V21205" s="27"/>
    </row>
    <row r="21206" spans="3:22" x14ac:dyDescent="0.3">
      <c r="C21206" s="6"/>
      <c r="H21206" s="8"/>
      <c r="I21206" s="4"/>
      <c r="V21206" s="27"/>
    </row>
    <row r="21207" spans="3:22" x14ac:dyDescent="0.3">
      <c r="C21207" s="6"/>
      <c r="H21207" s="8"/>
      <c r="I21207" s="4"/>
      <c r="V21207" s="27"/>
    </row>
    <row r="21208" spans="3:22" x14ac:dyDescent="0.3">
      <c r="C21208" s="6"/>
      <c r="H21208" s="8"/>
      <c r="I21208" s="4"/>
      <c r="V21208" s="27"/>
    </row>
    <row r="21209" spans="3:22" x14ac:dyDescent="0.3">
      <c r="C21209" s="6"/>
      <c r="H21209" s="8"/>
      <c r="I21209" s="4"/>
      <c r="V21209" s="27"/>
    </row>
    <row r="21210" spans="3:22" x14ac:dyDescent="0.3">
      <c r="C21210" s="6"/>
      <c r="H21210" s="8"/>
      <c r="I21210" s="4"/>
      <c r="V21210" s="27"/>
    </row>
    <row r="21211" spans="3:22" x14ac:dyDescent="0.3">
      <c r="C21211" s="6"/>
      <c r="H21211" s="8"/>
      <c r="I21211" s="4"/>
      <c r="V21211" s="27"/>
    </row>
    <row r="21212" spans="3:22" x14ac:dyDescent="0.3">
      <c r="C21212" s="6"/>
      <c r="H21212" s="8"/>
      <c r="I21212" s="4"/>
      <c r="V21212" s="27"/>
    </row>
    <row r="21213" spans="3:22" x14ac:dyDescent="0.3">
      <c r="C21213" s="6"/>
      <c r="H21213" s="8"/>
      <c r="I21213" s="4"/>
      <c r="V21213" s="27"/>
    </row>
    <row r="21214" spans="3:22" x14ac:dyDescent="0.3">
      <c r="C21214" s="6"/>
      <c r="H21214" s="8"/>
      <c r="I21214" s="4"/>
      <c r="V21214" s="27"/>
    </row>
    <row r="21215" spans="3:22" x14ac:dyDescent="0.3">
      <c r="C21215" s="6"/>
      <c r="H21215" s="8"/>
      <c r="I21215" s="4"/>
      <c r="V21215" s="27"/>
    </row>
    <row r="21216" spans="3:22" x14ac:dyDescent="0.3">
      <c r="C21216" s="6"/>
      <c r="H21216" s="8"/>
      <c r="I21216" s="4"/>
      <c r="V21216" s="27"/>
    </row>
    <row r="21217" spans="3:22" x14ac:dyDescent="0.3">
      <c r="C21217" s="6"/>
      <c r="H21217" s="8"/>
      <c r="I21217" s="4"/>
      <c r="V21217" s="27"/>
    </row>
    <row r="21218" spans="3:22" x14ac:dyDescent="0.3">
      <c r="C21218" s="6"/>
      <c r="H21218" s="8"/>
      <c r="I21218" s="4"/>
      <c r="V21218" s="27"/>
    </row>
    <row r="21219" spans="3:22" x14ac:dyDescent="0.3">
      <c r="C21219" s="6"/>
      <c r="H21219" s="8"/>
      <c r="I21219" s="4"/>
      <c r="V21219" s="27"/>
    </row>
    <row r="21220" spans="3:22" x14ac:dyDescent="0.3">
      <c r="C21220" s="6"/>
      <c r="H21220" s="8"/>
      <c r="I21220" s="4"/>
      <c r="V21220" s="27"/>
    </row>
    <row r="21221" spans="3:22" x14ac:dyDescent="0.3">
      <c r="C21221" s="6"/>
      <c r="H21221" s="8"/>
      <c r="I21221" s="4"/>
      <c r="V21221" s="27"/>
    </row>
    <row r="21222" spans="3:22" x14ac:dyDescent="0.3">
      <c r="C21222" s="6"/>
      <c r="H21222" s="8"/>
      <c r="I21222" s="4"/>
      <c r="V21222" s="27"/>
    </row>
    <row r="21223" spans="3:22" x14ac:dyDescent="0.3">
      <c r="C21223" s="6"/>
      <c r="H21223" s="8"/>
      <c r="I21223" s="4"/>
      <c r="V21223" s="27"/>
    </row>
    <row r="21224" spans="3:22" x14ac:dyDescent="0.3">
      <c r="C21224" s="6"/>
      <c r="H21224" s="8"/>
      <c r="I21224" s="4"/>
      <c r="V21224" s="27"/>
    </row>
    <row r="21225" spans="3:22" x14ac:dyDescent="0.3">
      <c r="C21225" s="6"/>
      <c r="H21225" s="8"/>
      <c r="I21225" s="4"/>
      <c r="V21225" s="27"/>
    </row>
    <row r="21226" spans="3:22" x14ac:dyDescent="0.3">
      <c r="C21226" s="6"/>
      <c r="H21226" s="8"/>
      <c r="I21226" s="4"/>
      <c r="V21226" s="27"/>
    </row>
    <row r="21227" spans="3:22" x14ac:dyDescent="0.3">
      <c r="C21227" s="6"/>
      <c r="H21227" s="8"/>
      <c r="I21227" s="4"/>
      <c r="V21227" s="27"/>
    </row>
    <row r="21228" spans="3:22" x14ac:dyDescent="0.3">
      <c r="C21228" s="6"/>
      <c r="H21228" s="8"/>
      <c r="I21228" s="4"/>
      <c r="V21228" s="27"/>
    </row>
    <row r="21229" spans="3:22" x14ac:dyDescent="0.3">
      <c r="C21229" s="6"/>
      <c r="H21229" s="8"/>
      <c r="I21229" s="4"/>
      <c r="V21229" s="27"/>
    </row>
    <row r="21230" spans="3:22" x14ac:dyDescent="0.3">
      <c r="C21230" s="6"/>
      <c r="H21230" s="8"/>
      <c r="I21230" s="4"/>
      <c r="V21230" s="27"/>
    </row>
    <row r="21231" spans="3:22" x14ac:dyDescent="0.3">
      <c r="C21231" s="6"/>
      <c r="H21231" s="8"/>
      <c r="I21231" s="4"/>
      <c r="V21231" s="27"/>
    </row>
    <row r="21232" spans="3:22" x14ac:dyDescent="0.3">
      <c r="C21232" s="6"/>
      <c r="H21232" s="8"/>
      <c r="I21232" s="4"/>
      <c r="V21232" s="27"/>
    </row>
    <row r="21233" spans="3:22" x14ac:dyDescent="0.3">
      <c r="C21233" s="6"/>
      <c r="H21233" s="8"/>
      <c r="I21233" s="4"/>
      <c r="V21233" s="27"/>
    </row>
    <row r="21234" spans="3:22" x14ac:dyDescent="0.3">
      <c r="C21234" s="6"/>
      <c r="H21234" s="8"/>
      <c r="I21234" s="4"/>
      <c r="V21234" s="27"/>
    </row>
    <row r="21235" spans="3:22" x14ac:dyDescent="0.3">
      <c r="C21235" s="6"/>
      <c r="H21235" s="8"/>
      <c r="I21235" s="4"/>
      <c r="V21235" s="27"/>
    </row>
    <row r="21236" spans="3:22" x14ac:dyDescent="0.3">
      <c r="C21236" s="6"/>
      <c r="H21236" s="8"/>
      <c r="I21236" s="4"/>
      <c r="V21236" s="27"/>
    </row>
    <row r="21237" spans="3:22" x14ac:dyDescent="0.3">
      <c r="C21237" s="6"/>
      <c r="H21237" s="8"/>
      <c r="I21237" s="4"/>
      <c r="V21237" s="27"/>
    </row>
    <row r="21238" spans="3:22" x14ac:dyDescent="0.3">
      <c r="C21238" s="6"/>
      <c r="H21238" s="8"/>
      <c r="I21238" s="4"/>
      <c r="V21238" s="27"/>
    </row>
    <row r="21239" spans="3:22" x14ac:dyDescent="0.3">
      <c r="C21239" s="6"/>
      <c r="H21239" s="8"/>
      <c r="I21239" s="4"/>
      <c r="V21239" s="27"/>
    </row>
    <row r="21240" spans="3:22" x14ac:dyDescent="0.3">
      <c r="C21240" s="6"/>
      <c r="H21240" s="8"/>
      <c r="I21240" s="4"/>
      <c r="V21240" s="27"/>
    </row>
    <row r="21241" spans="3:22" x14ac:dyDescent="0.3">
      <c r="C21241" s="6"/>
      <c r="H21241" s="8"/>
      <c r="I21241" s="4"/>
      <c r="V21241" s="27"/>
    </row>
    <row r="21242" spans="3:22" x14ac:dyDescent="0.3">
      <c r="C21242" s="6"/>
      <c r="H21242" s="8"/>
      <c r="I21242" s="4"/>
      <c r="V21242" s="27"/>
    </row>
    <row r="21243" spans="3:22" x14ac:dyDescent="0.3">
      <c r="C21243" s="6"/>
      <c r="H21243" s="8"/>
      <c r="I21243" s="4"/>
      <c r="V21243" s="27"/>
    </row>
    <row r="21244" spans="3:22" x14ac:dyDescent="0.3">
      <c r="C21244" s="6"/>
      <c r="H21244" s="8"/>
      <c r="I21244" s="4"/>
      <c r="V21244" s="27"/>
    </row>
    <row r="21245" spans="3:22" x14ac:dyDescent="0.3">
      <c r="C21245" s="6"/>
      <c r="H21245" s="8"/>
      <c r="I21245" s="4"/>
      <c r="V21245" s="27"/>
    </row>
    <row r="21246" spans="3:22" x14ac:dyDescent="0.3">
      <c r="C21246" s="6"/>
      <c r="H21246" s="8"/>
      <c r="I21246" s="4"/>
      <c r="V21246" s="27"/>
    </row>
    <row r="21247" spans="3:22" x14ac:dyDescent="0.3">
      <c r="C21247" s="6"/>
      <c r="H21247" s="8"/>
      <c r="I21247" s="4"/>
      <c r="V21247" s="27"/>
    </row>
    <row r="21248" spans="3:22" x14ac:dyDescent="0.3">
      <c r="C21248" s="6"/>
      <c r="H21248" s="8"/>
      <c r="I21248" s="4"/>
      <c r="V21248" s="27"/>
    </row>
    <row r="21249" spans="3:22" x14ac:dyDescent="0.3">
      <c r="C21249" s="6"/>
      <c r="H21249" s="8"/>
      <c r="I21249" s="4"/>
      <c r="V21249" s="27"/>
    </row>
    <row r="21250" spans="3:22" x14ac:dyDescent="0.3">
      <c r="C21250" s="6"/>
      <c r="H21250" s="8"/>
      <c r="I21250" s="4"/>
      <c r="V21250" s="27"/>
    </row>
    <row r="21251" spans="3:22" x14ac:dyDescent="0.3">
      <c r="C21251" s="6"/>
      <c r="H21251" s="8"/>
      <c r="I21251" s="4"/>
      <c r="V21251" s="27"/>
    </row>
    <row r="21252" spans="3:22" x14ac:dyDescent="0.3">
      <c r="C21252" s="6"/>
      <c r="H21252" s="8"/>
      <c r="I21252" s="4"/>
      <c r="V21252" s="27"/>
    </row>
    <row r="21253" spans="3:22" x14ac:dyDescent="0.3">
      <c r="C21253" s="6"/>
      <c r="H21253" s="8"/>
      <c r="I21253" s="4"/>
      <c r="V21253" s="27"/>
    </row>
    <row r="21254" spans="3:22" x14ac:dyDescent="0.3">
      <c r="C21254" s="6"/>
      <c r="H21254" s="8"/>
      <c r="I21254" s="4"/>
      <c r="V21254" s="27"/>
    </row>
    <row r="21255" spans="3:22" x14ac:dyDescent="0.3">
      <c r="C21255" s="6"/>
      <c r="H21255" s="8"/>
      <c r="I21255" s="4"/>
      <c r="V21255" s="27"/>
    </row>
    <row r="21256" spans="3:22" x14ac:dyDescent="0.3">
      <c r="C21256" s="6"/>
      <c r="H21256" s="8"/>
      <c r="I21256" s="4"/>
      <c r="V21256" s="27"/>
    </row>
    <row r="21257" spans="3:22" x14ac:dyDescent="0.3">
      <c r="C21257" s="6"/>
      <c r="H21257" s="8"/>
      <c r="I21257" s="4"/>
      <c r="V21257" s="27"/>
    </row>
    <row r="21258" spans="3:22" x14ac:dyDescent="0.3">
      <c r="C21258" s="6"/>
      <c r="H21258" s="8"/>
      <c r="I21258" s="4"/>
      <c r="V21258" s="27"/>
    </row>
    <row r="21259" spans="3:22" x14ac:dyDescent="0.3">
      <c r="C21259" s="6"/>
      <c r="H21259" s="8"/>
      <c r="I21259" s="4"/>
      <c r="V21259" s="27"/>
    </row>
    <row r="21260" spans="3:22" x14ac:dyDescent="0.3">
      <c r="C21260" s="6"/>
      <c r="H21260" s="8"/>
      <c r="I21260" s="4"/>
      <c r="V21260" s="27"/>
    </row>
    <row r="21261" spans="3:22" x14ac:dyDescent="0.3">
      <c r="C21261" s="6"/>
      <c r="H21261" s="8"/>
      <c r="I21261" s="4"/>
      <c r="V21261" s="27"/>
    </row>
    <row r="21262" spans="3:22" x14ac:dyDescent="0.3">
      <c r="C21262" s="6"/>
      <c r="H21262" s="8"/>
      <c r="I21262" s="4"/>
      <c r="V21262" s="27"/>
    </row>
    <row r="21263" spans="3:22" x14ac:dyDescent="0.3">
      <c r="C21263" s="6"/>
      <c r="H21263" s="8"/>
      <c r="I21263" s="4"/>
      <c r="V21263" s="27"/>
    </row>
    <row r="21264" spans="3:22" x14ac:dyDescent="0.3">
      <c r="C21264" s="6"/>
      <c r="H21264" s="8"/>
      <c r="I21264" s="4"/>
      <c r="V21264" s="27"/>
    </row>
    <row r="21265" spans="3:22" x14ac:dyDescent="0.3">
      <c r="C21265" s="6"/>
      <c r="H21265" s="8"/>
      <c r="I21265" s="4"/>
      <c r="V21265" s="27"/>
    </row>
    <row r="21266" spans="3:22" x14ac:dyDescent="0.3">
      <c r="C21266" s="6"/>
      <c r="H21266" s="8"/>
      <c r="I21266" s="4"/>
      <c r="V21266" s="27"/>
    </row>
    <row r="21267" spans="3:22" x14ac:dyDescent="0.3">
      <c r="C21267" s="6"/>
      <c r="H21267" s="8"/>
      <c r="I21267" s="4"/>
      <c r="V21267" s="27"/>
    </row>
    <row r="21268" spans="3:22" x14ac:dyDescent="0.3">
      <c r="C21268" s="6"/>
      <c r="H21268" s="8"/>
      <c r="I21268" s="4"/>
      <c r="V21268" s="27"/>
    </row>
    <row r="21269" spans="3:22" x14ac:dyDescent="0.3">
      <c r="C21269" s="6"/>
      <c r="H21269" s="8"/>
      <c r="I21269" s="4"/>
      <c r="V21269" s="27"/>
    </row>
    <row r="21270" spans="3:22" x14ac:dyDescent="0.3">
      <c r="C21270" s="6"/>
      <c r="H21270" s="8"/>
      <c r="I21270" s="4"/>
      <c r="V21270" s="27"/>
    </row>
    <row r="21271" spans="3:22" x14ac:dyDescent="0.3">
      <c r="C21271" s="6"/>
      <c r="H21271" s="8"/>
      <c r="I21271" s="4"/>
      <c r="V21271" s="27"/>
    </row>
    <row r="21272" spans="3:22" x14ac:dyDescent="0.3">
      <c r="C21272" s="6"/>
      <c r="H21272" s="8"/>
      <c r="I21272" s="4"/>
      <c r="V21272" s="27"/>
    </row>
    <row r="21273" spans="3:22" x14ac:dyDescent="0.3">
      <c r="C21273" s="6"/>
      <c r="H21273" s="8"/>
      <c r="I21273" s="4"/>
      <c r="V21273" s="27"/>
    </row>
    <row r="21274" spans="3:22" x14ac:dyDescent="0.3">
      <c r="C21274" s="6"/>
      <c r="H21274" s="8"/>
      <c r="I21274" s="4"/>
      <c r="V21274" s="27"/>
    </row>
    <row r="21275" spans="3:22" x14ac:dyDescent="0.3">
      <c r="C21275" s="6"/>
      <c r="H21275" s="8"/>
      <c r="I21275" s="4"/>
      <c r="V21275" s="27"/>
    </row>
    <row r="21276" spans="3:22" x14ac:dyDescent="0.3">
      <c r="C21276" s="6"/>
      <c r="H21276" s="8"/>
      <c r="I21276" s="4"/>
      <c r="V21276" s="27"/>
    </row>
    <row r="21277" spans="3:22" x14ac:dyDescent="0.3">
      <c r="C21277" s="6"/>
      <c r="H21277" s="8"/>
      <c r="I21277" s="4"/>
      <c r="V21277" s="27"/>
    </row>
    <row r="21278" spans="3:22" x14ac:dyDescent="0.3">
      <c r="C21278" s="6"/>
      <c r="H21278" s="8"/>
      <c r="I21278" s="4"/>
      <c r="V21278" s="27"/>
    </row>
    <row r="21279" spans="3:22" x14ac:dyDescent="0.3">
      <c r="C21279" s="6"/>
      <c r="H21279" s="8"/>
      <c r="I21279" s="4"/>
      <c r="V21279" s="27"/>
    </row>
    <row r="21280" spans="3:22" x14ac:dyDescent="0.3">
      <c r="C21280" s="6"/>
      <c r="H21280" s="8"/>
      <c r="I21280" s="4"/>
      <c r="V21280" s="27"/>
    </row>
    <row r="21281" spans="3:22" x14ac:dyDescent="0.3">
      <c r="C21281" s="6"/>
      <c r="H21281" s="8"/>
      <c r="I21281" s="4"/>
      <c r="V21281" s="27"/>
    </row>
    <row r="21282" spans="3:22" x14ac:dyDescent="0.3">
      <c r="C21282" s="6"/>
      <c r="H21282" s="8"/>
      <c r="I21282" s="4"/>
      <c r="V21282" s="27"/>
    </row>
    <row r="21283" spans="3:22" x14ac:dyDescent="0.3">
      <c r="C21283" s="6"/>
      <c r="H21283" s="8"/>
      <c r="I21283" s="4"/>
      <c r="V21283" s="27"/>
    </row>
    <row r="21284" spans="3:22" x14ac:dyDescent="0.3">
      <c r="C21284" s="6"/>
      <c r="H21284" s="8"/>
      <c r="I21284" s="4"/>
      <c r="V21284" s="27"/>
    </row>
    <row r="21285" spans="3:22" x14ac:dyDescent="0.3">
      <c r="C21285" s="6"/>
      <c r="H21285" s="8"/>
      <c r="I21285" s="4"/>
      <c r="V21285" s="27"/>
    </row>
    <row r="21286" spans="3:22" x14ac:dyDescent="0.3">
      <c r="C21286" s="6"/>
      <c r="H21286" s="8"/>
      <c r="I21286" s="4"/>
      <c r="V21286" s="27"/>
    </row>
    <row r="21287" spans="3:22" x14ac:dyDescent="0.3">
      <c r="C21287" s="6"/>
      <c r="H21287" s="8"/>
      <c r="I21287" s="4"/>
      <c r="V21287" s="27"/>
    </row>
    <row r="21288" spans="3:22" x14ac:dyDescent="0.3">
      <c r="C21288" s="6"/>
      <c r="H21288" s="8"/>
      <c r="I21288" s="4"/>
      <c r="V21288" s="27"/>
    </row>
    <row r="21289" spans="3:22" x14ac:dyDescent="0.3">
      <c r="C21289" s="6"/>
      <c r="H21289" s="8"/>
      <c r="I21289" s="4"/>
      <c r="V21289" s="27"/>
    </row>
    <row r="21290" spans="3:22" x14ac:dyDescent="0.3">
      <c r="C21290" s="6"/>
      <c r="H21290" s="8"/>
      <c r="I21290" s="4"/>
      <c r="V21290" s="27"/>
    </row>
    <row r="21291" spans="3:22" x14ac:dyDescent="0.3">
      <c r="C21291" s="6"/>
      <c r="H21291" s="8"/>
      <c r="I21291" s="4"/>
      <c r="V21291" s="27"/>
    </row>
    <row r="21292" spans="3:22" x14ac:dyDescent="0.3">
      <c r="C21292" s="6"/>
      <c r="H21292" s="8"/>
      <c r="I21292" s="4"/>
      <c r="V21292" s="27"/>
    </row>
    <row r="21293" spans="3:22" x14ac:dyDescent="0.3">
      <c r="C21293" s="6"/>
      <c r="H21293" s="8"/>
      <c r="I21293" s="4"/>
      <c r="V21293" s="27"/>
    </row>
    <row r="21294" spans="3:22" x14ac:dyDescent="0.3">
      <c r="C21294" s="6"/>
      <c r="H21294" s="8"/>
      <c r="I21294" s="4"/>
      <c r="V21294" s="27"/>
    </row>
    <row r="21295" spans="3:22" x14ac:dyDescent="0.3">
      <c r="C21295" s="6"/>
      <c r="H21295" s="8"/>
      <c r="I21295" s="4"/>
      <c r="V21295" s="27"/>
    </row>
    <row r="21296" spans="3:22" x14ac:dyDescent="0.3">
      <c r="C21296" s="6"/>
      <c r="H21296" s="8"/>
      <c r="I21296" s="4"/>
      <c r="V21296" s="27"/>
    </row>
    <row r="21297" spans="3:22" x14ac:dyDescent="0.3">
      <c r="C21297" s="6"/>
      <c r="H21297" s="8"/>
      <c r="I21297" s="4"/>
      <c r="V21297" s="27"/>
    </row>
    <row r="21298" spans="3:22" x14ac:dyDescent="0.3">
      <c r="C21298" s="6"/>
      <c r="H21298" s="8"/>
      <c r="I21298" s="4"/>
      <c r="V21298" s="27"/>
    </row>
    <row r="21299" spans="3:22" x14ac:dyDescent="0.3">
      <c r="C21299" s="6"/>
      <c r="H21299" s="8"/>
      <c r="I21299" s="4"/>
      <c r="V21299" s="27"/>
    </row>
    <row r="21300" spans="3:22" x14ac:dyDescent="0.3">
      <c r="C21300" s="6"/>
      <c r="H21300" s="8"/>
      <c r="I21300" s="4"/>
      <c r="V21300" s="27"/>
    </row>
    <row r="21301" spans="3:22" x14ac:dyDescent="0.3">
      <c r="C21301" s="6"/>
      <c r="H21301" s="8"/>
      <c r="I21301" s="4"/>
      <c r="V21301" s="27"/>
    </row>
    <row r="21302" spans="3:22" x14ac:dyDescent="0.3">
      <c r="C21302" s="6"/>
      <c r="H21302" s="8"/>
      <c r="I21302" s="4"/>
      <c r="V21302" s="27"/>
    </row>
    <row r="21303" spans="3:22" x14ac:dyDescent="0.3">
      <c r="C21303" s="6"/>
      <c r="H21303" s="8"/>
      <c r="I21303" s="4"/>
      <c r="V21303" s="27"/>
    </row>
    <row r="21304" spans="3:22" x14ac:dyDescent="0.3">
      <c r="C21304" s="6"/>
      <c r="H21304" s="8"/>
      <c r="I21304" s="4"/>
      <c r="V21304" s="27"/>
    </row>
    <row r="21305" spans="3:22" x14ac:dyDescent="0.3">
      <c r="C21305" s="6"/>
      <c r="H21305" s="8"/>
      <c r="I21305" s="4"/>
      <c r="V21305" s="27"/>
    </row>
    <row r="21306" spans="3:22" x14ac:dyDescent="0.3">
      <c r="C21306" s="6"/>
      <c r="H21306" s="8"/>
      <c r="I21306" s="4"/>
      <c r="V21306" s="27"/>
    </row>
    <row r="21307" spans="3:22" x14ac:dyDescent="0.3">
      <c r="C21307" s="6"/>
      <c r="H21307" s="8"/>
      <c r="I21307" s="4"/>
      <c r="V21307" s="27"/>
    </row>
    <row r="21308" spans="3:22" x14ac:dyDescent="0.3">
      <c r="C21308" s="6"/>
      <c r="H21308" s="8"/>
      <c r="I21308" s="4"/>
      <c r="V21308" s="27"/>
    </row>
    <row r="21309" spans="3:22" x14ac:dyDescent="0.3">
      <c r="C21309" s="6"/>
      <c r="H21309" s="8"/>
      <c r="I21309" s="4"/>
      <c r="V21309" s="27"/>
    </row>
    <row r="21310" spans="3:22" x14ac:dyDescent="0.3">
      <c r="C21310" s="6"/>
      <c r="H21310" s="8"/>
      <c r="I21310" s="4"/>
      <c r="V21310" s="27"/>
    </row>
    <row r="21311" spans="3:22" x14ac:dyDescent="0.3">
      <c r="C21311" s="6"/>
      <c r="H21311" s="8"/>
      <c r="I21311" s="4"/>
      <c r="V21311" s="27"/>
    </row>
    <row r="21312" spans="3:22" x14ac:dyDescent="0.3">
      <c r="C21312" s="6"/>
      <c r="H21312" s="8"/>
      <c r="I21312" s="4"/>
      <c r="V21312" s="27"/>
    </row>
    <row r="21313" spans="3:22" x14ac:dyDescent="0.3">
      <c r="C21313" s="6"/>
      <c r="H21313" s="8"/>
      <c r="I21313" s="4"/>
      <c r="V21313" s="27"/>
    </row>
    <row r="21314" spans="3:22" x14ac:dyDescent="0.3">
      <c r="C21314" s="6"/>
      <c r="H21314" s="8"/>
      <c r="I21314" s="4"/>
      <c r="V21314" s="27"/>
    </row>
    <row r="21315" spans="3:22" x14ac:dyDescent="0.3">
      <c r="C21315" s="6"/>
      <c r="H21315" s="8"/>
      <c r="I21315" s="4"/>
      <c r="V21315" s="27"/>
    </row>
    <row r="21316" spans="3:22" x14ac:dyDescent="0.3">
      <c r="C21316" s="6"/>
      <c r="H21316" s="8"/>
      <c r="I21316" s="4"/>
      <c r="V21316" s="27"/>
    </row>
    <row r="21317" spans="3:22" x14ac:dyDescent="0.3">
      <c r="C21317" s="6"/>
      <c r="H21317" s="8"/>
      <c r="I21317" s="4"/>
      <c r="V21317" s="27"/>
    </row>
    <row r="21318" spans="3:22" x14ac:dyDescent="0.3">
      <c r="C21318" s="6"/>
      <c r="H21318" s="8"/>
      <c r="I21318" s="4"/>
      <c r="V21318" s="27"/>
    </row>
    <row r="21319" spans="3:22" x14ac:dyDescent="0.3">
      <c r="C21319" s="6"/>
      <c r="H21319" s="8"/>
      <c r="I21319" s="4"/>
      <c r="V21319" s="27"/>
    </row>
    <row r="21320" spans="3:22" x14ac:dyDescent="0.3">
      <c r="C21320" s="6"/>
      <c r="H21320" s="8"/>
      <c r="I21320" s="4"/>
      <c r="V21320" s="27"/>
    </row>
    <row r="21321" spans="3:22" x14ac:dyDescent="0.3">
      <c r="C21321" s="6"/>
      <c r="H21321" s="8"/>
      <c r="I21321" s="4"/>
      <c r="V21321" s="27"/>
    </row>
    <row r="21322" spans="3:22" x14ac:dyDescent="0.3">
      <c r="C21322" s="6"/>
      <c r="H21322" s="8"/>
      <c r="I21322" s="4"/>
      <c r="V21322" s="27"/>
    </row>
    <row r="21323" spans="3:22" x14ac:dyDescent="0.3">
      <c r="C21323" s="6"/>
      <c r="H21323" s="8"/>
      <c r="I21323" s="4"/>
      <c r="V21323" s="27"/>
    </row>
    <row r="21324" spans="3:22" x14ac:dyDescent="0.3">
      <c r="C21324" s="6"/>
      <c r="H21324" s="8"/>
      <c r="I21324" s="4"/>
      <c r="V21324" s="27"/>
    </row>
    <row r="21325" spans="3:22" x14ac:dyDescent="0.3">
      <c r="C21325" s="6"/>
      <c r="H21325" s="8"/>
      <c r="I21325" s="4"/>
      <c r="V21325" s="27"/>
    </row>
    <row r="21326" spans="3:22" x14ac:dyDescent="0.3">
      <c r="C21326" s="6"/>
      <c r="H21326" s="8"/>
      <c r="I21326" s="4"/>
      <c r="V21326" s="27"/>
    </row>
    <row r="21327" spans="3:22" x14ac:dyDescent="0.3">
      <c r="C21327" s="6"/>
      <c r="H21327" s="8"/>
      <c r="I21327" s="4"/>
      <c r="V21327" s="27"/>
    </row>
    <row r="21328" spans="3:22" x14ac:dyDescent="0.3">
      <c r="C21328" s="6"/>
      <c r="H21328" s="8"/>
      <c r="I21328" s="4"/>
      <c r="V21328" s="27"/>
    </row>
    <row r="21329" spans="3:22" x14ac:dyDescent="0.3">
      <c r="C21329" s="6"/>
      <c r="H21329" s="8"/>
      <c r="I21329" s="4"/>
      <c r="V21329" s="27"/>
    </row>
    <row r="21330" spans="3:22" x14ac:dyDescent="0.3">
      <c r="C21330" s="6"/>
      <c r="H21330" s="8"/>
      <c r="I21330" s="4"/>
      <c r="V21330" s="27"/>
    </row>
    <row r="21331" spans="3:22" x14ac:dyDescent="0.3">
      <c r="C21331" s="6"/>
      <c r="H21331" s="8"/>
      <c r="I21331" s="4"/>
      <c r="V21331" s="27"/>
    </row>
    <row r="21332" spans="3:22" x14ac:dyDescent="0.3">
      <c r="C21332" s="6"/>
      <c r="H21332" s="8"/>
      <c r="I21332" s="4"/>
      <c r="V21332" s="27"/>
    </row>
    <row r="21333" spans="3:22" x14ac:dyDescent="0.3">
      <c r="C21333" s="6"/>
      <c r="H21333" s="8"/>
      <c r="I21333" s="4"/>
      <c r="V21333" s="27"/>
    </row>
    <row r="21334" spans="3:22" x14ac:dyDescent="0.3">
      <c r="C21334" s="6"/>
      <c r="H21334" s="8"/>
      <c r="I21334" s="4"/>
      <c r="V21334" s="27"/>
    </row>
    <row r="21335" spans="3:22" x14ac:dyDescent="0.3">
      <c r="C21335" s="6"/>
      <c r="H21335" s="8"/>
      <c r="I21335" s="4"/>
      <c r="V21335" s="27"/>
    </row>
    <row r="21336" spans="3:22" x14ac:dyDescent="0.3">
      <c r="C21336" s="6"/>
      <c r="H21336" s="8"/>
      <c r="I21336" s="4"/>
      <c r="V21336" s="27"/>
    </row>
    <row r="21337" spans="3:22" x14ac:dyDescent="0.3">
      <c r="C21337" s="6"/>
      <c r="H21337" s="8"/>
      <c r="I21337" s="4"/>
      <c r="V21337" s="27"/>
    </row>
    <row r="21338" spans="3:22" x14ac:dyDescent="0.3">
      <c r="C21338" s="6"/>
      <c r="H21338" s="8"/>
      <c r="I21338" s="4"/>
      <c r="V21338" s="27"/>
    </row>
    <row r="21339" spans="3:22" x14ac:dyDescent="0.3">
      <c r="C21339" s="6"/>
      <c r="H21339" s="8"/>
      <c r="I21339" s="4"/>
      <c r="V21339" s="27"/>
    </row>
    <row r="21340" spans="3:22" x14ac:dyDescent="0.3">
      <c r="C21340" s="6"/>
      <c r="H21340" s="8"/>
      <c r="I21340" s="4"/>
      <c r="V21340" s="27"/>
    </row>
    <row r="21341" spans="3:22" x14ac:dyDescent="0.3">
      <c r="C21341" s="6"/>
      <c r="H21341" s="8"/>
      <c r="I21341" s="4"/>
      <c r="V21341" s="27"/>
    </row>
    <row r="21342" spans="3:22" x14ac:dyDescent="0.3">
      <c r="C21342" s="6"/>
      <c r="H21342" s="8"/>
      <c r="I21342" s="4"/>
      <c r="V21342" s="27"/>
    </row>
    <row r="21343" spans="3:22" x14ac:dyDescent="0.3">
      <c r="C21343" s="6"/>
      <c r="H21343" s="8"/>
      <c r="I21343" s="4"/>
      <c r="V21343" s="27"/>
    </row>
    <row r="21344" spans="3:22" x14ac:dyDescent="0.3">
      <c r="C21344" s="6"/>
      <c r="H21344" s="8"/>
      <c r="I21344" s="4"/>
      <c r="V21344" s="27"/>
    </row>
    <row r="21345" spans="3:22" x14ac:dyDescent="0.3">
      <c r="C21345" s="6"/>
      <c r="H21345" s="8"/>
      <c r="I21345" s="4"/>
      <c r="V21345" s="27"/>
    </row>
    <row r="21346" spans="3:22" x14ac:dyDescent="0.3">
      <c r="C21346" s="6"/>
      <c r="H21346" s="8"/>
      <c r="I21346" s="4"/>
      <c r="V21346" s="27"/>
    </row>
    <row r="21347" spans="3:22" x14ac:dyDescent="0.3">
      <c r="C21347" s="6"/>
      <c r="H21347" s="8"/>
      <c r="I21347" s="4"/>
      <c r="V21347" s="27"/>
    </row>
    <row r="21348" spans="3:22" x14ac:dyDescent="0.3">
      <c r="C21348" s="6"/>
      <c r="H21348" s="8"/>
      <c r="I21348" s="4"/>
      <c r="V21348" s="27"/>
    </row>
    <row r="21349" spans="3:22" x14ac:dyDescent="0.3">
      <c r="C21349" s="6"/>
      <c r="H21349" s="8"/>
      <c r="I21349" s="4"/>
      <c r="V21349" s="27"/>
    </row>
    <row r="21350" spans="3:22" x14ac:dyDescent="0.3">
      <c r="C21350" s="6"/>
      <c r="H21350" s="8"/>
      <c r="I21350" s="4"/>
      <c r="V21350" s="27"/>
    </row>
    <row r="21351" spans="3:22" x14ac:dyDescent="0.3">
      <c r="C21351" s="6"/>
      <c r="H21351" s="8"/>
      <c r="I21351" s="4"/>
      <c r="V21351" s="27"/>
    </row>
    <row r="21352" spans="3:22" x14ac:dyDescent="0.3">
      <c r="C21352" s="6"/>
      <c r="H21352" s="8"/>
      <c r="I21352" s="4"/>
      <c r="V21352" s="27"/>
    </row>
    <row r="21353" spans="3:22" x14ac:dyDescent="0.3">
      <c r="C21353" s="6"/>
      <c r="H21353" s="8"/>
      <c r="I21353" s="4"/>
      <c r="V21353" s="27"/>
    </row>
    <row r="21354" spans="3:22" x14ac:dyDescent="0.3">
      <c r="C21354" s="6"/>
      <c r="H21354" s="8"/>
      <c r="I21354" s="4"/>
      <c r="V21354" s="27"/>
    </row>
    <row r="21355" spans="3:22" x14ac:dyDescent="0.3">
      <c r="C21355" s="6"/>
      <c r="H21355" s="8"/>
      <c r="I21355" s="4"/>
      <c r="V21355" s="27"/>
    </row>
    <row r="21356" spans="3:22" x14ac:dyDescent="0.3">
      <c r="C21356" s="6"/>
      <c r="H21356" s="8"/>
      <c r="I21356" s="4"/>
      <c r="V21356" s="27"/>
    </row>
    <row r="21357" spans="3:22" x14ac:dyDescent="0.3">
      <c r="C21357" s="6"/>
      <c r="H21357" s="8"/>
      <c r="I21357" s="4"/>
      <c r="V21357" s="27"/>
    </row>
    <row r="21358" spans="3:22" x14ac:dyDescent="0.3">
      <c r="C21358" s="6"/>
      <c r="H21358" s="8"/>
      <c r="I21358" s="4"/>
      <c r="V21358" s="27"/>
    </row>
    <row r="21359" spans="3:22" x14ac:dyDescent="0.3">
      <c r="C21359" s="6"/>
      <c r="H21359" s="8"/>
      <c r="I21359" s="4"/>
      <c r="V21359" s="27"/>
    </row>
    <row r="21360" spans="3:22" x14ac:dyDescent="0.3">
      <c r="C21360" s="6"/>
      <c r="H21360" s="8"/>
      <c r="I21360" s="4"/>
      <c r="V21360" s="27"/>
    </row>
    <row r="21361" spans="3:22" x14ac:dyDescent="0.3">
      <c r="C21361" s="6"/>
      <c r="H21361" s="8"/>
      <c r="I21361" s="4"/>
      <c r="V21361" s="27"/>
    </row>
    <row r="21362" spans="3:22" x14ac:dyDescent="0.3">
      <c r="C21362" s="6"/>
      <c r="H21362" s="8"/>
      <c r="I21362" s="4"/>
      <c r="V21362" s="27"/>
    </row>
    <row r="21363" spans="3:22" x14ac:dyDescent="0.3">
      <c r="C21363" s="6"/>
      <c r="H21363" s="8"/>
      <c r="I21363" s="4"/>
      <c r="V21363" s="27"/>
    </row>
    <row r="21364" spans="3:22" x14ac:dyDescent="0.3">
      <c r="C21364" s="6"/>
      <c r="H21364" s="8"/>
      <c r="I21364" s="4"/>
      <c r="V21364" s="27"/>
    </row>
    <row r="21365" spans="3:22" x14ac:dyDescent="0.3">
      <c r="C21365" s="6"/>
      <c r="H21365" s="8"/>
      <c r="I21365" s="4"/>
      <c r="V21365" s="27"/>
    </row>
    <row r="21366" spans="3:22" x14ac:dyDescent="0.3">
      <c r="C21366" s="6"/>
      <c r="H21366" s="8"/>
      <c r="I21366" s="4"/>
      <c r="V21366" s="27"/>
    </row>
    <row r="21367" spans="3:22" x14ac:dyDescent="0.3">
      <c r="C21367" s="6"/>
      <c r="H21367" s="8"/>
      <c r="I21367" s="4"/>
      <c r="V21367" s="27"/>
    </row>
    <row r="21368" spans="3:22" x14ac:dyDescent="0.3">
      <c r="C21368" s="6"/>
      <c r="H21368" s="8"/>
      <c r="I21368" s="4"/>
      <c r="V21368" s="27"/>
    </row>
    <row r="21369" spans="3:22" x14ac:dyDescent="0.3">
      <c r="C21369" s="6"/>
      <c r="H21369" s="8"/>
      <c r="I21369" s="4"/>
      <c r="V21369" s="27"/>
    </row>
    <row r="21370" spans="3:22" x14ac:dyDescent="0.3">
      <c r="C21370" s="6"/>
      <c r="H21370" s="8"/>
      <c r="I21370" s="4"/>
      <c r="V21370" s="27"/>
    </row>
    <row r="21371" spans="3:22" x14ac:dyDescent="0.3">
      <c r="C21371" s="6"/>
      <c r="H21371" s="8"/>
      <c r="I21371" s="4"/>
      <c r="V21371" s="27"/>
    </row>
    <row r="21372" spans="3:22" x14ac:dyDescent="0.3">
      <c r="C21372" s="6"/>
      <c r="H21372" s="8"/>
      <c r="I21372" s="4"/>
      <c r="V21372" s="27"/>
    </row>
    <row r="21373" spans="3:22" x14ac:dyDescent="0.3">
      <c r="C21373" s="6"/>
      <c r="H21373" s="8"/>
      <c r="I21373" s="4"/>
      <c r="V21373" s="27"/>
    </row>
    <row r="21374" spans="3:22" x14ac:dyDescent="0.3">
      <c r="C21374" s="6"/>
      <c r="H21374" s="8"/>
      <c r="I21374" s="4"/>
      <c r="V21374" s="27"/>
    </row>
    <row r="21375" spans="3:22" x14ac:dyDescent="0.3">
      <c r="C21375" s="6"/>
      <c r="H21375" s="8"/>
      <c r="I21375" s="4"/>
      <c r="V21375" s="27"/>
    </row>
    <row r="21376" spans="3:22" x14ac:dyDescent="0.3">
      <c r="C21376" s="6"/>
      <c r="H21376" s="8"/>
      <c r="I21376" s="4"/>
      <c r="V21376" s="27"/>
    </row>
    <row r="21377" spans="3:22" x14ac:dyDescent="0.3">
      <c r="C21377" s="6"/>
      <c r="H21377" s="8"/>
      <c r="I21377" s="4"/>
      <c r="V21377" s="27"/>
    </row>
    <row r="21378" spans="3:22" x14ac:dyDescent="0.3">
      <c r="C21378" s="6"/>
      <c r="H21378" s="8"/>
      <c r="I21378" s="4"/>
      <c r="V21378" s="27"/>
    </row>
    <row r="21379" spans="3:22" x14ac:dyDescent="0.3">
      <c r="C21379" s="6"/>
      <c r="H21379" s="8"/>
      <c r="I21379" s="4"/>
      <c r="V21379" s="27"/>
    </row>
    <row r="21380" spans="3:22" x14ac:dyDescent="0.3">
      <c r="C21380" s="6"/>
      <c r="H21380" s="8"/>
      <c r="I21380" s="4"/>
      <c r="V21380" s="27"/>
    </row>
    <row r="21381" spans="3:22" x14ac:dyDescent="0.3">
      <c r="C21381" s="6"/>
      <c r="H21381" s="8"/>
      <c r="I21381" s="4"/>
      <c r="V21381" s="27"/>
    </row>
    <row r="21382" spans="3:22" x14ac:dyDescent="0.3">
      <c r="C21382" s="6"/>
      <c r="H21382" s="8"/>
      <c r="I21382" s="4"/>
      <c r="V21382" s="27"/>
    </row>
    <row r="21383" spans="3:22" x14ac:dyDescent="0.3">
      <c r="C21383" s="6"/>
      <c r="H21383" s="8"/>
      <c r="I21383" s="4"/>
      <c r="V21383" s="27"/>
    </row>
    <row r="21384" spans="3:22" x14ac:dyDescent="0.3">
      <c r="C21384" s="6"/>
      <c r="H21384" s="8"/>
      <c r="I21384" s="4"/>
      <c r="V21384" s="27"/>
    </row>
    <row r="21385" spans="3:22" x14ac:dyDescent="0.3">
      <c r="C21385" s="6"/>
      <c r="H21385" s="8"/>
      <c r="I21385" s="4"/>
      <c r="V21385" s="27"/>
    </row>
    <row r="21386" spans="3:22" x14ac:dyDescent="0.3">
      <c r="C21386" s="6"/>
      <c r="H21386" s="8"/>
      <c r="I21386" s="4"/>
      <c r="V21386" s="27"/>
    </row>
    <row r="21387" spans="3:22" x14ac:dyDescent="0.3">
      <c r="C21387" s="6"/>
      <c r="H21387" s="8"/>
      <c r="I21387" s="4"/>
      <c r="V21387" s="27"/>
    </row>
    <row r="21388" spans="3:22" x14ac:dyDescent="0.3">
      <c r="C21388" s="6"/>
      <c r="H21388" s="8"/>
      <c r="I21388" s="4"/>
      <c r="V21388" s="27"/>
    </row>
    <row r="21389" spans="3:22" x14ac:dyDescent="0.3">
      <c r="C21389" s="6"/>
      <c r="H21389" s="8"/>
      <c r="I21389" s="4"/>
      <c r="V21389" s="27"/>
    </row>
    <row r="21390" spans="3:22" x14ac:dyDescent="0.3">
      <c r="C21390" s="6"/>
      <c r="H21390" s="8"/>
      <c r="I21390" s="4"/>
      <c r="V21390" s="27"/>
    </row>
    <row r="21391" spans="3:22" x14ac:dyDescent="0.3">
      <c r="C21391" s="6"/>
      <c r="H21391" s="8"/>
      <c r="I21391" s="4"/>
      <c r="V21391" s="27"/>
    </row>
    <row r="21392" spans="3:22" x14ac:dyDescent="0.3">
      <c r="C21392" s="6"/>
      <c r="H21392" s="8"/>
      <c r="I21392" s="4"/>
      <c r="V21392" s="27"/>
    </row>
    <row r="21393" spans="3:22" x14ac:dyDescent="0.3">
      <c r="C21393" s="6"/>
      <c r="H21393" s="8"/>
      <c r="I21393" s="4"/>
      <c r="V21393" s="27"/>
    </row>
    <row r="21394" spans="3:22" x14ac:dyDescent="0.3">
      <c r="C21394" s="6"/>
      <c r="H21394" s="8"/>
      <c r="I21394" s="4"/>
      <c r="V21394" s="27"/>
    </row>
    <row r="21395" spans="3:22" x14ac:dyDescent="0.3">
      <c r="C21395" s="6"/>
      <c r="H21395" s="8"/>
      <c r="I21395" s="4"/>
      <c r="V21395" s="27"/>
    </row>
    <row r="21396" spans="3:22" x14ac:dyDescent="0.3">
      <c r="C21396" s="6"/>
      <c r="H21396" s="8"/>
      <c r="I21396" s="4"/>
      <c r="V21396" s="27"/>
    </row>
    <row r="21397" spans="3:22" x14ac:dyDescent="0.3">
      <c r="C21397" s="6"/>
      <c r="H21397" s="8"/>
      <c r="I21397" s="4"/>
      <c r="V21397" s="27"/>
    </row>
    <row r="21398" spans="3:22" x14ac:dyDescent="0.3">
      <c r="C21398" s="6"/>
      <c r="H21398" s="8"/>
      <c r="I21398" s="4"/>
      <c r="V21398" s="27"/>
    </row>
    <row r="21399" spans="3:22" x14ac:dyDescent="0.3">
      <c r="C21399" s="6"/>
      <c r="H21399" s="8"/>
      <c r="I21399" s="4"/>
      <c r="V21399" s="27"/>
    </row>
    <row r="21400" spans="3:22" x14ac:dyDescent="0.3">
      <c r="C21400" s="6"/>
      <c r="H21400" s="8"/>
      <c r="I21400" s="4"/>
      <c r="V21400" s="27"/>
    </row>
    <row r="21401" spans="3:22" x14ac:dyDescent="0.3">
      <c r="C21401" s="6"/>
      <c r="H21401" s="8"/>
      <c r="I21401" s="4"/>
      <c r="V21401" s="27"/>
    </row>
    <row r="21402" spans="3:22" x14ac:dyDescent="0.3">
      <c r="C21402" s="6"/>
      <c r="H21402" s="8"/>
      <c r="I21402" s="4"/>
      <c r="V21402" s="27"/>
    </row>
    <row r="21403" spans="3:22" x14ac:dyDescent="0.3">
      <c r="C21403" s="6"/>
      <c r="H21403" s="8"/>
      <c r="I21403" s="4"/>
      <c r="V21403" s="27"/>
    </row>
    <row r="21404" spans="3:22" x14ac:dyDescent="0.3">
      <c r="C21404" s="6"/>
      <c r="H21404" s="8"/>
      <c r="I21404" s="4"/>
      <c r="V21404" s="27"/>
    </row>
    <row r="21405" spans="3:22" x14ac:dyDescent="0.3">
      <c r="C21405" s="6"/>
      <c r="H21405" s="8"/>
      <c r="I21405" s="4"/>
      <c r="V21405" s="27"/>
    </row>
    <row r="21406" spans="3:22" x14ac:dyDescent="0.3">
      <c r="C21406" s="6"/>
      <c r="H21406" s="8"/>
      <c r="I21406" s="4"/>
      <c r="V21406" s="27"/>
    </row>
    <row r="21407" spans="3:22" x14ac:dyDescent="0.3">
      <c r="C21407" s="6"/>
      <c r="H21407" s="8"/>
      <c r="I21407" s="4"/>
      <c r="V21407" s="27"/>
    </row>
    <row r="21408" spans="3:22" x14ac:dyDescent="0.3">
      <c r="C21408" s="6"/>
      <c r="H21408" s="8"/>
      <c r="I21408" s="4"/>
      <c r="V21408" s="27"/>
    </row>
    <row r="21409" spans="3:22" x14ac:dyDescent="0.3">
      <c r="C21409" s="6"/>
      <c r="H21409" s="8"/>
      <c r="I21409" s="4"/>
      <c r="V21409" s="27"/>
    </row>
    <row r="21410" spans="3:22" x14ac:dyDescent="0.3">
      <c r="C21410" s="6"/>
      <c r="H21410" s="8"/>
      <c r="I21410" s="4"/>
      <c r="V21410" s="27"/>
    </row>
    <row r="21411" spans="3:22" x14ac:dyDescent="0.3">
      <c r="C21411" s="6"/>
      <c r="H21411" s="8"/>
      <c r="I21411" s="4"/>
      <c r="V21411" s="27"/>
    </row>
    <row r="21412" spans="3:22" x14ac:dyDescent="0.3">
      <c r="C21412" s="6"/>
      <c r="H21412" s="8"/>
      <c r="I21412" s="4"/>
      <c r="V21412" s="27"/>
    </row>
    <row r="21413" spans="3:22" x14ac:dyDescent="0.3">
      <c r="C21413" s="6"/>
      <c r="H21413" s="8"/>
      <c r="I21413" s="4"/>
      <c r="V21413" s="27"/>
    </row>
    <row r="21414" spans="3:22" x14ac:dyDescent="0.3">
      <c r="C21414" s="6"/>
      <c r="H21414" s="8"/>
      <c r="I21414" s="4"/>
      <c r="V21414" s="27"/>
    </row>
    <row r="21415" spans="3:22" x14ac:dyDescent="0.3">
      <c r="C21415" s="6"/>
      <c r="H21415" s="8"/>
      <c r="I21415" s="4"/>
      <c r="V21415" s="27"/>
    </row>
    <row r="21416" spans="3:22" x14ac:dyDescent="0.3">
      <c r="C21416" s="6"/>
      <c r="H21416" s="8"/>
      <c r="I21416" s="4"/>
      <c r="V21416" s="27"/>
    </row>
    <row r="21417" spans="3:22" x14ac:dyDescent="0.3">
      <c r="C21417" s="6"/>
      <c r="H21417" s="8"/>
      <c r="I21417" s="4"/>
      <c r="V21417" s="27"/>
    </row>
    <row r="21418" spans="3:22" x14ac:dyDescent="0.3">
      <c r="C21418" s="6"/>
      <c r="H21418" s="8"/>
      <c r="I21418" s="4"/>
      <c r="V21418" s="27"/>
    </row>
    <row r="21419" spans="3:22" x14ac:dyDescent="0.3">
      <c r="C21419" s="6"/>
      <c r="H21419" s="8"/>
      <c r="I21419" s="4"/>
      <c r="V21419" s="27"/>
    </row>
    <row r="21420" spans="3:22" x14ac:dyDescent="0.3">
      <c r="C21420" s="6"/>
      <c r="H21420" s="8"/>
      <c r="I21420" s="4"/>
      <c r="V21420" s="27"/>
    </row>
    <row r="21421" spans="3:22" x14ac:dyDescent="0.3">
      <c r="C21421" s="6"/>
      <c r="H21421" s="8"/>
      <c r="I21421" s="4"/>
      <c r="V21421" s="27"/>
    </row>
    <row r="21422" spans="3:22" x14ac:dyDescent="0.3">
      <c r="C21422" s="6"/>
      <c r="H21422" s="8"/>
      <c r="I21422" s="4"/>
      <c r="V21422" s="27"/>
    </row>
    <row r="21423" spans="3:22" x14ac:dyDescent="0.3">
      <c r="C21423" s="6"/>
      <c r="H21423" s="8"/>
      <c r="I21423" s="4"/>
      <c r="V21423" s="27"/>
    </row>
    <row r="21424" spans="3:22" x14ac:dyDescent="0.3">
      <c r="C21424" s="6"/>
      <c r="H21424" s="8"/>
      <c r="I21424" s="4"/>
      <c r="V21424" s="27"/>
    </row>
    <row r="21425" spans="3:22" x14ac:dyDescent="0.3">
      <c r="C21425" s="6"/>
      <c r="H21425" s="8"/>
      <c r="I21425" s="4"/>
      <c r="V21425" s="27"/>
    </row>
    <row r="21426" spans="3:22" x14ac:dyDescent="0.3">
      <c r="C21426" s="6"/>
      <c r="H21426" s="8"/>
      <c r="I21426" s="4"/>
      <c r="V21426" s="27"/>
    </row>
    <row r="21427" spans="3:22" x14ac:dyDescent="0.3">
      <c r="C21427" s="6"/>
      <c r="H21427" s="8"/>
      <c r="I21427" s="4"/>
      <c r="V21427" s="27"/>
    </row>
    <row r="21428" spans="3:22" x14ac:dyDescent="0.3">
      <c r="C21428" s="6"/>
      <c r="H21428" s="8"/>
      <c r="I21428" s="4"/>
      <c r="V21428" s="27"/>
    </row>
    <row r="21429" spans="3:22" x14ac:dyDescent="0.3">
      <c r="C21429" s="6"/>
      <c r="H21429" s="8"/>
      <c r="I21429" s="4"/>
      <c r="V21429" s="27"/>
    </row>
    <row r="21430" spans="3:22" x14ac:dyDescent="0.3">
      <c r="C21430" s="6"/>
      <c r="H21430" s="8"/>
      <c r="I21430" s="4"/>
      <c r="V21430" s="27"/>
    </row>
    <row r="21431" spans="3:22" x14ac:dyDescent="0.3">
      <c r="C21431" s="6"/>
      <c r="H21431" s="8"/>
      <c r="I21431" s="4"/>
      <c r="V21431" s="27"/>
    </row>
    <row r="21432" spans="3:22" x14ac:dyDescent="0.3">
      <c r="C21432" s="6"/>
      <c r="H21432" s="8"/>
      <c r="I21432" s="4"/>
      <c r="V21432" s="27"/>
    </row>
    <row r="21433" spans="3:22" x14ac:dyDescent="0.3">
      <c r="C21433" s="6"/>
      <c r="H21433" s="8"/>
      <c r="I21433" s="4"/>
      <c r="V21433" s="27"/>
    </row>
    <row r="21434" spans="3:22" x14ac:dyDescent="0.3">
      <c r="C21434" s="6"/>
      <c r="H21434" s="8"/>
      <c r="I21434" s="4"/>
      <c r="V21434" s="27"/>
    </row>
    <row r="21435" spans="3:22" x14ac:dyDescent="0.3">
      <c r="C21435" s="6"/>
      <c r="H21435" s="8"/>
      <c r="I21435" s="4"/>
      <c r="V21435" s="27"/>
    </row>
    <row r="21436" spans="3:22" x14ac:dyDescent="0.3">
      <c r="C21436" s="6"/>
      <c r="H21436" s="8"/>
      <c r="I21436" s="4"/>
      <c r="V21436" s="27"/>
    </row>
    <row r="21437" spans="3:22" x14ac:dyDescent="0.3">
      <c r="C21437" s="6"/>
      <c r="H21437" s="8"/>
      <c r="I21437" s="4"/>
      <c r="V21437" s="27"/>
    </row>
    <row r="21438" spans="3:22" x14ac:dyDescent="0.3">
      <c r="C21438" s="6"/>
      <c r="H21438" s="8"/>
      <c r="I21438" s="4"/>
      <c r="V21438" s="27"/>
    </row>
    <row r="21439" spans="3:22" x14ac:dyDescent="0.3">
      <c r="C21439" s="6"/>
      <c r="H21439" s="8"/>
      <c r="I21439" s="4"/>
      <c r="V21439" s="27"/>
    </row>
    <row r="21440" spans="3:22" x14ac:dyDescent="0.3">
      <c r="C21440" s="6"/>
      <c r="H21440" s="8"/>
      <c r="I21440" s="4"/>
      <c r="V21440" s="27"/>
    </row>
    <row r="21441" spans="3:22" x14ac:dyDescent="0.3">
      <c r="C21441" s="6"/>
      <c r="H21441" s="8"/>
      <c r="I21441" s="4"/>
      <c r="V21441" s="27"/>
    </row>
    <row r="21442" spans="3:22" x14ac:dyDescent="0.3">
      <c r="C21442" s="6"/>
      <c r="H21442" s="8"/>
      <c r="I21442" s="4"/>
      <c r="V21442" s="27"/>
    </row>
    <row r="21443" spans="3:22" x14ac:dyDescent="0.3">
      <c r="C21443" s="6"/>
      <c r="H21443" s="8"/>
      <c r="I21443" s="4"/>
      <c r="V21443" s="27"/>
    </row>
    <row r="21444" spans="3:22" x14ac:dyDescent="0.3">
      <c r="C21444" s="6"/>
      <c r="H21444" s="8"/>
      <c r="I21444" s="4"/>
      <c r="V21444" s="27"/>
    </row>
    <row r="21445" spans="3:22" x14ac:dyDescent="0.3">
      <c r="C21445" s="6"/>
      <c r="H21445" s="8"/>
      <c r="I21445" s="4"/>
      <c r="V21445" s="27"/>
    </row>
    <row r="21446" spans="3:22" x14ac:dyDescent="0.3">
      <c r="C21446" s="6"/>
      <c r="H21446" s="8"/>
      <c r="I21446" s="4"/>
      <c r="V21446" s="27"/>
    </row>
    <row r="21447" spans="3:22" x14ac:dyDescent="0.3">
      <c r="C21447" s="6"/>
      <c r="H21447" s="8"/>
      <c r="I21447" s="4"/>
      <c r="V21447" s="27"/>
    </row>
    <row r="21448" spans="3:22" x14ac:dyDescent="0.3">
      <c r="C21448" s="6"/>
      <c r="H21448" s="8"/>
      <c r="I21448" s="4"/>
      <c r="V21448" s="27"/>
    </row>
    <row r="21449" spans="3:22" x14ac:dyDescent="0.3">
      <c r="C21449" s="6"/>
      <c r="H21449" s="8"/>
      <c r="I21449" s="4"/>
      <c r="V21449" s="27"/>
    </row>
    <row r="21450" spans="3:22" x14ac:dyDescent="0.3">
      <c r="C21450" s="6"/>
      <c r="H21450" s="8"/>
      <c r="I21450" s="4"/>
      <c r="V21450" s="27"/>
    </row>
    <row r="21451" spans="3:22" x14ac:dyDescent="0.3">
      <c r="C21451" s="6"/>
      <c r="H21451" s="8"/>
      <c r="I21451" s="4"/>
      <c r="V21451" s="27"/>
    </row>
    <row r="21452" spans="3:22" x14ac:dyDescent="0.3">
      <c r="C21452" s="6"/>
      <c r="H21452" s="8"/>
      <c r="I21452" s="4"/>
      <c r="V21452" s="27"/>
    </row>
    <row r="21453" spans="3:22" x14ac:dyDescent="0.3">
      <c r="C21453" s="6"/>
      <c r="H21453" s="8"/>
      <c r="I21453" s="4"/>
      <c r="V21453" s="27"/>
    </row>
    <row r="21454" spans="3:22" x14ac:dyDescent="0.3">
      <c r="C21454" s="6"/>
      <c r="H21454" s="8"/>
      <c r="I21454" s="4"/>
      <c r="V21454" s="27"/>
    </row>
    <row r="21455" spans="3:22" x14ac:dyDescent="0.3">
      <c r="C21455" s="6"/>
      <c r="H21455" s="8"/>
      <c r="I21455" s="4"/>
      <c r="V21455" s="27"/>
    </row>
    <row r="21456" spans="3:22" x14ac:dyDescent="0.3">
      <c r="C21456" s="6"/>
      <c r="H21456" s="8"/>
      <c r="I21456" s="4"/>
      <c r="V21456" s="27"/>
    </row>
    <row r="21457" spans="3:22" x14ac:dyDescent="0.3">
      <c r="C21457" s="6"/>
      <c r="H21457" s="8"/>
      <c r="I21457" s="4"/>
      <c r="V21457" s="27"/>
    </row>
    <row r="21458" spans="3:22" x14ac:dyDescent="0.3">
      <c r="C21458" s="6"/>
      <c r="H21458" s="8"/>
      <c r="I21458" s="4"/>
      <c r="V21458" s="27"/>
    </row>
    <row r="21459" spans="3:22" x14ac:dyDescent="0.3">
      <c r="C21459" s="6"/>
      <c r="H21459" s="8"/>
      <c r="I21459" s="4"/>
      <c r="V21459" s="27"/>
    </row>
    <row r="21460" spans="3:22" x14ac:dyDescent="0.3">
      <c r="C21460" s="6"/>
      <c r="H21460" s="8"/>
      <c r="I21460" s="4"/>
      <c r="V21460" s="27"/>
    </row>
    <row r="21461" spans="3:22" x14ac:dyDescent="0.3">
      <c r="C21461" s="6"/>
      <c r="H21461" s="8"/>
      <c r="I21461" s="4"/>
      <c r="V21461" s="27"/>
    </row>
    <row r="21462" spans="3:22" x14ac:dyDescent="0.3">
      <c r="C21462" s="6"/>
      <c r="H21462" s="8"/>
      <c r="I21462" s="4"/>
      <c r="V21462" s="27"/>
    </row>
    <row r="21463" spans="3:22" x14ac:dyDescent="0.3">
      <c r="C21463" s="6"/>
      <c r="H21463" s="8"/>
      <c r="I21463" s="4"/>
      <c r="V21463" s="27"/>
    </row>
    <row r="21464" spans="3:22" x14ac:dyDescent="0.3">
      <c r="C21464" s="6"/>
      <c r="H21464" s="8"/>
      <c r="I21464" s="4"/>
      <c r="V21464" s="27"/>
    </row>
    <row r="21465" spans="3:22" x14ac:dyDescent="0.3">
      <c r="C21465" s="6"/>
      <c r="H21465" s="8"/>
      <c r="I21465" s="4"/>
      <c r="V21465" s="27"/>
    </row>
    <row r="21466" spans="3:22" x14ac:dyDescent="0.3">
      <c r="C21466" s="6"/>
      <c r="H21466" s="8"/>
      <c r="I21466" s="4"/>
      <c r="V21466" s="27"/>
    </row>
    <row r="21467" spans="3:22" x14ac:dyDescent="0.3">
      <c r="C21467" s="6"/>
      <c r="H21467" s="8"/>
      <c r="I21467" s="4"/>
      <c r="V21467" s="27"/>
    </row>
    <row r="21468" spans="3:22" x14ac:dyDescent="0.3">
      <c r="C21468" s="6"/>
      <c r="H21468" s="8"/>
      <c r="I21468" s="4"/>
      <c r="V21468" s="27"/>
    </row>
    <row r="21469" spans="3:22" x14ac:dyDescent="0.3">
      <c r="C21469" s="6"/>
      <c r="H21469" s="8"/>
      <c r="I21469" s="4"/>
      <c r="V21469" s="27"/>
    </row>
    <row r="21470" spans="3:22" x14ac:dyDescent="0.3">
      <c r="C21470" s="6"/>
      <c r="H21470" s="8"/>
      <c r="I21470" s="4"/>
      <c r="V21470" s="27"/>
    </row>
    <row r="21471" spans="3:22" x14ac:dyDescent="0.3">
      <c r="C21471" s="6"/>
      <c r="H21471" s="8"/>
      <c r="I21471" s="4"/>
      <c r="V21471" s="27"/>
    </row>
    <row r="21472" spans="3:22" x14ac:dyDescent="0.3">
      <c r="C21472" s="6"/>
      <c r="H21472" s="8"/>
      <c r="I21472" s="4"/>
      <c r="V21472" s="27"/>
    </row>
    <row r="21473" spans="3:22" x14ac:dyDescent="0.3">
      <c r="C21473" s="6"/>
      <c r="H21473" s="8"/>
      <c r="I21473" s="4"/>
      <c r="V21473" s="27"/>
    </row>
    <row r="21474" spans="3:22" x14ac:dyDescent="0.3">
      <c r="C21474" s="6"/>
      <c r="H21474" s="8"/>
      <c r="I21474" s="4"/>
      <c r="V21474" s="27"/>
    </row>
    <row r="21475" spans="3:22" x14ac:dyDescent="0.3">
      <c r="C21475" s="6"/>
      <c r="H21475" s="8"/>
      <c r="I21475" s="4"/>
      <c r="V21475" s="27"/>
    </row>
    <row r="21476" spans="3:22" x14ac:dyDescent="0.3">
      <c r="C21476" s="6"/>
      <c r="H21476" s="8"/>
      <c r="I21476" s="4"/>
      <c r="V21476" s="27"/>
    </row>
    <row r="21477" spans="3:22" x14ac:dyDescent="0.3">
      <c r="C21477" s="6"/>
      <c r="H21477" s="8"/>
      <c r="I21477" s="4"/>
      <c r="V21477" s="27"/>
    </row>
    <row r="21478" spans="3:22" x14ac:dyDescent="0.3">
      <c r="C21478" s="6"/>
      <c r="H21478" s="8"/>
      <c r="I21478" s="4"/>
      <c r="V21478" s="27"/>
    </row>
    <row r="21479" spans="3:22" x14ac:dyDescent="0.3">
      <c r="C21479" s="6"/>
      <c r="H21479" s="8"/>
      <c r="I21479" s="4"/>
      <c r="V21479" s="27"/>
    </row>
    <row r="21480" spans="3:22" x14ac:dyDescent="0.3">
      <c r="C21480" s="6"/>
      <c r="H21480" s="8"/>
      <c r="I21480" s="4"/>
      <c r="V21480" s="27"/>
    </row>
    <row r="21481" spans="3:22" x14ac:dyDescent="0.3">
      <c r="C21481" s="6"/>
      <c r="H21481" s="8"/>
      <c r="I21481" s="4"/>
      <c r="V21481" s="27"/>
    </row>
    <row r="21482" spans="3:22" x14ac:dyDescent="0.3">
      <c r="C21482" s="6"/>
      <c r="H21482" s="8"/>
      <c r="I21482" s="4"/>
      <c r="V21482" s="27"/>
    </row>
    <row r="21483" spans="3:22" x14ac:dyDescent="0.3">
      <c r="C21483" s="6"/>
      <c r="H21483" s="8"/>
      <c r="I21483" s="4"/>
      <c r="V21483" s="27"/>
    </row>
    <row r="21484" spans="3:22" x14ac:dyDescent="0.3">
      <c r="C21484" s="6"/>
      <c r="H21484" s="8"/>
      <c r="I21484" s="4"/>
      <c r="V21484" s="27"/>
    </row>
    <row r="21485" spans="3:22" x14ac:dyDescent="0.3">
      <c r="C21485" s="6"/>
      <c r="H21485" s="8"/>
      <c r="I21485" s="4"/>
      <c r="V21485" s="27"/>
    </row>
    <row r="21486" spans="3:22" x14ac:dyDescent="0.3">
      <c r="C21486" s="6"/>
      <c r="H21486" s="8"/>
      <c r="I21486" s="4"/>
      <c r="V21486" s="27"/>
    </row>
    <row r="21487" spans="3:22" x14ac:dyDescent="0.3">
      <c r="C21487" s="6"/>
      <c r="H21487" s="8"/>
      <c r="I21487" s="4"/>
      <c r="V21487" s="27"/>
    </row>
    <row r="21488" spans="3:22" x14ac:dyDescent="0.3">
      <c r="C21488" s="6"/>
      <c r="H21488" s="8"/>
      <c r="I21488" s="4"/>
      <c r="V21488" s="27"/>
    </row>
    <row r="21489" spans="3:22" x14ac:dyDescent="0.3">
      <c r="C21489" s="6"/>
      <c r="H21489" s="8"/>
      <c r="I21489" s="4"/>
      <c r="V21489" s="27"/>
    </row>
    <row r="21490" spans="3:22" x14ac:dyDescent="0.3">
      <c r="C21490" s="6"/>
      <c r="H21490" s="8"/>
      <c r="I21490" s="4"/>
      <c r="V21490" s="27"/>
    </row>
    <row r="21491" spans="3:22" x14ac:dyDescent="0.3">
      <c r="C21491" s="6"/>
      <c r="H21491" s="8"/>
      <c r="I21491" s="4"/>
      <c r="V21491" s="27"/>
    </row>
    <row r="21492" spans="3:22" x14ac:dyDescent="0.3">
      <c r="C21492" s="6"/>
      <c r="H21492" s="8"/>
      <c r="I21492" s="4"/>
      <c r="V21492" s="27"/>
    </row>
    <row r="21493" spans="3:22" x14ac:dyDescent="0.3">
      <c r="C21493" s="6"/>
      <c r="H21493" s="8"/>
      <c r="I21493" s="4"/>
      <c r="V21493" s="27"/>
    </row>
    <row r="21494" spans="3:22" x14ac:dyDescent="0.3">
      <c r="C21494" s="6"/>
      <c r="H21494" s="8"/>
      <c r="I21494" s="4"/>
      <c r="V21494" s="27"/>
    </row>
    <row r="21495" spans="3:22" x14ac:dyDescent="0.3">
      <c r="C21495" s="6"/>
      <c r="H21495" s="8"/>
      <c r="I21495" s="4"/>
      <c r="V21495" s="27"/>
    </row>
    <row r="21496" spans="3:22" x14ac:dyDescent="0.3">
      <c r="C21496" s="6"/>
      <c r="H21496" s="8"/>
      <c r="I21496" s="4"/>
      <c r="V21496" s="27"/>
    </row>
    <row r="21497" spans="3:22" x14ac:dyDescent="0.3">
      <c r="C21497" s="6"/>
      <c r="H21497" s="8"/>
      <c r="I21497" s="4"/>
      <c r="V21497" s="27"/>
    </row>
    <row r="21498" spans="3:22" x14ac:dyDescent="0.3">
      <c r="C21498" s="6"/>
      <c r="H21498" s="8"/>
      <c r="I21498" s="4"/>
      <c r="V21498" s="27"/>
    </row>
    <row r="21499" spans="3:22" x14ac:dyDescent="0.3">
      <c r="C21499" s="6"/>
      <c r="H21499" s="8"/>
      <c r="I21499" s="4"/>
      <c r="V21499" s="27"/>
    </row>
    <row r="21500" spans="3:22" x14ac:dyDescent="0.3">
      <c r="C21500" s="6"/>
      <c r="H21500" s="8"/>
      <c r="I21500" s="4"/>
      <c r="V21500" s="27"/>
    </row>
    <row r="21501" spans="3:22" x14ac:dyDescent="0.3">
      <c r="C21501" s="6"/>
      <c r="H21501" s="8"/>
      <c r="I21501" s="4"/>
      <c r="V21501" s="27"/>
    </row>
    <row r="21502" spans="3:22" x14ac:dyDescent="0.3">
      <c r="C21502" s="6"/>
      <c r="H21502" s="8"/>
      <c r="I21502" s="4"/>
      <c r="V21502" s="27"/>
    </row>
    <row r="21503" spans="3:22" x14ac:dyDescent="0.3">
      <c r="C21503" s="6"/>
      <c r="H21503" s="8"/>
      <c r="I21503" s="4"/>
      <c r="V21503" s="27"/>
    </row>
    <row r="21504" spans="3:22" x14ac:dyDescent="0.3">
      <c r="C21504" s="6"/>
      <c r="H21504" s="8"/>
      <c r="I21504" s="4"/>
      <c r="V21504" s="27"/>
    </row>
    <row r="21505" spans="3:22" x14ac:dyDescent="0.3">
      <c r="C21505" s="6"/>
      <c r="H21505" s="8"/>
      <c r="I21505" s="4"/>
      <c r="V21505" s="27"/>
    </row>
    <row r="21506" spans="3:22" x14ac:dyDescent="0.3">
      <c r="C21506" s="6"/>
      <c r="H21506" s="8"/>
      <c r="I21506" s="4"/>
      <c r="V21506" s="27"/>
    </row>
    <row r="21507" spans="3:22" x14ac:dyDescent="0.3">
      <c r="C21507" s="6"/>
      <c r="H21507" s="8"/>
      <c r="I21507" s="4"/>
      <c r="V21507" s="27"/>
    </row>
    <row r="21508" spans="3:22" x14ac:dyDescent="0.3">
      <c r="C21508" s="6"/>
      <c r="H21508" s="8"/>
      <c r="I21508" s="4"/>
      <c r="V21508" s="27"/>
    </row>
    <row r="21509" spans="3:22" x14ac:dyDescent="0.3">
      <c r="C21509" s="6"/>
      <c r="H21509" s="8"/>
      <c r="I21509" s="4"/>
      <c r="V21509" s="27"/>
    </row>
    <row r="21510" spans="3:22" x14ac:dyDescent="0.3">
      <c r="C21510" s="6"/>
      <c r="H21510" s="8"/>
      <c r="I21510" s="4"/>
      <c r="V21510" s="27"/>
    </row>
    <row r="21511" spans="3:22" x14ac:dyDescent="0.3">
      <c r="C21511" s="6"/>
      <c r="H21511" s="8"/>
      <c r="I21511" s="4"/>
      <c r="V21511" s="27"/>
    </row>
    <row r="21512" spans="3:22" x14ac:dyDescent="0.3">
      <c r="C21512" s="6"/>
      <c r="H21512" s="8"/>
      <c r="I21512" s="4"/>
      <c r="V21512" s="27"/>
    </row>
    <row r="21513" spans="3:22" x14ac:dyDescent="0.3">
      <c r="C21513" s="6"/>
      <c r="H21513" s="8"/>
      <c r="I21513" s="4"/>
      <c r="V21513" s="27"/>
    </row>
    <row r="21514" spans="3:22" x14ac:dyDescent="0.3">
      <c r="C21514" s="6"/>
      <c r="H21514" s="8"/>
      <c r="I21514" s="4"/>
      <c r="V21514" s="27"/>
    </row>
    <row r="21515" spans="3:22" x14ac:dyDescent="0.3">
      <c r="C21515" s="6"/>
      <c r="H21515" s="8"/>
      <c r="I21515" s="4"/>
      <c r="V21515" s="27"/>
    </row>
    <row r="21516" spans="3:22" x14ac:dyDescent="0.3">
      <c r="C21516" s="6"/>
      <c r="H21516" s="8"/>
      <c r="I21516" s="4"/>
      <c r="V21516" s="27"/>
    </row>
    <row r="21517" spans="3:22" x14ac:dyDescent="0.3">
      <c r="C21517" s="6"/>
      <c r="H21517" s="8"/>
      <c r="I21517" s="4"/>
      <c r="V21517" s="27"/>
    </row>
    <row r="21518" spans="3:22" x14ac:dyDescent="0.3">
      <c r="C21518" s="6"/>
      <c r="H21518" s="8"/>
      <c r="I21518" s="4"/>
      <c r="V21518" s="27"/>
    </row>
    <row r="21519" spans="3:22" x14ac:dyDescent="0.3">
      <c r="C21519" s="6"/>
      <c r="H21519" s="8"/>
      <c r="I21519" s="4"/>
      <c r="V21519" s="27"/>
    </row>
    <row r="21520" spans="3:22" x14ac:dyDescent="0.3">
      <c r="C21520" s="6"/>
      <c r="H21520" s="8"/>
      <c r="I21520" s="4"/>
      <c r="V21520" s="27"/>
    </row>
    <row r="21521" spans="3:22" x14ac:dyDescent="0.3">
      <c r="C21521" s="6"/>
      <c r="H21521" s="8"/>
      <c r="I21521" s="4"/>
      <c r="V21521" s="27"/>
    </row>
    <row r="21522" spans="3:22" x14ac:dyDescent="0.3">
      <c r="C21522" s="6"/>
      <c r="H21522" s="8"/>
      <c r="I21522" s="4"/>
      <c r="V21522" s="27"/>
    </row>
    <row r="21523" spans="3:22" x14ac:dyDescent="0.3">
      <c r="C21523" s="6"/>
      <c r="H21523" s="8"/>
      <c r="I21523" s="4"/>
      <c r="V21523" s="27"/>
    </row>
    <row r="21524" spans="3:22" x14ac:dyDescent="0.3">
      <c r="C21524" s="6"/>
      <c r="H21524" s="8"/>
      <c r="I21524" s="4"/>
      <c r="V21524" s="27"/>
    </row>
    <row r="21525" spans="3:22" x14ac:dyDescent="0.3">
      <c r="C21525" s="6"/>
      <c r="H21525" s="8"/>
      <c r="I21525" s="4"/>
      <c r="V21525" s="27"/>
    </row>
    <row r="21526" spans="3:22" x14ac:dyDescent="0.3">
      <c r="C21526" s="6"/>
      <c r="H21526" s="8"/>
      <c r="I21526" s="4"/>
      <c r="V21526" s="27"/>
    </row>
    <row r="21527" spans="3:22" x14ac:dyDescent="0.3">
      <c r="C21527" s="6"/>
      <c r="H21527" s="8"/>
      <c r="I21527" s="4"/>
      <c r="V21527" s="27"/>
    </row>
    <row r="21528" spans="3:22" x14ac:dyDescent="0.3">
      <c r="C21528" s="6"/>
      <c r="H21528" s="8"/>
      <c r="I21528" s="4"/>
      <c r="V21528" s="27"/>
    </row>
    <row r="21529" spans="3:22" x14ac:dyDescent="0.3">
      <c r="C21529" s="6"/>
      <c r="H21529" s="8"/>
      <c r="I21529" s="4"/>
      <c r="V21529" s="27"/>
    </row>
    <row r="21530" spans="3:22" x14ac:dyDescent="0.3">
      <c r="C21530" s="6"/>
      <c r="H21530" s="8"/>
      <c r="I21530" s="4"/>
      <c r="V21530" s="27"/>
    </row>
    <row r="21531" spans="3:22" x14ac:dyDescent="0.3">
      <c r="C21531" s="6"/>
      <c r="H21531" s="8"/>
      <c r="I21531" s="4"/>
      <c r="V21531" s="27"/>
    </row>
    <row r="21532" spans="3:22" x14ac:dyDescent="0.3">
      <c r="C21532" s="6"/>
      <c r="H21532" s="8"/>
      <c r="I21532" s="4"/>
      <c r="V21532" s="27"/>
    </row>
    <row r="21533" spans="3:22" x14ac:dyDescent="0.3">
      <c r="C21533" s="6"/>
      <c r="H21533" s="8"/>
      <c r="I21533" s="4"/>
      <c r="V21533" s="27"/>
    </row>
    <row r="21534" spans="3:22" x14ac:dyDescent="0.3">
      <c r="C21534" s="6"/>
      <c r="H21534" s="8"/>
      <c r="I21534" s="4"/>
      <c r="V21534" s="27"/>
    </row>
    <row r="21535" spans="3:22" x14ac:dyDescent="0.3">
      <c r="C21535" s="6"/>
      <c r="H21535" s="8"/>
      <c r="I21535" s="4"/>
      <c r="V21535" s="27"/>
    </row>
    <row r="21536" spans="3:22" x14ac:dyDescent="0.3">
      <c r="C21536" s="6"/>
      <c r="H21536" s="8"/>
      <c r="I21536" s="4"/>
      <c r="V21536" s="27"/>
    </row>
    <row r="21537" spans="3:22" x14ac:dyDescent="0.3">
      <c r="C21537" s="6"/>
      <c r="H21537" s="8"/>
      <c r="I21537" s="4"/>
      <c r="V21537" s="27"/>
    </row>
    <row r="21538" spans="3:22" x14ac:dyDescent="0.3">
      <c r="C21538" s="6"/>
      <c r="H21538" s="8"/>
      <c r="I21538" s="4"/>
      <c r="V21538" s="27"/>
    </row>
    <row r="21539" spans="3:22" x14ac:dyDescent="0.3">
      <c r="C21539" s="6"/>
      <c r="H21539" s="8"/>
      <c r="I21539" s="4"/>
      <c r="V21539" s="27"/>
    </row>
    <row r="21540" spans="3:22" x14ac:dyDescent="0.3">
      <c r="C21540" s="6"/>
      <c r="H21540" s="8"/>
      <c r="I21540" s="4"/>
      <c r="V21540" s="27"/>
    </row>
    <row r="21541" spans="3:22" x14ac:dyDescent="0.3">
      <c r="C21541" s="6"/>
      <c r="H21541" s="8"/>
      <c r="I21541" s="4"/>
      <c r="V21541" s="27"/>
    </row>
    <row r="21542" spans="3:22" x14ac:dyDescent="0.3">
      <c r="C21542" s="6"/>
      <c r="H21542" s="8"/>
      <c r="I21542" s="4"/>
      <c r="V21542" s="27"/>
    </row>
    <row r="21543" spans="3:22" x14ac:dyDescent="0.3">
      <c r="C21543" s="6"/>
      <c r="H21543" s="8"/>
      <c r="I21543" s="4"/>
      <c r="V21543" s="27"/>
    </row>
    <row r="21544" spans="3:22" x14ac:dyDescent="0.3">
      <c r="C21544" s="6"/>
      <c r="H21544" s="8"/>
      <c r="I21544" s="4"/>
      <c r="V21544" s="27"/>
    </row>
    <row r="21545" spans="3:22" x14ac:dyDescent="0.3">
      <c r="C21545" s="6"/>
      <c r="H21545" s="8"/>
      <c r="I21545" s="4"/>
      <c r="V21545" s="27"/>
    </row>
    <row r="21546" spans="3:22" x14ac:dyDescent="0.3">
      <c r="C21546" s="6"/>
      <c r="H21546" s="8"/>
      <c r="I21546" s="4"/>
      <c r="V21546" s="27"/>
    </row>
    <row r="21547" spans="3:22" x14ac:dyDescent="0.3">
      <c r="C21547" s="6"/>
      <c r="H21547" s="8"/>
      <c r="I21547" s="4"/>
      <c r="V21547" s="27"/>
    </row>
    <row r="21548" spans="3:22" x14ac:dyDescent="0.3">
      <c r="C21548" s="6"/>
      <c r="H21548" s="8"/>
      <c r="I21548" s="4"/>
      <c r="V21548" s="27"/>
    </row>
    <row r="21549" spans="3:22" x14ac:dyDescent="0.3">
      <c r="C21549" s="6"/>
      <c r="H21549" s="8"/>
      <c r="I21549" s="4"/>
      <c r="V21549" s="27"/>
    </row>
    <row r="21550" spans="3:22" x14ac:dyDescent="0.3">
      <c r="C21550" s="6"/>
      <c r="H21550" s="8"/>
      <c r="I21550" s="4"/>
      <c r="V21550" s="27"/>
    </row>
    <row r="21551" spans="3:22" x14ac:dyDescent="0.3">
      <c r="C21551" s="6"/>
      <c r="H21551" s="8"/>
      <c r="I21551" s="4"/>
      <c r="V21551" s="27"/>
    </row>
    <row r="21552" spans="3:22" x14ac:dyDescent="0.3">
      <c r="C21552" s="6"/>
      <c r="H21552" s="8"/>
      <c r="I21552" s="4"/>
      <c r="V21552" s="27"/>
    </row>
    <row r="21553" spans="3:22" x14ac:dyDescent="0.3">
      <c r="C21553" s="6"/>
      <c r="H21553" s="8"/>
      <c r="I21553" s="4"/>
      <c r="V21553" s="27"/>
    </row>
    <row r="21554" spans="3:22" x14ac:dyDescent="0.3">
      <c r="C21554" s="6"/>
      <c r="H21554" s="8"/>
      <c r="I21554" s="4"/>
      <c r="V21554" s="27"/>
    </row>
    <row r="21555" spans="3:22" x14ac:dyDescent="0.3">
      <c r="C21555" s="6"/>
      <c r="H21555" s="8"/>
      <c r="I21555" s="4"/>
      <c r="V21555" s="27"/>
    </row>
    <row r="21556" spans="3:22" x14ac:dyDescent="0.3">
      <c r="C21556" s="6"/>
      <c r="H21556" s="8"/>
      <c r="I21556" s="4"/>
      <c r="V21556" s="27"/>
    </row>
    <row r="21557" spans="3:22" x14ac:dyDescent="0.3">
      <c r="C21557" s="6"/>
      <c r="H21557" s="8"/>
      <c r="I21557" s="4"/>
      <c r="V21557" s="27"/>
    </row>
    <row r="21558" spans="3:22" x14ac:dyDescent="0.3">
      <c r="C21558" s="6"/>
      <c r="H21558" s="8"/>
      <c r="I21558" s="4"/>
      <c r="V21558" s="27"/>
    </row>
    <row r="21559" spans="3:22" x14ac:dyDescent="0.3">
      <c r="C21559" s="6"/>
      <c r="H21559" s="8"/>
      <c r="I21559" s="4"/>
      <c r="V21559" s="27"/>
    </row>
    <row r="21560" spans="3:22" x14ac:dyDescent="0.3">
      <c r="C21560" s="6"/>
      <c r="H21560" s="8"/>
      <c r="I21560" s="4"/>
      <c r="V21560" s="27"/>
    </row>
    <row r="21561" spans="3:22" x14ac:dyDescent="0.3">
      <c r="C21561" s="6"/>
      <c r="H21561" s="8"/>
      <c r="I21561" s="4"/>
      <c r="V21561" s="27"/>
    </row>
    <row r="21562" spans="3:22" x14ac:dyDescent="0.3">
      <c r="C21562" s="6"/>
      <c r="H21562" s="8"/>
      <c r="I21562" s="4"/>
      <c r="V21562" s="27"/>
    </row>
    <row r="21563" spans="3:22" x14ac:dyDescent="0.3">
      <c r="C21563" s="6"/>
      <c r="H21563" s="8"/>
      <c r="I21563" s="4"/>
      <c r="V21563" s="27"/>
    </row>
    <row r="21564" spans="3:22" x14ac:dyDescent="0.3">
      <c r="C21564" s="6"/>
      <c r="H21564" s="8"/>
      <c r="I21564" s="4"/>
      <c r="V21564" s="27"/>
    </row>
    <row r="21565" spans="3:22" x14ac:dyDescent="0.3">
      <c r="C21565" s="6"/>
      <c r="H21565" s="8"/>
      <c r="I21565" s="4"/>
      <c r="V21565" s="27"/>
    </row>
    <row r="21566" spans="3:22" x14ac:dyDescent="0.3">
      <c r="C21566" s="6"/>
      <c r="H21566" s="8"/>
      <c r="I21566" s="4"/>
      <c r="V21566" s="27"/>
    </row>
    <row r="21567" spans="3:22" x14ac:dyDescent="0.3">
      <c r="C21567" s="6"/>
      <c r="H21567" s="8"/>
      <c r="I21567" s="4"/>
      <c r="V21567" s="27"/>
    </row>
    <row r="21568" spans="3:22" x14ac:dyDescent="0.3">
      <c r="C21568" s="6"/>
      <c r="H21568" s="8"/>
      <c r="I21568" s="4"/>
      <c r="V21568" s="27"/>
    </row>
    <row r="21569" spans="3:22" x14ac:dyDescent="0.3">
      <c r="C21569" s="6"/>
      <c r="H21569" s="8"/>
      <c r="I21569" s="4"/>
      <c r="V21569" s="27"/>
    </row>
    <row r="21570" spans="3:22" x14ac:dyDescent="0.3">
      <c r="C21570" s="6"/>
      <c r="H21570" s="8"/>
      <c r="I21570" s="4"/>
      <c r="V21570" s="27"/>
    </row>
    <row r="21571" spans="3:22" x14ac:dyDescent="0.3">
      <c r="C21571" s="6"/>
      <c r="H21571" s="8"/>
      <c r="I21571" s="4"/>
      <c r="V21571" s="27"/>
    </row>
    <row r="21572" spans="3:22" x14ac:dyDescent="0.3">
      <c r="C21572" s="6"/>
      <c r="H21572" s="8"/>
      <c r="I21572" s="4"/>
      <c r="V21572" s="27"/>
    </row>
    <row r="21573" spans="3:22" x14ac:dyDescent="0.3">
      <c r="C21573" s="6"/>
      <c r="H21573" s="8"/>
      <c r="I21573" s="4"/>
      <c r="V21573" s="27"/>
    </row>
    <row r="21574" spans="3:22" x14ac:dyDescent="0.3">
      <c r="C21574" s="6"/>
      <c r="H21574" s="8"/>
      <c r="I21574" s="4"/>
      <c r="V21574" s="27"/>
    </row>
    <row r="21575" spans="3:22" x14ac:dyDescent="0.3">
      <c r="C21575" s="6"/>
      <c r="H21575" s="8"/>
      <c r="I21575" s="4"/>
      <c r="V21575" s="27"/>
    </row>
    <row r="21576" spans="3:22" x14ac:dyDescent="0.3">
      <c r="C21576" s="6"/>
      <c r="H21576" s="8"/>
      <c r="I21576" s="4"/>
      <c r="V21576" s="27"/>
    </row>
    <row r="21577" spans="3:22" x14ac:dyDescent="0.3">
      <c r="C21577" s="6"/>
      <c r="H21577" s="8"/>
      <c r="I21577" s="4"/>
      <c r="V21577" s="27"/>
    </row>
    <row r="21578" spans="3:22" x14ac:dyDescent="0.3">
      <c r="C21578" s="6"/>
      <c r="H21578" s="8"/>
      <c r="I21578" s="4"/>
      <c r="V21578" s="27"/>
    </row>
    <row r="21579" spans="3:22" x14ac:dyDescent="0.3">
      <c r="C21579" s="6"/>
      <c r="H21579" s="8"/>
      <c r="I21579" s="4"/>
      <c r="V21579" s="27"/>
    </row>
    <row r="21580" spans="3:22" x14ac:dyDescent="0.3">
      <c r="C21580" s="6"/>
      <c r="H21580" s="8"/>
      <c r="I21580" s="4"/>
      <c r="V21580" s="27"/>
    </row>
    <row r="21581" spans="3:22" x14ac:dyDescent="0.3">
      <c r="C21581" s="6"/>
      <c r="H21581" s="8"/>
      <c r="I21581" s="4"/>
      <c r="V21581" s="27"/>
    </row>
    <row r="21582" spans="3:22" x14ac:dyDescent="0.3">
      <c r="C21582" s="6"/>
      <c r="H21582" s="8"/>
      <c r="I21582" s="4"/>
      <c r="V21582" s="27"/>
    </row>
    <row r="21583" spans="3:22" x14ac:dyDescent="0.3">
      <c r="C21583" s="6"/>
      <c r="H21583" s="8"/>
      <c r="I21583" s="4"/>
      <c r="V21583" s="27"/>
    </row>
    <row r="21584" spans="3:22" x14ac:dyDescent="0.3">
      <c r="C21584" s="6"/>
      <c r="H21584" s="8"/>
      <c r="I21584" s="4"/>
      <c r="V21584" s="27"/>
    </row>
    <row r="21585" spans="3:22" x14ac:dyDescent="0.3">
      <c r="C21585" s="6"/>
      <c r="H21585" s="8"/>
      <c r="I21585" s="4"/>
      <c r="V21585" s="27"/>
    </row>
    <row r="21586" spans="3:22" x14ac:dyDescent="0.3">
      <c r="C21586" s="6"/>
      <c r="H21586" s="8"/>
      <c r="I21586" s="4"/>
      <c r="V21586" s="27"/>
    </row>
    <row r="21587" spans="3:22" x14ac:dyDescent="0.3">
      <c r="C21587" s="6"/>
      <c r="H21587" s="8"/>
      <c r="I21587" s="4"/>
      <c r="V21587" s="27"/>
    </row>
    <row r="21588" spans="3:22" x14ac:dyDescent="0.3">
      <c r="C21588" s="6"/>
      <c r="H21588" s="8"/>
      <c r="I21588" s="4"/>
      <c r="V21588" s="27"/>
    </row>
    <row r="21589" spans="3:22" x14ac:dyDescent="0.3">
      <c r="C21589" s="6"/>
      <c r="H21589" s="8"/>
      <c r="I21589" s="4"/>
      <c r="V21589" s="27"/>
    </row>
    <row r="21590" spans="3:22" x14ac:dyDescent="0.3">
      <c r="C21590" s="6"/>
      <c r="H21590" s="8"/>
      <c r="I21590" s="4"/>
      <c r="V21590" s="27"/>
    </row>
    <row r="21591" spans="3:22" x14ac:dyDescent="0.3">
      <c r="C21591" s="6"/>
      <c r="H21591" s="8"/>
      <c r="I21591" s="4"/>
      <c r="V21591" s="27"/>
    </row>
    <row r="21592" spans="3:22" x14ac:dyDescent="0.3">
      <c r="C21592" s="6"/>
      <c r="H21592" s="8"/>
      <c r="I21592" s="4"/>
      <c r="V21592" s="27"/>
    </row>
    <row r="21593" spans="3:22" x14ac:dyDescent="0.3">
      <c r="C21593" s="6"/>
      <c r="H21593" s="8"/>
      <c r="I21593" s="4"/>
      <c r="V21593" s="27"/>
    </row>
    <row r="21594" spans="3:22" x14ac:dyDescent="0.3">
      <c r="C21594" s="6"/>
      <c r="H21594" s="8"/>
      <c r="I21594" s="4"/>
      <c r="V21594" s="27"/>
    </row>
    <row r="21595" spans="3:22" x14ac:dyDescent="0.3">
      <c r="C21595" s="6"/>
      <c r="H21595" s="8"/>
      <c r="I21595" s="4"/>
      <c r="V21595" s="27"/>
    </row>
    <row r="21596" spans="3:22" x14ac:dyDescent="0.3">
      <c r="C21596" s="6"/>
      <c r="H21596" s="8"/>
      <c r="I21596" s="4"/>
      <c r="V21596" s="27"/>
    </row>
    <row r="21597" spans="3:22" x14ac:dyDescent="0.3">
      <c r="C21597" s="6"/>
      <c r="H21597" s="8"/>
      <c r="I21597" s="4"/>
      <c r="V21597" s="27"/>
    </row>
    <row r="21598" spans="3:22" x14ac:dyDescent="0.3">
      <c r="C21598" s="6"/>
      <c r="H21598" s="8"/>
      <c r="I21598" s="4"/>
      <c r="V21598" s="27"/>
    </row>
    <row r="21599" spans="3:22" x14ac:dyDescent="0.3">
      <c r="C21599" s="6"/>
      <c r="H21599" s="8"/>
      <c r="I21599" s="4"/>
      <c r="V21599" s="27"/>
    </row>
    <row r="21600" spans="3:22" x14ac:dyDescent="0.3">
      <c r="C21600" s="6"/>
      <c r="H21600" s="8"/>
      <c r="I21600" s="4"/>
      <c r="V21600" s="27"/>
    </row>
    <row r="21601" spans="3:22" x14ac:dyDescent="0.3">
      <c r="C21601" s="6"/>
      <c r="H21601" s="8"/>
      <c r="I21601" s="4"/>
      <c r="V21601" s="27"/>
    </row>
    <row r="21602" spans="3:22" x14ac:dyDescent="0.3">
      <c r="C21602" s="6"/>
      <c r="H21602" s="8"/>
      <c r="I21602" s="4"/>
      <c r="V21602" s="27"/>
    </row>
    <row r="21603" spans="3:22" x14ac:dyDescent="0.3">
      <c r="C21603" s="6"/>
      <c r="H21603" s="8"/>
      <c r="I21603" s="4"/>
      <c r="V21603" s="27"/>
    </row>
    <row r="21604" spans="3:22" x14ac:dyDescent="0.3">
      <c r="C21604" s="6"/>
      <c r="H21604" s="8"/>
      <c r="I21604" s="4"/>
      <c r="V21604" s="27"/>
    </row>
    <row r="21605" spans="3:22" x14ac:dyDescent="0.3">
      <c r="C21605" s="6"/>
      <c r="H21605" s="8"/>
      <c r="I21605" s="4"/>
      <c r="V21605" s="27"/>
    </row>
    <row r="21606" spans="3:22" x14ac:dyDescent="0.3">
      <c r="C21606" s="6"/>
      <c r="H21606" s="8"/>
      <c r="I21606" s="4"/>
      <c r="V21606" s="27"/>
    </row>
    <row r="21607" spans="3:22" x14ac:dyDescent="0.3">
      <c r="C21607" s="6"/>
      <c r="H21607" s="8"/>
      <c r="I21607" s="4"/>
      <c r="V21607" s="27"/>
    </row>
    <row r="21608" spans="3:22" x14ac:dyDescent="0.3">
      <c r="C21608" s="6"/>
      <c r="H21608" s="8"/>
      <c r="I21608" s="4"/>
      <c r="V21608" s="27"/>
    </row>
    <row r="21609" spans="3:22" x14ac:dyDescent="0.3">
      <c r="C21609" s="6"/>
      <c r="H21609" s="8"/>
      <c r="I21609" s="4"/>
      <c r="V21609" s="27"/>
    </row>
    <row r="21610" spans="3:22" x14ac:dyDescent="0.3">
      <c r="C21610" s="6"/>
      <c r="H21610" s="8"/>
      <c r="I21610" s="4"/>
      <c r="V21610" s="27"/>
    </row>
    <row r="21611" spans="3:22" x14ac:dyDescent="0.3">
      <c r="C21611" s="6"/>
      <c r="H21611" s="8"/>
      <c r="I21611" s="4"/>
      <c r="V21611" s="27"/>
    </row>
    <row r="21612" spans="3:22" x14ac:dyDescent="0.3">
      <c r="C21612" s="6"/>
      <c r="H21612" s="8"/>
      <c r="I21612" s="4"/>
      <c r="V21612" s="27"/>
    </row>
    <row r="21613" spans="3:22" x14ac:dyDescent="0.3">
      <c r="C21613" s="6"/>
      <c r="H21613" s="8"/>
      <c r="I21613" s="4"/>
      <c r="V21613" s="27"/>
    </row>
    <row r="21614" spans="3:22" x14ac:dyDescent="0.3">
      <c r="C21614" s="6"/>
      <c r="H21614" s="8"/>
      <c r="I21614" s="4"/>
      <c r="V21614" s="27"/>
    </row>
    <row r="21615" spans="3:22" x14ac:dyDescent="0.3">
      <c r="C21615" s="6"/>
      <c r="H21615" s="8"/>
      <c r="I21615" s="4"/>
      <c r="V21615" s="27"/>
    </row>
    <row r="21616" spans="3:22" x14ac:dyDescent="0.3">
      <c r="C21616" s="6"/>
      <c r="H21616" s="8"/>
      <c r="I21616" s="4"/>
      <c r="V21616" s="27"/>
    </row>
    <row r="21617" spans="3:22" x14ac:dyDescent="0.3">
      <c r="C21617" s="6"/>
      <c r="H21617" s="8"/>
      <c r="I21617" s="4"/>
      <c r="V21617" s="27"/>
    </row>
    <row r="21618" spans="3:22" x14ac:dyDescent="0.3">
      <c r="C21618" s="6"/>
      <c r="H21618" s="8"/>
      <c r="I21618" s="4"/>
      <c r="V21618" s="27"/>
    </row>
    <row r="21619" spans="3:22" x14ac:dyDescent="0.3">
      <c r="C21619" s="6"/>
      <c r="H21619" s="8"/>
      <c r="I21619" s="4"/>
      <c r="V21619" s="27"/>
    </row>
    <row r="21620" spans="3:22" x14ac:dyDescent="0.3">
      <c r="C21620" s="6"/>
      <c r="H21620" s="8"/>
      <c r="I21620" s="4"/>
      <c r="V21620" s="27"/>
    </row>
    <row r="21621" spans="3:22" x14ac:dyDescent="0.3">
      <c r="C21621" s="6"/>
      <c r="H21621" s="8"/>
      <c r="I21621" s="4"/>
      <c r="V21621" s="27"/>
    </row>
    <row r="21622" spans="3:22" x14ac:dyDescent="0.3">
      <c r="C21622" s="6"/>
      <c r="H21622" s="8"/>
      <c r="I21622" s="4"/>
      <c r="V21622" s="27"/>
    </row>
    <row r="21623" spans="3:22" x14ac:dyDescent="0.3">
      <c r="C21623" s="6"/>
      <c r="H21623" s="8"/>
      <c r="I21623" s="4"/>
      <c r="V21623" s="27"/>
    </row>
    <row r="21624" spans="3:22" x14ac:dyDescent="0.3">
      <c r="C21624" s="6"/>
      <c r="H21624" s="8"/>
      <c r="I21624" s="4"/>
      <c r="V21624" s="27"/>
    </row>
    <row r="21625" spans="3:22" x14ac:dyDescent="0.3">
      <c r="C21625" s="6"/>
      <c r="H21625" s="8"/>
      <c r="I21625" s="4"/>
      <c r="V21625" s="27"/>
    </row>
    <row r="21626" spans="3:22" x14ac:dyDescent="0.3">
      <c r="C21626" s="6"/>
      <c r="H21626" s="8"/>
      <c r="I21626" s="4"/>
      <c r="V21626" s="27"/>
    </row>
    <row r="21627" spans="3:22" x14ac:dyDescent="0.3">
      <c r="C21627" s="6"/>
      <c r="H21627" s="8"/>
      <c r="I21627" s="4"/>
      <c r="V21627" s="27"/>
    </row>
    <row r="21628" spans="3:22" x14ac:dyDescent="0.3">
      <c r="C21628" s="6"/>
      <c r="H21628" s="8"/>
      <c r="I21628" s="4"/>
      <c r="V21628" s="27"/>
    </row>
    <row r="21629" spans="3:22" x14ac:dyDescent="0.3">
      <c r="C21629" s="6"/>
      <c r="H21629" s="8"/>
      <c r="I21629" s="4"/>
      <c r="V21629" s="27"/>
    </row>
    <row r="21630" spans="3:22" x14ac:dyDescent="0.3">
      <c r="C21630" s="6"/>
      <c r="H21630" s="8"/>
      <c r="I21630" s="4"/>
      <c r="V21630" s="27"/>
    </row>
    <row r="21631" spans="3:22" x14ac:dyDescent="0.3">
      <c r="C21631" s="6"/>
      <c r="H21631" s="8"/>
      <c r="I21631" s="4"/>
      <c r="V21631" s="27"/>
    </row>
    <row r="21632" spans="3:22" x14ac:dyDescent="0.3">
      <c r="C21632" s="6"/>
      <c r="H21632" s="8"/>
      <c r="I21632" s="4"/>
      <c r="V21632" s="27"/>
    </row>
    <row r="21633" spans="3:22" x14ac:dyDescent="0.3">
      <c r="C21633" s="6"/>
      <c r="H21633" s="8"/>
      <c r="I21633" s="4"/>
      <c r="V21633" s="27"/>
    </row>
    <row r="21634" spans="3:22" x14ac:dyDescent="0.3">
      <c r="C21634" s="6"/>
      <c r="H21634" s="8"/>
      <c r="I21634" s="4"/>
      <c r="V21634" s="27"/>
    </row>
    <row r="21635" spans="3:22" x14ac:dyDescent="0.3">
      <c r="C21635" s="6"/>
      <c r="H21635" s="8"/>
      <c r="I21635" s="4"/>
      <c r="V21635" s="27"/>
    </row>
    <row r="21636" spans="3:22" x14ac:dyDescent="0.3">
      <c r="C21636" s="6"/>
      <c r="H21636" s="8"/>
      <c r="I21636" s="4"/>
      <c r="V21636" s="27"/>
    </row>
    <row r="21637" spans="3:22" x14ac:dyDescent="0.3">
      <c r="C21637" s="6"/>
      <c r="H21637" s="8"/>
      <c r="I21637" s="4"/>
      <c r="V21637" s="27"/>
    </row>
    <row r="21638" spans="3:22" x14ac:dyDescent="0.3">
      <c r="C21638" s="6"/>
      <c r="H21638" s="8"/>
      <c r="I21638" s="4"/>
      <c r="V21638" s="27"/>
    </row>
    <row r="21639" spans="3:22" x14ac:dyDescent="0.3">
      <c r="C21639" s="6"/>
      <c r="H21639" s="8"/>
      <c r="I21639" s="4"/>
      <c r="V21639" s="27"/>
    </row>
    <row r="21640" spans="3:22" x14ac:dyDescent="0.3">
      <c r="C21640" s="6"/>
      <c r="H21640" s="8"/>
      <c r="I21640" s="4"/>
      <c r="V21640" s="27"/>
    </row>
    <row r="21641" spans="3:22" x14ac:dyDescent="0.3">
      <c r="C21641" s="6"/>
      <c r="H21641" s="8"/>
      <c r="I21641" s="4"/>
      <c r="V21641" s="27"/>
    </row>
    <row r="21642" spans="3:22" x14ac:dyDescent="0.3">
      <c r="C21642" s="6"/>
      <c r="H21642" s="8"/>
      <c r="I21642" s="4"/>
      <c r="V21642" s="27"/>
    </row>
    <row r="21643" spans="3:22" x14ac:dyDescent="0.3">
      <c r="C21643" s="6"/>
      <c r="H21643" s="8"/>
      <c r="I21643" s="4"/>
      <c r="V21643" s="27"/>
    </row>
    <row r="21644" spans="3:22" x14ac:dyDescent="0.3">
      <c r="C21644" s="6"/>
      <c r="H21644" s="8"/>
      <c r="I21644" s="4"/>
      <c r="V21644" s="27"/>
    </row>
    <row r="21645" spans="3:22" x14ac:dyDescent="0.3">
      <c r="C21645" s="6"/>
      <c r="H21645" s="8"/>
      <c r="I21645" s="4"/>
      <c r="V21645" s="27"/>
    </row>
    <row r="21646" spans="3:22" x14ac:dyDescent="0.3">
      <c r="C21646" s="6"/>
      <c r="H21646" s="8"/>
      <c r="I21646" s="4"/>
      <c r="V21646" s="27"/>
    </row>
    <row r="21647" spans="3:22" x14ac:dyDescent="0.3">
      <c r="C21647" s="6"/>
      <c r="H21647" s="8"/>
      <c r="I21647" s="4"/>
      <c r="V21647" s="27"/>
    </row>
    <row r="21648" spans="3:22" x14ac:dyDescent="0.3">
      <c r="C21648" s="6"/>
      <c r="H21648" s="8"/>
      <c r="I21648" s="4"/>
      <c r="V21648" s="27"/>
    </row>
    <row r="21649" spans="3:22" x14ac:dyDescent="0.3">
      <c r="C21649" s="6"/>
      <c r="H21649" s="8"/>
      <c r="I21649" s="4"/>
      <c r="V21649" s="27"/>
    </row>
    <row r="21650" spans="3:22" x14ac:dyDescent="0.3">
      <c r="C21650" s="6"/>
      <c r="H21650" s="8"/>
      <c r="I21650" s="4"/>
      <c r="V21650" s="27"/>
    </row>
    <row r="21651" spans="3:22" x14ac:dyDescent="0.3">
      <c r="C21651" s="6"/>
      <c r="H21651" s="8"/>
      <c r="I21651" s="4"/>
      <c r="V21651" s="27"/>
    </row>
    <row r="21652" spans="3:22" x14ac:dyDescent="0.3">
      <c r="C21652" s="6"/>
      <c r="H21652" s="8"/>
      <c r="I21652" s="4"/>
      <c r="V21652" s="27"/>
    </row>
    <row r="21653" spans="3:22" x14ac:dyDescent="0.3">
      <c r="C21653" s="6"/>
      <c r="H21653" s="8"/>
      <c r="I21653" s="4"/>
      <c r="V21653" s="27"/>
    </row>
    <row r="21654" spans="3:22" x14ac:dyDescent="0.3">
      <c r="C21654" s="6"/>
      <c r="H21654" s="8"/>
      <c r="I21654" s="4"/>
      <c r="V21654" s="27"/>
    </row>
    <row r="21655" spans="3:22" x14ac:dyDescent="0.3">
      <c r="C21655" s="6"/>
      <c r="H21655" s="8"/>
      <c r="I21655" s="4"/>
      <c r="V21655" s="27"/>
    </row>
    <row r="21656" spans="3:22" x14ac:dyDescent="0.3">
      <c r="C21656" s="6"/>
      <c r="H21656" s="8"/>
      <c r="I21656" s="4"/>
      <c r="V21656" s="27"/>
    </row>
    <row r="21657" spans="3:22" x14ac:dyDescent="0.3">
      <c r="C21657" s="6"/>
      <c r="H21657" s="8"/>
      <c r="I21657" s="4"/>
      <c r="V21657" s="27"/>
    </row>
    <row r="21658" spans="3:22" x14ac:dyDescent="0.3">
      <c r="C21658" s="6"/>
      <c r="H21658" s="8"/>
      <c r="I21658" s="4"/>
      <c r="V21658" s="27"/>
    </row>
    <row r="21659" spans="3:22" x14ac:dyDescent="0.3">
      <c r="C21659" s="6"/>
      <c r="H21659" s="8"/>
      <c r="I21659" s="4"/>
      <c r="V21659" s="27"/>
    </row>
    <row r="21660" spans="3:22" x14ac:dyDescent="0.3">
      <c r="C21660" s="6"/>
      <c r="H21660" s="8"/>
      <c r="I21660" s="4"/>
      <c r="V21660" s="27"/>
    </row>
    <row r="21661" spans="3:22" x14ac:dyDescent="0.3">
      <c r="C21661" s="6"/>
      <c r="H21661" s="8"/>
      <c r="I21661" s="4"/>
      <c r="V21661" s="27"/>
    </row>
    <row r="21662" spans="3:22" x14ac:dyDescent="0.3">
      <c r="C21662" s="6"/>
      <c r="H21662" s="8"/>
      <c r="I21662" s="4"/>
      <c r="V21662" s="27"/>
    </row>
    <row r="21663" spans="3:22" x14ac:dyDescent="0.3">
      <c r="C21663" s="6"/>
      <c r="H21663" s="8"/>
      <c r="I21663" s="4"/>
      <c r="V21663" s="27"/>
    </row>
    <row r="21664" spans="3:22" x14ac:dyDescent="0.3">
      <c r="C21664" s="6"/>
      <c r="H21664" s="8"/>
      <c r="I21664" s="4"/>
      <c r="V21664" s="27"/>
    </row>
    <row r="21665" spans="3:22" x14ac:dyDescent="0.3">
      <c r="C21665" s="6"/>
      <c r="H21665" s="8"/>
      <c r="I21665" s="4"/>
      <c r="V21665" s="27"/>
    </row>
    <row r="21666" spans="3:22" x14ac:dyDescent="0.3">
      <c r="C21666" s="6"/>
      <c r="H21666" s="8"/>
      <c r="I21666" s="4"/>
      <c r="V21666" s="27"/>
    </row>
    <row r="21667" spans="3:22" x14ac:dyDescent="0.3">
      <c r="C21667" s="6"/>
      <c r="H21667" s="8"/>
      <c r="I21667" s="4"/>
      <c r="V21667" s="27"/>
    </row>
    <row r="21668" spans="3:22" x14ac:dyDescent="0.3">
      <c r="C21668" s="6"/>
      <c r="H21668" s="8"/>
      <c r="I21668" s="4"/>
      <c r="V21668" s="27"/>
    </row>
    <row r="21669" spans="3:22" x14ac:dyDescent="0.3">
      <c r="C21669" s="6"/>
      <c r="H21669" s="8"/>
      <c r="I21669" s="4"/>
      <c r="V21669" s="27"/>
    </row>
    <row r="21670" spans="3:22" x14ac:dyDescent="0.3">
      <c r="C21670" s="6"/>
      <c r="H21670" s="8"/>
      <c r="I21670" s="4"/>
      <c r="V21670" s="27"/>
    </row>
    <row r="21671" spans="3:22" x14ac:dyDescent="0.3">
      <c r="C21671" s="6"/>
      <c r="H21671" s="8"/>
      <c r="I21671" s="4"/>
      <c r="V21671" s="27"/>
    </row>
    <row r="21672" spans="3:22" x14ac:dyDescent="0.3">
      <c r="C21672" s="6"/>
      <c r="H21672" s="8"/>
      <c r="I21672" s="4"/>
      <c r="V21672" s="27"/>
    </row>
    <row r="21673" spans="3:22" x14ac:dyDescent="0.3">
      <c r="C21673" s="6"/>
      <c r="H21673" s="8"/>
      <c r="I21673" s="4"/>
      <c r="V21673" s="27"/>
    </row>
    <row r="21674" spans="3:22" x14ac:dyDescent="0.3">
      <c r="C21674" s="6"/>
      <c r="H21674" s="8"/>
      <c r="I21674" s="4"/>
      <c r="V21674" s="27"/>
    </row>
    <row r="21675" spans="3:22" x14ac:dyDescent="0.3">
      <c r="C21675" s="6"/>
      <c r="H21675" s="8"/>
      <c r="I21675" s="4"/>
      <c r="V21675" s="27"/>
    </row>
    <row r="21676" spans="3:22" x14ac:dyDescent="0.3">
      <c r="C21676" s="6"/>
      <c r="H21676" s="8"/>
      <c r="I21676" s="4"/>
      <c r="V21676" s="27"/>
    </row>
    <row r="21677" spans="3:22" x14ac:dyDescent="0.3">
      <c r="C21677" s="6"/>
      <c r="H21677" s="8"/>
      <c r="I21677" s="4"/>
      <c r="V21677" s="27"/>
    </row>
    <row r="21678" spans="3:22" x14ac:dyDescent="0.3">
      <c r="C21678" s="6"/>
      <c r="H21678" s="8"/>
      <c r="I21678" s="4"/>
      <c r="V21678" s="27"/>
    </row>
    <row r="21679" spans="3:22" x14ac:dyDescent="0.3">
      <c r="C21679" s="6"/>
      <c r="H21679" s="8"/>
      <c r="I21679" s="4"/>
      <c r="V21679" s="27"/>
    </row>
    <row r="21680" spans="3:22" x14ac:dyDescent="0.3">
      <c r="C21680" s="6"/>
      <c r="H21680" s="8"/>
      <c r="I21680" s="4"/>
      <c r="V21680" s="27"/>
    </row>
    <row r="21681" spans="3:22" x14ac:dyDescent="0.3">
      <c r="C21681" s="6"/>
      <c r="H21681" s="8"/>
      <c r="I21681" s="4"/>
      <c r="V21681" s="27"/>
    </row>
    <row r="21682" spans="3:22" x14ac:dyDescent="0.3">
      <c r="C21682" s="6"/>
      <c r="H21682" s="8"/>
      <c r="I21682" s="4"/>
      <c r="V21682" s="27"/>
    </row>
    <row r="21683" spans="3:22" x14ac:dyDescent="0.3">
      <c r="C21683" s="6"/>
      <c r="H21683" s="8"/>
      <c r="I21683" s="4"/>
      <c r="V21683" s="27"/>
    </row>
    <row r="21684" spans="3:22" x14ac:dyDescent="0.3">
      <c r="C21684" s="6"/>
      <c r="H21684" s="8"/>
      <c r="I21684" s="4"/>
      <c r="V21684" s="27"/>
    </row>
    <row r="21685" spans="3:22" x14ac:dyDescent="0.3">
      <c r="C21685" s="6"/>
      <c r="H21685" s="8"/>
      <c r="I21685" s="4"/>
      <c r="V21685" s="27"/>
    </row>
    <row r="21686" spans="3:22" x14ac:dyDescent="0.3">
      <c r="C21686" s="6"/>
      <c r="H21686" s="8"/>
      <c r="I21686" s="4"/>
      <c r="V21686" s="27"/>
    </row>
    <row r="21687" spans="3:22" x14ac:dyDescent="0.3">
      <c r="C21687" s="6"/>
      <c r="H21687" s="8"/>
      <c r="I21687" s="4"/>
      <c r="V21687" s="27"/>
    </row>
    <row r="21688" spans="3:22" x14ac:dyDescent="0.3">
      <c r="C21688" s="6"/>
      <c r="H21688" s="8"/>
      <c r="I21688" s="4"/>
      <c r="V21688" s="27"/>
    </row>
    <row r="21689" spans="3:22" x14ac:dyDescent="0.3">
      <c r="C21689" s="6"/>
      <c r="H21689" s="8"/>
      <c r="I21689" s="4"/>
      <c r="V21689" s="27"/>
    </row>
    <row r="21690" spans="3:22" x14ac:dyDescent="0.3">
      <c r="C21690" s="6"/>
      <c r="H21690" s="8"/>
      <c r="I21690" s="4"/>
      <c r="V21690" s="27"/>
    </row>
    <row r="21691" spans="3:22" x14ac:dyDescent="0.3">
      <c r="C21691" s="6"/>
      <c r="H21691" s="8"/>
      <c r="I21691" s="4"/>
      <c r="V21691" s="27"/>
    </row>
    <row r="21692" spans="3:22" x14ac:dyDescent="0.3">
      <c r="C21692" s="6"/>
      <c r="H21692" s="8"/>
      <c r="I21692" s="4"/>
      <c r="V21692" s="27"/>
    </row>
    <row r="21693" spans="3:22" x14ac:dyDescent="0.3">
      <c r="C21693" s="6"/>
      <c r="H21693" s="8"/>
      <c r="I21693" s="4"/>
      <c r="V21693" s="27"/>
    </row>
    <row r="21694" spans="3:22" x14ac:dyDescent="0.3">
      <c r="C21694" s="6"/>
      <c r="H21694" s="8"/>
      <c r="I21694" s="4"/>
      <c r="V21694" s="27"/>
    </row>
    <row r="21695" spans="3:22" x14ac:dyDescent="0.3">
      <c r="C21695" s="6"/>
      <c r="H21695" s="8"/>
      <c r="I21695" s="4"/>
      <c r="V21695" s="27"/>
    </row>
    <row r="21696" spans="3:22" x14ac:dyDescent="0.3">
      <c r="C21696" s="6"/>
      <c r="H21696" s="8"/>
      <c r="I21696" s="4"/>
      <c r="V21696" s="27"/>
    </row>
    <row r="21697" spans="3:22" x14ac:dyDescent="0.3">
      <c r="C21697" s="6"/>
      <c r="H21697" s="8"/>
      <c r="I21697" s="4"/>
      <c r="V21697" s="27"/>
    </row>
    <row r="21698" spans="3:22" x14ac:dyDescent="0.3">
      <c r="C21698" s="6"/>
      <c r="H21698" s="8"/>
      <c r="I21698" s="4"/>
      <c r="V21698" s="27"/>
    </row>
    <row r="21699" spans="3:22" x14ac:dyDescent="0.3">
      <c r="C21699" s="6"/>
      <c r="H21699" s="8"/>
      <c r="I21699" s="4"/>
      <c r="V21699" s="27"/>
    </row>
    <row r="21700" spans="3:22" x14ac:dyDescent="0.3">
      <c r="C21700" s="6"/>
      <c r="H21700" s="8"/>
      <c r="I21700" s="4"/>
      <c r="V21700" s="27"/>
    </row>
    <row r="21701" spans="3:22" x14ac:dyDescent="0.3">
      <c r="C21701" s="6"/>
      <c r="H21701" s="8"/>
      <c r="I21701" s="4"/>
      <c r="V21701" s="27"/>
    </row>
    <row r="21702" spans="3:22" x14ac:dyDescent="0.3">
      <c r="C21702" s="6"/>
      <c r="H21702" s="8"/>
      <c r="I21702" s="4"/>
      <c r="V21702" s="27"/>
    </row>
    <row r="21703" spans="3:22" x14ac:dyDescent="0.3">
      <c r="C21703" s="6"/>
      <c r="H21703" s="8"/>
      <c r="I21703" s="4"/>
      <c r="V21703" s="27"/>
    </row>
    <row r="21704" spans="3:22" x14ac:dyDescent="0.3">
      <c r="C21704" s="6"/>
      <c r="H21704" s="8"/>
      <c r="I21704" s="4"/>
      <c r="V21704" s="27"/>
    </row>
    <row r="21705" spans="3:22" x14ac:dyDescent="0.3">
      <c r="C21705" s="6"/>
      <c r="H21705" s="8"/>
      <c r="I21705" s="4"/>
      <c r="V21705" s="27"/>
    </row>
    <row r="21706" spans="3:22" x14ac:dyDescent="0.3">
      <c r="C21706" s="6"/>
      <c r="H21706" s="8"/>
      <c r="I21706" s="4"/>
      <c r="V21706" s="27"/>
    </row>
    <row r="21707" spans="3:22" x14ac:dyDescent="0.3">
      <c r="C21707" s="6"/>
      <c r="H21707" s="8"/>
      <c r="I21707" s="4"/>
      <c r="V21707" s="27"/>
    </row>
    <row r="21708" spans="3:22" x14ac:dyDescent="0.3">
      <c r="C21708" s="6"/>
      <c r="H21708" s="8"/>
      <c r="I21708" s="4"/>
      <c r="V21708" s="27"/>
    </row>
    <row r="21709" spans="3:22" x14ac:dyDescent="0.3">
      <c r="C21709" s="6"/>
      <c r="H21709" s="8"/>
      <c r="I21709" s="4"/>
      <c r="V21709" s="27"/>
    </row>
    <row r="21710" spans="3:22" x14ac:dyDescent="0.3">
      <c r="C21710" s="6"/>
      <c r="H21710" s="8"/>
      <c r="I21710" s="4"/>
      <c r="V21710" s="27"/>
    </row>
    <row r="21711" spans="3:22" x14ac:dyDescent="0.3">
      <c r="C21711" s="6"/>
      <c r="H21711" s="8"/>
      <c r="I21711" s="4"/>
      <c r="V21711" s="27"/>
    </row>
    <row r="21712" spans="3:22" x14ac:dyDescent="0.3">
      <c r="C21712" s="6"/>
      <c r="H21712" s="8"/>
      <c r="I21712" s="4"/>
      <c r="V21712" s="27"/>
    </row>
    <row r="21713" spans="3:22" x14ac:dyDescent="0.3">
      <c r="C21713" s="6"/>
      <c r="H21713" s="8"/>
      <c r="I21713" s="4"/>
      <c r="V21713" s="27"/>
    </row>
    <row r="21714" spans="3:22" x14ac:dyDescent="0.3">
      <c r="C21714" s="6"/>
      <c r="H21714" s="8"/>
      <c r="I21714" s="4"/>
      <c r="V21714" s="27"/>
    </row>
    <row r="21715" spans="3:22" x14ac:dyDescent="0.3">
      <c r="C21715" s="6"/>
      <c r="H21715" s="8"/>
      <c r="I21715" s="4"/>
      <c r="V21715" s="27"/>
    </row>
    <row r="21716" spans="3:22" x14ac:dyDescent="0.3">
      <c r="C21716" s="6"/>
      <c r="H21716" s="8"/>
      <c r="I21716" s="4"/>
      <c r="V21716" s="27"/>
    </row>
    <row r="21717" spans="3:22" x14ac:dyDescent="0.3">
      <c r="C21717" s="6"/>
      <c r="H21717" s="8"/>
      <c r="I21717" s="4"/>
      <c r="V21717" s="27"/>
    </row>
    <row r="21718" spans="3:22" x14ac:dyDescent="0.3">
      <c r="C21718" s="6"/>
      <c r="H21718" s="8"/>
      <c r="I21718" s="4"/>
      <c r="V21718" s="27"/>
    </row>
    <row r="21719" spans="3:22" x14ac:dyDescent="0.3">
      <c r="C21719" s="6"/>
      <c r="H21719" s="8"/>
      <c r="I21719" s="4"/>
      <c r="V21719" s="27"/>
    </row>
    <row r="21720" spans="3:22" x14ac:dyDescent="0.3">
      <c r="C21720" s="6"/>
      <c r="H21720" s="8"/>
      <c r="I21720" s="4"/>
      <c r="V21720" s="27"/>
    </row>
    <row r="21721" spans="3:22" x14ac:dyDescent="0.3">
      <c r="C21721" s="6"/>
      <c r="H21721" s="8"/>
      <c r="I21721" s="4"/>
      <c r="V21721" s="27"/>
    </row>
    <row r="21722" spans="3:22" x14ac:dyDescent="0.3">
      <c r="C21722" s="6"/>
      <c r="H21722" s="8"/>
      <c r="I21722" s="4"/>
      <c r="V21722" s="27"/>
    </row>
    <row r="21723" spans="3:22" x14ac:dyDescent="0.3">
      <c r="C21723" s="6"/>
      <c r="H21723" s="8"/>
      <c r="I21723" s="4"/>
      <c r="V21723" s="27"/>
    </row>
    <row r="21724" spans="3:22" x14ac:dyDescent="0.3">
      <c r="C21724" s="6"/>
      <c r="H21724" s="8"/>
      <c r="I21724" s="4"/>
      <c r="V21724" s="27"/>
    </row>
    <row r="21725" spans="3:22" x14ac:dyDescent="0.3">
      <c r="C21725" s="6"/>
      <c r="H21725" s="8"/>
      <c r="I21725" s="4"/>
      <c r="V21725" s="27"/>
    </row>
    <row r="21726" spans="3:22" x14ac:dyDescent="0.3">
      <c r="C21726" s="6"/>
      <c r="H21726" s="8"/>
      <c r="I21726" s="4"/>
      <c r="V21726" s="27"/>
    </row>
    <row r="21727" spans="3:22" x14ac:dyDescent="0.3">
      <c r="C21727" s="6"/>
      <c r="H21727" s="8"/>
      <c r="I21727" s="4"/>
      <c r="V21727" s="27"/>
    </row>
    <row r="21728" spans="3:22" x14ac:dyDescent="0.3">
      <c r="C21728" s="6"/>
      <c r="H21728" s="8"/>
      <c r="I21728" s="4"/>
      <c r="V21728" s="27"/>
    </row>
    <row r="21729" spans="3:22" x14ac:dyDescent="0.3">
      <c r="C21729" s="6"/>
      <c r="H21729" s="8"/>
      <c r="I21729" s="4"/>
      <c r="V21729" s="27"/>
    </row>
    <row r="21730" spans="3:22" x14ac:dyDescent="0.3">
      <c r="C21730" s="6"/>
      <c r="H21730" s="8"/>
      <c r="I21730" s="4"/>
      <c r="V21730" s="27"/>
    </row>
    <row r="21731" spans="3:22" x14ac:dyDescent="0.3">
      <c r="C21731" s="6"/>
      <c r="H21731" s="8"/>
      <c r="I21731" s="4"/>
      <c r="V21731" s="27"/>
    </row>
    <row r="21732" spans="3:22" x14ac:dyDescent="0.3">
      <c r="C21732" s="6"/>
      <c r="H21732" s="8"/>
      <c r="I21732" s="4"/>
      <c r="V21732" s="27"/>
    </row>
    <row r="21733" spans="3:22" x14ac:dyDescent="0.3">
      <c r="C21733" s="6"/>
      <c r="H21733" s="8"/>
      <c r="I21733" s="4"/>
      <c r="V21733" s="27"/>
    </row>
    <row r="21734" spans="3:22" x14ac:dyDescent="0.3">
      <c r="C21734" s="6"/>
      <c r="H21734" s="8"/>
      <c r="I21734" s="4"/>
      <c r="V21734" s="27"/>
    </row>
    <row r="21735" spans="3:22" x14ac:dyDescent="0.3">
      <c r="C21735" s="6"/>
      <c r="H21735" s="8"/>
      <c r="I21735" s="4"/>
      <c r="V21735" s="27"/>
    </row>
    <row r="21736" spans="3:22" x14ac:dyDescent="0.3">
      <c r="C21736" s="6"/>
      <c r="H21736" s="8"/>
      <c r="I21736" s="4"/>
      <c r="V21736" s="27"/>
    </row>
    <row r="21737" spans="3:22" x14ac:dyDescent="0.3">
      <c r="C21737" s="6"/>
      <c r="H21737" s="8"/>
      <c r="I21737" s="4"/>
      <c r="V21737" s="27"/>
    </row>
    <row r="21738" spans="3:22" x14ac:dyDescent="0.3">
      <c r="C21738" s="6"/>
      <c r="H21738" s="8"/>
      <c r="I21738" s="4"/>
      <c r="V21738" s="27"/>
    </row>
    <row r="21739" spans="3:22" x14ac:dyDescent="0.3">
      <c r="C21739" s="6"/>
      <c r="H21739" s="8"/>
      <c r="I21739" s="4"/>
      <c r="V21739" s="27"/>
    </row>
    <row r="21740" spans="3:22" x14ac:dyDescent="0.3">
      <c r="C21740" s="6"/>
      <c r="H21740" s="8"/>
      <c r="I21740" s="4"/>
      <c r="V21740" s="27"/>
    </row>
    <row r="21741" spans="3:22" x14ac:dyDescent="0.3">
      <c r="C21741" s="6"/>
      <c r="H21741" s="8"/>
      <c r="I21741" s="4"/>
      <c r="V21741" s="27"/>
    </row>
    <row r="21742" spans="3:22" x14ac:dyDescent="0.3">
      <c r="C21742" s="6"/>
      <c r="H21742" s="8"/>
      <c r="I21742" s="4"/>
      <c r="V21742" s="27"/>
    </row>
    <row r="21743" spans="3:22" x14ac:dyDescent="0.3">
      <c r="C21743" s="6"/>
      <c r="H21743" s="8"/>
      <c r="I21743" s="4"/>
      <c r="V21743" s="27"/>
    </row>
    <row r="21744" spans="3:22" x14ac:dyDescent="0.3">
      <c r="C21744" s="6"/>
      <c r="H21744" s="8"/>
      <c r="I21744" s="4"/>
      <c r="V21744" s="27"/>
    </row>
    <row r="21745" spans="3:22" x14ac:dyDescent="0.3">
      <c r="C21745" s="6"/>
      <c r="H21745" s="8"/>
      <c r="I21745" s="4"/>
      <c r="V21745" s="27"/>
    </row>
    <row r="21746" spans="3:22" x14ac:dyDescent="0.3">
      <c r="C21746" s="6"/>
      <c r="H21746" s="8"/>
      <c r="I21746" s="4"/>
      <c r="V21746" s="27"/>
    </row>
    <row r="21747" spans="3:22" x14ac:dyDescent="0.3">
      <c r="C21747" s="6"/>
      <c r="H21747" s="8"/>
      <c r="I21747" s="4"/>
      <c r="V21747" s="27"/>
    </row>
    <row r="21748" spans="3:22" x14ac:dyDescent="0.3">
      <c r="C21748" s="6"/>
      <c r="H21748" s="8"/>
      <c r="I21748" s="4"/>
      <c r="V21748" s="27"/>
    </row>
    <row r="21749" spans="3:22" x14ac:dyDescent="0.3">
      <c r="C21749" s="6"/>
      <c r="H21749" s="8"/>
      <c r="I21749" s="4"/>
      <c r="V21749" s="27"/>
    </row>
    <row r="21750" spans="3:22" x14ac:dyDescent="0.3">
      <c r="C21750" s="6"/>
      <c r="H21750" s="8"/>
      <c r="I21750" s="4"/>
      <c r="V21750" s="27"/>
    </row>
    <row r="21751" spans="3:22" x14ac:dyDescent="0.3">
      <c r="C21751" s="6"/>
      <c r="H21751" s="8"/>
      <c r="I21751" s="4"/>
      <c r="V21751" s="27"/>
    </row>
    <row r="21752" spans="3:22" x14ac:dyDescent="0.3">
      <c r="C21752" s="6"/>
      <c r="H21752" s="8"/>
      <c r="I21752" s="4"/>
      <c r="V21752" s="27"/>
    </row>
    <row r="21753" spans="3:22" x14ac:dyDescent="0.3">
      <c r="C21753" s="6"/>
      <c r="H21753" s="8"/>
      <c r="I21753" s="4"/>
      <c r="V21753" s="27"/>
    </row>
    <row r="21754" spans="3:22" x14ac:dyDescent="0.3">
      <c r="C21754" s="6"/>
      <c r="H21754" s="8"/>
      <c r="I21754" s="4"/>
      <c r="V21754" s="27"/>
    </row>
    <row r="21755" spans="3:22" x14ac:dyDescent="0.3">
      <c r="C21755" s="6"/>
      <c r="H21755" s="8"/>
      <c r="I21755" s="4"/>
      <c r="V21755" s="27"/>
    </row>
    <row r="21756" spans="3:22" x14ac:dyDescent="0.3">
      <c r="C21756" s="6"/>
      <c r="H21756" s="8"/>
      <c r="I21756" s="4"/>
      <c r="V21756" s="27"/>
    </row>
    <row r="21757" spans="3:22" x14ac:dyDescent="0.3">
      <c r="C21757" s="6"/>
      <c r="H21757" s="8"/>
      <c r="I21757" s="4"/>
      <c r="V21757" s="27"/>
    </row>
    <row r="21758" spans="3:22" x14ac:dyDescent="0.3">
      <c r="C21758" s="6"/>
      <c r="H21758" s="8"/>
      <c r="I21758" s="4"/>
      <c r="V21758" s="27"/>
    </row>
    <row r="21759" spans="3:22" x14ac:dyDescent="0.3">
      <c r="C21759" s="6"/>
      <c r="H21759" s="8"/>
      <c r="I21759" s="4"/>
      <c r="V21759" s="27"/>
    </row>
    <row r="21760" spans="3:22" x14ac:dyDescent="0.3">
      <c r="C21760" s="6"/>
      <c r="H21760" s="8"/>
      <c r="I21760" s="4"/>
      <c r="V21760" s="27"/>
    </row>
    <row r="21761" spans="3:22" x14ac:dyDescent="0.3">
      <c r="C21761" s="6"/>
      <c r="H21761" s="8"/>
      <c r="I21761" s="4"/>
      <c r="V21761" s="27"/>
    </row>
    <row r="21762" spans="3:22" x14ac:dyDescent="0.3">
      <c r="C21762" s="6"/>
      <c r="H21762" s="8"/>
      <c r="I21762" s="4"/>
      <c r="V21762" s="27"/>
    </row>
    <row r="21763" spans="3:22" x14ac:dyDescent="0.3">
      <c r="C21763" s="6"/>
      <c r="H21763" s="8"/>
      <c r="I21763" s="4"/>
      <c r="V21763" s="27"/>
    </row>
    <row r="21764" spans="3:22" x14ac:dyDescent="0.3">
      <c r="C21764" s="6"/>
      <c r="H21764" s="8"/>
      <c r="I21764" s="4"/>
      <c r="V21764" s="27"/>
    </row>
    <row r="21765" spans="3:22" x14ac:dyDescent="0.3">
      <c r="C21765" s="6"/>
      <c r="H21765" s="8"/>
      <c r="I21765" s="4"/>
      <c r="V21765" s="27"/>
    </row>
    <row r="21766" spans="3:22" x14ac:dyDescent="0.3">
      <c r="C21766" s="6"/>
      <c r="H21766" s="8"/>
      <c r="I21766" s="4"/>
      <c r="V21766" s="27"/>
    </row>
    <row r="21767" spans="3:22" x14ac:dyDescent="0.3">
      <c r="C21767" s="6"/>
      <c r="H21767" s="8"/>
      <c r="I21767" s="4"/>
      <c r="V21767" s="27"/>
    </row>
    <row r="21768" spans="3:22" x14ac:dyDescent="0.3">
      <c r="C21768" s="6"/>
      <c r="H21768" s="8"/>
      <c r="I21768" s="4"/>
      <c r="V21768" s="27"/>
    </row>
    <row r="21769" spans="3:22" x14ac:dyDescent="0.3">
      <c r="C21769" s="6"/>
      <c r="H21769" s="8"/>
      <c r="I21769" s="4"/>
      <c r="V21769" s="27"/>
    </row>
    <row r="21770" spans="3:22" x14ac:dyDescent="0.3">
      <c r="C21770" s="6"/>
      <c r="H21770" s="8"/>
      <c r="I21770" s="4"/>
      <c r="V21770" s="27"/>
    </row>
    <row r="21771" spans="3:22" x14ac:dyDescent="0.3">
      <c r="C21771" s="6"/>
      <c r="H21771" s="8"/>
      <c r="I21771" s="4"/>
      <c r="V21771" s="27"/>
    </row>
    <row r="21772" spans="3:22" x14ac:dyDescent="0.3">
      <c r="C21772" s="6"/>
      <c r="H21772" s="8"/>
      <c r="I21772" s="4"/>
      <c r="V21772" s="27"/>
    </row>
    <row r="21773" spans="3:22" x14ac:dyDescent="0.3">
      <c r="C21773" s="6"/>
      <c r="H21773" s="8"/>
      <c r="I21773" s="4"/>
      <c r="V21773" s="27"/>
    </row>
    <row r="21774" spans="3:22" x14ac:dyDescent="0.3">
      <c r="C21774" s="6"/>
      <c r="H21774" s="8"/>
      <c r="I21774" s="4"/>
      <c r="V21774" s="27"/>
    </row>
    <row r="21775" spans="3:22" x14ac:dyDescent="0.3">
      <c r="C21775" s="6"/>
      <c r="H21775" s="8"/>
      <c r="I21775" s="4"/>
      <c r="V21775" s="27"/>
    </row>
    <row r="21776" spans="3:22" x14ac:dyDescent="0.3">
      <c r="C21776" s="6"/>
      <c r="H21776" s="8"/>
      <c r="I21776" s="4"/>
      <c r="V21776" s="27"/>
    </row>
    <row r="21777" spans="3:22" x14ac:dyDescent="0.3">
      <c r="C21777" s="6"/>
      <c r="H21777" s="8"/>
      <c r="I21777" s="4"/>
      <c r="V21777" s="27"/>
    </row>
    <row r="21778" spans="3:22" x14ac:dyDescent="0.3">
      <c r="C21778" s="6"/>
      <c r="H21778" s="8"/>
      <c r="I21778" s="4"/>
      <c r="V21778" s="27"/>
    </row>
    <row r="21779" spans="3:22" x14ac:dyDescent="0.3">
      <c r="C21779" s="6"/>
      <c r="H21779" s="8"/>
      <c r="I21779" s="4"/>
      <c r="V21779" s="27"/>
    </row>
    <row r="21780" spans="3:22" x14ac:dyDescent="0.3">
      <c r="C21780" s="6"/>
      <c r="H21780" s="8"/>
      <c r="I21780" s="4"/>
      <c r="V21780" s="27"/>
    </row>
    <row r="21781" spans="3:22" x14ac:dyDescent="0.3">
      <c r="C21781" s="6"/>
      <c r="H21781" s="8"/>
      <c r="I21781" s="4"/>
      <c r="V21781" s="27"/>
    </row>
    <row r="21782" spans="3:22" x14ac:dyDescent="0.3">
      <c r="C21782" s="6"/>
      <c r="H21782" s="8"/>
      <c r="I21782" s="4"/>
      <c r="V21782" s="27"/>
    </row>
    <row r="21783" spans="3:22" x14ac:dyDescent="0.3">
      <c r="C21783" s="6"/>
      <c r="H21783" s="8"/>
      <c r="I21783" s="4"/>
      <c r="V21783" s="27"/>
    </row>
    <row r="21784" spans="3:22" x14ac:dyDescent="0.3">
      <c r="C21784" s="6"/>
      <c r="H21784" s="8"/>
      <c r="I21784" s="4"/>
      <c r="V21784" s="27"/>
    </row>
    <row r="21785" spans="3:22" x14ac:dyDescent="0.3">
      <c r="C21785" s="6"/>
      <c r="H21785" s="8"/>
      <c r="I21785" s="4"/>
      <c r="V21785" s="27"/>
    </row>
    <row r="21786" spans="3:22" x14ac:dyDescent="0.3">
      <c r="C21786" s="6"/>
      <c r="H21786" s="8"/>
      <c r="I21786" s="4"/>
      <c r="V21786" s="27"/>
    </row>
    <row r="21787" spans="3:22" x14ac:dyDescent="0.3">
      <c r="C21787" s="6"/>
      <c r="H21787" s="8"/>
      <c r="I21787" s="4"/>
      <c r="V21787" s="27"/>
    </row>
    <row r="21788" spans="3:22" x14ac:dyDescent="0.3">
      <c r="C21788" s="6"/>
      <c r="H21788" s="8"/>
      <c r="I21788" s="4"/>
      <c r="V21788" s="27"/>
    </row>
    <row r="21789" spans="3:22" x14ac:dyDescent="0.3">
      <c r="C21789" s="6"/>
      <c r="H21789" s="8"/>
      <c r="I21789" s="4"/>
      <c r="V21789" s="27"/>
    </row>
    <row r="21790" spans="3:22" x14ac:dyDescent="0.3">
      <c r="C21790" s="6"/>
      <c r="H21790" s="8"/>
      <c r="I21790" s="4"/>
      <c r="V21790" s="27"/>
    </row>
    <row r="21791" spans="3:22" x14ac:dyDescent="0.3">
      <c r="C21791" s="6"/>
      <c r="H21791" s="8"/>
      <c r="I21791" s="4"/>
      <c r="V21791" s="27"/>
    </row>
    <row r="21792" spans="3:22" x14ac:dyDescent="0.3">
      <c r="C21792" s="6"/>
      <c r="H21792" s="8"/>
      <c r="I21792" s="4"/>
      <c r="V21792" s="27"/>
    </row>
    <row r="21793" spans="3:22" x14ac:dyDescent="0.3">
      <c r="C21793" s="6"/>
      <c r="H21793" s="8"/>
      <c r="I21793" s="4"/>
      <c r="V21793" s="27"/>
    </row>
    <row r="21794" spans="3:22" x14ac:dyDescent="0.3">
      <c r="C21794" s="6"/>
      <c r="H21794" s="8"/>
      <c r="I21794" s="4"/>
      <c r="V21794" s="27"/>
    </row>
    <row r="21795" spans="3:22" x14ac:dyDescent="0.3">
      <c r="C21795" s="6"/>
      <c r="H21795" s="8"/>
      <c r="I21795" s="4"/>
      <c r="V21795" s="27"/>
    </row>
    <row r="21796" spans="3:22" x14ac:dyDescent="0.3">
      <c r="C21796" s="6"/>
      <c r="H21796" s="8"/>
      <c r="I21796" s="4"/>
      <c r="V21796" s="27"/>
    </row>
    <row r="21797" spans="3:22" x14ac:dyDescent="0.3">
      <c r="C21797" s="6"/>
      <c r="H21797" s="8"/>
      <c r="I21797" s="4"/>
      <c r="V21797" s="27"/>
    </row>
    <row r="21798" spans="3:22" x14ac:dyDescent="0.3">
      <c r="C21798" s="6"/>
      <c r="H21798" s="8"/>
      <c r="I21798" s="4"/>
      <c r="V21798" s="27"/>
    </row>
    <row r="21799" spans="3:22" x14ac:dyDescent="0.3">
      <c r="C21799" s="6"/>
      <c r="H21799" s="8"/>
      <c r="I21799" s="4"/>
      <c r="V21799" s="27"/>
    </row>
    <row r="21800" spans="3:22" x14ac:dyDescent="0.3">
      <c r="C21800" s="6"/>
      <c r="H21800" s="8"/>
      <c r="I21800" s="4"/>
      <c r="V21800" s="27"/>
    </row>
    <row r="21801" spans="3:22" x14ac:dyDescent="0.3">
      <c r="C21801" s="6"/>
      <c r="H21801" s="8"/>
      <c r="I21801" s="4"/>
      <c r="V21801" s="27"/>
    </row>
    <row r="21802" spans="3:22" x14ac:dyDescent="0.3">
      <c r="C21802" s="6"/>
      <c r="H21802" s="8"/>
      <c r="I21802" s="4"/>
      <c r="V21802" s="27"/>
    </row>
    <row r="21803" spans="3:22" x14ac:dyDescent="0.3">
      <c r="C21803" s="6"/>
      <c r="H21803" s="8"/>
      <c r="I21803" s="4"/>
      <c r="V21803" s="27"/>
    </row>
    <row r="21804" spans="3:22" x14ac:dyDescent="0.3">
      <c r="C21804" s="6"/>
      <c r="H21804" s="8"/>
      <c r="I21804" s="4"/>
      <c r="V21804" s="27"/>
    </row>
    <row r="21805" spans="3:22" x14ac:dyDescent="0.3">
      <c r="C21805" s="6"/>
      <c r="H21805" s="8"/>
      <c r="I21805" s="4"/>
      <c r="V21805" s="27"/>
    </row>
    <row r="21806" spans="3:22" x14ac:dyDescent="0.3">
      <c r="C21806" s="6"/>
      <c r="H21806" s="8"/>
      <c r="I21806" s="4"/>
      <c r="V21806" s="27"/>
    </row>
    <row r="21807" spans="3:22" x14ac:dyDescent="0.3">
      <c r="C21807" s="6"/>
      <c r="H21807" s="8"/>
      <c r="I21807" s="4"/>
      <c r="V21807" s="27"/>
    </row>
    <row r="21808" spans="3:22" x14ac:dyDescent="0.3">
      <c r="C21808" s="6"/>
      <c r="H21808" s="8"/>
      <c r="I21808" s="4"/>
      <c r="V21808" s="27"/>
    </row>
    <row r="21809" spans="3:22" x14ac:dyDescent="0.3">
      <c r="C21809" s="6"/>
      <c r="H21809" s="8"/>
      <c r="I21809" s="4"/>
      <c r="V21809" s="27"/>
    </row>
    <row r="21810" spans="3:22" x14ac:dyDescent="0.3">
      <c r="C21810" s="6"/>
      <c r="H21810" s="8"/>
      <c r="I21810" s="4"/>
      <c r="V21810" s="27"/>
    </row>
    <row r="21811" spans="3:22" x14ac:dyDescent="0.3">
      <c r="C21811" s="6"/>
      <c r="H21811" s="8"/>
      <c r="I21811" s="4"/>
      <c r="V21811" s="27"/>
    </row>
    <row r="21812" spans="3:22" x14ac:dyDescent="0.3">
      <c r="C21812" s="6"/>
      <c r="H21812" s="8"/>
      <c r="I21812" s="4"/>
      <c r="V21812" s="27"/>
    </row>
    <row r="21813" spans="3:22" x14ac:dyDescent="0.3">
      <c r="C21813" s="6"/>
      <c r="H21813" s="8"/>
      <c r="I21813" s="4"/>
      <c r="V21813" s="27"/>
    </row>
    <row r="21814" spans="3:22" x14ac:dyDescent="0.3">
      <c r="C21814" s="6"/>
      <c r="H21814" s="8"/>
      <c r="I21814" s="4"/>
      <c r="V21814" s="27"/>
    </row>
    <row r="21815" spans="3:22" x14ac:dyDescent="0.3">
      <c r="C21815" s="6"/>
      <c r="H21815" s="8"/>
      <c r="I21815" s="4"/>
      <c r="V21815" s="27"/>
    </row>
    <row r="21816" spans="3:22" x14ac:dyDescent="0.3">
      <c r="C21816" s="6"/>
      <c r="H21816" s="8"/>
      <c r="I21816" s="4"/>
      <c r="V21816" s="27"/>
    </row>
    <row r="21817" spans="3:22" x14ac:dyDescent="0.3">
      <c r="C21817" s="6"/>
      <c r="H21817" s="8"/>
      <c r="I21817" s="4"/>
      <c r="V21817" s="27"/>
    </row>
    <row r="21818" spans="3:22" x14ac:dyDescent="0.3">
      <c r="C21818" s="6"/>
      <c r="H21818" s="8"/>
      <c r="I21818" s="4"/>
      <c r="V21818" s="27"/>
    </row>
    <row r="21819" spans="3:22" x14ac:dyDescent="0.3">
      <c r="C21819" s="6"/>
      <c r="H21819" s="8"/>
      <c r="I21819" s="4"/>
      <c r="V21819" s="27"/>
    </row>
    <row r="21820" spans="3:22" x14ac:dyDescent="0.3">
      <c r="C21820" s="6"/>
      <c r="H21820" s="8"/>
      <c r="I21820" s="4"/>
      <c r="V21820" s="27"/>
    </row>
    <row r="21821" spans="3:22" x14ac:dyDescent="0.3">
      <c r="C21821" s="6"/>
      <c r="H21821" s="8"/>
      <c r="I21821" s="4"/>
      <c r="V21821" s="27"/>
    </row>
    <row r="21822" spans="3:22" x14ac:dyDescent="0.3">
      <c r="C21822" s="6"/>
      <c r="H21822" s="8"/>
      <c r="I21822" s="4"/>
      <c r="V21822" s="27"/>
    </row>
    <row r="21823" spans="3:22" x14ac:dyDescent="0.3">
      <c r="C21823" s="6"/>
      <c r="H21823" s="8"/>
      <c r="I21823" s="4"/>
      <c r="V21823" s="27"/>
    </row>
    <row r="21824" spans="3:22" x14ac:dyDescent="0.3">
      <c r="C21824" s="6"/>
      <c r="H21824" s="8"/>
      <c r="I21824" s="4"/>
      <c r="V21824" s="27"/>
    </row>
    <row r="21825" spans="3:22" x14ac:dyDescent="0.3">
      <c r="C21825" s="6"/>
      <c r="H21825" s="8"/>
      <c r="I21825" s="4"/>
      <c r="V21825" s="27"/>
    </row>
    <row r="21826" spans="3:22" x14ac:dyDescent="0.3">
      <c r="C21826" s="6"/>
      <c r="H21826" s="8"/>
      <c r="I21826" s="4"/>
      <c r="V21826" s="27"/>
    </row>
    <row r="21827" spans="3:22" x14ac:dyDescent="0.3">
      <c r="C21827" s="6"/>
      <c r="H21827" s="8"/>
      <c r="I21827" s="4"/>
      <c r="V21827" s="27"/>
    </row>
    <row r="21828" spans="3:22" x14ac:dyDescent="0.3">
      <c r="C21828" s="6"/>
      <c r="H21828" s="8"/>
      <c r="I21828" s="4"/>
      <c r="V21828" s="27"/>
    </row>
    <row r="21829" spans="3:22" x14ac:dyDescent="0.3">
      <c r="C21829" s="6"/>
      <c r="H21829" s="8"/>
      <c r="I21829" s="4"/>
      <c r="V21829" s="27"/>
    </row>
    <row r="21830" spans="3:22" x14ac:dyDescent="0.3">
      <c r="C21830" s="6"/>
      <c r="H21830" s="8"/>
      <c r="I21830" s="4"/>
      <c r="V21830" s="27"/>
    </row>
    <row r="21831" spans="3:22" x14ac:dyDescent="0.3">
      <c r="C21831" s="6"/>
      <c r="H21831" s="8"/>
      <c r="I21831" s="4"/>
      <c r="V21831" s="27"/>
    </row>
    <row r="21832" spans="3:22" x14ac:dyDescent="0.3">
      <c r="C21832" s="6"/>
      <c r="H21832" s="8"/>
      <c r="I21832" s="4"/>
      <c r="V21832" s="27"/>
    </row>
    <row r="21833" spans="3:22" x14ac:dyDescent="0.3">
      <c r="C21833" s="6"/>
      <c r="H21833" s="8"/>
      <c r="I21833" s="4"/>
      <c r="V21833" s="27"/>
    </row>
    <row r="21834" spans="3:22" x14ac:dyDescent="0.3">
      <c r="C21834" s="6"/>
      <c r="H21834" s="8"/>
      <c r="I21834" s="4"/>
      <c r="V21834" s="27"/>
    </row>
    <row r="21835" spans="3:22" x14ac:dyDescent="0.3">
      <c r="C21835" s="6"/>
      <c r="H21835" s="8"/>
      <c r="I21835" s="4"/>
      <c r="V21835" s="27"/>
    </row>
    <row r="21836" spans="3:22" x14ac:dyDescent="0.3">
      <c r="C21836" s="6"/>
      <c r="H21836" s="8"/>
      <c r="I21836" s="4"/>
      <c r="V21836" s="27"/>
    </row>
    <row r="21837" spans="3:22" x14ac:dyDescent="0.3">
      <c r="C21837" s="6"/>
      <c r="H21837" s="8"/>
      <c r="I21837" s="4"/>
      <c r="V21837" s="27"/>
    </row>
    <row r="21838" spans="3:22" x14ac:dyDescent="0.3">
      <c r="C21838" s="6"/>
      <c r="H21838" s="8"/>
      <c r="I21838" s="4"/>
      <c r="V21838" s="27"/>
    </row>
    <row r="21839" spans="3:22" x14ac:dyDescent="0.3">
      <c r="C21839" s="6"/>
      <c r="H21839" s="8"/>
      <c r="I21839" s="4"/>
      <c r="V21839" s="27"/>
    </row>
    <row r="21840" spans="3:22" x14ac:dyDescent="0.3">
      <c r="C21840" s="6"/>
      <c r="H21840" s="8"/>
      <c r="I21840" s="4"/>
      <c r="V21840" s="27"/>
    </row>
    <row r="21841" spans="3:22" x14ac:dyDescent="0.3">
      <c r="C21841" s="6"/>
      <c r="H21841" s="8"/>
      <c r="I21841" s="4"/>
      <c r="V21841" s="27"/>
    </row>
    <row r="21842" spans="3:22" x14ac:dyDescent="0.3">
      <c r="C21842" s="6"/>
      <c r="H21842" s="8"/>
      <c r="I21842" s="4"/>
      <c r="V21842" s="27"/>
    </row>
    <row r="21843" spans="3:22" x14ac:dyDescent="0.3">
      <c r="C21843" s="6"/>
      <c r="H21843" s="8"/>
      <c r="I21843" s="4"/>
      <c r="V21843" s="27"/>
    </row>
    <row r="21844" spans="3:22" x14ac:dyDescent="0.3">
      <c r="C21844" s="6"/>
      <c r="H21844" s="8"/>
      <c r="I21844" s="4"/>
      <c r="V21844" s="27"/>
    </row>
    <row r="21845" spans="3:22" x14ac:dyDescent="0.3">
      <c r="C21845" s="6"/>
      <c r="H21845" s="8"/>
      <c r="I21845" s="4"/>
      <c r="V21845" s="27"/>
    </row>
    <row r="21846" spans="3:22" x14ac:dyDescent="0.3">
      <c r="C21846" s="6"/>
      <c r="H21846" s="8"/>
      <c r="I21846" s="4"/>
      <c r="V21846" s="27"/>
    </row>
    <row r="21847" spans="3:22" x14ac:dyDescent="0.3">
      <c r="C21847" s="6"/>
      <c r="H21847" s="8"/>
      <c r="I21847" s="4"/>
      <c r="V21847" s="27"/>
    </row>
    <row r="21848" spans="3:22" x14ac:dyDescent="0.3">
      <c r="C21848" s="6"/>
      <c r="H21848" s="8"/>
      <c r="I21848" s="4"/>
      <c r="V21848" s="27"/>
    </row>
    <row r="21849" spans="3:22" x14ac:dyDescent="0.3">
      <c r="C21849" s="6"/>
      <c r="H21849" s="8"/>
      <c r="I21849" s="4"/>
      <c r="V21849" s="27"/>
    </row>
    <row r="21850" spans="3:22" x14ac:dyDescent="0.3">
      <c r="C21850" s="6"/>
      <c r="H21850" s="8"/>
      <c r="I21850" s="4"/>
      <c r="V21850" s="27"/>
    </row>
    <row r="21851" spans="3:22" x14ac:dyDescent="0.3">
      <c r="C21851" s="6"/>
      <c r="H21851" s="8"/>
      <c r="I21851" s="4"/>
      <c r="V21851" s="27"/>
    </row>
    <row r="21852" spans="3:22" x14ac:dyDescent="0.3">
      <c r="C21852" s="6"/>
      <c r="H21852" s="8"/>
      <c r="I21852" s="4"/>
      <c r="V21852" s="27"/>
    </row>
    <row r="21853" spans="3:22" x14ac:dyDescent="0.3">
      <c r="C21853" s="6"/>
      <c r="H21853" s="8"/>
      <c r="I21853" s="4"/>
      <c r="V21853" s="27"/>
    </row>
    <row r="21854" spans="3:22" x14ac:dyDescent="0.3">
      <c r="C21854" s="6"/>
      <c r="H21854" s="8"/>
      <c r="I21854" s="4"/>
      <c r="V21854" s="27"/>
    </row>
    <row r="21855" spans="3:22" x14ac:dyDescent="0.3">
      <c r="C21855" s="6"/>
      <c r="H21855" s="8"/>
      <c r="I21855" s="4"/>
      <c r="V21855" s="27"/>
    </row>
    <row r="21856" spans="3:22" x14ac:dyDescent="0.3">
      <c r="C21856" s="6"/>
      <c r="H21856" s="8"/>
      <c r="I21856" s="4"/>
      <c r="V21856" s="27"/>
    </row>
    <row r="21857" spans="3:22" x14ac:dyDescent="0.3">
      <c r="C21857" s="6"/>
      <c r="H21857" s="8"/>
      <c r="I21857" s="4"/>
      <c r="V21857" s="27"/>
    </row>
    <row r="21858" spans="3:22" x14ac:dyDescent="0.3">
      <c r="C21858" s="6"/>
      <c r="H21858" s="8"/>
      <c r="I21858" s="4"/>
      <c r="V21858" s="27"/>
    </row>
    <row r="21859" spans="3:22" x14ac:dyDescent="0.3">
      <c r="C21859" s="6"/>
      <c r="H21859" s="8"/>
      <c r="I21859" s="4"/>
      <c r="V21859" s="27"/>
    </row>
    <row r="21860" spans="3:22" x14ac:dyDescent="0.3">
      <c r="C21860" s="6"/>
      <c r="H21860" s="8"/>
      <c r="I21860" s="4"/>
      <c r="V21860" s="27"/>
    </row>
    <row r="21861" spans="3:22" x14ac:dyDescent="0.3">
      <c r="C21861" s="6"/>
      <c r="H21861" s="8"/>
      <c r="I21861" s="4"/>
      <c r="V21861" s="27"/>
    </row>
    <row r="21862" spans="3:22" x14ac:dyDescent="0.3">
      <c r="C21862" s="6"/>
      <c r="H21862" s="8"/>
      <c r="I21862" s="4"/>
      <c r="V21862" s="27"/>
    </row>
    <row r="21863" spans="3:22" x14ac:dyDescent="0.3">
      <c r="C21863" s="6"/>
      <c r="H21863" s="8"/>
      <c r="I21863" s="4"/>
      <c r="V21863" s="27"/>
    </row>
    <row r="21864" spans="3:22" x14ac:dyDescent="0.3">
      <c r="C21864" s="6"/>
      <c r="H21864" s="8"/>
      <c r="I21864" s="4"/>
      <c r="V21864" s="27"/>
    </row>
    <row r="21865" spans="3:22" x14ac:dyDescent="0.3">
      <c r="C21865" s="6"/>
      <c r="H21865" s="8"/>
      <c r="I21865" s="4"/>
      <c r="V21865" s="27"/>
    </row>
    <row r="21866" spans="3:22" x14ac:dyDescent="0.3">
      <c r="C21866" s="6"/>
      <c r="H21866" s="8"/>
      <c r="I21866" s="4"/>
      <c r="V21866" s="27"/>
    </row>
    <row r="21867" spans="3:22" x14ac:dyDescent="0.3">
      <c r="C21867" s="6"/>
      <c r="H21867" s="8"/>
      <c r="I21867" s="4"/>
      <c r="V21867" s="27"/>
    </row>
    <row r="21868" spans="3:22" x14ac:dyDescent="0.3">
      <c r="C21868" s="6"/>
      <c r="H21868" s="8"/>
      <c r="I21868" s="4"/>
      <c r="V21868" s="27"/>
    </row>
    <row r="21869" spans="3:22" x14ac:dyDescent="0.3">
      <c r="C21869" s="6"/>
      <c r="H21869" s="8"/>
      <c r="I21869" s="4"/>
      <c r="V21869" s="27"/>
    </row>
    <row r="21870" spans="3:22" x14ac:dyDescent="0.3">
      <c r="C21870" s="6"/>
      <c r="H21870" s="8"/>
      <c r="I21870" s="4"/>
      <c r="V21870" s="27"/>
    </row>
    <row r="21871" spans="3:22" x14ac:dyDescent="0.3">
      <c r="C21871" s="6"/>
      <c r="H21871" s="8"/>
      <c r="I21871" s="4"/>
      <c r="V21871" s="27"/>
    </row>
    <row r="21872" spans="3:22" x14ac:dyDescent="0.3">
      <c r="C21872" s="6"/>
      <c r="H21872" s="8"/>
      <c r="I21872" s="4"/>
      <c r="V21872" s="27"/>
    </row>
    <row r="21873" spans="3:22" x14ac:dyDescent="0.3">
      <c r="C21873" s="6"/>
      <c r="H21873" s="8"/>
      <c r="I21873" s="4"/>
      <c r="V21873" s="27"/>
    </row>
    <row r="21874" spans="3:22" x14ac:dyDescent="0.3">
      <c r="C21874" s="6"/>
      <c r="H21874" s="8"/>
      <c r="I21874" s="4"/>
      <c r="V21874" s="27"/>
    </row>
    <row r="21875" spans="3:22" x14ac:dyDescent="0.3">
      <c r="C21875" s="6"/>
      <c r="H21875" s="8"/>
      <c r="I21875" s="4"/>
      <c r="V21875" s="27"/>
    </row>
    <row r="21876" spans="3:22" x14ac:dyDescent="0.3">
      <c r="C21876" s="6"/>
      <c r="H21876" s="8"/>
      <c r="I21876" s="4"/>
      <c r="V21876" s="27"/>
    </row>
    <row r="21877" spans="3:22" x14ac:dyDescent="0.3">
      <c r="C21877" s="6"/>
      <c r="H21877" s="8"/>
      <c r="I21877" s="4"/>
      <c r="V21877" s="27"/>
    </row>
    <row r="21878" spans="3:22" x14ac:dyDescent="0.3">
      <c r="C21878" s="6"/>
      <c r="H21878" s="8"/>
      <c r="I21878" s="4"/>
      <c r="V21878" s="27"/>
    </row>
    <row r="21879" spans="3:22" x14ac:dyDescent="0.3">
      <c r="C21879" s="6"/>
      <c r="H21879" s="8"/>
      <c r="I21879" s="4"/>
      <c r="V21879" s="27"/>
    </row>
    <row r="21880" spans="3:22" x14ac:dyDescent="0.3">
      <c r="C21880" s="6"/>
      <c r="H21880" s="8"/>
      <c r="I21880" s="4"/>
      <c r="V21880" s="27"/>
    </row>
    <row r="21881" spans="3:22" x14ac:dyDescent="0.3">
      <c r="C21881" s="6"/>
      <c r="H21881" s="8"/>
      <c r="I21881" s="4"/>
      <c r="V21881" s="27"/>
    </row>
    <row r="21882" spans="3:22" x14ac:dyDescent="0.3">
      <c r="C21882" s="6"/>
      <c r="H21882" s="8"/>
      <c r="I21882" s="4"/>
      <c r="V21882" s="27"/>
    </row>
    <row r="21883" spans="3:22" x14ac:dyDescent="0.3">
      <c r="C21883" s="6"/>
      <c r="H21883" s="8"/>
      <c r="I21883" s="4"/>
      <c r="V21883" s="27"/>
    </row>
    <row r="21884" spans="3:22" x14ac:dyDescent="0.3">
      <c r="C21884" s="6"/>
      <c r="H21884" s="8"/>
      <c r="I21884" s="4"/>
      <c r="V21884" s="27"/>
    </row>
    <row r="21885" spans="3:22" x14ac:dyDescent="0.3">
      <c r="C21885" s="6"/>
      <c r="H21885" s="8"/>
      <c r="I21885" s="4"/>
      <c r="V21885" s="27"/>
    </row>
    <row r="21886" spans="3:22" x14ac:dyDescent="0.3">
      <c r="C21886" s="6"/>
      <c r="H21886" s="8"/>
      <c r="I21886" s="4"/>
      <c r="V21886" s="27"/>
    </row>
    <row r="21887" spans="3:22" x14ac:dyDescent="0.3">
      <c r="C21887" s="6"/>
      <c r="H21887" s="8"/>
      <c r="I21887" s="4"/>
      <c r="V21887" s="27"/>
    </row>
    <row r="21888" spans="3:22" x14ac:dyDescent="0.3">
      <c r="C21888" s="6"/>
      <c r="H21888" s="8"/>
      <c r="I21888" s="4"/>
      <c r="V21888" s="27"/>
    </row>
    <row r="21889" spans="3:22" x14ac:dyDescent="0.3">
      <c r="C21889" s="6"/>
      <c r="H21889" s="8"/>
      <c r="I21889" s="4"/>
      <c r="V21889" s="27"/>
    </row>
    <row r="21890" spans="3:22" x14ac:dyDescent="0.3">
      <c r="C21890" s="6"/>
      <c r="H21890" s="8"/>
      <c r="I21890" s="4"/>
      <c r="V21890" s="27"/>
    </row>
    <row r="21891" spans="3:22" x14ac:dyDescent="0.3">
      <c r="C21891" s="6"/>
      <c r="H21891" s="8"/>
      <c r="I21891" s="4"/>
      <c r="V21891" s="27"/>
    </row>
    <row r="21892" spans="3:22" x14ac:dyDescent="0.3">
      <c r="C21892" s="6"/>
      <c r="H21892" s="8"/>
      <c r="I21892" s="4"/>
      <c r="V21892" s="27"/>
    </row>
    <row r="21893" spans="3:22" x14ac:dyDescent="0.3">
      <c r="C21893" s="6"/>
      <c r="H21893" s="8"/>
      <c r="I21893" s="4"/>
      <c r="V21893" s="27"/>
    </row>
    <row r="21894" spans="3:22" x14ac:dyDescent="0.3">
      <c r="C21894" s="6"/>
      <c r="H21894" s="8"/>
      <c r="I21894" s="4"/>
      <c r="V21894" s="27"/>
    </row>
    <row r="21895" spans="3:22" x14ac:dyDescent="0.3">
      <c r="C21895" s="6"/>
      <c r="H21895" s="8"/>
      <c r="I21895" s="4"/>
      <c r="V21895" s="27"/>
    </row>
    <row r="21896" spans="3:22" x14ac:dyDescent="0.3">
      <c r="C21896" s="6"/>
      <c r="H21896" s="8"/>
      <c r="I21896" s="4"/>
      <c r="V21896" s="27"/>
    </row>
    <row r="21897" spans="3:22" x14ac:dyDescent="0.3">
      <c r="C21897" s="6"/>
      <c r="H21897" s="8"/>
      <c r="I21897" s="4"/>
      <c r="V21897" s="27"/>
    </row>
    <row r="21898" spans="3:22" x14ac:dyDescent="0.3">
      <c r="C21898" s="6"/>
      <c r="H21898" s="8"/>
      <c r="I21898" s="4"/>
      <c r="V21898" s="27"/>
    </row>
    <row r="21899" spans="3:22" x14ac:dyDescent="0.3">
      <c r="C21899" s="6"/>
      <c r="H21899" s="8"/>
      <c r="I21899" s="4"/>
      <c r="V21899" s="27"/>
    </row>
    <row r="21900" spans="3:22" x14ac:dyDescent="0.3">
      <c r="C21900" s="6"/>
      <c r="H21900" s="8"/>
      <c r="I21900" s="4"/>
      <c r="V21900" s="27"/>
    </row>
    <row r="21901" spans="3:22" x14ac:dyDescent="0.3">
      <c r="C21901" s="6"/>
      <c r="H21901" s="8"/>
      <c r="I21901" s="4"/>
      <c r="V21901" s="27"/>
    </row>
    <row r="21902" spans="3:22" x14ac:dyDescent="0.3">
      <c r="C21902" s="6"/>
      <c r="H21902" s="8"/>
      <c r="I21902" s="4"/>
      <c r="V21902" s="27"/>
    </row>
    <row r="21903" spans="3:22" x14ac:dyDescent="0.3">
      <c r="C21903" s="6"/>
      <c r="H21903" s="8"/>
      <c r="I21903" s="4"/>
      <c r="V21903" s="27"/>
    </row>
    <row r="21904" spans="3:22" x14ac:dyDescent="0.3">
      <c r="C21904" s="6"/>
      <c r="H21904" s="8"/>
      <c r="I21904" s="4"/>
      <c r="V21904" s="27"/>
    </row>
    <row r="21905" spans="3:22" x14ac:dyDescent="0.3">
      <c r="C21905" s="6"/>
      <c r="H21905" s="8"/>
      <c r="I21905" s="4"/>
      <c r="V21905" s="27"/>
    </row>
    <row r="21906" spans="3:22" x14ac:dyDescent="0.3">
      <c r="C21906" s="6"/>
      <c r="H21906" s="8"/>
      <c r="I21906" s="4"/>
      <c r="V21906" s="27"/>
    </row>
    <row r="21907" spans="3:22" x14ac:dyDescent="0.3">
      <c r="C21907" s="6"/>
      <c r="H21907" s="8"/>
      <c r="I21907" s="4"/>
      <c r="V21907" s="27"/>
    </row>
    <row r="21908" spans="3:22" x14ac:dyDescent="0.3">
      <c r="C21908" s="6"/>
      <c r="H21908" s="8"/>
      <c r="I21908" s="4"/>
      <c r="V21908" s="27"/>
    </row>
    <row r="21909" spans="3:22" x14ac:dyDescent="0.3">
      <c r="C21909" s="6"/>
      <c r="H21909" s="8"/>
      <c r="I21909" s="4"/>
      <c r="V21909" s="27"/>
    </row>
    <row r="21910" spans="3:22" x14ac:dyDescent="0.3">
      <c r="C21910" s="6"/>
      <c r="H21910" s="8"/>
      <c r="I21910" s="4"/>
      <c r="V21910" s="27"/>
    </row>
    <row r="21911" spans="3:22" x14ac:dyDescent="0.3">
      <c r="C21911" s="6"/>
      <c r="H21911" s="8"/>
      <c r="I21911" s="4"/>
      <c r="V21911" s="27"/>
    </row>
    <row r="21912" spans="3:22" x14ac:dyDescent="0.3">
      <c r="C21912" s="6"/>
      <c r="H21912" s="8"/>
      <c r="I21912" s="4"/>
      <c r="V21912" s="27"/>
    </row>
    <row r="21913" spans="3:22" x14ac:dyDescent="0.3">
      <c r="C21913" s="6"/>
      <c r="H21913" s="8"/>
      <c r="I21913" s="4"/>
      <c r="V21913" s="27"/>
    </row>
    <row r="21914" spans="3:22" x14ac:dyDescent="0.3">
      <c r="C21914" s="6"/>
      <c r="H21914" s="8"/>
      <c r="I21914" s="4"/>
      <c r="V21914" s="27"/>
    </row>
    <row r="21915" spans="3:22" x14ac:dyDescent="0.3">
      <c r="C21915" s="6"/>
      <c r="H21915" s="8"/>
      <c r="I21915" s="4"/>
      <c r="V21915" s="27"/>
    </row>
    <row r="21916" spans="3:22" x14ac:dyDescent="0.3">
      <c r="C21916" s="6"/>
      <c r="H21916" s="8"/>
      <c r="I21916" s="4"/>
      <c r="V21916" s="27"/>
    </row>
    <row r="21917" spans="3:22" x14ac:dyDescent="0.3">
      <c r="C21917" s="6"/>
      <c r="H21917" s="8"/>
      <c r="I21917" s="4"/>
      <c r="V21917" s="27"/>
    </row>
    <row r="21918" spans="3:22" x14ac:dyDescent="0.3">
      <c r="C21918" s="6"/>
      <c r="H21918" s="8"/>
      <c r="I21918" s="4"/>
      <c r="V21918" s="27"/>
    </row>
    <row r="21919" spans="3:22" x14ac:dyDescent="0.3">
      <c r="C21919" s="6"/>
      <c r="H21919" s="8"/>
      <c r="I21919" s="4"/>
      <c r="V21919" s="27"/>
    </row>
    <row r="21920" spans="3:22" x14ac:dyDescent="0.3">
      <c r="C21920" s="6"/>
      <c r="H21920" s="8"/>
      <c r="I21920" s="4"/>
      <c r="V21920" s="27"/>
    </row>
    <row r="21921" spans="3:22" x14ac:dyDescent="0.3">
      <c r="C21921" s="6"/>
      <c r="H21921" s="8"/>
      <c r="I21921" s="4"/>
      <c r="V21921" s="27"/>
    </row>
    <row r="21922" spans="3:22" x14ac:dyDescent="0.3">
      <c r="C21922" s="6"/>
      <c r="H21922" s="8"/>
      <c r="I21922" s="4"/>
      <c r="V21922" s="27"/>
    </row>
    <row r="21923" spans="3:22" x14ac:dyDescent="0.3">
      <c r="C21923" s="6"/>
      <c r="H21923" s="8"/>
      <c r="I21923" s="4"/>
      <c r="V21923" s="27"/>
    </row>
    <row r="21924" spans="3:22" x14ac:dyDescent="0.3">
      <c r="C21924" s="6"/>
      <c r="H21924" s="8"/>
      <c r="I21924" s="4"/>
      <c r="V21924" s="27"/>
    </row>
    <row r="21925" spans="3:22" x14ac:dyDescent="0.3">
      <c r="C21925" s="6"/>
      <c r="H21925" s="8"/>
      <c r="I21925" s="4"/>
      <c r="V21925" s="27"/>
    </row>
    <row r="21926" spans="3:22" x14ac:dyDescent="0.3">
      <c r="C21926" s="6"/>
      <c r="H21926" s="8"/>
      <c r="I21926" s="4"/>
      <c r="V21926" s="27"/>
    </row>
    <row r="21927" spans="3:22" x14ac:dyDescent="0.3">
      <c r="C21927" s="6"/>
      <c r="H21927" s="8"/>
      <c r="I21927" s="4"/>
      <c r="V21927" s="27"/>
    </row>
    <row r="21928" spans="3:22" x14ac:dyDescent="0.3">
      <c r="C21928" s="6"/>
      <c r="H21928" s="8"/>
      <c r="I21928" s="4"/>
      <c r="V21928" s="27"/>
    </row>
    <row r="21929" spans="3:22" x14ac:dyDescent="0.3">
      <c r="C21929" s="6"/>
      <c r="H21929" s="8"/>
      <c r="I21929" s="4"/>
      <c r="V21929" s="27"/>
    </row>
    <row r="21930" spans="3:22" x14ac:dyDescent="0.3">
      <c r="C21930" s="6"/>
      <c r="H21930" s="8"/>
      <c r="I21930" s="4"/>
      <c r="V21930" s="27"/>
    </row>
    <row r="21931" spans="3:22" x14ac:dyDescent="0.3">
      <c r="C21931" s="6"/>
      <c r="H21931" s="8"/>
      <c r="I21931" s="4"/>
      <c r="V21931" s="27"/>
    </row>
    <row r="21932" spans="3:22" x14ac:dyDescent="0.3">
      <c r="C21932" s="6"/>
      <c r="H21932" s="8"/>
      <c r="I21932" s="4"/>
      <c r="V21932" s="27"/>
    </row>
    <row r="21933" spans="3:22" x14ac:dyDescent="0.3">
      <c r="C21933" s="6"/>
      <c r="H21933" s="8"/>
      <c r="I21933" s="4"/>
      <c r="V21933" s="27"/>
    </row>
    <row r="21934" spans="3:22" x14ac:dyDescent="0.3">
      <c r="C21934" s="6"/>
      <c r="H21934" s="8"/>
      <c r="I21934" s="4"/>
      <c r="V21934" s="27"/>
    </row>
    <row r="21935" spans="3:22" x14ac:dyDescent="0.3">
      <c r="C21935" s="6"/>
      <c r="H21935" s="8"/>
      <c r="I21935" s="4"/>
      <c r="V21935" s="27"/>
    </row>
    <row r="21936" spans="3:22" x14ac:dyDescent="0.3">
      <c r="C21936" s="6"/>
      <c r="H21936" s="8"/>
      <c r="I21936" s="4"/>
      <c r="V21936" s="27"/>
    </row>
    <row r="21937" spans="3:22" x14ac:dyDescent="0.3">
      <c r="C21937" s="6"/>
      <c r="H21937" s="8"/>
      <c r="I21937" s="4"/>
      <c r="V21937" s="27"/>
    </row>
    <row r="21938" spans="3:22" x14ac:dyDescent="0.3">
      <c r="C21938" s="6"/>
      <c r="H21938" s="8"/>
      <c r="I21938" s="4"/>
      <c r="V21938" s="27"/>
    </row>
    <row r="21939" spans="3:22" x14ac:dyDescent="0.3">
      <c r="C21939" s="6"/>
      <c r="H21939" s="8"/>
      <c r="I21939" s="4"/>
      <c r="V21939" s="27"/>
    </row>
    <row r="21940" spans="3:22" x14ac:dyDescent="0.3">
      <c r="C21940" s="6"/>
      <c r="H21940" s="8"/>
      <c r="I21940" s="4"/>
      <c r="V21940" s="27"/>
    </row>
    <row r="21941" spans="3:22" x14ac:dyDescent="0.3">
      <c r="C21941" s="6"/>
      <c r="H21941" s="8"/>
      <c r="I21941" s="4"/>
      <c r="V21941" s="27"/>
    </row>
    <row r="21942" spans="3:22" x14ac:dyDescent="0.3">
      <c r="C21942" s="6"/>
      <c r="H21942" s="8"/>
      <c r="I21942" s="4"/>
      <c r="V21942" s="27"/>
    </row>
    <row r="21943" spans="3:22" x14ac:dyDescent="0.3">
      <c r="C21943" s="6"/>
      <c r="H21943" s="8"/>
      <c r="I21943" s="4"/>
      <c r="V21943" s="27"/>
    </row>
    <row r="21944" spans="3:22" x14ac:dyDescent="0.3">
      <c r="C21944" s="6"/>
      <c r="H21944" s="8"/>
      <c r="I21944" s="4"/>
      <c r="V21944" s="27"/>
    </row>
    <row r="21945" spans="3:22" x14ac:dyDescent="0.3">
      <c r="C21945" s="6"/>
      <c r="H21945" s="8"/>
      <c r="I21945" s="4"/>
      <c r="V21945" s="27"/>
    </row>
    <row r="21946" spans="3:22" x14ac:dyDescent="0.3">
      <c r="C21946" s="6"/>
      <c r="H21946" s="8"/>
      <c r="I21946" s="4"/>
      <c r="V21946" s="27"/>
    </row>
    <row r="21947" spans="3:22" x14ac:dyDescent="0.3">
      <c r="C21947" s="6"/>
      <c r="H21947" s="8"/>
      <c r="I21947" s="4"/>
      <c r="V21947" s="27"/>
    </row>
    <row r="21948" spans="3:22" x14ac:dyDescent="0.3">
      <c r="C21948" s="6"/>
      <c r="H21948" s="8"/>
      <c r="I21948" s="4"/>
      <c r="V21948" s="27"/>
    </row>
    <row r="21949" spans="3:22" x14ac:dyDescent="0.3">
      <c r="C21949" s="6"/>
      <c r="H21949" s="8"/>
      <c r="I21949" s="4"/>
      <c r="V21949" s="27"/>
    </row>
    <row r="21950" spans="3:22" x14ac:dyDescent="0.3">
      <c r="C21950" s="6"/>
      <c r="H21950" s="8"/>
      <c r="I21950" s="4"/>
      <c r="V21950" s="27"/>
    </row>
    <row r="21951" spans="3:22" x14ac:dyDescent="0.3">
      <c r="C21951" s="6"/>
      <c r="H21951" s="8"/>
      <c r="I21951" s="4"/>
      <c r="V21951" s="27"/>
    </row>
    <row r="21952" spans="3:22" x14ac:dyDescent="0.3">
      <c r="C21952" s="6"/>
      <c r="H21952" s="8"/>
      <c r="I21952" s="4"/>
      <c r="V21952" s="27"/>
    </row>
    <row r="21953" spans="3:22" x14ac:dyDescent="0.3">
      <c r="C21953" s="6"/>
      <c r="H21953" s="8"/>
      <c r="I21953" s="4"/>
      <c r="V21953" s="27"/>
    </row>
    <row r="21954" spans="3:22" x14ac:dyDescent="0.3">
      <c r="C21954" s="6"/>
      <c r="H21954" s="8"/>
      <c r="I21954" s="4"/>
      <c r="V21954" s="27"/>
    </row>
    <row r="21955" spans="3:22" x14ac:dyDescent="0.3">
      <c r="C21955" s="6"/>
      <c r="H21955" s="8"/>
      <c r="I21955" s="4"/>
      <c r="V21955" s="27"/>
    </row>
    <row r="21956" spans="3:22" x14ac:dyDescent="0.3">
      <c r="C21956" s="6"/>
      <c r="H21956" s="8"/>
      <c r="I21956" s="4"/>
      <c r="V21956" s="27"/>
    </row>
    <row r="21957" spans="3:22" x14ac:dyDescent="0.3">
      <c r="C21957" s="6"/>
      <c r="H21957" s="8"/>
      <c r="I21957" s="4"/>
      <c r="V21957" s="27"/>
    </row>
    <row r="21958" spans="3:22" x14ac:dyDescent="0.3">
      <c r="C21958" s="6"/>
      <c r="H21958" s="8"/>
      <c r="I21958" s="4"/>
      <c r="V21958" s="27"/>
    </row>
    <row r="21959" spans="3:22" x14ac:dyDescent="0.3">
      <c r="C21959" s="6"/>
      <c r="H21959" s="8"/>
      <c r="I21959" s="4"/>
      <c r="V21959" s="27"/>
    </row>
    <row r="21960" spans="3:22" x14ac:dyDescent="0.3">
      <c r="C21960" s="6"/>
      <c r="H21960" s="8"/>
      <c r="I21960" s="4"/>
      <c r="V21960" s="27"/>
    </row>
    <row r="21961" spans="3:22" x14ac:dyDescent="0.3">
      <c r="C21961" s="6"/>
      <c r="H21961" s="8"/>
      <c r="I21961" s="4"/>
      <c r="V21961" s="27"/>
    </row>
    <row r="21962" spans="3:22" x14ac:dyDescent="0.3">
      <c r="C21962" s="6"/>
      <c r="H21962" s="8"/>
      <c r="I21962" s="4"/>
      <c r="V21962" s="27"/>
    </row>
    <row r="21963" spans="3:22" x14ac:dyDescent="0.3">
      <c r="C21963" s="6"/>
      <c r="H21963" s="8"/>
      <c r="I21963" s="4"/>
      <c r="V21963" s="27"/>
    </row>
    <row r="21964" spans="3:22" x14ac:dyDescent="0.3">
      <c r="C21964" s="6"/>
      <c r="H21964" s="8"/>
      <c r="I21964" s="4"/>
      <c r="V21964" s="27"/>
    </row>
    <row r="21965" spans="3:22" x14ac:dyDescent="0.3">
      <c r="C21965" s="6"/>
      <c r="H21965" s="8"/>
      <c r="I21965" s="4"/>
      <c r="V21965" s="27"/>
    </row>
    <row r="21966" spans="3:22" x14ac:dyDescent="0.3">
      <c r="C21966" s="6"/>
      <c r="H21966" s="8"/>
      <c r="I21966" s="4"/>
      <c r="V21966" s="27"/>
    </row>
    <row r="21967" spans="3:22" x14ac:dyDescent="0.3">
      <c r="C21967" s="6"/>
      <c r="H21967" s="8"/>
      <c r="I21967" s="4"/>
      <c r="V21967" s="27"/>
    </row>
    <row r="21968" spans="3:22" x14ac:dyDescent="0.3">
      <c r="C21968" s="6"/>
      <c r="H21968" s="8"/>
      <c r="I21968" s="4"/>
      <c r="V21968" s="27"/>
    </row>
    <row r="21969" spans="3:22" x14ac:dyDescent="0.3">
      <c r="C21969" s="6"/>
      <c r="H21969" s="8"/>
      <c r="I21969" s="4"/>
      <c r="V21969" s="27"/>
    </row>
    <row r="21970" spans="3:22" x14ac:dyDescent="0.3">
      <c r="C21970" s="6"/>
      <c r="H21970" s="8"/>
      <c r="I21970" s="4"/>
      <c r="V21970" s="27"/>
    </row>
    <row r="21971" spans="3:22" x14ac:dyDescent="0.3">
      <c r="C21971" s="6"/>
      <c r="H21971" s="8"/>
      <c r="I21971" s="4"/>
      <c r="V21971" s="27"/>
    </row>
    <row r="21972" spans="3:22" x14ac:dyDescent="0.3">
      <c r="C21972" s="6"/>
      <c r="H21972" s="8"/>
      <c r="I21972" s="4"/>
      <c r="V21972" s="27"/>
    </row>
    <row r="21973" spans="3:22" x14ac:dyDescent="0.3">
      <c r="C21973" s="6"/>
      <c r="H21973" s="8"/>
      <c r="I21973" s="4"/>
      <c r="V21973" s="27"/>
    </row>
    <row r="21974" spans="3:22" x14ac:dyDescent="0.3">
      <c r="C21974" s="6"/>
      <c r="H21974" s="8"/>
      <c r="I21974" s="4"/>
      <c r="V21974" s="27"/>
    </row>
    <row r="21975" spans="3:22" x14ac:dyDescent="0.3">
      <c r="C21975" s="6"/>
      <c r="H21975" s="8"/>
      <c r="I21975" s="4"/>
      <c r="V21975" s="27"/>
    </row>
    <row r="21976" spans="3:22" x14ac:dyDescent="0.3">
      <c r="C21976" s="6"/>
      <c r="H21976" s="8"/>
      <c r="I21976" s="4"/>
      <c r="V21976" s="27"/>
    </row>
    <row r="21977" spans="3:22" x14ac:dyDescent="0.3">
      <c r="C21977" s="6"/>
      <c r="H21977" s="8"/>
      <c r="I21977" s="4"/>
      <c r="V21977" s="27"/>
    </row>
    <row r="21978" spans="3:22" x14ac:dyDescent="0.3">
      <c r="C21978" s="6"/>
      <c r="H21978" s="8"/>
      <c r="I21978" s="4"/>
      <c r="V21978" s="27"/>
    </row>
    <row r="21979" spans="3:22" x14ac:dyDescent="0.3">
      <c r="C21979" s="6"/>
      <c r="H21979" s="8"/>
      <c r="I21979" s="4"/>
      <c r="V21979" s="27"/>
    </row>
    <row r="21980" spans="3:22" x14ac:dyDescent="0.3">
      <c r="C21980" s="6"/>
      <c r="H21980" s="8"/>
      <c r="I21980" s="4"/>
      <c r="V21980" s="27"/>
    </row>
    <row r="21981" spans="3:22" x14ac:dyDescent="0.3">
      <c r="C21981" s="6"/>
      <c r="H21981" s="8"/>
      <c r="I21981" s="4"/>
      <c r="V21981" s="27"/>
    </row>
    <row r="21982" spans="3:22" x14ac:dyDescent="0.3">
      <c r="C21982" s="6"/>
      <c r="H21982" s="8"/>
      <c r="I21982" s="4"/>
      <c r="V21982" s="27"/>
    </row>
    <row r="21983" spans="3:22" x14ac:dyDescent="0.3">
      <c r="C21983" s="6"/>
      <c r="H21983" s="8"/>
      <c r="I21983" s="4"/>
      <c r="V21983" s="27"/>
    </row>
    <row r="21984" spans="3:22" x14ac:dyDescent="0.3">
      <c r="C21984" s="6"/>
      <c r="H21984" s="8"/>
      <c r="I21984" s="4"/>
      <c r="V21984" s="27"/>
    </row>
    <row r="21985" spans="3:22" x14ac:dyDescent="0.3">
      <c r="C21985" s="6"/>
      <c r="H21985" s="8"/>
      <c r="I21985" s="4"/>
      <c r="V21985" s="27"/>
    </row>
    <row r="21986" spans="3:22" x14ac:dyDescent="0.3">
      <c r="C21986" s="6"/>
      <c r="H21986" s="8"/>
      <c r="I21986" s="4"/>
      <c r="V21986" s="27"/>
    </row>
    <row r="21987" spans="3:22" x14ac:dyDescent="0.3">
      <c r="C21987" s="6"/>
      <c r="H21987" s="8"/>
      <c r="I21987" s="4"/>
      <c r="V21987" s="27"/>
    </row>
    <row r="21988" spans="3:22" x14ac:dyDescent="0.3">
      <c r="C21988" s="6"/>
      <c r="H21988" s="8"/>
      <c r="I21988" s="4"/>
      <c r="V21988" s="27"/>
    </row>
    <row r="21989" spans="3:22" x14ac:dyDescent="0.3">
      <c r="C21989" s="6"/>
      <c r="H21989" s="8"/>
      <c r="I21989" s="4"/>
      <c r="V21989" s="27"/>
    </row>
    <row r="21990" spans="3:22" x14ac:dyDescent="0.3">
      <c r="C21990" s="6"/>
      <c r="H21990" s="8"/>
      <c r="I21990" s="4"/>
      <c r="V21990" s="27"/>
    </row>
    <row r="21991" spans="3:22" x14ac:dyDescent="0.3">
      <c r="C21991" s="6"/>
      <c r="H21991" s="8"/>
      <c r="I21991" s="4"/>
      <c r="V21991" s="27"/>
    </row>
    <row r="21992" spans="3:22" x14ac:dyDescent="0.3">
      <c r="C21992" s="6"/>
      <c r="H21992" s="8"/>
      <c r="I21992" s="4"/>
      <c r="V21992" s="27"/>
    </row>
    <row r="21993" spans="3:22" x14ac:dyDescent="0.3">
      <c r="C21993" s="6"/>
      <c r="H21993" s="8"/>
      <c r="I21993" s="4"/>
      <c r="V21993" s="27"/>
    </row>
    <row r="21994" spans="3:22" x14ac:dyDescent="0.3">
      <c r="C21994" s="6"/>
      <c r="H21994" s="8"/>
      <c r="I21994" s="4"/>
      <c r="V21994" s="27"/>
    </row>
    <row r="21995" spans="3:22" x14ac:dyDescent="0.3">
      <c r="C21995" s="6"/>
      <c r="H21995" s="8"/>
      <c r="I21995" s="4"/>
      <c r="V21995" s="27"/>
    </row>
    <row r="21996" spans="3:22" x14ac:dyDescent="0.3">
      <c r="C21996" s="6"/>
      <c r="H21996" s="8"/>
      <c r="I21996" s="4"/>
      <c r="V21996" s="27"/>
    </row>
    <row r="21997" spans="3:22" x14ac:dyDescent="0.3">
      <c r="C21997" s="6"/>
      <c r="H21997" s="8"/>
      <c r="I21997" s="4"/>
      <c r="V21997" s="27"/>
    </row>
    <row r="21998" spans="3:22" x14ac:dyDescent="0.3">
      <c r="C21998" s="6"/>
      <c r="H21998" s="8"/>
      <c r="I21998" s="4"/>
      <c r="V21998" s="27"/>
    </row>
    <row r="21999" spans="3:22" x14ac:dyDescent="0.3">
      <c r="C21999" s="6"/>
      <c r="H21999" s="8"/>
      <c r="I21999" s="4"/>
      <c r="V21999" s="27"/>
    </row>
    <row r="22000" spans="3:22" x14ac:dyDescent="0.3">
      <c r="C22000" s="6"/>
      <c r="H22000" s="8"/>
      <c r="I22000" s="4"/>
      <c r="V22000" s="27"/>
    </row>
    <row r="22001" spans="3:22" x14ac:dyDescent="0.3">
      <c r="C22001" s="6"/>
      <c r="H22001" s="8"/>
      <c r="I22001" s="4"/>
      <c r="V22001" s="27"/>
    </row>
    <row r="22002" spans="3:22" x14ac:dyDescent="0.3">
      <c r="C22002" s="6"/>
      <c r="H22002" s="8"/>
      <c r="I22002" s="4"/>
      <c r="V22002" s="27"/>
    </row>
    <row r="22003" spans="3:22" x14ac:dyDescent="0.3">
      <c r="C22003" s="6"/>
      <c r="H22003" s="8"/>
      <c r="I22003" s="4"/>
      <c r="V22003" s="27"/>
    </row>
    <row r="22004" spans="3:22" x14ac:dyDescent="0.3">
      <c r="C22004" s="6"/>
      <c r="H22004" s="8"/>
      <c r="I22004" s="4"/>
      <c r="V22004" s="27"/>
    </row>
    <row r="22005" spans="3:22" x14ac:dyDescent="0.3">
      <c r="C22005" s="6"/>
      <c r="H22005" s="8"/>
      <c r="I22005" s="4"/>
      <c r="V22005" s="27"/>
    </row>
    <row r="22006" spans="3:22" x14ac:dyDescent="0.3">
      <c r="C22006" s="6"/>
      <c r="H22006" s="8"/>
      <c r="I22006" s="4"/>
      <c r="V22006" s="27"/>
    </row>
    <row r="22007" spans="3:22" x14ac:dyDescent="0.3">
      <c r="C22007" s="6"/>
      <c r="H22007" s="8"/>
      <c r="I22007" s="4"/>
      <c r="V22007" s="27"/>
    </row>
    <row r="22008" spans="3:22" x14ac:dyDescent="0.3">
      <c r="C22008" s="6"/>
      <c r="H22008" s="8"/>
      <c r="I22008" s="4"/>
      <c r="V22008" s="27"/>
    </row>
    <row r="22009" spans="3:22" x14ac:dyDescent="0.3">
      <c r="C22009" s="6"/>
      <c r="H22009" s="8"/>
      <c r="I22009" s="4"/>
      <c r="V22009" s="27"/>
    </row>
    <row r="22010" spans="3:22" x14ac:dyDescent="0.3">
      <c r="C22010" s="6"/>
      <c r="H22010" s="8"/>
      <c r="I22010" s="4"/>
      <c r="V22010" s="27"/>
    </row>
    <row r="22011" spans="3:22" x14ac:dyDescent="0.3">
      <c r="C22011" s="6"/>
      <c r="H22011" s="8"/>
      <c r="I22011" s="4"/>
      <c r="V22011" s="27"/>
    </row>
    <row r="22012" spans="3:22" x14ac:dyDescent="0.3">
      <c r="C22012" s="6"/>
      <c r="H22012" s="8"/>
      <c r="I22012" s="4"/>
      <c r="V22012" s="27"/>
    </row>
    <row r="22013" spans="3:22" x14ac:dyDescent="0.3">
      <c r="C22013" s="6"/>
      <c r="H22013" s="8"/>
      <c r="I22013" s="4"/>
      <c r="V22013" s="27"/>
    </row>
    <row r="22014" spans="3:22" x14ac:dyDescent="0.3">
      <c r="C22014" s="6"/>
      <c r="H22014" s="8"/>
      <c r="I22014" s="4"/>
      <c r="V22014" s="27"/>
    </row>
    <row r="22015" spans="3:22" x14ac:dyDescent="0.3">
      <c r="C22015" s="6"/>
      <c r="H22015" s="8"/>
      <c r="I22015" s="4"/>
      <c r="V22015" s="27"/>
    </row>
    <row r="22016" spans="3:22" x14ac:dyDescent="0.3">
      <c r="C22016" s="6"/>
      <c r="H22016" s="8"/>
      <c r="I22016" s="4"/>
      <c r="V22016" s="27"/>
    </row>
    <row r="22017" spans="3:22" x14ac:dyDescent="0.3">
      <c r="C22017" s="6"/>
      <c r="H22017" s="8"/>
      <c r="I22017" s="4"/>
      <c r="V22017" s="27"/>
    </row>
    <row r="22018" spans="3:22" x14ac:dyDescent="0.3">
      <c r="C22018" s="6"/>
      <c r="H22018" s="8"/>
      <c r="I22018" s="4"/>
      <c r="V22018" s="27"/>
    </row>
    <row r="22019" spans="3:22" x14ac:dyDescent="0.3">
      <c r="C22019" s="6"/>
      <c r="H22019" s="8"/>
      <c r="I22019" s="4"/>
      <c r="V22019" s="27"/>
    </row>
    <row r="22020" spans="3:22" x14ac:dyDescent="0.3">
      <c r="C22020" s="6"/>
      <c r="H22020" s="8"/>
      <c r="I22020" s="4"/>
      <c r="V22020" s="27"/>
    </row>
    <row r="22021" spans="3:22" x14ac:dyDescent="0.3">
      <c r="C22021" s="6"/>
      <c r="H22021" s="8"/>
      <c r="I22021" s="4"/>
      <c r="V22021" s="27"/>
    </row>
    <row r="22022" spans="3:22" x14ac:dyDescent="0.3">
      <c r="C22022" s="6"/>
      <c r="H22022" s="8"/>
      <c r="I22022" s="4"/>
      <c r="V22022" s="27"/>
    </row>
    <row r="22023" spans="3:22" x14ac:dyDescent="0.3">
      <c r="C22023" s="6"/>
      <c r="H22023" s="8"/>
      <c r="I22023" s="4"/>
      <c r="V22023" s="27"/>
    </row>
    <row r="22024" spans="3:22" x14ac:dyDescent="0.3">
      <c r="C22024" s="6"/>
      <c r="H22024" s="8"/>
      <c r="I22024" s="4"/>
      <c r="V22024" s="27"/>
    </row>
    <row r="22025" spans="3:22" x14ac:dyDescent="0.3">
      <c r="C22025" s="6"/>
      <c r="H22025" s="8"/>
      <c r="I22025" s="4"/>
      <c r="V22025" s="27"/>
    </row>
    <row r="22026" spans="3:22" x14ac:dyDescent="0.3">
      <c r="C22026" s="6"/>
      <c r="H22026" s="8"/>
      <c r="I22026" s="4"/>
      <c r="V22026" s="27"/>
    </row>
    <row r="22027" spans="3:22" x14ac:dyDescent="0.3">
      <c r="C22027" s="6"/>
      <c r="H22027" s="8"/>
      <c r="I22027" s="4"/>
      <c r="V22027" s="27"/>
    </row>
    <row r="22028" spans="3:22" x14ac:dyDescent="0.3">
      <c r="C22028" s="6"/>
      <c r="H22028" s="8"/>
      <c r="I22028" s="4"/>
      <c r="V22028" s="27"/>
    </row>
    <row r="22029" spans="3:22" x14ac:dyDescent="0.3">
      <c r="C22029" s="6"/>
      <c r="H22029" s="8"/>
      <c r="I22029" s="4"/>
      <c r="V22029" s="27"/>
    </row>
    <row r="22030" spans="3:22" x14ac:dyDescent="0.3">
      <c r="C22030" s="6"/>
      <c r="H22030" s="8"/>
      <c r="I22030" s="4"/>
      <c r="V22030" s="27"/>
    </row>
    <row r="22031" spans="3:22" x14ac:dyDescent="0.3">
      <c r="C22031" s="6"/>
      <c r="H22031" s="8"/>
      <c r="I22031" s="4"/>
      <c r="V22031" s="27"/>
    </row>
    <row r="22032" spans="3:22" x14ac:dyDescent="0.3">
      <c r="C22032" s="6"/>
      <c r="H22032" s="8"/>
      <c r="I22032" s="4"/>
      <c r="V22032" s="27"/>
    </row>
    <row r="22033" spans="3:22" x14ac:dyDescent="0.3">
      <c r="C22033" s="6"/>
      <c r="H22033" s="8"/>
      <c r="I22033" s="4"/>
      <c r="V22033" s="27"/>
    </row>
    <row r="22034" spans="3:22" x14ac:dyDescent="0.3">
      <c r="C22034" s="6"/>
      <c r="H22034" s="8"/>
      <c r="I22034" s="4"/>
      <c r="V22034" s="27"/>
    </row>
    <row r="22035" spans="3:22" x14ac:dyDescent="0.3">
      <c r="C22035" s="6"/>
      <c r="H22035" s="8"/>
      <c r="I22035" s="4"/>
      <c r="V22035" s="27"/>
    </row>
    <row r="22036" spans="3:22" x14ac:dyDescent="0.3">
      <c r="C22036" s="6"/>
      <c r="H22036" s="8"/>
      <c r="I22036" s="4"/>
      <c r="V22036" s="27"/>
    </row>
    <row r="22037" spans="3:22" x14ac:dyDescent="0.3">
      <c r="C22037" s="6"/>
      <c r="H22037" s="8"/>
      <c r="I22037" s="4"/>
      <c r="V22037" s="27"/>
    </row>
    <row r="22038" spans="3:22" x14ac:dyDescent="0.3">
      <c r="C22038" s="6"/>
      <c r="H22038" s="8"/>
      <c r="I22038" s="4"/>
      <c r="V22038" s="27"/>
    </row>
    <row r="22039" spans="3:22" x14ac:dyDescent="0.3">
      <c r="C22039" s="6"/>
      <c r="H22039" s="8"/>
      <c r="I22039" s="4"/>
      <c r="V22039" s="27"/>
    </row>
    <row r="22040" spans="3:22" x14ac:dyDescent="0.3">
      <c r="C22040" s="6"/>
      <c r="H22040" s="8"/>
      <c r="I22040" s="4"/>
      <c r="V22040" s="27"/>
    </row>
    <row r="22041" spans="3:22" x14ac:dyDescent="0.3">
      <c r="C22041" s="6"/>
      <c r="H22041" s="8"/>
      <c r="I22041" s="4"/>
      <c r="V22041" s="27"/>
    </row>
    <row r="22042" spans="3:22" x14ac:dyDescent="0.3">
      <c r="C22042" s="6"/>
      <c r="H22042" s="8"/>
      <c r="I22042" s="4"/>
      <c r="V22042" s="27"/>
    </row>
    <row r="22043" spans="3:22" x14ac:dyDescent="0.3">
      <c r="C22043" s="6"/>
      <c r="H22043" s="8"/>
      <c r="I22043" s="4"/>
      <c r="V22043" s="27"/>
    </row>
    <row r="22044" spans="3:22" x14ac:dyDescent="0.3">
      <c r="C22044" s="6"/>
      <c r="H22044" s="8"/>
      <c r="I22044" s="4"/>
      <c r="V22044" s="27"/>
    </row>
    <row r="22045" spans="3:22" x14ac:dyDescent="0.3">
      <c r="C22045" s="6"/>
      <c r="H22045" s="8"/>
      <c r="I22045" s="4"/>
      <c r="V22045" s="27"/>
    </row>
    <row r="22046" spans="3:22" x14ac:dyDescent="0.3">
      <c r="C22046" s="6"/>
      <c r="H22046" s="8"/>
      <c r="I22046" s="4"/>
      <c r="V22046" s="27"/>
    </row>
    <row r="22047" spans="3:22" x14ac:dyDescent="0.3">
      <c r="C22047" s="6"/>
      <c r="H22047" s="8"/>
      <c r="I22047" s="4"/>
      <c r="V22047" s="27"/>
    </row>
    <row r="22048" spans="3:22" x14ac:dyDescent="0.3">
      <c r="C22048" s="6"/>
      <c r="H22048" s="8"/>
      <c r="I22048" s="4"/>
      <c r="V22048" s="27"/>
    </row>
    <row r="22049" spans="3:22" x14ac:dyDescent="0.3">
      <c r="C22049" s="6"/>
      <c r="H22049" s="8"/>
      <c r="I22049" s="4"/>
      <c r="V22049" s="27"/>
    </row>
    <row r="22050" spans="3:22" x14ac:dyDescent="0.3">
      <c r="C22050" s="6"/>
      <c r="H22050" s="8"/>
      <c r="I22050" s="4"/>
      <c r="V22050" s="27"/>
    </row>
    <row r="22051" spans="3:22" x14ac:dyDescent="0.3">
      <c r="C22051" s="6"/>
      <c r="H22051" s="8"/>
      <c r="I22051" s="4"/>
      <c r="V22051" s="27"/>
    </row>
    <row r="22052" spans="3:22" x14ac:dyDescent="0.3">
      <c r="C22052" s="6"/>
      <c r="H22052" s="8"/>
      <c r="I22052" s="4"/>
      <c r="V22052" s="27"/>
    </row>
    <row r="22053" spans="3:22" x14ac:dyDescent="0.3">
      <c r="C22053" s="6"/>
      <c r="H22053" s="8"/>
      <c r="I22053" s="4"/>
      <c r="V22053" s="27"/>
    </row>
    <row r="22054" spans="3:22" x14ac:dyDescent="0.3">
      <c r="C22054" s="6"/>
      <c r="H22054" s="8"/>
      <c r="I22054" s="4"/>
      <c r="V22054" s="27"/>
    </row>
    <row r="22055" spans="3:22" x14ac:dyDescent="0.3">
      <c r="C22055" s="6"/>
      <c r="H22055" s="8"/>
      <c r="I22055" s="4"/>
      <c r="V22055" s="27"/>
    </row>
    <row r="22056" spans="3:22" x14ac:dyDescent="0.3">
      <c r="C22056" s="6"/>
      <c r="H22056" s="8"/>
      <c r="I22056" s="4"/>
      <c r="V22056" s="27"/>
    </row>
    <row r="22057" spans="3:22" x14ac:dyDescent="0.3">
      <c r="C22057" s="6"/>
      <c r="H22057" s="8"/>
      <c r="I22057" s="4"/>
      <c r="V22057" s="27"/>
    </row>
    <row r="22058" spans="3:22" x14ac:dyDescent="0.3">
      <c r="C22058" s="6"/>
      <c r="H22058" s="8"/>
      <c r="I22058" s="4"/>
      <c r="V22058" s="27"/>
    </row>
    <row r="22059" spans="3:22" x14ac:dyDescent="0.3">
      <c r="C22059" s="6"/>
      <c r="H22059" s="8"/>
      <c r="I22059" s="4"/>
      <c r="V22059" s="27"/>
    </row>
    <row r="22060" spans="3:22" x14ac:dyDescent="0.3">
      <c r="C22060" s="6"/>
      <c r="H22060" s="8"/>
      <c r="I22060" s="4"/>
      <c r="V22060" s="27"/>
    </row>
    <row r="22061" spans="3:22" x14ac:dyDescent="0.3">
      <c r="C22061" s="6"/>
      <c r="H22061" s="8"/>
      <c r="I22061" s="4"/>
      <c r="V22061" s="27"/>
    </row>
    <row r="22062" spans="3:22" x14ac:dyDescent="0.3">
      <c r="C22062" s="6"/>
      <c r="H22062" s="8"/>
      <c r="I22062" s="4"/>
      <c r="V22062" s="27"/>
    </row>
    <row r="22063" spans="3:22" x14ac:dyDescent="0.3">
      <c r="C22063" s="6"/>
      <c r="H22063" s="8"/>
      <c r="I22063" s="4"/>
      <c r="V22063" s="27"/>
    </row>
    <row r="22064" spans="3:22" x14ac:dyDescent="0.3">
      <c r="C22064" s="6"/>
      <c r="H22064" s="8"/>
      <c r="I22064" s="4"/>
      <c r="V22064" s="27"/>
    </row>
    <row r="22065" spans="3:22" x14ac:dyDescent="0.3">
      <c r="C22065" s="6"/>
      <c r="H22065" s="8"/>
      <c r="I22065" s="4"/>
      <c r="V22065" s="27"/>
    </row>
    <row r="22066" spans="3:22" x14ac:dyDescent="0.3">
      <c r="C22066" s="6"/>
      <c r="H22066" s="8"/>
      <c r="I22066" s="4"/>
      <c r="V22066" s="27"/>
    </row>
    <row r="22067" spans="3:22" x14ac:dyDescent="0.3">
      <c r="C22067" s="6"/>
      <c r="H22067" s="8"/>
      <c r="I22067" s="4"/>
      <c r="V22067" s="27"/>
    </row>
    <row r="22068" spans="3:22" x14ac:dyDescent="0.3">
      <c r="C22068" s="6"/>
      <c r="H22068" s="8"/>
      <c r="I22068" s="4"/>
      <c r="V22068" s="27"/>
    </row>
    <row r="22069" spans="3:22" x14ac:dyDescent="0.3">
      <c r="C22069" s="6"/>
      <c r="H22069" s="8"/>
      <c r="I22069" s="4"/>
      <c r="V22069" s="27"/>
    </row>
    <row r="22070" spans="3:22" x14ac:dyDescent="0.3">
      <c r="C22070" s="6"/>
      <c r="H22070" s="8"/>
      <c r="I22070" s="4"/>
      <c r="V22070" s="27"/>
    </row>
    <row r="22071" spans="3:22" x14ac:dyDescent="0.3">
      <c r="C22071" s="6"/>
      <c r="H22071" s="8"/>
      <c r="I22071" s="4"/>
      <c r="V22071" s="27"/>
    </row>
    <row r="22072" spans="3:22" x14ac:dyDescent="0.3">
      <c r="C22072" s="6"/>
      <c r="H22072" s="8"/>
      <c r="I22072" s="4"/>
      <c r="V22072" s="27"/>
    </row>
    <row r="22073" spans="3:22" x14ac:dyDescent="0.3">
      <c r="C22073" s="6"/>
      <c r="H22073" s="8"/>
      <c r="I22073" s="4"/>
      <c r="V22073" s="27"/>
    </row>
    <row r="22074" spans="3:22" x14ac:dyDescent="0.3">
      <c r="C22074" s="6"/>
      <c r="H22074" s="8"/>
      <c r="I22074" s="4"/>
      <c r="V22074" s="27"/>
    </row>
    <row r="22075" spans="3:22" x14ac:dyDescent="0.3">
      <c r="C22075" s="6"/>
      <c r="H22075" s="8"/>
      <c r="I22075" s="4"/>
      <c r="V22075" s="27"/>
    </row>
    <row r="22076" spans="3:22" x14ac:dyDescent="0.3">
      <c r="C22076" s="6"/>
      <c r="H22076" s="8"/>
      <c r="I22076" s="4"/>
      <c r="V22076" s="27"/>
    </row>
    <row r="22077" spans="3:22" x14ac:dyDescent="0.3">
      <c r="C22077" s="6"/>
      <c r="H22077" s="8"/>
      <c r="I22077" s="4"/>
      <c r="V22077" s="27"/>
    </row>
    <row r="22078" spans="3:22" x14ac:dyDescent="0.3">
      <c r="C22078" s="6"/>
      <c r="H22078" s="8"/>
      <c r="I22078" s="4"/>
      <c r="V22078" s="27"/>
    </row>
    <row r="22079" spans="3:22" x14ac:dyDescent="0.3">
      <c r="C22079" s="6"/>
      <c r="H22079" s="8"/>
      <c r="I22079" s="4"/>
      <c r="V22079" s="27"/>
    </row>
    <row r="22080" spans="3:22" x14ac:dyDescent="0.3">
      <c r="C22080" s="6"/>
      <c r="H22080" s="8"/>
      <c r="I22080" s="4"/>
      <c r="V22080" s="27"/>
    </row>
    <row r="22081" spans="3:22" x14ac:dyDescent="0.3">
      <c r="C22081" s="6"/>
      <c r="H22081" s="8"/>
      <c r="I22081" s="4"/>
      <c r="V22081" s="27"/>
    </row>
    <row r="22082" spans="3:22" x14ac:dyDescent="0.3">
      <c r="C22082" s="6"/>
      <c r="H22082" s="8"/>
      <c r="I22082" s="4"/>
      <c r="V22082" s="27"/>
    </row>
    <row r="22083" spans="3:22" x14ac:dyDescent="0.3">
      <c r="C22083" s="6"/>
      <c r="H22083" s="8"/>
      <c r="I22083" s="4"/>
      <c r="V22083" s="27"/>
    </row>
    <row r="22084" spans="3:22" x14ac:dyDescent="0.3">
      <c r="C22084" s="6"/>
      <c r="H22084" s="8"/>
      <c r="I22084" s="4"/>
      <c r="V22084" s="27"/>
    </row>
    <row r="22085" spans="3:22" x14ac:dyDescent="0.3">
      <c r="C22085" s="6"/>
      <c r="H22085" s="8"/>
      <c r="I22085" s="4"/>
      <c r="V22085" s="27"/>
    </row>
    <row r="22086" spans="3:22" x14ac:dyDescent="0.3">
      <c r="C22086" s="6"/>
      <c r="H22086" s="8"/>
      <c r="I22086" s="4"/>
      <c r="V22086" s="27"/>
    </row>
    <row r="22087" spans="3:22" x14ac:dyDescent="0.3">
      <c r="C22087" s="6"/>
      <c r="H22087" s="8"/>
      <c r="I22087" s="4"/>
      <c r="V22087" s="27"/>
    </row>
    <row r="22088" spans="3:22" x14ac:dyDescent="0.3">
      <c r="C22088" s="6"/>
      <c r="H22088" s="8"/>
      <c r="I22088" s="4"/>
      <c r="V22088" s="27"/>
    </row>
    <row r="22089" spans="3:22" x14ac:dyDescent="0.3">
      <c r="C22089" s="6"/>
      <c r="H22089" s="8"/>
      <c r="I22089" s="4"/>
      <c r="V22089" s="27"/>
    </row>
    <row r="22090" spans="3:22" x14ac:dyDescent="0.3">
      <c r="C22090" s="6"/>
      <c r="H22090" s="8"/>
      <c r="I22090" s="4"/>
      <c r="V22090" s="27"/>
    </row>
    <row r="22091" spans="3:22" x14ac:dyDescent="0.3">
      <c r="C22091" s="6"/>
      <c r="H22091" s="8"/>
      <c r="I22091" s="4"/>
      <c r="V22091" s="27"/>
    </row>
    <row r="22092" spans="3:22" x14ac:dyDescent="0.3">
      <c r="C22092" s="6"/>
      <c r="H22092" s="8"/>
      <c r="I22092" s="4"/>
      <c r="V22092" s="27"/>
    </row>
    <row r="22093" spans="3:22" x14ac:dyDescent="0.3">
      <c r="C22093" s="6"/>
      <c r="H22093" s="8"/>
      <c r="I22093" s="4"/>
      <c r="V22093" s="27"/>
    </row>
    <row r="22094" spans="3:22" x14ac:dyDescent="0.3">
      <c r="C22094" s="6"/>
      <c r="H22094" s="8"/>
      <c r="I22094" s="4"/>
      <c r="V22094" s="27"/>
    </row>
    <row r="22095" spans="3:22" x14ac:dyDescent="0.3">
      <c r="C22095" s="6"/>
      <c r="H22095" s="8"/>
      <c r="I22095" s="4"/>
      <c r="V22095" s="27"/>
    </row>
    <row r="22096" spans="3:22" x14ac:dyDescent="0.3">
      <c r="C22096" s="6"/>
      <c r="H22096" s="8"/>
      <c r="I22096" s="4"/>
      <c r="V22096" s="27"/>
    </row>
    <row r="22097" spans="3:22" x14ac:dyDescent="0.3">
      <c r="C22097" s="6"/>
      <c r="H22097" s="8"/>
      <c r="I22097" s="4"/>
      <c r="V22097" s="27"/>
    </row>
    <row r="22098" spans="3:22" x14ac:dyDescent="0.3">
      <c r="C22098" s="6"/>
      <c r="H22098" s="8"/>
      <c r="I22098" s="4"/>
      <c r="V22098" s="27"/>
    </row>
    <row r="22099" spans="3:22" x14ac:dyDescent="0.3">
      <c r="C22099" s="6"/>
      <c r="H22099" s="8"/>
      <c r="I22099" s="4"/>
      <c r="V22099" s="27"/>
    </row>
    <row r="22100" spans="3:22" x14ac:dyDescent="0.3">
      <c r="C22100" s="6"/>
      <c r="H22100" s="8"/>
      <c r="I22100" s="4"/>
      <c r="V22100" s="27"/>
    </row>
    <row r="22101" spans="3:22" x14ac:dyDescent="0.3">
      <c r="C22101" s="6"/>
      <c r="H22101" s="8"/>
      <c r="I22101" s="4"/>
      <c r="V22101" s="27"/>
    </row>
    <row r="22102" spans="3:22" x14ac:dyDescent="0.3">
      <c r="C22102" s="6"/>
      <c r="H22102" s="8"/>
      <c r="I22102" s="4"/>
      <c r="V22102" s="27"/>
    </row>
    <row r="22103" spans="3:22" x14ac:dyDescent="0.3">
      <c r="C22103" s="6"/>
      <c r="H22103" s="8"/>
      <c r="I22103" s="4"/>
      <c r="V22103" s="27"/>
    </row>
    <row r="22104" spans="3:22" x14ac:dyDescent="0.3">
      <c r="C22104" s="6"/>
      <c r="H22104" s="8"/>
      <c r="I22104" s="4"/>
      <c r="V22104" s="27"/>
    </row>
    <row r="22105" spans="3:22" x14ac:dyDescent="0.3">
      <c r="C22105" s="6"/>
      <c r="H22105" s="8"/>
      <c r="I22105" s="4"/>
      <c r="V22105" s="27"/>
    </row>
    <row r="22106" spans="3:22" x14ac:dyDescent="0.3">
      <c r="C22106" s="6"/>
      <c r="H22106" s="8"/>
      <c r="I22106" s="4"/>
      <c r="V22106" s="27"/>
    </row>
    <row r="22107" spans="3:22" x14ac:dyDescent="0.3">
      <c r="C22107" s="6"/>
      <c r="H22107" s="8"/>
      <c r="I22107" s="4"/>
      <c r="V22107" s="27"/>
    </row>
    <row r="22108" spans="3:22" x14ac:dyDescent="0.3">
      <c r="C22108" s="6"/>
      <c r="H22108" s="8"/>
      <c r="I22108" s="4"/>
      <c r="V22108" s="27"/>
    </row>
    <row r="22109" spans="3:22" x14ac:dyDescent="0.3">
      <c r="C22109" s="6"/>
      <c r="H22109" s="8"/>
      <c r="I22109" s="4"/>
      <c r="V22109" s="27"/>
    </row>
    <row r="22110" spans="3:22" x14ac:dyDescent="0.3">
      <c r="C22110" s="6"/>
      <c r="H22110" s="8"/>
      <c r="I22110" s="4"/>
      <c r="V22110" s="27"/>
    </row>
    <row r="22111" spans="3:22" x14ac:dyDescent="0.3">
      <c r="C22111" s="6"/>
      <c r="H22111" s="8"/>
      <c r="I22111" s="4"/>
      <c r="V22111" s="27"/>
    </row>
    <row r="22112" spans="3:22" x14ac:dyDescent="0.3">
      <c r="C22112" s="6"/>
      <c r="H22112" s="8"/>
      <c r="I22112" s="4"/>
      <c r="V22112" s="27"/>
    </row>
    <row r="22113" spans="3:22" x14ac:dyDescent="0.3">
      <c r="C22113" s="6"/>
      <c r="H22113" s="8"/>
      <c r="I22113" s="4"/>
      <c r="V22113" s="27"/>
    </row>
    <row r="22114" spans="3:22" x14ac:dyDescent="0.3">
      <c r="C22114" s="6"/>
      <c r="H22114" s="8"/>
      <c r="I22114" s="4"/>
      <c r="V22114" s="27"/>
    </row>
    <row r="22115" spans="3:22" x14ac:dyDescent="0.3">
      <c r="C22115" s="6"/>
      <c r="H22115" s="8"/>
      <c r="I22115" s="4"/>
      <c r="V22115" s="27"/>
    </row>
    <row r="22116" spans="3:22" x14ac:dyDescent="0.3">
      <c r="C22116" s="6"/>
      <c r="H22116" s="8"/>
      <c r="I22116" s="4"/>
      <c r="V22116" s="27"/>
    </row>
    <row r="22117" spans="3:22" x14ac:dyDescent="0.3">
      <c r="C22117" s="6"/>
      <c r="H22117" s="8"/>
      <c r="I22117" s="4"/>
      <c r="V22117" s="27"/>
    </row>
    <row r="22118" spans="3:22" x14ac:dyDescent="0.3">
      <c r="C22118" s="6"/>
      <c r="H22118" s="8"/>
      <c r="I22118" s="4"/>
      <c r="V22118" s="27"/>
    </row>
    <row r="22119" spans="3:22" x14ac:dyDescent="0.3">
      <c r="C22119" s="6"/>
      <c r="H22119" s="8"/>
      <c r="I22119" s="4"/>
      <c r="V22119" s="27"/>
    </row>
    <row r="22120" spans="3:22" x14ac:dyDescent="0.3">
      <c r="C22120" s="6"/>
      <c r="H22120" s="8"/>
      <c r="I22120" s="4"/>
      <c r="V22120" s="27"/>
    </row>
    <row r="22121" spans="3:22" x14ac:dyDescent="0.3">
      <c r="C22121" s="6"/>
      <c r="H22121" s="8"/>
      <c r="I22121" s="4"/>
      <c r="V22121" s="27"/>
    </row>
    <row r="22122" spans="3:22" x14ac:dyDescent="0.3">
      <c r="C22122" s="6"/>
      <c r="H22122" s="8"/>
      <c r="I22122" s="4"/>
      <c r="V22122" s="27"/>
    </row>
    <row r="22123" spans="3:22" x14ac:dyDescent="0.3">
      <c r="C22123" s="6"/>
      <c r="H22123" s="8"/>
      <c r="I22123" s="4"/>
      <c r="V22123" s="27"/>
    </row>
    <row r="22124" spans="3:22" x14ac:dyDescent="0.3">
      <c r="C22124" s="6"/>
      <c r="H22124" s="8"/>
      <c r="I22124" s="4"/>
      <c r="V22124" s="27"/>
    </row>
    <row r="22125" spans="3:22" x14ac:dyDescent="0.3">
      <c r="C22125" s="6"/>
      <c r="H22125" s="8"/>
      <c r="I22125" s="4"/>
      <c r="V22125" s="27"/>
    </row>
    <row r="22126" spans="3:22" x14ac:dyDescent="0.3">
      <c r="C22126" s="6"/>
      <c r="H22126" s="8"/>
      <c r="I22126" s="4"/>
      <c r="V22126" s="27"/>
    </row>
    <row r="22127" spans="3:22" x14ac:dyDescent="0.3">
      <c r="C22127" s="6"/>
      <c r="H22127" s="8"/>
      <c r="I22127" s="4"/>
      <c r="V22127" s="27"/>
    </row>
    <row r="22128" spans="3:22" x14ac:dyDescent="0.3">
      <c r="C22128" s="6"/>
      <c r="H22128" s="8"/>
      <c r="I22128" s="4"/>
      <c r="V22128" s="27"/>
    </row>
    <row r="22129" spans="3:22" x14ac:dyDescent="0.3">
      <c r="C22129" s="6"/>
      <c r="H22129" s="8"/>
      <c r="I22129" s="4"/>
      <c r="V22129" s="27"/>
    </row>
    <row r="22130" spans="3:22" x14ac:dyDescent="0.3">
      <c r="C22130" s="6"/>
      <c r="H22130" s="8"/>
      <c r="I22130" s="4"/>
      <c r="V22130" s="27"/>
    </row>
    <row r="22131" spans="3:22" x14ac:dyDescent="0.3">
      <c r="C22131" s="6"/>
      <c r="H22131" s="8"/>
      <c r="I22131" s="4"/>
      <c r="V22131" s="27"/>
    </row>
    <row r="22132" spans="3:22" x14ac:dyDescent="0.3">
      <c r="C22132" s="6"/>
      <c r="H22132" s="8"/>
      <c r="I22132" s="4"/>
      <c r="V22132" s="27"/>
    </row>
    <row r="22133" spans="3:22" x14ac:dyDescent="0.3">
      <c r="C22133" s="6"/>
      <c r="H22133" s="8"/>
      <c r="I22133" s="4"/>
      <c r="V22133" s="27"/>
    </row>
    <row r="22134" spans="3:22" x14ac:dyDescent="0.3">
      <c r="C22134" s="6"/>
      <c r="H22134" s="8"/>
      <c r="I22134" s="4"/>
      <c r="V22134" s="27"/>
    </row>
    <row r="22135" spans="3:22" x14ac:dyDescent="0.3">
      <c r="C22135" s="6"/>
      <c r="H22135" s="8"/>
      <c r="I22135" s="4"/>
      <c r="V22135" s="27"/>
    </row>
    <row r="22136" spans="3:22" x14ac:dyDescent="0.3">
      <c r="C22136" s="6"/>
      <c r="H22136" s="8"/>
      <c r="I22136" s="4"/>
      <c r="V22136" s="27"/>
    </row>
    <row r="22137" spans="3:22" x14ac:dyDescent="0.3">
      <c r="C22137" s="6"/>
      <c r="H22137" s="8"/>
      <c r="I22137" s="4"/>
      <c r="V22137" s="27"/>
    </row>
    <row r="22138" spans="3:22" x14ac:dyDescent="0.3">
      <c r="C22138" s="6"/>
      <c r="H22138" s="8"/>
      <c r="I22138" s="4"/>
      <c r="V22138" s="27"/>
    </row>
    <row r="22139" spans="3:22" x14ac:dyDescent="0.3">
      <c r="C22139" s="6"/>
      <c r="H22139" s="8"/>
      <c r="I22139" s="4"/>
      <c r="V22139" s="27"/>
    </row>
    <row r="22140" spans="3:22" x14ac:dyDescent="0.3">
      <c r="C22140" s="6"/>
      <c r="H22140" s="8"/>
      <c r="I22140" s="4"/>
      <c r="V22140" s="27"/>
    </row>
    <row r="22141" spans="3:22" x14ac:dyDescent="0.3">
      <c r="C22141" s="6"/>
      <c r="H22141" s="8"/>
      <c r="I22141" s="4"/>
      <c r="V22141" s="27"/>
    </row>
    <row r="22142" spans="3:22" x14ac:dyDescent="0.3">
      <c r="C22142" s="6"/>
      <c r="H22142" s="8"/>
      <c r="I22142" s="4"/>
      <c r="V22142" s="27"/>
    </row>
    <row r="22143" spans="3:22" x14ac:dyDescent="0.3">
      <c r="C22143" s="6"/>
      <c r="H22143" s="8"/>
      <c r="I22143" s="4"/>
      <c r="V22143" s="27"/>
    </row>
    <row r="22144" spans="3:22" x14ac:dyDescent="0.3">
      <c r="C22144" s="6"/>
      <c r="H22144" s="8"/>
      <c r="I22144" s="4"/>
      <c r="V22144" s="27"/>
    </row>
    <row r="22145" spans="3:22" x14ac:dyDescent="0.3">
      <c r="C22145" s="6"/>
      <c r="H22145" s="8"/>
      <c r="I22145" s="4"/>
      <c r="V22145" s="27"/>
    </row>
    <row r="22146" spans="3:22" x14ac:dyDescent="0.3">
      <c r="C22146" s="6"/>
      <c r="H22146" s="8"/>
      <c r="I22146" s="4"/>
      <c r="V22146" s="27"/>
    </row>
    <row r="22147" spans="3:22" x14ac:dyDescent="0.3">
      <c r="C22147" s="6"/>
      <c r="H22147" s="8"/>
      <c r="I22147" s="4"/>
      <c r="V22147" s="27"/>
    </row>
    <row r="22148" spans="3:22" x14ac:dyDescent="0.3">
      <c r="C22148" s="6"/>
      <c r="H22148" s="8"/>
      <c r="I22148" s="4"/>
      <c r="V22148" s="27"/>
    </row>
    <row r="22149" spans="3:22" x14ac:dyDescent="0.3">
      <c r="C22149" s="6"/>
      <c r="H22149" s="8"/>
      <c r="I22149" s="4"/>
      <c r="V22149" s="27"/>
    </row>
    <row r="22150" spans="3:22" x14ac:dyDescent="0.3">
      <c r="C22150" s="6"/>
      <c r="H22150" s="8"/>
      <c r="I22150" s="4"/>
      <c r="V22150" s="27"/>
    </row>
    <row r="22151" spans="3:22" x14ac:dyDescent="0.3">
      <c r="C22151" s="6"/>
      <c r="H22151" s="8"/>
      <c r="I22151" s="4"/>
      <c r="V22151" s="27"/>
    </row>
    <row r="22152" spans="3:22" x14ac:dyDescent="0.3">
      <c r="C22152" s="6"/>
      <c r="H22152" s="8"/>
      <c r="I22152" s="4"/>
      <c r="V22152" s="27"/>
    </row>
    <row r="22153" spans="3:22" x14ac:dyDescent="0.3">
      <c r="C22153" s="6"/>
      <c r="H22153" s="8"/>
      <c r="I22153" s="4"/>
      <c r="V22153" s="27"/>
    </row>
    <row r="22154" spans="3:22" x14ac:dyDescent="0.3">
      <c r="C22154" s="6"/>
      <c r="H22154" s="8"/>
      <c r="I22154" s="4"/>
      <c r="V22154" s="27"/>
    </row>
    <row r="22155" spans="3:22" x14ac:dyDescent="0.3">
      <c r="C22155" s="6"/>
      <c r="H22155" s="8"/>
      <c r="I22155" s="4"/>
      <c r="V22155" s="27"/>
    </row>
    <row r="22156" spans="3:22" x14ac:dyDescent="0.3">
      <c r="C22156" s="6"/>
      <c r="H22156" s="8"/>
      <c r="I22156" s="4"/>
      <c r="V22156" s="27"/>
    </row>
    <row r="22157" spans="3:22" x14ac:dyDescent="0.3">
      <c r="C22157" s="6"/>
      <c r="H22157" s="8"/>
      <c r="I22157" s="4"/>
      <c r="V22157" s="27"/>
    </row>
    <row r="22158" spans="3:22" x14ac:dyDescent="0.3">
      <c r="C22158" s="6"/>
      <c r="H22158" s="8"/>
      <c r="I22158" s="4"/>
      <c r="V22158" s="27"/>
    </row>
    <row r="22159" spans="3:22" x14ac:dyDescent="0.3">
      <c r="C22159" s="6"/>
      <c r="H22159" s="8"/>
      <c r="I22159" s="4"/>
      <c r="V22159" s="27"/>
    </row>
    <row r="22160" spans="3:22" x14ac:dyDescent="0.3">
      <c r="C22160" s="6"/>
      <c r="H22160" s="8"/>
      <c r="I22160" s="4"/>
      <c r="V22160" s="27"/>
    </row>
    <row r="22161" spans="3:22" x14ac:dyDescent="0.3">
      <c r="C22161" s="6"/>
      <c r="H22161" s="8"/>
      <c r="I22161" s="4"/>
      <c r="V22161" s="27"/>
    </row>
    <row r="22162" spans="3:22" x14ac:dyDescent="0.3">
      <c r="C22162" s="6"/>
      <c r="H22162" s="8"/>
      <c r="I22162" s="4"/>
      <c r="V22162" s="27"/>
    </row>
    <row r="22163" spans="3:22" x14ac:dyDescent="0.3">
      <c r="C22163" s="6"/>
      <c r="H22163" s="8"/>
      <c r="I22163" s="4"/>
      <c r="V22163" s="27"/>
    </row>
    <row r="22164" spans="3:22" x14ac:dyDescent="0.3">
      <c r="C22164" s="6"/>
      <c r="H22164" s="8"/>
      <c r="I22164" s="4"/>
      <c r="V22164" s="27"/>
    </row>
    <row r="22165" spans="3:22" x14ac:dyDescent="0.3">
      <c r="C22165" s="6"/>
      <c r="H22165" s="8"/>
      <c r="I22165" s="4"/>
      <c r="V22165" s="27"/>
    </row>
    <row r="22166" spans="3:22" x14ac:dyDescent="0.3">
      <c r="C22166" s="6"/>
      <c r="H22166" s="8"/>
      <c r="I22166" s="4"/>
      <c r="V22166" s="27"/>
    </row>
    <row r="22167" spans="3:22" x14ac:dyDescent="0.3">
      <c r="C22167" s="6"/>
      <c r="H22167" s="8"/>
      <c r="I22167" s="4"/>
      <c r="V22167" s="27"/>
    </row>
    <row r="22168" spans="3:22" x14ac:dyDescent="0.3">
      <c r="C22168" s="6"/>
      <c r="H22168" s="8"/>
      <c r="I22168" s="4"/>
      <c r="V22168" s="27"/>
    </row>
    <row r="22169" spans="3:22" x14ac:dyDescent="0.3">
      <c r="C22169" s="6"/>
      <c r="H22169" s="8"/>
      <c r="I22169" s="4"/>
      <c r="V22169" s="27"/>
    </row>
    <row r="22170" spans="3:22" x14ac:dyDescent="0.3">
      <c r="C22170" s="6"/>
      <c r="H22170" s="8"/>
      <c r="I22170" s="4"/>
      <c r="V22170" s="27"/>
    </row>
    <row r="22171" spans="3:22" x14ac:dyDescent="0.3">
      <c r="C22171" s="6"/>
      <c r="H22171" s="8"/>
      <c r="I22171" s="4"/>
      <c r="V22171" s="27"/>
    </row>
    <row r="22172" spans="3:22" x14ac:dyDescent="0.3">
      <c r="C22172" s="6"/>
      <c r="H22172" s="8"/>
      <c r="I22172" s="4"/>
      <c r="V22172" s="27"/>
    </row>
    <row r="22173" spans="3:22" x14ac:dyDescent="0.3">
      <c r="C22173" s="6"/>
      <c r="H22173" s="8"/>
      <c r="I22173" s="4"/>
      <c r="V22173" s="27"/>
    </row>
    <row r="22174" spans="3:22" x14ac:dyDescent="0.3">
      <c r="C22174" s="6"/>
      <c r="H22174" s="8"/>
      <c r="I22174" s="4"/>
      <c r="V22174" s="27"/>
    </row>
    <row r="22175" spans="3:22" x14ac:dyDescent="0.3">
      <c r="C22175" s="6"/>
      <c r="H22175" s="8"/>
      <c r="I22175" s="4"/>
      <c r="V22175" s="27"/>
    </row>
    <row r="22176" spans="3:22" x14ac:dyDescent="0.3">
      <c r="C22176" s="6"/>
      <c r="H22176" s="8"/>
      <c r="I22176" s="4"/>
      <c r="V22176" s="27"/>
    </row>
    <row r="22177" spans="3:22" x14ac:dyDescent="0.3">
      <c r="C22177" s="6"/>
      <c r="H22177" s="8"/>
      <c r="I22177" s="4"/>
      <c r="V22177" s="27"/>
    </row>
    <row r="22178" spans="3:22" x14ac:dyDescent="0.3">
      <c r="C22178" s="6"/>
      <c r="H22178" s="8"/>
      <c r="I22178" s="4"/>
      <c r="V22178" s="27"/>
    </row>
    <row r="22179" spans="3:22" x14ac:dyDescent="0.3">
      <c r="C22179" s="6"/>
      <c r="H22179" s="8"/>
      <c r="I22179" s="4"/>
      <c r="V22179" s="27"/>
    </row>
    <row r="22180" spans="3:22" x14ac:dyDescent="0.3">
      <c r="C22180" s="6"/>
      <c r="H22180" s="8"/>
      <c r="I22180" s="4"/>
      <c r="V22180" s="27"/>
    </row>
    <row r="22181" spans="3:22" x14ac:dyDescent="0.3">
      <c r="C22181" s="6"/>
      <c r="H22181" s="8"/>
      <c r="I22181" s="4"/>
      <c r="V22181" s="27"/>
    </row>
    <row r="22182" spans="3:22" x14ac:dyDescent="0.3">
      <c r="C22182" s="6"/>
      <c r="H22182" s="8"/>
      <c r="I22182" s="4"/>
      <c r="V22182" s="27"/>
    </row>
    <row r="22183" spans="3:22" x14ac:dyDescent="0.3">
      <c r="C22183" s="6"/>
      <c r="H22183" s="8"/>
      <c r="I22183" s="4"/>
      <c r="V22183" s="27"/>
    </row>
    <row r="22184" spans="3:22" x14ac:dyDescent="0.3">
      <c r="C22184" s="6"/>
      <c r="H22184" s="8"/>
      <c r="I22184" s="4"/>
      <c r="V22184" s="27"/>
    </row>
    <row r="22185" spans="3:22" x14ac:dyDescent="0.3">
      <c r="C22185" s="6"/>
      <c r="H22185" s="8"/>
      <c r="I22185" s="4"/>
      <c r="V22185" s="27"/>
    </row>
    <row r="22186" spans="3:22" x14ac:dyDescent="0.3">
      <c r="C22186" s="6"/>
      <c r="H22186" s="8"/>
      <c r="I22186" s="4"/>
      <c r="V22186" s="27"/>
    </row>
    <row r="22187" spans="3:22" x14ac:dyDescent="0.3">
      <c r="C22187" s="6"/>
      <c r="H22187" s="8"/>
      <c r="I22187" s="4"/>
      <c r="V22187" s="27"/>
    </row>
    <row r="22188" spans="3:22" x14ac:dyDescent="0.3">
      <c r="C22188" s="6"/>
      <c r="H22188" s="8"/>
      <c r="I22188" s="4"/>
      <c r="V22188" s="27"/>
    </row>
    <row r="22189" spans="3:22" x14ac:dyDescent="0.3">
      <c r="C22189" s="6"/>
      <c r="H22189" s="8"/>
      <c r="I22189" s="4"/>
      <c r="V22189" s="27"/>
    </row>
    <row r="22190" spans="3:22" x14ac:dyDescent="0.3">
      <c r="C22190" s="6"/>
      <c r="H22190" s="8"/>
      <c r="I22190" s="4"/>
      <c r="V22190" s="27"/>
    </row>
    <row r="22191" spans="3:22" x14ac:dyDescent="0.3">
      <c r="C22191" s="6"/>
      <c r="H22191" s="8"/>
      <c r="I22191" s="4"/>
      <c r="V22191" s="27"/>
    </row>
    <row r="22192" spans="3:22" x14ac:dyDescent="0.3">
      <c r="C22192" s="6"/>
      <c r="H22192" s="8"/>
      <c r="I22192" s="4"/>
      <c r="V22192" s="27"/>
    </row>
    <row r="22193" spans="3:22" x14ac:dyDescent="0.3">
      <c r="C22193" s="6"/>
      <c r="H22193" s="8"/>
      <c r="I22193" s="4"/>
      <c r="V22193" s="27"/>
    </row>
    <row r="22194" spans="3:22" x14ac:dyDescent="0.3">
      <c r="C22194" s="6"/>
      <c r="H22194" s="8"/>
      <c r="I22194" s="4"/>
      <c r="V22194" s="27"/>
    </row>
    <row r="22195" spans="3:22" x14ac:dyDescent="0.3">
      <c r="C22195" s="6"/>
      <c r="H22195" s="8"/>
      <c r="I22195" s="4"/>
      <c r="V22195" s="27"/>
    </row>
    <row r="22196" spans="3:22" x14ac:dyDescent="0.3">
      <c r="C22196" s="6"/>
      <c r="H22196" s="8"/>
      <c r="I22196" s="4"/>
      <c r="V22196" s="27"/>
    </row>
    <row r="22197" spans="3:22" x14ac:dyDescent="0.3">
      <c r="C22197" s="6"/>
      <c r="H22197" s="8"/>
      <c r="I22197" s="4"/>
      <c r="V22197" s="27"/>
    </row>
    <row r="22198" spans="3:22" x14ac:dyDescent="0.3">
      <c r="C22198" s="6"/>
      <c r="H22198" s="8"/>
      <c r="I22198" s="4"/>
      <c r="V22198" s="27"/>
    </row>
    <row r="22199" spans="3:22" x14ac:dyDescent="0.3">
      <c r="C22199" s="6"/>
      <c r="H22199" s="8"/>
      <c r="I22199" s="4"/>
      <c r="V22199" s="27"/>
    </row>
    <row r="22200" spans="3:22" x14ac:dyDescent="0.3">
      <c r="C22200" s="6"/>
      <c r="H22200" s="8"/>
      <c r="I22200" s="4"/>
      <c r="V22200" s="27"/>
    </row>
    <row r="22201" spans="3:22" x14ac:dyDescent="0.3">
      <c r="C22201" s="6"/>
      <c r="H22201" s="8"/>
      <c r="I22201" s="4"/>
      <c r="V22201" s="27"/>
    </row>
    <row r="22202" spans="3:22" x14ac:dyDescent="0.3">
      <c r="C22202" s="6"/>
      <c r="H22202" s="8"/>
      <c r="I22202" s="4"/>
      <c r="V22202" s="27"/>
    </row>
    <row r="22203" spans="3:22" x14ac:dyDescent="0.3">
      <c r="C22203" s="6"/>
      <c r="H22203" s="8"/>
      <c r="I22203" s="4"/>
      <c r="V22203" s="27"/>
    </row>
    <row r="22204" spans="3:22" x14ac:dyDescent="0.3">
      <c r="C22204" s="6"/>
      <c r="H22204" s="8"/>
      <c r="I22204" s="4"/>
      <c r="V22204" s="27"/>
    </row>
    <row r="22205" spans="3:22" x14ac:dyDescent="0.3">
      <c r="C22205" s="6"/>
      <c r="H22205" s="8"/>
      <c r="I22205" s="4"/>
      <c r="V22205" s="27"/>
    </row>
    <row r="22206" spans="3:22" x14ac:dyDescent="0.3">
      <c r="C22206" s="6"/>
      <c r="H22206" s="8"/>
      <c r="I22206" s="4"/>
      <c r="V22206" s="27"/>
    </row>
    <row r="22207" spans="3:22" x14ac:dyDescent="0.3">
      <c r="C22207" s="6"/>
      <c r="H22207" s="8"/>
      <c r="I22207" s="4"/>
      <c r="V22207" s="27"/>
    </row>
    <row r="22208" spans="3:22" x14ac:dyDescent="0.3">
      <c r="C22208" s="6"/>
      <c r="H22208" s="8"/>
      <c r="I22208" s="4"/>
      <c r="V22208" s="27"/>
    </row>
    <row r="22209" spans="3:22" x14ac:dyDescent="0.3">
      <c r="C22209" s="6"/>
      <c r="H22209" s="8"/>
      <c r="I22209" s="4"/>
      <c r="V22209" s="27"/>
    </row>
    <row r="22210" spans="3:22" x14ac:dyDescent="0.3">
      <c r="C22210" s="6"/>
      <c r="H22210" s="8"/>
      <c r="I22210" s="4"/>
      <c r="V22210" s="27"/>
    </row>
    <row r="22211" spans="3:22" x14ac:dyDescent="0.3">
      <c r="C22211" s="6"/>
      <c r="H22211" s="8"/>
      <c r="I22211" s="4"/>
      <c r="V22211" s="27"/>
    </row>
    <row r="22212" spans="3:22" x14ac:dyDescent="0.3">
      <c r="C22212" s="6"/>
      <c r="H22212" s="8"/>
      <c r="I22212" s="4"/>
      <c r="V22212" s="27"/>
    </row>
    <row r="22213" spans="3:22" x14ac:dyDescent="0.3">
      <c r="C22213" s="6"/>
      <c r="H22213" s="8"/>
      <c r="I22213" s="4"/>
      <c r="V22213" s="27"/>
    </row>
    <row r="22214" spans="3:22" x14ac:dyDescent="0.3">
      <c r="C22214" s="6"/>
      <c r="H22214" s="8"/>
      <c r="I22214" s="4"/>
      <c r="V22214" s="27"/>
    </row>
    <row r="22215" spans="3:22" x14ac:dyDescent="0.3">
      <c r="C22215" s="6"/>
      <c r="H22215" s="8"/>
      <c r="I22215" s="4"/>
      <c r="V22215" s="27"/>
    </row>
    <row r="22216" spans="3:22" x14ac:dyDescent="0.3">
      <c r="C22216" s="6"/>
      <c r="H22216" s="8"/>
      <c r="I22216" s="4"/>
      <c r="V22216" s="27"/>
    </row>
    <row r="22217" spans="3:22" x14ac:dyDescent="0.3">
      <c r="C22217" s="6"/>
      <c r="H22217" s="8"/>
      <c r="I22217" s="4"/>
      <c r="V22217" s="27"/>
    </row>
    <row r="22218" spans="3:22" x14ac:dyDescent="0.3">
      <c r="C22218" s="6"/>
      <c r="H22218" s="8"/>
      <c r="I22218" s="4"/>
      <c r="V22218" s="27"/>
    </row>
    <row r="22219" spans="3:22" x14ac:dyDescent="0.3">
      <c r="C22219" s="6"/>
      <c r="H22219" s="8"/>
      <c r="I22219" s="4"/>
      <c r="V22219" s="27"/>
    </row>
    <row r="22220" spans="3:22" x14ac:dyDescent="0.3">
      <c r="C22220" s="6"/>
      <c r="H22220" s="8"/>
      <c r="I22220" s="4"/>
      <c r="V22220" s="27"/>
    </row>
    <row r="22221" spans="3:22" x14ac:dyDescent="0.3">
      <c r="C22221" s="6"/>
      <c r="H22221" s="8"/>
      <c r="I22221" s="4"/>
      <c r="V22221" s="27"/>
    </row>
    <row r="22222" spans="3:22" x14ac:dyDescent="0.3">
      <c r="C22222" s="6"/>
      <c r="H22222" s="8"/>
      <c r="I22222" s="4"/>
      <c r="V22222" s="27"/>
    </row>
    <row r="22223" spans="3:22" x14ac:dyDescent="0.3">
      <c r="C22223" s="6"/>
      <c r="H22223" s="8"/>
      <c r="I22223" s="4"/>
      <c r="V22223" s="27"/>
    </row>
    <row r="22224" spans="3:22" x14ac:dyDescent="0.3">
      <c r="C22224" s="6"/>
      <c r="H22224" s="8"/>
      <c r="I22224" s="4"/>
      <c r="V22224" s="27"/>
    </row>
    <row r="22225" spans="3:22" x14ac:dyDescent="0.3">
      <c r="C22225" s="6"/>
      <c r="H22225" s="8"/>
      <c r="I22225" s="4"/>
      <c r="V22225" s="27"/>
    </row>
    <row r="22226" spans="3:22" x14ac:dyDescent="0.3">
      <c r="C22226" s="6"/>
      <c r="H22226" s="8"/>
      <c r="I22226" s="4"/>
      <c r="V22226" s="27"/>
    </row>
    <row r="22227" spans="3:22" x14ac:dyDescent="0.3">
      <c r="C22227" s="6"/>
      <c r="H22227" s="8"/>
      <c r="I22227" s="4"/>
      <c r="V22227" s="27"/>
    </row>
    <row r="22228" spans="3:22" x14ac:dyDescent="0.3">
      <c r="C22228" s="6"/>
      <c r="H22228" s="8"/>
      <c r="I22228" s="4"/>
      <c r="V22228" s="27"/>
    </row>
    <row r="22229" spans="3:22" x14ac:dyDescent="0.3">
      <c r="C22229" s="6"/>
      <c r="H22229" s="8"/>
      <c r="I22229" s="4"/>
      <c r="V22229" s="27"/>
    </row>
    <row r="22230" spans="3:22" x14ac:dyDescent="0.3">
      <c r="C22230" s="6"/>
      <c r="H22230" s="8"/>
      <c r="I22230" s="4"/>
      <c r="V22230" s="27"/>
    </row>
    <row r="22231" spans="3:22" x14ac:dyDescent="0.3">
      <c r="C22231" s="6"/>
      <c r="H22231" s="8"/>
      <c r="I22231" s="4"/>
      <c r="V22231" s="27"/>
    </row>
    <row r="22232" spans="3:22" x14ac:dyDescent="0.3">
      <c r="C22232" s="6"/>
      <c r="H22232" s="8"/>
      <c r="I22232" s="4"/>
      <c r="V22232" s="27"/>
    </row>
    <row r="22233" spans="3:22" x14ac:dyDescent="0.3">
      <c r="C22233" s="6"/>
      <c r="H22233" s="8"/>
      <c r="I22233" s="4"/>
      <c r="V22233" s="27"/>
    </row>
    <row r="22234" spans="3:22" x14ac:dyDescent="0.3">
      <c r="C22234" s="6"/>
      <c r="H22234" s="8"/>
      <c r="I22234" s="4"/>
      <c r="V22234" s="27"/>
    </row>
    <row r="22235" spans="3:22" x14ac:dyDescent="0.3">
      <c r="C22235" s="6"/>
      <c r="H22235" s="8"/>
      <c r="I22235" s="4"/>
      <c r="V22235" s="27"/>
    </row>
    <row r="22236" spans="3:22" x14ac:dyDescent="0.3">
      <c r="C22236" s="6"/>
      <c r="H22236" s="8"/>
      <c r="I22236" s="4"/>
      <c r="V22236" s="27"/>
    </row>
    <row r="22237" spans="3:22" x14ac:dyDescent="0.3">
      <c r="C22237" s="6"/>
      <c r="H22237" s="8"/>
      <c r="I22237" s="4"/>
      <c r="V22237" s="27"/>
    </row>
    <row r="22238" spans="3:22" x14ac:dyDescent="0.3">
      <c r="C22238" s="6"/>
      <c r="H22238" s="8"/>
      <c r="I22238" s="4"/>
      <c r="V22238" s="27"/>
    </row>
    <row r="22239" spans="3:22" x14ac:dyDescent="0.3">
      <c r="C22239" s="6"/>
      <c r="H22239" s="8"/>
      <c r="I22239" s="4"/>
      <c r="V22239" s="27"/>
    </row>
    <row r="22240" spans="3:22" x14ac:dyDescent="0.3">
      <c r="C22240" s="6"/>
      <c r="H22240" s="8"/>
      <c r="I22240" s="4"/>
      <c r="V22240" s="27"/>
    </row>
    <row r="22241" spans="3:22" x14ac:dyDescent="0.3">
      <c r="C22241" s="6"/>
      <c r="H22241" s="8"/>
      <c r="I22241" s="4"/>
      <c r="V22241" s="27"/>
    </row>
    <row r="22242" spans="3:22" x14ac:dyDescent="0.3">
      <c r="C22242" s="6"/>
      <c r="H22242" s="8"/>
      <c r="I22242" s="4"/>
      <c r="V22242" s="27"/>
    </row>
    <row r="22243" spans="3:22" x14ac:dyDescent="0.3">
      <c r="C22243" s="6"/>
      <c r="H22243" s="8"/>
      <c r="I22243" s="4"/>
      <c r="V22243" s="27"/>
    </row>
    <row r="22244" spans="3:22" x14ac:dyDescent="0.3">
      <c r="C22244" s="6"/>
      <c r="H22244" s="8"/>
      <c r="I22244" s="4"/>
      <c r="V22244" s="27"/>
    </row>
    <row r="22245" spans="3:22" x14ac:dyDescent="0.3">
      <c r="C22245" s="6"/>
      <c r="H22245" s="8"/>
      <c r="I22245" s="4"/>
      <c r="V22245" s="27"/>
    </row>
    <row r="22246" spans="3:22" x14ac:dyDescent="0.3">
      <c r="C22246" s="6"/>
      <c r="H22246" s="8"/>
      <c r="I22246" s="4"/>
      <c r="V22246" s="27"/>
    </row>
    <row r="22247" spans="3:22" x14ac:dyDescent="0.3">
      <c r="C22247" s="6"/>
      <c r="H22247" s="8"/>
      <c r="I22247" s="4"/>
      <c r="V22247" s="27"/>
    </row>
    <row r="22248" spans="3:22" x14ac:dyDescent="0.3">
      <c r="C22248" s="6"/>
      <c r="H22248" s="8"/>
      <c r="I22248" s="4"/>
      <c r="V22248" s="27"/>
    </row>
    <row r="22249" spans="3:22" x14ac:dyDescent="0.3">
      <c r="C22249" s="6"/>
      <c r="H22249" s="8"/>
      <c r="I22249" s="4"/>
      <c r="V22249" s="27"/>
    </row>
    <row r="22250" spans="3:22" x14ac:dyDescent="0.3">
      <c r="C22250" s="6"/>
      <c r="H22250" s="8"/>
      <c r="I22250" s="4"/>
      <c r="V22250" s="27"/>
    </row>
    <row r="22251" spans="3:22" x14ac:dyDescent="0.3">
      <c r="C22251" s="6"/>
      <c r="H22251" s="8"/>
      <c r="I22251" s="4"/>
      <c r="V22251" s="27"/>
    </row>
    <row r="22252" spans="3:22" x14ac:dyDescent="0.3">
      <c r="C22252" s="6"/>
      <c r="H22252" s="8"/>
      <c r="I22252" s="4"/>
      <c r="V22252" s="27"/>
    </row>
    <row r="22253" spans="3:22" x14ac:dyDescent="0.3">
      <c r="C22253" s="6"/>
      <c r="H22253" s="8"/>
      <c r="I22253" s="4"/>
      <c r="V22253" s="27"/>
    </row>
    <row r="22254" spans="3:22" x14ac:dyDescent="0.3">
      <c r="C22254" s="6"/>
      <c r="H22254" s="8"/>
      <c r="I22254" s="4"/>
      <c r="V22254" s="27"/>
    </row>
    <row r="22255" spans="3:22" x14ac:dyDescent="0.3">
      <c r="C22255" s="6"/>
      <c r="H22255" s="8"/>
      <c r="I22255" s="4"/>
      <c r="V22255" s="27"/>
    </row>
    <row r="22256" spans="3:22" x14ac:dyDescent="0.3">
      <c r="C22256" s="6"/>
      <c r="H22256" s="8"/>
      <c r="I22256" s="4"/>
      <c r="V22256" s="27"/>
    </row>
    <row r="22257" spans="3:22" x14ac:dyDescent="0.3">
      <c r="C22257" s="6"/>
      <c r="H22257" s="8"/>
      <c r="I22257" s="4"/>
      <c r="V22257" s="27"/>
    </row>
    <row r="22258" spans="3:22" x14ac:dyDescent="0.3">
      <c r="C22258" s="6"/>
      <c r="H22258" s="8"/>
      <c r="I22258" s="4"/>
      <c r="V22258" s="27"/>
    </row>
    <row r="22259" spans="3:22" x14ac:dyDescent="0.3">
      <c r="C22259" s="6"/>
      <c r="H22259" s="8"/>
      <c r="I22259" s="4"/>
      <c r="V22259" s="27"/>
    </row>
    <row r="22260" spans="3:22" x14ac:dyDescent="0.3">
      <c r="C22260" s="6"/>
      <c r="H22260" s="8"/>
      <c r="I22260" s="4"/>
      <c r="V22260" s="27"/>
    </row>
    <row r="22261" spans="3:22" x14ac:dyDescent="0.3">
      <c r="C22261" s="6"/>
      <c r="H22261" s="8"/>
      <c r="I22261" s="4"/>
      <c r="V22261" s="27"/>
    </row>
    <row r="22262" spans="3:22" x14ac:dyDescent="0.3">
      <c r="C22262" s="6"/>
      <c r="H22262" s="8"/>
      <c r="I22262" s="4"/>
      <c r="V22262" s="27"/>
    </row>
    <row r="22263" spans="3:22" x14ac:dyDescent="0.3">
      <c r="C22263" s="6"/>
      <c r="H22263" s="8"/>
      <c r="I22263" s="4"/>
      <c r="V22263" s="27"/>
    </row>
    <row r="22264" spans="3:22" x14ac:dyDescent="0.3">
      <c r="C22264" s="6"/>
      <c r="H22264" s="8"/>
      <c r="I22264" s="4"/>
      <c r="V22264" s="27"/>
    </row>
    <row r="22265" spans="3:22" x14ac:dyDescent="0.3">
      <c r="C22265" s="6"/>
      <c r="H22265" s="8"/>
      <c r="I22265" s="4"/>
      <c r="V22265" s="27"/>
    </row>
    <row r="22266" spans="3:22" x14ac:dyDescent="0.3">
      <c r="C22266" s="6"/>
      <c r="H22266" s="8"/>
      <c r="I22266" s="4"/>
      <c r="V22266" s="27"/>
    </row>
    <row r="22267" spans="3:22" x14ac:dyDescent="0.3">
      <c r="C22267" s="6"/>
      <c r="H22267" s="8"/>
      <c r="I22267" s="4"/>
      <c r="V22267" s="27"/>
    </row>
    <row r="22268" spans="3:22" x14ac:dyDescent="0.3">
      <c r="C22268" s="6"/>
      <c r="H22268" s="8"/>
      <c r="I22268" s="4"/>
      <c r="V22268" s="27"/>
    </row>
    <row r="22269" spans="3:22" x14ac:dyDescent="0.3">
      <c r="C22269" s="6"/>
      <c r="H22269" s="8"/>
      <c r="I22269" s="4"/>
      <c r="V22269" s="27"/>
    </row>
    <row r="22270" spans="3:22" x14ac:dyDescent="0.3">
      <c r="C22270" s="6"/>
      <c r="H22270" s="8"/>
      <c r="I22270" s="4"/>
      <c r="V22270" s="27"/>
    </row>
    <row r="22271" spans="3:22" x14ac:dyDescent="0.3">
      <c r="C22271" s="6"/>
      <c r="H22271" s="8"/>
      <c r="I22271" s="4"/>
      <c r="V22271" s="27"/>
    </row>
    <row r="22272" spans="3:22" x14ac:dyDescent="0.3">
      <c r="C22272" s="6"/>
      <c r="H22272" s="8"/>
      <c r="I22272" s="4"/>
      <c r="V22272" s="27"/>
    </row>
    <row r="22273" spans="3:22" x14ac:dyDescent="0.3">
      <c r="C22273" s="6"/>
      <c r="H22273" s="8"/>
      <c r="I22273" s="4"/>
      <c r="V22273" s="27"/>
    </row>
    <row r="22274" spans="3:22" x14ac:dyDescent="0.3">
      <c r="C22274" s="6"/>
      <c r="H22274" s="8"/>
      <c r="I22274" s="4"/>
      <c r="V22274" s="27"/>
    </row>
    <row r="22275" spans="3:22" x14ac:dyDescent="0.3">
      <c r="C22275" s="6"/>
      <c r="H22275" s="8"/>
      <c r="I22275" s="4"/>
      <c r="V22275" s="27"/>
    </row>
    <row r="22276" spans="3:22" x14ac:dyDescent="0.3">
      <c r="C22276" s="6"/>
      <c r="H22276" s="8"/>
      <c r="I22276" s="4"/>
      <c r="V22276" s="27"/>
    </row>
    <row r="22277" spans="3:22" x14ac:dyDescent="0.3">
      <c r="C22277" s="6"/>
      <c r="H22277" s="8"/>
      <c r="I22277" s="4"/>
      <c r="V22277" s="27"/>
    </row>
    <row r="22278" spans="3:22" x14ac:dyDescent="0.3">
      <c r="C22278" s="6"/>
      <c r="H22278" s="8"/>
      <c r="I22278" s="4"/>
      <c r="V22278" s="27"/>
    </row>
    <row r="22279" spans="3:22" x14ac:dyDescent="0.3">
      <c r="C22279" s="6"/>
      <c r="H22279" s="8"/>
      <c r="I22279" s="4"/>
      <c r="V22279" s="27"/>
    </row>
    <row r="22280" spans="3:22" x14ac:dyDescent="0.3">
      <c r="C22280" s="6"/>
      <c r="H22280" s="8"/>
      <c r="I22280" s="4"/>
      <c r="V22280" s="27"/>
    </row>
    <row r="22281" spans="3:22" x14ac:dyDescent="0.3">
      <c r="C22281" s="6"/>
      <c r="H22281" s="8"/>
      <c r="I22281" s="4"/>
      <c r="V22281" s="27"/>
    </row>
    <row r="22282" spans="3:22" x14ac:dyDescent="0.3">
      <c r="C22282" s="6"/>
      <c r="H22282" s="8"/>
      <c r="I22282" s="4"/>
      <c r="V22282" s="27"/>
    </row>
    <row r="22283" spans="3:22" x14ac:dyDescent="0.3">
      <c r="C22283" s="6"/>
      <c r="H22283" s="8"/>
      <c r="I22283" s="4"/>
      <c r="V22283" s="27"/>
    </row>
    <row r="22284" spans="3:22" x14ac:dyDescent="0.3">
      <c r="C22284" s="6"/>
      <c r="H22284" s="8"/>
      <c r="I22284" s="4"/>
      <c r="V22284" s="27"/>
    </row>
    <row r="22285" spans="3:22" x14ac:dyDescent="0.3">
      <c r="C22285" s="6"/>
      <c r="H22285" s="8"/>
      <c r="I22285" s="4"/>
      <c r="V22285" s="27"/>
    </row>
    <row r="22286" spans="3:22" x14ac:dyDescent="0.3">
      <c r="C22286" s="6"/>
      <c r="H22286" s="8"/>
      <c r="I22286" s="4"/>
      <c r="V22286" s="27"/>
    </row>
    <row r="22287" spans="3:22" x14ac:dyDescent="0.3">
      <c r="C22287" s="6"/>
      <c r="H22287" s="8"/>
      <c r="I22287" s="4"/>
      <c r="V22287" s="27"/>
    </row>
    <row r="22288" spans="3:22" x14ac:dyDescent="0.3">
      <c r="C22288" s="6"/>
      <c r="H22288" s="8"/>
      <c r="I22288" s="4"/>
      <c r="V22288" s="27"/>
    </row>
    <row r="22289" spans="3:22" x14ac:dyDescent="0.3">
      <c r="C22289" s="6"/>
      <c r="H22289" s="8"/>
      <c r="I22289" s="4"/>
      <c r="V22289" s="27"/>
    </row>
    <row r="22290" spans="3:22" x14ac:dyDescent="0.3">
      <c r="C22290" s="6"/>
      <c r="H22290" s="8"/>
      <c r="I22290" s="4"/>
      <c r="V22290" s="27"/>
    </row>
    <row r="22291" spans="3:22" x14ac:dyDescent="0.3">
      <c r="C22291" s="6"/>
      <c r="H22291" s="8"/>
      <c r="I22291" s="4"/>
      <c r="V22291" s="27"/>
    </row>
    <row r="22292" spans="3:22" x14ac:dyDescent="0.3">
      <c r="C22292" s="6"/>
      <c r="H22292" s="8"/>
      <c r="I22292" s="4"/>
      <c r="V22292" s="27"/>
    </row>
    <row r="22293" spans="3:22" x14ac:dyDescent="0.3">
      <c r="C22293" s="6"/>
      <c r="H22293" s="8"/>
      <c r="I22293" s="4"/>
      <c r="V22293" s="27"/>
    </row>
    <row r="22294" spans="3:22" x14ac:dyDescent="0.3">
      <c r="C22294" s="6"/>
      <c r="H22294" s="8"/>
      <c r="I22294" s="4"/>
      <c r="V22294" s="27"/>
    </row>
    <row r="22295" spans="3:22" x14ac:dyDescent="0.3">
      <c r="C22295" s="6"/>
      <c r="H22295" s="8"/>
      <c r="I22295" s="4"/>
      <c r="V22295" s="27"/>
    </row>
    <row r="22296" spans="3:22" x14ac:dyDescent="0.3">
      <c r="C22296" s="6"/>
      <c r="H22296" s="8"/>
      <c r="I22296" s="4"/>
      <c r="V22296" s="27"/>
    </row>
    <row r="22297" spans="3:22" x14ac:dyDescent="0.3">
      <c r="C22297" s="6"/>
      <c r="H22297" s="8"/>
      <c r="I22297" s="4"/>
      <c r="V22297" s="27"/>
    </row>
    <row r="22298" spans="3:22" x14ac:dyDescent="0.3">
      <c r="C22298" s="6"/>
      <c r="H22298" s="8"/>
      <c r="I22298" s="4"/>
      <c r="V22298" s="27"/>
    </row>
    <row r="22299" spans="3:22" x14ac:dyDescent="0.3">
      <c r="C22299" s="6"/>
      <c r="H22299" s="8"/>
      <c r="I22299" s="4"/>
      <c r="V22299" s="27"/>
    </row>
    <row r="22300" spans="3:22" x14ac:dyDescent="0.3">
      <c r="C22300" s="6"/>
      <c r="H22300" s="8"/>
      <c r="I22300" s="4"/>
      <c r="V22300" s="27"/>
    </row>
    <row r="22301" spans="3:22" x14ac:dyDescent="0.3">
      <c r="C22301" s="6"/>
      <c r="H22301" s="8"/>
      <c r="I22301" s="4"/>
      <c r="V22301" s="27"/>
    </row>
    <row r="22302" spans="3:22" x14ac:dyDescent="0.3">
      <c r="C22302" s="6"/>
      <c r="H22302" s="8"/>
      <c r="I22302" s="4"/>
      <c r="V22302" s="27"/>
    </row>
    <row r="22303" spans="3:22" x14ac:dyDescent="0.3">
      <c r="C22303" s="6"/>
      <c r="H22303" s="8"/>
      <c r="I22303" s="4"/>
      <c r="V22303" s="27"/>
    </row>
    <row r="22304" spans="3:22" x14ac:dyDescent="0.3">
      <c r="C22304" s="6"/>
      <c r="H22304" s="8"/>
      <c r="I22304" s="4"/>
      <c r="V22304" s="27"/>
    </row>
    <row r="22305" spans="3:22" x14ac:dyDescent="0.3">
      <c r="C22305" s="6"/>
      <c r="H22305" s="8"/>
      <c r="I22305" s="4"/>
      <c r="V22305" s="27"/>
    </row>
    <row r="22306" spans="3:22" x14ac:dyDescent="0.3">
      <c r="C22306" s="6"/>
      <c r="H22306" s="8"/>
      <c r="I22306" s="4"/>
      <c r="V22306" s="27"/>
    </row>
    <row r="22307" spans="3:22" x14ac:dyDescent="0.3">
      <c r="C22307" s="6"/>
      <c r="H22307" s="8"/>
      <c r="I22307" s="4"/>
      <c r="V22307" s="27"/>
    </row>
    <row r="22308" spans="3:22" x14ac:dyDescent="0.3">
      <c r="C22308" s="6"/>
      <c r="H22308" s="8"/>
      <c r="I22308" s="4"/>
      <c r="V22308" s="27"/>
    </row>
    <row r="22309" spans="3:22" x14ac:dyDescent="0.3">
      <c r="C22309" s="6"/>
      <c r="H22309" s="8"/>
      <c r="I22309" s="4"/>
      <c r="V22309" s="27"/>
    </row>
    <row r="22310" spans="3:22" x14ac:dyDescent="0.3">
      <c r="C22310" s="6"/>
      <c r="H22310" s="8"/>
      <c r="I22310" s="4"/>
      <c r="V22310" s="27"/>
    </row>
    <row r="22311" spans="3:22" x14ac:dyDescent="0.3">
      <c r="C22311" s="6"/>
      <c r="H22311" s="8"/>
      <c r="I22311" s="4"/>
      <c r="V22311" s="27"/>
    </row>
    <row r="22312" spans="3:22" x14ac:dyDescent="0.3">
      <c r="C22312" s="6"/>
      <c r="H22312" s="8"/>
      <c r="I22312" s="4"/>
      <c r="V22312" s="27"/>
    </row>
    <row r="22313" spans="3:22" x14ac:dyDescent="0.3">
      <c r="C22313" s="6"/>
      <c r="H22313" s="8"/>
      <c r="I22313" s="4"/>
      <c r="V22313" s="27"/>
    </row>
    <row r="22314" spans="3:22" x14ac:dyDescent="0.3">
      <c r="C22314" s="6"/>
      <c r="H22314" s="8"/>
      <c r="I22314" s="4"/>
      <c r="V22314" s="27"/>
    </row>
    <row r="22315" spans="3:22" x14ac:dyDescent="0.3">
      <c r="C22315" s="6"/>
      <c r="H22315" s="8"/>
      <c r="I22315" s="4"/>
      <c r="V22315" s="27"/>
    </row>
    <row r="22316" spans="3:22" x14ac:dyDescent="0.3">
      <c r="C22316" s="6"/>
      <c r="H22316" s="8"/>
      <c r="I22316" s="4"/>
      <c r="V22316" s="27"/>
    </row>
    <row r="22317" spans="3:22" x14ac:dyDescent="0.3">
      <c r="C22317" s="6"/>
      <c r="H22317" s="8"/>
      <c r="I22317" s="4"/>
      <c r="V22317" s="27"/>
    </row>
    <row r="22318" spans="3:22" x14ac:dyDescent="0.3">
      <c r="C22318" s="6"/>
      <c r="H22318" s="8"/>
      <c r="I22318" s="4"/>
      <c r="V22318" s="27"/>
    </row>
    <row r="22319" spans="3:22" x14ac:dyDescent="0.3">
      <c r="C22319" s="6"/>
      <c r="H22319" s="8"/>
      <c r="I22319" s="4"/>
      <c r="V22319" s="27"/>
    </row>
    <row r="22320" spans="3:22" x14ac:dyDescent="0.3">
      <c r="C22320" s="6"/>
      <c r="H22320" s="8"/>
      <c r="I22320" s="4"/>
      <c r="V22320" s="27"/>
    </row>
    <row r="22321" spans="3:22" x14ac:dyDescent="0.3">
      <c r="C22321" s="6"/>
      <c r="H22321" s="8"/>
      <c r="I22321" s="4"/>
      <c r="V22321" s="27"/>
    </row>
    <row r="22322" spans="3:22" x14ac:dyDescent="0.3">
      <c r="C22322" s="6"/>
      <c r="H22322" s="8"/>
      <c r="I22322" s="4"/>
      <c r="V22322" s="27"/>
    </row>
    <row r="22323" spans="3:22" x14ac:dyDescent="0.3">
      <c r="C22323" s="6"/>
      <c r="H22323" s="8"/>
      <c r="I22323" s="4"/>
      <c r="V22323" s="27"/>
    </row>
    <row r="22324" spans="3:22" x14ac:dyDescent="0.3">
      <c r="C22324" s="6"/>
      <c r="H22324" s="8"/>
      <c r="I22324" s="4"/>
      <c r="V22324" s="27"/>
    </row>
    <row r="22325" spans="3:22" x14ac:dyDescent="0.3">
      <c r="C22325" s="6"/>
      <c r="H22325" s="8"/>
      <c r="I22325" s="4"/>
      <c r="V22325" s="27"/>
    </row>
    <row r="22326" spans="3:22" x14ac:dyDescent="0.3">
      <c r="C22326" s="6"/>
      <c r="H22326" s="8"/>
      <c r="I22326" s="4"/>
      <c r="V22326" s="27"/>
    </row>
    <row r="22327" spans="3:22" x14ac:dyDescent="0.3">
      <c r="C22327" s="6"/>
      <c r="H22327" s="8"/>
      <c r="I22327" s="4"/>
      <c r="V22327" s="27"/>
    </row>
    <row r="22328" spans="3:22" x14ac:dyDescent="0.3">
      <c r="C22328" s="6"/>
      <c r="H22328" s="8"/>
      <c r="I22328" s="4"/>
      <c r="V22328" s="27"/>
    </row>
    <row r="22329" spans="3:22" x14ac:dyDescent="0.3">
      <c r="C22329" s="6"/>
      <c r="H22329" s="8"/>
      <c r="I22329" s="4"/>
      <c r="V22329" s="27"/>
    </row>
    <row r="22330" spans="3:22" x14ac:dyDescent="0.3">
      <c r="C22330" s="6"/>
      <c r="H22330" s="8"/>
      <c r="I22330" s="4"/>
      <c r="V22330" s="27"/>
    </row>
    <row r="22331" spans="3:22" x14ac:dyDescent="0.3">
      <c r="C22331" s="6"/>
      <c r="H22331" s="8"/>
      <c r="I22331" s="4"/>
      <c r="V22331" s="27"/>
    </row>
    <row r="22332" spans="3:22" x14ac:dyDescent="0.3">
      <c r="C22332" s="6"/>
      <c r="H22332" s="8"/>
      <c r="I22332" s="4"/>
      <c r="V22332" s="27"/>
    </row>
    <row r="22333" spans="3:22" x14ac:dyDescent="0.3">
      <c r="C22333" s="6"/>
      <c r="H22333" s="8"/>
      <c r="I22333" s="4"/>
      <c r="V22333" s="27"/>
    </row>
    <row r="22334" spans="3:22" x14ac:dyDescent="0.3">
      <c r="C22334" s="6"/>
      <c r="H22334" s="8"/>
      <c r="I22334" s="4"/>
      <c r="V22334" s="27"/>
    </row>
    <row r="22335" spans="3:22" x14ac:dyDescent="0.3">
      <c r="C22335" s="6"/>
      <c r="H22335" s="8"/>
      <c r="I22335" s="4"/>
      <c r="V22335" s="27"/>
    </row>
    <row r="22336" spans="3:22" x14ac:dyDescent="0.3">
      <c r="C22336" s="6"/>
      <c r="H22336" s="8"/>
      <c r="I22336" s="4"/>
      <c r="V22336" s="27"/>
    </row>
    <row r="22337" spans="3:22" x14ac:dyDescent="0.3">
      <c r="C22337" s="6"/>
      <c r="H22337" s="8"/>
      <c r="I22337" s="4"/>
      <c r="V22337" s="27"/>
    </row>
    <row r="22338" spans="3:22" x14ac:dyDescent="0.3">
      <c r="C22338" s="6"/>
      <c r="H22338" s="8"/>
      <c r="I22338" s="4"/>
      <c r="V22338" s="27"/>
    </row>
    <row r="22339" spans="3:22" x14ac:dyDescent="0.3">
      <c r="C22339" s="6"/>
      <c r="H22339" s="8"/>
      <c r="I22339" s="4"/>
      <c r="V22339" s="27"/>
    </row>
    <row r="22340" spans="3:22" x14ac:dyDescent="0.3">
      <c r="C22340" s="6"/>
      <c r="H22340" s="8"/>
      <c r="I22340" s="4"/>
      <c r="V22340" s="27"/>
    </row>
    <row r="22341" spans="3:22" x14ac:dyDescent="0.3">
      <c r="C22341" s="6"/>
      <c r="H22341" s="8"/>
      <c r="I22341" s="4"/>
      <c r="V22341" s="27"/>
    </row>
    <row r="22342" spans="3:22" x14ac:dyDescent="0.3">
      <c r="C22342" s="6"/>
      <c r="H22342" s="8"/>
      <c r="I22342" s="4"/>
      <c r="V22342" s="27"/>
    </row>
    <row r="22343" spans="3:22" x14ac:dyDescent="0.3">
      <c r="C22343" s="6"/>
      <c r="H22343" s="8"/>
      <c r="I22343" s="4"/>
      <c r="V22343" s="27"/>
    </row>
    <row r="22344" spans="3:22" x14ac:dyDescent="0.3">
      <c r="C22344" s="6"/>
      <c r="H22344" s="8"/>
      <c r="I22344" s="4"/>
      <c r="V22344" s="27"/>
    </row>
    <row r="22345" spans="3:22" x14ac:dyDescent="0.3">
      <c r="C22345" s="6"/>
      <c r="H22345" s="8"/>
      <c r="I22345" s="4"/>
      <c r="V22345" s="27"/>
    </row>
    <row r="22346" spans="3:22" x14ac:dyDescent="0.3">
      <c r="C22346" s="6"/>
      <c r="H22346" s="8"/>
      <c r="I22346" s="4"/>
      <c r="V22346" s="27"/>
    </row>
    <row r="22347" spans="3:22" x14ac:dyDescent="0.3">
      <c r="C22347" s="6"/>
      <c r="H22347" s="8"/>
      <c r="I22347" s="4"/>
      <c r="V22347" s="27"/>
    </row>
    <row r="22348" spans="3:22" x14ac:dyDescent="0.3">
      <c r="C22348" s="6"/>
      <c r="H22348" s="8"/>
      <c r="I22348" s="4"/>
      <c r="V22348" s="27"/>
    </row>
    <row r="22349" spans="3:22" x14ac:dyDescent="0.3">
      <c r="C22349" s="6"/>
      <c r="H22349" s="8"/>
      <c r="I22349" s="4"/>
      <c r="V22349" s="27"/>
    </row>
    <row r="22350" spans="3:22" x14ac:dyDescent="0.3">
      <c r="C22350" s="6"/>
      <c r="H22350" s="8"/>
      <c r="I22350" s="4"/>
      <c r="V22350" s="27"/>
    </row>
    <row r="22351" spans="3:22" x14ac:dyDescent="0.3">
      <c r="C22351" s="6"/>
      <c r="H22351" s="8"/>
      <c r="I22351" s="4"/>
      <c r="V22351" s="27"/>
    </row>
    <row r="22352" spans="3:22" x14ac:dyDescent="0.3">
      <c r="C22352" s="6"/>
      <c r="H22352" s="8"/>
      <c r="I22352" s="4"/>
      <c r="V22352" s="27"/>
    </row>
    <row r="22353" spans="3:22" x14ac:dyDescent="0.3">
      <c r="C22353" s="6"/>
      <c r="H22353" s="8"/>
      <c r="I22353" s="4"/>
      <c r="V22353" s="27"/>
    </row>
    <row r="22354" spans="3:22" x14ac:dyDescent="0.3">
      <c r="C22354" s="6"/>
      <c r="H22354" s="8"/>
      <c r="I22354" s="4"/>
      <c r="V22354" s="27"/>
    </row>
    <row r="22355" spans="3:22" x14ac:dyDescent="0.3">
      <c r="C22355" s="6"/>
      <c r="H22355" s="8"/>
      <c r="I22355" s="4"/>
      <c r="V22355" s="27"/>
    </row>
    <row r="22356" spans="3:22" x14ac:dyDescent="0.3">
      <c r="C22356" s="6"/>
      <c r="H22356" s="8"/>
      <c r="I22356" s="4"/>
      <c r="V22356" s="27"/>
    </row>
    <row r="22357" spans="3:22" x14ac:dyDescent="0.3">
      <c r="C22357" s="6"/>
      <c r="H22357" s="8"/>
      <c r="I22357" s="4"/>
      <c r="V22357" s="27"/>
    </row>
    <row r="22358" spans="3:22" x14ac:dyDescent="0.3">
      <c r="C22358" s="6"/>
      <c r="H22358" s="8"/>
      <c r="I22358" s="4"/>
      <c r="V22358" s="27"/>
    </row>
    <row r="22359" spans="3:22" x14ac:dyDescent="0.3">
      <c r="C22359" s="6"/>
      <c r="H22359" s="8"/>
      <c r="I22359" s="4"/>
      <c r="V22359" s="27"/>
    </row>
    <row r="22360" spans="3:22" x14ac:dyDescent="0.3">
      <c r="C22360" s="6"/>
      <c r="H22360" s="8"/>
      <c r="I22360" s="4"/>
      <c r="V22360" s="27"/>
    </row>
    <row r="22361" spans="3:22" x14ac:dyDescent="0.3">
      <c r="C22361" s="6"/>
      <c r="H22361" s="8"/>
      <c r="I22361" s="4"/>
      <c r="V22361" s="27"/>
    </row>
    <row r="22362" spans="3:22" x14ac:dyDescent="0.3">
      <c r="C22362" s="6"/>
      <c r="H22362" s="8"/>
      <c r="I22362" s="4"/>
      <c r="V22362" s="27"/>
    </row>
    <row r="22363" spans="3:22" x14ac:dyDescent="0.3">
      <c r="C22363" s="6"/>
      <c r="H22363" s="8"/>
      <c r="I22363" s="4"/>
      <c r="V22363" s="27"/>
    </row>
    <row r="22364" spans="3:22" x14ac:dyDescent="0.3">
      <c r="C22364" s="6"/>
      <c r="H22364" s="8"/>
      <c r="I22364" s="4"/>
      <c r="V22364" s="27"/>
    </row>
    <row r="22365" spans="3:22" x14ac:dyDescent="0.3">
      <c r="C22365" s="6"/>
      <c r="H22365" s="8"/>
      <c r="I22365" s="4"/>
      <c r="V22365" s="27"/>
    </row>
    <row r="22366" spans="3:22" x14ac:dyDescent="0.3">
      <c r="C22366" s="6"/>
      <c r="H22366" s="8"/>
      <c r="I22366" s="4"/>
      <c r="V22366" s="27"/>
    </row>
    <row r="22367" spans="3:22" x14ac:dyDescent="0.3">
      <c r="C22367" s="6"/>
      <c r="H22367" s="8"/>
      <c r="I22367" s="4"/>
      <c r="V22367" s="27"/>
    </row>
    <row r="22368" spans="3:22" x14ac:dyDescent="0.3">
      <c r="C22368" s="6"/>
      <c r="H22368" s="8"/>
      <c r="I22368" s="4"/>
      <c r="V22368" s="27"/>
    </row>
    <row r="22369" spans="3:22" x14ac:dyDescent="0.3">
      <c r="C22369" s="6"/>
      <c r="H22369" s="8"/>
      <c r="I22369" s="4"/>
      <c r="V22369" s="27"/>
    </row>
    <row r="22370" spans="3:22" x14ac:dyDescent="0.3">
      <c r="C22370" s="6"/>
      <c r="H22370" s="8"/>
      <c r="I22370" s="4"/>
      <c r="V22370" s="27"/>
    </row>
    <row r="22371" spans="3:22" x14ac:dyDescent="0.3">
      <c r="C22371" s="6"/>
      <c r="H22371" s="8"/>
      <c r="I22371" s="4"/>
      <c r="V22371" s="27"/>
    </row>
    <row r="22372" spans="3:22" x14ac:dyDescent="0.3">
      <c r="C22372" s="6"/>
      <c r="H22372" s="8"/>
      <c r="I22372" s="4"/>
      <c r="V22372" s="27"/>
    </row>
    <row r="22373" spans="3:22" x14ac:dyDescent="0.3">
      <c r="C22373" s="6"/>
      <c r="H22373" s="8"/>
      <c r="I22373" s="4"/>
      <c r="V22373" s="27"/>
    </row>
    <row r="22374" spans="3:22" x14ac:dyDescent="0.3">
      <c r="C22374" s="6"/>
      <c r="H22374" s="8"/>
      <c r="I22374" s="4"/>
      <c r="V22374" s="27"/>
    </row>
    <row r="22375" spans="3:22" x14ac:dyDescent="0.3">
      <c r="C22375" s="6"/>
      <c r="H22375" s="8"/>
      <c r="I22375" s="4"/>
      <c r="V22375" s="27"/>
    </row>
    <row r="22376" spans="3:22" x14ac:dyDescent="0.3">
      <c r="C22376" s="6"/>
      <c r="H22376" s="8"/>
      <c r="I22376" s="4"/>
      <c r="V22376" s="27"/>
    </row>
    <row r="22377" spans="3:22" x14ac:dyDescent="0.3">
      <c r="C22377" s="6"/>
      <c r="H22377" s="8"/>
      <c r="I22377" s="4"/>
      <c r="V22377" s="27"/>
    </row>
    <row r="22378" spans="3:22" x14ac:dyDescent="0.3">
      <c r="C22378" s="6"/>
      <c r="H22378" s="8"/>
      <c r="I22378" s="4"/>
      <c r="V22378" s="27"/>
    </row>
    <row r="22379" spans="3:22" x14ac:dyDescent="0.3">
      <c r="C22379" s="6"/>
      <c r="H22379" s="8"/>
      <c r="I22379" s="4"/>
      <c r="V22379" s="27"/>
    </row>
    <row r="22380" spans="3:22" x14ac:dyDescent="0.3">
      <c r="C22380" s="6"/>
      <c r="H22380" s="8"/>
      <c r="I22380" s="4"/>
      <c r="V22380" s="27"/>
    </row>
    <row r="22381" spans="3:22" x14ac:dyDescent="0.3">
      <c r="C22381" s="6"/>
      <c r="H22381" s="8"/>
      <c r="I22381" s="4"/>
      <c r="V22381" s="27"/>
    </row>
    <row r="22382" spans="3:22" x14ac:dyDescent="0.3">
      <c r="C22382" s="6"/>
      <c r="H22382" s="8"/>
      <c r="I22382" s="4"/>
      <c r="V22382" s="27"/>
    </row>
    <row r="22383" spans="3:22" x14ac:dyDescent="0.3">
      <c r="C22383" s="6"/>
      <c r="H22383" s="8"/>
      <c r="I22383" s="4"/>
      <c r="V22383" s="27"/>
    </row>
    <row r="22384" spans="3:22" x14ac:dyDescent="0.3">
      <c r="C22384" s="6"/>
      <c r="H22384" s="8"/>
      <c r="I22384" s="4"/>
      <c r="V22384" s="27"/>
    </row>
    <row r="22385" spans="3:22" x14ac:dyDescent="0.3">
      <c r="C22385" s="6"/>
      <c r="H22385" s="8"/>
      <c r="I22385" s="4"/>
      <c r="V22385" s="27"/>
    </row>
    <row r="22386" spans="3:22" x14ac:dyDescent="0.3">
      <c r="C22386" s="6"/>
      <c r="H22386" s="8"/>
      <c r="I22386" s="4"/>
      <c r="V22386" s="27"/>
    </row>
    <row r="22387" spans="3:22" x14ac:dyDescent="0.3">
      <c r="C22387" s="6"/>
      <c r="H22387" s="8"/>
      <c r="I22387" s="4"/>
      <c r="V22387" s="27"/>
    </row>
    <row r="22388" spans="3:22" x14ac:dyDescent="0.3">
      <c r="C22388" s="6"/>
      <c r="H22388" s="8"/>
      <c r="I22388" s="4"/>
      <c r="V22388" s="27"/>
    </row>
    <row r="22389" spans="3:22" x14ac:dyDescent="0.3">
      <c r="C22389" s="6"/>
      <c r="H22389" s="8"/>
      <c r="I22389" s="4"/>
      <c r="V22389" s="27"/>
    </row>
    <row r="22390" spans="3:22" x14ac:dyDescent="0.3">
      <c r="C22390" s="6"/>
      <c r="H22390" s="8"/>
      <c r="I22390" s="4"/>
      <c r="V22390" s="27"/>
    </row>
    <row r="22391" spans="3:22" x14ac:dyDescent="0.3">
      <c r="C22391" s="6"/>
      <c r="H22391" s="8"/>
      <c r="I22391" s="4"/>
      <c r="V22391" s="27"/>
    </row>
    <row r="22392" spans="3:22" x14ac:dyDescent="0.3">
      <c r="C22392" s="6"/>
      <c r="H22392" s="8"/>
      <c r="I22392" s="4"/>
      <c r="V22392" s="27"/>
    </row>
    <row r="22393" spans="3:22" x14ac:dyDescent="0.3">
      <c r="C22393" s="6"/>
      <c r="H22393" s="8"/>
      <c r="I22393" s="4"/>
      <c r="V22393" s="27"/>
    </row>
    <row r="22394" spans="3:22" x14ac:dyDescent="0.3">
      <c r="C22394" s="6"/>
      <c r="H22394" s="8"/>
      <c r="I22394" s="4"/>
      <c r="V22394" s="27"/>
    </row>
    <row r="22395" spans="3:22" x14ac:dyDescent="0.3">
      <c r="C22395" s="6"/>
      <c r="H22395" s="8"/>
      <c r="I22395" s="4"/>
      <c r="V22395" s="27"/>
    </row>
    <row r="22396" spans="3:22" x14ac:dyDescent="0.3">
      <c r="C22396" s="6"/>
      <c r="H22396" s="8"/>
      <c r="I22396" s="4"/>
      <c r="V22396" s="27"/>
    </row>
    <row r="22397" spans="3:22" x14ac:dyDescent="0.3">
      <c r="C22397" s="6"/>
      <c r="H22397" s="8"/>
      <c r="I22397" s="4"/>
      <c r="V22397" s="27"/>
    </row>
    <row r="22398" spans="3:22" x14ac:dyDescent="0.3">
      <c r="C22398" s="6"/>
      <c r="H22398" s="8"/>
      <c r="I22398" s="4"/>
      <c r="V22398" s="27"/>
    </row>
    <row r="22399" spans="3:22" x14ac:dyDescent="0.3">
      <c r="C22399" s="6"/>
      <c r="H22399" s="8"/>
      <c r="I22399" s="4"/>
      <c r="V22399" s="27"/>
    </row>
    <row r="22400" spans="3:22" x14ac:dyDescent="0.3">
      <c r="C22400" s="6"/>
      <c r="H22400" s="8"/>
      <c r="I22400" s="4"/>
      <c r="V22400" s="27"/>
    </row>
    <row r="22401" spans="3:22" x14ac:dyDescent="0.3">
      <c r="C22401" s="6"/>
      <c r="H22401" s="8"/>
      <c r="I22401" s="4"/>
      <c r="V22401" s="27"/>
    </row>
    <row r="22402" spans="3:22" x14ac:dyDescent="0.3">
      <c r="C22402" s="6"/>
      <c r="H22402" s="8"/>
      <c r="I22402" s="4"/>
      <c r="V22402" s="27"/>
    </row>
    <row r="22403" spans="3:22" x14ac:dyDescent="0.3">
      <c r="C22403" s="6"/>
      <c r="H22403" s="8"/>
      <c r="I22403" s="4"/>
      <c r="V22403" s="27"/>
    </row>
    <row r="22404" spans="3:22" x14ac:dyDescent="0.3">
      <c r="C22404" s="6"/>
      <c r="H22404" s="8"/>
      <c r="I22404" s="4"/>
      <c r="V22404" s="27"/>
    </row>
    <row r="22405" spans="3:22" x14ac:dyDescent="0.3">
      <c r="C22405" s="6"/>
      <c r="H22405" s="8"/>
      <c r="I22405" s="4"/>
      <c r="V22405" s="27"/>
    </row>
    <row r="22406" spans="3:22" x14ac:dyDescent="0.3">
      <c r="C22406" s="6"/>
      <c r="H22406" s="8"/>
      <c r="I22406" s="4"/>
      <c r="V22406" s="27"/>
    </row>
    <row r="22407" spans="3:22" x14ac:dyDescent="0.3">
      <c r="C22407" s="6"/>
      <c r="H22407" s="8"/>
      <c r="I22407" s="4"/>
      <c r="V22407" s="27"/>
    </row>
    <row r="22408" spans="3:22" x14ac:dyDescent="0.3">
      <c r="C22408" s="6"/>
      <c r="H22408" s="8"/>
      <c r="I22408" s="4"/>
      <c r="V22408" s="27"/>
    </row>
    <row r="22409" spans="3:22" x14ac:dyDescent="0.3">
      <c r="C22409" s="6"/>
      <c r="H22409" s="8"/>
      <c r="I22409" s="4"/>
      <c r="V22409" s="27"/>
    </row>
    <row r="22410" spans="3:22" x14ac:dyDescent="0.3">
      <c r="C22410" s="6"/>
      <c r="H22410" s="8"/>
      <c r="I22410" s="4"/>
      <c r="V22410" s="27"/>
    </row>
    <row r="22411" spans="3:22" x14ac:dyDescent="0.3">
      <c r="C22411" s="6"/>
      <c r="H22411" s="8"/>
      <c r="I22411" s="4"/>
      <c r="V22411" s="27"/>
    </row>
    <row r="22412" spans="3:22" x14ac:dyDescent="0.3">
      <c r="C22412" s="6"/>
      <c r="H22412" s="8"/>
      <c r="I22412" s="4"/>
      <c r="V22412" s="27"/>
    </row>
    <row r="22413" spans="3:22" x14ac:dyDescent="0.3">
      <c r="C22413" s="6"/>
      <c r="H22413" s="8"/>
      <c r="I22413" s="4"/>
      <c r="V22413" s="27"/>
    </row>
    <row r="22414" spans="3:22" x14ac:dyDescent="0.3">
      <c r="C22414" s="6"/>
      <c r="H22414" s="8"/>
      <c r="I22414" s="4"/>
      <c r="V22414" s="27"/>
    </row>
    <row r="22415" spans="3:22" x14ac:dyDescent="0.3">
      <c r="C22415" s="6"/>
      <c r="H22415" s="8"/>
      <c r="I22415" s="4"/>
      <c r="V22415" s="27"/>
    </row>
    <row r="22416" spans="3:22" x14ac:dyDescent="0.3">
      <c r="C22416" s="6"/>
      <c r="H22416" s="8"/>
      <c r="I22416" s="4"/>
      <c r="V22416" s="27"/>
    </row>
    <row r="22417" spans="3:22" x14ac:dyDescent="0.3">
      <c r="C22417" s="6"/>
      <c r="H22417" s="8"/>
      <c r="I22417" s="4"/>
      <c r="V22417" s="27"/>
    </row>
    <row r="22418" spans="3:22" x14ac:dyDescent="0.3">
      <c r="C22418" s="6"/>
      <c r="H22418" s="8"/>
      <c r="I22418" s="4"/>
      <c r="V22418" s="27"/>
    </row>
    <row r="22419" spans="3:22" x14ac:dyDescent="0.3">
      <c r="C22419" s="6"/>
      <c r="H22419" s="8"/>
      <c r="I22419" s="4"/>
      <c r="V22419" s="27"/>
    </row>
    <row r="22420" spans="3:22" x14ac:dyDescent="0.3">
      <c r="C22420" s="6"/>
      <c r="H22420" s="8"/>
      <c r="I22420" s="4"/>
      <c r="V22420" s="27"/>
    </row>
    <row r="22421" spans="3:22" x14ac:dyDescent="0.3">
      <c r="C22421" s="6"/>
      <c r="H22421" s="8"/>
      <c r="I22421" s="4"/>
      <c r="V22421" s="27"/>
    </row>
    <row r="22422" spans="3:22" x14ac:dyDescent="0.3">
      <c r="C22422" s="6"/>
      <c r="H22422" s="8"/>
      <c r="I22422" s="4"/>
      <c r="V22422" s="27"/>
    </row>
    <row r="22423" spans="3:22" x14ac:dyDescent="0.3">
      <c r="C22423" s="6"/>
      <c r="H22423" s="8"/>
      <c r="I22423" s="4"/>
      <c r="V22423" s="27"/>
    </row>
    <row r="22424" spans="3:22" x14ac:dyDescent="0.3">
      <c r="C22424" s="6"/>
      <c r="H22424" s="8"/>
      <c r="I22424" s="4"/>
      <c r="V22424" s="27"/>
    </row>
    <row r="22425" spans="3:22" x14ac:dyDescent="0.3">
      <c r="C22425" s="6"/>
      <c r="H22425" s="8"/>
      <c r="I22425" s="4"/>
      <c r="V22425" s="27"/>
    </row>
    <row r="22426" spans="3:22" x14ac:dyDescent="0.3">
      <c r="C22426" s="6"/>
      <c r="H22426" s="8"/>
      <c r="I22426" s="4"/>
      <c r="V22426" s="27"/>
    </row>
    <row r="22427" spans="3:22" x14ac:dyDescent="0.3">
      <c r="C22427" s="6"/>
      <c r="H22427" s="8"/>
      <c r="I22427" s="4"/>
      <c r="V22427" s="27"/>
    </row>
    <row r="22428" spans="3:22" x14ac:dyDescent="0.3">
      <c r="C22428" s="6"/>
      <c r="H22428" s="8"/>
      <c r="I22428" s="4"/>
      <c r="V22428" s="27"/>
    </row>
    <row r="22429" spans="3:22" x14ac:dyDescent="0.3">
      <c r="C22429" s="6"/>
      <c r="H22429" s="8"/>
      <c r="I22429" s="4"/>
      <c r="V22429" s="27"/>
    </row>
    <row r="22430" spans="3:22" x14ac:dyDescent="0.3">
      <c r="C22430" s="6"/>
      <c r="H22430" s="8"/>
      <c r="I22430" s="4"/>
      <c r="V22430" s="27"/>
    </row>
    <row r="22431" spans="3:22" x14ac:dyDescent="0.3">
      <c r="C22431" s="6"/>
      <c r="H22431" s="8"/>
      <c r="I22431" s="4"/>
      <c r="V22431" s="27"/>
    </row>
    <row r="22432" spans="3:22" x14ac:dyDescent="0.3">
      <c r="C22432" s="6"/>
      <c r="H22432" s="8"/>
      <c r="I22432" s="4"/>
      <c r="V22432" s="27"/>
    </row>
    <row r="22433" spans="3:22" x14ac:dyDescent="0.3">
      <c r="C22433" s="6"/>
      <c r="H22433" s="8"/>
      <c r="I22433" s="4"/>
      <c r="V22433" s="27"/>
    </row>
    <row r="22434" spans="3:22" x14ac:dyDescent="0.3">
      <c r="C22434" s="6"/>
      <c r="H22434" s="8"/>
      <c r="I22434" s="4"/>
      <c r="V22434" s="27"/>
    </row>
    <row r="22435" spans="3:22" x14ac:dyDescent="0.3">
      <c r="C22435" s="6"/>
      <c r="H22435" s="8"/>
      <c r="I22435" s="4"/>
      <c r="V22435" s="27"/>
    </row>
    <row r="22436" spans="3:22" x14ac:dyDescent="0.3">
      <c r="C22436" s="6"/>
      <c r="H22436" s="8"/>
      <c r="I22436" s="4"/>
      <c r="V22436" s="27"/>
    </row>
    <row r="22437" spans="3:22" x14ac:dyDescent="0.3">
      <c r="C22437" s="6"/>
      <c r="H22437" s="8"/>
      <c r="I22437" s="4"/>
      <c r="V22437" s="27"/>
    </row>
    <row r="22438" spans="3:22" x14ac:dyDescent="0.3">
      <c r="C22438" s="6"/>
      <c r="H22438" s="8"/>
      <c r="I22438" s="4"/>
      <c r="V22438" s="27"/>
    </row>
    <row r="22439" spans="3:22" x14ac:dyDescent="0.3">
      <c r="C22439" s="6"/>
      <c r="H22439" s="8"/>
      <c r="I22439" s="4"/>
      <c r="V22439" s="27"/>
    </row>
    <row r="22440" spans="3:22" x14ac:dyDescent="0.3">
      <c r="C22440" s="6"/>
      <c r="H22440" s="8"/>
      <c r="I22440" s="4"/>
      <c r="V22440" s="27"/>
    </row>
    <row r="22441" spans="3:22" x14ac:dyDescent="0.3">
      <c r="C22441" s="6"/>
      <c r="H22441" s="8"/>
      <c r="I22441" s="4"/>
      <c r="V22441" s="27"/>
    </row>
    <row r="22442" spans="3:22" x14ac:dyDescent="0.3">
      <c r="C22442" s="6"/>
      <c r="H22442" s="8"/>
      <c r="I22442" s="4"/>
      <c r="V22442" s="27"/>
    </row>
    <row r="22443" spans="3:22" x14ac:dyDescent="0.3">
      <c r="C22443" s="6"/>
      <c r="H22443" s="8"/>
      <c r="I22443" s="4"/>
      <c r="V22443" s="27"/>
    </row>
    <row r="22444" spans="3:22" x14ac:dyDescent="0.3">
      <c r="C22444" s="6"/>
      <c r="H22444" s="8"/>
      <c r="I22444" s="4"/>
      <c r="V22444" s="27"/>
    </row>
    <row r="22445" spans="3:22" x14ac:dyDescent="0.3">
      <c r="C22445" s="6"/>
      <c r="H22445" s="8"/>
      <c r="I22445" s="4"/>
      <c r="V22445" s="27"/>
    </row>
    <row r="22446" spans="3:22" x14ac:dyDescent="0.3">
      <c r="C22446" s="6"/>
      <c r="H22446" s="8"/>
      <c r="I22446" s="4"/>
      <c r="V22446" s="27"/>
    </row>
    <row r="22447" spans="3:22" x14ac:dyDescent="0.3">
      <c r="C22447" s="6"/>
      <c r="H22447" s="8"/>
      <c r="I22447" s="4"/>
      <c r="V22447" s="27"/>
    </row>
    <row r="22448" spans="3:22" x14ac:dyDescent="0.3">
      <c r="C22448" s="6"/>
      <c r="H22448" s="8"/>
      <c r="I22448" s="4"/>
      <c r="V22448" s="27"/>
    </row>
    <row r="22449" spans="3:22" x14ac:dyDescent="0.3">
      <c r="C22449" s="6"/>
      <c r="H22449" s="8"/>
      <c r="I22449" s="4"/>
      <c r="V22449" s="27"/>
    </row>
    <row r="22450" spans="3:22" x14ac:dyDescent="0.3">
      <c r="C22450" s="6"/>
      <c r="H22450" s="8"/>
      <c r="I22450" s="4"/>
      <c r="V22450" s="27"/>
    </row>
    <row r="22451" spans="3:22" x14ac:dyDescent="0.3">
      <c r="C22451" s="6"/>
      <c r="H22451" s="8"/>
      <c r="I22451" s="4"/>
      <c r="V22451" s="27"/>
    </row>
    <row r="22452" spans="3:22" x14ac:dyDescent="0.3">
      <c r="C22452" s="6"/>
      <c r="H22452" s="8"/>
      <c r="I22452" s="4"/>
      <c r="V22452" s="27"/>
    </row>
    <row r="22453" spans="3:22" x14ac:dyDescent="0.3">
      <c r="C22453" s="6"/>
      <c r="H22453" s="8"/>
      <c r="I22453" s="4"/>
      <c r="V22453" s="27"/>
    </row>
    <row r="22454" spans="3:22" x14ac:dyDescent="0.3">
      <c r="C22454" s="6"/>
      <c r="H22454" s="8"/>
      <c r="I22454" s="4"/>
      <c r="V22454" s="27"/>
    </row>
    <row r="22455" spans="3:22" x14ac:dyDescent="0.3">
      <c r="C22455" s="6"/>
      <c r="H22455" s="8"/>
      <c r="I22455" s="4"/>
      <c r="V22455" s="27"/>
    </row>
    <row r="22456" spans="3:22" x14ac:dyDescent="0.3">
      <c r="C22456" s="6"/>
      <c r="H22456" s="8"/>
      <c r="I22456" s="4"/>
      <c r="V22456" s="27"/>
    </row>
    <row r="22457" spans="3:22" x14ac:dyDescent="0.3">
      <c r="C22457" s="6"/>
      <c r="H22457" s="8"/>
      <c r="I22457" s="4"/>
      <c r="V22457" s="27"/>
    </row>
    <row r="22458" spans="3:22" x14ac:dyDescent="0.3">
      <c r="C22458" s="6"/>
      <c r="H22458" s="8"/>
      <c r="I22458" s="4"/>
      <c r="V22458" s="27"/>
    </row>
    <row r="22459" spans="3:22" x14ac:dyDescent="0.3">
      <c r="C22459" s="6"/>
      <c r="H22459" s="8"/>
      <c r="I22459" s="4"/>
      <c r="V22459" s="27"/>
    </row>
    <row r="22460" spans="3:22" x14ac:dyDescent="0.3">
      <c r="C22460" s="6"/>
      <c r="H22460" s="8"/>
      <c r="I22460" s="4"/>
      <c r="V22460" s="27"/>
    </row>
    <row r="22461" spans="3:22" x14ac:dyDescent="0.3">
      <c r="C22461" s="6"/>
      <c r="H22461" s="8"/>
      <c r="I22461" s="4"/>
      <c r="V22461" s="27"/>
    </row>
    <row r="22462" spans="3:22" x14ac:dyDescent="0.3">
      <c r="C22462" s="6"/>
      <c r="H22462" s="8"/>
      <c r="I22462" s="4"/>
      <c r="V22462" s="27"/>
    </row>
    <row r="22463" spans="3:22" x14ac:dyDescent="0.3">
      <c r="C22463" s="6"/>
      <c r="H22463" s="8"/>
      <c r="I22463" s="4"/>
      <c r="V22463" s="27"/>
    </row>
    <row r="22464" spans="3:22" x14ac:dyDescent="0.3">
      <c r="C22464" s="6"/>
      <c r="H22464" s="8"/>
      <c r="I22464" s="4"/>
      <c r="V22464" s="27"/>
    </row>
    <row r="22465" spans="3:22" x14ac:dyDescent="0.3">
      <c r="C22465" s="6"/>
      <c r="H22465" s="8"/>
      <c r="I22465" s="4"/>
      <c r="V22465" s="27"/>
    </row>
    <row r="22466" spans="3:22" x14ac:dyDescent="0.3">
      <c r="C22466" s="6"/>
      <c r="H22466" s="8"/>
      <c r="I22466" s="4"/>
      <c r="V22466" s="27"/>
    </row>
    <row r="22467" spans="3:22" x14ac:dyDescent="0.3">
      <c r="C22467" s="6"/>
      <c r="H22467" s="8"/>
      <c r="I22467" s="4"/>
      <c r="V22467" s="27"/>
    </row>
    <row r="22468" spans="3:22" x14ac:dyDescent="0.3">
      <c r="C22468" s="6"/>
      <c r="H22468" s="8"/>
      <c r="I22468" s="4"/>
      <c r="V22468" s="27"/>
    </row>
    <row r="22469" spans="3:22" x14ac:dyDescent="0.3">
      <c r="C22469" s="6"/>
      <c r="H22469" s="8"/>
      <c r="I22469" s="4"/>
      <c r="V22469" s="27"/>
    </row>
    <row r="22470" spans="3:22" x14ac:dyDescent="0.3">
      <c r="C22470" s="6"/>
      <c r="H22470" s="8"/>
      <c r="I22470" s="4"/>
      <c r="V22470" s="27"/>
    </row>
    <row r="22471" spans="3:22" x14ac:dyDescent="0.3">
      <c r="C22471" s="6"/>
      <c r="H22471" s="8"/>
      <c r="I22471" s="4"/>
      <c r="V22471" s="27"/>
    </row>
    <row r="22472" spans="3:22" x14ac:dyDescent="0.3">
      <c r="C22472" s="6"/>
      <c r="H22472" s="8"/>
      <c r="I22472" s="4"/>
      <c r="V22472" s="27"/>
    </row>
    <row r="22473" spans="3:22" x14ac:dyDescent="0.3">
      <c r="C22473" s="6"/>
      <c r="H22473" s="8"/>
      <c r="I22473" s="4"/>
      <c r="V22473" s="27"/>
    </row>
    <row r="22474" spans="3:22" x14ac:dyDescent="0.3">
      <c r="C22474" s="6"/>
      <c r="H22474" s="8"/>
      <c r="I22474" s="4"/>
      <c r="V22474" s="27"/>
    </row>
    <row r="22475" spans="3:22" x14ac:dyDescent="0.3">
      <c r="C22475" s="6"/>
      <c r="H22475" s="8"/>
      <c r="I22475" s="4"/>
      <c r="V22475" s="27"/>
    </row>
    <row r="22476" spans="3:22" x14ac:dyDescent="0.3">
      <c r="C22476" s="6"/>
      <c r="H22476" s="8"/>
      <c r="I22476" s="4"/>
      <c r="V22476" s="27"/>
    </row>
    <row r="22477" spans="3:22" x14ac:dyDescent="0.3">
      <c r="C22477" s="6"/>
      <c r="H22477" s="8"/>
      <c r="I22477" s="4"/>
      <c r="V22477" s="27"/>
    </row>
    <row r="22478" spans="3:22" x14ac:dyDescent="0.3">
      <c r="C22478" s="6"/>
      <c r="H22478" s="8"/>
      <c r="I22478" s="4"/>
      <c r="V22478" s="27"/>
    </row>
    <row r="22479" spans="3:22" x14ac:dyDescent="0.3">
      <c r="C22479" s="6"/>
      <c r="H22479" s="8"/>
      <c r="I22479" s="4"/>
      <c r="V22479" s="27"/>
    </row>
    <row r="22480" spans="3:22" x14ac:dyDescent="0.3">
      <c r="C22480" s="6"/>
      <c r="H22480" s="8"/>
      <c r="I22480" s="4"/>
      <c r="V22480" s="27"/>
    </row>
    <row r="22481" spans="3:22" x14ac:dyDescent="0.3">
      <c r="C22481" s="6"/>
      <c r="H22481" s="8"/>
      <c r="I22481" s="4"/>
      <c r="V22481" s="27"/>
    </row>
    <row r="22482" spans="3:22" x14ac:dyDescent="0.3">
      <c r="C22482" s="6"/>
      <c r="H22482" s="8"/>
      <c r="I22482" s="4"/>
      <c r="V22482" s="27"/>
    </row>
    <row r="22483" spans="3:22" x14ac:dyDescent="0.3">
      <c r="C22483" s="6"/>
      <c r="H22483" s="8"/>
      <c r="I22483" s="4"/>
      <c r="V22483" s="27"/>
    </row>
    <row r="22484" spans="3:22" x14ac:dyDescent="0.3">
      <c r="C22484" s="6"/>
      <c r="H22484" s="8"/>
      <c r="I22484" s="4"/>
      <c r="V22484" s="27"/>
    </row>
    <row r="22485" spans="3:22" x14ac:dyDescent="0.3">
      <c r="C22485" s="6"/>
      <c r="H22485" s="8"/>
      <c r="I22485" s="4"/>
      <c r="V22485" s="27"/>
    </row>
    <row r="22486" spans="3:22" x14ac:dyDescent="0.3">
      <c r="C22486" s="6"/>
      <c r="H22486" s="8"/>
      <c r="I22486" s="4"/>
      <c r="V22486" s="27"/>
    </row>
    <row r="22487" spans="3:22" x14ac:dyDescent="0.3">
      <c r="C22487" s="6"/>
      <c r="H22487" s="8"/>
      <c r="I22487" s="4"/>
      <c r="V22487" s="27"/>
    </row>
    <row r="22488" spans="3:22" x14ac:dyDescent="0.3">
      <c r="C22488" s="6"/>
      <c r="H22488" s="8"/>
      <c r="I22488" s="4"/>
      <c r="V22488" s="27"/>
    </row>
    <row r="22489" spans="3:22" x14ac:dyDescent="0.3">
      <c r="C22489" s="6"/>
      <c r="H22489" s="8"/>
      <c r="I22489" s="4"/>
      <c r="V22489" s="27"/>
    </row>
    <row r="22490" spans="3:22" x14ac:dyDescent="0.3">
      <c r="C22490" s="6"/>
      <c r="H22490" s="8"/>
      <c r="I22490" s="4"/>
      <c r="V22490" s="27"/>
    </row>
    <row r="22491" spans="3:22" x14ac:dyDescent="0.3">
      <c r="C22491" s="6"/>
      <c r="H22491" s="8"/>
      <c r="I22491" s="4"/>
      <c r="V22491" s="27"/>
    </row>
    <row r="22492" spans="3:22" x14ac:dyDescent="0.3">
      <c r="C22492" s="6"/>
      <c r="H22492" s="8"/>
      <c r="I22492" s="4"/>
      <c r="V22492" s="27"/>
    </row>
    <row r="22493" spans="3:22" x14ac:dyDescent="0.3">
      <c r="C22493" s="6"/>
      <c r="H22493" s="8"/>
      <c r="I22493" s="4"/>
      <c r="V22493" s="27"/>
    </row>
    <row r="22494" spans="3:22" x14ac:dyDescent="0.3">
      <c r="C22494" s="6"/>
      <c r="H22494" s="8"/>
      <c r="I22494" s="4"/>
      <c r="V22494" s="27"/>
    </row>
    <row r="22495" spans="3:22" x14ac:dyDescent="0.3">
      <c r="C22495" s="6"/>
      <c r="H22495" s="8"/>
      <c r="I22495" s="4"/>
      <c r="V22495" s="27"/>
    </row>
    <row r="22496" spans="3:22" x14ac:dyDescent="0.3">
      <c r="C22496" s="6"/>
      <c r="H22496" s="8"/>
      <c r="I22496" s="4"/>
      <c r="V22496" s="27"/>
    </row>
    <row r="22497" spans="3:22" x14ac:dyDescent="0.3">
      <c r="C22497" s="6"/>
      <c r="H22497" s="8"/>
      <c r="I22497" s="4"/>
      <c r="V22497" s="27"/>
    </row>
    <row r="22498" spans="3:22" x14ac:dyDescent="0.3">
      <c r="C22498" s="6"/>
      <c r="H22498" s="8"/>
      <c r="I22498" s="4"/>
      <c r="V22498" s="27"/>
    </row>
    <row r="22499" spans="3:22" x14ac:dyDescent="0.3">
      <c r="C22499" s="6"/>
      <c r="H22499" s="8"/>
      <c r="I22499" s="4"/>
      <c r="V22499" s="27"/>
    </row>
    <row r="22500" spans="3:22" x14ac:dyDescent="0.3">
      <c r="C22500" s="6"/>
      <c r="H22500" s="8"/>
      <c r="I22500" s="4"/>
      <c r="V22500" s="27"/>
    </row>
    <row r="22501" spans="3:22" x14ac:dyDescent="0.3">
      <c r="C22501" s="6"/>
      <c r="H22501" s="8"/>
      <c r="I22501" s="4"/>
      <c r="V22501" s="27"/>
    </row>
    <row r="22502" spans="3:22" x14ac:dyDescent="0.3">
      <c r="C22502" s="6"/>
      <c r="H22502" s="8"/>
      <c r="I22502" s="4"/>
      <c r="V22502" s="27"/>
    </row>
    <row r="22503" spans="3:22" x14ac:dyDescent="0.3">
      <c r="C22503" s="6"/>
      <c r="H22503" s="8"/>
      <c r="I22503" s="4"/>
      <c r="V22503" s="27"/>
    </row>
    <row r="22504" spans="3:22" x14ac:dyDescent="0.3">
      <c r="C22504" s="6"/>
      <c r="H22504" s="8"/>
      <c r="I22504" s="4"/>
      <c r="V22504" s="27"/>
    </row>
    <row r="22505" spans="3:22" x14ac:dyDescent="0.3">
      <c r="C22505" s="6"/>
      <c r="H22505" s="8"/>
      <c r="I22505" s="4"/>
      <c r="V22505" s="27"/>
    </row>
    <row r="22506" spans="3:22" x14ac:dyDescent="0.3">
      <c r="C22506" s="6"/>
      <c r="H22506" s="8"/>
      <c r="I22506" s="4"/>
      <c r="V22506" s="27"/>
    </row>
    <row r="22507" spans="3:22" x14ac:dyDescent="0.3">
      <c r="C22507" s="6"/>
      <c r="H22507" s="8"/>
      <c r="I22507" s="4"/>
      <c r="V22507" s="27"/>
    </row>
    <row r="22508" spans="3:22" x14ac:dyDescent="0.3">
      <c r="C22508" s="6"/>
      <c r="H22508" s="8"/>
      <c r="I22508" s="4"/>
      <c r="V22508" s="27"/>
    </row>
    <row r="22509" spans="3:22" x14ac:dyDescent="0.3">
      <c r="C22509" s="6"/>
      <c r="H22509" s="8"/>
      <c r="I22509" s="4"/>
      <c r="V22509" s="27"/>
    </row>
    <row r="22510" spans="3:22" x14ac:dyDescent="0.3">
      <c r="C22510" s="6"/>
      <c r="H22510" s="8"/>
      <c r="I22510" s="4"/>
      <c r="V22510" s="27"/>
    </row>
    <row r="22511" spans="3:22" x14ac:dyDescent="0.3">
      <c r="C22511" s="6"/>
      <c r="H22511" s="8"/>
      <c r="I22511" s="4"/>
      <c r="V22511" s="27"/>
    </row>
    <row r="22512" spans="3:22" x14ac:dyDescent="0.3">
      <c r="C22512" s="6"/>
      <c r="H22512" s="8"/>
      <c r="I22512" s="4"/>
      <c r="V22512" s="27"/>
    </row>
    <row r="22513" spans="3:22" x14ac:dyDescent="0.3">
      <c r="C22513" s="6"/>
      <c r="H22513" s="8"/>
      <c r="I22513" s="4"/>
      <c r="V22513" s="27"/>
    </row>
    <row r="22514" spans="3:22" x14ac:dyDescent="0.3">
      <c r="C22514" s="6"/>
      <c r="H22514" s="8"/>
      <c r="I22514" s="4"/>
      <c r="V22514" s="27"/>
    </row>
    <row r="22515" spans="3:22" x14ac:dyDescent="0.3">
      <c r="C22515" s="6"/>
      <c r="H22515" s="8"/>
      <c r="I22515" s="4"/>
      <c r="V22515" s="27"/>
    </row>
    <row r="22516" spans="3:22" x14ac:dyDescent="0.3">
      <c r="C22516" s="6"/>
      <c r="H22516" s="8"/>
      <c r="I22516" s="4"/>
      <c r="V22516" s="27"/>
    </row>
    <row r="22517" spans="3:22" x14ac:dyDescent="0.3">
      <c r="C22517" s="6"/>
      <c r="H22517" s="8"/>
      <c r="I22517" s="4"/>
      <c r="V22517" s="27"/>
    </row>
    <row r="22518" spans="3:22" x14ac:dyDescent="0.3">
      <c r="C22518" s="6"/>
      <c r="H22518" s="8"/>
      <c r="I22518" s="4"/>
      <c r="V22518" s="27"/>
    </row>
    <row r="22519" spans="3:22" x14ac:dyDescent="0.3">
      <c r="C22519" s="6"/>
      <c r="H22519" s="8"/>
      <c r="I22519" s="4"/>
      <c r="V22519" s="27"/>
    </row>
    <row r="22520" spans="3:22" x14ac:dyDescent="0.3">
      <c r="C22520" s="6"/>
      <c r="H22520" s="8"/>
      <c r="I22520" s="4"/>
      <c r="V22520" s="27"/>
    </row>
    <row r="22521" spans="3:22" x14ac:dyDescent="0.3">
      <c r="C22521" s="6"/>
      <c r="H22521" s="8"/>
      <c r="I22521" s="4"/>
      <c r="V22521" s="27"/>
    </row>
    <row r="22522" spans="3:22" x14ac:dyDescent="0.3">
      <c r="C22522" s="6"/>
      <c r="H22522" s="8"/>
      <c r="I22522" s="4"/>
      <c r="V22522" s="27"/>
    </row>
    <row r="22523" spans="3:22" x14ac:dyDescent="0.3">
      <c r="C22523" s="6"/>
      <c r="H22523" s="8"/>
      <c r="I22523" s="4"/>
      <c r="V22523" s="27"/>
    </row>
    <row r="22524" spans="3:22" x14ac:dyDescent="0.3">
      <c r="C22524" s="6"/>
      <c r="H22524" s="8"/>
      <c r="I22524" s="4"/>
      <c r="V22524" s="27"/>
    </row>
    <row r="22525" spans="3:22" x14ac:dyDescent="0.3">
      <c r="C22525" s="6"/>
      <c r="H22525" s="8"/>
      <c r="I22525" s="4"/>
      <c r="V22525" s="27"/>
    </row>
    <row r="22526" spans="3:22" x14ac:dyDescent="0.3">
      <c r="C22526" s="6"/>
      <c r="H22526" s="8"/>
      <c r="I22526" s="4"/>
      <c r="V22526" s="27"/>
    </row>
    <row r="22527" spans="3:22" x14ac:dyDescent="0.3">
      <c r="C22527" s="6"/>
      <c r="H22527" s="8"/>
      <c r="I22527" s="4"/>
      <c r="V22527" s="27"/>
    </row>
    <row r="22528" spans="3:22" x14ac:dyDescent="0.3">
      <c r="C22528" s="6"/>
      <c r="H22528" s="8"/>
      <c r="I22528" s="4"/>
      <c r="V22528" s="27"/>
    </row>
    <row r="22529" spans="3:22" x14ac:dyDescent="0.3">
      <c r="C22529" s="6"/>
      <c r="H22529" s="8"/>
      <c r="I22529" s="4"/>
      <c r="V22529" s="27"/>
    </row>
    <row r="22530" spans="3:22" x14ac:dyDescent="0.3">
      <c r="C22530" s="6"/>
      <c r="H22530" s="8"/>
      <c r="I22530" s="4"/>
      <c r="V22530" s="27"/>
    </row>
    <row r="22531" spans="3:22" x14ac:dyDescent="0.3">
      <c r="C22531" s="6"/>
      <c r="H22531" s="8"/>
      <c r="I22531" s="4"/>
      <c r="V22531" s="27"/>
    </row>
    <row r="22532" spans="3:22" x14ac:dyDescent="0.3">
      <c r="C22532" s="6"/>
      <c r="H22532" s="8"/>
      <c r="I22532" s="4"/>
      <c r="V22532" s="27"/>
    </row>
    <row r="22533" spans="3:22" x14ac:dyDescent="0.3">
      <c r="C22533" s="6"/>
      <c r="H22533" s="8"/>
      <c r="I22533" s="4"/>
      <c r="V22533" s="27"/>
    </row>
    <row r="22534" spans="3:22" x14ac:dyDescent="0.3">
      <c r="C22534" s="6"/>
      <c r="H22534" s="8"/>
      <c r="I22534" s="4"/>
      <c r="V22534" s="27"/>
    </row>
    <row r="22535" spans="3:22" x14ac:dyDescent="0.3">
      <c r="C22535" s="6"/>
      <c r="H22535" s="8"/>
      <c r="I22535" s="4"/>
      <c r="V22535" s="27"/>
    </row>
    <row r="22536" spans="3:22" x14ac:dyDescent="0.3">
      <c r="C22536" s="6"/>
      <c r="H22536" s="8"/>
      <c r="I22536" s="4"/>
      <c r="V22536" s="27"/>
    </row>
    <row r="22537" spans="3:22" x14ac:dyDescent="0.3">
      <c r="C22537" s="6"/>
      <c r="H22537" s="8"/>
      <c r="I22537" s="4"/>
      <c r="V22537" s="27"/>
    </row>
    <row r="22538" spans="3:22" x14ac:dyDescent="0.3">
      <c r="C22538" s="6"/>
      <c r="H22538" s="8"/>
      <c r="I22538" s="4"/>
      <c r="V22538" s="27"/>
    </row>
    <row r="22539" spans="3:22" x14ac:dyDescent="0.3">
      <c r="C22539" s="6"/>
      <c r="H22539" s="8"/>
      <c r="I22539" s="4"/>
      <c r="V22539" s="27"/>
    </row>
    <row r="22540" spans="3:22" x14ac:dyDescent="0.3">
      <c r="C22540" s="6"/>
      <c r="H22540" s="8"/>
      <c r="I22540" s="4"/>
      <c r="V22540" s="27"/>
    </row>
    <row r="22541" spans="3:22" x14ac:dyDescent="0.3">
      <c r="C22541" s="6"/>
      <c r="H22541" s="8"/>
      <c r="I22541" s="4"/>
      <c r="V22541" s="27"/>
    </row>
    <row r="22542" spans="3:22" x14ac:dyDescent="0.3">
      <c r="C22542" s="6"/>
      <c r="H22542" s="8"/>
      <c r="I22542" s="4"/>
      <c r="V22542" s="27"/>
    </row>
    <row r="22543" spans="3:22" x14ac:dyDescent="0.3">
      <c r="C22543" s="6"/>
      <c r="H22543" s="8"/>
      <c r="I22543" s="4"/>
      <c r="V22543" s="27"/>
    </row>
    <row r="22544" spans="3:22" x14ac:dyDescent="0.3">
      <c r="C22544" s="6"/>
      <c r="H22544" s="8"/>
      <c r="I22544" s="4"/>
      <c r="V22544" s="27"/>
    </row>
    <row r="22545" spans="3:22" x14ac:dyDescent="0.3">
      <c r="C22545" s="6"/>
      <c r="H22545" s="8"/>
      <c r="I22545" s="4"/>
      <c r="V22545" s="27"/>
    </row>
    <row r="22546" spans="3:22" x14ac:dyDescent="0.3">
      <c r="C22546" s="6"/>
      <c r="H22546" s="8"/>
      <c r="I22546" s="4"/>
      <c r="V22546" s="27"/>
    </row>
    <row r="22547" spans="3:22" x14ac:dyDescent="0.3">
      <c r="C22547" s="6"/>
      <c r="H22547" s="8"/>
      <c r="I22547" s="4"/>
      <c r="V22547" s="27"/>
    </row>
    <row r="22548" spans="3:22" x14ac:dyDescent="0.3">
      <c r="C22548" s="6"/>
      <c r="H22548" s="8"/>
      <c r="I22548" s="4"/>
      <c r="V22548" s="27"/>
    </row>
    <row r="22549" spans="3:22" x14ac:dyDescent="0.3">
      <c r="C22549" s="6"/>
      <c r="H22549" s="8"/>
      <c r="I22549" s="4"/>
      <c r="V22549" s="27"/>
    </row>
    <row r="22550" spans="3:22" x14ac:dyDescent="0.3">
      <c r="C22550" s="6"/>
      <c r="H22550" s="8"/>
      <c r="I22550" s="4"/>
      <c r="V22550" s="27"/>
    </row>
    <row r="22551" spans="3:22" x14ac:dyDescent="0.3">
      <c r="C22551" s="6"/>
      <c r="H22551" s="8"/>
      <c r="I22551" s="4"/>
      <c r="V22551" s="27"/>
    </row>
    <row r="22552" spans="3:22" x14ac:dyDescent="0.3">
      <c r="C22552" s="6"/>
      <c r="H22552" s="8"/>
      <c r="I22552" s="4"/>
      <c r="V22552" s="27"/>
    </row>
    <row r="22553" spans="3:22" x14ac:dyDescent="0.3">
      <c r="C22553" s="6"/>
      <c r="H22553" s="8"/>
      <c r="I22553" s="4"/>
      <c r="V22553" s="27"/>
    </row>
    <row r="22554" spans="3:22" x14ac:dyDescent="0.3">
      <c r="C22554" s="6"/>
      <c r="H22554" s="8"/>
      <c r="I22554" s="4"/>
      <c r="V22554" s="27"/>
    </row>
    <row r="22555" spans="3:22" x14ac:dyDescent="0.3">
      <c r="C22555" s="6"/>
      <c r="H22555" s="8"/>
      <c r="I22555" s="4"/>
      <c r="V22555" s="27"/>
    </row>
    <row r="22556" spans="3:22" x14ac:dyDescent="0.3">
      <c r="C22556" s="6"/>
      <c r="H22556" s="8"/>
      <c r="I22556" s="4"/>
      <c r="V22556" s="27"/>
    </row>
    <row r="22557" spans="3:22" x14ac:dyDescent="0.3">
      <c r="C22557" s="6"/>
      <c r="H22557" s="8"/>
      <c r="I22557" s="4"/>
      <c r="V22557" s="27"/>
    </row>
    <row r="22558" spans="3:22" x14ac:dyDescent="0.3">
      <c r="C22558" s="6"/>
      <c r="H22558" s="8"/>
      <c r="I22558" s="4"/>
      <c r="V22558" s="27"/>
    </row>
    <row r="22559" spans="3:22" x14ac:dyDescent="0.3">
      <c r="C22559" s="6"/>
      <c r="H22559" s="8"/>
      <c r="I22559" s="4"/>
      <c r="V22559" s="27"/>
    </row>
    <row r="22560" spans="3:22" x14ac:dyDescent="0.3">
      <c r="C22560" s="6"/>
      <c r="H22560" s="8"/>
      <c r="I22560" s="4"/>
      <c r="V22560" s="27"/>
    </row>
    <row r="22561" spans="3:22" x14ac:dyDescent="0.3">
      <c r="C22561" s="6"/>
      <c r="H22561" s="8"/>
      <c r="I22561" s="4"/>
      <c r="V22561" s="27"/>
    </row>
    <row r="22562" spans="3:22" x14ac:dyDescent="0.3">
      <c r="C22562" s="6"/>
      <c r="H22562" s="8"/>
      <c r="I22562" s="4"/>
      <c r="V22562" s="27"/>
    </row>
    <row r="22563" spans="3:22" x14ac:dyDescent="0.3">
      <c r="C22563" s="6"/>
      <c r="H22563" s="8"/>
      <c r="I22563" s="4"/>
      <c r="V22563" s="27"/>
    </row>
    <row r="22564" spans="3:22" x14ac:dyDescent="0.3">
      <c r="C22564" s="6"/>
      <c r="H22564" s="8"/>
      <c r="I22564" s="4"/>
      <c r="V22564" s="27"/>
    </row>
    <row r="22565" spans="3:22" x14ac:dyDescent="0.3">
      <c r="C22565" s="6"/>
      <c r="H22565" s="8"/>
      <c r="I22565" s="4"/>
      <c r="V22565" s="27"/>
    </row>
    <row r="22566" spans="3:22" x14ac:dyDescent="0.3">
      <c r="C22566" s="6"/>
      <c r="H22566" s="8"/>
      <c r="I22566" s="4"/>
      <c r="V22566" s="27"/>
    </row>
    <row r="22567" spans="3:22" x14ac:dyDescent="0.3">
      <c r="C22567" s="6"/>
      <c r="H22567" s="8"/>
      <c r="I22567" s="4"/>
      <c r="V22567" s="27"/>
    </row>
    <row r="22568" spans="3:22" x14ac:dyDescent="0.3">
      <c r="C22568" s="6"/>
      <c r="H22568" s="8"/>
      <c r="I22568" s="4"/>
      <c r="V22568" s="27"/>
    </row>
    <row r="22569" spans="3:22" x14ac:dyDescent="0.3">
      <c r="C22569" s="6"/>
      <c r="H22569" s="8"/>
      <c r="I22569" s="4"/>
      <c r="V22569" s="27"/>
    </row>
    <row r="22570" spans="3:22" x14ac:dyDescent="0.3">
      <c r="C22570" s="6"/>
      <c r="H22570" s="8"/>
      <c r="I22570" s="4"/>
      <c r="V22570" s="27"/>
    </row>
    <row r="22571" spans="3:22" x14ac:dyDescent="0.3">
      <c r="C22571" s="6"/>
      <c r="H22571" s="8"/>
      <c r="I22571" s="4"/>
      <c r="V22571" s="27"/>
    </row>
    <row r="22572" spans="3:22" x14ac:dyDescent="0.3">
      <c r="C22572" s="6"/>
      <c r="H22572" s="8"/>
      <c r="I22572" s="4"/>
      <c r="V22572" s="27"/>
    </row>
    <row r="22573" spans="3:22" x14ac:dyDescent="0.3">
      <c r="C22573" s="6"/>
      <c r="H22573" s="8"/>
      <c r="I22573" s="4"/>
      <c r="V22573" s="27"/>
    </row>
    <row r="22574" spans="3:22" x14ac:dyDescent="0.3">
      <c r="C22574" s="6"/>
      <c r="H22574" s="8"/>
      <c r="I22574" s="4"/>
      <c r="V22574" s="27"/>
    </row>
    <row r="22575" spans="3:22" x14ac:dyDescent="0.3">
      <c r="C22575" s="6"/>
      <c r="H22575" s="8"/>
      <c r="I22575" s="4"/>
      <c r="V22575" s="27"/>
    </row>
    <row r="22576" spans="3:22" x14ac:dyDescent="0.3">
      <c r="C22576" s="6"/>
      <c r="H22576" s="8"/>
      <c r="I22576" s="4"/>
      <c r="V22576" s="27"/>
    </row>
    <row r="22577" spans="3:22" x14ac:dyDescent="0.3">
      <c r="C22577" s="6"/>
      <c r="H22577" s="8"/>
      <c r="I22577" s="4"/>
      <c r="V22577" s="27"/>
    </row>
    <row r="22578" spans="3:22" x14ac:dyDescent="0.3">
      <c r="C22578" s="6"/>
      <c r="H22578" s="8"/>
      <c r="I22578" s="4"/>
      <c r="V22578" s="27"/>
    </row>
    <row r="22579" spans="3:22" x14ac:dyDescent="0.3">
      <c r="C22579" s="6"/>
      <c r="H22579" s="8"/>
      <c r="I22579" s="4"/>
      <c r="V22579" s="27"/>
    </row>
    <row r="22580" spans="3:22" x14ac:dyDescent="0.3">
      <c r="C22580" s="6"/>
      <c r="H22580" s="8"/>
      <c r="I22580" s="4"/>
      <c r="V22580" s="27"/>
    </row>
    <row r="22581" spans="3:22" x14ac:dyDescent="0.3">
      <c r="C22581" s="6"/>
      <c r="H22581" s="8"/>
      <c r="I22581" s="4"/>
      <c r="V22581" s="27"/>
    </row>
    <row r="22582" spans="3:22" x14ac:dyDescent="0.3">
      <c r="C22582" s="6"/>
      <c r="H22582" s="8"/>
      <c r="I22582" s="4"/>
      <c r="V22582" s="27"/>
    </row>
    <row r="22583" spans="3:22" x14ac:dyDescent="0.3">
      <c r="C22583" s="6"/>
      <c r="H22583" s="8"/>
      <c r="I22583" s="4"/>
      <c r="V22583" s="27"/>
    </row>
    <row r="22584" spans="3:22" x14ac:dyDescent="0.3">
      <c r="C22584" s="6"/>
      <c r="H22584" s="8"/>
      <c r="I22584" s="4"/>
      <c r="V22584" s="27"/>
    </row>
    <row r="22585" spans="3:22" x14ac:dyDescent="0.3">
      <c r="C22585" s="6"/>
      <c r="H22585" s="8"/>
      <c r="I22585" s="4"/>
      <c r="V22585" s="27"/>
    </row>
    <row r="22586" spans="3:22" x14ac:dyDescent="0.3">
      <c r="C22586" s="6"/>
      <c r="H22586" s="8"/>
      <c r="I22586" s="4"/>
      <c r="V22586" s="27"/>
    </row>
    <row r="22587" spans="3:22" x14ac:dyDescent="0.3">
      <c r="C22587" s="6"/>
      <c r="H22587" s="8"/>
      <c r="I22587" s="4"/>
      <c r="V22587" s="27"/>
    </row>
    <row r="22588" spans="3:22" x14ac:dyDescent="0.3">
      <c r="C22588" s="6"/>
      <c r="H22588" s="8"/>
      <c r="I22588" s="4"/>
      <c r="V22588" s="27"/>
    </row>
    <row r="22589" spans="3:22" x14ac:dyDescent="0.3">
      <c r="C22589" s="6"/>
      <c r="H22589" s="8"/>
      <c r="I22589" s="4"/>
      <c r="V22589" s="27"/>
    </row>
    <row r="22590" spans="3:22" x14ac:dyDescent="0.3">
      <c r="C22590" s="6"/>
      <c r="H22590" s="8"/>
      <c r="I22590" s="4"/>
      <c r="V22590" s="27"/>
    </row>
    <row r="22591" spans="3:22" x14ac:dyDescent="0.3">
      <c r="C22591" s="6"/>
      <c r="H22591" s="8"/>
      <c r="I22591" s="4"/>
      <c r="V22591" s="27"/>
    </row>
    <row r="22592" spans="3:22" x14ac:dyDescent="0.3">
      <c r="C22592" s="6"/>
      <c r="H22592" s="8"/>
      <c r="I22592" s="4"/>
      <c r="V22592" s="27"/>
    </row>
    <row r="22593" spans="3:22" x14ac:dyDescent="0.3">
      <c r="C22593" s="6"/>
      <c r="H22593" s="8"/>
      <c r="I22593" s="4"/>
      <c r="V22593" s="27"/>
    </row>
    <row r="22594" spans="3:22" x14ac:dyDescent="0.3">
      <c r="C22594" s="6"/>
      <c r="H22594" s="8"/>
      <c r="I22594" s="4"/>
      <c r="V22594" s="27"/>
    </row>
    <row r="22595" spans="3:22" x14ac:dyDescent="0.3">
      <c r="C22595" s="6"/>
      <c r="H22595" s="8"/>
      <c r="I22595" s="4"/>
      <c r="V22595" s="27"/>
    </row>
    <row r="22596" spans="3:22" x14ac:dyDescent="0.3">
      <c r="C22596" s="6"/>
      <c r="H22596" s="8"/>
      <c r="I22596" s="4"/>
      <c r="V22596" s="27"/>
    </row>
    <row r="22597" spans="3:22" x14ac:dyDescent="0.3">
      <c r="C22597" s="6"/>
      <c r="H22597" s="8"/>
      <c r="I22597" s="4"/>
      <c r="V22597" s="27"/>
    </row>
    <row r="22598" spans="3:22" x14ac:dyDescent="0.3">
      <c r="C22598" s="6"/>
      <c r="H22598" s="8"/>
      <c r="I22598" s="4"/>
      <c r="V22598" s="27"/>
    </row>
    <row r="22599" spans="3:22" x14ac:dyDescent="0.3">
      <c r="C22599" s="6"/>
      <c r="H22599" s="8"/>
      <c r="I22599" s="4"/>
      <c r="V22599" s="27"/>
    </row>
    <row r="22600" spans="3:22" x14ac:dyDescent="0.3">
      <c r="C22600" s="6"/>
      <c r="H22600" s="8"/>
      <c r="I22600" s="4"/>
      <c r="V22600" s="27"/>
    </row>
    <row r="22601" spans="3:22" x14ac:dyDescent="0.3">
      <c r="C22601" s="6"/>
      <c r="H22601" s="8"/>
      <c r="I22601" s="4"/>
      <c r="V22601" s="27"/>
    </row>
    <row r="22602" spans="3:22" x14ac:dyDescent="0.3">
      <c r="C22602" s="6"/>
      <c r="H22602" s="8"/>
      <c r="I22602" s="4"/>
      <c r="V22602" s="27"/>
    </row>
    <row r="22603" spans="3:22" x14ac:dyDescent="0.3">
      <c r="C22603" s="6"/>
      <c r="H22603" s="8"/>
      <c r="I22603" s="4"/>
      <c r="V22603" s="27"/>
    </row>
    <row r="22604" spans="3:22" x14ac:dyDescent="0.3">
      <c r="C22604" s="6"/>
      <c r="H22604" s="8"/>
      <c r="I22604" s="4"/>
      <c r="V22604" s="27"/>
    </row>
    <row r="22605" spans="3:22" x14ac:dyDescent="0.3">
      <c r="C22605" s="6"/>
      <c r="H22605" s="8"/>
      <c r="I22605" s="4"/>
      <c r="V22605" s="27"/>
    </row>
    <row r="22606" spans="3:22" x14ac:dyDescent="0.3">
      <c r="C22606" s="6"/>
      <c r="H22606" s="8"/>
      <c r="I22606" s="4"/>
      <c r="V22606" s="27"/>
    </row>
    <row r="22607" spans="3:22" x14ac:dyDescent="0.3">
      <c r="C22607" s="6"/>
      <c r="H22607" s="8"/>
      <c r="I22607" s="4"/>
      <c r="V22607" s="27"/>
    </row>
    <row r="22608" spans="3:22" x14ac:dyDescent="0.3">
      <c r="C22608" s="6"/>
      <c r="H22608" s="8"/>
      <c r="I22608" s="4"/>
      <c r="V22608" s="27"/>
    </row>
    <row r="22609" spans="3:22" x14ac:dyDescent="0.3">
      <c r="C22609" s="6"/>
      <c r="H22609" s="8"/>
      <c r="I22609" s="4"/>
      <c r="V22609" s="27"/>
    </row>
    <row r="22610" spans="3:22" x14ac:dyDescent="0.3">
      <c r="C22610" s="6"/>
      <c r="H22610" s="8"/>
      <c r="I22610" s="4"/>
      <c r="V22610" s="27"/>
    </row>
    <row r="22611" spans="3:22" x14ac:dyDescent="0.3">
      <c r="C22611" s="6"/>
      <c r="H22611" s="8"/>
      <c r="I22611" s="4"/>
      <c r="V22611" s="27"/>
    </row>
    <row r="22612" spans="3:22" x14ac:dyDescent="0.3">
      <c r="C22612" s="6"/>
      <c r="H22612" s="8"/>
      <c r="I22612" s="4"/>
      <c r="V22612" s="27"/>
    </row>
    <row r="22613" spans="3:22" x14ac:dyDescent="0.3">
      <c r="C22613" s="6"/>
      <c r="H22613" s="8"/>
      <c r="I22613" s="4"/>
      <c r="V22613" s="27"/>
    </row>
    <row r="22614" spans="3:22" x14ac:dyDescent="0.3">
      <c r="C22614" s="6"/>
      <c r="H22614" s="8"/>
      <c r="I22614" s="4"/>
      <c r="V22614" s="27"/>
    </row>
    <row r="22615" spans="3:22" x14ac:dyDescent="0.3">
      <c r="C22615" s="6"/>
      <c r="H22615" s="8"/>
      <c r="I22615" s="4"/>
      <c r="V22615" s="27"/>
    </row>
    <row r="22616" spans="3:22" x14ac:dyDescent="0.3">
      <c r="C22616" s="6"/>
      <c r="H22616" s="8"/>
      <c r="I22616" s="4"/>
      <c r="V22616" s="27"/>
    </row>
    <row r="22617" spans="3:22" x14ac:dyDescent="0.3">
      <c r="C22617" s="6"/>
      <c r="H22617" s="8"/>
      <c r="I22617" s="4"/>
      <c r="V22617" s="27"/>
    </row>
    <row r="22618" spans="3:22" x14ac:dyDescent="0.3">
      <c r="C22618" s="6"/>
      <c r="H22618" s="8"/>
      <c r="I22618" s="4"/>
      <c r="V22618" s="27"/>
    </row>
    <row r="22619" spans="3:22" x14ac:dyDescent="0.3">
      <c r="C22619" s="6"/>
      <c r="H22619" s="8"/>
      <c r="I22619" s="4"/>
      <c r="V22619" s="27"/>
    </row>
    <row r="22620" spans="3:22" x14ac:dyDescent="0.3">
      <c r="C22620" s="6"/>
      <c r="H22620" s="8"/>
      <c r="I22620" s="4"/>
      <c r="V22620" s="27"/>
    </row>
    <row r="22621" spans="3:22" x14ac:dyDescent="0.3">
      <c r="C22621" s="6"/>
      <c r="H22621" s="8"/>
      <c r="I22621" s="4"/>
      <c r="V22621" s="27"/>
    </row>
    <row r="22622" spans="3:22" x14ac:dyDescent="0.3">
      <c r="C22622" s="6"/>
      <c r="H22622" s="8"/>
      <c r="I22622" s="4"/>
      <c r="V22622" s="27"/>
    </row>
    <row r="22623" spans="3:22" x14ac:dyDescent="0.3">
      <c r="C22623" s="6"/>
      <c r="H22623" s="8"/>
      <c r="I22623" s="4"/>
      <c r="V22623" s="27"/>
    </row>
    <row r="22624" spans="3:22" x14ac:dyDescent="0.3">
      <c r="C22624" s="6"/>
      <c r="H22624" s="8"/>
      <c r="I22624" s="4"/>
      <c r="V22624" s="27"/>
    </row>
    <row r="22625" spans="3:22" x14ac:dyDescent="0.3">
      <c r="C22625" s="6"/>
      <c r="H22625" s="8"/>
      <c r="I22625" s="4"/>
      <c r="V22625" s="27"/>
    </row>
    <row r="22626" spans="3:22" x14ac:dyDescent="0.3">
      <c r="C22626" s="6"/>
      <c r="H22626" s="8"/>
      <c r="I22626" s="4"/>
      <c r="V22626" s="27"/>
    </row>
    <row r="22627" spans="3:22" x14ac:dyDescent="0.3">
      <c r="C22627" s="6"/>
      <c r="H22627" s="8"/>
      <c r="I22627" s="4"/>
      <c r="V22627" s="27"/>
    </row>
    <row r="22628" spans="3:22" x14ac:dyDescent="0.3">
      <c r="C22628" s="6"/>
      <c r="H22628" s="8"/>
      <c r="I22628" s="4"/>
      <c r="V22628" s="27"/>
    </row>
    <row r="22629" spans="3:22" x14ac:dyDescent="0.3">
      <c r="C22629" s="6"/>
      <c r="H22629" s="8"/>
      <c r="I22629" s="4"/>
      <c r="V22629" s="27"/>
    </row>
    <row r="22630" spans="3:22" x14ac:dyDescent="0.3">
      <c r="C22630" s="6"/>
      <c r="H22630" s="8"/>
      <c r="I22630" s="4"/>
      <c r="V22630" s="27"/>
    </row>
    <row r="22631" spans="3:22" x14ac:dyDescent="0.3">
      <c r="C22631" s="6"/>
      <c r="H22631" s="8"/>
      <c r="I22631" s="4"/>
      <c r="V22631" s="27"/>
    </row>
    <row r="22632" spans="3:22" x14ac:dyDescent="0.3">
      <c r="C22632" s="6"/>
      <c r="H22632" s="8"/>
      <c r="I22632" s="4"/>
      <c r="V22632" s="27"/>
    </row>
    <row r="22633" spans="3:22" x14ac:dyDescent="0.3">
      <c r="C22633" s="6"/>
      <c r="H22633" s="8"/>
      <c r="I22633" s="4"/>
      <c r="V22633" s="27"/>
    </row>
    <row r="22634" spans="3:22" x14ac:dyDescent="0.3">
      <c r="C22634" s="6"/>
      <c r="H22634" s="8"/>
      <c r="I22634" s="4"/>
      <c r="V22634" s="27"/>
    </row>
    <row r="22635" spans="3:22" x14ac:dyDescent="0.3">
      <c r="C22635" s="6"/>
      <c r="H22635" s="8"/>
      <c r="I22635" s="4"/>
      <c r="V22635" s="27"/>
    </row>
    <row r="22636" spans="3:22" x14ac:dyDescent="0.3">
      <c r="C22636" s="6"/>
      <c r="H22636" s="8"/>
      <c r="I22636" s="4"/>
      <c r="V22636" s="27"/>
    </row>
    <row r="22637" spans="3:22" x14ac:dyDescent="0.3">
      <c r="C22637" s="6"/>
      <c r="H22637" s="8"/>
      <c r="I22637" s="4"/>
      <c r="V22637" s="27"/>
    </row>
    <row r="22638" spans="3:22" x14ac:dyDescent="0.3">
      <c r="C22638" s="6"/>
      <c r="H22638" s="8"/>
      <c r="I22638" s="4"/>
      <c r="V22638" s="27"/>
    </row>
    <row r="22639" spans="3:22" x14ac:dyDescent="0.3">
      <c r="C22639" s="6"/>
      <c r="H22639" s="8"/>
      <c r="I22639" s="4"/>
      <c r="V22639" s="27"/>
    </row>
    <row r="22640" spans="3:22" x14ac:dyDescent="0.3">
      <c r="C22640" s="6"/>
      <c r="H22640" s="8"/>
      <c r="I22640" s="4"/>
      <c r="V22640" s="27"/>
    </row>
    <row r="22641" spans="3:22" x14ac:dyDescent="0.3">
      <c r="C22641" s="6"/>
      <c r="H22641" s="8"/>
      <c r="I22641" s="4"/>
      <c r="V22641" s="27"/>
    </row>
    <row r="22642" spans="3:22" x14ac:dyDescent="0.3">
      <c r="C22642" s="6"/>
      <c r="H22642" s="8"/>
      <c r="I22642" s="4"/>
      <c r="V22642" s="27"/>
    </row>
    <row r="22643" spans="3:22" x14ac:dyDescent="0.3">
      <c r="C22643" s="6"/>
      <c r="H22643" s="8"/>
      <c r="I22643" s="4"/>
      <c r="V22643" s="27"/>
    </row>
    <row r="22644" spans="3:22" x14ac:dyDescent="0.3">
      <c r="C22644" s="6"/>
      <c r="H22644" s="8"/>
      <c r="I22644" s="4"/>
      <c r="V22644" s="27"/>
    </row>
    <row r="22645" spans="3:22" x14ac:dyDescent="0.3">
      <c r="C22645" s="6"/>
      <c r="H22645" s="8"/>
      <c r="I22645" s="4"/>
      <c r="V22645" s="27"/>
    </row>
    <row r="22646" spans="3:22" x14ac:dyDescent="0.3">
      <c r="C22646" s="6"/>
      <c r="H22646" s="8"/>
      <c r="I22646" s="4"/>
      <c r="V22646" s="27"/>
    </row>
    <row r="22647" spans="3:22" x14ac:dyDescent="0.3">
      <c r="C22647" s="6"/>
      <c r="H22647" s="8"/>
      <c r="I22647" s="4"/>
      <c r="V22647" s="27"/>
    </row>
    <row r="22648" spans="3:22" x14ac:dyDescent="0.3">
      <c r="C22648" s="6"/>
      <c r="H22648" s="8"/>
      <c r="I22648" s="4"/>
      <c r="V22648" s="27"/>
    </row>
    <row r="22649" spans="3:22" x14ac:dyDescent="0.3">
      <c r="C22649" s="6"/>
      <c r="H22649" s="8"/>
      <c r="I22649" s="4"/>
      <c r="V22649" s="27"/>
    </row>
    <row r="22650" spans="3:22" x14ac:dyDescent="0.3">
      <c r="C22650" s="6"/>
      <c r="H22650" s="8"/>
      <c r="I22650" s="4"/>
      <c r="V22650" s="27"/>
    </row>
    <row r="22651" spans="3:22" x14ac:dyDescent="0.3">
      <c r="C22651" s="6"/>
      <c r="H22651" s="8"/>
      <c r="I22651" s="4"/>
      <c r="V22651" s="27"/>
    </row>
    <row r="22652" spans="3:22" x14ac:dyDescent="0.3">
      <c r="C22652" s="6"/>
      <c r="H22652" s="8"/>
      <c r="I22652" s="4"/>
      <c r="V22652" s="27"/>
    </row>
    <row r="22653" spans="3:22" x14ac:dyDescent="0.3">
      <c r="C22653" s="6"/>
      <c r="H22653" s="8"/>
      <c r="I22653" s="4"/>
      <c r="V22653" s="27"/>
    </row>
    <row r="22654" spans="3:22" x14ac:dyDescent="0.3">
      <c r="C22654" s="6"/>
      <c r="H22654" s="8"/>
      <c r="I22654" s="4"/>
      <c r="V22654" s="27"/>
    </row>
    <row r="22655" spans="3:22" x14ac:dyDescent="0.3">
      <c r="C22655" s="6"/>
      <c r="H22655" s="8"/>
      <c r="I22655" s="4"/>
      <c r="V22655" s="27"/>
    </row>
    <row r="22656" spans="3:22" x14ac:dyDescent="0.3">
      <c r="C22656" s="6"/>
      <c r="H22656" s="8"/>
      <c r="I22656" s="4"/>
      <c r="V22656" s="27"/>
    </row>
    <row r="22657" spans="3:22" x14ac:dyDescent="0.3">
      <c r="C22657" s="6"/>
      <c r="H22657" s="8"/>
      <c r="I22657" s="4"/>
      <c r="V22657" s="27"/>
    </row>
    <row r="22658" spans="3:22" x14ac:dyDescent="0.3">
      <c r="C22658" s="6"/>
      <c r="H22658" s="8"/>
      <c r="I22658" s="4"/>
      <c r="V22658" s="27"/>
    </row>
    <row r="22659" spans="3:22" x14ac:dyDescent="0.3">
      <c r="C22659" s="6"/>
      <c r="H22659" s="8"/>
      <c r="I22659" s="4"/>
      <c r="V22659" s="27"/>
    </row>
    <row r="22660" spans="3:22" x14ac:dyDescent="0.3">
      <c r="C22660" s="6"/>
      <c r="H22660" s="8"/>
      <c r="I22660" s="4"/>
      <c r="V22660" s="27"/>
    </row>
    <row r="22661" spans="3:22" x14ac:dyDescent="0.3">
      <c r="C22661" s="6"/>
      <c r="H22661" s="8"/>
      <c r="I22661" s="4"/>
      <c r="V22661" s="27"/>
    </row>
    <row r="22662" spans="3:22" x14ac:dyDescent="0.3">
      <c r="C22662" s="6"/>
      <c r="H22662" s="8"/>
      <c r="I22662" s="4"/>
      <c r="V22662" s="27"/>
    </row>
    <row r="22663" spans="3:22" x14ac:dyDescent="0.3">
      <c r="C22663" s="6"/>
      <c r="H22663" s="8"/>
      <c r="I22663" s="4"/>
      <c r="V22663" s="27"/>
    </row>
    <row r="22664" spans="3:22" x14ac:dyDescent="0.3">
      <c r="C22664" s="6"/>
      <c r="H22664" s="8"/>
      <c r="I22664" s="4"/>
      <c r="V22664" s="27"/>
    </row>
    <row r="22665" spans="3:22" x14ac:dyDescent="0.3">
      <c r="C22665" s="6"/>
      <c r="H22665" s="8"/>
      <c r="I22665" s="4"/>
      <c r="V22665" s="27"/>
    </row>
    <row r="22666" spans="3:22" x14ac:dyDescent="0.3">
      <c r="C22666" s="6"/>
      <c r="H22666" s="8"/>
      <c r="I22666" s="4"/>
      <c r="V22666" s="27"/>
    </row>
    <row r="22667" spans="3:22" x14ac:dyDescent="0.3">
      <c r="C22667" s="6"/>
      <c r="H22667" s="8"/>
      <c r="I22667" s="4"/>
      <c r="V22667" s="27"/>
    </row>
    <row r="22668" spans="3:22" x14ac:dyDescent="0.3">
      <c r="C22668" s="6"/>
      <c r="H22668" s="8"/>
      <c r="I22668" s="4"/>
      <c r="V22668" s="27"/>
    </row>
    <row r="22669" spans="3:22" x14ac:dyDescent="0.3">
      <c r="C22669" s="6"/>
      <c r="H22669" s="8"/>
      <c r="I22669" s="4"/>
      <c r="V22669" s="27"/>
    </row>
    <row r="22670" spans="3:22" x14ac:dyDescent="0.3">
      <c r="C22670" s="6"/>
      <c r="H22670" s="8"/>
      <c r="I22670" s="4"/>
      <c r="V22670" s="27"/>
    </row>
    <row r="22671" spans="3:22" x14ac:dyDescent="0.3">
      <c r="C22671" s="6"/>
      <c r="H22671" s="8"/>
      <c r="I22671" s="4"/>
      <c r="V22671" s="27"/>
    </row>
    <row r="22672" spans="3:22" x14ac:dyDescent="0.3">
      <c r="C22672" s="6"/>
      <c r="H22672" s="8"/>
      <c r="I22672" s="4"/>
      <c r="V22672" s="27"/>
    </row>
    <row r="22673" spans="3:22" x14ac:dyDescent="0.3">
      <c r="C22673" s="6"/>
      <c r="H22673" s="8"/>
      <c r="I22673" s="4"/>
      <c r="V22673" s="27"/>
    </row>
    <row r="22674" spans="3:22" x14ac:dyDescent="0.3">
      <c r="C22674" s="6"/>
      <c r="H22674" s="8"/>
      <c r="I22674" s="4"/>
      <c r="V22674" s="27"/>
    </row>
    <row r="22675" spans="3:22" x14ac:dyDescent="0.3">
      <c r="C22675" s="6"/>
      <c r="H22675" s="8"/>
      <c r="I22675" s="4"/>
      <c r="V22675" s="27"/>
    </row>
    <row r="22676" spans="3:22" x14ac:dyDescent="0.3">
      <c r="C22676" s="6"/>
      <c r="H22676" s="8"/>
      <c r="I22676" s="4"/>
      <c r="V22676" s="27"/>
    </row>
    <row r="22677" spans="3:22" x14ac:dyDescent="0.3">
      <c r="C22677" s="6"/>
      <c r="H22677" s="8"/>
      <c r="I22677" s="4"/>
      <c r="V22677" s="27"/>
    </row>
    <row r="22678" spans="3:22" x14ac:dyDescent="0.3">
      <c r="C22678" s="6"/>
      <c r="H22678" s="8"/>
      <c r="I22678" s="4"/>
      <c r="V22678" s="27"/>
    </row>
    <row r="22679" spans="3:22" x14ac:dyDescent="0.3">
      <c r="C22679" s="6"/>
      <c r="H22679" s="8"/>
      <c r="I22679" s="4"/>
      <c r="V22679" s="27"/>
    </row>
    <row r="22680" spans="3:22" x14ac:dyDescent="0.3">
      <c r="C22680" s="6"/>
      <c r="H22680" s="8"/>
      <c r="I22680" s="4"/>
      <c r="V22680" s="27"/>
    </row>
    <row r="22681" spans="3:22" x14ac:dyDescent="0.3">
      <c r="C22681" s="6"/>
      <c r="H22681" s="8"/>
      <c r="I22681" s="4"/>
      <c r="V22681" s="27"/>
    </row>
    <row r="22682" spans="3:22" x14ac:dyDescent="0.3">
      <c r="C22682" s="6"/>
      <c r="H22682" s="8"/>
      <c r="I22682" s="4"/>
      <c r="V22682" s="27"/>
    </row>
    <row r="22683" spans="3:22" x14ac:dyDescent="0.3">
      <c r="C22683" s="6"/>
      <c r="H22683" s="8"/>
      <c r="I22683" s="4"/>
      <c r="V22683" s="27"/>
    </row>
    <row r="22684" spans="3:22" x14ac:dyDescent="0.3">
      <c r="C22684" s="6"/>
      <c r="H22684" s="8"/>
      <c r="I22684" s="4"/>
      <c r="V22684" s="27"/>
    </row>
    <row r="22685" spans="3:22" x14ac:dyDescent="0.3">
      <c r="C22685" s="6"/>
      <c r="H22685" s="8"/>
      <c r="I22685" s="4"/>
      <c r="V22685" s="27"/>
    </row>
    <row r="22686" spans="3:22" x14ac:dyDescent="0.3">
      <c r="C22686" s="6"/>
      <c r="H22686" s="8"/>
      <c r="I22686" s="4"/>
      <c r="V22686" s="27"/>
    </row>
    <row r="22687" spans="3:22" x14ac:dyDescent="0.3">
      <c r="C22687" s="6"/>
      <c r="H22687" s="8"/>
      <c r="I22687" s="4"/>
      <c r="V22687" s="27"/>
    </row>
    <row r="22688" spans="3:22" x14ac:dyDescent="0.3">
      <c r="C22688" s="6"/>
      <c r="H22688" s="8"/>
      <c r="I22688" s="4"/>
      <c r="V22688" s="27"/>
    </row>
    <row r="22689" spans="3:22" x14ac:dyDescent="0.3">
      <c r="C22689" s="6"/>
      <c r="H22689" s="8"/>
      <c r="I22689" s="4"/>
      <c r="V22689" s="27"/>
    </row>
    <row r="22690" spans="3:22" x14ac:dyDescent="0.3">
      <c r="C22690" s="6"/>
      <c r="H22690" s="8"/>
      <c r="I22690" s="4"/>
      <c r="V22690" s="27"/>
    </row>
    <row r="22691" spans="3:22" x14ac:dyDescent="0.3">
      <c r="C22691" s="6"/>
      <c r="H22691" s="8"/>
      <c r="I22691" s="4"/>
      <c r="V22691" s="27"/>
    </row>
    <row r="22692" spans="3:22" x14ac:dyDescent="0.3">
      <c r="C22692" s="6"/>
      <c r="H22692" s="8"/>
      <c r="I22692" s="4"/>
      <c r="V22692" s="27"/>
    </row>
    <row r="22693" spans="3:22" x14ac:dyDescent="0.3">
      <c r="C22693" s="6"/>
      <c r="H22693" s="8"/>
      <c r="I22693" s="4"/>
      <c r="V22693" s="27"/>
    </row>
    <row r="22694" spans="3:22" x14ac:dyDescent="0.3">
      <c r="C22694" s="6"/>
      <c r="H22694" s="8"/>
      <c r="I22694" s="4"/>
      <c r="V22694" s="27"/>
    </row>
    <row r="22695" spans="3:22" x14ac:dyDescent="0.3">
      <c r="C22695" s="6"/>
      <c r="H22695" s="8"/>
      <c r="I22695" s="4"/>
      <c r="V22695" s="27"/>
    </row>
    <row r="22696" spans="3:22" x14ac:dyDescent="0.3">
      <c r="C22696" s="6"/>
      <c r="H22696" s="8"/>
      <c r="I22696" s="4"/>
      <c r="V22696" s="27"/>
    </row>
    <row r="22697" spans="3:22" x14ac:dyDescent="0.3">
      <c r="C22697" s="6"/>
      <c r="H22697" s="8"/>
      <c r="I22697" s="4"/>
      <c r="V22697" s="27"/>
    </row>
    <row r="22698" spans="3:22" x14ac:dyDescent="0.3">
      <c r="C22698" s="6"/>
      <c r="H22698" s="8"/>
      <c r="I22698" s="4"/>
      <c r="V22698" s="27"/>
    </row>
    <row r="22699" spans="3:22" x14ac:dyDescent="0.3">
      <c r="C22699" s="6"/>
      <c r="H22699" s="8"/>
      <c r="I22699" s="4"/>
      <c r="V22699" s="27"/>
    </row>
    <row r="22700" spans="3:22" x14ac:dyDescent="0.3">
      <c r="C22700" s="6"/>
      <c r="H22700" s="8"/>
      <c r="I22700" s="4"/>
      <c r="V22700" s="27"/>
    </row>
    <row r="22701" spans="3:22" x14ac:dyDescent="0.3">
      <c r="C22701" s="6"/>
      <c r="H22701" s="8"/>
      <c r="I22701" s="4"/>
      <c r="V22701" s="27"/>
    </row>
    <row r="22702" spans="3:22" x14ac:dyDescent="0.3">
      <c r="C22702" s="6"/>
      <c r="H22702" s="8"/>
      <c r="I22702" s="4"/>
      <c r="V22702" s="27"/>
    </row>
    <row r="22703" spans="3:22" x14ac:dyDescent="0.3">
      <c r="C22703" s="6"/>
      <c r="H22703" s="8"/>
      <c r="I22703" s="4"/>
      <c r="V22703" s="27"/>
    </row>
    <row r="22704" spans="3:22" x14ac:dyDescent="0.3">
      <c r="C22704" s="6"/>
      <c r="H22704" s="8"/>
      <c r="I22704" s="4"/>
      <c r="V22704" s="27"/>
    </row>
    <row r="22705" spans="3:22" x14ac:dyDescent="0.3">
      <c r="C22705" s="6"/>
      <c r="H22705" s="8"/>
      <c r="I22705" s="4"/>
      <c r="V22705" s="27"/>
    </row>
    <row r="22706" spans="3:22" x14ac:dyDescent="0.3">
      <c r="C22706" s="6"/>
      <c r="H22706" s="8"/>
      <c r="I22706" s="4"/>
      <c r="V22706" s="27"/>
    </row>
    <row r="22707" spans="3:22" x14ac:dyDescent="0.3">
      <c r="C22707" s="6"/>
      <c r="H22707" s="8"/>
      <c r="I22707" s="4"/>
      <c r="V22707" s="27"/>
    </row>
    <row r="22708" spans="3:22" x14ac:dyDescent="0.3">
      <c r="C22708" s="6"/>
      <c r="H22708" s="8"/>
      <c r="I22708" s="4"/>
      <c r="V22708" s="27"/>
    </row>
    <row r="22709" spans="3:22" x14ac:dyDescent="0.3">
      <c r="C22709" s="6"/>
      <c r="H22709" s="8"/>
      <c r="I22709" s="4"/>
      <c r="V22709" s="27"/>
    </row>
    <row r="22710" spans="3:22" x14ac:dyDescent="0.3">
      <c r="C22710" s="6"/>
      <c r="H22710" s="8"/>
      <c r="I22710" s="4"/>
      <c r="V22710" s="27"/>
    </row>
    <row r="22711" spans="3:22" x14ac:dyDescent="0.3">
      <c r="C22711" s="6"/>
      <c r="H22711" s="8"/>
      <c r="I22711" s="4"/>
      <c r="V22711" s="27"/>
    </row>
    <row r="22712" spans="3:22" x14ac:dyDescent="0.3">
      <c r="C22712" s="6"/>
      <c r="H22712" s="8"/>
      <c r="I22712" s="4"/>
      <c r="V22712" s="27"/>
    </row>
    <row r="22713" spans="3:22" x14ac:dyDescent="0.3">
      <c r="C22713" s="6"/>
      <c r="H22713" s="8"/>
      <c r="I22713" s="4"/>
      <c r="V22713" s="27"/>
    </row>
    <row r="22714" spans="3:22" x14ac:dyDescent="0.3">
      <c r="C22714" s="6"/>
      <c r="H22714" s="8"/>
      <c r="I22714" s="4"/>
      <c r="V22714" s="27"/>
    </row>
    <row r="22715" spans="3:22" x14ac:dyDescent="0.3">
      <c r="C22715" s="6"/>
      <c r="H22715" s="8"/>
      <c r="I22715" s="4"/>
      <c r="V22715" s="27"/>
    </row>
    <row r="22716" spans="3:22" x14ac:dyDescent="0.3">
      <c r="C22716" s="6"/>
      <c r="H22716" s="8"/>
      <c r="I22716" s="4"/>
      <c r="V22716" s="27"/>
    </row>
    <row r="22717" spans="3:22" x14ac:dyDescent="0.3">
      <c r="C22717" s="6"/>
      <c r="H22717" s="8"/>
      <c r="I22717" s="4"/>
      <c r="V22717" s="27"/>
    </row>
    <row r="22718" spans="3:22" x14ac:dyDescent="0.3">
      <c r="C22718" s="6"/>
      <c r="H22718" s="8"/>
      <c r="I22718" s="4"/>
      <c r="V22718" s="27"/>
    </row>
    <row r="22719" spans="3:22" x14ac:dyDescent="0.3">
      <c r="C22719" s="6"/>
      <c r="H22719" s="8"/>
      <c r="I22719" s="4"/>
      <c r="V22719" s="27"/>
    </row>
    <row r="22720" spans="3:22" x14ac:dyDescent="0.3">
      <c r="C22720" s="6"/>
      <c r="H22720" s="8"/>
      <c r="I22720" s="4"/>
      <c r="V22720" s="27"/>
    </row>
    <row r="22721" spans="3:22" x14ac:dyDescent="0.3">
      <c r="C22721" s="6"/>
      <c r="H22721" s="8"/>
      <c r="I22721" s="4"/>
      <c r="V22721" s="27"/>
    </row>
    <row r="22722" spans="3:22" x14ac:dyDescent="0.3">
      <c r="C22722" s="6"/>
      <c r="H22722" s="8"/>
      <c r="I22722" s="4"/>
      <c r="V22722" s="27"/>
    </row>
    <row r="22723" spans="3:22" x14ac:dyDescent="0.3">
      <c r="C22723" s="6"/>
      <c r="H22723" s="8"/>
      <c r="I22723" s="4"/>
      <c r="V22723" s="27"/>
    </row>
    <row r="22724" spans="3:22" x14ac:dyDescent="0.3">
      <c r="C22724" s="6"/>
      <c r="H22724" s="8"/>
      <c r="I22724" s="4"/>
      <c r="V22724" s="27"/>
    </row>
    <row r="22725" spans="3:22" x14ac:dyDescent="0.3">
      <c r="C22725" s="6"/>
      <c r="H22725" s="8"/>
      <c r="I22725" s="4"/>
      <c r="V22725" s="27"/>
    </row>
    <row r="22726" spans="3:22" x14ac:dyDescent="0.3">
      <c r="C22726" s="6"/>
      <c r="H22726" s="8"/>
      <c r="I22726" s="4"/>
      <c r="V22726" s="27"/>
    </row>
    <row r="22727" spans="3:22" x14ac:dyDescent="0.3">
      <c r="C22727" s="6"/>
      <c r="H22727" s="8"/>
      <c r="I22727" s="4"/>
      <c r="V22727" s="27"/>
    </row>
    <row r="22728" spans="3:22" x14ac:dyDescent="0.3">
      <c r="C22728" s="6"/>
      <c r="H22728" s="8"/>
      <c r="I22728" s="4"/>
      <c r="V22728" s="27"/>
    </row>
    <row r="22729" spans="3:22" x14ac:dyDescent="0.3">
      <c r="C22729" s="6"/>
      <c r="H22729" s="8"/>
      <c r="I22729" s="4"/>
      <c r="V22729" s="27"/>
    </row>
    <row r="22730" spans="3:22" x14ac:dyDescent="0.3">
      <c r="C22730" s="6"/>
      <c r="H22730" s="8"/>
      <c r="I22730" s="4"/>
      <c r="V22730" s="27"/>
    </row>
    <row r="22731" spans="3:22" x14ac:dyDescent="0.3">
      <c r="C22731" s="6"/>
      <c r="H22731" s="8"/>
      <c r="I22731" s="4"/>
      <c r="V22731" s="27"/>
    </row>
    <row r="22732" spans="3:22" x14ac:dyDescent="0.3">
      <c r="C22732" s="6"/>
      <c r="H22732" s="8"/>
      <c r="I22732" s="4"/>
      <c r="V22732" s="27"/>
    </row>
    <row r="22733" spans="3:22" x14ac:dyDescent="0.3">
      <c r="C22733" s="6"/>
      <c r="H22733" s="8"/>
      <c r="I22733" s="4"/>
      <c r="V22733" s="27"/>
    </row>
    <row r="22734" spans="3:22" x14ac:dyDescent="0.3">
      <c r="C22734" s="6"/>
      <c r="H22734" s="8"/>
      <c r="I22734" s="4"/>
      <c r="V22734" s="27"/>
    </row>
    <row r="22735" spans="3:22" x14ac:dyDescent="0.3">
      <c r="C22735" s="6"/>
      <c r="H22735" s="8"/>
      <c r="I22735" s="4"/>
      <c r="V22735" s="27"/>
    </row>
    <row r="22736" spans="3:22" x14ac:dyDescent="0.3">
      <c r="C22736" s="6"/>
      <c r="H22736" s="8"/>
      <c r="I22736" s="4"/>
      <c r="V22736" s="27"/>
    </row>
    <row r="22737" spans="3:22" x14ac:dyDescent="0.3">
      <c r="C22737" s="6"/>
      <c r="H22737" s="8"/>
      <c r="I22737" s="4"/>
      <c r="V22737" s="27"/>
    </row>
    <row r="22738" spans="3:22" x14ac:dyDescent="0.3">
      <c r="C22738" s="6"/>
      <c r="H22738" s="8"/>
      <c r="I22738" s="4"/>
      <c r="V22738" s="27"/>
    </row>
    <row r="22739" spans="3:22" x14ac:dyDescent="0.3">
      <c r="C22739" s="6"/>
      <c r="H22739" s="8"/>
      <c r="I22739" s="4"/>
      <c r="V22739" s="27"/>
    </row>
    <row r="22740" spans="3:22" x14ac:dyDescent="0.3">
      <c r="C22740" s="6"/>
      <c r="H22740" s="8"/>
      <c r="I22740" s="4"/>
      <c r="V22740" s="27"/>
    </row>
    <row r="22741" spans="3:22" x14ac:dyDescent="0.3">
      <c r="C22741" s="6"/>
      <c r="H22741" s="8"/>
      <c r="I22741" s="4"/>
      <c r="V22741" s="27"/>
    </row>
    <row r="22742" spans="3:22" x14ac:dyDescent="0.3">
      <c r="C22742" s="6"/>
      <c r="H22742" s="8"/>
      <c r="I22742" s="4"/>
      <c r="V22742" s="27"/>
    </row>
    <row r="22743" spans="3:22" x14ac:dyDescent="0.3">
      <c r="C22743" s="6"/>
      <c r="H22743" s="8"/>
      <c r="I22743" s="4"/>
      <c r="V22743" s="27"/>
    </row>
    <row r="22744" spans="3:22" x14ac:dyDescent="0.3">
      <c r="C22744" s="6"/>
      <c r="H22744" s="8"/>
      <c r="I22744" s="4"/>
      <c r="V22744" s="27"/>
    </row>
    <row r="22745" spans="3:22" x14ac:dyDescent="0.3">
      <c r="C22745" s="6"/>
      <c r="H22745" s="8"/>
      <c r="I22745" s="4"/>
      <c r="V22745" s="27"/>
    </row>
    <row r="22746" spans="3:22" x14ac:dyDescent="0.3">
      <c r="C22746" s="6"/>
      <c r="H22746" s="8"/>
      <c r="I22746" s="4"/>
      <c r="V22746" s="27"/>
    </row>
    <row r="22747" spans="3:22" x14ac:dyDescent="0.3">
      <c r="C22747" s="6"/>
      <c r="H22747" s="8"/>
      <c r="I22747" s="4"/>
      <c r="V22747" s="27"/>
    </row>
    <row r="22748" spans="3:22" x14ac:dyDescent="0.3">
      <c r="C22748" s="6"/>
      <c r="H22748" s="8"/>
      <c r="I22748" s="4"/>
      <c r="V22748" s="27"/>
    </row>
    <row r="22749" spans="3:22" x14ac:dyDescent="0.3">
      <c r="C22749" s="6"/>
      <c r="H22749" s="8"/>
      <c r="I22749" s="4"/>
      <c r="V22749" s="27"/>
    </row>
    <row r="22750" spans="3:22" x14ac:dyDescent="0.3">
      <c r="C22750" s="6"/>
      <c r="H22750" s="8"/>
      <c r="I22750" s="4"/>
      <c r="V22750" s="27"/>
    </row>
    <row r="22751" spans="3:22" x14ac:dyDescent="0.3">
      <c r="C22751" s="6"/>
      <c r="H22751" s="8"/>
      <c r="I22751" s="4"/>
      <c r="V22751" s="27"/>
    </row>
    <row r="22752" spans="3:22" x14ac:dyDescent="0.3">
      <c r="C22752" s="6"/>
      <c r="H22752" s="8"/>
      <c r="I22752" s="4"/>
      <c r="V22752" s="27"/>
    </row>
    <row r="22753" spans="3:22" x14ac:dyDescent="0.3">
      <c r="C22753" s="6"/>
      <c r="H22753" s="8"/>
      <c r="I22753" s="4"/>
      <c r="V22753" s="27"/>
    </row>
    <row r="22754" spans="3:22" x14ac:dyDescent="0.3">
      <c r="C22754" s="6"/>
      <c r="H22754" s="8"/>
      <c r="I22754" s="4"/>
      <c r="V22754" s="27"/>
    </row>
    <row r="22755" spans="3:22" x14ac:dyDescent="0.3">
      <c r="C22755" s="6"/>
      <c r="H22755" s="8"/>
      <c r="I22755" s="4"/>
      <c r="V22755" s="27"/>
    </row>
    <row r="22756" spans="3:22" x14ac:dyDescent="0.3">
      <c r="C22756" s="6"/>
      <c r="H22756" s="8"/>
      <c r="I22756" s="4"/>
      <c r="V22756" s="27"/>
    </row>
    <row r="22757" spans="3:22" x14ac:dyDescent="0.3">
      <c r="C22757" s="6"/>
      <c r="H22757" s="8"/>
      <c r="I22757" s="4"/>
      <c r="V22757" s="27"/>
    </row>
    <row r="22758" spans="3:22" x14ac:dyDescent="0.3">
      <c r="C22758" s="6"/>
      <c r="H22758" s="8"/>
      <c r="I22758" s="4"/>
      <c r="V22758" s="27"/>
    </row>
    <row r="22759" spans="3:22" x14ac:dyDescent="0.3">
      <c r="C22759" s="6"/>
      <c r="H22759" s="8"/>
      <c r="I22759" s="4"/>
      <c r="V22759" s="27"/>
    </row>
    <row r="22760" spans="3:22" x14ac:dyDescent="0.3">
      <c r="C22760" s="6"/>
      <c r="H22760" s="8"/>
      <c r="I22760" s="4"/>
      <c r="V22760" s="27"/>
    </row>
    <row r="22761" spans="3:22" x14ac:dyDescent="0.3">
      <c r="C22761" s="6"/>
      <c r="H22761" s="8"/>
      <c r="I22761" s="4"/>
      <c r="V22761" s="27"/>
    </row>
    <row r="22762" spans="3:22" x14ac:dyDescent="0.3">
      <c r="C22762" s="6"/>
      <c r="H22762" s="8"/>
      <c r="I22762" s="4"/>
      <c r="V22762" s="27"/>
    </row>
    <row r="22763" spans="3:22" x14ac:dyDescent="0.3">
      <c r="C22763" s="6"/>
      <c r="H22763" s="8"/>
      <c r="I22763" s="4"/>
      <c r="V22763" s="27"/>
    </row>
    <row r="22764" spans="3:22" x14ac:dyDescent="0.3">
      <c r="C22764" s="6"/>
      <c r="H22764" s="8"/>
      <c r="I22764" s="4"/>
      <c r="V22764" s="27"/>
    </row>
    <row r="22765" spans="3:22" x14ac:dyDescent="0.3">
      <c r="C22765" s="6"/>
      <c r="H22765" s="8"/>
      <c r="I22765" s="4"/>
      <c r="V22765" s="27"/>
    </row>
    <row r="22766" spans="3:22" x14ac:dyDescent="0.3">
      <c r="C22766" s="6"/>
      <c r="H22766" s="8"/>
      <c r="I22766" s="4"/>
      <c r="V22766" s="27"/>
    </row>
    <row r="22767" spans="3:22" x14ac:dyDescent="0.3">
      <c r="C22767" s="6"/>
      <c r="H22767" s="8"/>
      <c r="I22767" s="4"/>
      <c r="V22767" s="27"/>
    </row>
    <row r="22768" spans="3:22" x14ac:dyDescent="0.3">
      <c r="C22768" s="6"/>
      <c r="H22768" s="8"/>
      <c r="I22768" s="4"/>
      <c r="V22768" s="27"/>
    </row>
    <row r="22769" spans="3:22" x14ac:dyDescent="0.3">
      <c r="C22769" s="6"/>
      <c r="H22769" s="8"/>
      <c r="I22769" s="4"/>
      <c r="V22769" s="27"/>
    </row>
    <row r="22770" spans="3:22" x14ac:dyDescent="0.3">
      <c r="C22770" s="6"/>
      <c r="H22770" s="8"/>
      <c r="I22770" s="4"/>
      <c r="V22770" s="27"/>
    </row>
    <row r="22771" spans="3:22" x14ac:dyDescent="0.3">
      <c r="C22771" s="6"/>
      <c r="H22771" s="8"/>
      <c r="I22771" s="4"/>
      <c r="V22771" s="27"/>
    </row>
    <row r="22772" spans="3:22" x14ac:dyDescent="0.3">
      <c r="C22772" s="6"/>
      <c r="H22772" s="8"/>
      <c r="I22772" s="4"/>
      <c r="V22772" s="27"/>
    </row>
    <row r="22773" spans="3:22" x14ac:dyDescent="0.3">
      <c r="C22773" s="6"/>
      <c r="H22773" s="8"/>
      <c r="I22773" s="4"/>
      <c r="V22773" s="27"/>
    </row>
    <row r="22774" spans="3:22" x14ac:dyDescent="0.3">
      <c r="C22774" s="6"/>
      <c r="H22774" s="8"/>
      <c r="I22774" s="4"/>
      <c r="V22774" s="27"/>
    </row>
    <row r="22775" spans="3:22" x14ac:dyDescent="0.3">
      <c r="C22775" s="6"/>
      <c r="H22775" s="8"/>
      <c r="I22775" s="4"/>
      <c r="V22775" s="27"/>
    </row>
    <row r="22776" spans="3:22" x14ac:dyDescent="0.3">
      <c r="C22776" s="6"/>
      <c r="H22776" s="8"/>
      <c r="I22776" s="4"/>
      <c r="V22776" s="27"/>
    </row>
    <row r="22777" spans="3:22" x14ac:dyDescent="0.3">
      <c r="C22777" s="6"/>
      <c r="H22777" s="8"/>
      <c r="I22777" s="4"/>
      <c r="V22777" s="27"/>
    </row>
    <row r="22778" spans="3:22" x14ac:dyDescent="0.3">
      <c r="C22778" s="6"/>
      <c r="H22778" s="8"/>
      <c r="I22778" s="4"/>
      <c r="V22778" s="27"/>
    </row>
    <row r="22779" spans="3:22" x14ac:dyDescent="0.3">
      <c r="C22779" s="6"/>
      <c r="H22779" s="8"/>
      <c r="I22779" s="4"/>
      <c r="V22779" s="27"/>
    </row>
    <row r="22780" spans="3:22" x14ac:dyDescent="0.3">
      <c r="C22780" s="6"/>
      <c r="H22780" s="8"/>
      <c r="I22780" s="4"/>
      <c r="V22780" s="27"/>
    </row>
    <row r="22781" spans="3:22" x14ac:dyDescent="0.3">
      <c r="C22781" s="6"/>
      <c r="H22781" s="8"/>
      <c r="I22781" s="4"/>
      <c r="V22781" s="27"/>
    </row>
    <row r="22782" spans="3:22" x14ac:dyDescent="0.3">
      <c r="C22782" s="6"/>
      <c r="H22782" s="8"/>
      <c r="I22782" s="4"/>
      <c r="V22782" s="27"/>
    </row>
    <row r="22783" spans="3:22" x14ac:dyDescent="0.3">
      <c r="C22783" s="6"/>
      <c r="H22783" s="8"/>
      <c r="I22783" s="4"/>
      <c r="V22783" s="27"/>
    </row>
    <row r="22784" spans="3:22" x14ac:dyDescent="0.3">
      <c r="C22784" s="6"/>
      <c r="H22784" s="8"/>
      <c r="I22784" s="4"/>
      <c r="V22784" s="27"/>
    </row>
    <row r="22785" spans="3:22" x14ac:dyDescent="0.3">
      <c r="C22785" s="6"/>
      <c r="H22785" s="8"/>
      <c r="I22785" s="4"/>
      <c r="V22785" s="27"/>
    </row>
    <row r="22786" spans="3:22" x14ac:dyDescent="0.3">
      <c r="C22786" s="6"/>
      <c r="H22786" s="8"/>
      <c r="I22786" s="4"/>
      <c r="V22786" s="27"/>
    </row>
    <row r="22787" spans="3:22" x14ac:dyDescent="0.3">
      <c r="C22787" s="6"/>
      <c r="H22787" s="8"/>
      <c r="I22787" s="4"/>
      <c r="V22787" s="27"/>
    </row>
    <row r="22788" spans="3:22" x14ac:dyDescent="0.3">
      <c r="C22788" s="6"/>
      <c r="H22788" s="8"/>
      <c r="I22788" s="4"/>
      <c r="V22788" s="27"/>
    </row>
    <row r="22789" spans="3:22" x14ac:dyDescent="0.3">
      <c r="C22789" s="6"/>
      <c r="H22789" s="8"/>
      <c r="I22789" s="4"/>
      <c r="V22789" s="27"/>
    </row>
    <row r="22790" spans="3:22" x14ac:dyDescent="0.3">
      <c r="C22790" s="6"/>
      <c r="H22790" s="8"/>
      <c r="I22790" s="4"/>
      <c r="V22790" s="27"/>
    </row>
    <row r="22791" spans="3:22" x14ac:dyDescent="0.3">
      <c r="C22791" s="6"/>
      <c r="H22791" s="8"/>
      <c r="I22791" s="4"/>
      <c r="V22791" s="27"/>
    </row>
    <row r="22792" spans="3:22" x14ac:dyDescent="0.3">
      <c r="C22792" s="6"/>
      <c r="H22792" s="8"/>
      <c r="I22792" s="4"/>
      <c r="V22792" s="27"/>
    </row>
    <row r="22793" spans="3:22" x14ac:dyDescent="0.3">
      <c r="C22793" s="6"/>
      <c r="H22793" s="8"/>
      <c r="I22793" s="4"/>
      <c r="V22793" s="27"/>
    </row>
    <row r="22794" spans="3:22" x14ac:dyDescent="0.3">
      <c r="C22794" s="6"/>
      <c r="H22794" s="8"/>
      <c r="I22794" s="4"/>
      <c r="V22794" s="27"/>
    </row>
    <row r="22795" spans="3:22" x14ac:dyDescent="0.3">
      <c r="C22795" s="6"/>
      <c r="H22795" s="8"/>
      <c r="I22795" s="4"/>
      <c r="V22795" s="27"/>
    </row>
    <row r="22796" spans="3:22" x14ac:dyDescent="0.3">
      <c r="C22796" s="6"/>
      <c r="H22796" s="8"/>
      <c r="I22796" s="4"/>
      <c r="V22796" s="27"/>
    </row>
    <row r="22797" spans="3:22" x14ac:dyDescent="0.3">
      <c r="C22797" s="6"/>
      <c r="H22797" s="8"/>
      <c r="I22797" s="4"/>
      <c r="V22797" s="27"/>
    </row>
    <row r="22798" spans="3:22" x14ac:dyDescent="0.3">
      <c r="C22798" s="6"/>
      <c r="H22798" s="8"/>
      <c r="I22798" s="4"/>
      <c r="V22798" s="27"/>
    </row>
    <row r="22799" spans="3:22" x14ac:dyDescent="0.3">
      <c r="C22799" s="6"/>
      <c r="H22799" s="8"/>
      <c r="I22799" s="4"/>
      <c r="V22799" s="27"/>
    </row>
    <row r="22800" spans="3:22" x14ac:dyDescent="0.3">
      <c r="C22800" s="6"/>
      <c r="H22800" s="8"/>
      <c r="I22800" s="4"/>
      <c r="V22800" s="27"/>
    </row>
    <row r="22801" spans="3:22" x14ac:dyDescent="0.3">
      <c r="C22801" s="6"/>
      <c r="H22801" s="8"/>
      <c r="I22801" s="4"/>
      <c r="V22801" s="27"/>
    </row>
    <row r="22802" spans="3:22" x14ac:dyDescent="0.3">
      <c r="C22802" s="6"/>
      <c r="H22802" s="8"/>
      <c r="I22802" s="4"/>
      <c r="V22802" s="27"/>
    </row>
    <row r="22803" spans="3:22" x14ac:dyDescent="0.3">
      <c r="C22803" s="6"/>
      <c r="H22803" s="8"/>
      <c r="I22803" s="4"/>
      <c r="V22803" s="27"/>
    </row>
    <row r="22804" spans="3:22" x14ac:dyDescent="0.3">
      <c r="C22804" s="6"/>
      <c r="H22804" s="8"/>
      <c r="I22804" s="4"/>
      <c r="V22804" s="27"/>
    </row>
    <row r="22805" spans="3:22" x14ac:dyDescent="0.3">
      <c r="C22805" s="6"/>
      <c r="H22805" s="8"/>
      <c r="I22805" s="4"/>
      <c r="V22805" s="27"/>
    </row>
    <row r="22806" spans="3:22" x14ac:dyDescent="0.3">
      <c r="C22806" s="6"/>
      <c r="H22806" s="8"/>
      <c r="I22806" s="4"/>
      <c r="V22806" s="27"/>
    </row>
    <row r="22807" spans="3:22" x14ac:dyDescent="0.3">
      <c r="C22807" s="6"/>
      <c r="H22807" s="8"/>
      <c r="I22807" s="4"/>
      <c r="V22807" s="27"/>
    </row>
    <row r="22808" spans="3:22" x14ac:dyDescent="0.3">
      <c r="C22808" s="6"/>
      <c r="H22808" s="8"/>
      <c r="I22808" s="4"/>
      <c r="V22808" s="27"/>
    </row>
    <row r="22809" spans="3:22" x14ac:dyDescent="0.3">
      <c r="C22809" s="6"/>
      <c r="H22809" s="8"/>
      <c r="I22809" s="4"/>
      <c r="V22809" s="27"/>
    </row>
    <row r="22810" spans="3:22" x14ac:dyDescent="0.3">
      <c r="C22810" s="6"/>
      <c r="H22810" s="8"/>
      <c r="I22810" s="4"/>
      <c r="V22810" s="27"/>
    </row>
    <row r="22811" spans="3:22" x14ac:dyDescent="0.3">
      <c r="C22811" s="6"/>
      <c r="H22811" s="8"/>
      <c r="I22811" s="4"/>
      <c r="V22811" s="27"/>
    </row>
    <row r="22812" spans="3:22" x14ac:dyDescent="0.3">
      <c r="C22812" s="6"/>
      <c r="H22812" s="8"/>
      <c r="I22812" s="4"/>
      <c r="V22812" s="27"/>
    </row>
    <row r="22813" spans="3:22" x14ac:dyDescent="0.3">
      <c r="C22813" s="6"/>
      <c r="H22813" s="8"/>
      <c r="I22813" s="4"/>
      <c r="V22813" s="27"/>
    </row>
    <row r="22814" spans="3:22" x14ac:dyDescent="0.3">
      <c r="C22814" s="6"/>
      <c r="H22814" s="8"/>
      <c r="I22814" s="4"/>
      <c r="V22814" s="27"/>
    </row>
    <row r="22815" spans="3:22" x14ac:dyDescent="0.3">
      <c r="C22815" s="6"/>
      <c r="H22815" s="8"/>
      <c r="I22815" s="4"/>
      <c r="V22815" s="27"/>
    </row>
    <row r="22816" spans="3:22" x14ac:dyDescent="0.3">
      <c r="C22816" s="6"/>
      <c r="H22816" s="8"/>
      <c r="I22816" s="4"/>
      <c r="V22816" s="27"/>
    </row>
    <row r="22817" spans="3:22" x14ac:dyDescent="0.3">
      <c r="C22817" s="6"/>
      <c r="H22817" s="8"/>
      <c r="I22817" s="4"/>
      <c r="V22817" s="27"/>
    </row>
    <row r="22818" spans="3:22" x14ac:dyDescent="0.3">
      <c r="C22818" s="6"/>
      <c r="H22818" s="8"/>
      <c r="I22818" s="4"/>
      <c r="V22818" s="27"/>
    </row>
    <row r="22819" spans="3:22" x14ac:dyDescent="0.3">
      <c r="C22819" s="6"/>
      <c r="H22819" s="8"/>
      <c r="I22819" s="4"/>
      <c r="V22819" s="27"/>
    </row>
    <row r="22820" spans="3:22" x14ac:dyDescent="0.3">
      <c r="C22820" s="6"/>
      <c r="H22820" s="8"/>
      <c r="I22820" s="4"/>
      <c r="V22820" s="27"/>
    </row>
    <row r="22821" spans="3:22" x14ac:dyDescent="0.3">
      <c r="C22821" s="6"/>
      <c r="H22821" s="8"/>
      <c r="I22821" s="4"/>
      <c r="V22821" s="27"/>
    </row>
    <row r="22822" spans="3:22" x14ac:dyDescent="0.3">
      <c r="C22822" s="6"/>
      <c r="H22822" s="8"/>
      <c r="I22822" s="4"/>
      <c r="V22822" s="27"/>
    </row>
    <row r="22823" spans="3:22" x14ac:dyDescent="0.3">
      <c r="C22823" s="6"/>
      <c r="H22823" s="8"/>
      <c r="I22823" s="4"/>
      <c r="V22823" s="27"/>
    </row>
    <row r="22824" spans="3:22" x14ac:dyDescent="0.3">
      <c r="C22824" s="6"/>
      <c r="H22824" s="8"/>
      <c r="I22824" s="4"/>
      <c r="V22824" s="27"/>
    </row>
    <row r="22825" spans="3:22" x14ac:dyDescent="0.3">
      <c r="C22825" s="6"/>
      <c r="H22825" s="8"/>
      <c r="I22825" s="4"/>
      <c r="V22825" s="27"/>
    </row>
    <row r="22826" spans="3:22" x14ac:dyDescent="0.3">
      <c r="C22826" s="6"/>
      <c r="H22826" s="8"/>
      <c r="I22826" s="4"/>
      <c r="V22826" s="27"/>
    </row>
    <row r="22827" spans="3:22" x14ac:dyDescent="0.3">
      <c r="C22827" s="6"/>
      <c r="H22827" s="8"/>
      <c r="I22827" s="4"/>
      <c r="V22827" s="27"/>
    </row>
    <row r="22828" spans="3:22" x14ac:dyDescent="0.3">
      <c r="C22828" s="6"/>
      <c r="H22828" s="8"/>
      <c r="I22828" s="4"/>
      <c r="V22828" s="27"/>
    </row>
    <row r="22829" spans="3:22" x14ac:dyDescent="0.3">
      <c r="C22829" s="6"/>
      <c r="H22829" s="8"/>
      <c r="I22829" s="4"/>
      <c r="V22829" s="27"/>
    </row>
    <row r="22830" spans="3:22" x14ac:dyDescent="0.3">
      <c r="C22830" s="6"/>
      <c r="H22830" s="8"/>
      <c r="I22830" s="4"/>
      <c r="V22830" s="27"/>
    </row>
    <row r="22831" spans="3:22" x14ac:dyDescent="0.3">
      <c r="C22831" s="6"/>
      <c r="H22831" s="8"/>
      <c r="I22831" s="4"/>
      <c r="V22831" s="27"/>
    </row>
    <row r="22832" spans="3:22" x14ac:dyDescent="0.3">
      <c r="C22832" s="6"/>
      <c r="H22832" s="8"/>
      <c r="I22832" s="4"/>
      <c r="V22832" s="27"/>
    </row>
    <row r="22833" spans="3:22" x14ac:dyDescent="0.3">
      <c r="C22833" s="6"/>
      <c r="H22833" s="8"/>
      <c r="I22833" s="4"/>
      <c r="V22833" s="27"/>
    </row>
    <row r="22834" spans="3:22" x14ac:dyDescent="0.3">
      <c r="C22834" s="6"/>
      <c r="H22834" s="8"/>
      <c r="I22834" s="4"/>
      <c r="V22834" s="27"/>
    </row>
    <row r="22835" spans="3:22" x14ac:dyDescent="0.3">
      <c r="C22835" s="6"/>
      <c r="H22835" s="8"/>
      <c r="I22835" s="4"/>
      <c r="V22835" s="27"/>
    </row>
    <row r="22836" spans="3:22" x14ac:dyDescent="0.3">
      <c r="C22836" s="6"/>
      <c r="H22836" s="8"/>
      <c r="I22836" s="4"/>
      <c r="V22836" s="27"/>
    </row>
    <row r="22837" spans="3:22" x14ac:dyDescent="0.3">
      <c r="C22837" s="6"/>
      <c r="H22837" s="8"/>
      <c r="I22837" s="4"/>
      <c r="V22837" s="27"/>
    </row>
    <row r="22838" spans="3:22" x14ac:dyDescent="0.3">
      <c r="C22838" s="6"/>
      <c r="H22838" s="8"/>
      <c r="I22838" s="4"/>
      <c r="V22838" s="27"/>
    </row>
    <row r="22839" spans="3:22" x14ac:dyDescent="0.3">
      <c r="C22839" s="6"/>
      <c r="H22839" s="8"/>
      <c r="I22839" s="4"/>
      <c r="V22839" s="27"/>
    </row>
    <row r="22840" spans="3:22" x14ac:dyDescent="0.3">
      <c r="C22840" s="6"/>
      <c r="H22840" s="8"/>
      <c r="I22840" s="4"/>
      <c r="V22840" s="27"/>
    </row>
    <row r="22841" spans="3:22" x14ac:dyDescent="0.3">
      <c r="C22841" s="6"/>
      <c r="H22841" s="8"/>
      <c r="I22841" s="4"/>
      <c r="V22841" s="27"/>
    </row>
    <row r="22842" spans="3:22" x14ac:dyDescent="0.3">
      <c r="C22842" s="6"/>
      <c r="H22842" s="8"/>
      <c r="I22842" s="4"/>
      <c r="V22842" s="27"/>
    </row>
    <row r="22843" spans="3:22" x14ac:dyDescent="0.3">
      <c r="C22843" s="6"/>
      <c r="H22843" s="8"/>
      <c r="I22843" s="4"/>
      <c r="V22843" s="27"/>
    </row>
    <row r="22844" spans="3:22" x14ac:dyDescent="0.3">
      <c r="C22844" s="6"/>
      <c r="H22844" s="8"/>
      <c r="I22844" s="4"/>
      <c r="V22844" s="27"/>
    </row>
    <row r="22845" spans="3:22" x14ac:dyDescent="0.3">
      <c r="C22845" s="6"/>
      <c r="H22845" s="8"/>
      <c r="I22845" s="4"/>
      <c r="V22845" s="27"/>
    </row>
    <row r="22846" spans="3:22" x14ac:dyDescent="0.3">
      <c r="C22846" s="6"/>
      <c r="H22846" s="8"/>
      <c r="I22846" s="4"/>
      <c r="V22846" s="27"/>
    </row>
    <row r="22847" spans="3:22" x14ac:dyDescent="0.3">
      <c r="C22847" s="6"/>
      <c r="H22847" s="8"/>
      <c r="I22847" s="4"/>
      <c r="V22847" s="27"/>
    </row>
    <row r="22848" spans="3:22" x14ac:dyDescent="0.3">
      <c r="C22848" s="6"/>
      <c r="H22848" s="8"/>
      <c r="I22848" s="4"/>
      <c r="V22848" s="27"/>
    </row>
    <row r="22849" spans="3:22" x14ac:dyDescent="0.3">
      <c r="C22849" s="6"/>
      <c r="H22849" s="8"/>
      <c r="I22849" s="4"/>
      <c r="V22849" s="27"/>
    </row>
    <row r="22850" spans="3:22" x14ac:dyDescent="0.3">
      <c r="C22850" s="6"/>
      <c r="H22850" s="8"/>
      <c r="I22850" s="4"/>
      <c r="V22850" s="27"/>
    </row>
    <row r="22851" spans="3:22" x14ac:dyDescent="0.3">
      <c r="C22851" s="6"/>
      <c r="H22851" s="8"/>
      <c r="I22851" s="4"/>
      <c r="V22851" s="27"/>
    </row>
    <row r="22852" spans="3:22" x14ac:dyDescent="0.3">
      <c r="C22852" s="6"/>
      <c r="H22852" s="8"/>
      <c r="I22852" s="4"/>
      <c r="V22852" s="27"/>
    </row>
    <row r="22853" spans="3:22" x14ac:dyDescent="0.3">
      <c r="C22853" s="6"/>
      <c r="H22853" s="8"/>
      <c r="I22853" s="4"/>
      <c r="V22853" s="27"/>
    </row>
    <row r="22854" spans="3:22" x14ac:dyDescent="0.3">
      <c r="C22854" s="6"/>
      <c r="H22854" s="8"/>
      <c r="I22854" s="4"/>
      <c r="V22854" s="27"/>
    </row>
    <row r="22855" spans="3:22" x14ac:dyDescent="0.3">
      <c r="C22855" s="6"/>
      <c r="H22855" s="8"/>
      <c r="I22855" s="4"/>
      <c r="V22855" s="27"/>
    </row>
    <row r="22856" spans="3:22" x14ac:dyDescent="0.3">
      <c r="C22856" s="6"/>
      <c r="H22856" s="8"/>
      <c r="I22856" s="4"/>
      <c r="V22856" s="27"/>
    </row>
    <row r="22857" spans="3:22" x14ac:dyDescent="0.3">
      <c r="C22857" s="6"/>
      <c r="H22857" s="8"/>
      <c r="I22857" s="4"/>
      <c r="V22857" s="27"/>
    </row>
    <row r="22858" spans="3:22" x14ac:dyDescent="0.3">
      <c r="C22858" s="6"/>
      <c r="H22858" s="8"/>
      <c r="I22858" s="4"/>
      <c r="V22858" s="27"/>
    </row>
    <row r="22859" spans="3:22" x14ac:dyDescent="0.3">
      <c r="C22859" s="6"/>
      <c r="H22859" s="8"/>
      <c r="I22859" s="4"/>
      <c r="V22859" s="27"/>
    </row>
    <row r="22860" spans="3:22" x14ac:dyDescent="0.3">
      <c r="C22860" s="6"/>
      <c r="H22860" s="8"/>
      <c r="I22860" s="4"/>
      <c r="V22860" s="27"/>
    </row>
    <row r="22861" spans="3:22" x14ac:dyDescent="0.3">
      <c r="C22861" s="6"/>
      <c r="H22861" s="8"/>
      <c r="I22861" s="4"/>
      <c r="V22861" s="27"/>
    </row>
    <row r="22862" spans="3:22" x14ac:dyDescent="0.3">
      <c r="C22862" s="6"/>
      <c r="H22862" s="8"/>
      <c r="I22862" s="4"/>
      <c r="V22862" s="27"/>
    </row>
    <row r="22863" spans="3:22" x14ac:dyDescent="0.3">
      <c r="C22863" s="6"/>
      <c r="H22863" s="8"/>
      <c r="I22863" s="4"/>
      <c r="V22863" s="27"/>
    </row>
    <row r="22864" spans="3:22" x14ac:dyDescent="0.3">
      <c r="C22864" s="6"/>
      <c r="H22864" s="8"/>
      <c r="I22864" s="4"/>
      <c r="V22864" s="27"/>
    </row>
    <row r="22865" spans="3:22" x14ac:dyDescent="0.3">
      <c r="C22865" s="6"/>
      <c r="H22865" s="8"/>
      <c r="I22865" s="4"/>
      <c r="V22865" s="27"/>
    </row>
    <row r="22866" spans="3:22" x14ac:dyDescent="0.3">
      <c r="C22866" s="6"/>
      <c r="H22866" s="8"/>
      <c r="I22866" s="4"/>
      <c r="V22866" s="27"/>
    </row>
    <row r="22867" spans="3:22" x14ac:dyDescent="0.3">
      <c r="C22867" s="6"/>
      <c r="H22867" s="8"/>
      <c r="I22867" s="4"/>
      <c r="V22867" s="27"/>
    </row>
    <row r="22868" spans="3:22" x14ac:dyDescent="0.3">
      <c r="C22868" s="6"/>
      <c r="H22868" s="8"/>
      <c r="I22868" s="4"/>
      <c r="V22868" s="27"/>
    </row>
    <row r="22869" spans="3:22" x14ac:dyDescent="0.3">
      <c r="C22869" s="6"/>
      <c r="H22869" s="8"/>
      <c r="I22869" s="4"/>
      <c r="V22869" s="27"/>
    </row>
    <row r="22870" spans="3:22" x14ac:dyDescent="0.3">
      <c r="C22870" s="6"/>
      <c r="H22870" s="8"/>
      <c r="I22870" s="4"/>
      <c r="V22870" s="27"/>
    </row>
    <row r="22871" spans="3:22" x14ac:dyDescent="0.3">
      <c r="C22871" s="6"/>
      <c r="H22871" s="8"/>
      <c r="I22871" s="4"/>
      <c r="V22871" s="27"/>
    </row>
    <row r="22872" spans="3:22" x14ac:dyDescent="0.3">
      <c r="C22872" s="6"/>
      <c r="H22872" s="8"/>
      <c r="I22872" s="4"/>
      <c r="V22872" s="27"/>
    </row>
    <row r="22873" spans="3:22" x14ac:dyDescent="0.3">
      <c r="C22873" s="6"/>
      <c r="H22873" s="8"/>
      <c r="I22873" s="4"/>
      <c r="V22873" s="27"/>
    </row>
    <row r="22874" spans="3:22" x14ac:dyDescent="0.3">
      <c r="C22874" s="6"/>
      <c r="H22874" s="8"/>
      <c r="I22874" s="4"/>
      <c r="V22874" s="27"/>
    </row>
    <row r="22875" spans="3:22" x14ac:dyDescent="0.3">
      <c r="C22875" s="6"/>
      <c r="H22875" s="8"/>
      <c r="I22875" s="4"/>
      <c r="V22875" s="27"/>
    </row>
    <row r="22876" spans="3:22" x14ac:dyDescent="0.3">
      <c r="C22876" s="6"/>
      <c r="H22876" s="8"/>
      <c r="I22876" s="4"/>
      <c r="V22876" s="27"/>
    </row>
    <row r="22877" spans="3:22" x14ac:dyDescent="0.3">
      <c r="C22877" s="6"/>
      <c r="H22877" s="8"/>
      <c r="I22877" s="4"/>
      <c r="V22877" s="27"/>
    </row>
    <row r="22878" spans="3:22" x14ac:dyDescent="0.3">
      <c r="C22878" s="6"/>
      <c r="H22878" s="8"/>
      <c r="I22878" s="4"/>
      <c r="V22878" s="27"/>
    </row>
    <row r="22879" spans="3:22" x14ac:dyDescent="0.3">
      <c r="C22879" s="6"/>
      <c r="H22879" s="8"/>
      <c r="I22879" s="4"/>
      <c r="V22879" s="27"/>
    </row>
    <row r="22880" spans="3:22" x14ac:dyDescent="0.3">
      <c r="C22880" s="6"/>
      <c r="H22880" s="8"/>
      <c r="I22880" s="4"/>
      <c r="V22880" s="27"/>
    </row>
    <row r="22881" spans="3:22" x14ac:dyDescent="0.3">
      <c r="C22881" s="6"/>
      <c r="H22881" s="8"/>
      <c r="I22881" s="4"/>
      <c r="V22881" s="27"/>
    </row>
    <row r="22882" spans="3:22" x14ac:dyDescent="0.3">
      <c r="C22882" s="6"/>
      <c r="H22882" s="8"/>
      <c r="I22882" s="4"/>
      <c r="V22882" s="27"/>
    </row>
    <row r="22883" spans="3:22" x14ac:dyDescent="0.3">
      <c r="C22883" s="6"/>
      <c r="H22883" s="8"/>
      <c r="I22883" s="4"/>
      <c r="V22883" s="27"/>
    </row>
    <row r="22884" spans="3:22" x14ac:dyDescent="0.3">
      <c r="C22884" s="6"/>
      <c r="H22884" s="8"/>
      <c r="I22884" s="4"/>
      <c r="V22884" s="27"/>
    </row>
    <row r="22885" spans="3:22" x14ac:dyDescent="0.3">
      <c r="C22885" s="6"/>
      <c r="H22885" s="8"/>
      <c r="I22885" s="4"/>
      <c r="V22885" s="27"/>
    </row>
    <row r="22886" spans="3:22" x14ac:dyDescent="0.3">
      <c r="C22886" s="6"/>
      <c r="H22886" s="8"/>
      <c r="I22886" s="4"/>
      <c r="V22886" s="27"/>
    </row>
    <row r="22887" spans="3:22" x14ac:dyDescent="0.3">
      <c r="C22887" s="6"/>
      <c r="H22887" s="8"/>
      <c r="I22887" s="4"/>
      <c r="V22887" s="27"/>
    </row>
    <row r="22888" spans="3:22" x14ac:dyDescent="0.3">
      <c r="C22888" s="6"/>
      <c r="H22888" s="8"/>
      <c r="I22888" s="4"/>
      <c r="V22888" s="27"/>
    </row>
    <row r="22889" spans="3:22" x14ac:dyDescent="0.3">
      <c r="C22889" s="6"/>
      <c r="H22889" s="8"/>
      <c r="I22889" s="4"/>
      <c r="V22889" s="27"/>
    </row>
    <row r="22890" spans="3:22" x14ac:dyDescent="0.3">
      <c r="C22890" s="6"/>
      <c r="H22890" s="8"/>
      <c r="I22890" s="4"/>
      <c r="V22890" s="27"/>
    </row>
    <row r="22891" spans="3:22" x14ac:dyDescent="0.3">
      <c r="C22891" s="6"/>
      <c r="H22891" s="8"/>
      <c r="I22891" s="4"/>
      <c r="V22891" s="27"/>
    </row>
    <row r="22892" spans="3:22" x14ac:dyDescent="0.3">
      <c r="C22892" s="6"/>
      <c r="H22892" s="8"/>
      <c r="I22892" s="4"/>
      <c r="V22892" s="27"/>
    </row>
    <row r="22893" spans="3:22" x14ac:dyDescent="0.3">
      <c r="C22893" s="6"/>
      <c r="H22893" s="8"/>
      <c r="I22893" s="4"/>
      <c r="V22893" s="27"/>
    </row>
    <row r="22894" spans="3:22" x14ac:dyDescent="0.3">
      <c r="C22894" s="6"/>
      <c r="H22894" s="8"/>
      <c r="I22894" s="4"/>
      <c r="V22894" s="27"/>
    </row>
    <row r="22895" spans="3:22" x14ac:dyDescent="0.3">
      <c r="C22895" s="6"/>
      <c r="H22895" s="8"/>
      <c r="I22895" s="4"/>
      <c r="V22895" s="27"/>
    </row>
    <row r="22896" spans="3:22" x14ac:dyDescent="0.3">
      <c r="C22896" s="6"/>
      <c r="H22896" s="8"/>
      <c r="I22896" s="4"/>
      <c r="V22896" s="27"/>
    </row>
    <row r="22897" spans="3:22" x14ac:dyDescent="0.3">
      <c r="C22897" s="6"/>
      <c r="H22897" s="8"/>
      <c r="I22897" s="4"/>
      <c r="V22897" s="27"/>
    </row>
    <row r="22898" spans="3:22" x14ac:dyDescent="0.3">
      <c r="C22898" s="6"/>
      <c r="H22898" s="8"/>
      <c r="I22898" s="4"/>
      <c r="V22898" s="27"/>
    </row>
    <row r="22899" spans="3:22" x14ac:dyDescent="0.3">
      <c r="C22899" s="6"/>
      <c r="H22899" s="8"/>
      <c r="I22899" s="4"/>
      <c r="V22899" s="27"/>
    </row>
    <row r="22900" spans="3:22" x14ac:dyDescent="0.3">
      <c r="C22900" s="6"/>
      <c r="H22900" s="8"/>
      <c r="I22900" s="4"/>
      <c r="V22900" s="27"/>
    </row>
    <row r="22901" spans="3:22" x14ac:dyDescent="0.3">
      <c r="C22901" s="6"/>
      <c r="H22901" s="8"/>
      <c r="I22901" s="4"/>
      <c r="V22901" s="27"/>
    </row>
    <row r="22902" spans="3:22" x14ac:dyDescent="0.3">
      <c r="C22902" s="6"/>
      <c r="H22902" s="8"/>
      <c r="I22902" s="4"/>
      <c r="V22902" s="27"/>
    </row>
    <row r="22903" spans="3:22" x14ac:dyDescent="0.3">
      <c r="C22903" s="6"/>
      <c r="H22903" s="8"/>
      <c r="I22903" s="4"/>
      <c r="V22903" s="27"/>
    </row>
    <row r="22904" spans="3:22" x14ac:dyDescent="0.3">
      <c r="C22904" s="6"/>
      <c r="H22904" s="8"/>
      <c r="I22904" s="4"/>
      <c r="V22904" s="27"/>
    </row>
    <row r="22905" spans="3:22" x14ac:dyDescent="0.3">
      <c r="C22905" s="6"/>
      <c r="H22905" s="8"/>
      <c r="I22905" s="4"/>
      <c r="V22905" s="27"/>
    </row>
    <row r="22906" spans="3:22" x14ac:dyDescent="0.3">
      <c r="C22906" s="6"/>
      <c r="H22906" s="8"/>
      <c r="I22906" s="4"/>
      <c r="V22906" s="27"/>
    </row>
    <row r="22907" spans="3:22" x14ac:dyDescent="0.3">
      <c r="C22907" s="6"/>
      <c r="H22907" s="8"/>
      <c r="I22907" s="4"/>
      <c r="V22907" s="27"/>
    </row>
    <row r="22908" spans="3:22" x14ac:dyDescent="0.3">
      <c r="C22908" s="6"/>
      <c r="H22908" s="8"/>
      <c r="I22908" s="4"/>
      <c r="V22908" s="27"/>
    </row>
    <row r="22909" spans="3:22" x14ac:dyDescent="0.3">
      <c r="C22909" s="6"/>
      <c r="H22909" s="8"/>
      <c r="I22909" s="4"/>
      <c r="V22909" s="27"/>
    </row>
    <row r="22910" spans="3:22" x14ac:dyDescent="0.3">
      <c r="C22910" s="6"/>
      <c r="H22910" s="8"/>
      <c r="I22910" s="4"/>
      <c r="V22910" s="27"/>
    </row>
    <row r="22911" spans="3:22" x14ac:dyDescent="0.3">
      <c r="C22911" s="6"/>
      <c r="H22911" s="8"/>
      <c r="I22911" s="4"/>
      <c r="V22911" s="27"/>
    </row>
    <row r="22912" spans="3:22" x14ac:dyDescent="0.3">
      <c r="C22912" s="6"/>
      <c r="H22912" s="8"/>
      <c r="I22912" s="4"/>
      <c r="V22912" s="27"/>
    </row>
    <row r="22913" spans="3:22" x14ac:dyDescent="0.3">
      <c r="C22913" s="6"/>
      <c r="H22913" s="8"/>
      <c r="I22913" s="4"/>
      <c r="V22913" s="27"/>
    </row>
    <row r="22914" spans="3:22" x14ac:dyDescent="0.3">
      <c r="C22914" s="6"/>
      <c r="H22914" s="8"/>
      <c r="I22914" s="4"/>
      <c r="V22914" s="27"/>
    </row>
    <row r="22915" spans="3:22" x14ac:dyDescent="0.3">
      <c r="C22915" s="6"/>
      <c r="H22915" s="8"/>
      <c r="I22915" s="4"/>
      <c r="V22915" s="27"/>
    </row>
    <row r="22916" spans="3:22" x14ac:dyDescent="0.3">
      <c r="C22916" s="6"/>
      <c r="H22916" s="8"/>
      <c r="I22916" s="4"/>
      <c r="V22916" s="27"/>
    </row>
    <row r="22917" spans="3:22" x14ac:dyDescent="0.3">
      <c r="C22917" s="6"/>
      <c r="H22917" s="8"/>
      <c r="I22917" s="4"/>
      <c r="V22917" s="27"/>
    </row>
    <row r="22918" spans="3:22" x14ac:dyDescent="0.3">
      <c r="C22918" s="6"/>
      <c r="H22918" s="8"/>
      <c r="I22918" s="4"/>
      <c r="V22918" s="27"/>
    </row>
    <row r="22919" spans="3:22" x14ac:dyDescent="0.3">
      <c r="C22919" s="6"/>
      <c r="H22919" s="8"/>
      <c r="I22919" s="4"/>
      <c r="V22919" s="27"/>
    </row>
    <row r="22920" spans="3:22" x14ac:dyDescent="0.3">
      <c r="C22920" s="6"/>
      <c r="H22920" s="8"/>
      <c r="I22920" s="4"/>
      <c r="V22920" s="27"/>
    </row>
    <row r="22921" spans="3:22" x14ac:dyDescent="0.3">
      <c r="C22921" s="6"/>
      <c r="H22921" s="8"/>
      <c r="I22921" s="4"/>
      <c r="V22921" s="27"/>
    </row>
    <row r="22922" spans="3:22" x14ac:dyDescent="0.3">
      <c r="C22922" s="6"/>
      <c r="H22922" s="8"/>
      <c r="I22922" s="4"/>
      <c r="V22922" s="27"/>
    </row>
    <row r="22923" spans="3:22" x14ac:dyDescent="0.3">
      <c r="C22923" s="6"/>
      <c r="H22923" s="8"/>
      <c r="I22923" s="4"/>
      <c r="V22923" s="27"/>
    </row>
    <row r="22924" spans="3:22" x14ac:dyDescent="0.3">
      <c r="C22924" s="6"/>
      <c r="H22924" s="8"/>
      <c r="I22924" s="4"/>
      <c r="V22924" s="27"/>
    </row>
    <row r="22925" spans="3:22" x14ac:dyDescent="0.3">
      <c r="C22925" s="6"/>
      <c r="H22925" s="8"/>
      <c r="I22925" s="4"/>
      <c r="V22925" s="27"/>
    </row>
    <row r="22926" spans="3:22" x14ac:dyDescent="0.3">
      <c r="C22926" s="6"/>
      <c r="H22926" s="8"/>
      <c r="I22926" s="4"/>
      <c r="V22926" s="27"/>
    </row>
    <row r="22927" spans="3:22" x14ac:dyDescent="0.3">
      <c r="C22927" s="6"/>
      <c r="H22927" s="8"/>
      <c r="I22927" s="4"/>
      <c r="V22927" s="27"/>
    </row>
    <row r="22928" spans="3:22" x14ac:dyDescent="0.3">
      <c r="C22928" s="6"/>
      <c r="H22928" s="8"/>
      <c r="I22928" s="4"/>
      <c r="V22928" s="27"/>
    </row>
    <row r="22929" spans="3:22" x14ac:dyDescent="0.3">
      <c r="C22929" s="6"/>
      <c r="H22929" s="8"/>
      <c r="I22929" s="4"/>
      <c r="V22929" s="27"/>
    </row>
    <row r="22930" spans="3:22" x14ac:dyDescent="0.3">
      <c r="C22930" s="6"/>
      <c r="H22930" s="8"/>
      <c r="I22930" s="4"/>
      <c r="V22930" s="27"/>
    </row>
    <row r="22931" spans="3:22" x14ac:dyDescent="0.3">
      <c r="C22931" s="6"/>
      <c r="H22931" s="8"/>
      <c r="I22931" s="4"/>
      <c r="V22931" s="27"/>
    </row>
    <row r="22932" spans="3:22" x14ac:dyDescent="0.3">
      <c r="C22932" s="6"/>
      <c r="H22932" s="8"/>
      <c r="I22932" s="4"/>
      <c r="V22932" s="27"/>
    </row>
    <row r="22933" spans="3:22" x14ac:dyDescent="0.3">
      <c r="C22933" s="6"/>
      <c r="H22933" s="8"/>
      <c r="I22933" s="4"/>
      <c r="V22933" s="27"/>
    </row>
    <row r="22934" spans="3:22" x14ac:dyDescent="0.3">
      <c r="C22934" s="6"/>
      <c r="H22934" s="8"/>
      <c r="I22934" s="4"/>
      <c r="V22934" s="27"/>
    </row>
    <row r="22935" spans="3:22" x14ac:dyDescent="0.3">
      <c r="C22935" s="6"/>
      <c r="H22935" s="8"/>
      <c r="I22935" s="4"/>
      <c r="V22935" s="27"/>
    </row>
    <row r="22936" spans="3:22" x14ac:dyDescent="0.3">
      <c r="C22936" s="6"/>
      <c r="H22936" s="8"/>
      <c r="I22936" s="4"/>
      <c r="V22936" s="27"/>
    </row>
    <row r="22937" spans="3:22" x14ac:dyDescent="0.3">
      <c r="C22937" s="6"/>
      <c r="H22937" s="8"/>
      <c r="I22937" s="4"/>
      <c r="V22937" s="27"/>
    </row>
    <row r="22938" spans="3:22" x14ac:dyDescent="0.3">
      <c r="C22938" s="6"/>
      <c r="H22938" s="8"/>
      <c r="I22938" s="4"/>
      <c r="V22938" s="27"/>
    </row>
    <row r="22939" spans="3:22" x14ac:dyDescent="0.3">
      <c r="C22939" s="6"/>
      <c r="H22939" s="8"/>
      <c r="I22939" s="4"/>
      <c r="V22939" s="27"/>
    </row>
    <row r="22940" spans="3:22" x14ac:dyDescent="0.3">
      <c r="C22940" s="6"/>
      <c r="H22940" s="8"/>
      <c r="I22940" s="4"/>
      <c r="V22940" s="27"/>
    </row>
    <row r="22941" spans="3:22" x14ac:dyDescent="0.3">
      <c r="C22941" s="6"/>
      <c r="H22941" s="8"/>
      <c r="I22941" s="4"/>
      <c r="V22941" s="27"/>
    </row>
    <row r="22942" spans="3:22" x14ac:dyDescent="0.3">
      <c r="C22942" s="6"/>
      <c r="H22942" s="8"/>
      <c r="I22942" s="4"/>
      <c r="V22942" s="27"/>
    </row>
    <row r="22943" spans="3:22" x14ac:dyDescent="0.3">
      <c r="C22943" s="6"/>
      <c r="H22943" s="8"/>
      <c r="I22943" s="4"/>
      <c r="V22943" s="27"/>
    </row>
    <row r="22944" spans="3:22" x14ac:dyDescent="0.3">
      <c r="C22944" s="6"/>
      <c r="H22944" s="8"/>
      <c r="I22944" s="4"/>
      <c r="V22944" s="27"/>
    </row>
    <row r="22945" spans="3:22" x14ac:dyDescent="0.3">
      <c r="C22945" s="6"/>
      <c r="H22945" s="8"/>
      <c r="I22945" s="4"/>
      <c r="V22945" s="27"/>
    </row>
    <row r="22946" spans="3:22" x14ac:dyDescent="0.3">
      <c r="C22946" s="6"/>
      <c r="H22946" s="8"/>
      <c r="I22946" s="4"/>
      <c r="V22946" s="27"/>
    </row>
    <row r="22947" spans="3:22" x14ac:dyDescent="0.3">
      <c r="C22947" s="6"/>
      <c r="H22947" s="8"/>
      <c r="I22947" s="4"/>
      <c r="V22947" s="27"/>
    </row>
    <row r="22948" spans="3:22" x14ac:dyDescent="0.3">
      <c r="C22948" s="6"/>
      <c r="H22948" s="8"/>
      <c r="I22948" s="4"/>
      <c r="V22948" s="27"/>
    </row>
    <row r="22949" spans="3:22" x14ac:dyDescent="0.3">
      <c r="C22949" s="6"/>
      <c r="H22949" s="8"/>
      <c r="I22949" s="4"/>
      <c r="V22949" s="27"/>
    </row>
    <row r="22950" spans="3:22" x14ac:dyDescent="0.3">
      <c r="C22950" s="6"/>
      <c r="H22950" s="8"/>
      <c r="I22950" s="4"/>
      <c r="V22950" s="27"/>
    </row>
    <row r="22951" spans="3:22" x14ac:dyDescent="0.3">
      <c r="C22951" s="6"/>
      <c r="H22951" s="8"/>
      <c r="I22951" s="4"/>
      <c r="V22951" s="27"/>
    </row>
    <row r="22952" spans="3:22" x14ac:dyDescent="0.3">
      <c r="C22952" s="6"/>
      <c r="H22952" s="8"/>
      <c r="I22952" s="4"/>
      <c r="V22952" s="27"/>
    </row>
    <row r="22953" spans="3:22" x14ac:dyDescent="0.3">
      <c r="C22953" s="6"/>
      <c r="H22953" s="8"/>
      <c r="I22953" s="4"/>
      <c r="V22953" s="27"/>
    </row>
    <row r="22954" spans="3:22" x14ac:dyDescent="0.3">
      <c r="C22954" s="6"/>
      <c r="H22954" s="8"/>
      <c r="I22954" s="4"/>
      <c r="V22954" s="27"/>
    </row>
    <row r="22955" spans="3:22" x14ac:dyDescent="0.3">
      <c r="C22955" s="6"/>
      <c r="H22955" s="8"/>
      <c r="I22955" s="4"/>
      <c r="V22955" s="27"/>
    </row>
    <row r="22956" spans="3:22" x14ac:dyDescent="0.3">
      <c r="C22956" s="6"/>
      <c r="H22956" s="8"/>
      <c r="I22956" s="4"/>
      <c r="V22956" s="27"/>
    </row>
    <row r="22957" spans="3:22" x14ac:dyDescent="0.3">
      <c r="C22957" s="6"/>
      <c r="H22957" s="8"/>
      <c r="I22957" s="4"/>
      <c r="V22957" s="27"/>
    </row>
    <row r="22958" spans="3:22" x14ac:dyDescent="0.3">
      <c r="C22958" s="6"/>
      <c r="H22958" s="8"/>
      <c r="I22958" s="4"/>
      <c r="V22958" s="27"/>
    </row>
    <row r="22959" spans="3:22" x14ac:dyDescent="0.3">
      <c r="C22959" s="6"/>
      <c r="H22959" s="8"/>
      <c r="I22959" s="4"/>
      <c r="V22959" s="27"/>
    </row>
    <row r="22960" spans="3:22" x14ac:dyDescent="0.3">
      <c r="C22960" s="6"/>
      <c r="H22960" s="8"/>
      <c r="I22960" s="4"/>
      <c r="V22960" s="27"/>
    </row>
    <row r="22961" spans="3:22" x14ac:dyDescent="0.3">
      <c r="C22961" s="6"/>
      <c r="H22961" s="8"/>
      <c r="I22961" s="4"/>
      <c r="V22961" s="27"/>
    </row>
    <row r="22962" spans="3:22" x14ac:dyDescent="0.3">
      <c r="C22962" s="6"/>
      <c r="H22962" s="8"/>
      <c r="I22962" s="4"/>
      <c r="V22962" s="27"/>
    </row>
    <row r="22963" spans="3:22" x14ac:dyDescent="0.3">
      <c r="C22963" s="6"/>
      <c r="H22963" s="8"/>
      <c r="I22963" s="4"/>
      <c r="V22963" s="27"/>
    </row>
    <row r="22964" spans="3:22" x14ac:dyDescent="0.3">
      <c r="C22964" s="6"/>
      <c r="H22964" s="8"/>
      <c r="I22964" s="4"/>
      <c r="V22964" s="27"/>
    </row>
    <row r="22965" spans="3:22" x14ac:dyDescent="0.3">
      <c r="C22965" s="6"/>
      <c r="H22965" s="8"/>
      <c r="I22965" s="4"/>
      <c r="V22965" s="27"/>
    </row>
    <row r="22966" spans="3:22" x14ac:dyDescent="0.3">
      <c r="C22966" s="6"/>
      <c r="H22966" s="8"/>
      <c r="I22966" s="4"/>
      <c r="V22966" s="27"/>
    </row>
    <row r="22967" spans="3:22" x14ac:dyDescent="0.3">
      <c r="C22967" s="6"/>
      <c r="H22967" s="8"/>
      <c r="I22967" s="4"/>
      <c r="V22967" s="27"/>
    </row>
    <row r="22968" spans="3:22" x14ac:dyDescent="0.3">
      <c r="C22968" s="6"/>
      <c r="H22968" s="8"/>
      <c r="I22968" s="4"/>
      <c r="V22968" s="27"/>
    </row>
    <row r="22969" spans="3:22" x14ac:dyDescent="0.3">
      <c r="C22969" s="6"/>
      <c r="H22969" s="8"/>
      <c r="I22969" s="4"/>
      <c r="V22969" s="27"/>
    </row>
    <row r="22970" spans="3:22" x14ac:dyDescent="0.3">
      <c r="C22970" s="6"/>
      <c r="H22970" s="8"/>
      <c r="I22970" s="4"/>
      <c r="V22970" s="27"/>
    </row>
    <row r="22971" spans="3:22" x14ac:dyDescent="0.3">
      <c r="C22971" s="6"/>
      <c r="H22971" s="8"/>
      <c r="I22971" s="4"/>
      <c r="V22971" s="27"/>
    </row>
    <row r="22972" spans="3:22" x14ac:dyDescent="0.3">
      <c r="C22972" s="6"/>
      <c r="H22972" s="8"/>
      <c r="I22972" s="4"/>
      <c r="V22972" s="27"/>
    </row>
    <row r="22973" spans="3:22" x14ac:dyDescent="0.3">
      <c r="C22973" s="6"/>
      <c r="H22973" s="8"/>
      <c r="I22973" s="4"/>
      <c r="V22973" s="27"/>
    </row>
    <row r="22974" spans="3:22" x14ac:dyDescent="0.3">
      <c r="C22974" s="6"/>
      <c r="H22974" s="8"/>
      <c r="I22974" s="4"/>
      <c r="V22974" s="27"/>
    </row>
    <row r="22975" spans="3:22" x14ac:dyDescent="0.3">
      <c r="C22975" s="6"/>
      <c r="H22975" s="8"/>
      <c r="I22975" s="4"/>
      <c r="V22975" s="27"/>
    </row>
    <row r="22976" spans="3:22" x14ac:dyDescent="0.3">
      <c r="C22976" s="6"/>
      <c r="H22976" s="8"/>
      <c r="I22976" s="4"/>
      <c r="V22976" s="27"/>
    </row>
    <row r="22977" spans="3:22" x14ac:dyDescent="0.3">
      <c r="C22977" s="6"/>
      <c r="H22977" s="8"/>
      <c r="I22977" s="4"/>
      <c r="V22977" s="27"/>
    </row>
    <row r="22978" spans="3:22" x14ac:dyDescent="0.3">
      <c r="C22978" s="6"/>
      <c r="H22978" s="8"/>
      <c r="I22978" s="4"/>
      <c r="V22978" s="27"/>
    </row>
    <row r="22979" spans="3:22" x14ac:dyDescent="0.3">
      <c r="C22979" s="6"/>
      <c r="H22979" s="8"/>
      <c r="I22979" s="4"/>
      <c r="V22979" s="27"/>
    </row>
    <row r="22980" spans="3:22" x14ac:dyDescent="0.3">
      <c r="C22980" s="6"/>
      <c r="H22980" s="8"/>
      <c r="I22980" s="4"/>
      <c r="V22980" s="27"/>
    </row>
    <row r="22981" spans="3:22" x14ac:dyDescent="0.3">
      <c r="C22981" s="6"/>
      <c r="H22981" s="8"/>
      <c r="I22981" s="4"/>
      <c r="V22981" s="27"/>
    </row>
    <row r="22982" spans="3:22" x14ac:dyDescent="0.3">
      <c r="C22982" s="6"/>
      <c r="H22982" s="8"/>
      <c r="I22982" s="4"/>
      <c r="V22982" s="27"/>
    </row>
    <row r="22983" spans="3:22" x14ac:dyDescent="0.3">
      <c r="C22983" s="6"/>
      <c r="H22983" s="8"/>
      <c r="I22983" s="4"/>
      <c r="V22983" s="27"/>
    </row>
    <row r="22984" spans="3:22" x14ac:dyDescent="0.3">
      <c r="C22984" s="6"/>
      <c r="H22984" s="8"/>
      <c r="I22984" s="4"/>
      <c r="V22984" s="27"/>
    </row>
    <row r="22985" spans="3:22" x14ac:dyDescent="0.3">
      <c r="C22985" s="6"/>
      <c r="H22985" s="8"/>
      <c r="I22985" s="4"/>
      <c r="V22985" s="27"/>
    </row>
    <row r="22986" spans="3:22" x14ac:dyDescent="0.3">
      <c r="C22986" s="6"/>
      <c r="H22986" s="8"/>
      <c r="I22986" s="4"/>
      <c r="V22986" s="27"/>
    </row>
    <row r="22987" spans="3:22" x14ac:dyDescent="0.3">
      <c r="C22987" s="6"/>
      <c r="H22987" s="8"/>
      <c r="I22987" s="4"/>
      <c r="V22987" s="27"/>
    </row>
    <row r="22988" spans="3:22" x14ac:dyDescent="0.3">
      <c r="C22988" s="6"/>
      <c r="H22988" s="8"/>
      <c r="I22988" s="4"/>
      <c r="V22988" s="27"/>
    </row>
    <row r="22989" spans="3:22" x14ac:dyDescent="0.3">
      <c r="C22989" s="6"/>
      <c r="H22989" s="8"/>
      <c r="I22989" s="4"/>
      <c r="V22989" s="27"/>
    </row>
    <row r="22990" spans="3:22" x14ac:dyDescent="0.3">
      <c r="C22990" s="6"/>
      <c r="H22990" s="8"/>
      <c r="I22990" s="4"/>
      <c r="V22990" s="27"/>
    </row>
    <row r="22991" spans="3:22" x14ac:dyDescent="0.3">
      <c r="C22991" s="6"/>
      <c r="H22991" s="8"/>
      <c r="I22991" s="4"/>
      <c r="V22991" s="27"/>
    </row>
    <row r="22992" spans="3:22" x14ac:dyDescent="0.3">
      <c r="C22992" s="6"/>
      <c r="H22992" s="8"/>
      <c r="I22992" s="4"/>
      <c r="V22992" s="27"/>
    </row>
    <row r="22993" spans="3:22" x14ac:dyDescent="0.3">
      <c r="C22993" s="6"/>
      <c r="H22993" s="8"/>
      <c r="I22993" s="4"/>
      <c r="V22993" s="27"/>
    </row>
    <row r="22994" spans="3:22" x14ac:dyDescent="0.3">
      <c r="C22994" s="6"/>
      <c r="H22994" s="8"/>
      <c r="I22994" s="4"/>
      <c r="V22994" s="27"/>
    </row>
    <row r="22995" spans="3:22" x14ac:dyDescent="0.3">
      <c r="C22995" s="6"/>
      <c r="H22995" s="8"/>
      <c r="I22995" s="4"/>
      <c r="V22995" s="27"/>
    </row>
    <row r="22996" spans="3:22" x14ac:dyDescent="0.3">
      <c r="C22996" s="6"/>
      <c r="H22996" s="8"/>
      <c r="I22996" s="4"/>
      <c r="V22996" s="27"/>
    </row>
    <row r="22997" spans="3:22" x14ac:dyDescent="0.3">
      <c r="C22997" s="6"/>
      <c r="H22997" s="8"/>
      <c r="I22997" s="4"/>
      <c r="V22997" s="27"/>
    </row>
    <row r="22998" spans="3:22" x14ac:dyDescent="0.3">
      <c r="C22998" s="6"/>
      <c r="H22998" s="8"/>
      <c r="I22998" s="4"/>
      <c r="V22998" s="27"/>
    </row>
    <row r="22999" spans="3:22" x14ac:dyDescent="0.3">
      <c r="C22999" s="6"/>
      <c r="H22999" s="8"/>
      <c r="I22999" s="4"/>
      <c r="V22999" s="27"/>
    </row>
    <row r="23000" spans="3:22" x14ac:dyDescent="0.3">
      <c r="C23000" s="6"/>
      <c r="H23000" s="8"/>
      <c r="I23000" s="4"/>
      <c r="V23000" s="27"/>
    </row>
    <row r="23001" spans="3:22" x14ac:dyDescent="0.3">
      <c r="C23001" s="6"/>
      <c r="H23001" s="8"/>
      <c r="I23001" s="4"/>
      <c r="V23001" s="27"/>
    </row>
    <row r="23002" spans="3:22" x14ac:dyDescent="0.3">
      <c r="C23002" s="6"/>
      <c r="H23002" s="8"/>
      <c r="I23002" s="4"/>
      <c r="V23002" s="27"/>
    </row>
    <row r="23003" spans="3:22" x14ac:dyDescent="0.3">
      <c r="C23003" s="6"/>
      <c r="H23003" s="8"/>
      <c r="I23003" s="4"/>
      <c r="V23003" s="27"/>
    </row>
    <row r="23004" spans="3:22" x14ac:dyDescent="0.3">
      <c r="C23004" s="6"/>
      <c r="H23004" s="8"/>
      <c r="I23004" s="4"/>
      <c r="V23004" s="27"/>
    </row>
    <row r="23005" spans="3:22" x14ac:dyDescent="0.3">
      <c r="C23005" s="6"/>
      <c r="H23005" s="8"/>
      <c r="I23005" s="4"/>
      <c r="V23005" s="27"/>
    </row>
    <row r="23006" spans="3:22" x14ac:dyDescent="0.3">
      <c r="C23006" s="6"/>
      <c r="H23006" s="8"/>
      <c r="I23006" s="4"/>
      <c r="V23006" s="27"/>
    </row>
    <row r="23007" spans="3:22" x14ac:dyDescent="0.3">
      <c r="C23007" s="6"/>
      <c r="H23007" s="8"/>
      <c r="I23007" s="4"/>
      <c r="V23007" s="27"/>
    </row>
    <row r="23008" spans="3:22" x14ac:dyDescent="0.3">
      <c r="C23008" s="6"/>
      <c r="H23008" s="8"/>
      <c r="I23008" s="4"/>
      <c r="V23008" s="27"/>
    </row>
    <row r="23009" spans="3:22" x14ac:dyDescent="0.3">
      <c r="C23009" s="6"/>
      <c r="H23009" s="8"/>
      <c r="I23009" s="4"/>
      <c r="V23009" s="27"/>
    </row>
    <row r="23010" spans="3:22" x14ac:dyDescent="0.3">
      <c r="C23010" s="6"/>
      <c r="H23010" s="8"/>
      <c r="I23010" s="4"/>
      <c r="V23010" s="27"/>
    </row>
    <row r="23011" spans="3:22" x14ac:dyDescent="0.3">
      <c r="C23011" s="6"/>
      <c r="H23011" s="8"/>
      <c r="I23011" s="4"/>
      <c r="V23011" s="27"/>
    </row>
    <row r="23012" spans="3:22" x14ac:dyDescent="0.3">
      <c r="C23012" s="6"/>
      <c r="H23012" s="8"/>
      <c r="I23012" s="4"/>
      <c r="V23012" s="27"/>
    </row>
    <row r="23013" spans="3:22" x14ac:dyDescent="0.3">
      <c r="C23013" s="6"/>
      <c r="H23013" s="8"/>
      <c r="I23013" s="4"/>
      <c r="V23013" s="27"/>
    </row>
    <row r="23014" spans="3:22" x14ac:dyDescent="0.3">
      <c r="C23014" s="6"/>
      <c r="H23014" s="8"/>
      <c r="I23014" s="4"/>
      <c r="V23014" s="27"/>
    </row>
    <row r="23015" spans="3:22" x14ac:dyDescent="0.3">
      <c r="C23015" s="6"/>
      <c r="H23015" s="8"/>
      <c r="I23015" s="4"/>
      <c r="V23015" s="27"/>
    </row>
    <row r="23016" spans="3:22" x14ac:dyDescent="0.3">
      <c r="C23016" s="6"/>
      <c r="H23016" s="8"/>
      <c r="I23016" s="4"/>
      <c r="V23016" s="27"/>
    </row>
    <row r="23017" spans="3:22" x14ac:dyDescent="0.3">
      <c r="C23017" s="6"/>
      <c r="H23017" s="8"/>
      <c r="I23017" s="4"/>
      <c r="V23017" s="27"/>
    </row>
    <row r="23018" spans="3:22" x14ac:dyDescent="0.3">
      <c r="C23018" s="6"/>
      <c r="H23018" s="8"/>
      <c r="I23018" s="4"/>
      <c r="V23018" s="27"/>
    </row>
    <row r="23019" spans="3:22" x14ac:dyDescent="0.3">
      <c r="C23019" s="6"/>
      <c r="H23019" s="8"/>
      <c r="I23019" s="4"/>
      <c r="V23019" s="27"/>
    </row>
    <row r="23020" spans="3:22" x14ac:dyDescent="0.3">
      <c r="C23020" s="6"/>
      <c r="H23020" s="8"/>
      <c r="I23020" s="4"/>
      <c r="V23020" s="27"/>
    </row>
    <row r="23021" spans="3:22" x14ac:dyDescent="0.3">
      <c r="C23021" s="6"/>
      <c r="H23021" s="8"/>
      <c r="I23021" s="4"/>
      <c r="V23021" s="27"/>
    </row>
    <row r="23022" spans="3:22" x14ac:dyDescent="0.3">
      <c r="C23022" s="6"/>
      <c r="H23022" s="8"/>
      <c r="I23022" s="4"/>
      <c r="V23022" s="27"/>
    </row>
    <row r="23023" spans="3:22" x14ac:dyDescent="0.3">
      <c r="C23023" s="6"/>
      <c r="H23023" s="8"/>
      <c r="I23023" s="4"/>
      <c r="V23023" s="27"/>
    </row>
    <row r="23024" spans="3:22" x14ac:dyDescent="0.3">
      <c r="C23024" s="6"/>
      <c r="H23024" s="8"/>
      <c r="I23024" s="4"/>
      <c r="V23024" s="27"/>
    </row>
    <row r="23025" spans="3:22" x14ac:dyDescent="0.3">
      <c r="C23025" s="6"/>
      <c r="H23025" s="8"/>
      <c r="I23025" s="4"/>
      <c r="V23025" s="27"/>
    </row>
    <row r="23026" spans="3:22" x14ac:dyDescent="0.3">
      <c r="C23026" s="6"/>
      <c r="H23026" s="8"/>
      <c r="I23026" s="4"/>
      <c r="V23026" s="27"/>
    </row>
    <row r="23027" spans="3:22" x14ac:dyDescent="0.3">
      <c r="C23027" s="6"/>
      <c r="H23027" s="8"/>
      <c r="I23027" s="4"/>
      <c r="V23027" s="27"/>
    </row>
    <row r="23028" spans="3:22" x14ac:dyDescent="0.3">
      <c r="C23028" s="6"/>
      <c r="H23028" s="8"/>
      <c r="I23028" s="4"/>
      <c r="V23028" s="27"/>
    </row>
    <row r="23029" spans="3:22" x14ac:dyDescent="0.3">
      <c r="C23029" s="6"/>
      <c r="H23029" s="8"/>
      <c r="I23029" s="4"/>
      <c r="V23029" s="27"/>
    </row>
    <row r="23030" spans="3:22" x14ac:dyDescent="0.3">
      <c r="C23030" s="6"/>
      <c r="H23030" s="8"/>
      <c r="I23030" s="4"/>
      <c r="V23030" s="27"/>
    </row>
    <row r="23031" spans="3:22" x14ac:dyDescent="0.3">
      <c r="C23031" s="6"/>
      <c r="H23031" s="8"/>
      <c r="I23031" s="4"/>
      <c r="V23031" s="27"/>
    </row>
    <row r="23032" spans="3:22" x14ac:dyDescent="0.3">
      <c r="C23032" s="6"/>
      <c r="H23032" s="8"/>
      <c r="I23032" s="4"/>
      <c r="V23032" s="27"/>
    </row>
    <row r="23033" spans="3:22" x14ac:dyDescent="0.3">
      <c r="C23033" s="6"/>
      <c r="H23033" s="8"/>
      <c r="I23033" s="4"/>
      <c r="V23033" s="27"/>
    </row>
    <row r="23034" spans="3:22" x14ac:dyDescent="0.3">
      <c r="C23034" s="6"/>
      <c r="H23034" s="8"/>
      <c r="I23034" s="4"/>
      <c r="V23034" s="27"/>
    </row>
    <row r="23035" spans="3:22" x14ac:dyDescent="0.3">
      <c r="C23035" s="6"/>
      <c r="H23035" s="8"/>
      <c r="I23035" s="4"/>
      <c r="V23035" s="27"/>
    </row>
    <row r="23036" spans="3:22" x14ac:dyDescent="0.3">
      <c r="C23036" s="6"/>
      <c r="H23036" s="8"/>
      <c r="I23036" s="4"/>
      <c r="V23036" s="27"/>
    </row>
    <row r="23037" spans="3:22" x14ac:dyDescent="0.3">
      <c r="C23037" s="6"/>
      <c r="H23037" s="8"/>
      <c r="I23037" s="4"/>
      <c r="V23037" s="27"/>
    </row>
    <row r="23038" spans="3:22" x14ac:dyDescent="0.3">
      <c r="C23038" s="6"/>
      <c r="H23038" s="8"/>
      <c r="I23038" s="4"/>
      <c r="V23038" s="27"/>
    </row>
    <row r="23039" spans="3:22" x14ac:dyDescent="0.3">
      <c r="C23039" s="6"/>
      <c r="H23039" s="8"/>
      <c r="I23039" s="4"/>
      <c r="V23039" s="27"/>
    </row>
    <row r="23040" spans="3:22" x14ac:dyDescent="0.3">
      <c r="C23040" s="6"/>
      <c r="H23040" s="8"/>
      <c r="I23040" s="4"/>
      <c r="V23040" s="27"/>
    </row>
    <row r="23041" spans="3:22" x14ac:dyDescent="0.3">
      <c r="C23041" s="6"/>
      <c r="H23041" s="8"/>
      <c r="I23041" s="4"/>
      <c r="V23041" s="27"/>
    </row>
    <row r="23042" spans="3:22" x14ac:dyDescent="0.3">
      <c r="C23042" s="6"/>
      <c r="H23042" s="8"/>
      <c r="I23042" s="4"/>
      <c r="V23042" s="27"/>
    </row>
    <row r="23043" spans="3:22" x14ac:dyDescent="0.3">
      <c r="C23043" s="6"/>
      <c r="H23043" s="8"/>
      <c r="I23043" s="4"/>
      <c r="V23043" s="27"/>
    </row>
    <row r="23044" spans="3:22" x14ac:dyDescent="0.3">
      <c r="C23044" s="6"/>
      <c r="H23044" s="8"/>
      <c r="I23044" s="4"/>
      <c r="V23044" s="27"/>
    </row>
    <row r="23045" spans="3:22" x14ac:dyDescent="0.3">
      <c r="C23045" s="6"/>
      <c r="H23045" s="8"/>
      <c r="I23045" s="4"/>
      <c r="V23045" s="27"/>
    </row>
    <row r="23046" spans="3:22" x14ac:dyDescent="0.3">
      <c r="C23046" s="6"/>
      <c r="H23046" s="8"/>
      <c r="I23046" s="4"/>
      <c r="V23046" s="27"/>
    </row>
    <row r="23047" spans="3:22" x14ac:dyDescent="0.3">
      <c r="C23047" s="6"/>
      <c r="H23047" s="8"/>
      <c r="I23047" s="4"/>
      <c r="V23047" s="27"/>
    </row>
    <row r="23048" spans="3:22" x14ac:dyDescent="0.3">
      <c r="C23048" s="6"/>
      <c r="H23048" s="8"/>
      <c r="I23048" s="4"/>
      <c r="V23048" s="27"/>
    </row>
    <row r="23049" spans="3:22" x14ac:dyDescent="0.3">
      <c r="C23049" s="6"/>
      <c r="H23049" s="8"/>
      <c r="I23049" s="4"/>
      <c r="V23049" s="27"/>
    </row>
    <row r="23050" spans="3:22" x14ac:dyDescent="0.3">
      <c r="C23050" s="6"/>
      <c r="H23050" s="8"/>
      <c r="I23050" s="4"/>
      <c r="V23050" s="27"/>
    </row>
    <row r="23051" spans="3:22" x14ac:dyDescent="0.3">
      <c r="C23051" s="6"/>
      <c r="H23051" s="8"/>
      <c r="I23051" s="4"/>
      <c r="V23051" s="27"/>
    </row>
    <row r="23052" spans="3:22" x14ac:dyDescent="0.3">
      <c r="C23052" s="6"/>
      <c r="H23052" s="8"/>
      <c r="I23052" s="4"/>
      <c r="V23052" s="27"/>
    </row>
    <row r="23053" spans="3:22" x14ac:dyDescent="0.3">
      <c r="C23053" s="6"/>
      <c r="H23053" s="8"/>
      <c r="I23053" s="4"/>
      <c r="V23053" s="27"/>
    </row>
    <row r="23054" spans="3:22" x14ac:dyDescent="0.3">
      <c r="C23054" s="6"/>
      <c r="H23054" s="8"/>
      <c r="I23054" s="4"/>
      <c r="V23054" s="27"/>
    </row>
    <row r="23055" spans="3:22" x14ac:dyDescent="0.3">
      <c r="C23055" s="6"/>
      <c r="H23055" s="8"/>
      <c r="I23055" s="4"/>
      <c r="V23055" s="27"/>
    </row>
    <row r="23056" spans="3:22" x14ac:dyDescent="0.3">
      <c r="C23056" s="6"/>
      <c r="H23056" s="8"/>
      <c r="I23056" s="4"/>
      <c r="V23056" s="27"/>
    </row>
    <row r="23057" spans="3:22" x14ac:dyDescent="0.3">
      <c r="C23057" s="6"/>
      <c r="H23057" s="8"/>
      <c r="I23057" s="4"/>
      <c r="V23057" s="27"/>
    </row>
    <row r="23058" spans="3:22" x14ac:dyDescent="0.3">
      <c r="C23058" s="6"/>
      <c r="H23058" s="8"/>
      <c r="I23058" s="4"/>
      <c r="V23058" s="27"/>
    </row>
    <row r="23059" spans="3:22" x14ac:dyDescent="0.3">
      <c r="C23059" s="6"/>
      <c r="H23059" s="8"/>
      <c r="I23059" s="4"/>
      <c r="V23059" s="27"/>
    </row>
    <row r="23060" spans="3:22" x14ac:dyDescent="0.3">
      <c r="C23060" s="6"/>
      <c r="H23060" s="8"/>
      <c r="I23060" s="4"/>
      <c r="V23060" s="27"/>
    </row>
    <row r="23061" spans="3:22" x14ac:dyDescent="0.3">
      <c r="C23061" s="6"/>
      <c r="H23061" s="8"/>
      <c r="I23061" s="4"/>
      <c r="V23061" s="27"/>
    </row>
    <row r="23062" spans="3:22" x14ac:dyDescent="0.3">
      <c r="C23062" s="6"/>
      <c r="H23062" s="8"/>
      <c r="I23062" s="4"/>
      <c r="V23062" s="27"/>
    </row>
    <row r="23063" spans="3:22" x14ac:dyDescent="0.3">
      <c r="C23063" s="6"/>
      <c r="H23063" s="8"/>
      <c r="I23063" s="4"/>
      <c r="V23063" s="27"/>
    </row>
    <row r="23064" spans="3:22" x14ac:dyDescent="0.3">
      <c r="C23064" s="6"/>
      <c r="H23064" s="8"/>
      <c r="I23064" s="4"/>
      <c r="V23064" s="27"/>
    </row>
    <row r="23065" spans="3:22" x14ac:dyDescent="0.3">
      <c r="C23065" s="6"/>
      <c r="H23065" s="8"/>
      <c r="I23065" s="4"/>
      <c r="V23065" s="27"/>
    </row>
    <row r="23066" spans="3:22" x14ac:dyDescent="0.3">
      <c r="C23066" s="6"/>
      <c r="H23066" s="8"/>
      <c r="I23066" s="4"/>
      <c r="V23066" s="27"/>
    </row>
    <row r="23067" spans="3:22" x14ac:dyDescent="0.3">
      <c r="C23067" s="6"/>
      <c r="H23067" s="8"/>
      <c r="I23067" s="4"/>
      <c r="V23067" s="27"/>
    </row>
    <row r="23068" spans="3:22" x14ac:dyDescent="0.3">
      <c r="C23068" s="6"/>
      <c r="H23068" s="8"/>
      <c r="I23068" s="4"/>
      <c r="V23068" s="27"/>
    </row>
    <row r="23069" spans="3:22" x14ac:dyDescent="0.3">
      <c r="C23069" s="6"/>
      <c r="H23069" s="8"/>
      <c r="I23069" s="4"/>
      <c r="V23069" s="27"/>
    </row>
    <row r="23070" spans="3:22" x14ac:dyDescent="0.3">
      <c r="C23070" s="6"/>
      <c r="H23070" s="8"/>
      <c r="I23070" s="4"/>
      <c r="V23070" s="27"/>
    </row>
    <row r="23071" spans="3:22" x14ac:dyDescent="0.3">
      <c r="C23071" s="6"/>
      <c r="H23071" s="8"/>
      <c r="I23071" s="4"/>
      <c r="V23071" s="27"/>
    </row>
    <row r="23072" spans="3:22" x14ac:dyDescent="0.3">
      <c r="C23072" s="6"/>
      <c r="H23072" s="8"/>
      <c r="I23072" s="4"/>
      <c r="V23072" s="27"/>
    </row>
    <row r="23073" spans="3:22" x14ac:dyDescent="0.3">
      <c r="C23073" s="6"/>
      <c r="H23073" s="8"/>
      <c r="I23073" s="4"/>
      <c r="V23073" s="27"/>
    </row>
    <row r="23074" spans="3:22" x14ac:dyDescent="0.3">
      <c r="C23074" s="6"/>
      <c r="H23074" s="8"/>
      <c r="I23074" s="4"/>
      <c r="V23074" s="27"/>
    </row>
    <row r="23075" spans="3:22" x14ac:dyDescent="0.3">
      <c r="C23075" s="6"/>
      <c r="H23075" s="8"/>
      <c r="I23075" s="4"/>
      <c r="V23075" s="27"/>
    </row>
    <row r="23076" spans="3:22" x14ac:dyDescent="0.3">
      <c r="C23076" s="6"/>
      <c r="H23076" s="8"/>
      <c r="I23076" s="4"/>
      <c r="V23076" s="27"/>
    </row>
    <row r="23077" spans="3:22" x14ac:dyDescent="0.3">
      <c r="C23077" s="6"/>
      <c r="H23077" s="8"/>
      <c r="I23077" s="4"/>
      <c r="V23077" s="27"/>
    </row>
    <row r="23078" spans="3:22" x14ac:dyDescent="0.3">
      <c r="C23078" s="6"/>
      <c r="H23078" s="8"/>
      <c r="I23078" s="4"/>
      <c r="V23078" s="27"/>
    </row>
    <row r="23079" spans="3:22" x14ac:dyDescent="0.3">
      <c r="C23079" s="6"/>
      <c r="H23079" s="8"/>
      <c r="I23079" s="4"/>
      <c r="V23079" s="27"/>
    </row>
    <row r="23080" spans="3:22" x14ac:dyDescent="0.3">
      <c r="C23080" s="6"/>
      <c r="H23080" s="8"/>
      <c r="I23080" s="4"/>
      <c r="V23080" s="27"/>
    </row>
    <row r="23081" spans="3:22" x14ac:dyDescent="0.3">
      <c r="C23081" s="6"/>
      <c r="H23081" s="8"/>
      <c r="I23081" s="4"/>
      <c r="V23081" s="27"/>
    </row>
    <row r="23082" spans="3:22" x14ac:dyDescent="0.3">
      <c r="C23082" s="6"/>
      <c r="H23082" s="8"/>
      <c r="I23082" s="4"/>
      <c r="V23082" s="27"/>
    </row>
    <row r="23083" spans="3:22" x14ac:dyDescent="0.3">
      <c r="C23083" s="6"/>
      <c r="H23083" s="8"/>
      <c r="I23083" s="4"/>
      <c r="V23083" s="27"/>
    </row>
    <row r="23084" spans="3:22" x14ac:dyDescent="0.3">
      <c r="C23084" s="6"/>
      <c r="H23084" s="8"/>
      <c r="I23084" s="4"/>
      <c r="V23084" s="27"/>
    </row>
    <row r="23085" spans="3:22" x14ac:dyDescent="0.3">
      <c r="C23085" s="6"/>
      <c r="H23085" s="8"/>
      <c r="I23085" s="4"/>
      <c r="V23085" s="27"/>
    </row>
    <row r="23086" spans="3:22" x14ac:dyDescent="0.3">
      <c r="C23086" s="6"/>
      <c r="H23086" s="8"/>
      <c r="I23086" s="4"/>
      <c r="V23086" s="27"/>
    </row>
    <row r="23087" spans="3:22" x14ac:dyDescent="0.3">
      <c r="C23087" s="6"/>
      <c r="H23087" s="8"/>
      <c r="I23087" s="4"/>
      <c r="V23087" s="27"/>
    </row>
    <row r="23088" spans="3:22" x14ac:dyDescent="0.3">
      <c r="C23088" s="6"/>
      <c r="H23088" s="8"/>
      <c r="I23088" s="4"/>
      <c r="V23088" s="27"/>
    </row>
    <row r="23089" spans="3:22" x14ac:dyDescent="0.3">
      <c r="C23089" s="6"/>
      <c r="H23089" s="8"/>
      <c r="I23089" s="4"/>
      <c r="V23089" s="27"/>
    </row>
    <row r="23090" spans="3:22" x14ac:dyDescent="0.3">
      <c r="C23090" s="6"/>
      <c r="H23090" s="8"/>
      <c r="I23090" s="4"/>
      <c r="V23090" s="27"/>
    </row>
    <row r="23091" spans="3:22" x14ac:dyDescent="0.3">
      <c r="C23091" s="6"/>
      <c r="H23091" s="8"/>
      <c r="I23091" s="4"/>
      <c r="V23091" s="27"/>
    </row>
    <row r="23092" spans="3:22" x14ac:dyDescent="0.3">
      <c r="C23092" s="6"/>
      <c r="H23092" s="8"/>
      <c r="I23092" s="4"/>
      <c r="V23092" s="27"/>
    </row>
    <row r="23093" spans="3:22" x14ac:dyDescent="0.3">
      <c r="C23093" s="6"/>
      <c r="H23093" s="8"/>
      <c r="I23093" s="4"/>
      <c r="V23093" s="27"/>
    </row>
    <row r="23094" spans="3:22" x14ac:dyDescent="0.3">
      <c r="C23094" s="6"/>
      <c r="H23094" s="8"/>
      <c r="I23094" s="4"/>
      <c r="V23094" s="27"/>
    </row>
    <row r="23095" spans="3:22" x14ac:dyDescent="0.3">
      <c r="C23095" s="6"/>
      <c r="H23095" s="8"/>
      <c r="I23095" s="4"/>
      <c r="V23095" s="27"/>
    </row>
    <row r="23096" spans="3:22" x14ac:dyDescent="0.3">
      <c r="C23096" s="6"/>
      <c r="H23096" s="8"/>
      <c r="I23096" s="4"/>
      <c r="V23096" s="27"/>
    </row>
    <row r="23097" spans="3:22" x14ac:dyDescent="0.3">
      <c r="C23097" s="6"/>
      <c r="H23097" s="8"/>
      <c r="I23097" s="4"/>
      <c r="V23097" s="27"/>
    </row>
    <row r="23098" spans="3:22" x14ac:dyDescent="0.3">
      <c r="C23098" s="6"/>
      <c r="H23098" s="8"/>
      <c r="I23098" s="4"/>
      <c r="V23098" s="27"/>
    </row>
    <row r="23099" spans="3:22" x14ac:dyDescent="0.3">
      <c r="C23099" s="6"/>
      <c r="H23099" s="8"/>
      <c r="I23099" s="4"/>
      <c r="V23099" s="27"/>
    </row>
    <row r="23100" spans="3:22" x14ac:dyDescent="0.3">
      <c r="C23100" s="6"/>
      <c r="H23100" s="8"/>
      <c r="I23100" s="4"/>
      <c r="V23100" s="27"/>
    </row>
    <row r="23101" spans="3:22" x14ac:dyDescent="0.3">
      <c r="C23101" s="6"/>
      <c r="H23101" s="8"/>
      <c r="I23101" s="4"/>
      <c r="V23101" s="27"/>
    </row>
    <row r="23102" spans="3:22" x14ac:dyDescent="0.3">
      <c r="C23102" s="6"/>
      <c r="H23102" s="8"/>
      <c r="I23102" s="4"/>
      <c r="V23102" s="27"/>
    </row>
    <row r="23103" spans="3:22" x14ac:dyDescent="0.3">
      <c r="C23103" s="6"/>
      <c r="H23103" s="8"/>
      <c r="I23103" s="4"/>
      <c r="V23103" s="27"/>
    </row>
    <row r="23104" spans="3:22" x14ac:dyDescent="0.3">
      <c r="C23104" s="6"/>
      <c r="H23104" s="8"/>
      <c r="I23104" s="4"/>
      <c r="V23104" s="27"/>
    </row>
    <row r="23105" spans="3:22" x14ac:dyDescent="0.3">
      <c r="C23105" s="6"/>
      <c r="H23105" s="8"/>
      <c r="I23105" s="4"/>
      <c r="V23105" s="27"/>
    </row>
    <row r="23106" spans="3:22" x14ac:dyDescent="0.3">
      <c r="C23106" s="6"/>
      <c r="H23106" s="8"/>
      <c r="I23106" s="4"/>
      <c r="V23106" s="27"/>
    </row>
    <row r="23107" spans="3:22" x14ac:dyDescent="0.3">
      <c r="C23107" s="6"/>
      <c r="H23107" s="8"/>
      <c r="I23107" s="4"/>
      <c r="V23107" s="27"/>
    </row>
    <row r="23108" spans="3:22" x14ac:dyDescent="0.3">
      <c r="C23108" s="6"/>
      <c r="H23108" s="8"/>
      <c r="I23108" s="4"/>
      <c r="V23108" s="27"/>
    </row>
    <row r="23109" spans="3:22" x14ac:dyDescent="0.3">
      <c r="C23109" s="6"/>
      <c r="H23109" s="8"/>
      <c r="I23109" s="4"/>
      <c r="V23109" s="27"/>
    </row>
    <row r="23110" spans="3:22" x14ac:dyDescent="0.3">
      <c r="C23110" s="6"/>
      <c r="H23110" s="8"/>
      <c r="I23110" s="4"/>
      <c r="V23110" s="27"/>
    </row>
    <row r="23111" spans="3:22" x14ac:dyDescent="0.3">
      <c r="C23111" s="6"/>
      <c r="H23111" s="8"/>
      <c r="I23111" s="4"/>
      <c r="V23111" s="27"/>
    </row>
    <row r="23112" spans="3:22" x14ac:dyDescent="0.3">
      <c r="C23112" s="6"/>
      <c r="H23112" s="8"/>
      <c r="I23112" s="4"/>
      <c r="V23112" s="27"/>
    </row>
    <row r="23113" spans="3:22" x14ac:dyDescent="0.3">
      <c r="C23113" s="6"/>
      <c r="H23113" s="8"/>
      <c r="I23113" s="4"/>
      <c r="V23113" s="27"/>
    </row>
    <row r="23114" spans="3:22" x14ac:dyDescent="0.3">
      <c r="C23114" s="6"/>
      <c r="H23114" s="8"/>
      <c r="I23114" s="4"/>
      <c r="V23114" s="27"/>
    </row>
    <row r="23115" spans="3:22" x14ac:dyDescent="0.3">
      <c r="C23115" s="6"/>
      <c r="H23115" s="8"/>
      <c r="I23115" s="4"/>
      <c r="V23115" s="27"/>
    </row>
    <row r="23116" spans="3:22" x14ac:dyDescent="0.3">
      <c r="C23116" s="6"/>
      <c r="H23116" s="8"/>
      <c r="I23116" s="4"/>
      <c r="V23116" s="27"/>
    </row>
    <row r="23117" spans="3:22" x14ac:dyDescent="0.3">
      <c r="C23117" s="6"/>
      <c r="H23117" s="8"/>
      <c r="I23117" s="4"/>
      <c r="V23117" s="27"/>
    </row>
    <row r="23118" spans="3:22" x14ac:dyDescent="0.3">
      <c r="C23118" s="6"/>
      <c r="H23118" s="8"/>
      <c r="I23118" s="4"/>
      <c r="V23118" s="27"/>
    </row>
    <row r="23119" spans="3:22" x14ac:dyDescent="0.3">
      <c r="C23119" s="6"/>
      <c r="H23119" s="8"/>
      <c r="I23119" s="4"/>
      <c r="V23119" s="27"/>
    </row>
    <row r="23120" spans="3:22" x14ac:dyDescent="0.3">
      <c r="C23120" s="6"/>
      <c r="H23120" s="8"/>
      <c r="I23120" s="4"/>
      <c r="V23120" s="27"/>
    </row>
    <row r="23121" spans="3:22" x14ac:dyDescent="0.3">
      <c r="C23121" s="6"/>
      <c r="H23121" s="8"/>
      <c r="I23121" s="4"/>
      <c r="V23121" s="27"/>
    </row>
    <row r="23122" spans="3:22" x14ac:dyDescent="0.3">
      <c r="C23122" s="6"/>
      <c r="H23122" s="8"/>
      <c r="I23122" s="4"/>
      <c r="V23122" s="27"/>
    </row>
    <row r="23123" spans="3:22" x14ac:dyDescent="0.3">
      <c r="C23123" s="6"/>
      <c r="H23123" s="8"/>
      <c r="I23123" s="4"/>
      <c r="V23123" s="27"/>
    </row>
    <row r="23124" spans="3:22" x14ac:dyDescent="0.3">
      <c r="C23124" s="6"/>
      <c r="H23124" s="8"/>
      <c r="I23124" s="4"/>
      <c r="V23124" s="27"/>
    </row>
    <row r="23125" spans="3:22" x14ac:dyDescent="0.3">
      <c r="C23125" s="6"/>
      <c r="H23125" s="8"/>
      <c r="I23125" s="4"/>
      <c r="V23125" s="27"/>
    </row>
    <row r="23126" spans="3:22" x14ac:dyDescent="0.3">
      <c r="C23126" s="6"/>
      <c r="H23126" s="8"/>
      <c r="I23126" s="4"/>
      <c r="V23126" s="27"/>
    </row>
    <row r="23127" spans="3:22" x14ac:dyDescent="0.3">
      <c r="C23127" s="6"/>
      <c r="H23127" s="8"/>
      <c r="I23127" s="4"/>
      <c r="V23127" s="27"/>
    </row>
    <row r="23128" spans="3:22" x14ac:dyDescent="0.3">
      <c r="C23128" s="6"/>
      <c r="H23128" s="8"/>
      <c r="I23128" s="4"/>
      <c r="V23128" s="27"/>
    </row>
    <row r="23129" spans="3:22" x14ac:dyDescent="0.3">
      <c r="C23129" s="6"/>
      <c r="H23129" s="8"/>
      <c r="I23129" s="4"/>
      <c r="V23129" s="27"/>
    </row>
    <row r="23130" spans="3:22" x14ac:dyDescent="0.3">
      <c r="C23130" s="6"/>
      <c r="H23130" s="8"/>
      <c r="I23130" s="4"/>
      <c r="V23130" s="27"/>
    </row>
    <row r="23131" spans="3:22" x14ac:dyDescent="0.3">
      <c r="C23131" s="6"/>
      <c r="H23131" s="8"/>
      <c r="I23131" s="4"/>
      <c r="V23131" s="27"/>
    </row>
    <row r="23132" spans="3:22" x14ac:dyDescent="0.3">
      <c r="C23132" s="6"/>
      <c r="H23132" s="8"/>
      <c r="I23132" s="4"/>
      <c r="V23132" s="27"/>
    </row>
    <row r="23133" spans="3:22" x14ac:dyDescent="0.3">
      <c r="C23133" s="6"/>
      <c r="H23133" s="8"/>
      <c r="I23133" s="4"/>
      <c r="V23133" s="27"/>
    </row>
    <row r="23134" spans="3:22" x14ac:dyDescent="0.3">
      <c r="C23134" s="6"/>
      <c r="H23134" s="8"/>
      <c r="I23134" s="4"/>
      <c r="V23134" s="27"/>
    </row>
    <row r="23135" spans="3:22" x14ac:dyDescent="0.3">
      <c r="C23135" s="6"/>
      <c r="H23135" s="8"/>
      <c r="I23135" s="4"/>
      <c r="V23135" s="27"/>
    </row>
    <row r="23136" spans="3:22" x14ac:dyDescent="0.3">
      <c r="C23136" s="6"/>
      <c r="H23136" s="8"/>
      <c r="I23136" s="4"/>
      <c r="V23136" s="27"/>
    </row>
    <row r="23137" spans="3:22" x14ac:dyDescent="0.3">
      <c r="C23137" s="6"/>
      <c r="H23137" s="8"/>
      <c r="I23137" s="4"/>
      <c r="V23137" s="27"/>
    </row>
    <row r="23138" spans="3:22" x14ac:dyDescent="0.3">
      <c r="C23138" s="6"/>
      <c r="H23138" s="8"/>
      <c r="I23138" s="4"/>
      <c r="V23138" s="27"/>
    </row>
    <row r="23139" spans="3:22" x14ac:dyDescent="0.3">
      <c r="C23139" s="6"/>
      <c r="H23139" s="8"/>
      <c r="I23139" s="4"/>
      <c r="V23139" s="27"/>
    </row>
    <row r="23140" spans="3:22" x14ac:dyDescent="0.3">
      <c r="C23140" s="6"/>
      <c r="H23140" s="8"/>
      <c r="I23140" s="4"/>
      <c r="V23140" s="27"/>
    </row>
    <row r="23141" spans="3:22" x14ac:dyDescent="0.3">
      <c r="C23141" s="6"/>
      <c r="H23141" s="8"/>
      <c r="I23141" s="4"/>
      <c r="V23141" s="27"/>
    </row>
    <row r="23142" spans="3:22" x14ac:dyDescent="0.3">
      <c r="C23142" s="6"/>
      <c r="H23142" s="8"/>
      <c r="I23142" s="4"/>
      <c r="V23142" s="27"/>
    </row>
    <row r="23143" spans="3:22" x14ac:dyDescent="0.3">
      <c r="C23143" s="6"/>
      <c r="H23143" s="8"/>
      <c r="I23143" s="4"/>
      <c r="V23143" s="27"/>
    </row>
    <row r="23144" spans="3:22" x14ac:dyDescent="0.3">
      <c r="C23144" s="6"/>
      <c r="H23144" s="8"/>
      <c r="I23144" s="4"/>
      <c r="V23144" s="27"/>
    </row>
    <row r="23145" spans="3:22" x14ac:dyDescent="0.3">
      <c r="C23145" s="6"/>
      <c r="H23145" s="8"/>
      <c r="I23145" s="4"/>
      <c r="V23145" s="27"/>
    </row>
    <row r="23146" spans="3:22" x14ac:dyDescent="0.3">
      <c r="C23146" s="6"/>
      <c r="H23146" s="8"/>
      <c r="I23146" s="4"/>
      <c r="V23146" s="27"/>
    </row>
    <row r="23147" spans="3:22" x14ac:dyDescent="0.3">
      <c r="C23147" s="6"/>
      <c r="H23147" s="8"/>
      <c r="I23147" s="4"/>
      <c r="V23147" s="27"/>
    </row>
    <row r="23148" spans="3:22" x14ac:dyDescent="0.3">
      <c r="C23148" s="6"/>
      <c r="H23148" s="8"/>
      <c r="I23148" s="4"/>
      <c r="V23148" s="27"/>
    </row>
    <row r="23149" spans="3:22" x14ac:dyDescent="0.3">
      <c r="C23149" s="6"/>
      <c r="H23149" s="8"/>
      <c r="I23149" s="4"/>
      <c r="V23149" s="27"/>
    </row>
    <row r="23150" spans="3:22" x14ac:dyDescent="0.3">
      <c r="C23150" s="6"/>
      <c r="H23150" s="8"/>
      <c r="I23150" s="4"/>
      <c r="V23150" s="27"/>
    </row>
    <row r="23151" spans="3:22" x14ac:dyDescent="0.3">
      <c r="C23151" s="6"/>
      <c r="H23151" s="8"/>
      <c r="I23151" s="4"/>
      <c r="V23151" s="27"/>
    </row>
    <row r="23152" spans="3:22" x14ac:dyDescent="0.3">
      <c r="C23152" s="6"/>
      <c r="H23152" s="8"/>
      <c r="I23152" s="4"/>
      <c r="V23152" s="27"/>
    </row>
    <row r="23153" spans="3:22" x14ac:dyDescent="0.3">
      <c r="C23153" s="6"/>
      <c r="H23153" s="8"/>
      <c r="I23153" s="4"/>
      <c r="V23153" s="27"/>
    </row>
    <row r="23154" spans="3:22" x14ac:dyDescent="0.3">
      <c r="C23154" s="6"/>
      <c r="H23154" s="8"/>
      <c r="I23154" s="4"/>
      <c r="V23154" s="27"/>
    </row>
    <row r="23155" spans="3:22" x14ac:dyDescent="0.3">
      <c r="C23155" s="6"/>
      <c r="H23155" s="8"/>
      <c r="I23155" s="4"/>
      <c r="V23155" s="27"/>
    </row>
    <row r="23156" spans="3:22" x14ac:dyDescent="0.3">
      <c r="C23156" s="6"/>
      <c r="H23156" s="8"/>
      <c r="I23156" s="4"/>
      <c r="V23156" s="27"/>
    </row>
    <row r="23157" spans="3:22" x14ac:dyDescent="0.3">
      <c r="C23157" s="6"/>
      <c r="H23157" s="8"/>
      <c r="I23157" s="4"/>
      <c r="V23157" s="27"/>
    </row>
    <row r="23158" spans="3:22" x14ac:dyDescent="0.3">
      <c r="C23158" s="6"/>
      <c r="H23158" s="8"/>
      <c r="I23158" s="4"/>
      <c r="V23158" s="27"/>
    </row>
    <row r="23159" spans="3:22" x14ac:dyDescent="0.3">
      <c r="C23159" s="6"/>
      <c r="H23159" s="8"/>
      <c r="I23159" s="4"/>
      <c r="V23159" s="27"/>
    </row>
    <row r="23160" spans="3:22" x14ac:dyDescent="0.3">
      <c r="C23160" s="6"/>
      <c r="H23160" s="8"/>
      <c r="I23160" s="4"/>
      <c r="V23160" s="27"/>
    </row>
    <row r="23161" spans="3:22" x14ac:dyDescent="0.3">
      <c r="C23161" s="6"/>
      <c r="H23161" s="8"/>
      <c r="I23161" s="4"/>
      <c r="V23161" s="27"/>
    </row>
    <row r="23162" spans="3:22" x14ac:dyDescent="0.3">
      <c r="C23162" s="6"/>
      <c r="H23162" s="8"/>
      <c r="I23162" s="4"/>
      <c r="V23162" s="27"/>
    </row>
    <row r="23163" spans="3:22" x14ac:dyDescent="0.3">
      <c r="C23163" s="6"/>
      <c r="H23163" s="8"/>
      <c r="I23163" s="4"/>
      <c r="V23163" s="27"/>
    </row>
    <row r="23164" spans="3:22" x14ac:dyDescent="0.3">
      <c r="C23164" s="6"/>
      <c r="H23164" s="8"/>
      <c r="I23164" s="4"/>
      <c r="V23164" s="27"/>
    </row>
    <row r="23165" spans="3:22" x14ac:dyDescent="0.3">
      <c r="C23165" s="6"/>
      <c r="H23165" s="8"/>
      <c r="I23165" s="4"/>
      <c r="V23165" s="27"/>
    </row>
    <row r="23166" spans="3:22" x14ac:dyDescent="0.3">
      <c r="C23166" s="6"/>
      <c r="H23166" s="8"/>
      <c r="I23166" s="4"/>
      <c r="V23166" s="27"/>
    </row>
    <row r="23167" spans="3:22" x14ac:dyDescent="0.3">
      <c r="C23167" s="6"/>
      <c r="H23167" s="8"/>
      <c r="I23167" s="4"/>
      <c r="V23167" s="27"/>
    </row>
    <row r="23168" spans="3:22" x14ac:dyDescent="0.3">
      <c r="C23168" s="6"/>
      <c r="H23168" s="8"/>
      <c r="I23168" s="4"/>
      <c r="V23168" s="27"/>
    </row>
    <row r="23169" spans="3:22" x14ac:dyDescent="0.3">
      <c r="C23169" s="6"/>
      <c r="H23169" s="8"/>
      <c r="I23169" s="4"/>
      <c r="V23169" s="27"/>
    </row>
    <row r="23170" spans="3:22" x14ac:dyDescent="0.3">
      <c r="C23170" s="6"/>
      <c r="H23170" s="8"/>
      <c r="I23170" s="4"/>
      <c r="V23170" s="27"/>
    </row>
    <row r="23171" spans="3:22" x14ac:dyDescent="0.3">
      <c r="C23171" s="6"/>
      <c r="H23171" s="8"/>
      <c r="I23171" s="4"/>
      <c r="V23171" s="27"/>
    </row>
    <row r="23172" spans="3:22" x14ac:dyDescent="0.3">
      <c r="C23172" s="6"/>
      <c r="H23172" s="8"/>
      <c r="I23172" s="4"/>
      <c r="V23172" s="27"/>
    </row>
    <row r="23173" spans="3:22" x14ac:dyDescent="0.3">
      <c r="C23173" s="6"/>
      <c r="H23173" s="8"/>
      <c r="I23173" s="4"/>
      <c r="V23173" s="27"/>
    </row>
    <row r="23174" spans="3:22" x14ac:dyDescent="0.3">
      <c r="C23174" s="6"/>
      <c r="H23174" s="8"/>
      <c r="I23174" s="4"/>
      <c r="V23174" s="27"/>
    </row>
    <row r="23175" spans="3:22" x14ac:dyDescent="0.3">
      <c r="C23175" s="6"/>
      <c r="H23175" s="8"/>
      <c r="I23175" s="4"/>
      <c r="V23175" s="27"/>
    </row>
    <row r="23176" spans="3:22" x14ac:dyDescent="0.3">
      <c r="C23176" s="6"/>
      <c r="H23176" s="8"/>
      <c r="I23176" s="4"/>
      <c r="V23176" s="27"/>
    </row>
    <row r="23177" spans="3:22" x14ac:dyDescent="0.3">
      <c r="C23177" s="6"/>
      <c r="H23177" s="8"/>
      <c r="I23177" s="4"/>
      <c r="V23177" s="27"/>
    </row>
    <row r="23178" spans="3:22" x14ac:dyDescent="0.3">
      <c r="C23178" s="6"/>
      <c r="H23178" s="8"/>
      <c r="I23178" s="4"/>
      <c r="V23178" s="27"/>
    </row>
    <row r="23179" spans="3:22" x14ac:dyDescent="0.3">
      <c r="C23179" s="6"/>
      <c r="H23179" s="8"/>
      <c r="I23179" s="4"/>
      <c r="V23179" s="27"/>
    </row>
    <row r="23180" spans="3:22" x14ac:dyDescent="0.3">
      <c r="C23180" s="6"/>
      <c r="H23180" s="8"/>
      <c r="I23180" s="4"/>
      <c r="V23180" s="27"/>
    </row>
    <row r="23181" spans="3:22" x14ac:dyDescent="0.3">
      <c r="C23181" s="6"/>
      <c r="H23181" s="8"/>
      <c r="I23181" s="4"/>
      <c r="V23181" s="27"/>
    </row>
    <row r="23182" spans="3:22" x14ac:dyDescent="0.3">
      <c r="C23182" s="6"/>
      <c r="H23182" s="8"/>
      <c r="I23182" s="4"/>
      <c r="V23182" s="27"/>
    </row>
    <row r="23183" spans="3:22" x14ac:dyDescent="0.3">
      <c r="C23183" s="6"/>
      <c r="H23183" s="8"/>
      <c r="I23183" s="4"/>
      <c r="V23183" s="27"/>
    </row>
    <row r="23184" spans="3:22" x14ac:dyDescent="0.3">
      <c r="C23184" s="6"/>
      <c r="H23184" s="8"/>
      <c r="I23184" s="4"/>
      <c r="V23184" s="27"/>
    </row>
    <row r="23185" spans="3:22" x14ac:dyDescent="0.3">
      <c r="C23185" s="6"/>
      <c r="H23185" s="8"/>
      <c r="I23185" s="4"/>
      <c r="V23185" s="27"/>
    </row>
    <row r="23186" spans="3:22" x14ac:dyDescent="0.3">
      <c r="C23186" s="6"/>
      <c r="H23186" s="8"/>
      <c r="I23186" s="4"/>
      <c r="V23186" s="27"/>
    </row>
    <row r="23187" spans="3:22" x14ac:dyDescent="0.3">
      <c r="C23187" s="6"/>
      <c r="H23187" s="8"/>
      <c r="I23187" s="4"/>
      <c r="V23187" s="27"/>
    </row>
    <row r="23188" spans="3:22" x14ac:dyDescent="0.3">
      <c r="C23188" s="6"/>
      <c r="H23188" s="8"/>
      <c r="I23188" s="4"/>
      <c r="V23188" s="27"/>
    </row>
    <row r="23189" spans="3:22" x14ac:dyDescent="0.3">
      <c r="C23189" s="6"/>
      <c r="H23189" s="8"/>
      <c r="I23189" s="4"/>
      <c r="V23189" s="27"/>
    </row>
    <row r="23190" spans="3:22" x14ac:dyDescent="0.3">
      <c r="C23190" s="6"/>
      <c r="H23190" s="8"/>
      <c r="I23190" s="4"/>
      <c r="V23190" s="27"/>
    </row>
    <row r="23191" spans="3:22" x14ac:dyDescent="0.3">
      <c r="C23191" s="6"/>
      <c r="H23191" s="8"/>
      <c r="I23191" s="4"/>
      <c r="V23191" s="27"/>
    </row>
    <row r="23192" spans="3:22" x14ac:dyDescent="0.3">
      <c r="C23192" s="6"/>
      <c r="H23192" s="8"/>
      <c r="I23192" s="4"/>
      <c r="V23192" s="27"/>
    </row>
    <row r="23193" spans="3:22" x14ac:dyDescent="0.3">
      <c r="C23193" s="6"/>
      <c r="H23193" s="8"/>
      <c r="I23193" s="4"/>
      <c r="V23193" s="27"/>
    </row>
    <row r="23194" spans="3:22" x14ac:dyDescent="0.3">
      <c r="C23194" s="6"/>
      <c r="H23194" s="8"/>
      <c r="I23194" s="4"/>
      <c r="V23194" s="27"/>
    </row>
    <row r="23195" spans="3:22" x14ac:dyDescent="0.3">
      <c r="C23195" s="6"/>
      <c r="H23195" s="8"/>
      <c r="I23195" s="4"/>
      <c r="V23195" s="27"/>
    </row>
    <row r="23196" spans="3:22" x14ac:dyDescent="0.3">
      <c r="C23196" s="6"/>
      <c r="H23196" s="8"/>
      <c r="I23196" s="4"/>
      <c r="V23196" s="27"/>
    </row>
    <row r="23197" spans="3:22" x14ac:dyDescent="0.3">
      <c r="C23197" s="6"/>
      <c r="H23197" s="8"/>
      <c r="I23197" s="4"/>
      <c r="V23197" s="27"/>
    </row>
    <row r="23198" spans="3:22" x14ac:dyDescent="0.3">
      <c r="C23198" s="6"/>
      <c r="H23198" s="8"/>
      <c r="I23198" s="4"/>
      <c r="V23198" s="27"/>
    </row>
    <row r="23199" spans="3:22" x14ac:dyDescent="0.3">
      <c r="C23199" s="6"/>
      <c r="H23199" s="8"/>
      <c r="I23199" s="4"/>
      <c r="V23199" s="27"/>
    </row>
    <row r="23200" spans="3:22" x14ac:dyDescent="0.3">
      <c r="C23200" s="6"/>
      <c r="H23200" s="8"/>
      <c r="I23200" s="4"/>
      <c r="V23200" s="27"/>
    </row>
    <row r="23201" spans="3:22" x14ac:dyDescent="0.3">
      <c r="C23201" s="6"/>
      <c r="H23201" s="8"/>
      <c r="I23201" s="4"/>
      <c r="V23201" s="27"/>
    </row>
    <row r="23202" spans="3:22" x14ac:dyDescent="0.3">
      <c r="C23202" s="6"/>
      <c r="H23202" s="8"/>
      <c r="I23202" s="4"/>
      <c r="V23202" s="27"/>
    </row>
    <row r="23203" spans="3:22" x14ac:dyDescent="0.3">
      <c r="C23203" s="6"/>
      <c r="H23203" s="8"/>
      <c r="I23203" s="4"/>
      <c r="V23203" s="27"/>
    </row>
    <row r="23204" spans="3:22" x14ac:dyDescent="0.3">
      <c r="C23204" s="6"/>
      <c r="H23204" s="8"/>
      <c r="I23204" s="4"/>
      <c r="V23204" s="27"/>
    </row>
    <row r="23205" spans="3:22" x14ac:dyDescent="0.3">
      <c r="C23205" s="6"/>
      <c r="H23205" s="8"/>
      <c r="I23205" s="4"/>
      <c r="V23205" s="27"/>
    </row>
    <row r="23206" spans="3:22" x14ac:dyDescent="0.3">
      <c r="C23206" s="6"/>
      <c r="H23206" s="8"/>
      <c r="I23206" s="4"/>
      <c r="V23206" s="27"/>
    </row>
    <row r="23207" spans="3:22" x14ac:dyDescent="0.3">
      <c r="C23207" s="6"/>
      <c r="H23207" s="8"/>
      <c r="I23207" s="4"/>
      <c r="V23207" s="27"/>
    </row>
    <row r="23208" spans="3:22" x14ac:dyDescent="0.3">
      <c r="C23208" s="6"/>
      <c r="H23208" s="8"/>
      <c r="I23208" s="4"/>
      <c r="V23208" s="27"/>
    </row>
    <row r="23209" spans="3:22" x14ac:dyDescent="0.3">
      <c r="C23209" s="6"/>
      <c r="H23209" s="8"/>
      <c r="I23209" s="4"/>
      <c r="V23209" s="27"/>
    </row>
    <row r="23210" spans="3:22" x14ac:dyDescent="0.3">
      <c r="C23210" s="6"/>
      <c r="H23210" s="8"/>
      <c r="I23210" s="4"/>
      <c r="V23210" s="27"/>
    </row>
    <row r="23211" spans="3:22" x14ac:dyDescent="0.3">
      <c r="C23211" s="6"/>
      <c r="H23211" s="8"/>
      <c r="I23211" s="4"/>
      <c r="V23211" s="27"/>
    </row>
    <row r="23212" spans="3:22" x14ac:dyDescent="0.3">
      <c r="C23212" s="6"/>
      <c r="H23212" s="8"/>
      <c r="I23212" s="4"/>
      <c r="V23212" s="27"/>
    </row>
    <row r="23213" spans="3:22" x14ac:dyDescent="0.3">
      <c r="C23213" s="6"/>
      <c r="H23213" s="8"/>
      <c r="I23213" s="4"/>
      <c r="V23213" s="27"/>
    </row>
    <row r="23214" spans="3:22" x14ac:dyDescent="0.3">
      <c r="C23214" s="6"/>
      <c r="H23214" s="8"/>
      <c r="I23214" s="4"/>
      <c r="V23214" s="27"/>
    </row>
    <row r="23215" spans="3:22" x14ac:dyDescent="0.3">
      <c r="C23215" s="6"/>
      <c r="H23215" s="8"/>
      <c r="I23215" s="4"/>
      <c r="V23215" s="27"/>
    </row>
    <row r="23216" spans="3:22" x14ac:dyDescent="0.3">
      <c r="C23216" s="6"/>
      <c r="H23216" s="8"/>
      <c r="I23216" s="4"/>
      <c r="V23216" s="27"/>
    </row>
    <row r="23217" spans="3:22" x14ac:dyDescent="0.3">
      <c r="C23217" s="6"/>
      <c r="H23217" s="8"/>
      <c r="I23217" s="4"/>
      <c r="V23217" s="27"/>
    </row>
    <row r="23218" spans="3:22" x14ac:dyDescent="0.3">
      <c r="C23218" s="6"/>
      <c r="H23218" s="8"/>
      <c r="I23218" s="4"/>
      <c r="V23218" s="27"/>
    </row>
    <row r="23219" spans="3:22" x14ac:dyDescent="0.3">
      <c r="C23219" s="6"/>
      <c r="H23219" s="8"/>
      <c r="I23219" s="4"/>
      <c r="V23219" s="27"/>
    </row>
    <row r="23220" spans="3:22" x14ac:dyDescent="0.3">
      <c r="C23220" s="6"/>
      <c r="H23220" s="8"/>
      <c r="I23220" s="4"/>
      <c r="V23220" s="27"/>
    </row>
    <row r="23221" spans="3:22" x14ac:dyDescent="0.3">
      <c r="C23221" s="6"/>
      <c r="H23221" s="8"/>
      <c r="I23221" s="4"/>
      <c r="V23221" s="27"/>
    </row>
    <row r="23222" spans="3:22" x14ac:dyDescent="0.3">
      <c r="C23222" s="6"/>
      <c r="H23222" s="8"/>
      <c r="I23222" s="4"/>
      <c r="V23222" s="27"/>
    </row>
    <row r="23223" spans="3:22" x14ac:dyDescent="0.3">
      <c r="C23223" s="6"/>
      <c r="H23223" s="8"/>
      <c r="I23223" s="4"/>
      <c r="V23223" s="27"/>
    </row>
    <row r="23224" spans="3:22" x14ac:dyDescent="0.3">
      <c r="C23224" s="6"/>
      <c r="H23224" s="8"/>
      <c r="I23224" s="4"/>
      <c r="V23224" s="27"/>
    </row>
    <row r="23225" spans="3:22" x14ac:dyDescent="0.3">
      <c r="C23225" s="6"/>
      <c r="H23225" s="8"/>
      <c r="I23225" s="4"/>
      <c r="V23225" s="27"/>
    </row>
    <row r="23226" spans="3:22" x14ac:dyDescent="0.3">
      <c r="C23226" s="6"/>
      <c r="H23226" s="8"/>
      <c r="I23226" s="4"/>
      <c r="V23226" s="27"/>
    </row>
    <row r="23227" spans="3:22" x14ac:dyDescent="0.3">
      <c r="C23227" s="6"/>
      <c r="H23227" s="8"/>
      <c r="I23227" s="4"/>
      <c r="V23227" s="27"/>
    </row>
    <row r="23228" spans="3:22" x14ac:dyDescent="0.3">
      <c r="C23228" s="6"/>
      <c r="H23228" s="8"/>
      <c r="I23228" s="4"/>
      <c r="V23228" s="27"/>
    </row>
    <row r="23229" spans="3:22" x14ac:dyDescent="0.3">
      <c r="C23229" s="6"/>
      <c r="H23229" s="8"/>
      <c r="I23229" s="4"/>
      <c r="V23229" s="27"/>
    </row>
    <row r="23230" spans="3:22" x14ac:dyDescent="0.3">
      <c r="C23230" s="6"/>
      <c r="H23230" s="8"/>
      <c r="I23230" s="4"/>
      <c r="V23230" s="27"/>
    </row>
    <row r="23231" spans="3:22" x14ac:dyDescent="0.3">
      <c r="C23231" s="6"/>
      <c r="H23231" s="8"/>
      <c r="I23231" s="4"/>
      <c r="V23231" s="27"/>
    </row>
    <row r="23232" spans="3:22" x14ac:dyDescent="0.3">
      <c r="C23232" s="6"/>
      <c r="H23232" s="8"/>
      <c r="I23232" s="4"/>
      <c r="V23232" s="27"/>
    </row>
    <row r="23233" spans="3:22" x14ac:dyDescent="0.3">
      <c r="C23233" s="6"/>
      <c r="H23233" s="8"/>
      <c r="I23233" s="4"/>
      <c r="V23233" s="27"/>
    </row>
    <row r="23234" spans="3:22" x14ac:dyDescent="0.3">
      <c r="C23234" s="6"/>
      <c r="H23234" s="8"/>
      <c r="I23234" s="4"/>
      <c r="V23234" s="27"/>
    </row>
    <row r="23235" spans="3:22" x14ac:dyDescent="0.3">
      <c r="C23235" s="6"/>
      <c r="H23235" s="8"/>
      <c r="I23235" s="4"/>
      <c r="V23235" s="27"/>
    </row>
    <row r="23236" spans="3:22" x14ac:dyDescent="0.3">
      <c r="C23236" s="6"/>
      <c r="H23236" s="8"/>
      <c r="I23236" s="4"/>
      <c r="V23236" s="27"/>
    </row>
    <row r="23237" spans="3:22" x14ac:dyDescent="0.3">
      <c r="C23237" s="6"/>
      <c r="H23237" s="8"/>
      <c r="I23237" s="4"/>
      <c r="V23237" s="27"/>
    </row>
    <row r="23238" spans="3:22" x14ac:dyDescent="0.3">
      <c r="C23238" s="6"/>
      <c r="H23238" s="8"/>
      <c r="I23238" s="4"/>
      <c r="V23238" s="27"/>
    </row>
    <row r="23239" spans="3:22" x14ac:dyDescent="0.3">
      <c r="C23239" s="6"/>
      <c r="H23239" s="8"/>
      <c r="I23239" s="4"/>
      <c r="V23239" s="27"/>
    </row>
    <row r="23240" spans="3:22" x14ac:dyDescent="0.3">
      <c r="C23240" s="6"/>
      <c r="H23240" s="8"/>
      <c r="I23240" s="4"/>
      <c r="V23240" s="27"/>
    </row>
    <row r="23241" spans="3:22" x14ac:dyDescent="0.3">
      <c r="C23241" s="6"/>
      <c r="H23241" s="8"/>
      <c r="I23241" s="4"/>
      <c r="V23241" s="27"/>
    </row>
    <row r="23242" spans="3:22" x14ac:dyDescent="0.3">
      <c r="C23242" s="6"/>
      <c r="H23242" s="8"/>
      <c r="I23242" s="4"/>
      <c r="V23242" s="27"/>
    </row>
    <row r="23243" spans="3:22" x14ac:dyDescent="0.3">
      <c r="C23243" s="6"/>
      <c r="H23243" s="8"/>
      <c r="I23243" s="4"/>
      <c r="V23243" s="27"/>
    </row>
    <row r="23244" spans="3:22" x14ac:dyDescent="0.3">
      <c r="C23244" s="6"/>
      <c r="H23244" s="8"/>
      <c r="I23244" s="4"/>
      <c r="V23244" s="27"/>
    </row>
    <row r="23245" spans="3:22" x14ac:dyDescent="0.3">
      <c r="C23245" s="6"/>
      <c r="H23245" s="8"/>
      <c r="I23245" s="4"/>
      <c r="V23245" s="27"/>
    </row>
    <row r="23246" spans="3:22" x14ac:dyDescent="0.3">
      <c r="C23246" s="6"/>
      <c r="H23246" s="8"/>
      <c r="I23246" s="4"/>
      <c r="V23246" s="27"/>
    </row>
    <row r="23247" spans="3:22" x14ac:dyDescent="0.3">
      <c r="C23247" s="6"/>
      <c r="H23247" s="8"/>
      <c r="I23247" s="4"/>
      <c r="V23247" s="27"/>
    </row>
    <row r="23248" spans="3:22" x14ac:dyDescent="0.3">
      <c r="C23248" s="6"/>
      <c r="H23248" s="8"/>
      <c r="I23248" s="4"/>
      <c r="V23248" s="27"/>
    </row>
    <row r="23249" spans="3:22" x14ac:dyDescent="0.3">
      <c r="C23249" s="6"/>
      <c r="H23249" s="8"/>
      <c r="I23249" s="4"/>
      <c r="V23249" s="27"/>
    </row>
    <row r="23250" spans="3:22" x14ac:dyDescent="0.3">
      <c r="C23250" s="6"/>
      <c r="H23250" s="8"/>
      <c r="I23250" s="4"/>
      <c r="V23250" s="27"/>
    </row>
    <row r="23251" spans="3:22" x14ac:dyDescent="0.3">
      <c r="C23251" s="6"/>
      <c r="H23251" s="8"/>
      <c r="I23251" s="4"/>
      <c r="V23251" s="27"/>
    </row>
    <row r="23252" spans="3:22" x14ac:dyDescent="0.3">
      <c r="C23252" s="6"/>
      <c r="H23252" s="8"/>
      <c r="I23252" s="4"/>
      <c r="V23252" s="27"/>
    </row>
    <row r="23253" spans="3:22" x14ac:dyDescent="0.3">
      <c r="C23253" s="6"/>
      <c r="H23253" s="8"/>
      <c r="I23253" s="4"/>
      <c r="V23253" s="27"/>
    </row>
    <row r="23254" spans="3:22" x14ac:dyDescent="0.3">
      <c r="C23254" s="6"/>
      <c r="H23254" s="8"/>
      <c r="I23254" s="4"/>
      <c r="V23254" s="27"/>
    </row>
    <row r="23255" spans="3:22" x14ac:dyDescent="0.3">
      <c r="C23255" s="6"/>
      <c r="H23255" s="8"/>
      <c r="I23255" s="4"/>
      <c r="V23255" s="27"/>
    </row>
    <row r="23256" spans="3:22" x14ac:dyDescent="0.3">
      <c r="C23256" s="6"/>
      <c r="H23256" s="8"/>
      <c r="I23256" s="4"/>
      <c r="V23256" s="27"/>
    </row>
    <row r="23257" spans="3:22" x14ac:dyDescent="0.3">
      <c r="C23257" s="6"/>
      <c r="H23257" s="8"/>
      <c r="I23257" s="4"/>
      <c r="V23257" s="27"/>
    </row>
    <row r="23258" spans="3:22" x14ac:dyDescent="0.3">
      <c r="C23258" s="6"/>
      <c r="H23258" s="8"/>
      <c r="I23258" s="4"/>
      <c r="V23258" s="27"/>
    </row>
    <row r="23259" spans="3:22" x14ac:dyDescent="0.3">
      <c r="C23259" s="6"/>
      <c r="H23259" s="8"/>
      <c r="I23259" s="4"/>
      <c r="V23259" s="27"/>
    </row>
    <row r="23260" spans="3:22" x14ac:dyDescent="0.3">
      <c r="C23260" s="6"/>
      <c r="H23260" s="8"/>
      <c r="I23260" s="4"/>
      <c r="V23260" s="27"/>
    </row>
    <row r="23261" spans="3:22" x14ac:dyDescent="0.3">
      <c r="C23261" s="6"/>
      <c r="H23261" s="8"/>
      <c r="I23261" s="4"/>
      <c r="V23261" s="27"/>
    </row>
    <row r="23262" spans="3:22" x14ac:dyDescent="0.3">
      <c r="C23262" s="6"/>
      <c r="H23262" s="8"/>
      <c r="I23262" s="4"/>
      <c r="V23262" s="27"/>
    </row>
    <row r="23263" spans="3:22" x14ac:dyDescent="0.3">
      <c r="C23263" s="6"/>
      <c r="H23263" s="8"/>
      <c r="I23263" s="4"/>
      <c r="V23263" s="27"/>
    </row>
    <row r="23264" spans="3:22" x14ac:dyDescent="0.3">
      <c r="C23264" s="6"/>
      <c r="H23264" s="8"/>
      <c r="I23264" s="4"/>
      <c r="V23264" s="27"/>
    </row>
    <row r="23265" spans="3:22" x14ac:dyDescent="0.3">
      <c r="C23265" s="6"/>
      <c r="H23265" s="8"/>
      <c r="I23265" s="4"/>
      <c r="V23265" s="27"/>
    </row>
    <row r="23266" spans="3:22" x14ac:dyDescent="0.3">
      <c r="C23266" s="6"/>
      <c r="H23266" s="8"/>
      <c r="I23266" s="4"/>
      <c r="V23266" s="27"/>
    </row>
    <row r="23267" spans="3:22" x14ac:dyDescent="0.3">
      <c r="C23267" s="6"/>
      <c r="H23267" s="8"/>
      <c r="I23267" s="4"/>
      <c r="V23267" s="27"/>
    </row>
    <row r="23268" spans="3:22" x14ac:dyDescent="0.3">
      <c r="C23268" s="6"/>
      <c r="H23268" s="8"/>
      <c r="I23268" s="4"/>
      <c r="V23268" s="27"/>
    </row>
    <row r="23269" spans="3:22" x14ac:dyDescent="0.3">
      <c r="C23269" s="6"/>
      <c r="H23269" s="8"/>
      <c r="I23269" s="4"/>
      <c r="V23269" s="27"/>
    </row>
    <row r="23270" spans="3:22" x14ac:dyDescent="0.3">
      <c r="C23270" s="6"/>
      <c r="H23270" s="8"/>
      <c r="I23270" s="4"/>
      <c r="V23270" s="27"/>
    </row>
    <row r="23271" spans="3:22" x14ac:dyDescent="0.3">
      <c r="C23271" s="6"/>
      <c r="H23271" s="8"/>
      <c r="I23271" s="4"/>
      <c r="V23271" s="27"/>
    </row>
    <row r="23272" spans="3:22" x14ac:dyDescent="0.3">
      <c r="C23272" s="6"/>
      <c r="H23272" s="8"/>
      <c r="I23272" s="4"/>
      <c r="V23272" s="27"/>
    </row>
    <row r="23273" spans="3:22" x14ac:dyDescent="0.3">
      <c r="C23273" s="6"/>
      <c r="H23273" s="8"/>
      <c r="I23273" s="4"/>
      <c r="V23273" s="27"/>
    </row>
    <row r="23274" spans="3:22" x14ac:dyDescent="0.3">
      <c r="C23274" s="6"/>
      <c r="H23274" s="8"/>
      <c r="I23274" s="4"/>
      <c r="V23274" s="27"/>
    </row>
    <row r="23275" spans="3:22" x14ac:dyDescent="0.3">
      <c r="C23275" s="6"/>
      <c r="H23275" s="8"/>
      <c r="I23275" s="4"/>
      <c r="V23275" s="27"/>
    </row>
    <row r="23276" spans="3:22" x14ac:dyDescent="0.3">
      <c r="C23276" s="6"/>
      <c r="H23276" s="8"/>
      <c r="I23276" s="4"/>
      <c r="V23276" s="27"/>
    </row>
    <row r="23277" spans="3:22" x14ac:dyDescent="0.3">
      <c r="C23277" s="6"/>
      <c r="H23277" s="8"/>
      <c r="I23277" s="4"/>
      <c r="V23277" s="27"/>
    </row>
    <row r="23278" spans="3:22" x14ac:dyDescent="0.3">
      <c r="C23278" s="6"/>
      <c r="H23278" s="8"/>
      <c r="I23278" s="4"/>
      <c r="V23278" s="27"/>
    </row>
    <row r="23279" spans="3:22" x14ac:dyDescent="0.3">
      <c r="C23279" s="6"/>
      <c r="H23279" s="8"/>
      <c r="I23279" s="4"/>
      <c r="V23279" s="27"/>
    </row>
    <row r="23280" spans="3:22" x14ac:dyDescent="0.3">
      <c r="C23280" s="6"/>
      <c r="H23280" s="8"/>
      <c r="I23280" s="4"/>
      <c r="V23280" s="27"/>
    </row>
    <row r="23281" spans="3:22" x14ac:dyDescent="0.3">
      <c r="C23281" s="6"/>
      <c r="H23281" s="8"/>
      <c r="I23281" s="4"/>
      <c r="V23281" s="27"/>
    </row>
    <row r="23282" spans="3:22" x14ac:dyDescent="0.3">
      <c r="C23282" s="6"/>
      <c r="H23282" s="8"/>
      <c r="I23282" s="4"/>
      <c r="V23282" s="27"/>
    </row>
    <row r="23283" spans="3:22" x14ac:dyDescent="0.3">
      <c r="C23283" s="6"/>
      <c r="H23283" s="8"/>
      <c r="I23283" s="4"/>
      <c r="V23283" s="27"/>
    </row>
    <row r="23284" spans="3:22" x14ac:dyDescent="0.3">
      <c r="C23284" s="6"/>
      <c r="H23284" s="8"/>
      <c r="I23284" s="4"/>
      <c r="V23284" s="27"/>
    </row>
    <row r="23285" spans="3:22" x14ac:dyDescent="0.3">
      <c r="C23285" s="6"/>
      <c r="H23285" s="8"/>
      <c r="I23285" s="4"/>
      <c r="V23285" s="27"/>
    </row>
    <row r="23286" spans="3:22" x14ac:dyDescent="0.3">
      <c r="C23286" s="6"/>
      <c r="H23286" s="8"/>
      <c r="I23286" s="4"/>
      <c r="V23286" s="27"/>
    </row>
    <row r="23287" spans="3:22" x14ac:dyDescent="0.3">
      <c r="C23287" s="6"/>
      <c r="H23287" s="8"/>
      <c r="I23287" s="4"/>
      <c r="V23287" s="27"/>
    </row>
    <row r="23288" spans="3:22" x14ac:dyDescent="0.3">
      <c r="C23288" s="6"/>
      <c r="H23288" s="8"/>
      <c r="I23288" s="4"/>
      <c r="V23288" s="27"/>
    </row>
    <row r="23289" spans="3:22" x14ac:dyDescent="0.3">
      <c r="C23289" s="6"/>
      <c r="H23289" s="8"/>
      <c r="I23289" s="4"/>
      <c r="V23289" s="27"/>
    </row>
    <row r="23290" spans="3:22" x14ac:dyDescent="0.3">
      <c r="C23290" s="6"/>
      <c r="H23290" s="8"/>
      <c r="I23290" s="4"/>
      <c r="V23290" s="27"/>
    </row>
    <row r="23291" spans="3:22" x14ac:dyDescent="0.3">
      <c r="C23291" s="6"/>
      <c r="H23291" s="8"/>
      <c r="I23291" s="4"/>
      <c r="V23291" s="27"/>
    </row>
    <row r="23292" spans="3:22" x14ac:dyDescent="0.3">
      <c r="C23292" s="6"/>
      <c r="H23292" s="8"/>
      <c r="I23292" s="4"/>
      <c r="V23292" s="27"/>
    </row>
    <row r="23293" spans="3:22" x14ac:dyDescent="0.3">
      <c r="C23293" s="6"/>
      <c r="H23293" s="8"/>
      <c r="I23293" s="4"/>
      <c r="V23293" s="27"/>
    </row>
    <row r="23294" spans="3:22" x14ac:dyDescent="0.3">
      <c r="C23294" s="6"/>
      <c r="H23294" s="8"/>
      <c r="I23294" s="4"/>
      <c r="V23294" s="27"/>
    </row>
    <row r="23295" spans="3:22" x14ac:dyDescent="0.3">
      <c r="C23295" s="6"/>
      <c r="H23295" s="8"/>
      <c r="I23295" s="4"/>
      <c r="V23295" s="27"/>
    </row>
    <row r="23296" spans="3:22" x14ac:dyDescent="0.3">
      <c r="C23296" s="6"/>
      <c r="H23296" s="8"/>
      <c r="I23296" s="4"/>
      <c r="V23296" s="27"/>
    </row>
    <row r="23297" spans="3:22" x14ac:dyDescent="0.3">
      <c r="C23297" s="6"/>
      <c r="H23297" s="8"/>
      <c r="I23297" s="4"/>
      <c r="V23297" s="27"/>
    </row>
    <row r="23298" spans="3:22" x14ac:dyDescent="0.3">
      <c r="C23298" s="6"/>
      <c r="H23298" s="8"/>
      <c r="I23298" s="4"/>
      <c r="V23298" s="27"/>
    </row>
    <row r="23299" spans="3:22" x14ac:dyDescent="0.3">
      <c r="C23299" s="6"/>
      <c r="H23299" s="8"/>
      <c r="I23299" s="4"/>
      <c r="V23299" s="27"/>
    </row>
    <row r="23300" spans="3:22" x14ac:dyDescent="0.3">
      <c r="C23300" s="6"/>
      <c r="H23300" s="8"/>
      <c r="I23300" s="4"/>
      <c r="V23300" s="27"/>
    </row>
    <row r="23301" spans="3:22" x14ac:dyDescent="0.3">
      <c r="C23301" s="6"/>
      <c r="H23301" s="8"/>
      <c r="I23301" s="4"/>
      <c r="V23301" s="27"/>
    </row>
    <row r="23302" spans="3:22" x14ac:dyDescent="0.3">
      <c r="C23302" s="6"/>
      <c r="H23302" s="8"/>
      <c r="I23302" s="4"/>
      <c r="V23302" s="27"/>
    </row>
    <row r="23303" spans="3:22" x14ac:dyDescent="0.3">
      <c r="C23303" s="6"/>
      <c r="H23303" s="8"/>
      <c r="I23303" s="4"/>
      <c r="V23303" s="27"/>
    </row>
    <row r="23304" spans="3:22" x14ac:dyDescent="0.3">
      <c r="C23304" s="6"/>
      <c r="H23304" s="8"/>
      <c r="I23304" s="4"/>
      <c r="V23304" s="27"/>
    </row>
    <row r="23305" spans="3:22" x14ac:dyDescent="0.3">
      <c r="C23305" s="6"/>
      <c r="H23305" s="8"/>
      <c r="I23305" s="4"/>
      <c r="V23305" s="27"/>
    </row>
    <row r="23306" spans="3:22" x14ac:dyDescent="0.3">
      <c r="C23306" s="6"/>
      <c r="H23306" s="8"/>
      <c r="I23306" s="4"/>
      <c r="V23306" s="27"/>
    </row>
    <row r="23307" spans="3:22" x14ac:dyDescent="0.3">
      <c r="C23307" s="6"/>
      <c r="H23307" s="8"/>
      <c r="I23307" s="4"/>
      <c r="V23307" s="27"/>
    </row>
    <row r="23308" spans="3:22" x14ac:dyDescent="0.3">
      <c r="C23308" s="6"/>
      <c r="H23308" s="8"/>
      <c r="I23308" s="4"/>
      <c r="V23308" s="27"/>
    </row>
    <row r="23309" spans="3:22" x14ac:dyDescent="0.3">
      <c r="C23309" s="6"/>
      <c r="H23309" s="8"/>
      <c r="I23309" s="4"/>
      <c r="V23309" s="27"/>
    </row>
    <row r="23310" spans="3:22" x14ac:dyDescent="0.3">
      <c r="C23310" s="6"/>
      <c r="H23310" s="8"/>
      <c r="I23310" s="4"/>
      <c r="V23310" s="27"/>
    </row>
    <row r="23311" spans="3:22" x14ac:dyDescent="0.3">
      <c r="C23311" s="6"/>
      <c r="H23311" s="8"/>
      <c r="I23311" s="4"/>
      <c r="V23311" s="27"/>
    </row>
    <row r="23312" spans="3:22" x14ac:dyDescent="0.3">
      <c r="C23312" s="6"/>
      <c r="H23312" s="8"/>
      <c r="I23312" s="4"/>
      <c r="V23312" s="27"/>
    </row>
    <row r="23313" spans="3:22" x14ac:dyDescent="0.3">
      <c r="C23313" s="6"/>
      <c r="H23313" s="8"/>
      <c r="I23313" s="4"/>
      <c r="V23313" s="27"/>
    </row>
    <row r="23314" spans="3:22" x14ac:dyDescent="0.3">
      <c r="C23314" s="6"/>
      <c r="H23314" s="8"/>
      <c r="I23314" s="4"/>
      <c r="V23314" s="27"/>
    </row>
    <row r="23315" spans="3:22" x14ac:dyDescent="0.3">
      <c r="C23315" s="6"/>
      <c r="H23315" s="8"/>
      <c r="I23315" s="4"/>
      <c r="V23315" s="27"/>
    </row>
    <row r="23316" spans="3:22" x14ac:dyDescent="0.3">
      <c r="C23316" s="6"/>
      <c r="H23316" s="8"/>
      <c r="I23316" s="4"/>
      <c r="V23316" s="27"/>
    </row>
    <row r="23317" spans="3:22" x14ac:dyDescent="0.3">
      <c r="C23317" s="6"/>
      <c r="H23317" s="8"/>
      <c r="I23317" s="4"/>
      <c r="V23317" s="27"/>
    </row>
    <row r="23318" spans="3:22" x14ac:dyDescent="0.3">
      <c r="C23318" s="6"/>
      <c r="H23318" s="8"/>
      <c r="I23318" s="4"/>
      <c r="V23318" s="27"/>
    </row>
    <row r="23319" spans="3:22" x14ac:dyDescent="0.3">
      <c r="C23319" s="6"/>
      <c r="H23319" s="8"/>
      <c r="I23319" s="4"/>
      <c r="V23319" s="27"/>
    </row>
    <row r="23320" spans="3:22" x14ac:dyDescent="0.3">
      <c r="C23320" s="6"/>
      <c r="H23320" s="8"/>
      <c r="I23320" s="4"/>
      <c r="V23320" s="27"/>
    </row>
    <row r="23321" spans="3:22" x14ac:dyDescent="0.3">
      <c r="C23321" s="6"/>
      <c r="H23321" s="8"/>
      <c r="I23321" s="4"/>
      <c r="V23321" s="27"/>
    </row>
    <row r="23322" spans="3:22" x14ac:dyDescent="0.3">
      <c r="C23322" s="6"/>
      <c r="H23322" s="8"/>
      <c r="I23322" s="4"/>
      <c r="V23322" s="27"/>
    </row>
    <row r="23323" spans="3:22" x14ac:dyDescent="0.3">
      <c r="C23323" s="6"/>
      <c r="H23323" s="8"/>
      <c r="I23323" s="4"/>
      <c r="V23323" s="27"/>
    </row>
    <row r="23324" spans="3:22" x14ac:dyDescent="0.3">
      <c r="C23324" s="6"/>
      <c r="H23324" s="8"/>
      <c r="I23324" s="4"/>
      <c r="V23324" s="27"/>
    </row>
    <row r="23325" spans="3:22" x14ac:dyDescent="0.3">
      <c r="C23325" s="6"/>
      <c r="H23325" s="8"/>
      <c r="I23325" s="4"/>
      <c r="V23325" s="27"/>
    </row>
    <row r="23326" spans="3:22" x14ac:dyDescent="0.3">
      <c r="C23326" s="6"/>
      <c r="H23326" s="8"/>
      <c r="I23326" s="4"/>
      <c r="V23326" s="27"/>
    </row>
    <row r="23327" spans="3:22" x14ac:dyDescent="0.3">
      <c r="C23327" s="6"/>
      <c r="H23327" s="8"/>
      <c r="I23327" s="4"/>
      <c r="V23327" s="27"/>
    </row>
    <row r="23328" spans="3:22" x14ac:dyDescent="0.3">
      <c r="C23328" s="6"/>
      <c r="H23328" s="8"/>
      <c r="I23328" s="4"/>
      <c r="V23328" s="27"/>
    </row>
    <row r="23329" spans="3:22" x14ac:dyDescent="0.3">
      <c r="C23329" s="6"/>
      <c r="H23329" s="8"/>
      <c r="I23329" s="4"/>
      <c r="V23329" s="27"/>
    </row>
    <row r="23330" spans="3:22" x14ac:dyDescent="0.3">
      <c r="C23330" s="6"/>
      <c r="H23330" s="8"/>
      <c r="I23330" s="4"/>
      <c r="V23330" s="27"/>
    </row>
    <row r="23331" spans="3:22" x14ac:dyDescent="0.3">
      <c r="C23331" s="6"/>
      <c r="H23331" s="8"/>
      <c r="I23331" s="4"/>
      <c r="V23331" s="27"/>
    </row>
    <row r="23332" spans="3:22" x14ac:dyDescent="0.3">
      <c r="C23332" s="6"/>
      <c r="H23332" s="8"/>
      <c r="I23332" s="4"/>
      <c r="V23332" s="27"/>
    </row>
    <row r="23333" spans="3:22" x14ac:dyDescent="0.3">
      <c r="C23333" s="6"/>
      <c r="H23333" s="8"/>
      <c r="I23333" s="4"/>
      <c r="V23333" s="27"/>
    </row>
    <row r="23334" spans="3:22" x14ac:dyDescent="0.3">
      <c r="C23334" s="6"/>
      <c r="H23334" s="8"/>
      <c r="I23334" s="4"/>
      <c r="V23334" s="27"/>
    </row>
    <row r="23335" spans="3:22" x14ac:dyDescent="0.3">
      <c r="C23335" s="6"/>
      <c r="H23335" s="8"/>
      <c r="I23335" s="4"/>
      <c r="V23335" s="27"/>
    </row>
    <row r="23336" spans="3:22" x14ac:dyDescent="0.3">
      <c r="C23336" s="6"/>
      <c r="H23336" s="8"/>
      <c r="I23336" s="4"/>
      <c r="V23336" s="27"/>
    </row>
    <row r="23337" spans="3:22" x14ac:dyDescent="0.3">
      <c r="C23337" s="6"/>
      <c r="H23337" s="8"/>
      <c r="I23337" s="4"/>
      <c r="V23337" s="27"/>
    </row>
    <row r="23338" spans="3:22" x14ac:dyDescent="0.3">
      <c r="C23338" s="6"/>
      <c r="H23338" s="8"/>
      <c r="I23338" s="4"/>
      <c r="V23338" s="27"/>
    </row>
    <row r="23339" spans="3:22" x14ac:dyDescent="0.3">
      <c r="C23339" s="6"/>
      <c r="H23339" s="8"/>
      <c r="I23339" s="4"/>
      <c r="V23339" s="27"/>
    </row>
    <row r="23340" spans="3:22" x14ac:dyDescent="0.3">
      <c r="C23340" s="6"/>
      <c r="H23340" s="8"/>
      <c r="I23340" s="4"/>
      <c r="V23340" s="27"/>
    </row>
    <row r="23341" spans="3:22" x14ac:dyDescent="0.3">
      <c r="C23341" s="6"/>
      <c r="H23341" s="8"/>
      <c r="I23341" s="4"/>
      <c r="V23341" s="27"/>
    </row>
    <row r="23342" spans="3:22" x14ac:dyDescent="0.3">
      <c r="C23342" s="6"/>
      <c r="H23342" s="8"/>
      <c r="I23342" s="4"/>
      <c r="V23342" s="27"/>
    </row>
    <row r="23343" spans="3:22" x14ac:dyDescent="0.3">
      <c r="C23343" s="6"/>
      <c r="H23343" s="8"/>
      <c r="I23343" s="4"/>
      <c r="V23343" s="27"/>
    </row>
    <row r="23344" spans="3:22" x14ac:dyDescent="0.3">
      <c r="C23344" s="6"/>
      <c r="H23344" s="8"/>
      <c r="I23344" s="4"/>
      <c r="V23344" s="27"/>
    </row>
    <row r="23345" spans="3:22" x14ac:dyDescent="0.3">
      <c r="C23345" s="6"/>
      <c r="H23345" s="8"/>
      <c r="I23345" s="4"/>
      <c r="V23345" s="27"/>
    </row>
    <row r="23346" spans="3:22" x14ac:dyDescent="0.3">
      <c r="C23346" s="6"/>
      <c r="H23346" s="8"/>
      <c r="I23346" s="4"/>
      <c r="V23346" s="27"/>
    </row>
    <row r="23347" spans="3:22" x14ac:dyDescent="0.3">
      <c r="C23347" s="6"/>
      <c r="H23347" s="8"/>
      <c r="I23347" s="4"/>
      <c r="V23347" s="27"/>
    </row>
    <row r="23348" spans="3:22" x14ac:dyDescent="0.3">
      <c r="C23348" s="6"/>
      <c r="H23348" s="8"/>
      <c r="I23348" s="4"/>
      <c r="V23348" s="27"/>
    </row>
    <row r="23349" spans="3:22" x14ac:dyDescent="0.3">
      <c r="C23349" s="6"/>
      <c r="H23349" s="8"/>
      <c r="I23349" s="4"/>
      <c r="V23349" s="27"/>
    </row>
    <row r="23350" spans="3:22" x14ac:dyDescent="0.3">
      <c r="C23350" s="6"/>
      <c r="H23350" s="8"/>
      <c r="I23350" s="4"/>
      <c r="V23350" s="27"/>
    </row>
    <row r="23351" spans="3:22" x14ac:dyDescent="0.3">
      <c r="C23351" s="6"/>
      <c r="H23351" s="8"/>
      <c r="I23351" s="4"/>
      <c r="V23351" s="27"/>
    </row>
    <row r="23352" spans="3:22" x14ac:dyDescent="0.3">
      <c r="C23352" s="6"/>
      <c r="H23352" s="8"/>
      <c r="I23352" s="4"/>
      <c r="V23352" s="27"/>
    </row>
    <row r="23353" spans="3:22" x14ac:dyDescent="0.3">
      <c r="C23353" s="6"/>
      <c r="H23353" s="8"/>
      <c r="I23353" s="4"/>
      <c r="V23353" s="27"/>
    </row>
    <row r="23354" spans="3:22" x14ac:dyDescent="0.3">
      <c r="C23354" s="6"/>
      <c r="H23354" s="8"/>
      <c r="I23354" s="4"/>
      <c r="V23354" s="27"/>
    </row>
    <row r="23355" spans="3:22" x14ac:dyDescent="0.3">
      <c r="C23355" s="6"/>
      <c r="H23355" s="8"/>
      <c r="I23355" s="4"/>
      <c r="V23355" s="27"/>
    </row>
    <row r="23356" spans="3:22" x14ac:dyDescent="0.3">
      <c r="C23356" s="6"/>
      <c r="H23356" s="8"/>
      <c r="I23356" s="4"/>
      <c r="V23356" s="27"/>
    </row>
    <row r="23357" spans="3:22" x14ac:dyDescent="0.3">
      <c r="C23357" s="6"/>
      <c r="H23357" s="8"/>
      <c r="I23357" s="4"/>
      <c r="V23357" s="27"/>
    </row>
    <row r="23358" spans="3:22" x14ac:dyDescent="0.3">
      <c r="C23358" s="6"/>
      <c r="H23358" s="8"/>
      <c r="I23358" s="4"/>
      <c r="V23358" s="27"/>
    </row>
    <row r="23359" spans="3:22" x14ac:dyDescent="0.3">
      <c r="C23359" s="6"/>
      <c r="H23359" s="8"/>
      <c r="I23359" s="4"/>
      <c r="V23359" s="27"/>
    </row>
    <row r="23360" spans="3:22" x14ac:dyDescent="0.3">
      <c r="C23360" s="6"/>
      <c r="H23360" s="8"/>
      <c r="I23360" s="4"/>
      <c r="V23360" s="27"/>
    </row>
    <row r="23361" spans="3:22" x14ac:dyDescent="0.3">
      <c r="C23361" s="6"/>
      <c r="H23361" s="8"/>
      <c r="I23361" s="4"/>
      <c r="V23361" s="27"/>
    </row>
    <row r="23362" spans="3:22" x14ac:dyDescent="0.3">
      <c r="C23362" s="6"/>
      <c r="H23362" s="8"/>
      <c r="I23362" s="4"/>
      <c r="V23362" s="27"/>
    </row>
    <row r="23363" spans="3:22" x14ac:dyDescent="0.3">
      <c r="C23363" s="6"/>
      <c r="H23363" s="8"/>
      <c r="I23363" s="4"/>
      <c r="V23363" s="27"/>
    </row>
    <row r="23364" spans="3:22" x14ac:dyDescent="0.3">
      <c r="C23364" s="6"/>
      <c r="H23364" s="8"/>
      <c r="I23364" s="4"/>
      <c r="V23364" s="27"/>
    </row>
    <row r="23365" spans="3:22" x14ac:dyDescent="0.3">
      <c r="C23365" s="6"/>
      <c r="H23365" s="8"/>
      <c r="I23365" s="4"/>
      <c r="V23365" s="27"/>
    </row>
    <row r="23366" spans="3:22" x14ac:dyDescent="0.3">
      <c r="C23366" s="6"/>
      <c r="H23366" s="8"/>
      <c r="I23366" s="4"/>
      <c r="V23366" s="27"/>
    </row>
    <row r="23367" spans="3:22" x14ac:dyDescent="0.3">
      <c r="C23367" s="6"/>
      <c r="H23367" s="8"/>
      <c r="I23367" s="4"/>
      <c r="V23367" s="27"/>
    </row>
    <row r="23368" spans="3:22" x14ac:dyDescent="0.3">
      <c r="C23368" s="6"/>
      <c r="H23368" s="8"/>
      <c r="I23368" s="4"/>
      <c r="V23368" s="27"/>
    </row>
    <row r="23369" spans="3:22" x14ac:dyDescent="0.3">
      <c r="C23369" s="6"/>
      <c r="H23369" s="8"/>
      <c r="I23369" s="4"/>
      <c r="V23369" s="27"/>
    </row>
    <row r="23370" spans="3:22" x14ac:dyDescent="0.3">
      <c r="C23370" s="6"/>
      <c r="H23370" s="8"/>
      <c r="I23370" s="4"/>
      <c r="V23370" s="27"/>
    </row>
    <row r="23371" spans="3:22" x14ac:dyDescent="0.3">
      <c r="C23371" s="6"/>
      <c r="H23371" s="8"/>
      <c r="I23371" s="4"/>
      <c r="V23371" s="27"/>
    </row>
    <row r="23372" spans="3:22" x14ac:dyDescent="0.3">
      <c r="C23372" s="6"/>
      <c r="H23372" s="8"/>
      <c r="I23372" s="4"/>
      <c r="V23372" s="27"/>
    </row>
    <row r="23373" spans="3:22" x14ac:dyDescent="0.3">
      <c r="C23373" s="6"/>
      <c r="H23373" s="8"/>
      <c r="I23373" s="4"/>
      <c r="V23373" s="27"/>
    </row>
    <row r="23374" spans="3:22" x14ac:dyDescent="0.3">
      <c r="C23374" s="6"/>
      <c r="H23374" s="8"/>
      <c r="I23374" s="4"/>
      <c r="V23374" s="27"/>
    </row>
    <row r="23375" spans="3:22" x14ac:dyDescent="0.3">
      <c r="C23375" s="6"/>
      <c r="H23375" s="8"/>
      <c r="I23375" s="4"/>
      <c r="V23375" s="27"/>
    </row>
    <row r="23376" spans="3:22" x14ac:dyDescent="0.3">
      <c r="C23376" s="6"/>
      <c r="H23376" s="8"/>
      <c r="I23376" s="4"/>
      <c r="V23376" s="27"/>
    </row>
    <row r="23377" spans="3:22" x14ac:dyDescent="0.3">
      <c r="C23377" s="6"/>
      <c r="H23377" s="8"/>
      <c r="I23377" s="4"/>
      <c r="V23377" s="27"/>
    </row>
    <row r="23378" spans="3:22" x14ac:dyDescent="0.3">
      <c r="C23378" s="6"/>
      <c r="H23378" s="8"/>
      <c r="I23378" s="4"/>
      <c r="V23378" s="27"/>
    </row>
    <row r="23379" spans="3:22" x14ac:dyDescent="0.3">
      <c r="C23379" s="6"/>
      <c r="H23379" s="8"/>
      <c r="I23379" s="4"/>
      <c r="V23379" s="27"/>
    </row>
    <row r="23380" spans="3:22" x14ac:dyDescent="0.3">
      <c r="C23380" s="6"/>
      <c r="H23380" s="8"/>
      <c r="I23380" s="4"/>
      <c r="V23380" s="27"/>
    </row>
    <row r="23381" spans="3:22" x14ac:dyDescent="0.3">
      <c r="C23381" s="6"/>
      <c r="H23381" s="8"/>
      <c r="I23381" s="4"/>
      <c r="V23381" s="27"/>
    </row>
    <row r="23382" spans="3:22" x14ac:dyDescent="0.3">
      <c r="C23382" s="6"/>
      <c r="H23382" s="8"/>
      <c r="I23382" s="4"/>
      <c r="V23382" s="27"/>
    </row>
    <row r="23383" spans="3:22" x14ac:dyDescent="0.3">
      <c r="C23383" s="6"/>
      <c r="H23383" s="8"/>
      <c r="I23383" s="4"/>
      <c r="V23383" s="27"/>
    </row>
    <row r="23384" spans="3:22" x14ac:dyDescent="0.3">
      <c r="C23384" s="6"/>
      <c r="H23384" s="8"/>
      <c r="I23384" s="4"/>
      <c r="V23384" s="27"/>
    </row>
    <row r="23385" spans="3:22" x14ac:dyDescent="0.3">
      <c r="C23385" s="6"/>
      <c r="H23385" s="8"/>
      <c r="I23385" s="4"/>
      <c r="V23385" s="27"/>
    </row>
    <row r="23386" spans="3:22" x14ac:dyDescent="0.3">
      <c r="C23386" s="6"/>
      <c r="H23386" s="8"/>
      <c r="I23386" s="4"/>
      <c r="V23386" s="27"/>
    </row>
    <row r="23387" spans="3:22" x14ac:dyDescent="0.3">
      <c r="C23387" s="6"/>
      <c r="H23387" s="8"/>
      <c r="I23387" s="4"/>
      <c r="V23387" s="27"/>
    </row>
    <row r="23388" spans="3:22" x14ac:dyDescent="0.3">
      <c r="C23388" s="6"/>
      <c r="H23388" s="8"/>
      <c r="I23388" s="4"/>
      <c r="V23388" s="27"/>
    </row>
    <row r="23389" spans="3:22" x14ac:dyDescent="0.3">
      <c r="C23389" s="6"/>
      <c r="H23389" s="8"/>
      <c r="I23389" s="4"/>
      <c r="V23389" s="27"/>
    </row>
    <row r="23390" spans="3:22" x14ac:dyDescent="0.3">
      <c r="C23390" s="6"/>
      <c r="H23390" s="8"/>
      <c r="I23390" s="4"/>
      <c r="V23390" s="27"/>
    </row>
    <row r="23391" spans="3:22" x14ac:dyDescent="0.3">
      <c r="C23391" s="6"/>
      <c r="H23391" s="8"/>
      <c r="I23391" s="4"/>
      <c r="V23391" s="27"/>
    </row>
    <row r="23392" spans="3:22" x14ac:dyDescent="0.3">
      <c r="C23392" s="6"/>
      <c r="H23392" s="8"/>
      <c r="I23392" s="4"/>
      <c r="V23392" s="27"/>
    </row>
    <row r="23393" spans="3:22" x14ac:dyDescent="0.3">
      <c r="C23393" s="6"/>
      <c r="H23393" s="8"/>
      <c r="I23393" s="4"/>
      <c r="V23393" s="27"/>
    </row>
    <row r="23394" spans="3:22" x14ac:dyDescent="0.3">
      <c r="C23394" s="6"/>
      <c r="H23394" s="8"/>
      <c r="I23394" s="4"/>
      <c r="V23394" s="27"/>
    </row>
    <row r="23395" spans="3:22" x14ac:dyDescent="0.3">
      <c r="C23395" s="6"/>
      <c r="H23395" s="8"/>
      <c r="I23395" s="4"/>
      <c r="V23395" s="27"/>
    </row>
    <row r="23396" spans="3:22" x14ac:dyDescent="0.3">
      <c r="C23396" s="6"/>
      <c r="H23396" s="8"/>
      <c r="I23396" s="4"/>
      <c r="V23396" s="27"/>
    </row>
    <row r="23397" spans="3:22" x14ac:dyDescent="0.3">
      <c r="C23397" s="6"/>
      <c r="H23397" s="8"/>
      <c r="I23397" s="4"/>
      <c r="V23397" s="27"/>
    </row>
    <row r="23398" spans="3:22" x14ac:dyDescent="0.3">
      <c r="C23398" s="6"/>
      <c r="H23398" s="8"/>
      <c r="I23398" s="4"/>
      <c r="V23398" s="27"/>
    </row>
    <row r="23399" spans="3:22" x14ac:dyDescent="0.3">
      <c r="C23399" s="6"/>
      <c r="H23399" s="8"/>
      <c r="I23399" s="4"/>
      <c r="V23399" s="27"/>
    </row>
    <row r="23400" spans="3:22" x14ac:dyDescent="0.3">
      <c r="C23400" s="6"/>
      <c r="H23400" s="8"/>
      <c r="I23400" s="4"/>
      <c r="V23400" s="27"/>
    </row>
    <row r="23401" spans="3:22" x14ac:dyDescent="0.3">
      <c r="C23401" s="6"/>
      <c r="H23401" s="8"/>
      <c r="I23401" s="4"/>
      <c r="V23401" s="27"/>
    </row>
    <row r="23402" spans="3:22" x14ac:dyDescent="0.3">
      <c r="C23402" s="6"/>
      <c r="H23402" s="8"/>
      <c r="I23402" s="4"/>
      <c r="V23402" s="27"/>
    </row>
    <row r="23403" spans="3:22" x14ac:dyDescent="0.3">
      <c r="C23403" s="6"/>
      <c r="H23403" s="8"/>
      <c r="I23403" s="4"/>
      <c r="V23403" s="27"/>
    </row>
    <row r="23404" spans="3:22" x14ac:dyDescent="0.3">
      <c r="C23404" s="6"/>
      <c r="H23404" s="8"/>
      <c r="I23404" s="4"/>
      <c r="V23404" s="27"/>
    </row>
    <row r="23405" spans="3:22" x14ac:dyDescent="0.3">
      <c r="C23405" s="6"/>
      <c r="H23405" s="8"/>
      <c r="I23405" s="4"/>
      <c r="V23405" s="27"/>
    </row>
    <row r="23406" spans="3:22" x14ac:dyDescent="0.3">
      <c r="C23406" s="6"/>
      <c r="H23406" s="8"/>
      <c r="I23406" s="4"/>
      <c r="V23406" s="27"/>
    </row>
    <row r="23407" spans="3:22" x14ac:dyDescent="0.3">
      <c r="C23407" s="6"/>
      <c r="H23407" s="8"/>
      <c r="I23407" s="4"/>
      <c r="V23407" s="27"/>
    </row>
    <row r="23408" spans="3:22" x14ac:dyDescent="0.3">
      <c r="C23408" s="6"/>
      <c r="H23408" s="8"/>
      <c r="I23408" s="4"/>
      <c r="V23408" s="27"/>
    </row>
    <row r="23409" spans="3:22" x14ac:dyDescent="0.3">
      <c r="C23409" s="6"/>
      <c r="H23409" s="8"/>
      <c r="I23409" s="4"/>
      <c r="V23409" s="27"/>
    </row>
    <row r="23410" spans="3:22" x14ac:dyDescent="0.3">
      <c r="C23410" s="6"/>
      <c r="H23410" s="8"/>
      <c r="I23410" s="4"/>
      <c r="V23410" s="27"/>
    </row>
    <row r="23411" spans="3:22" x14ac:dyDescent="0.3">
      <c r="C23411" s="6"/>
      <c r="H23411" s="8"/>
      <c r="I23411" s="4"/>
      <c r="V23411" s="27"/>
    </row>
    <row r="23412" spans="3:22" x14ac:dyDescent="0.3">
      <c r="C23412" s="6"/>
      <c r="H23412" s="8"/>
      <c r="I23412" s="4"/>
      <c r="V23412" s="27"/>
    </row>
    <row r="23413" spans="3:22" x14ac:dyDescent="0.3">
      <c r="C23413" s="6"/>
      <c r="H23413" s="8"/>
      <c r="I23413" s="4"/>
      <c r="V23413" s="27"/>
    </row>
    <row r="23414" spans="3:22" x14ac:dyDescent="0.3">
      <c r="C23414" s="6"/>
      <c r="H23414" s="8"/>
      <c r="I23414" s="4"/>
      <c r="V23414" s="27"/>
    </row>
    <row r="23415" spans="3:22" x14ac:dyDescent="0.3">
      <c r="C23415" s="6"/>
      <c r="H23415" s="8"/>
      <c r="I23415" s="4"/>
      <c r="V23415" s="27"/>
    </row>
    <row r="23416" spans="3:22" x14ac:dyDescent="0.3">
      <c r="C23416" s="6"/>
      <c r="H23416" s="8"/>
      <c r="I23416" s="4"/>
      <c r="V23416" s="27"/>
    </row>
    <row r="23417" spans="3:22" x14ac:dyDescent="0.3">
      <c r="C23417" s="6"/>
      <c r="H23417" s="8"/>
      <c r="I23417" s="4"/>
      <c r="V23417" s="27"/>
    </row>
    <row r="23418" spans="3:22" x14ac:dyDescent="0.3">
      <c r="C23418" s="6"/>
      <c r="H23418" s="8"/>
      <c r="I23418" s="4"/>
      <c r="V23418" s="27"/>
    </row>
    <row r="23419" spans="3:22" x14ac:dyDescent="0.3">
      <c r="C23419" s="6"/>
      <c r="H23419" s="8"/>
      <c r="I23419" s="4"/>
      <c r="V23419" s="27"/>
    </row>
    <row r="23420" spans="3:22" x14ac:dyDescent="0.3">
      <c r="C23420" s="6"/>
      <c r="H23420" s="8"/>
      <c r="I23420" s="4"/>
      <c r="V23420" s="27"/>
    </row>
    <row r="23421" spans="3:22" x14ac:dyDescent="0.3">
      <c r="C23421" s="6"/>
      <c r="H23421" s="8"/>
      <c r="I23421" s="4"/>
      <c r="V23421" s="27"/>
    </row>
    <row r="23422" spans="3:22" x14ac:dyDescent="0.3">
      <c r="C23422" s="6"/>
      <c r="H23422" s="8"/>
      <c r="I23422" s="4"/>
      <c r="V23422" s="27"/>
    </row>
    <row r="23423" spans="3:22" x14ac:dyDescent="0.3">
      <c r="C23423" s="6"/>
      <c r="H23423" s="8"/>
      <c r="I23423" s="4"/>
      <c r="V23423" s="27"/>
    </row>
    <row r="23424" spans="3:22" x14ac:dyDescent="0.3">
      <c r="C23424" s="6"/>
      <c r="H23424" s="8"/>
      <c r="I23424" s="4"/>
      <c r="V23424" s="27"/>
    </row>
    <row r="23425" spans="3:22" x14ac:dyDescent="0.3">
      <c r="C23425" s="6"/>
      <c r="H23425" s="8"/>
      <c r="I23425" s="4"/>
      <c r="V23425" s="27"/>
    </row>
    <row r="23426" spans="3:22" x14ac:dyDescent="0.3">
      <c r="C23426" s="6"/>
      <c r="H23426" s="8"/>
      <c r="I23426" s="4"/>
      <c r="V23426" s="27"/>
    </row>
    <row r="23427" spans="3:22" x14ac:dyDescent="0.3">
      <c r="C23427" s="6"/>
      <c r="H23427" s="8"/>
      <c r="I23427" s="4"/>
      <c r="V23427" s="27"/>
    </row>
    <row r="23428" spans="3:22" x14ac:dyDescent="0.3">
      <c r="C23428" s="6"/>
      <c r="H23428" s="8"/>
      <c r="I23428" s="4"/>
      <c r="V23428" s="27"/>
    </row>
    <row r="23429" spans="3:22" x14ac:dyDescent="0.3">
      <c r="C23429" s="6"/>
      <c r="H23429" s="8"/>
      <c r="I23429" s="4"/>
      <c r="V23429" s="27"/>
    </row>
    <row r="23430" spans="3:22" x14ac:dyDescent="0.3">
      <c r="C23430" s="6"/>
      <c r="H23430" s="8"/>
      <c r="I23430" s="4"/>
      <c r="V23430" s="27"/>
    </row>
    <row r="23431" spans="3:22" x14ac:dyDescent="0.3">
      <c r="C23431" s="6"/>
      <c r="H23431" s="8"/>
      <c r="I23431" s="4"/>
      <c r="V23431" s="27"/>
    </row>
    <row r="23432" spans="3:22" x14ac:dyDescent="0.3">
      <c r="C23432" s="6"/>
      <c r="H23432" s="8"/>
      <c r="I23432" s="4"/>
      <c r="V23432" s="27"/>
    </row>
    <row r="23433" spans="3:22" x14ac:dyDescent="0.3">
      <c r="C23433" s="6"/>
      <c r="H23433" s="8"/>
      <c r="I23433" s="4"/>
      <c r="V23433" s="27"/>
    </row>
    <row r="23434" spans="3:22" x14ac:dyDescent="0.3">
      <c r="C23434" s="6"/>
      <c r="H23434" s="8"/>
      <c r="I23434" s="4"/>
      <c r="V23434" s="27"/>
    </row>
    <row r="23435" spans="3:22" x14ac:dyDescent="0.3">
      <c r="C23435" s="6"/>
      <c r="H23435" s="8"/>
      <c r="I23435" s="4"/>
      <c r="V23435" s="27"/>
    </row>
    <row r="23436" spans="3:22" x14ac:dyDescent="0.3">
      <c r="C23436" s="6"/>
      <c r="H23436" s="8"/>
      <c r="I23436" s="4"/>
      <c r="V23436" s="27"/>
    </row>
    <row r="23437" spans="3:22" x14ac:dyDescent="0.3">
      <c r="C23437" s="6"/>
      <c r="H23437" s="8"/>
      <c r="I23437" s="4"/>
      <c r="V23437" s="27"/>
    </row>
    <row r="23438" spans="3:22" x14ac:dyDescent="0.3">
      <c r="C23438" s="6"/>
      <c r="H23438" s="8"/>
      <c r="I23438" s="4"/>
      <c r="V23438" s="27"/>
    </row>
    <row r="23439" spans="3:22" x14ac:dyDescent="0.3">
      <c r="C23439" s="6"/>
      <c r="H23439" s="8"/>
      <c r="I23439" s="4"/>
      <c r="V23439" s="27"/>
    </row>
    <row r="23440" spans="3:22" x14ac:dyDescent="0.3">
      <c r="C23440" s="6"/>
      <c r="H23440" s="8"/>
      <c r="I23440" s="4"/>
      <c r="V23440" s="27"/>
    </row>
    <row r="23441" spans="3:22" x14ac:dyDescent="0.3">
      <c r="C23441" s="6"/>
      <c r="H23441" s="8"/>
      <c r="I23441" s="4"/>
      <c r="V23441" s="27"/>
    </row>
    <row r="23442" spans="3:22" x14ac:dyDescent="0.3">
      <c r="C23442" s="6"/>
      <c r="H23442" s="8"/>
      <c r="I23442" s="4"/>
      <c r="V23442" s="27"/>
    </row>
    <row r="23443" spans="3:22" x14ac:dyDescent="0.3">
      <c r="C23443" s="6"/>
      <c r="H23443" s="8"/>
      <c r="I23443" s="4"/>
      <c r="V23443" s="27"/>
    </row>
    <row r="23444" spans="3:22" x14ac:dyDescent="0.3">
      <c r="C23444" s="6"/>
      <c r="H23444" s="8"/>
      <c r="I23444" s="4"/>
      <c r="V23444" s="27"/>
    </row>
    <row r="23445" spans="3:22" x14ac:dyDescent="0.3">
      <c r="C23445" s="6"/>
      <c r="H23445" s="8"/>
      <c r="I23445" s="4"/>
      <c r="V23445" s="27"/>
    </row>
    <row r="23446" spans="3:22" x14ac:dyDescent="0.3">
      <c r="C23446" s="6"/>
      <c r="H23446" s="8"/>
      <c r="I23446" s="4"/>
      <c r="V23446" s="27"/>
    </row>
    <row r="23447" spans="3:22" x14ac:dyDescent="0.3">
      <c r="C23447" s="6"/>
      <c r="H23447" s="8"/>
      <c r="I23447" s="4"/>
      <c r="V23447" s="27"/>
    </row>
    <row r="23448" spans="3:22" x14ac:dyDescent="0.3">
      <c r="C23448" s="6"/>
      <c r="H23448" s="8"/>
      <c r="I23448" s="4"/>
      <c r="V23448" s="27"/>
    </row>
    <row r="23449" spans="3:22" x14ac:dyDescent="0.3">
      <c r="C23449" s="6"/>
      <c r="H23449" s="8"/>
      <c r="I23449" s="4"/>
      <c r="V23449" s="27"/>
    </row>
    <row r="23450" spans="3:22" x14ac:dyDescent="0.3">
      <c r="C23450" s="6"/>
      <c r="H23450" s="8"/>
      <c r="I23450" s="4"/>
      <c r="V23450" s="27"/>
    </row>
    <row r="23451" spans="3:22" x14ac:dyDescent="0.3">
      <c r="C23451" s="6"/>
      <c r="H23451" s="8"/>
      <c r="I23451" s="4"/>
      <c r="V23451" s="27"/>
    </row>
    <row r="23452" spans="3:22" x14ac:dyDescent="0.3">
      <c r="C23452" s="6"/>
      <c r="H23452" s="8"/>
      <c r="I23452" s="4"/>
      <c r="V23452" s="27"/>
    </row>
    <row r="23453" spans="3:22" x14ac:dyDescent="0.3">
      <c r="C23453" s="6"/>
      <c r="H23453" s="8"/>
      <c r="I23453" s="4"/>
      <c r="V23453" s="27"/>
    </row>
    <row r="23454" spans="3:22" x14ac:dyDescent="0.3">
      <c r="C23454" s="6"/>
      <c r="H23454" s="8"/>
      <c r="I23454" s="4"/>
      <c r="V23454" s="27"/>
    </row>
    <row r="23455" spans="3:22" x14ac:dyDescent="0.3">
      <c r="C23455" s="6"/>
      <c r="H23455" s="8"/>
      <c r="I23455" s="4"/>
      <c r="V23455" s="27"/>
    </row>
    <row r="23456" spans="3:22" x14ac:dyDescent="0.3">
      <c r="C23456" s="6"/>
      <c r="H23456" s="8"/>
      <c r="I23456" s="4"/>
      <c r="V23456" s="27"/>
    </row>
    <row r="23457" spans="3:22" x14ac:dyDescent="0.3">
      <c r="C23457" s="6"/>
      <c r="H23457" s="8"/>
      <c r="I23457" s="4"/>
      <c r="V23457" s="27"/>
    </row>
    <row r="23458" spans="3:22" x14ac:dyDescent="0.3">
      <c r="C23458" s="6"/>
      <c r="H23458" s="8"/>
      <c r="I23458" s="4"/>
      <c r="V23458" s="27"/>
    </row>
    <row r="23459" spans="3:22" x14ac:dyDescent="0.3">
      <c r="C23459" s="6"/>
      <c r="H23459" s="8"/>
      <c r="I23459" s="4"/>
      <c r="V23459" s="27"/>
    </row>
    <row r="23460" spans="3:22" x14ac:dyDescent="0.3">
      <c r="C23460" s="6"/>
      <c r="H23460" s="8"/>
      <c r="I23460" s="4"/>
      <c r="V23460" s="27"/>
    </row>
    <row r="23461" spans="3:22" x14ac:dyDescent="0.3">
      <c r="C23461" s="6"/>
      <c r="H23461" s="8"/>
      <c r="I23461" s="4"/>
      <c r="V23461" s="27"/>
    </row>
    <row r="23462" spans="3:22" x14ac:dyDescent="0.3">
      <c r="C23462" s="6"/>
      <c r="H23462" s="8"/>
      <c r="I23462" s="4"/>
      <c r="V23462" s="27"/>
    </row>
    <row r="23463" spans="3:22" x14ac:dyDescent="0.3">
      <c r="C23463" s="6"/>
      <c r="H23463" s="8"/>
      <c r="I23463" s="4"/>
      <c r="V23463" s="27"/>
    </row>
    <row r="23464" spans="3:22" x14ac:dyDescent="0.3">
      <c r="C23464" s="6"/>
      <c r="H23464" s="8"/>
      <c r="I23464" s="4"/>
      <c r="V23464" s="27"/>
    </row>
    <row r="23465" spans="3:22" x14ac:dyDescent="0.3">
      <c r="C23465" s="6"/>
      <c r="H23465" s="8"/>
      <c r="I23465" s="4"/>
      <c r="V23465" s="27"/>
    </row>
    <row r="23466" spans="3:22" x14ac:dyDescent="0.3">
      <c r="C23466" s="6"/>
      <c r="H23466" s="8"/>
      <c r="I23466" s="4"/>
      <c r="V23466" s="27"/>
    </row>
    <row r="23467" spans="3:22" x14ac:dyDescent="0.3">
      <c r="C23467" s="6"/>
      <c r="H23467" s="8"/>
      <c r="I23467" s="4"/>
      <c r="V23467" s="27"/>
    </row>
    <row r="23468" spans="3:22" x14ac:dyDescent="0.3">
      <c r="C23468" s="6"/>
      <c r="H23468" s="8"/>
      <c r="I23468" s="4"/>
      <c r="V23468" s="27"/>
    </row>
    <row r="23469" spans="3:22" x14ac:dyDescent="0.3">
      <c r="C23469" s="6"/>
      <c r="H23469" s="8"/>
      <c r="I23469" s="4"/>
      <c r="V23469" s="27"/>
    </row>
    <row r="23470" spans="3:22" x14ac:dyDescent="0.3">
      <c r="C23470" s="6"/>
      <c r="H23470" s="8"/>
      <c r="I23470" s="4"/>
      <c r="V23470" s="27"/>
    </row>
    <row r="23471" spans="3:22" x14ac:dyDescent="0.3">
      <c r="C23471" s="6"/>
      <c r="H23471" s="8"/>
      <c r="I23471" s="4"/>
      <c r="V23471" s="27"/>
    </row>
    <row r="23472" spans="3:22" x14ac:dyDescent="0.3">
      <c r="C23472" s="6"/>
      <c r="H23472" s="8"/>
      <c r="I23472" s="4"/>
      <c r="V23472" s="27"/>
    </row>
    <row r="23473" spans="3:22" x14ac:dyDescent="0.3">
      <c r="C23473" s="6"/>
      <c r="H23473" s="8"/>
      <c r="I23473" s="4"/>
      <c r="V23473" s="27"/>
    </row>
    <row r="23474" spans="3:22" x14ac:dyDescent="0.3">
      <c r="C23474" s="6"/>
      <c r="H23474" s="8"/>
      <c r="I23474" s="4"/>
      <c r="V23474" s="27"/>
    </row>
    <row r="23475" spans="3:22" x14ac:dyDescent="0.3">
      <c r="C23475" s="6"/>
      <c r="H23475" s="8"/>
      <c r="I23475" s="4"/>
      <c r="V23475" s="27"/>
    </row>
    <row r="23476" spans="3:22" x14ac:dyDescent="0.3">
      <c r="C23476" s="6"/>
      <c r="H23476" s="8"/>
      <c r="I23476" s="4"/>
      <c r="V23476" s="27"/>
    </row>
    <row r="23477" spans="3:22" x14ac:dyDescent="0.3">
      <c r="C23477" s="6"/>
      <c r="H23477" s="8"/>
      <c r="I23477" s="4"/>
      <c r="V23477" s="27"/>
    </row>
    <row r="23478" spans="3:22" x14ac:dyDescent="0.3">
      <c r="C23478" s="6"/>
      <c r="H23478" s="8"/>
      <c r="I23478" s="4"/>
      <c r="V23478" s="27"/>
    </row>
    <row r="23479" spans="3:22" x14ac:dyDescent="0.3">
      <c r="C23479" s="6"/>
      <c r="H23479" s="8"/>
      <c r="I23479" s="4"/>
      <c r="V23479" s="27"/>
    </row>
    <row r="23480" spans="3:22" x14ac:dyDescent="0.3">
      <c r="C23480" s="6"/>
      <c r="H23480" s="8"/>
      <c r="I23480" s="4"/>
      <c r="V23480" s="27"/>
    </row>
    <row r="23481" spans="3:22" x14ac:dyDescent="0.3">
      <c r="C23481" s="6"/>
      <c r="H23481" s="8"/>
      <c r="I23481" s="4"/>
      <c r="V23481" s="27"/>
    </row>
    <row r="23482" spans="3:22" x14ac:dyDescent="0.3">
      <c r="C23482" s="6"/>
      <c r="H23482" s="8"/>
      <c r="I23482" s="4"/>
      <c r="V23482" s="27"/>
    </row>
    <row r="23483" spans="3:22" x14ac:dyDescent="0.3">
      <c r="C23483" s="6"/>
      <c r="H23483" s="8"/>
      <c r="I23483" s="4"/>
      <c r="V23483" s="27"/>
    </row>
    <row r="23484" spans="3:22" x14ac:dyDescent="0.3">
      <c r="C23484" s="6"/>
      <c r="H23484" s="8"/>
      <c r="I23484" s="4"/>
      <c r="V23484" s="27"/>
    </row>
    <row r="23485" spans="3:22" x14ac:dyDescent="0.3">
      <c r="C23485" s="6"/>
      <c r="H23485" s="8"/>
      <c r="I23485" s="4"/>
      <c r="V23485" s="27"/>
    </row>
    <row r="23486" spans="3:22" x14ac:dyDescent="0.3">
      <c r="C23486" s="6"/>
      <c r="H23486" s="8"/>
      <c r="I23486" s="4"/>
      <c r="V23486" s="27"/>
    </row>
    <row r="23487" spans="3:22" x14ac:dyDescent="0.3">
      <c r="C23487" s="6"/>
      <c r="H23487" s="8"/>
      <c r="I23487" s="4"/>
      <c r="V23487" s="27"/>
    </row>
    <row r="23488" spans="3:22" x14ac:dyDescent="0.3">
      <c r="C23488" s="6"/>
      <c r="H23488" s="8"/>
      <c r="I23488" s="4"/>
      <c r="V23488" s="27"/>
    </row>
    <row r="23489" spans="3:22" x14ac:dyDescent="0.3">
      <c r="C23489" s="6"/>
      <c r="H23489" s="8"/>
      <c r="I23489" s="4"/>
      <c r="V23489" s="27"/>
    </row>
    <row r="23490" spans="3:22" x14ac:dyDescent="0.3">
      <c r="C23490" s="6"/>
      <c r="H23490" s="8"/>
      <c r="I23490" s="4"/>
      <c r="V23490" s="27"/>
    </row>
    <row r="23491" spans="3:22" x14ac:dyDescent="0.3">
      <c r="C23491" s="6"/>
      <c r="H23491" s="8"/>
      <c r="I23491" s="4"/>
      <c r="V23491" s="27"/>
    </row>
    <row r="23492" spans="3:22" x14ac:dyDescent="0.3">
      <c r="C23492" s="6"/>
      <c r="H23492" s="8"/>
      <c r="I23492" s="4"/>
      <c r="V23492" s="27"/>
    </row>
    <row r="23493" spans="3:22" x14ac:dyDescent="0.3">
      <c r="C23493" s="6"/>
      <c r="H23493" s="8"/>
      <c r="I23493" s="4"/>
      <c r="V23493" s="27"/>
    </row>
    <row r="23494" spans="3:22" x14ac:dyDescent="0.3">
      <c r="C23494" s="6"/>
      <c r="H23494" s="8"/>
      <c r="I23494" s="4"/>
      <c r="V23494" s="27"/>
    </row>
    <row r="23495" spans="3:22" x14ac:dyDescent="0.3">
      <c r="C23495" s="6"/>
      <c r="H23495" s="8"/>
      <c r="I23495" s="4"/>
      <c r="V23495" s="27"/>
    </row>
    <row r="23496" spans="3:22" x14ac:dyDescent="0.3">
      <c r="C23496" s="6"/>
      <c r="H23496" s="8"/>
      <c r="I23496" s="4"/>
      <c r="V23496" s="27"/>
    </row>
    <row r="23497" spans="3:22" x14ac:dyDescent="0.3">
      <c r="C23497" s="6"/>
      <c r="H23497" s="8"/>
      <c r="I23497" s="4"/>
      <c r="V23497" s="27"/>
    </row>
    <row r="23498" spans="3:22" x14ac:dyDescent="0.3">
      <c r="C23498" s="6"/>
      <c r="H23498" s="8"/>
      <c r="I23498" s="4"/>
      <c r="V23498" s="27"/>
    </row>
    <row r="23499" spans="3:22" x14ac:dyDescent="0.3">
      <c r="C23499" s="6"/>
      <c r="H23499" s="8"/>
      <c r="I23499" s="4"/>
      <c r="V23499" s="27"/>
    </row>
    <row r="23500" spans="3:22" x14ac:dyDescent="0.3">
      <c r="C23500" s="6"/>
      <c r="H23500" s="8"/>
      <c r="I23500" s="4"/>
      <c r="V23500" s="27"/>
    </row>
    <row r="23501" spans="3:22" x14ac:dyDescent="0.3">
      <c r="C23501" s="6"/>
      <c r="H23501" s="8"/>
      <c r="I23501" s="4"/>
      <c r="V23501" s="27"/>
    </row>
    <row r="23502" spans="3:22" x14ac:dyDescent="0.3">
      <c r="C23502" s="6"/>
      <c r="H23502" s="8"/>
      <c r="I23502" s="4"/>
      <c r="V23502" s="27"/>
    </row>
    <row r="23503" spans="3:22" x14ac:dyDescent="0.3">
      <c r="C23503" s="6"/>
      <c r="H23503" s="8"/>
      <c r="I23503" s="4"/>
      <c r="V23503" s="27"/>
    </row>
    <row r="23504" spans="3:22" x14ac:dyDescent="0.3">
      <c r="C23504" s="6"/>
      <c r="H23504" s="8"/>
      <c r="I23504" s="4"/>
      <c r="V23504" s="27"/>
    </row>
    <row r="23505" spans="3:22" x14ac:dyDescent="0.3">
      <c r="C23505" s="6"/>
      <c r="H23505" s="8"/>
      <c r="I23505" s="4"/>
      <c r="V23505" s="27"/>
    </row>
    <row r="23506" spans="3:22" x14ac:dyDescent="0.3">
      <c r="C23506" s="6"/>
      <c r="H23506" s="8"/>
      <c r="I23506" s="4"/>
      <c r="V23506" s="27"/>
    </row>
    <row r="23507" spans="3:22" x14ac:dyDescent="0.3">
      <c r="C23507" s="6"/>
      <c r="H23507" s="8"/>
      <c r="I23507" s="4"/>
      <c r="V23507" s="27"/>
    </row>
    <row r="23508" spans="3:22" x14ac:dyDescent="0.3">
      <c r="C23508" s="6"/>
      <c r="H23508" s="8"/>
      <c r="I23508" s="4"/>
      <c r="V23508" s="27"/>
    </row>
    <row r="23509" spans="3:22" x14ac:dyDescent="0.3">
      <c r="C23509" s="6"/>
      <c r="H23509" s="8"/>
      <c r="I23509" s="4"/>
      <c r="V23509" s="27"/>
    </row>
    <row r="23510" spans="3:22" x14ac:dyDescent="0.3">
      <c r="C23510" s="6"/>
      <c r="H23510" s="8"/>
      <c r="I23510" s="4"/>
      <c r="V23510" s="27"/>
    </row>
    <row r="23511" spans="3:22" x14ac:dyDescent="0.3">
      <c r="C23511" s="6"/>
      <c r="H23511" s="8"/>
      <c r="I23511" s="4"/>
      <c r="V23511" s="27"/>
    </row>
    <row r="23512" spans="3:22" x14ac:dyDescent="0.3">
      <c r="C23512" s="6"/>
      <c r="H23512" s="8"/>
      <c r="I23512" s="4"/>
      <c r="V23512" s="27"/>
    </row>
    <row r="23513" spans="3:22" x14ac:dyDescent="0.3">
      <c r="C23513" s="6"/>
      <c r="H23513" s="8"/>
      <c r="I23513" s="4"/>
      <c r="V23513" s="27"/>
    </row>
    <row r="23514" spans="3:22" x14ac:dyDescent="0.3">
      <c r="C23514" s="6"/>
      <c r="H23514" s="8"/>
      <c r="I23514" s="4"/>
      <c r="V23514" s="27"/>
    </row>
    <row r="23515" spans="3:22" x14ac:dyDescent="0.3">
      <c r="C23515" s="6"/>
      <c r="H23515" s="8"/>
      <c r="I23515" s="4"/>
      <c r="V23515" s="27"/>
    </row>
    <row r="23516" spans="3:22" x14ac:dyDescent="0.3">
      <c r="C23516" s="6"/>
      <c r="H23516" s="8"/>
      <c r="I23516" s="4"/>
      <c r="V23516" s="27"/>
    </row>
    <row r="23517" spans="3:22" x14ac:dyDescent="0.3">
      <c r="C23517" s="6"/>
      <c r="H23517" s="8"/>
      <c r="I23517" s="4"/>
      <c r="V23517" s="27"/>
    </row>
    <row r="23518" spans="3:22" x14ac:dyDescent="0.3">
      <c r="C23518" s="6"/>
      <c r="H23518" s="8"/>
      <c r="I23518" s="4"/>
      <c r="V23518" s="27"/>
    </row>
    <row r="23519" spans="3:22" x14ac:dyDescent="0.3">
      <c r="C23519" s="6"/>
      <c r="H23519" s="8"/>
      <c r="I23519" s="4"/>
      <c r="V23519" s="27"/>
    </row>
    <row r="23520" spans="3:22" x14ac:dyDescent="0.3">
      <c r="C23520" s="6"/>
      <c r="H23520" s="8"/>
      <c r="I23520" s="4"/>
      <c r="V23520" s="27"/>
    </row>
    <row r="23521" spans="3:22" x14ac:dyDescent="0.3">
      <c r="C23521" s="6"/>
      <c r="H23521" s="8"/>
      <c r="I23521" s="4"/>
      <c r="V23521" s="27"/>
    </row>
    <row r="23522" spans="3:22" x14ac:dyDescent="0.3">
      <c r="C23522" s="6"/>
      <c r="H23522" s="8"/>
      <c r="I23522" s="4"/>
      <c r="V23522" s="27"/>
    </row>
    <row r="23523" spans="3:22" x14ac:dyDescent="0.3">
      <c r="C23523" s="6"/>
      <c r="H23523" s="8"/>
      <c r="I23523" s="4"/>
      <c r="V23523" s="27"/>
    </row>
    <row r="23524" spans="3:22" x14ac:dyDescent="0.3">
      <c r="C23524" s="6"/>
      <c r="H23524" s="8"/>
      <c r="I23524" s="4"/>
      <c r="V23524" s="27"/>
    </row>
    <row r="23525" spans="3:22" x14ac:dyDescent="0.3">
      <c r="C23525" s="6"/>
      <c r="H23525" s="8"/>
      <c r="I23525" s="4"/>
      <c r="V23525" s="27"/>
    </row>
    <row r="23526" spans="3:22" x14ac:dyDescent="0.3">
      <c r="C23526" s="6"/>
      <c r="H23526" s="8"/>
      <c r="I23526" s="4"/>
      <c r="V23526" s="27"/>
    </row>
    <row r="23527" spans="3:22" x14ac:dyDescent="0.3">
      <c r="C23527" s="6"/>
      <c r="H23527" s="8"/>
      <c r="I23527" s="4"/>
      <c r="V23527" s="27"/>
    </row>
    <row r="23528" spans="3:22" x14ac:dyDescent="0.3">
      <c r="C23528" s="6"/>
      <c r="H23528" s="8"/>
      <c r="I23528" s="4"/>
      <c r="V23528" s="27"/>
    </row>
    <row r="23529" spans="3:22" x14ac:dyDescent="0.3">
      <c r="C23529" s="6"/>
      <c r="H23529" s="8"/>
      <c r="I23529" s="4"/>
      <c r="V23529" s="27"/>
    </row>
    <row r="23530" spans="3:22" x14ac:dyDescent="0.3">
      <c r="C23530" s="6"/>
      <c r="H23530" s="8"/>
      <c r="I23530" s="4"/>
      <c r="V23530" s="27"/>
    </row>
    <row r="23531" spans="3:22" x14ac:dyDescent="0.3">
      <c r="C23531" s="6"/>
      <c r="H23531" s="8"/>
      <c r="I23531" s="4"/>
      <c r="V23531" s="27"/>
    </row>
    <row r="23532" spans="3:22" x14ac:dyDescent="0.3">
      <c r="C23532" s="6"/>
      <c r="H23532" s="8"/>
      <c r="I23532" s="4"/>
      <c r="V23532" s="27"/>
    </row>
    <row r="23533" spans="3:22" x14ac:dyDescent="0.3">
      <c r="C23533" s="6"/>
      <c r="H23533" s="8"/>
      <c r="I23533" s="4"/>
      <c r="V23533" s="27"/>
    </row>
    <row r="23534" spans="3:22" x14ac:dyDescent="0.3">
      <c r="C23534" s="6"/>
      <c r="H23534" s="8"/>
      <c r="I23534" s="4"/>
      <c r="V23534" s="27"/>
    </row>
    <row r="23535" spans="3:22" x14ac:dyDescent="0.3">
      <c r="C23535" s="6"/>
      <c r="H23535" s="8"/>
      <c r="I23535" s="4"/>
      <c r="V23535" s="27"/>
    </row>
    <row r="23536" spans="3:22" x14ac:dyDescent="0.3">
      <c r="C23536" s="6"/>
      <c r="H23536" s="8"/>
      <c r="I23536" s="4"/>
      <c r="V23536" s="27"/>
    </row>
    <row r="23537" spans="3:22" x14ac:dyDescent="0.3">
      <c r="C23537" s="6"/>
      <c r="H23537" s="8"/>
      <c r="I23537" s="4"/>
      <c r="V23537" s="27"/>
    </row>
    <row r="23538" spans="3:22" x14ac:dyDescent="0.3">
      <c r="C23538" s="6"/>
      <c r="H23538" s="8"/>
      <c r="I23538" s="4"/>
      <c r="V23538" s="27"/>
    </row>
    <row r="23539" spans="3:22" x14ac:dyDescent="0.3">
      <c r="C23539" s="6"/>
      <c r="H23539" s="8"/>
      <c r="I23539" s="4"/>
      <c r="V23539" s="27"/>
    </row>
    <row r="23540" spans="3:22" x14ac:dyDescent="0.3">
      <c r="C23540" s="6"/>
      <c r="H23540" s="8"/>
      <c r="I23540" s="4"/>
      <c r="V23540" s="27"/>
    </row>
    <row r="23541" spans="3:22" x14ac:dyDescent="0.3">
      <c r="C23541" s="6"/>
      <c r="H23541" s="8"/>
      <c r="I23541" s="4"/>
      <c r="V23541" s="27"/>
    </row>
    <row r="23542" spans="3:22" x14ac:dyDescent="0.3">
      <c r="C23542" s="6"/>
      <c r="H23542" s="8"/>
      <c r="I23542" s="4"/>
      <c r="V23542" s="27"/>
    </row>
    <row r="23543" spans="3:22" x14ac:dyDescent="0.3">
      <c r="C23543" s="6"/>
      <c r="H23543" s="8"/>
      <c r="I23543" s="4"/>
      <c r="V23543" s="27"/>
    </row>
    <row r="23544" spans="3:22" x14ac:dyDescent="0.3">
      <c r="C23544" s="6"/>
      <c r="H23544" s="8"/>
      <c r="I23544" s="4"/>
      <c r="V23544" s="27"/>
    </row>
    <row r="23545" spans="3:22" x14ac:dyDescent="0.3">
      <c r="C23545" s="6"/>
      <c r="H23545" s="8"/>
      <c r="I23545" s="4"/>
      <c r="V23545" s="27"/>
    </row>
    <row r="23546" spans="3:22" x14ac:dyDescent="0.3">
      <c r="C23546" s="6"/>
      <c r="H23546" s="8"/>
      <c r="I23546" s="4"/>
      <c r="V23546" s="27"/>
    </row>
    <row r="23547" spans="3:22" x14ac:dyDescent="0.3">
      <c r="C23547" s="6"/>
      <c r="H23547" s="8"/>
      <c r="I23547" s="4"/>
      <c r="V23547" s="27"/>
    </row>
    <row r="23548" spans="3:22" x14ac:dyDescent="0.3">
      <c r="C23548" s="6"/>
      <c r="H23548" s="8"/>
      <c r="I23548" s="4"/>
      <c r="V23548" s="27"/>
    </row>
    <row r="23549" spans="3:22" x14ac:dyDescent="0.3">
      <c r="C23549" s="6"/>
      <c r="H23549" s="8"/>
      <c r="I23549" s="4"/>
      <c r="V23549" s="27"/>
    </row>
    <row r="23550" spans="3:22" x14ac:dyDescent="0.3">
      <c r="C23550" s="6"/>
      <c r="H23550" s="8"/>
      <c r="I23550" s="4"/>
      <c r="V23550" s="27"/>
    </row>
    <row r="23551" spans="3:22" x14ac:dyDescent="0.3">
      <c r="C23551" s="6"/>
      <c r="H23551" s="8"/>
      <c r="I23551" s="4"/>
      <c r="V23551" s="27"/>
    </row>
    <row r="23552" spans="3:22" x14ac:dyDescent="0.3">
      <c r="C23552" s="6"/>
      <c r="H23552" s="8"/>
      <c r="I23552" s="4"/>
      <c r="V23552" s="27"/>
    </row>
    <row r="23553" spans="3:22" x14ac:dyDescent="0.3">
      <c r="C23553" s="6"/>
      <c r="H23553" s="8"/>
      <c r="I23553" s="4"/>
      <c r="V23553" s="27"/>
    </row>
    <row r="23554" spans="3:22" x14ac:dyDescent="0.3">
      <c r="C23554" s="6"/>
      <c r="H23554" s="8"/>
      <c r="I23554" s="4"/>
      <c r="V23554" s="27"/>
    </row>
    <row r="23555" spans="3:22" x14ac:dyDescent="0.3">
      <c r="C23555" s="6"/>
      <c r="H23555" s="8"/>
      <c r="I23555" s="4"/>
      <c r="V23555" s="27"/>
    </row>
    <row r="23556" spans="3:22" x14ac:dyDescent="0.3">
      <c r="C23556" s="6"/>
      <c r="H23556" s="8"/>
      <c r="I23556" s="4"/>
      <c r="V23556" s="27"/>
    </row>
    <row r="23557" spans="3:22" x14ac:dyDescent="0.3">
      <c r="C23557" s="6"/>
      <c r="H23557" s="8"/>
      <c r="I23557" s="4"/>
      <c r="V23557" s="27"/>
    </row>
    <row r="23558" spans="3:22" x14ac:dyDescent="0.3">
      <c r="C23558" s="6"/>
      <c r="H23558" s="8"/>
      <c r="I23558" s="4"/>
      <c r="V23558" s="27"/>
    </row>
    <row r="23559" spans="3:22" x14ac:dyDescent="0.3">
      <c r="C23559" s="6"/>
      <c r="H23559" s="8"/>
      <c r="I23559" s="4"/>
      <c r="V23559" s="27"/>
    </row>
    <row r="23560" spans="3:22" x14ac:dyDescent="0.3">
      <c r="C23560" s="6"/>
      <c r="H23560" s="8"/>
      <c r="I23560" s="4"/>
      <c r="V23560" s="27"/>
    </row>
    <row r="23561" spans="3:22" x14ac:dyDescent="0.3">
      <c r="C23561" s="6"/>
      <c r="H23561" s="8"/>
      <c r="I23561" s="4"/>
      <c r="V23561" s="27"/>
    </row>
    <row r="23562" spans="3:22" x14ac:dyDescent="0.3">
      <c r="C23562" s="6"/>
      <c r="H23562" s="8"/>
      <c r="I23562" s="4"/>
      <c r="V23562" s="27"/>
    </row>
    <row r="23563" spans="3:22" x14ac:dyDescent="0.3">
      <c r="C23563" s="6"/>
      <c r="H23563" s="8"/>
      <c r="I23563" s="4"/>
      <c r="V23563" s="27"/>
    </row>
    <row r="23564" spans="3:22" x14ac:dyDescent="0.3">
      <c r="C23564" s="6"/>
      <c r="H23564" s="8"/>
      <c r="I23564" s="4"/>
      <c r="V23564" s="27"/>
    </row>
    <row r="23565" spans="3:22" x14ac:dyDescent="0.3">
      <c r="C23565" s="6"/>
      <c r="H23565" s="8"/>
      <c r="I23565" s="4"/>
      <c r="V23565" s="27"/>
    </row>
    <row r="23566" spans="3:22" x14ac:dyDescent="0.3">
      <c r="C23566" s="6"/>
      <c r="H23566" s="8"/>
      <c r="I23566" s="4"/>
      <c r="V23566" s="27"/>
    </row>
    <row r="23567" spans="3:22" x14ac:dyDescent="0.3">
      <c r="C23567" s="6"/>
      <c r="H23567" s="8"/>
      <c r="I23567" s="4"/>
      <c r="V23567" s="27"/>
    </row>
    <row r="23568" spans="3:22" x14ac:dyDescent="0.3">
      <c r="C23568" s="6"/>
      <c r="H23568" s="8"/>
      <c r="I23568" s="4"/>
      <c r="V23568" s="27"/>
    </row>
    <row r="23569" spans="3:22" x14ac:dyDescent="0.3">
      <c r="C23569" s="6"/>
      <c r="H23569" s="8"/>
      <c r="I23569" s="4"/>
      <c r="V23569" s="27"/>
    </row>
    <row r="23570" spans="3:22" x14ac:dyDescent="0.3">
      <c r="C23570" s="6"/>
      <c r="H23570" s="8"/>
      <c r="I23570" s="4"/>
      <c r="V23570" s="27"/>
    </row>
    <row r="23571" spans="3:22" x14ac:dyDescent="0.3">
      <c r="C23571" s="6"/>
      <c r="H23571" s="8"/>
      <c r="I23571" s="4"/>
      <c r="V23571" s="27"/>
    </row>
    <row r="23572" spans="3:22" x14ac:dyDescent="0.3">
      <c r="C23572" s="6"/>
      <c r="H23572" s="8"/>
      <c r="I23572" s="4"/>
      <c r="V23572" s="27"/>
    </row>
    <row r="23573" spans="3:22" x14ac:dyDescent="0.3">
      <c r="C23573" s="6"/>
      <c r="H23573" s="8"/>
      <c r="I23573" s="4"/>
      <c r="V23573" s="27"/>
    </row>
    <row r="23574" spans="3:22" x14ac:dyDescent="0.3">
      <c r="C23574" s="6"/>
      <c r="H23574" s="8"/>
      <c r="I23574" s="4"/>
      <c r="V23574" s="27"/>
    </row>
    <row r="23575" spans="3:22" x14ac:dyDescent="0.3">
      <c r="C23575" s="6"/>
      <c r="H23575" s="8"/>
      <c r="I23575" s="4"/>
      <c r="V23575" s="27"/>
    </row>
    <row r="23576" spans="3:22" x14ac:dyDescent="0.3">
      <c r="C23576" s="6"/>
      <c r="H23576" s="8"/>
      <c r="I23576" s="4"/>
      <c r="V23576" s="27"/>
    </row>
    <row r="23577" spans="3:22" x14ac:dyDescent="0.3">
      <c r="C23577" s="6"/>
      <c r="H23577" s="8"/>
      <c r="I23577" s="4"/>
      <c r="V23577" s="27"/>
    </row>
    <row r="23578" spans="3:22" x14ac:dyDescent="0.3">
      <c r="C23578" s="6"/>
      <c r="H23578" s="8"/>
      <c r="I23578" s="4"/>
      <c r="V23578" s="27"/>
    </row>
    <row r="23579" spans="3:22" x14ac:dyDescent="0.3">
      <c r="C23579" s="6"/>
      <c r="H23579" s="8"/>
      <c r="I23579" s="4"/>
      <c r="V23579" s="27"/>
    </row>
    <row r="23580" spans="3:22" x14ac:dyDescent="0.3">
      <c r="C23580" s="6"/>
      <c r="H23580" s="8"/>
      <c r="I23580" s="4"/>
      <c r="V23580" s="27"/>
    </row>
    <row r="23581" spans="3:22" x14ac:dyDescent="0.3">
      <c r="C23581" s="6"/>
      <c r="H23581" s="8"/>
      <c r="I23581" s="4"/>
      <c r="V23581" s="27"/>
    </row>
    <row r="23582" spans="3:22" x14ac:dyDescent="0.3">
      <c r="C23582" s="6"/>
      <c r="H23582" s="8"/>
      <c r="I23582" s="4"/>
      <c r="V23582" s="27"/>
    </row>
    <row r="23583" spans="3:22" x14ac:dyDescent="0.3">
      <c r="C23583" s="6"/>
      <c r="H23583" s="8"/>
      <c r="I23583" s="4"/>
      <c r="V23583" s="27"/>
    </row>
    <row r="23584" spans="3:22" x14ac:dyDescent="0.3">
      <c r="C23584" s="6"/>
      <c r="H23584" s="8"/>
      <c r="I23584" s="4"/>
      <c r="V23584" s="27"/>
    </row>
    <row r="23585" spans="3:22" x14ac:dyDescent="0.3">
      <c r="C23585" s="6"/>
      <c r="H23585" s="8"/>
      <c r="I23585" s="4"/>
      <c r="V23585" s="27"/>
    </row>
    <row r="23586" spans="3:22" x14ac:dyDescent="0.3">
      <c r="C23586" s="6"/>
      <c r="H23586" s="8"/>
      <c r="I23586" s="4"/>
      <c r="V23586" s="27"/>
    </row>
    <row r="23587" spans="3:22" x14ac:dyDescent="0.3">
      <c r="C23587" s="6"/>
      <c r="H23587" s="8"/>
      <c r="I23587" s="4"/>
      <c r="V23587" s="27"/>
    </row>
    <row r="23588" spans="3:22" x14ac:dyDescent="0.3">
      <c r="C23588" s="6"/>
      <c r="H23588" s="8"/>
      <c r="I23588" s="4"/>
      <c r="V23588" s="27"/>
    </row>
    <row r="23589" spans="3:22" x14ac:dyDescent="0.3">
      <c r="C23589" s="6"/>
      <c r="H23589" s="8"/>
      <c r="I23589" s="4"/>
      <c r="V23589" s="27"/>
    </row>
    <row r="23590" spans="3:22" x14ac:dyDescent="0.3">
      <c r="C23590" s="6"/>
      <c r="H23590" s="8"/>
      <c r="I23590" s="4"/>
      <c r="V23590" s="27"/>
    </row>
    <row r="23591" spans="3:22" x14ac:dyDescent="0.3">
      <c r="C23591" s="6"/>
      <c r="H23591" s="8"/>
      <c r="I23591" s="4"/>
      <c r="V23591" s="27"/>
    </row>
    <row r="23592" spans="3:22" x14ac:dyDescent="0.3">
      <c r="C23592" s="6"/>
      <c r="H23592" s="8"/>
      <c r="I23592" s="4"/>
      <c r="V23592" s="27"/>
    </row>
    <row r="23593" spans="3:22" x14ac:dyDescent="0.3">
      <c r="C23593" s="6"/>
      <c r="H23593" s="8"/>
      <c r="I23593" s="4"/>
      <c r="V23593" s="27"/>
    </row>
    <row r="23594" spans="3:22" x14ac:dyDescent="0.3">
      <c r="C23594" s="6"/>
      <c r="H23594" s="8"/>
      <c r="I23594" s="4"/>
      <c r="V23594" s="27"/>
    </row>
    <row r="23595" spans="3:22" x14ac:dyDescent="0.3">
      <c r="C23595" s="6"/>
      <c r="H23595" s="8"/>
      <c r="I23595" s="4"/>
      <c r="V23595" s="27"/>
    </row>
    <row r="23596" spans="3:22" x14ac:dyDescent="0.3">
      <c r="C23596" s="6"/>
      <c r="H23596" s="8"/>
      <c r="I23596" s="4"/>
      <c r="V23596" s="27"/>
    </row>
    <row r="23597" spans="3:22" x14ac:dyDescent="0.3">
      <c r="C23597" s="6"/>
      <c r="H23597" s="8"/>
      <c r="I23597" s="4"/>
      <c r="V23597" s="27"/>
    </row>
    <row r="23598" spans="3:22" x14ac:dyDescent="0.3">
      <c r="C23598" s="6"/>
      <c r="H23598" s="8"/>
      <c r="I23598" s="4"/>
      <c r="V23598" s="27"/>
    </row>
    <row r="23599" spans="3:22" x14ac:dyDescent="0.3">
      <c r="C23599" s="6"/>
      <c r="H23599" s="8"/>
      <c r="I23599" s="4"/>
      <c r="V23599" s="27"/>
    </row>
    <row r="23600" spans="3:22" x14ac:dyDescent="0.3">
      <c r="C23600" s="6"/>
      <c r="H23600" s="8"/>
      <c r="I23600" s="4"/>
      <c r="V23600" s="27"/>
    </row>
    <row r="23601" spans="3:22" x14ac:dyDescent="0.3">
      <c r="C23601" s="6"/>
      <c r="H23601" s="8"/>
      <c r="I23601" s="4"/>
      <c r="V23601" s="27"/>
    </row>
    <row r="23602" spans="3:22" x14ac:dyDescent="0.3">
      <c r="C23602" s="6"/>
      <c r="H23602" s="8"/>
      <c r="I23602" s="4"/>
      <c r="V23602" s="27"/>
    </row>
    <row r="23603" spans="3:22" x14ac:dyDescent="0.3">
      <c r="C23603" s="6"/>
      <c r="H23603" s="8"/>
      <c r="I23603" s="4"/>
      <c r="V23603" s="27"/>
    </row>
    <row r="23604" spans="3:22" x14ac:dyDescent="0.3">
      <c r="C23604" s="6"/>
      <c r="H23604" s="8"/>
      <c r="I23604" s="4"/>
      <c r="V23604" s="27"/>
    </row>
    <row r="23605" spans="3:22" x14ac:dyDescent="0.3">
      <c r="C23605" s="6"/>
      <c r="H23605" s="8"/>
      <c r="I23605" s="4"/>
      <c r="V23605" s="27"/>
    </row>
    <row r="23606" spans="3:22" x14ac:dyDescent="0.3">
      <c r="C23606" s="6"/>
      <c r="H23606" s="8"/>
      <c r="I23606" s="4"/>
      <c r="V23606" s="27"/>
    </row>
    <row r="23607" spans="3:22" x14ac:dyDescent="0.3">
      <c r="C23607" s="6"/>
      <c r="H23607" s="8"/>
      <c r="I23607" s="4"/>
      <c r="V23607" s="27"/>
    </row>
    <row r="23608" spans="3:22" x14ac:dyDescent="0.3">
      <c r="C23608" s="6"/>
      <c r="H23608" s="8"/>
      <c r="I23608" s="4"/>
      <c r="V23608" s="27"/>
    </row>
    <row r="23609" spans="3:22" x14ac:dyDescent="0.3">
      <c r="C23609" s="6"/>
      <c r="H23609" s="8"/>
      <c r="I23609" s="4"/>
      <c r="V23609" s="27"/>
    </row>
    <row r="23610" spans="3:22" x14ac:dyDescent="0.3">
      <c r="C23610" s="6"/>
      <c r="H23610" s="8"/>
      <c r="I23610" s="4"/>
      <c r="V23610" s="27"/>
    </row>
    <row r="23611" spans="3:22" x14ac:dyDescent="0.3">
      <c r="C23611" s="6"/>
      <c r="H23611" s="8"/>
      <c r="I23611" s="4"/>
      <c r="V23611" s="27"/>
    </row>
    <row r="23612" spans="3:22" x14ac:dyDescent="0.3">
      <c r="C23612" s="6"/>
      <c r="H23612" s="8"/>
      <c r="I23612" s="4"/>
      <c r="V23612" s="27"/>
    </row>
    <row r="23613" spans="3:22" x14ac:dyDescent="0.3">
      <c r="C23613" s="6"/>
      <c r="H23613" s="8"/>
      <c r="I23613" s="4"/>
      <c r="V23613" s="27"/>
    </row>
    <row r="23614" spans="3:22" x14ac:dyDescent="0.3">
      <c r="C23614" s="6"/>
      <c r="H23614" s="8"/>
      <c r="I23614" s="4"/>
      <c r="V23614" s="27"/>
    </row>
    <row r="23615" spans="3:22" x14ac:dyDescent="0.3">
      <c r="C23615" s="6"/>
      <c r="H23615" s="8"/>
      <c r="I23615" s="4"/>
      <c r="V23615" s="27"/>
    </row>
    <row r="23616" spans="3:22" x14ac:dyDescent="0.3">
      <c r="C23616" s="6"/>
      <c r="H23616" s="8"/>
      <c r="I23616" s="4"/>
      <c r="V23616" s="27"/>
    </row>
    <row r="23617" spans="3:22" x14ac:dyDescent="0.3">
      <c r="C23617" s="6"/>
      <c r="H23617" s="8"/>
      <c r="I23617" s="4"/>
      <c r="V23617" s="27"/>
    </row>
    <row r="23618" spans="3:22" x14ac:dyDescent="0.3">
      <c r="C23618" s="6"/>
      <c r="H23618" s="8"/>
      <c r="I23618" s="4"/>
      <c r="V23618" s="27"/>
    </row>
    <row r="23619" spans="3:22" x14ac:dyDescent="0.3">
      <c r="C23619" s="6"/>
      <c r="H23619" s="8"/>
      <c r="I23619" s="4"/>
      <c r="V23619" s="27"/>
    </row>
    <row r="23620" spans="3:22" x14ac:dyDescent="0.3">
      <c r="C23620" s="6"/>
      <c r="H23620" s="8"/>
      <c r="I23620" s="4"/>
      <c r="V23620" s="27"/>
    </row>
    <row r="23621" spans="3:22" x14ac:dyDescent="0.3">
      <c r="C23621" s="6"/>
      <c r="H23621" s="8"/>
      <c r="I23621" s="4"/>
      <c r="V23621" s="27"/>
    </row>
    <row r="23622" spans="3:22" x14ac:dyDescent="0.3">
      <c r="C23622" s="6"/>
      <c r="H23622" s="8"/>
      <c r="I23622" s="4"/>
      <c r="V23622" s="27"/>
    </row>
    <row r="23623" spans="3:22" x14ac:dyDescent="0.3">
      <c r="C23623" s="6"/>
      <c r="H23623" s="8"/>
      <c r="I23623" s="4"/>
      <c r="V23623" s="27"/>
    </row>
    <row r="23624" spans="3:22" x14ac:dyDescent="0.3">
      <c r="C23624" s="6"/>
      <c r="H23624" s="8"/>
      <c r="I23624" s="4"/>
      <c r="V23624" s="27"/>
    </row>
    <row r="23625" spans="3:22" x14ac:dyDescent="0.3">
      <c r="C23625" s="6"/>
      <c r="H23625" s="8"/>
      <c r="I23625" s="4"/>
      <c r="V23625" s="27"/>
    </row>
    <row r="23626" spans="3:22" x14ac:dyDescent="0.3">
      <c r="C23626" s="6"/>
      <c r="H23626" s="8"/>
      <c r="I23626" s="4"/>
      <c r="V23626" s="27"/>
    </row>
    <row r="23627" spans="3:22" x14ac:dyDescent="0.3">
      <c r="C23627" s="6"/>
      <c r="H23627" s="8"/>
      <c r="I23627" s="4"/>
      <c r="V23627" s="27"/>
    </row>
    <row r="23628" spans="3:22" x14ac:dyDescent="0.3">
      <c r="C23628" s="6"/>
      <c r="H23628" s="8"/>
      <c r="I23628" s="4"/>
      <c r="V23628" s="27"/>
    </row>
    <row r="23629" spans="3:22" x14ac:dyDescent="0.3">
      <c r="C23629" s="6"/>
      <c r="H23629" s="8"/>
      <c r="I23629" s="4"/>
      <c r="V23629" s="27"/>
    </row>
    <row r="23630" spans="3:22" x14ac:dyDescent="0.3">
      <c r="C23630" s="6"/>
      <c r="H23630" s="8"/>
      <c r="I23630" s="4"/>
      <c r="V23630" s="27"/>
    </row>
    <row r="23631" spans="3:22" x14ac:dyDescent="0.3">
      <c r="C23631" s="6"/>
      <c r="H23631" s="8"/>
      <c r="I23631" s="4"/>
      <c r="V23631" s="27"/>
    </row>
    <row r="23632" spans="3:22" x14ac:dyDescent="0.3">
      <c r="C23632" s="6"/>
      <c r="H23632" s="8"/>
      <c r="I23632" s="4"/>
      <c r="V23632" s="27"/>
    </row>
    <row r="23633" spans="3:22" x14ac:dyDescent="0.3">
      <c r="C23633" s="6"/>
      <c r="H23633" s="8"/>
      <c r="I23633" s="4"/>
      <c r="V23633" s="27"/>
    </row>
    <row r="23634" spans="3:22" x14ac:dyDescent="0.3">
      <c r="C23634" s="6"/>
      <c r="H23634" s="8"/>
      <c r="I23634" s="4"/>
      <c r="V23634" s="27"/>
    </row>
    <row r="23635" spans="3:22" x14ac:dyDescent="0.3">
      <c r="C23635" s="6"/>
      <c r="H23635" s="8"/>
      <c r="I23635" s="4"/>
      <c r="V23635" s="27"/>
    </row>
    <row r="23636" spans="3:22" x14ac:dyDescent="0.3">
      <c r="C23636" s="6"/>
      <c r="H23636" s="8"/>
      <c r="I23636" s="4"/>
      <c r="V23636" s="27"/>
    </row>
    <row r="23637" spans="3:22" x14ac:dyDescent="0.3">
      <c r="C23637" s="6"/>
      <c r="H23637" s="8"/>
      <c r="I23637" s="4"/>
      <c r="V23637" s="27"/>
    </row>
    <row r="23638" spans="3:22" x14ac:dyDescent="0.3">
      <c r="C23638" s="6"/>
      <c r="H23638" s="8"/>
      <c r="I23638" s="4"/>
      <c r="V23638" s="27"/>
    </row>
    <row r="23639" spans="3:22" x14ac:dyDescent="0.3">
      <c r="C23639" s="6"/>
      <c r="H23639" s="8"/>
      <c r="I23639" s="4"/>
      <c r="V23639" s="27"/>
    </row>
    <row r="23640" spans="3:22" x14ac:dyDescent="0.3">
      <c r="C23640" s="6"/>
      <c r="H23640" s="8"/>
      <c r="I23640" s="4"/>
      <c r="V23640" s="27"/>
    </row>
    <row r="23641" spans="3:22" x14ac:dyDescent="0.3">
      <c r="C23641" s="6"/>
      <c r="H23641" s="8"/>
      <c r="I23641" s="4"/>
      <c r="V23641" s="27"/>
    </row>
    <row r="23642" spans="3:22" x14ac:dyDescent="0.3">
      <c r="C23642" s="6"/>
      <c r="H23642" s="8"/>
      <c r="I23642" s="4"/>
      <c r="V23642" s="27"/>
    </row>
    <row r="23643" spans="3:22" x14ac:dyDescent="0.3">
      <c r="C23643" s="6"/>
      <c r="H23643" s="8"/>
      <c r="I23643" s="4"/>
      <c r="V23643" s="27"/>
    </row>
    <row r="23644" spans="3:22" x14ac:dyDescent="0.3">
      <c r="C23644" s="6"/>
      <c r="H23644" s="8"/>
      <c r="I23644" s="4"/>
      <c r="V23644" s="27"/>
    </row>
    <row r="23645" spans="3:22" x14ac:dyDescent="0.3">
      <c r="C23645" s="6"/>
      <c r="H23645" s="8"/>
      <c r="I23645" s="4"/>
      <c r="V23645" s="27"/>
    </row>
    <row r="23646" spans="3:22" x14ac:dyDescent="0.3">
      <c r="C23646" s="6"/>
      <c r="H23646" s="8"/>
      <c r="I23646" s="4"/>
      <c r="V23646" s="27"/>
    </row>
    <row r="23647" spans="3:22" x14ac:dyDescent="0.3">
      <c r="C23647" s="6"/>
      <c r="H23647" s="8"/>
      <c r="I23647" s="4"/>
      <c r="V23647" s="27"/>
    </row>
    <row r="23648" spans="3:22" x14ac:dyDescent="0.3">
      <c r="C23648" s="6"/>
      <c r="H23648" s="8"/>
      <c r="I23648" s="4"/>
      <c r="V23648" s="27"/>
    </row>
    <row r="23649" spans="3:22" x14ac:dyDescent="0.3">
      <c r="C23649" s="6"/>
      <c r="H23649" s="8"/>
      <c r="I23649" s="4"/>
      <c r="V23649" s="27"/>
    </row>
    <row r="23650" spans="3:22" x14ac:dyDescent="0.3">
      <c r="C23650" s="6"/>
      <c r="H23650" s="8"/>
      <c r="I23650" s="4"/>
      <c r="V23650" s="27"/>
    </row>
    <row r="23651" spans="3:22" x14ac:dyDescent="0.3">
      <c r="C23651" s="6"/>
      <c r="H23651" s="8"/>
      <c r="I23651" s="4"/>
      <c r="V23651" s="27"/>
    </row>
    <row r="23652" spans="3:22" x14ac:dyDescent="0.3">
      <c r="C23652" s="6"/>
      <c r="H23652" s="8"/>
      <c r="I23652" s="4"/>
      <c r="V23652" s="27"/>
    </row>
    <row r="23653" spans="3:22" x14ac:dyDescent="0.3">
      <c r="C23653" s="6"/>
      <c r="H23653" s="8"/>
      <c r="I23653" s="4"/>
      <c r="V23653" s="27"/>
    </row>
    <row r="23654" spans="3:22" x14ac:dyDescent="0.3">
      <c r="C23654" s="6"/>
      <c r="H23654" s="8"/>
      <c r="I23654" s="4"/>
      <c r="V23654" s="27"/>
    </row>
    <row r="23655" spans="3:22" x14ac:dyDescent="0.3">
      <c r="C23655" s="6"/>
      <c r="H23655" s="8"/>
      <c r="I23655" s="4"/>
      <c r="V23655" s="27"/>
    </row>
    <row r="23656" spans="3:22" x14ac:dyDescent="0.3">
      <c r="C23656" s="6"/>
      <c r="H23656" s="8"/>
      <c r="I23656" s="4"/>
      <c r="V23656" s="27"/>
    </row>
    <row r="23657" spans="3:22" x14ac:dyDescent="0.3">
      <c r="C23657" s="6"/>
      <c r="H23657" s="8"/>
      <c r="I23657" s="4"/>
      <c r="V23657" s="27"/>
    </row>
    <row r="23658" spans="3:22" x14ac:dyDescent="0.3">
      <c r="C23658" s="6"/>
      <c r="H23658" s="8"/>
      <c r="I23658" s="4"/>
      <c r="V23658" s="27"/>
    </row>
    <row r="23659" spans="3:22" x14ac:dyDescent="0.3">
      <c r="C23659" s="6"/>
      <c r="H23659" s="8"/>
      <c r="I23659" s="4"/>
      <c r="V23659" s="27"/>
    </row>
    <row r="23660" spans="3:22" x14ac:dyDescent="0.3">
      <c r="C23660" s="6"/>
      <c r="H23660" s="8"/>
      <c r="I23660" s="4"/>
      <c r="V23660" s="27"/>
    </row>
    <row r="23661" spans="3:22" x14ac:dyDescent="0.3">
      <c r="C23661" s="6"/>
      <c r="H23661" s="8"/>
      <c r="I23661" s="4"/>
      <c r="V23661" s="27"/>
    </row>
    <row r="23662" spans="3:22" x14ac:dyDescent="0.3">
      <c r="C23662" s="6"/>
      <c r="H23662" s="8"/>
      <c r="I23662" s="4"/>
      <c r="V23662" s="27"/>
    </row>
    <row r="23663" spans="3:22" x14ac:dyDescent="0.3">
      <c r="C23663" s="6"/>
      <c r="H23663" s="8"/>
      <c r="I23663" s="4"/>
      <c r="V23663" s="27"/>
    </row>
    <row r="23664" spans="3:22" x14ac:dyDescent="0.3">
      <c r="C23664" s="6"/>
      <c r="H23664" s="8"/>
      <c r="I23664" s="4"/>
      <c r="V23664" s="27"/>
    </row>
    <row r="23665" spans="3:22" x14ac:dyDescent="0.3">
      <c r="C23665" s="6"/>
      <c r="H23665" s="8"/>
      <c r="I23665" s="4"/>
      <c r="V23665" s="27"/>
    </row>
    <row r="23666" spans="3:22" x14ac:dyDescent="0.3">
      <c r="C23666" s="6"/>
      <c r="H23666" s="8"/>
      <c r="I23666" s="4"/>
      <c r="V23666" s="27"/>
    </row>
    <row r="23667" spans="3:22" x14ac:dyDescent="0.3">
      <c r="C23667" s="6"/>
      <c r="H23667" s="8"/>
      <c r="I23667" s="4"/>
      <c r="V23667" s="27"/>
    </row>
    <row r="23668" spans="3:22" x14ac:dyDescent="0.3">
      <c r="C23668" s="6"/>
      <c r="H23668" s="8"/>
      <c r="I23668" s="4"/>
      <c r="V23668" s="27"/>
    </row>
    <row r="23669" spans="3:22" x14ac:dyDescent="0.3">
      <c r="C23669" s="6"/>
      <c r="H23669" s="8"/>
      <c r="I23669" s="4"/>
      <c r="V23669" s="27"/>
    </row>
    <row r="23670" spans="3:22" x14ac:dyDescent="0.3">
      <c r="C23670" s="6"/>
      <c r="H23670" s="8"/>
      <c r="I23670" s="4"/>
      <c r="V23670" s="27"/>
    </row>
    <row r="23671" spans="3:22" x14ac:dyDescent="0.3">
      <c r="C23671" s="6"/>
      <c r="H23671" s="8"/>
      <c r="I23671" s="4"/>
      <c r="V23671" s="27"/>
    </row>
    <row r="23672" spans="3:22" x14ac:dyDescent="0.3">
      <c r="C23672" s="6"/>
      <c r="H23672" s="8"/>
      <c r="I23672" s="4"/>
      <c r="V23672" s="27"/>
    </row>
    <row r="23673" spans="3:22" x14ac:dyDescent="0.3">
      <c r="C23673" s="6"/>
      <c r="H23673" s="8"/>
      <c r="I23673" s="4"/>
      <c r="V23673" s="27"/>
    </row>
    <row r="23674" spans="3:22" x14ac:dyDescent="0.3">
      <c r="C23674" s="6"/>
      <c r="H23674" s="8"/>
      <c r="I23674" s="4"/>
      <c r="V23674" s="27"/>
    </row>
    <row r="23675" spans="3:22" x14ac:dyDescent="0.3">
      <c r="C23675" s="6"/>
      <c r="H23675" s="8"/>
      <c r="I23675" s="4"/>
      <c r="V23675" s="27"/>
    </row>
    <row r="23676" spans="3:22" x14ac:dyDescent="0.3">
      <c r="C23676" s="6"/>
      <c r="H23676" s="8"/>
      <c r="I23676" s="4"/>
      <c r="V23676" s="27"/>
    </row>
    <row r="23677" spans="3:22" x14ac:dyDescent="0.3">
      <c r="C23677" s="6"/>
      <c r="H23677" s="8"/>
      <c r="I23677" s="4"/>
      <c r="V23677" s="27"/>
    </row>
    <row r="23678" spans="3:22" x14ac:dyDescent="0.3">
      <c r="C23678" s="6"/>
      <c r="H23678" s="8"/>
      <c r="I23678" s="4"/>
      <c r="V23678" s="27"/>
    </row>
    <row r="23679" spans="3:22" x14ac:dyDescent="0.3">
      <c r="C23679" s="6"/>
      <c r="H23679" s="8"/>
      <c r="I23679" s="4"/>
      <c r="V23679" s="27"/>
    </row>
    <row r="23680" spans="3:22" x14ac:dyDescent="0.3">
      <c r="C23680" s="6"/>
      <c r="H23680" s="8"/>
      <c r="I23680" s="4"/>
      <c r="V23680" s="27"/>
    </row>
    <row r="23681" spans="3:22" x14ac:dyDescent="0.3">
      <c r="C23681" s="6"/>
      <c r="H23681" s="8"/>
      <c r="I23681" s="4"/>
      <c r="V23681" s="27"/>
    </row>
    <row r="23682" spans="3:22" x14ac:dyDescent="0.3">
      <c r="C23682" s="6"/>
      <c r="H23682" s="8"/>
      <c r="I23682" s="4"/>
      <c r="V23682" s="27"/>
    </row>
    <row r="23683" spans="3:22" x14ac:dyDescent="0.3">
      <c r="C23683" s="6"/>
      <c r="H23683" s="8"/>
      <c r="I23683" s="4"/>
      <c r="V23683" s="27"/>
    </row>
    <row r="23684" spans="3:22" x14ac:dyDescent="0.3">
      <c r="C23684" s="6"/>
      <c r="H23684" s="8"/>
      <c r="I23684" s="4"/>
      <c r="V23684" s="27"/>
    </row>
    <row r="23685" spans="3:22" x14ac:dyDescent="0.3">
      <c r="C23685" s="6"/>
      <c r="H23685" s="8"/>
      <c r="I23685" s="4"/>
      <c r="V23685" s="27"/>
    </row>
    <row r="23686" spans="3:22" x14ac:dyDescent="0.3">
      <c r="C23686" s="6"/>
      <c r="H23686" s="8"/>
      <c r="I23686" s="4"/>
      <c r="V23686" s="27"/>
    </row>
    <row r="23687" spans="3:22" x14ac:dyDescent="0.3">
      <c r="C23687" s="6"/>
      <c r="H23687" s="8"/>
      <c r="I23687" s="4"/>
      <c r="V23687" s="27"/>
    </row>
    <row r="23688" spans="3:22" x14ac:dyDescent="0.3">
      <c r="C23688" s="6"/>
      <c r="H23688" s="8"/>
      <c r="I23688" s="4"/>
      <c r="V23688" s="27"/>
    </row>
    <row r="23689" spans="3:22" x14ac:dyDescent="0.3">
      <c r="C23689" s="6"/>
      <c r="H23689" s="8"/>
      <c r="I23689" s="4"/>
      <c r="V23689" s="27"/>
    </row>
    <row r="23690" spans="3:22" x14ac:dyDescent="0.3">
      <c r="C23690" s="6"/>
      <c r="H23690" s="8"/>
      <c r="I23690" s="4"/>
      <c r="V23690" s="27"/>
    </row>
    <row r="23691" spans="3:22" x14ac:dyDescent="0.3">
      <c r="C23691" s="6"/>
      <c r="H23691" s="8"/>
      <c r="I23691" s="4"/>
      <c r="V23691" s="27"/>
    </row>
    <row r="23692" spans="3:22" x14ac:dyDescent="0.3">
      <c r="C23692" s="6"/>
      <c r="H23692" s="8"/>
      <c r="I23692" s="4"/>
      <c r="V23692" s="27"/>
    </row>
    <row r="23693" spans="3:22" x14ac:dyDescent="0.3">
      <c r="C23693" s="6"/>
      <c r="H23693" s="8"/>
      <c r="I23693" s="4"/>
      <c r="V23693" s="27"/>
    </row>
    <row r="23694" spans="3:22" x14ac:dyDescent="0.3">
      <c r="C23694" s="6"/>
      <c r="H23694" s="8"/>
      <c r="I23694" s="4"/>
      <c r="V23694" s="27"/>
    </row>
    <row r="23695" spans="3:22" x14ac:dyDescent="0.3">
      <c r="C23695" s="6"/>
      <c r="H23695" s="8"/>
      <c r="I23695" s="4"/>
      <c r="V23695" s="27"/>
    </row>
    <row r="23696" spans="3:22" x14ac:dyDescent="0.3">
      <c r="C23696" s="6"/>
      <c r="H23696" s="8"/>
      <c r="I23696" s="4"/>
      <c r="V23696" s="27"/>
    </row>
    <row r="23697" spans="3:22" x14ac:dyDescent="0.3">
      <c r="C23697" s="6"/>
      <c r="H23697" s="8"/>
      <c r="I23697" s="4"/>
      <c r="V23697" s="27"/>
    </row>
    <row r="23698" spans="3:22" x14ac:dyDescent="0.3">
      <c r="C23698" s="6"/>
      <c r="H23698" s="8"/>
      <c r="I23698" s="4"/>
      <c r="V23698" s="27"/>
    </row>
    <row r="23699" spans="3:22" x14ac:dyDescent="0.3">
      <c r="C23699" s="6"/>
      <c r="H23699" s="8"/>
      <c r="I23699" s="4"/>
      <c r="V23699" s="27"/>
    </row>
    <row r="23700" spans="3:22" x14ac:dyDescent="0.3">
      <c r="C23700" s="6"/>
      <c r="H23700" s="8"/>
      <c r="I23700" s="4"/>
      <c r="V23700" s="27"/>
    </row>
    <row r="23701" spans="3:22" x14ac:dyDescent="0.3">
      <c r="C23701" s="6"/>
      <c r="H23701" s="8"/>
      <c r="I23701" s="4"/>
      <c r="V23701" s="27"/>
    </row>
    <row r="23702" spans="3:22" x14ac:dyDescent="0.3">
      <c r="C23702" s="6"/>
      <c r="H23702" s="8"/>
      <c r="I23702" s="4"/>
      <c r="V23702" s="27"/>
    </row>
    <row r="23703" spans="3:22" x14ac:dyDescent="0.3">
      <c r="C23703" s="6"/>
      <c r="H23703" s="8"/>
      <c r="I23703" s="4"/>
      <c r="V23703" s="27"/>
    </row>
    <row r="23704" spans="3:22" x14ac:dyDescent="0.3">
      <c r="C23704" s="6"/>
      <c r="H23704" s="8"/>
      <c r="I23704" s="4"/>
      <c r="V23704" s="27"/>
    </row>
    <row r="23705" spans="3:22" x14ac:dyDescent="0.3">
      <c r="C23705" s="6"/>
      <c r="H23705" s="8"/>
      <c r="I23705" s="4"/>
      <c r="V23705" s="27"/>
    </row>
    <row r="23706" spans="3:22" x14ac:dyDescent="0.3">
      <c r="C23706" s="6"/>
      <c r="H23706" s="8"/>
      <c r="I23706" s="4"/>
      <c r="V23706" s="27"/>
    </row>
    <row r="23707" spans="3:22" x14ac:dyDescent="0.3">
      <c r="C23707" s="6"/>
      <c r="H23707" s="8"/>
      <c r="I23707" s="4"/>
      <c r="V23707" s="27"/>
    </row>
    <row r="23708" spans="3:22" x14ac:dyDescent="0.3">
      <c r="C23708" s="6"/>
      <c r="H23708" s="8"/>
      <c r="I23708" s="4"/>
      <c r="V23708" s="27"/>
    </row>
    <row r="23709" spans="3:22" x14ac:dyDescent="0.3">
      <c r="C23709" s="6"/>
      <c r="H23709" s="8"/>
      <c r="I23709" s="4"/>
      <c r="V23709" s="27"/>
    </row>
    <row r="23710" spans="3:22" x14ac:dyDescent="0.3">
      <c r="C23710" s="6"/>
      <c r="H23710" s="8"/>
      <c r="I23710" s="4"/>
      <c r="V23710" s="27"/>
    </row>
    <row r="23711" spans="3:22" x14ac:dyDescent="0.3">
      <c r="C23711" s="6"/>
      <c r="H23711" s="8"/>
      <c r="I23711" s="4"/>
      <c r="V23711" s="27"/>
    </row>
    <row r="23712" spans="3:22" x14ac:dyDescent="0.3">
      <c r="C23712" s="6"/>
      <c r="H23712" s="8"/>
      <c r="I23712" s="4"/>
      <c r="V23712" s="27"/>
    </row>
    <row r="23713" spans="3:22" x14ac:dyDescent="0.3">
      <c r="C23713" s="6"/>
      <c r="H23713" s="8"/>
      <c r="I23713" s="4"/>
      <c r="V23713" s="27"/>
    </row>
    <row r="23714" spans="3:22" x14ac:dyDescent="0.3">
      <c r="C23714" s="6"/>
      <c r="H23714" s="8"/>
      <c r="I23714" s="4"/>
      <c r="V23714" s="27"/>
    </row>
    <row r="23715" spans="3:22" x14ac:dyDescent="0.3">
      <c r="C23715" s="6"/>
      <c r="H23715" s="8"/>
      <c r="I23715" s="4"/>
      <c r="V23715" s="27"/>
    </row>
    <row r="23716" spans="3:22" x14ac:dyDescent="0.3">
      <c r="C23716" s="6"/>
      <c r="H23716" s="8"/>
      <c r="I23716" s="4"/>
      <c r="V23716" s="27"/>
    </row>
    <row r="23717" spans="3:22" x14ac:dyDescent="0.3">
      <c r="C23717" s="6"/>
      <c r="H23717" s="8"/>
      <c r="I23717" s="4"/>
      <c r="V23717" s="27"/>
    </row>
    <row r="23718" spans="3:22" x14ac:dyDescent="0.3">
      <c r="C23718" s="6"/>
      <c r="H23718" s="8"/>
      <c r="I23718" s="4"/>
      <c r="V23718" s="27"/>
    </row>
    <row r="23719" spans="3:22" x14ac:dyDescent="0.3">
      <c r="C23719" s="6"/>
      <c r="H23719" s="8"/>
      <c r="I23719" s="4"/>
      <c r="V23719" s="27"/>
    </row>
    <row r="23720" spans="3:22" x14ac:dyDescent="0.3">
      <c r="C23720" s="6"/>
      <c r="H23720" s="8"/>
      <c r="I23720" s="4"/>
      <c r="V23720" s="27"/>
    </row>
    <row r="23721" spans="3:22" x14ac:dyDescent="0.3">
      <c r="C23721" s="6"/>
      <c r="H23721" s="8"/>
      <c r="I23721" s="4"/>
      <c r="V23721" s="27"/>
    </row>
    <row r="23722" spans="3:22" x14ac:dyDescent="0.3">
      <c r="C23722" s="6"/>
      <c r="H23722" s="8"/>
      <c r="I23722" s="4"/>
      <c r="V23722" s="27"/>
    </row>
    <row r="23723" spans="3:22" x14ac:dyDescent="0.3">
      <c r="C23723" s="6"/>
      <c r="H23723" s="8"/>
      <c r="I23723" s="4"/>
      <c r="V23723" s="27"/>
    </row>
    <row r="23724" spans="3:22" x14ac:dyDescent="0.3">
      <c r="C23724" s="6"/>
      <c r="H23724" s="8"/>
      <c r="I23724" s="4"/>
      <c r="V23724" s="27"/>
    </row>
    <row r="23725" spans="3:22" x14ac:dyDescent="0.3">
      <c r="C23725" s="6"/>
      <c r="H23725" s="8"/>
      <c r="I23725" s="4"/>
      <c r="V23725" s="27"/>
    </row>
    <row r="23726" spans="3:22" x14ac:dyDescent="0.3">
      <c r="C23726" s="6"/>
      <c r="H23726" s="8"/>
      <c r="I23726" s="4"/>
      <c r="V23726" s="27"/>
    </row>
    <row r="23727" spans="3:22" x14ac:dyDescent="0.3">
      <c r="C23727" s="6"/>
      <c r="H23727" s="8"/>
      <c r="I23727" s="4"/>
      <c r="V23727" s="27"/>
    </row>
    <row r="23728" spans="3:22" x14ac:dyDescent="0.3">
      <c r="C23728" s="6"/>
      <c r="H23728" s="8"/>
      <c r="I23728" s="4"/>
      <c r="V23728" s="27"/>
    </row>
    <row r="23729" spans="3:22" x14ac:dyDescent="0.3">
      <c r="C23729" s="6"/>
      <c r="H23729" s="8"/>
      <c r="I23729" s="4"/>
      <c r="V23729" s="27"/>
    </row>
    <row r="23730" spans="3:22" x14ac:dyDescent="0.3">
      <c r="C23730" s="6"/>
      <c r="H23730" s="8"/>
      <c r="I23730" s="4"/>
      <c r="V23730" s="27"/>
    </row>
    <row r="23731" spans="3:22" x14ac:dyDescent="0.3">
      <c r="C23731" s="6"/>
      <c r="H23731" s="8"/>
      <c r="I23731" s="4"/>
      <c r="V23731" s="27"/>
    </row>
    <row r="23732" spans="3:22" x14ac:dyDescent="0.3">
      <c r="C23732" s="6"/>
      <c r="H23732" s="8"/>
      <c r="I23732" s="4"/>
      <c r="V23732" s="27"/>
    </row>
    <row r="23733" spans="3:22" x14ac:dyDescent="0.3">
      <c r="C23733" s="6"/>
      <c r="H23733" s="8"/>
      <c r="I23733" s="4"/>
      <c r="V23733" s="27"/>
    </row>
    <row r="23734" spans="3:22" x14ac:dyDescent="0.3">
      <c r="C23734" s="6"/>
      <c r="H23734" s="8"/>
      <c r="I23734" s="4"/>
      <c r="V23734" s="27"/>
    </row>
    <row r="23735" spans="3:22" x14ac:dyDescent="0.3">
      <c r="C23735" s="6"/>
      <c r="H23735" s="8"/>
      <c r="I23735" s="4"/>
      <c r="V23735" s="27"/>
    </row>
    <row r="23736" spans="3:22" x14ac:dyDescent="0.3">
      <c r="C23736" s="6"/>
      <c r="H23736" s="8"/>
      <c r="I23736" s="4"/>
      <c r="V23736" s="27"/>
    </row>
    <row r="23737" spans="3:22" x14ac:dyDescent="0.3">
      <c r="C23737" s="6"/>
      <c r="H23737" s="8"/>
      <c r="I23737" s="4"/>
      <c r="V23737" s="27"/>
    </row>
    <row r="23738" spans="3:22" x14ac:dyDescent="0.3">
      <c r="C23738" s="6"/>
      <c r="H23738" s="8"/>
      <c r="I23738" s="4"/>
      <c r="V23738" s="27"/>
    </row>
    <row r="23739" spans="3:22" x14ac:dyDescent="0.3">
      <c r="C23739" s="6"/>
      <c r="H23739" s="8"/>
      <c r="I23739" s="4"/>
      <c r="V23739" s="27"/>
    </row>
    <row r="23740" spans="3:22" x14ac:dyDescent="0.3">
      <c r="C23740" s="6"/>
      <c r="H23740" s="8"/>
      <c r="I23740" s="4"/>
      <c r="V23740" s="27"/>
    </row>
    <row r="23741" spans="3:22" x14ac:dyDescent="0.3">
      <c r="C23741" s="6"/>
      <c r="H23741" s="8"/>
      <c r="I23741" s="4"/>
      <c r="V23741" s="27"/>
    </row>
    <row r="23742" spans="3:22" x14ac:dyDescent="0.3">
      <c r="C23742" s="6"/>
      <c r="H23742" s="8"/>
      <c r="I23742" s="4"/>
      <c r="V23742" s="27"/>
    </row>
    <row r="23743" spans="3:22" x14ac:dyDescent="0.3">
      <c r="C23743" s="6"/>
      <c r="H23743" s="8"/>
      <c r="I23743" s="4"/>
      <c r="V23743" s="27"/>
    </row>
    <row r="23744" spans="3:22" x14ac:dyDescent="0.3">
      <c r="C23744" s="6"/>
      <c r="H23744" s="8"/>
      <c r="I23744" s="4"/>
      <c r="V23744" s="27"/>
    </row>
    <row r="23745" spans="3:22" x14ac:dyDescent="0.3">
      <c r="C23745" s="6"/>
      <c r="H23745" s="8"/>
      <c r="I23745" s="4"/>
      <c r="V23745" s="27"/>
    </row>
    <row r="23746" spans="3:22" x14ac:dyDescent="0.3">
      <c r="C23746" s="6"/>
      <c r="H23746" s="8"/>
      <c r="I23746" s="4"/>
      <c r="V23746" s="27"/>
    </row>
    <row r="23747" spans="3:22" x14ac:dyDescent="0.3">
      <c r="C23747" s="6"/>
      <c r="H23747" s="8"/>
      <c r="I23747" s="4"/>
      <c r="V23747" s="27"/>
    </row>
    <row r="23748" spans="3:22" x14ac:dyDescent="0.3">
      <c r="C23748" s="6"/>
      <c r="H23748" s="8"/>
      <c r="I23748" s="4"/>
      <c r="V23748" s="27"/>
    </row>
    <row r="23749" spans="3:22" x14ac:dyDescent="0.3">
      <c r="C23749" s="6"/>
      <c r="H23749" s="8"/>
      <c r="I23749" s="4"/>
      <c r="V23749" s="27"/>
    </row>
    <row r="23750" spans="3:22" x14ac:dyDescent="0.3">
      <c r="C23750" s="6"/>
      <c r="H23750" s="8"/>
      <c r="I23750" s="4"/>
      <c r="V23750" s="27"/>
    </row>
    <row r="23751" spans="3:22" x14ac:dyDescent="0.3">
      <c r="C23751" s="6"/>
      <c r="H23751" s="8"/>
      <c r="I23751" s="4"/>
      <c r="V23751" s="27"/>
    </row>
    <row r="23752" spans="3:22" x14ac:dyDescent="0.3">
      <c r="C23752" s="6"/>
      <c r="H23752" s="8"/>
      <c r="I23752" s="4"/>
      <c r="V23752" s="27"/>
    </row>
    <row r="23753" spans="3:22" x14ac:dyDescent="0.3">
      <c r="C23753" s="6"/>
      <c r="H23753" s="8"/>
      <c r="I23753" s="4"/>
      <c r="V23753" s="27"/>
    </row>
    <row r="23754" spans="3:22" x14ac:dyDescent="0.3">
      <c r="C23754" s="6"/>
      <c r="H23754" s="8"/>
      <c r="I23754" s="4"/>
      <c r="V23754" s="27"/>
    </row>
    <row r="23755" spans="3:22" x14ac:dyDescent="0.3">
      <c r="C23755" s="6"/>
      <c r="H23755" s="8"/>
      <c r="I23755" s="4"/>
      <c r="V23755" s="27"/>
    </row>
    <row r="23756" spans="3:22" x14ac:dyDescent="0.3">
      <c r="C23756" s="6"/>
      <c r="H23756" s="8"/>
      <c r="I23756" s="4"/>
      <c r="V23756" s="27"/>
    </row>
    <row r="23757" spans="3:22" x14ac:dyDescent="0.3">
      <c r="C23757" s="6"/>
      <c r="H23757" s="8"/>
      <c r="I23757" s="4"/>
      <c r="V23757" s="27"/>
    </row>
    <row r="23758" spans="3:22" x14ac:dyDescent="0.3">
      <c r="C23758" s="6"/>
      <c r="H23758" s="8"/>
      <c r="I23758" s="4"/>
      <c r="V23758" s="27"/>
    </row>
    <row r="23759" spans="3:22" x14ac:dyDescent="0.3">
      <c r="C23759" s="6"/>
      <c r="H23759" s="8"/>
      <c r="I23759" s="4"/>
      <c r="V23759" s="27"/>
    </row>
    <row r="23760" spans="3:22" x14ac:dyDescent="0.3">
      <c r="C23760" s="6"/>
      <c r="H23760" s="8"/>
      <c r="I23760" s="4"/>
      <c r="V23760" s="27"/>
    </row>
    <row r="23761" spans="3:22" x14ac:dyDescent="0.3">
      <c r="C23761" s="6"/>
      <c r="H23761" s="8"/>
      <c r="I23761" s="4"/>
      <c r="V23761" s="27"/>
    </row>
    <row r="23762" spans="3:22" x14ac:dyDescent="0.3">
      <c r="C23762" s="6"/>
      <c r="H23762" s="8"/>
      <c r="I23762" s="4"/>
      <c r="V23762" s="27"/>
    </row>
    <row r="23763" spans="3:22" x14ac:dyDescent="0.3">
      <c r="C23763" s="6"/>
      <c r="H23763" s="8"/>
      <c r="I23763" s="4"/>
      <c r="V23763" s="27"/>
    </row>
    <row r="23764" spans="3:22" x14ac:dyDescent="0.3">
      <c r="C23764" s="6"/>
      <c r="H23764" s="8"/>
      <c r="I23764" s="4"/>
      <c r="V23764" s="27"/>
    </row>
    <row r="23765" spans="3:22" x14ac:dyDescent="0.3">
      <c r="C23765" s="6"/>
      <c r="H23765" s="8"/>
      <c r="I23765" s="4"/>
      <c r="V23765" s="27"/>
    </row>
    <row r="23766" spans="3:22" x14ac:dyDescent="0.3">
      <c r="C23766" s="6"/>
      <c r="H23766" s="8"/>
      <c r="I23766" s="4"/>
      <c r="V23766" s="27"/>
    </row>
    <row r="23767" spans="3:22" x14ac:dyDescent="0.3">
      <c r="C23767" s="6"/>
      <c r="H23767" s="8"/>
      <c r="I23767" s="4"/>
      <c r="V23767" s="27"/>
    </row>
    <row r="23768" spans="3:22" x14ac:dyDescent="0.3">
      <c r="C23768" s="6"/>
      <c r="H23768" s="8"/>
      <c r="I23768" s="4"/>
      <c r="V23768" s="27"/>
    </row>
    <row r="23769" spans="3:22" x14ac:dyDescent="0.3">
      <c r="C23769" s="6"/>
      <c r="H23769" s="8"/>
      <c r="I23769" s="4"/>
      <c r="V23769" s="27"/>
    </row>
    <row r="23770" spans="3:22" x14ac:dyDescent="0.3">
      <c r="C23770" s="6"/>
      <c r="H23770" s="8"/>
      <c r="I23770" s="4"/>
      <c r="V23770" s="27"/>
    </row>
    <row r="23771" spans="3:22" x14ac:dyDescent="0.3">
      <c r="C23771" s="6"/>
      <c r="H23771" s="8"/>
      <c r="I23771" s="4"/>
      <c r="V23771" s="27"/>
    </row>
    <row r="23772" spans="3:22" x14ac:dyDescent="0.3">
      <c r="C23772" s="6"/>
      <c r="H23772" s="8"/>
      <c r="I23772" s="4"/>
      <c r="V23772" s="27"/>
    </row>
    <row r="23773" spans="3:22" x14ac:dyDescent="0.3">
      <c r="C23773" s="6"/>
      <c r="H23773" s="8"/>
      <c r="I23773" s="4"/>
      <c r="V23773" s="27"/>
    </row>
    <row r="23774" spans="3:22" x14ac:dyDescent="0.3">
      <c r="C23774" s="6"/>
      <c r="H23774" s="8"/>
      <c r="I23774" s="4"/>
      <c r="V23774" s="27"/>
    </row>
    <row r="23775" spans="3:22" x14ac:dyDescent="0.3">
      <c r="C23775" s="6"/>
      <c r="H23775" s="8"/>
      <c r="I23775" s="4"/>
      <c r="V23775" s="27"/>
    </row>
    <row r="23776" spans="3:22" x14ac:dyDescent="0.3">
      <c r="C23776" s="6"/>
      <c r="H23776" s="8"/>
      <c r="I23776" s="4"/>
      <c r="V23776" s="27"/>
    </row>
    <row r="23777" spans="3:22" x14ac:dyDescent="0.3">
      <c r="C23777" s="6"/>
      <c r="H23777" s="8"/>
      <c r="I23777" s="4"/>
      <c r="V23777" s="27"/>
    </row>
    <row r="23778" spans="3:22" x14ac:dyDescent="0.3">
      <c r="C23778" s="6"/>
      <c r="H23778" s="8"/>
      <c r="I23778" s="4"/>
      <c r="V23778" s="27"/>
    </row>
    <row r="23779" spans="3:22" x14ac:dyDescent="0.3">
      <c r="C23779" s="6"/>
      <c r="H23779" s="8"/>
      <c r="I23779" s="4"/>
      <c r="V23779" s="27"/>
    </row>
    <row r="23780" spans="3:22" x14ac:dyDescent="0.3">
      <c r="C23780" s="6"/>
      <c r="H23780" s="8"/>
      <c r="I23780" s="4"/>
      <c r="V23780" s="27"/>
    </row>
    <row r="23781" spans="3:22" x14ac:dyDescent="0.3">
      <c r="C23781" s="6"/>
      <c r="H23781" s="8"/>
      <c r="I23781" s="4"/>
      <c r="V23781" s="27"/>
    </row>
    <row r="23782" spans="3:22" x14ac:dyDescent="0.3">
      <c r="C23782" s="6"/>
      <c r="H23782" s="8"/>
      <c r="I23782" s="4"/>
      <c r="V23782" s="27"/>
    </row>
    <row r="23783" spans="3:22" x14ac:dyDescent="0.3">
      <c r="C23783" s="6"/>
      <c r="H23783" s="8"/>
      <c r="I23783" s="4"/>
      <c r="V23783" s="27"/>
    </row>
    <row r="23784" spans="3:22" x14ac:dyDescent="0.3">
      <c r="C23784" s="6"/>
      <c r="H23784" s="8"/>
      <c r="I23784" s="4"/>
      <c r="V23784" s="27"/>
    </row>
    <row r="23785" spans="3:22" x14ac:dyDescent="0.3">
      <c r="C23785" s="6"/>
      <c r="H23785" s="8"/>
      <c r="I23785" s="4"/>
      <c r="V23785" s="27"/>
    </row>
    <row r="23786" spans="3:22" x14ac:dyDescent="0.3">
      <c r="C23786" s="6"/>
      <c r="H23786" s="8"/>
      <c r="I23786" s="4"/>
      <c r="V23786" s="27"/>
    </row>
    <row r="23787" spans="3:22" x14ac:dyDescent="0.3">
      <c r="C23787" s="6"/>
      <c r="H23787" s="8"/>
      <c r="I23787" s="4"/>
      <c r="V23787" s="27"/>
    </row>
    <row r="23788" spans="3:22" x14ac:dyDescent="0.3">
      <c r="C23788" s="6"/>
      <c r="H23788" s="8"/>
      <c r="I23788" s="4"/>
      <c r="V23788" s="27"/>
    </row>
    <row r="23789" spans="3:22" x14ac:dyDescent="0.3">
      <c r="C23789" s="6"/>
      <c r="H23789" s="8"/>
      <c r="I23789" s="4"/>
      <c r="V23789" s="27"/>
    </row>
    <row r="23790" spans="3:22" x14ac:dyDescent="0.3">
      <c r="C23790" s="6"/>
      <c r="H23790" s="8"/>
      <c r="I23790" s="4"/>
      <c r="V23790" s="27"/>
    </row>
    <row r="23791" spans="3:22" x14ac:dyDescent="0.3">
      <c r="C23791" s="6"/>
      <c r="H23791" s="8"/>
      <c r="I23791" s="4"/>
      <c r="V23791" s="27"/>
    </row>
    <row r="23792" spans="3:22" x14ac:dyDescent="0.3">
      <c r="C23792" s="6"/>
      <c r="H23792" s="8"/>
      <c r="I23792" s="4"/>
      <c r="V23792" s="27"/>
    </row>
    <row r="23793" spans="3:22" x14ac:dyDescent="0.3">
      <c r="C23793" s="6"/>
      <c r="H23793" s="8"/>
      <c r="I23793" s="4"/>
      <c r="V23793" s="27"/>
    </row>
    <row r="23794" spans="3:22" x14ac:dyDescent="0.3">
      <c r="C23794" s="6"/>
      <c r="H23794" s="8"/>
      <c r="I23794" s="4"/>
      <c r="V23794" s="27"/>
    </row>
    <row r="23795" spans="3:22" x14ac:dyDescent="0.3">
      <c r="C23795" s="6"/>
      <c r="H23795" s="8"/>
      <c r="I23795" s="4"/>
      <c r="V23795" s="27"/>
    </row>
    <row r="23796" spans="3:22" x14ac:dyDescent="0.3">
      <c r="C23796" s="6"/>
      <c r="H23796" s="8"/>
      <c r="I23796" s="4"/>
      <c r="V23796" s="27"/>
    </row>
    <row r="23797" spans="3:22" x14ac:dyDescent="0.3">
      <c r="C23797" s="6"/>
      <c r="H23797" s="8"/>
      <c r="I23797" s="4"/>
      <c r="V23797" s="27"/>
    </row>
    <row r="23798" spans="3:22" x14ac:dyDescent="0.3">
      <c r="C23798" s="6"/>
      <c r="H23798" s="8"/>
      <c r="I23798" s="4"/>
      <c r="V23798" s="27"/>
    </row>
    <row r="23799" spans="3:22" x14ac:dyDescent="0.3">
      <c r="C23799" s="6"/>
      <c r="H23799" s="8"/>
      <c r="I23799" s="4"/>
      <c r="V23799" s="27"/>
    </row>
    <row r="23800" spans="3:22" x14ac:dyDescent="0.3">
      <c r="C23800" s="6"/>
      <c r="H23800" s="8"/>
      <c r="I23800" s="4"/>
      <c r="V23800" s="27"/>
    </row>
    <row r="23801" spans="3:22" x14ac:dyDescent="0.3">
      <c r="C23801" s="6"/>
      <c r="H23801" s="8"/>
      <c r="I23801" s="4"/>
      <c r="V23801" s="27"/>
    </row>
    <row r="23802" spans="3:22" x14ac:dyDescent="0.3">
      <c r="C23802" s="6"/>
      <c r="H23802" s="8"/>
      <c r="I23802" s="4"/>
      <c r="V23802" s="27"/>
    </row>
    <row r="23803" spans="3:22" x14ac:dyDescent="0.3">
      <c r="C23803" s="6"/>
      <c r="H23803" s="8"/>
      <c r="I23803" s="4"/>
      <c r="V23803" s="27"/>
    </row>
    <row r="23804" spans="3:22" x14ac:dyDescent="0.3">
      <c r="C23804" s="6"/>
      <c r="H23804" s="8"/>
      <c r="I23804" s="4"/>
      <c r="V23804" s="27"/>
    </row>
    <row r="23805" spans="3:22" x14ac:dyDescent="0.3">
      <c r="C23805" s="6"/>
      <c r="H23805" s="8"/>
      <c r="I23805" s="4"/>
      <c r="V23805" s="27"/>
    </row>
    <row r="23806" spans="3:22" x14ac:dyDescent="0.3">
      <c r="C23806" s="6"/>
      <c r="H23806" s="8"/>
      <c r="I23806" s="4"/>
      <c r="V23806" s="27"/>
    </row>
    <row r="23807" spans="3:22" x14ac:dyDescent="0.3">
      <c r="C23807" s="6"/>
      <c r="H23807" s="8"/>
      <c r="I23807" s="4"/>
      <c r="V23807" s="27"/>
    </row>
    <row r="23808" spans="3:22" x14ac:dyDescent="0.3">
      <c r="C23808" s="6"/>
      <c r="H23808" s="8"/>
      <c r="I23808" s="4"/>
      <c r="V23808" s="27"/>
    </row>
    <row r="23809" spans="3:22" x14ac:dyDescent="0.3">
      <c r="C23809" s="6"/>
      <c r="H23809" s="8"/>
      <c r="I23809" s="4"/>
      <c r="V23809" s="27"/>
    </row>
    <row r="23810" spans="3:22" x14ac:dyDescent="0.3">
      <c r="C23810" s="6"/>
      <c r="H23810" s="8"/>
      <c r="I23810" s="4"/>
      <c r="V23810" s="27"/>
    </row>
    <row r="23811" spans="3:22" x14ac:dyDescent="0.3">
      <c r="C23811" s="6"/>
      <c r="H23811" s="8"/>
      <c r="I23811" s="4"/>
      <c r="V23811" s="27"/>
    </row>
    <row r="23812" spans="3:22" x14ac:dyDescent="0.3">
      <c r="C23812" s="6"/>
      <c r="H23812" s="8"/>
      <c r="I23812" s="4"/>
      <c r="V23812" s="27"/>
    </row>
    <row r="23813" spans="3:22" x14ac:dyDescent="0.3">
      <c r="C23813" s="6"/>
      <c r="H23813" s="8"/>
      <c r="I23813" s="4"/>
      <c r="V23813" s="27"/>
    </row>
    <row r="23814" spans="3:22" x14ac:dyDescent="0.3">
      <c r="C23814" s="6"/>
      <c r="H23814" s="8"/>
      <c r="I23814" s="4"/>
      <c r="V23814" s="27"/>
    </row>
    <row r="23815" spans="3:22" x14ac:dyDescent="0.3">
      <c r="C23815" s="6"/>
      <c r="H23815" s="8"/>
      <c r="I23815" s="4"/>
      <c r="V23815" s="27"/>
    </row>
    <row r="23816" spans="3:22" x14ac:dyDescent="0.3">
      <c r="C23816" s="6"/>
      <c r="H23816" s="8"/>
      <c r="I23816" s="4"/>
      <c r="V23816" s="27"/>
    </row>
    <row r="23817" spans="3:22" x14ac:dyDescent="0.3">
      <c r="C23817" s="6"/>
      <c r="H23817" s="8"/>
      <c r="I23817" s="4"/>
      <c r="V23817" s="27"/>
    </row>
    <row r="23818" spans="3:22" x14ac:dyDescent="0.3">
      <c r="C23818" s="6"/>
      <c r="H23818" s="8"/>
      <c r="I23818" s="4"/>
      <c r="V23818" s="27"/>
    </row>
    <row r="23819" spans="3:22" x14ac:dyDescent="0.3">
      <c r="C23819" s="6"/>
      <c r="H23819" s="8"/>
      <c r="I23819" s="4"/>
      <c r="V23819" s="27"/>
    </row>
    <row r="23820" spans="3:22" x14ac:dyDescent="0.3">
      <c r="C23820" s="6"/>
      <c r="H23820" s="8"/>
      <c r="I23820" s="4"/>
      <c r="V23820" s="27"/>
    </row>
    <row r="23821" spans="3:22" x14ac:dyDescent="0.3">
      <c r="C23821" s="6"/>
      <c r="H23821" s="8"/>
      <c r="I23821" s="4"/>
      <c r="V23821" s="27"/>
    </row>
    <row r="23822" spans="3:22" x14ac:dyDescent="0.3">
      <c r="C23822" s="6"/>
      <c r="H23822" s="8"/>
      <c r="I23822" s="4"/>
      <c r="V23822" s="27"/>
    </row>
    <row r="23823" spans="3:22" x14ac:dyDescent="0.3">
      <c r="C23823" s="6"/>
      <c r="H23823" s="8"/>
      <c r="I23823" s="4"/>
      <c r="V23823" s="27"/>
    </row>
    <row r="23824" spans="3:22" x14ac:dyDescent="0.3">
      <c r="C23824" s="6"/>
      <c r="H23824" s="8"/>
      <c r="I23824" s="4"/>
      <c r="V23824" s="27"/>
    </row>
    <row r="23825" spans="3:22" x14ac:dyDescent="0.3">
      <c r="C23825" s="6"/>
      <c r="H23825" s="8"/>
      <c r="I23825" s="4"/>
      <c r="V23825" s="27"/>
    </row>
    <row r="23826" spans="3:22" x14ac:dyDescent="0.3">
      <c r="C23826" s="6"/>
      <c r="H23826" s="8"/>
      <c r="I23826" s="4"/>
      <c r="V23826" s="27"/>
    </row>
    <row r="23827" spans="3:22" x14ac:dyDescent="0.3">
      <c r="C23827" s="6"/>
      <c r="H23827" s="8"/>
      <c r="I23827" s="4"/>
      <c r="V23827" s="27"/>
    </row>
    <row r="23828" spans="3:22" x14ac:dyDescent="0.3">
      <c r="C23828" s="6"/>
      <c r="H23828" s="8"/>
      <c r="I23828" s="4"/>
      <c r="V23828" s="27"/>
    </row>
    <row r="23829" spans="3:22" x14ac:dyDescent="0.3">
      <c r="C23829" s="6"/>
      <c r="H23829" s="8"/>
      <c r="I23829" s="4"/>
      <c r="V23829" s="27"/>
    </row>
    <row r="23830" spans="3:22" x14ac:dyDescent="0.3">
      <c r="C23830" s="6"/>
      <c r="H23830" s="8"/>
      <c r="I23830" s="4"/>
      <c r="V23830" s="27"/>
    </row>
    <row r="23831" spans="3:22" x14ac:dyDescent="0.3">
      <c r="C23831" s="6"/>
      <c r="H23831" s="8"/>
      <c r="I23831" s="4"/>
      <c r="V23831" s="27"/>
    </row>
    <row r="23832" spans="3:22" x14ac:dyDescent="0.3">
      <c r="C23832" s="6"/>
      <c r="H23832" s="8"/>
      <c r="I23832" s="4"/>
      <c r="V23832" s="27"/>
    </row>
    <row r="23833" spans="3:22" x14ac:dyDescent="0.3">
      <c r="C23833" s="6"/>
      <c r="H23833" s="8"/>
      <c r="I23833" s="4"/>
      <c r="V23833" s="27"/>
    </row>
    <row r="23834" spans="3:22" x14ac:dyDescent="0.3">
      <c r="C23834" s="6"/>
      <c r="H23834" s="8"/>
      <c r="I23834" s="4"/>
      <c r="V23834" s="27"/>
    </row>
    <row r="23835" spans="3:22" x14ac:dyDescent="0.3">
      <c r="C23835" s="6"/>
      <c r="H23835" s="8"/>
      <c r="I23835" s="4"/>
      <c r="V23835" s="27"/>
    </row>
    <row r="23836" spans="3:22" x14ac:dyDescent="0.3">
      <c r="C23836" s="6"/>
      <c r="H23836" s="8"/>
      <c r="I23836" s="4"/>
      <c r="V23836" s="27"/>
    </row>
    <row r="23837" spans="3:22" x14ac:dyDescent="0.3">
      <c r="C23837" s="6"/>
      <c r="H23837" s="8"/>
      <c r="I23837" s="4"/>
      <c r="V23837" s="27"/>
    </row>
    <row r="23838" spans="3:22" x14ac:dyDescent="0.3">
      <c r="C23838" s="6"/>
      <c r="H23838" s="8"/>
      <c r="I23838" s="4"/>
      <c r="V23838" s="27"/>
    </row>
    <row r="23839" spans="3:22" x14ac:dyDescent="0.3">
      <c r="C23839" s="6"/>
      <c r="H23839" s="8"/>
      <c r="I23839" s="4"/>
      <c r="V23839" s="27"/>
    </row>
    <row r="23840" spans="3:22" x14ac:dyDescent="0.3">
      <c r="C23840" s="6"/>
      <c r="H23840" s="8"/>
      <c r="I23840" s="4"/>
      <c r="V23840" s="27"/>
    </row>
    <row r="23841" spans="3:22" x14ac:dyDescent="0.3">
      <c r="C23841" s="6"/>
      <c r="H23841" s="8"/>
      <c r="I23841" s="4"/>
      <c r="V23841" s="27"/>
    </row>
    <row r="23842" spans="3:22" x14ac:dyDescent="0.3">
      <c r="C23842" s="6"/>
      <c r="H23842" s="8"/>
      <c r="I23842" s="4"/>
      <c r="V23842" s="27"/>
    </row>
    <row r="23843" spans="3:22" x14ac:dyDescent="0.3">
      <c r="C23843" s="6"/>
      <c r="H23843" s="8"/>
      <c r="I23843" s="4"/>
      <c r="V23843" s="27"/>
    </row>
    <row r="23844" spans="3:22" x14ac:dyDescent="0.3">
      <c r="C23844" s="6"/>
      <c r="H23844" s="8"/>
      <c r="I23844" s="4"/>
      <c r="V23844" s="27"/>
    </row>
    <row r="23845" spans="3:22" x14ac:dyDescent="0.3">
      <c r="C23845" s="6"/>
      <c r="H23845" s="8"/>
      <c r="I23845" s="4"/>
      <c r="V23845" s="27"/>
    </row>
    <row r="23846" spans="3:22" x14ac:dyDescent="0.3">
      <c r="C23846" s="6"/>
      <c r="H23846" s="8"/>
      <c r="I23846" s="4"/>
      <c r="V23846" s="27"/>
    </row>
    <row r="23847" spans="3:22" x14ac:dyDescent="0.3">
      <c r="C23847" s="6"/>
      <c r="H23847" s="8"/>
      <c r="I23847" s="4"/>
      <c r="V23847" s="27"/>
    </row>
    <row r="23848" spans="3:22" x14ac:dyDescent="0.3">
      <c r="C23848" s="6"/>
      <c r="H23848" s="8"/>
      <c r="I23848" s="4"/>
      <c r="V23848" s="27"/>
    </row>
    <row r="23849" spans="3:22" x14ac:dyDescent="0.3">
      <c r="C23849" s="6"/>
      <c r="H23849" s="8"/>
      <c r="I23849" s="4"/>
      <c r="V23849" s="27"/>
    </row>
    <row r="23850" spans="3:22" x14ac:dyDescent="0.3">
      <c r="C23850" s="6"/>
      <c r="H23850" s="8"/>
      <c r="I23850" s="4"/>
      <c r="V23850" s="27"/>
    </row>
    <row r="23851" spans="3:22" x14ac:dyDescent="0.3">
      <c r="C23851" s="6"/>
      <c r="H23851" s="8"/>
      <c r="I23851" s="4"/>
      <c r="V23851" s="27"/>
    </row>
    <row r="23852" spans="3:22" x14ac:dyDescent="0.3">
      <c r="C23852" s="6"/>
      <c r="H23852" s="8"/>
      <c r="I23852" s="4"/>
      <c r="V23852" s="27"/>
    </row>
    <row r="23853" spans="3:22" x14ac:dyDescent="0.3">
      <c r="C23853" s="6"/>
      <c r="H23853" s="8"/>
      <c r="I23853" s="4"/>
      <c r="V23853" s="27"/>
    </row>
    <row r="23854" spans="3:22" x14ac:dyDescent="0.3">
      <c r="C23854" s="6"/>
      <c r="H23854" s="8"/>
      <c r="I23854" s="4"/>
      <c r="V23854" s="27"/>
    </row>
    <row r="23855" spans="3:22" x14ac:dyDescent="0.3">
      <c r="C23855" s="6"/>
      <c r="H23855" s="8"/>
      <c r="I23855" s="4"/>
      <c r="V23855" s="27"/>
    </row>
    <row r="23856" spans="3:22" x14ac:dyDescent="0.3">
      <c r="C23856" s="6"/>
      <c r="H23856" s="8"/>
      <c r="I23856" s="4"/>
      <c r="V23856" s="27"/>
    </row>
    <row r="23857" spans="3:22" x14ac:dyDescent="0.3">
      <c r="C23857" s="6"/>
      <c r="H23857" s="8"/>
      <c r="I23857" s="4"/>
      <c r="V23857" s="27"/>
    </row>
    <row r="23858" spans="3:22" x14ac:dyDescent="0.3">
      <c r="C23858" s="6"/>
      <c r="H23858" s="8"/>
      <c r="I23858" s="4"/>
      <c r="V23858" s="27"/>
    </row>
    <row r="23859" spans="3:22" x14ac:dyDescent="0.3">
      <c r="C23859" s="6"/>
      <c r="H23859" s="8"/>
      <c r="I23859" s="4"/>
      <c r="V23859" s="27"/>
    </row>
    <row r="23860" spans="3:22" x14ac:dyDescent="0.3">
      <c r="C23860" s="6"/>
      <c r="H23860" s="8"/>
      <c r="I23860" s="4"/>
      <c r="V23860" s="27"/>
    </row>
    <row r="23861" spans="3:22" x14ac:dyDescent="0.3">
      <c r="C23861" s="6"/>
      <c r="H23861" s="8"/>
      <c r="I23861" s="4"/>
      <c r="V23861" s="27"/>
    </row>
    <row r="23862" spans="3:22" x14ac:dyDescent="0.3">
      <c r="C23862" s="6"/>
      <c r="H23862" s="8"/>
      <c r="I23862" s="4"/>
      <c r="V23862" s="27"/>
    </row>
    <row r="23863" spans="3:22" x14ac:dyDescent="0.3">
      <c r="C23863" s="6"/>
      <c r="H23863" s="8"/>
      <c r="I23863" s="4"/>
      <c r="V23863" s="27"/>
    </row>
    <row r="23864" spans="3:22" x14ac:dyDescent="0.3">
      <c r="C23864" s="6"/>
      <c r="H23864" s="8"/>
      <c r="I23864" s="4"/>
      <c r="V23864" s="27"/>
    </row>
    <row r="23865" spans="3:22" x14ac:dyDescent="0.3">
      <c r="C23865" s="6"/>
      <c r="H23865" s="8"/>
      <c r="I23865" s="4"/>
      <c r="V23865" s="27"/>
    </row>
    <row r="23866" spans="3:22" x14ac:dyDescent="0.3">
      <c r="C23866" s="6"/>
      <c r="H23866" s="8"/>
      <c r="I23866" s="4"/>
      <c r="V23866" s="27"/>
    </row>
    <row r="23867" spans="3:22" x14ac:dyDescent="0.3">
      <c r="C23867" s="6"/>
      <c r="H23867" s="8"/>
      <c r="I23867" s="4"/>
      <c r="V23867" s="27"/>
    </row>
    <row r="23868" spans="3:22" x14ac:dyDescent="0.3">
      <c r="C23868" s="6"/>
      <c r="H23868" s="8"/>
      <c r="I23868" s="4"/>
      <c r="V23868" s="27"/>
    </row>
    <row r="23869" spans="3:22" x14ac:dyDescent="0.3">
      <c r="C23869" s="6"/>
      <c r="H23869" s="8"/>
      <c r="I23869" s="4"/>
      <c r="V23869" s="27"/>
    </row>
    <row r="23870" spans="3:22" x14ac:dyDescent="0.3">
      <c r="C23870" s="6"/>
      <c r="H23870" s="8"/>
      <c r="I23870" s="4"/>
      <c r="V23870" s="27"/>
    </row>
    <row r="23871" spans="3:22" x14ac:dyDescent="0.3">
      <c r="C23871" s="6"/>
      <c r="H23871" s="8"/>
      <c r="I23871" s="4"/>
      <c r="V23871" s="27"/>
    </row>
    <row r="23872" spans="3:22" x14ac:dyDescent="0.3">
      <c r="C23872" s="6"/>
      <c r="H23872" s="8"/>
      <c r="I23872" s="4"/>
      <c r="V23872" s="27"/>
    </row>
    <row r="23873" spans="3:22" x14ac:dyDescent="0.3">
      <c r="C23873" s="6"/>
      <c r="H23873" s="8"/>
      <c r="I23873" s="4"/>
      <c r="V23873" s="27"/>
    </row>
    <row r="23874" spans="3:22" x14ac:dyDescent="0.3">
      <c r="C23874" s="6"/>
      <c r="H23874" s="8"/>
      <c r="I23874" s="4"/>
      <c r="V23874" s="27"/>
    </row>
    <row r="23875" spans="3:22" x14ac:dyDescent="0.3">
      <c r="C23875" s="6"/>
      <c r="H23875" s="8"/>
      <c r="I23875" s="4"/>
      <c r="V23875" s="27"/>
    </row>
    <row r="23876" spans="3:22" x14ac:dyDescent="0.3">
      <c r="C23876" s="6"/>
      <c r="H23876" s="8"/>
      <c r="I23876" s="4"/>
      <c r="V23876" s="27"/>
    </row>
    <row r="23877" spans="3:22" x14ac:dyDescent="0.3">
      <c r="C23877" s="6"/>
      <c r="H23877" s="8"/>
      <c r="I23877" s="4"/>
      <c r="V23877" s="27"/>
    </row>
    <row r="23878" spans="3:22" x14ac:dyDescent="0.3">
      <c r="C23878" s="6"/>
      <c r="H23878" s="8"/>
      <c r="I23878" s="4"/>
      <c r="V23878" s="27"/>
    </row>
    <row r="23879" spans="3:22" x14ac:dyDescent="0.3">
      <c r="C23879" s="6"/>
      <c r="H23879" s="8"/>
      <c r="I23879" s="4"/>
      <c r="V23879" s="27"/>
    </row>
    <row r="23880" spans="3:22" x14ac:dyDescent="0.3">
      <c r="C23880" s="6"/>
      <c r="H23880" s="8"/>
      <c r="I23880" s="4"/>
      <c r="V23880" s="27"/>
    </row>
    <row r="23881" spans="3:22" x14ac:dyDescent="0.3">
      <c r="C23881" s="6"/>
      <c r="H23881" s="8"/>
      <c r="I23881" s="4"/>
      <c r="V23881" s="27"/>
    </row>
    <row r="23882" spans="3:22" x14ac:dyDescent="0.3">
      <c r="C23882" s="6"/>
      <c r="H23882" s="8"/>
      <c r="I23882" s="4"/>
      <c r="V23882" s="27"/>
    </row>
    <row r="23883" spans="3:22" x14ac:dyDescent="0.3">
      <c r="C23883" s="6"/>
      <c r="H23883" s="8"/>
      <c r="I23883" s="4"/>
      <c r="V23883" s="27"/>
    </row>
    <row r="23884" spans="3:22" x14ac:dyDescent="0.3">
      <c r="C23884" s="6"/>
      <c r="H23884" s="8"/>
      <c r="I23884" s="4"/>
      <c r="V23884" s="27"/>
    </row>
    <row r="23885" spans="3:22" x14ac:dyDescent="0.3">
      <c r="C23885" s="6"/>
      <c r="H23885" s="8"/>
      <c r="I23885" s="4"/>
      <c r="V23885" s="27"/>
    </row>
    <row r="23886" spans="3:22" x14ac:dyDescent="0.3">
      <c r="C23886" s="6"/>
      <c r="H23886" s="8"/>
      <c r="I23886" s="4"/>
      <c r="V23886" s="27"/>
    </row>
    <row r="23887" spans="3:22" x14ac:dyDescent="0.3">
      <c r="C23887" s="6"/>
      <c r="H23887" s="8"/>
      <c r="I23887" s="4"/>
      <c r="V23887" s="27"/>
    </row>
    <row r="23888" spans="3:22" x14ac:dyDescent="0.3">
      <c r="C23888" s="6"/>
      <c r="H23888" s="8"/>
      <c r="I23888" s="4"/>
      <c r="V23888" s="27"/>
    </row>
    <row r="23889" spans="3:22" x14ac:dyDescent="0.3">
      <c r="C23889" s="6"/>
      <c r="H23889" s="8"/>
      <c r="I23889" s="4"/>
      <c r="V23889" s="27"/>
    </row>
    <row r="23890" spans="3:22" x14ac:dyDescent="0.3">
      <c r="C23890" s="6"/>
      <c r="H23890" s="8"/>
      <c r="I23890" s="4"/>
      <c r="V23890" s="27"/>
    </row>
    <row r="23891" spans="3:22" x14ac:dyDescent="0.3">
      <c r="C23891" s="6"/>
      <c r="H23891" s="8"/>
      <c r="I23891" s="4"/>
      <c r="V23891" s="27"/>
    </row>
    <row r="23892" spans="3:22" x14ac:dyDescent="0.3">
      <c r="C23892" s="6"/>
      <c r="H23892" s="8"/>
      <c r="I23892" s="4"/>
      <c r="V23892" s="27"/>
    </row>
    <row r="23893" spans="3:22" x14ac:dyDescent="0.3">
      <c r="C23893" s="6"/>
      <c r="H23893" s="8"/>
      <c r="I23893" s="4"/>
      <c r="V23893" s="27"/>
    </row>
    <row r="23894" spans="3:22" x14ac:dyDescent="0.3">
      <c r="C23894" s="6"/>
      <c r="H23894" s="8"/>
      <c r="I23894" s="4"/>
      <c r="V23894" s="27"/>
    </row>
    <row r="23895" spans="3:22" x14ac:dyDescent="0.3">
      <c r="C23895" s="6"/>
      <c r="H23895" s="8"/>
      <c r="I23895" s="4"/>
      <c r="V23895" s="27"/>
    </row>
    <row r="23896" spans="3:22" x14ac:dyDescent="0.3">
      <c r="C23896" s="6"/>
      <c r="H23896" s="8"/>
      <c r="I23896" s="4"/>
      <c r="V23896" s="27"/>
    </row>
    <row r="23897" spans="3:22" x14ac:dyDescent="0.3">
      <c r="C23897" s="6"/>
      <c r="H23897" s="8"/>
      <c r="I23897" s="4"/>
      <c r="V23897" s="27"/>
    </row>
    <row r="23898" spans="3:22" x14ac:dyDescent="0.3">
      <c r="C23898" s="6"/>
      <c r="H23898" s="8"/>
      <c r="I23898" s="4"/>
      <c r="V23898" s="27"/>
    </row>
    <row r="23899" spans="3:22" x14ac:dyDescent="0.3">
      <c r="C23899" s="6"/>
      <c r="H23899" s="8"/>
      <c r="I23899" s="4"/>
      <c r="V23899" s="27"/>
    </row>
    <row r="23900" spans="3:22" x14ac:dyDescent="0.3">
      <c r="C23900" s="6"/>
      <c r="H23900" s="8"/>
      <c r="I23900" s="4"/>
      <c r="V23900" s="27"/>
    </row>
    <row r="23901" spans="3:22" x14ac:dyDescent="0.3">
      <c r="C23901" s="6"/>
      <c r="H23901" s="8"/>
      <c r="I23901" s="4"/>
      <c r="V23901" s="27"/>
    </row>
    <row r="23902" spans="3:22" x14ac:dyDescent="0.3">
      <c r="C23902" s="6"/>
      <c r="H23902" s="8"/>
      <c r="I23902" s="4"/>
      <c r="V23902" s="27"/>
    </row>
    <row r="23903" spans="3:22" x14ac:dyDescent="0.3">
      <c r="C23903" s="6"/>
      <c r="H23903" s="8"/>
      <c r="I23903" s="4"/>
      <c r="V23903" s="27"/>
    </row>
    <row r="23904" spans="3:22" x14ac:dyDescent="0.3">
      <c r="C23904" s="6"/>
      <c r="H23904" s="8"/>
      <c r="I23904" s="4"/>
      <c r="V23904" s="27"/>
    </row>
    <row r="23905" spans="3:22" x14ac:dyDescent="0.3">
      <c r="C23905" s="6"/>
      <c r="H23905" s="8"/>
      <c r="I23905" s="4"/>
      <c r="V23905" s="27"/>
    </row>
    <row r="23906" spans="3:22" x14ac:dyDescent="0.3">
      <c r="C23906" s="6"/>
      <c r="H23906" s="8"/>
      <c r="I23906" s="4"/>
      <c r="V23906" s="27"/>
    </row>
    <row r="23907" spans="3:22" x14ac:dyDescent="0.3">
      <c r="C23907" s="6"/>
      <c r="H23907" s="8"/>
      <c r="I23907" s="4"/>
      <c r="V23907" s="27"/>
    </row>
    <row r="23908" spans="3:22" x14ac:dyDescent="0.3">
      <c r="C23908" s="6"/>
      <c r="H23908" s="8"/>
      <c r="I23908" s="4"/>
      <c r="V23908" s="27"/>
    </row>
    <row r="23909" spans="3:22" x14ac:dyDescent="0.3">
      <c r="C23909" s="6"/>
      <c r="H23909" s="8"/>
      <c r="I23909" s="4"/>
      <c r="V23909" s="27"/>
    </row>
    <row r="23910" spans="3:22" x14ac:dyDescent="0.3">
      <c r="C23910" s="6"/>
      <c r="H23910" s="8"/>
      <c r="I23910" s="4"/>
      <c r="V23910" s="27"/>
    </row>
    <row r="23911" spans="3:22" x14ac:dyDescent="0.3">
      <c r="C23911" s="6"/>
      <c r="H23911" s="8"/>
      <c r="I23911" s="4"/>
      <c r="V23911" s="27"/>
    </row>
    <row r="23912" spans="3:22" x14ac:dyDescent="0.3">
      <c r="C23912" s="6"/>
      <c r="H23912" s="8"/>
      <c r="I23912" s="4"/>
      <c r="V23912" s="27"/>
    </row>
    <row r="23913" spans="3:22" x14ac:dyDescent="0.3">
      <c r="C23913" s="6"/>
      <c r="H23913" s="8"/>
      <c r="I23913" s="4"/>
      <c r="V23913" s="27"/>
    </row>
    <row r="23914" spans="3:22" x14ac:dyDescent="0.3">
      <c r="C23914" s="6"/>
      <c r="H23914" s="8"/>
      <c r="I23914" s="4"/>
      <c r="V23914" s="27"/>
    </row>
    <row r="23915" spans="3:22" x14ac:dyDescent="0.3">
      <c r="C23915" s="6"/>
      <c r="H23915" s="8"/>
      <c r="I23915" s="4"/>
      <c r="V23915" s="27"/>
    </row>
    <row r="23916" spans="3:22" x14ac:dyDescent="0.3">
      <c r="C23916" s="6"/>
      <c r="H23916" s="8"/>
      <c r="I23916" s="4"/>
      <c r="V23916" s="27"/>
    </row>
    <row r="23917" spans="3:22" x14ac:dyDescent="0.3">
      <c r="C23917" s="6"/>
      <c r="H23917" s="8"/>
      <c r="I23917" s="4"/>
      <c r="V23917" s="27"/>
    </row>
    <row r="23918" spans="3:22" x14ac:dyDescent="0.3">
      <c r="C23918" s="6"/>
      <c r="H23918" s="8"/>
      <c r="I23918" s="4"/>
      <c r="V23918" s="27"/>
    </row>
    <row r="23919" spans="3:22" x14ac:dyDescent="0.3">
      <c r="C23919" s="6"/>
      <c r="H23919" s="8"/>
      <c r="I23919" s="4"/>
      <c r="V23919" s="27"/>
    </row>
    <row r="23920" spans="3:22" x14ac:dyDescent="0.3">
      <c r="C23920" s="6"/>
      <c r="H23920" s="8"/>
      <c r="I23920" s="4"/>
      <c r="V23920" s="27"/>
    </row>
    <row r="23921" spans="3:22" x14ac:dyDescent="0.3">
      <c r="C23921" s="6"/>
      <c r="H23921" s="8"/>
      <c r="I23921" s="4"/>
      <c r="V23921" s="27"/>
    </row>
    <row r="23922" spans="3:22" x14ac:dyDescent="0.3">
      <c r="C23922" s="6"/>
      <c r="H23922" s="8"/>
      <c r="I23922" s="4"/>
      <c r="V23922" s="27"/>
    </row>
    <row r="23923" spans="3:22" x14ac:dyDescent="0.3">
      <c r="C23923" s="6"/>
      <c r="H23923" s="8"/>
      <c r="I23923" s="4"/>
      <c r="V23923" s="27"/>
    </row>
    <row r="23924" spans="3:22" x14ac:dyDescent="0.3">
      <c r="C23924" s="6"/>
      <c r="H23924" s="8"/>
      <c r="I23924" s="4"/>
      <c r="V23924" s="27"/>
    </row>
    <row r="23925" spans="3:22" x14ac:dyDescent="0.3">
      <c r="C23925" s="6"/>
      <c r="H23925" s="8"/>
      <c r="I23925" s="4"/>
      <c r="V23925" s="27"/>
    </row>
    <row r="23926" spans="3:22" x14ac:dyDescent="0.3">
      <c r="C23926" s="6"/>
      <c r="H23926" s="8"/>
      <c r="I23926" s="4"/>
      <c r="V23926" s="27"/>
    </row>
    <row r="23927" spans="3:22" x14ac:dyDescent="0.3">
      <c r="C23927" s="6"/>
      <c r="H23927" s="8"/>
      <c r="I23927" s="4"/>
      <c r="V23927" s="27"/>
    </row>
    <row r="23928" spans="3:22" x14ac:dyDescent="0.3">
      <c r="C23928" s="6"/>
      <c r="H23928" s="8"/>
      <c r="I23928" s="4"/>
      <c r="V23928" s="27"/>
    </row>
    <row r="23929" spans="3:22" x14ac:dyDescent="0.3">
      <c r="C23929" s="6"/>
      <c r="H23929" s="8"/>
      <c r="I23929" s="4"/>
      <c r="V23929" s="27"/>
    </row>
    <row r="23930" spans="3:22" x14ac:dyDescent="0.3">
      <c r="C23930" s="6"/>
      <c r="H23930" s="8"/>
      <c r="I23930" s="4"/>
      <c r="V23930" s="27"/>
    </row>
    <row r="23931" spans="3:22" x14ac:dyDescent="0.3">
      <c r="C23931" s="6"/>
      <c r="H23931" s="8"/>
      <c r="I23931" s="4"/>
      <c r="V23931" s="27"/>
    </row>
    <row r="23932" spans="3:22" x14ac:dyDescent="0.3">
      <c r="C23932" s="6"/>
      <c r="H23932" s="8"/>
      <c r="I23932" s="4"/>
      <c r="V23932" s="27"/>
    </row>
    <row r="23933" spans="3:22" x14ac:dyDescent="0.3">
      <c r="C23933" s="6"/>
      <c r="H23933" s="8"/>
      <c r="I23933" s="4"/>
      <c r="V23933" s="27"/>
    </row>
    <row r="23934" spans="3:22" x14ac:dyDescent="0.3">
      <c r="C23934" s="6"/>
      <c r="H23934" s="8"/>
      <c r="I23934" s="4"/>
      <c r="V23934" s="27"/>
    </row>
    <row r="23935" spans="3:22" x14ac:dyDescent="0.3">
      <c r="C23935" s="6"/>
      <c r="H23935" s="8"/>
      <c r="I23935" s="4"/>
      <c r="V23935" s="27"/>
    </row>
    <row r="23936" spans="3:22" x14ac:dyDescent="0.3">
      <c r="C23936" s="6"/>
      <c r="H23936" s="8"/>
      <c r="I23936" s="4"/>
      <c r="V23936" s="27"/>
    </row>
    <row r="23937" spans="3:22" x14ac:dyDescent="0.3">
      <c r="C23937" s="6"/>
      <c r="H23937" s="8"/>
      <c r="I23937" s="4"/>
      <c r="V23937" s="27"/>
    </row>
    <row r="23938" spans="3:22" x14ac:dyDescent="0.3">
      <c r="C23938" s="6"/>
      <c r="H23938" s="8"/>
      <c r="I23938" s="4"/>
      <c r="V23938" s="27"/>
    </row>
    <row r="23939" spans="3:22" x14ac:dyDescent="0.3">
      <c r="C23939" s="6"/>
      <c r="H23939" s="8"/>
      <c r="I23939" s="4"/>
      <c r="V23939" s="27"/>
    </row>
    <row r="23940" spans="3:22" x14ac:dyDescent="0.3">
      <c r="C23940" s="6"/>
      <c r="H23940" s="8"/>
      <c r="I23940" s="4"/>
      <c r="V23940" s="27"/>
    </row>
    <row r="23941" spans="3:22" x14ac:dyDescent="0.3">
      <c r="C23941" s="6"/>
      <c r="H23941" s="8"/>
      <c r="I23941" s="4"/>
      <c r="V23941" s="27"/>
    </row>
    <row r="23942" spans="3:22" x14ac:dyDescent="0.3">
      <c r="C23942" s="6"/>
      <c r="H23942" s="8"/>
      <c r="I23942" s="4"/>
      <c r="V23942" s="27"/>
    </row>
    <row r="23943" spans="3:22" x14ac:dyDescent="0.3">
      <c r="C23943" s="6"/>
      <c r="H23943" s="8"/>
      <c r="I23943" s="4"/>
      <c r="V23943" s="27"/>
    </row>
    <row r="23944" spans="3:22" x14ac:dyDescent="0.3">
      <c r="C23944" s="6"/>
      <c r="H23944" s="8"/>
      <c r="I23944" s="4"/>
      <c r="V23944" s="27"/>
    </row>
    <row r="23945" spans="3:22" x14ac:dyDescent="0.3">
      <c r="C23945" s="6"/>
      <c r="H23945" s="8"/>
      <c r="I23945" s="4"/>
      <c r="V23945" s="27"/>
    </row>
    <row r="23946" spans="3:22" x14ac:dyDescent="0.3">
      <c r="C23946" s="6"/>
      <c r="H23946" s="8"/>
      <c r="I23946" s="4"/>
      <c r="V23946" s="27"/>
    </row>
    <row r="23947" spans="3:22" x14ac:dyDescent="0.3">
      <c r="C23947" s="6"/>
      <c r="H23947" s="8"/>
      <c r="I23947" s="4"/>
      <c r="V23947" s="27"/>
    </row>
    <row r="23948" spans="3:22" x14ac:dyDescent="0.3">
      <c r="C23948" s="6"/>
      <c r="H23948" s="8"/>
      <c r="I23948" s="4"/>
      <c r="V23948" s="27"/>
    </row>
    <row r="23949" spans="3:22" x14ac:dyDescent="0.3">
      <c r="C23949" s="6"/>
      <c r="H23949" s="8"/>
      <c r="I23949" s="4"/>
      <c r="V23949" s="27"/>
    </row>
    <row r="23950" spans="3:22" x14ac:dyDescent="0.3">
      <c r="C23950" s="6"/>
      <c r="H23950" s="8"/>
      <c r="I23950" s="4"/>
      <c r="V23950" s="27"/>
    </row>
    <row r="23951" spans="3:22" x14ac:dyDescent="0.3">
      <c r="C23951" s="6"/>
      <c r="H23951" s="8"/>
      <c r="I23951" s="4"/>
      <c r="V23951" s="27"/>
    </row>
    <row r="23952" spans="3:22" x14ac:dyDescent="0.3">
      <c r="C23952" s="6"/>
      <c r="H23952" s="8"/>
      <c r="I23952" s="4"/>
      <c r="V23952" s="27"/>
    </row>
    <row r="23953" spans="3:22" x14ac:dyDescent="0.3">
      <c r="C23953" s="6"/>
      <c r="H23953" s="8"/>
      <c r="I23953" s="4"/>
      <c r="V23953" s="27"/>
    </row>
    <row r="23954" spans="3:22" x14ac:dyDescent="0.3">
      <c r="C23954" s="6"/>
      <c r="H23954" s="8"/>
      <c r="I23954" s="4"/>
      <c r="V23954" s="27"/>
    </row>
    <row r="23955" spans="3:22" x14ac:dyDescent="0.3">
      <c r="C23955" s="6"/>
      <c r="H23955" s="8"/>
      <c r="I23955" s="4"/>
      <c r="V23955" s="27"/>
    </row>
    <row r="23956" spans="3:22" x14ac:dyDescent="0.3">
      <c r="C23956" s="6"/>
      <c r="H23956" s="8"/>
      <c r="I23956" s="4"/>
      <c r="V23956" s="27"/>
    </row>
    <row r="23957" spans="3:22" x14ac:dyDescent="0.3">
      <c r="C23957" s="6"/>
      <c r="H23957" s="8"/>
      <c r="I23957" s="4"/>
      <c r="V23957" s="27"/>
    </row>
    <row r="23958" spans="3:22" x14ac:dyDescent="0.3">
      <c r="C23958" s="6"/>
      <c r="H23958" s="8"/>
      <c r="I23958" s="4"/>
      <c r="V23958" s="27"/>
    </row>
    <row r="23959" spans="3:22" x14ac:dyDescent="0.3">
      <c r="C23959" s="6"/>
      <c r="H23959" s="8"/>
      <c r="I23959" s="4"/>
      <c r="V23959" s="27"/>
    </row>
    <row r="23960" spans="3:22" x14ac:dyDescent="0.3">
      <c r="C23960" s="6"/>
      <c r="H23960" s="8"/>
      <c r="I23960" s="4"/>
      <c r="V23960" s="27"/>
    </row>
    <row r="23961" spans="3:22" x14ac:dyDescent="0.3">
      <c r="C23961" s="6"/>
      <c r="H23961" s="8"/>
      <c r="I23961" s="4"/>
      <c r="V23961" s="27"/>
    </row>
    <row r="23962" spans="3:22" x14ac:dyDescent="0.3">
      <c r="C23962" s="6"/>
      <c r="H23962" s="8"/>
      <c r="I23962" s="4"/>
      <c r="V23962" s="27"/>
    </row>
    <row r="23963" spans="3:22" x14ac:dyDescent="0.3">
      <c r="C23963" s="6"/>
      <c r="H23963" s="8"/>
      <c r="I23963" s="4"/>
      <c r="V23963" s="27"/>
    </row>
    <row r="23964" spans="3:22" x14ac:dyDescent="0.3">
      <c r="C23964" s="6"/>
      <c r="H23964" s="8"/>
      <c r="I23964" s="4"/>
      <c r="V23964" s="27"/>
    </row>
    <row r="23965" spans="3:22" x14ac:dyDescent="0.3">
      <c r="C23965" s="6"/>
      <c r="H23965" s="8"/>
      <c r="I23965" s="4"/>
      <c r="V23965" s="27"/>
    </row>
    <row r="23966" spans="3:22" x14ac:dyDescent="0.3">
      <c r="C23966" s="6"/>
      <c r="H23966" s="8"/>
      <c r="I23966" s="4"/>
      <c r="V23966" s="27"/>
    </row>
    <row r="23967" spans="3:22" x14ac:dyDescent="0.3">
      <c r="C23967" s="6"/>
      <c r="H23967" s="8"/>
      <c r="I23967" s="4"/>
      <c r="V23967" s="27"/>
    </row>
    <row r="23968" spans="3:22" x14ac:dyDescent="0.3">
      <c r="C23968" s="6"/>
      <c r="H23968" s="8"/>
      <c r="I23968" s="4"/>
      <c r="V23968" s="27"/>
    </row>
    <row r="23969" spans="3:22" x14ac:dyDescent="0.3">
      <c r="C23969" s="6"/>
      <c r="H23969" s="8"/>
      <c r="I23969" s="4"/>
      <c r="V23969" s="27"/>
    </row>
    <row r="23970" spans="3:22" x14ac:dyDescent="0.3">
      <c r="C23970" s="6"/>
      <c r="H23970" s="8"/>
      <c r="I23970" s="4"/>
      <c r="V23970" s="27"/>
    </row>
    <row r="23971" spans="3:22" x14ac:dyDescent="0.3">
      <c r="C23971" s="6"/>
      <c r="H23971" s="8"/>
      <c r="I23971" s="4"/>
      <c r="V23971" s="27"/>
    </row>
    <row r="23972" spans="3:22" x14ac:dyDescent="0.3">
      <c r="C23972" s="6"/>
      <c r="H23972" s="8"/>
      <c r="I23972" s="4"/>
      <c r="V23972" s="27"/>
    </row>
    <row r="23973" spans="3:22" x14ac:dyDescent="0.3">
      <c r="C23973" s="6"/>
      <c r="H23973" s="8"/>
      <c r="I23973" s="4"/>
      <c r="V23973" s="27"/>
    </row>
    <row r="23974" spans="3:22" x14ac:dyDescent="0.3">
      <c r="C23974" s="6"/>
      <c r="H23974" s="8"/>
      <c r="I23974" s="4"/>
      <c r="V23974" s="27"/>
    </row>
    <row r="23975" spans="3:22" x14ac:dyDescent="0.3">
      <c r="C23975" s="6"/>
      <c r="H23975" s="8"/>
      <c r="I23975" s="4"/>
      <c r="V23975" s="27"/>
    </row>
    <row r="23976" spans="3:22" x14ac:dyDescent="0.3">
      <c r="C23976" s="6"/>
      <c r="H23976" s="8"/>
      <c r="I23976" s="4"/>
      <c r="V23976" s="27"/>
    </row>
    <row r="23977" spans="3:22" x14ac:dyDescent="0.3">
      <c r="C23977" s="6"/>
      <c r="H23977" s="8"/>
      <c r="I23977" s="4"/>
      <c r="V23977" s="27"/>
    </row>
    <row r="23978" spans="3:22" x14ac:dyDescent="0.3">
      <c r="C23978" s="6"/>
      <c r="H23978" s="8"/>
      <c r="I23978" s="4"/>
      <c r="V23978" s="27"/>
    </row>
    <row r="23979" spans="3:22" x14ac:dyDescent="0.3">
      <c r="C23979" s="6"/>
      <c r="H23979" s="8"/>
      <c r="I23979" s="4"/>
      <c r="V23979" s="27"/>
    </row>
    <row r="23980" spans="3:22" x14ac:dyDescent="0.3">
      <c r="C23980" s="6"/>
      <c r="H23980" s="8"/>
      <c r="I23980" s="4"/>
      <c r="V23980" s="27"/>
    </row>
    <row r="23981" spans="3:22" x14ac:dyDescent="0.3">
      <c r="C23981" s="6"/>
      <c r="H23981" s="8"/>
      <c r="I23981" s="4"/>
      <c r="V23981" s="27"/>
    </row>
    <row r="23982" spans="3:22" x14ac:dyDescent="0.3">
      <c r="C23982" s="6"/>
      <c r="H23982" s="8"/>
      <c r="I23982" s="4"/>
      <c r="V23982" s="27"/>
    </row>
    <row r="23983" spans="3:22" x14ac:dyDescent="0.3">
      <c r="C23983" s="6"/>
      <c r="H23983" s="8"/>
      <c r="I23983" s="4"/>
      <c r="V23983" s="27"/>
    </row>
    <row r="23984" spans="3:22" x14ac:dyDescent="0.3">
      <c r="C23984" s="6"/>
      <c r="H23984" s="8"/>
      <c r="I23984" s="4"/>
      <c r="V23984" s="27"/>
    </row>
    <row r="23985" spans="3:22" x14ac:dyDescent="0.3">
      <c r="C23985" s="6"/>
      <c r="H23985" s="8"/>
      <c r="I23985" s="4"/>
      <c r="V23985" s="27"/>
    </row>
    <row r="23986" spans="3:22" x14ac:dyDescent="0.3">
      <c r="C23986" s="6"/>
      <c r="H23986" s="8"/>
      <c r="I23986" s="4"/>
      <c r="V23986" s="27"/>
    </row>
    <row r="23987" spans="3:22" x14ac:dyDescent="0.3">
      <c r="C23987" s="6"/>
      <c r="H23987" s="8"/>
      <c r="I23987" s="4"/>
      <c r="V23987" s="27"/>
    </row>
    <row r="23988" spans="3:22" x14ac:dyDescent="0.3">
      <c r="C23988" s="6"/>
      <c r="H23988" s="8"/>
      <c r="I23988" s="4"/>
      <c r="V23988" s="27"/>
    </row>
    <row r="23989" spans="3:22" x14ac:dyDescent="0.3">
      <c r="C23989" s="6"/>
      <c r="H23989" s="8"/>
      <c r="I23989" s="4"/>
      <c r="V23989" s="27"/>
    </row>
    <row r="23990" spans="3:22" x14ac:dyDescent="0.3">
      <c r="C23990" s="6"/>
      <c r="H23990" s="8"/>
      <c r="I23990" s="4"/>
      <c r="V23990" s="27"/>
    </row>
    <row r="23991" spans="3:22" x14ac:dyDescent="0.3">
      <c r="C23991" s="6"/>
      <c r="H23991" s="8"/>
      <c r="I23991" s="4"/>
      <c r="V23991" s="27"/>
    </row>
    <row r="23992" spans="3:22" x14ac:dyDescent="0.3">
      <c r="C23992" s="6"/>
      <c r="H23992" s="8"/>
      <c r="I23992" s="4"/>
      <c r="V23992" s="27"/>
    </row>
    <row r="23993" spans="3:22" x14ac:dyDescent="0.3">
      <c r="C23993" s="6"/>
      <c r="H23993" s="8"/>
      <c r="I23993" s="4"/>
      <c r="V23993" s="27"/>
    </row>
    <row r="23994" spans="3:22" x14ac:dyDescent="0.3">
      <c r="C23994" s="6"/>
      <c r="H23994" s="8"/>
      <c r="I23994" s="4"/>
      <c r="V23994" s="27"/>
    </row>
    <row r="23995" spans="3:22" x14ac:dyDescent="0.3">
      <c r="C23995" s="6"/>
      <c r="H23995" s="8"/>
      <c r="I23995" s="4"/>
      <c r="V23995" s="27"/>
    </row>
    <row r="23996" spans="3:22" x14ac:dyDescent="0.3">
      <c r="C23996" s="6"/>
      <c r="H23996" s="8"/>
      <c r="I23996" s="4"/>
      <c r="V23996" s="27"/>
    </row>
    <row r="23997" spans="3:22" x14ac:dyDescent="0.3">
      <c r="C23997" s="6"/>
      <c r="H23997" s="8"/>
      <c r="I23997" s="4"/>
      <c r="V23997" s="27"/>
    </row>
    <row r="23998" spans="3:22" x14ac:dyDescent="0.3">
      <c r="C23998" s="6"/>
      <c r="H23998" s="8"/>
      <c r="I23998" s="4"/>
      <c r="V23998" s="27"/>
    </row>
    <row r="23999" spans="3:22" x14ac:dyDescent="0.3">
      <c r="C23999" s="6"/>
      <c r="H23999" s="8"/>
      <c r="I23999" s="4"/>
      <c r="V23999" s="27"/>
    </row>
    <row r="24000" spans="3:22" x14ac:dyDescent="0.3">
      <c r="C24000" s="6"/>
      <c r="H24000" s="8"/>
      <c r="I24000" s="4"/>
      <c r="V24000" s="27"/>
    </row>
    <row r="24001" spans="3:22" x14ac:dyDescent="0.3">
      <c r="C24001" s="6"/>
      <c r="H24001" s="8"/>
      <c r="I24001" s="4"/>
      <c r="V24001" s="27"/>
    </row>
    <row r="24002" spans="3:22" x14ac:dyDescent="0.3">
      <c r="C24002" s="6"/>
      <c r="H24002" s="8"/>
      <c r="I24002" s="4"/>
      <c r="V24002" s="27"/>
    </row>
    <row r="24003" spans="3:22" x14ac:dyDescent="0.3">
      <c r="C24003" s="6"/>
      <c r="H24003" s="8"/>
      <c r="I24003" s="4"/>
      <c r="V24003" s="27"/>
    </row>
    <row r="24004" spans="3:22" x14ac:dyDescent="0.3">
      <c r="C24004" s="6"/>
      <c r="H24004" s="8"/>
      <c r="I24004" s="4"/>
      <c r="V24004" s="27"/>
    </row>
    <row r="24005" spans="3:22" x14ac:dyDescent="0.3">
      <c r="C24005" s="6"/>
      <c r="H24005" s="8"/>
      <c r="I24005" s="4"/>
      <c r="V24005" s="27"/>
    </row>
    <row r="24006" spans="3:22" x14ac:dyDescent="0.3">
      <c r="C24006" s="6"/>
      <c r="H24006" s="8"/>
      <c r="I24006" s="4"/>
      <c r="V24006" s="27"/>
    </row>
    <row r="24007" spans="3:22" x14ac:dyDescent="0.3">
      <c r="C24007" s="6"/>
      <c r="H24007" s="8"/>
      <c r="I24007" s="4"/>
      <c r="V24007" s="27"/>
    </row>
    <row r="24008" spans="3:22" x14ac:dyDescent="0.3">
      <c r="C24008" s="6"/>
      <c r="H24008" s="8"/>
      <c r="I24008" s="4"/>
      <c r="V24008" s="27"/>
    </row>
    <row r="24009" spans="3:22" x14ac:dyDescent="0.3">
      <c r="C24009" s="6"/>
      <c r="H24009" s="8"/>
      <c r="I24009" s="4"/>
      <c r="V24009" s="27"/>
    </row>
    <row r="24010" spans="3:22" x14ac:dyDescent="0.3">
      <c r="C24010" s="6"/>
      <c r="H24010" s="8"/>
      <c r="I24010" s="4"/>
      <c r="V24010" s="27"/>
    </row>
    <row r="24011" spans="3:22" x14ac:dyDescent="0.3">
      <c r="C24011" s="6"/>
      <c r="H24011" s="8"/>
      <c r="I24011" s="4"/>
      <c r="V24011" s="27"/>
    </row>
    <row r="24012" spans="3:22" x14ac:dyDescent="0.3">
      <c r="C24012" s="6"/>
      <c r="H24012" s="8"/>
      <c r="I24012" s="4"/>
      <c r="V24012" s="27"/>
    </row>
    <row r="24013" spans="3:22" x14ac:dyDescent="0.3">
      <c r="C24013" s="6"/>
      <c r="H24013" s="8"/>
      <c r="I24013" s="4"/>
      <c r="V24013" s="27"/>
    </row>
    <row r="24014" spans="3:22" x14ac:dyDescent="0.3">
      <c r="C24014" s="6"/>
      <c r="H24014" s="8"/>
      <c r="I24014" s="4"/>
      <c r="V24014" s="27"/>
    </row>
    <row r="24015" spans="3:22" x14ac:dyDescent="0.3">
      <c r="C24015" s="6"/>
      <c r="H24015" s="8"/>
      <c r="I24015" s="4"/>
      <c r="V24015" s="27"/>
    </row>
    <row r="24016" spans="3:22" x14ac:dyDescent="0.3">
      <c r="C24016" s="6"/>
      <c r="H24016" s="8"/>
      <c r="I24016" s="4"/>
      <c r="V24016" s="27"/>
    </row>
    <row r="24017" spans="3:22" x14ac:dyDescent="0.3">
      <c r="C24017" s="6"/>
      <c r="H24017" s="8"/>
      <c r="I24017" s="4"/>
      <c r="V24017" s="27"/>
    </row>
    <row r="24018" spans="3:22" x14ac:dyDescent="0.3">
      <c r="C24018" s="6"/>
      <c r="H24018" s="8"/>
      <c r="I24018" s="4"/>
      <c r="V24018" s="27"/>
    </row>
    <row r="24019" spans="3:22" x14ac:dyDescent="0.3">
      <c r="C24019" s="6"/>
      <c r="H24019" s="8"/>
      <c r="I24019" s="4"/>
      <c r="V24019" s="27"/>
    </row>
    <row r="24020" spans="3:22" x14ac:dyDescent="0.3">
      <c r="C24020" s="6"/>
      <c r="H24020" s="8"/>
      <c r="I24020" s="4"/>
      <c r="V24020" s="27"/>
    </row>
    <row r="24021" spans="3:22" x14ac:dyDescent="0.3">
      <c r="C24021" s="6"/>
      <c r="H24021" s="8"/>
      <c r="I24021" s="4"/>
      <c r="V24021" s="27"/>
    </row>
    <row r="24022" spans="3:22" x14ac:dyDescent="0.3">
      <c r="C24022" s="6"/>
      <c r="H24022" s="8"/>
      <c r="I24022" s="4"/>
      <c r="V24022" s="27"/>
    </row>
    <row r="24023" spans="3:22" x14ac:dyDescent="0.3">
      <c r="C24023" s="6"/>
      <c r="H24023" s="8"/>
      <c r="I24023" s="4"/>
      <c r="V24023" s="27"/>
    </row>
    <row r="24024" spans="3:22" x14ac:dyDescent="0.3">
      <c r="C24024" s="6"/>
      <c r="H24024" s="8"/>
      <c r="I24024" s="4"/>
      <c r="V24024" s="27"/>
    </row>
    <row r="24025" spans="3:22" x14ac:dyDescent="0.3">
      <c r="C24025" s="6"/>
      <c r="H24025" s="8"/>
      <c r="I24025" s="4"/>
      <c r="V24025" s="27"/>
    </row>
    <row r="24026" spans="3:22" x14ac:dyDescent="0.3">
      <c r="C24026" s="6"/>
      <c r="H24026" s="8"/>
      <c r="I24026" s="4"/>
      <c r="V24026" s="27"/>
    </row>
    <row r="24027" spans="3:22" x14ac:dyDescent="0.3">
      <c r="C24027" s="6"/>
      <c r="H24027" s="8"/>
      <c r="I24027" s="4"/>
      <c r="V24027" s="27"/>
    </row>
    <row r="24028" spans="3:22" x14ac:dyDescent="0.3">
      <c r="C24028" s="6"/>
      <c r="H24028" s="8"/>
      <c r="I24028" s="4"/>
      <c r="V24028" s="27"/>
    </row>
    <row r="24029" spans="3:22" x14ac:dyDescent="0.3">
      <c r="C24029" s="6"/>
      <c r="H24029" s="8"/>
      <c r="I24029" s="4"/>
      <c r="V24029" s="27"/>
    </row>
    <row r="24030" spans="3:22" x14ac:dyDescent="0.3">
      <c r="C24030" s="6"/>
      <c r="H24030" s="8"/>
      <c r="I24030" s="4"/>
      <c r="V24030" s="27"/>
    </row>
    <row r="24031" spans="3:22" x14ac:dyDescent="0.3">
      <c r="C24031" s="6"/>
      <c r="H24031" s="8"/>
      <c r="I24031" s="4"/>
      <c r="V24031" s="27"/>
    </row>
    <row r="24032" spans="3:22" x14ac:dyDescent="0.3">
      <c r="C24032" s="6"/>
      <c r="H24032" s="8"/>
      <c r="I24032" s="4"/>
      <c r="V24032" s="27"/>
    </row>
    <row r="24033" spans="3:22" x14ac:dyDescent="0.3">
      <c r="C24033" s="6"/>
      <c r="H24033" s="8"/>
      <c r="I24033" s="4"/>
      <c r="V24033" s="27"/>
    </row>
    <row r="24034" spans="3:22" x14ac:dyDescent="0.3">
      <c r="C24034" s="6"/>
      <c r="H24034" s="8"/>
      <c r="I24034" s="4"/>
      <c r="V24034" s="27"/>
    </row>
    <row r="24035" spans="3:22" x14ac:dyDescent="0.3">
      <c r="C24035" s="6"/>
      <c r="H24035" s="8"/>
      <c r="I24035" s="4"/>
      <c r="V24035" s="27"/>
    </row>
    <row r="24036" spans="3:22" x14ac:dyDescent="0.3">
      <c r="C24036" s="6"/>
      <c r="H24036" s="8"/>
      <c r="I24036" s="4"/>
      <c r="V24036" s="27"/>
    </row>
    <row r="24037" spans="3:22" x14ac:dyDescent="0.3">
      <c r="C24037" s="6"/>
      <c r="H24037" s="8"/>
      <c r="I24037" s="4"/>
      <c r="V24037" s="27"/>
    </row>
    <row r="24038" spans="3:22" x14ac:dyDescent="0.3">
      <c r="C24038" s="6"/>
      <c r="H24038" s="8"/>
      <c r="I24038" s="4"/>
      <c r="V24038" s="27"/>
    </row>
    <row r="24039" spans="3:22" x14ac:dyDescent="0.3">
      <c r="C24039" s="6"/>
      <c r="H24039" s="8"/>
      <c r="I24039" s="4"/>
      <c r="V24039" s="27"/>
    </row>
    <row r="24040" spans="3:22" x14ac:dyDescent="0.3">
      <c r="C24040" s="6"/>
      <c r="H24040" s="8"/>
      <c r="I24040" s="4"/>
      <c r="V24040" s="27"/>
    </row>
    <row r="24041" spans="3:22" x14ac:dyDescent="0.3">
      <c r="C24041" s="6"/>
      <c r="H24041" s="8"/>
      <c r="I24041" s="4"/>
      <c r="V24041" s="27"/>
    </row>
    <row r="24042" spans="3:22" x14ac:dyDescent="0.3">
      <c r="C24042" s="6"/>
      <c r="H24042" s="8"/>
      <c r="I24042" s="4"/>
      <c r="V24042" s="27"/>
    </row>
    <row r="24043" spans="3:22" x14ac:dyDescent="0.3">
      <c r="C24043" s="6"/>
      <c r="H24043" s="8"/>
      <c r="I24043" s="4"/>
      <c r="V24043" s="27"/>
    </row>
    <row r="24044" spans="3:22" x14ac:dyDescent="0.3">
      <c r="C24044" s="6"/>
      <c r="H24044" s="8"/>
      <c r="I24044" s="4"/>
      <c r="V24044" s="27"/>
    </row>
    <row r="24045" spans="3:22" x14ac:dyDescent="0.3">
      <c r="C24045" s="6"/>
      <c r="H24045" s="8"/>
      <c r="I24045" s="4"/>
      <c r="V24045" s="27"/>
    </row>
    <row r="24046" spans="3:22" x14ac:dyDescent="0.3">
      <c r="C24046" s="6"/>
      <c r="H24046" s="8"/>
      <c r="I24046" s="4"/>
      <c r="V24046" s="27"/>
    </row>
    <row r="24047" spans="3:22" x14ac:dyDescent="0.3">
      <c r="C24047" s="6"/>
      <c r="H24047" s="8"/>
      <c r="I24047" s="4"/>
      <c r="V24047" s="27"/>
    </row>
    <row r="24048" spans="3:22" x14ac:dyDescent="0.3">
      <c r="C24048" s="6"/>
      <c r="H24048" s="8"/>
      <c r="I24048" s="4"/>
      <c r="V24048" s="27"/>
    </row>
    <row r="24049" spans="3:22" x14ac:dyDescent="0.3">
      <c r="C24049" s="6"/>
      <c r="H24049" s="8"/>
      <c r="I24049" s="4"/>
      <c r="V24049" s="27"/>
    </row>
    <row r="24050" spans="3:22" x14ac:dyDescent="0.3">
      <c r="C24050" s="6"/>
      <c r="H24050" s="8"/>
      <c r="I24050" s="4"/>
      <c r="V24050" s="27"/>
    </row>
    <row r="24051" spans="3:22" x14ac:dyDescent="0.3">
      <c r="C24051" s="6"/>
      <c r="H24051" s="8"/>
      <c r="I24051" s="4"/>
      <c r="V24051" s="27"/>
    </row>
    <row r="24052" spans="3:22" x14ac:dyDescent="0.3">
      <c r="C24052" s="6"/>
      <c r="H24052" s="8"/>
      <c r="I24052" s="4"/>
      <c r="V24052" s="27"/>
    </row>
    <row r="24053" spans="3:22" x14ac:dyDescent="0.3">
      <c r="C24053" s="6"/>
      <c r="H24053" s="8"/>
      <c r="I24053" s="4"/>
      <c r="V24053" s="27"/>
    </row>
    <row r="24054" spans="3:22" x14ac:dyDescent="0.3">
      <c r="C24054" s="6"/>
      <c r="H24054" s="8"/>
      <c r="I24054" s="4"/>
      <c r="V24054" s="27"/>
    </row>
    <row r="24055" spans="3:22" x14ac:dyDescent="0.3">
      <c r="C24055" s="6"/>
      <c r="H24055" s="8"/>
      <c r="I24055" s="4"/>
      <c r="V24055" s="27"/>
    </row>
    <row r="24056" spans="3:22" x14ac:dyDescent="0.3">
      <c r="C24056" s="6"/>
      <c r="H24056" s="8"/>
      <c r="I24056" s="4"/>
      <c r="V24056" s="27"/>
    </row>
    <row r="24057" spans="3:22" x14ac:dyDescent="0.3">
      <c r="C24057" s="6"/>
      <c r="H24057" s="8"/>
      <c r="I24057" s="4"/>
      <c r="V24057" s="27"/>
    </row>
    <row r="24058" spans="3:22" x14ac:dyDescent="0.3">
      <c r="C24058" s="6"/>
      <c r="H24058" s="8"/>
      <c r="I24058" s="4"/>
      <c r="V24058" s="27"/>
    </row>
    <row r="24059" spans="3:22" x14ac:dyDescent="0.3">
      <c r="C24059" s="6"/>
      <c r="H24059" s="8"/>
      <c r="I24059" s="4"/>
      <c r="V24059" s="27"/>
    </row>
    <row r="24060" spans="3:22" x14ac:dyDescent="0.3">
      <c r="C24060" s="6"/>
      <c r="H24060" s="8"/>
      <c r="I24060" s="4"/>
      <c r="V24060" s="27"/>
    </row>
    <row r="24061" spans="3:22" x14ac:dyDescent="0.3">
      <c r="C24061" s="6"/>
      <c r="H24061" s="8"/>
      <c r="I24061" s="4"/>
      <c r="V24061" s="27"/>
    </row>
    <row r="24062" spans="3:22" x14ac:dyDescent="0.3">
      <c r="C24062" s="6"/>
      <c r="H24062" s="8"/>
      <c r="I24062" s="4"/>
      <c r="V24062" s="27"/>
    </row>
    <row r="24063" spans="3:22" x14ac:dyDescent="0.3">
      <c r="C24063" s="6"/>
      <c r="H24063" s="8"/>
      <c r="I24063" s="4"/>
      <c r="V24063" s="27"/>
    </row>
    <row r="24064" spans="3:22" x14ac:dyDescent="0.3">
      <c r="C24064" s="6"/>
      <c r="H24064" s="8"/>
      <c r="I24064" s="4"/>
      <c r="V24064" s="27"/>
    </row>
    <row r="24065" spans="3:22" x14ac:dyDescent="0.3">
      <c r="C24065" s="6"/>
      <c r="H24065" s="8"/>
      <c r="I24065" s="4"/>
      <c r="V24065" s="27"/>
    </row>
    <row r="24066" spans="3:22" x14ac:dyDescent="0.3">
      <c r="C24066" s="6"/>
      <c r="H24066" s="8"/>
      <c r="I24066" s="4"/>
      <c r="V24066" s="27"/>
    </row>
    <row r="24067" spans="3:22" x14ac:dyDescent="0.3">
      <c r="C24067" s="6"/>
      <c r="H24067" s="8"/>
      <c r="I24067" s="4"/>
      <c r="V24067" s="27"/>
    </row>
    <row r="24068" spans="3:22" x14ac:dyDescent="0.3">
      <c r="C24068" s="6"/>
      <c r="H24068" s="8"/>
      <c r="I24068" s="4"/>
      <c r="V24068" s="27"/>
    </row>
    <row r="24069" spans="3:22" x14ac:dyDescent="0.3">
      <c r="C24069" s="6"/>
      <c r="H24069" s="8"/>
      <c r="I24069" s="4"/>
      <c r="V24069" s="27"/>
    </row>
    <row r="24070" spans="3:22" x14ac:dyDescent="0.3">
      <c r="C24070" s="6"/>
      <c r="H24070" s="8"/>
      <c r="I24070" s="4"/>
      <c r="V24070" s="27"/>
    </row>
    <row r="24071" spans="3:22" x14ac:dyDescent="0.3">
      <c r="C24071" s="6"/>
      <c r="H24071" s="8"/>
      <c r="I24071" s="4"/>
      <c r="V24071" s="27"/>
    </row>
    <row r="24072" spans="3:22" x14ac:dyDescent="0.3">
      <c r="C24072" s="6"/>
      <c r="H24072" s="8"/>
      <c r="I24072" s="4"/>
      <c r="V24072" s="27"/>
    </row>
    <row r="24073" spans="3:22" x14ac:dyDescent="0.3">
      <c r="C24073" s="6"/>
      <c r="H24073" s="8"/>
      <c r="I24073" s="4"/>
      <c r="V24073" s="27"/>
    </row>
    <row r="24074" spans="3:22" x14ac:dyDescent="0.3">
      <c r="C24074" s="6"/>
      <c r="H24074" s="8"/>
      <c r="I24074" s="4"/>
      <c r="V24074" s="27"/>
    </row>
    <row r="24075" spans="3:22" x14ac:dyDescent="0.3">
      <c r="C24075" s="6"/>
      <c r="H24075" s="8"/>
      <c r="I24075" s="4"/>
      <c r="V24075" s="27"/>
    </row>
    <row r="24076" spans="3:22" x14ac:dyDescent="0.3">
      <c r="C24076" s="6"/>
      <c r="H24076" s="8"/>
      <c r="I24076" s="4"/>
      <c r="V24076" s="27"/>
    </row>
    <row r="24077" spans="3:22" x14ac:dyDescent="0.3">
      <c r="C24077" s="6"/>
      <c r="H24077" s="8"/>
      <c r="I24077" s="4"/>
      <c r="V24077" s="27"/>
    </row>
    <row r="24078" spans="3:22" x14ac:dyDescent="0.3">
      <c r="C24078" s="6"/>
      <c r="H24078" s="8"/>
      <c r="I24078" s="4"/>
      <c r="V24078" s="27"/>
    </row>
    <row r="24079" spans="3:22" x14ac:dyDescent="0.3">
      <c r="C24079" s="6"/>
      <c r="H24079" s="8"/>
      <c r="I24079" s="4"/>
      <c r="V24079" s="27"/>
    </row>
    <row r="24080" spans="3:22" x14ac:dyDescent="0.3">
      <c r="C24080" s="6"/>
      <c r="H24080" s="8"/>
      <c r="I24080" s="4"/>
      <c r="V24080" s="27"/>
    </row>
    <row r="24081" spans="3:22" x14ac:dyDescent="0.3">
      <c r="C24081" s="6"/>
      <c r="H24081" s="8"/>
      <c r="I24081" s="4"/>
      <c r="V24081" s="27"/>
    </row>
    <row r="24082" spans="3:22" x14ac:dyDescent="0.3">
      <c r="C24082" s="6"/>
      <c r="H24082" s="8"/>
      <c r="I24082" s="4"/>
      <c r="V24082" s="27"/>
    </row>
    <row r="24083" spans="3:22" x14ac:dyDescent="0.3">
      <c r="C24083" s="6"/>
      <c r="H24083" s="8"/>
      <c r="I24083" s="4"/>
      <c r="V24083" s="27"/>
    </row>
    <row r="24084" spans="3:22" x14ac:dyDescent="0.3">
      <c r="C24084" s="6"/>
      <c r="H24084" s="8"/>
      <c r="I24084" s="4"/>
      <c r="V24084" s="27"/>
    </row>
    <row r="24085" spans="3:22" x14ac:dyDescent="0.3">
      <c r="C24085" s="6"/>
      <c r="H24085" s="8"/>
      <c r="I24085" s="4"/>
      <c r="V24085" s="27"/>
    </row>
    <row r="24086" spans="3:22" x14ac:dyDescent="0.3">
      <c r="C24086" s="6"/>
      <c r="H24086" s="8"/>
      <c r="I24086" s="4"/>
      <c r="V24086" s="27"/>
    </row>
    <row r="24087" spans="3:22" x14ac:dyDescent="0.3">
      <c r="C24087" s="6"/>
      <c r="H24087" s="8"/>
      <c r="I24087" s="4"/>
      <c r="V24087" s="27"/>
    </row>
    <row r="24088" spans="3:22" x14ac:dyDescent="0.3">
      <c r="C24088" s="6"/>
      <c r="H24088" s="8"/>
      <c r="I24088" s="4"/>
      <c r="V24088" s="27"/>
    </row>
    <row r="24089" spans="3:22" x14ac:dyDescent="0.3">
      <c r="C24089" s="6"/>
      <c r="H24089" s="8"/>
      <c r="I24089" s="4"/>
      <c r="V24089" s="27"/>
    </row>
    <row r="24090" spans="3:22" x14ac:dyDescent="0.3">
      <c r="C24090" s="6"/>
      <c r="H24090" s="8"/>
      <c r="I24090" s="4"/>
      <c r="V24090" s="27"/>
    </row>
    <row r="24091" spans="3:22" x14ac:dyDescent="0.3">
      <c r="C24091" s="6"/>
      <c r="H24091" s="8"/>
      <c r="I24091" s="4"/>
      <c r="V24091" s="27"/>
    </row>
    <row r="24092" spans="3:22" x14ac:dyDescent="0.3">
      <c r="C24092" s="6"/>
      <c r="H24092" s="8"/>
      <c r="I24092" s="4"/>
      <c r="V24092" s="27"/>
    </row>
    <row r="24093" spans="3:22" x14ac:dyDescent="0.3">
      <c r="C24093" s="6"/>
      <c r="H24093" s="8"/>
      <c r="I24093" s="4"/>
      <c r="V24093" s="27"/>
    </row>
    <row r="24094" spans="3:22" x14ac:dyDescent="0.3">
      <c r="C24094" s="6"/>
      <c r="H24094" s="8"/>
      <c r="I24094" s="4"/>
      <c r="V24094" s="27"/>
    </row>
    <row r="24095" spans="3:22" x14ac:dyDescent="0.3">
      <c r="C24095" s="6"/>
      <c r="H24095" s="8"/>
      <c r="I24095" s="4"/>
      <c r="V24095" s="27"/>
    </row>
    <row r="24096" spans="3:22" x14ac:dyDescent="0.3">
      <c r="C24096" s="6"/>
      <c r="H24096" s="8"/>
      <c r="I24096" s="4"/>
      <c r="V24096" s="27"/>
    </row>
    <row r="24097" spans="3:22" x14ac:dyDescent="0.3">
      <c r="C24097" s="6"/>
      <c r="H24097" s="8"/>
      <c r="I24097" s="4"/>
      <c r="V24097" s="27"/>
    </row>
    <row r="24098" spans="3:22" x14ac:dyDescent="0.3">
      <c r="C24098" s="6"/>
      <c r="H24098" s="8"/>
      <c r="I24098" s="4"/>
      <c r="V24098" s="27"/>
    </row>
    <row r="24099" spans="3:22" x14ac:dyDescent="0.3">
      <c r="C24099" s="6"/>
      <c r="H24099" s="8"/>
      <c r="I24099" s="4"/>
      <c r="V24099" s="27"/>
    </row>
    <row r="24100" spans="3:22" x14ac:dyDescent="0.3">
      <c r="C24100" s="6"/>
      <c r="H24100" s="8"/>
      <c r="I24100" s="4"/>
      <c r="V24100" s="27"/>
    </row>
    <row r="24101" spans="3:22" x14ac:dyDescent="0.3">
      <c r="C24101" s="6"/>
      <c r="H24101" s="8"/>
      <c r="I24101" s="4"/>
      <c r="V24101" s="27"/>
    </row>
    <row r="24102" spans="3:22" x14ac:dyDescent="0.3">
      <c r="C24102" s="6"/>
      <c r="H24102" s="8"/>
      <c r="I24102" s="4"/>
      <c r="V24102" s="27"/>
    </row>
    <row r="24103" spans="3:22" x14ac:dyDescent="0.3">
      <c r="C24103" s="6"/>
      <c r="H24103" s="8"/>
      <c r="I24103" s="4"/>
      <c r="V24103" s="27"/>
    </row>
    <row r="24104" spans="3:22" x14ac:dyDescent="0.3">
      <c r="C24104" s="6"/>
      <c r="H24104" s="8"/>
      <c r="I24104" s="4"/>
      <c r="V24104" s="27"/>
    </row>
    <row r="24105" spans="3:22" x14ac:dyDescent="0.3">
      <c r="C24105" s="6"/>
      <c r="H24105" s="8"/>
      <c r="I24105" s="4"/>
      <c r="V24105" s="27"/>
    </row>
    <row r="24106" spans="3:22" x14ac:dyDescent="0.3">
      <c r="C24106" s="6"/>
      <c r="H24106" s="8"/>
      <c r="I24106" s="4"/>
      <c r="V24106" s="27"/>
    </row>
    <row r="24107" spans="3:22" x14ac:dyDescent="0.3">
      <c r="C24107" s="6"/>
      <c r="H24107" s="8"/>
      <c r="I24107" s="4"/>
      <c r="V24107" s="27"/>
    </row>
    <row r="24108" spans="3:22" x14ac:dyDescent="0.3">
      <c r="C24108" s="6"/>
      <c r="H24108" s="8"/>
      <c r="I24108" s="4"/>
      <c r="V24108" s="27"/>
    </row>
    <row r="24109" spans="3:22" x14ac:dyDescent="0.3">
      <c r="C24109" s="6"/>
      <c r="H24109" s="8"/>
      <c r="I24109" s="4"/>
      <c r="V24109" s="27"/>
    </row>
    <row r="24110" spans="3:22" x14ac:dyDescent="0.3">
      <c r="C24110" s="6"/>
      <c r="H24110" s="8"/>
      <c r="I24110" s="4"/>
      <c r="V24110" s="27"/>
    </row>
    <row r="24111" spans="3:22" x14ac:dyDescent="0.3">
      <c r="C24111" s="6"/>
      <c r="H24111" s="8"/>
      <c r="I24111" s="4"/>
      <c r="V24111" s="27"/>
    </row>
    <row r="24112" spans="3:22" x14ac:dyDescent="0.3">
      <c r="C24112" s="6"/>
      <c r="H24112" s="8"/>
      <c r="I24112" s="4"/>
      <c r="V24112" s="27"/>
    </row>
    <row r="24113" spans="3:22" x14ac:dyDescent="0.3">
      <c r="C24113" s="6"/>
      <c r="H24113" s="8"/>
      <c r="I24113" s="4"/>
      <c r="V24113" s="27"/>
    </row>
    <row r="24114" spans="3:22" x14ac:dyDescent="0.3">
      <c r="C24114" s="6"/>
      <c r="H24114" s="8"/>
      <c r="I24114" s="4"/>
      <c r="V24114" s="27"/>
    </row>
    <row r="24115" spans="3:22" x14ac:dyDescent="0.3">
      <c r="C24115" s="6"/>
      <c r="H24115" s="8"/>
      <c r="I24115" s="4"/>
      <c r="V24115" s="27"/>
    </row>
    <row r="24116" spans="3:22" x14ac:dyDescent="0.3">
      <c r="C24116" s="6"/>
      <c r="H24116" s="8"/>
      <c r="I24116" s="4"/>
      <c r="V24116" s="27"/>
    </row>
    <row r="24117" spans="3:22" x14ac:dyDescent="0.3">
      <c r="C24117" s="6"/>
      <c r="H24117" s="8"/>
      <c r="I24117" s="4"/>
      <c r="V24117" s="27"/>
    </row>
    <row r="24118" spans="3:22" x14ac:dyDescent="0.3">
      <c r="C24118" s="6"/>
      <c r="H24118" s="8"/>
      <c r="I24118" s="4"/>
      <c r="V24118" s="27"/>
    </row>
    <row r="24119" spans="3:22" x14ac:dyDescent="0.3">
      <c r="C24119" s="6"/>
      <c r="H24119" s="8"/>
      <c r="I24119" s="4"/>
      <c r="V24119" s="27"/>
    </row>
    <row r="24120" spans="3:22" x14ac:dyDescent="0.3">
      <c r="C24120" s="6"/>
      <c r="H24120" s="8"/>
      <c r="I24120" s="4"/>
      <c r="V24120" s="27"/>
    </row>
    <row r="24121" spans="3:22" x14ac:dyDescent="0.3">
      <c r="C24121" s="6"/>
      <c r="H24121" s="8"/>
      <c r="I24121" s="4"/>
      <c r="V24121" s="27"/>
    </row>
    <row r="24122" spans="3:22" x14ac:dyDescent="0.3">
      <c r="C24122" s="6"/>
      <c r="H24122" s="8"/>
      <c r="I24122" s="4"/>
      <c r="V24122" s="27"/>
    </row>
    <row r="24123" spans="3:22" x14ac:dyDescent="0.3">
      <c r="C24123" s="6"/>
      <c r="H24123" s="8"/>
      <c r="I24123" s="4"/>
      <c r="V24123" s="27"/>
    </row>
    <row r="24124" spans="3:22" x14ac:dyDescent="0.3">
      <c r="C24124" s="6"/>
      <c r="H24124" s="8"/>
      <c r="I24124" s="4"/>
      <c r="V24124" s="27"/>
    </row>
    <row r="24125" spans="3:22" x14ac:dyDescent="0.3">
      <c r="C24125" s="6"/>
      <c r="H24125" s="8"/>
      <c r="I24125" s="4"/>
      <c r="V24125" s="27"/>
    </row>
    <row r="24126" spans="3:22" x14ac:dyDescent="0.3">
      <c r="C24126" s="6"/>
      <c r="H24126" s="8"/>
      <c r="I24126" s="4"/>
      <c r="V24126" s="27"/>
    </row>
    <row r="24127" spans="3:22" x14ac:dyDescent="0.3">
      <c r="C24127" s="6"/>
      <c r="H24127" s="8"/>
      <c r="I24127" s="4"/>
      <c r="V24127" s="27"/>
    </row>
    <row r="24128" spans="3:22" x14ac:dyDescent="0.3">
      <c r="C24128" s="6"/>
      <c r="H24128" s="8"/>
      <c r="I24128" s="4"/>
      <c r="V24128" s="27"/>
    </row>
    <row r="24129" spans="3:22" x14ac:dyDescent="0.3">
      <c r="C24129" s="6"/>
      <c r="H24129" s="8"/>
      <c r="I24129" s="4"/>
      <c r="V24129" s="27"/>
    </row>
    <row r="24130" spans="3:22" x14ac:dyDescent="0.3">
      <c r="C24130" s="6"/>
      <c r="H24130" s="8"/>
      <c r="I24130" s="4"/>
      <c r="V24130" s="27"/>
    </row>
    <row r="24131" spans="3:22" x14ac:dyDescent="0.3">
      <c r="C24131" s="6"/>
      <c r="H24131" s="8"/>
      <c r="I24131" s="4"/>
      <c r="V24131" s="27"/>
    </row>
    <row r="24132" spans="3:22" x14ac:dyDescent="0.3">
      <c r="C24132" s="6"/>
      <c r="H24132" s="8"/>
      <c r="I24132" s="4"/>
      <c r="V24132" s="27"/>
    </row>
    <row r="24133" spans="3:22" x14ac:dyDescent="0.3">
      <c r="C24133" s="6"/>
      <c r="H24133" s="8"/>
      <c r="I24133" s="4"/>
      <c r="V24133" s="27"/>
    </row>
    <row r="24134" spans="3:22" x14ac:dyDescent="0.3">
      <c r="C24134" s="6"/>
      <c r="H24134" s="8"/>
      <c r="I24134" s="4"/>
      <c r="V24134" s="27"/>
    </row>
    <row r="24135" spans="3:22" x14ac:dyDescent="0.3">
      <c r="C24135" s="6"/>
      <c r="H24135" s="8"/>
      <c r="I24135" s="4"/>
      <c r="V24135" s="27"/>
    </row>
    <row r="24136" spans="3:22" x14ac:dyDescent="0.3">
      <c r="C24136" s="6"/>
      <c r="H24136" s="8"/>
      <c r="I24136" s="4"/>
      <c r="V24136" s="27"/>
    </row>
    <row r="24137" spans="3:22" x14ac:dyDescent="0.3">
      <c r="C24137" s="6"/>
      <c r="H24137" s="8"/>
      <c r="I24137" s="4"/>
      <c r="V24137" s="27"/>
    </row>
    <row r="24138" spans="3:22" x14ac:dyDescent="0.3">
      <c r="C24138" s="6"/>
      <c r="H24138" s="8"/>
      <c r="I24138" s="4"/>
      <c r="V24138" s="27"/>
    </row>
    <row r="24139" spans="3:22" x14ac:dyDescent="0.3">
      <c r="C24139" s="6"/>
      <c r="H24139" s="8"/>
      <c r="I24139" s="4"/>
      <c r="V24139" s="27"/>
    </row>
    <row r="24140" spans="3:22" x14ac:dyDescent="0.3">
      <c r="C24140" s="6"/>
      <c r="H24140" s="8"/>
      <c r="I24140" s="4"/>
      <c r="V24140" s="27"/>
    </row>
    <row r="24141" spans="3:22" x14ac:dyDescent="0.3">
      <c r="C24141" s="6"/>
      <c r="H24141" s="8"/>
      <c r="I24141" s="4"/>
      <c r="V24141" s="27"/>
    </row>
    <row r="24142" spans="3:22" x14ac:dyDescent="0.3">
      <c r="C24142" s="6"/>
      <c r="H24142" s="8"/>
      <c r="I24142" s="4"/>
      <c r="V24142" s="27"/>
    </row>
    <row r="24143" spans="3:22" x14ac:dyDescent="0.3">
      <c r="C24143" s="6"/>
      <c r="H24143" s="8"/>
      <c r="I24143" s="4"/>
      <c r="V24143" s="27"/>
    </row>
    <row r="24144" spans="3:22" x14ac:dyDescent="0.3">
      <c r="C24144" s="6"/>
      <c r="H24144" s="8"/>
      <c r="I24144" s="4"/>
      <c r="V24144" s="27"/>
    </row>
    <row r="24145" spans="3:22" x14ac:dyDescent="0.3">
      <c r="C24145" s="6"/>
      <c r="H24145" s="8"/>
      <c r="I24145" s="4"/>
      <c r="V24145" s="27"/>
    </row>
    <row r="24146" spans="3:22" x14ac:dyDescent="0.3">
      <c r="C24146" s="6"/>
      <c r="H24146" s="8"/>
      <c r="I24146" s="4"/>
      <c r="V24146" s="27"/>
    </row>
    <row r="24147" spans="3:22" x14ac:dyDescent="0.3">
      <c r="C24147" s="6"/>
      <c r="H24147" s="8"/>
      <c r="I24147" s="4"/>
      <c r="V24147" s="27"/>
    </row>
    <row r="24148" spans="3:22" x14ac:dyDescent="0.3">
      <c r="C24148" s="6"/>
      <c r="H24148" s="8"/>
      <c r="I24148" s="4"/>
      <c r="V24148" s="27"/>
    </row>
    <row r="24149" spans="3:22" x14ac:dyDescent="0.3">
      <c r="C24149" s="6"/>
      <c r="H24149" s="8"/>
      <c r="I24149" s="4"/>
      <c r="V24149" s="27"/>
    </row>
    <row r="24150" spans="3:22" x14ac:dyDescent="0.3">
      <c r="C24150" s="6"/>
      <c r="H24150" s="8"/>
      <c r="I24150" s="4"/>
      <c r="V24150" s="27"/>
    </row>
    <row r="24151" spans="3:22" x14ac:dyDescent="0.3">
      <c r="C24151" s="6"/>
      <c r="H24151" s="8"/>
      <c r="I24151" s="4"/>
      <c r="V24151" s="27"/>
    </row>
    <row r="24152" spans="3:22" x14ac:dyDescent="0.3">
      <c r="C24152" s="6"/>
      <c r="H24152" s="8"/>
      <c r="I24152" s="4"/>
      <c r="V24152" s="27"/>
    </row>
    <row r="24153" spans="3:22" x14ac:dyDescent="0.3">
      <c r="C24153" s="6"/>
      <c r="H24153" s="8"/>
      <c r="I24153" s="4"/>
      <c r="V24153" s="27"/>
    </row>
    <row r="24154" spans="3:22" x14ac:dyDescent="0.3">
      <c r="C24154" s="6"/>
      <c r="H24154" s="8"/>
      <c r="I24154" s="4"/>
      <c r="V24154" s="27"/>
    </row>
    <row r="24155" spans="3:22" x14ac:dyDescent="0.3">
      <c r="C24155" s="6"/>
      <c r="H24155" s="8"/>
      <c r="I24155" s="4"/>
      <c r="V24155" s="27"/>
    </row>
    <row r="24156" spans="3:22" x14ac:dyDescent="0.3">
      <c r="C24156" s="6"/>
      <c r="H24156" s="8"/>
      <c r="I24156" s="4"/>
      <c r="V24156" s="27"/>
    </row>
    <row r="24157" spans="3:22" x14ac:dyDescent="0.3">
      <c r="C24157" s="6"/>
      <c r="H24157" s="8"/>
      <c r="I24157" s="4"/>
      <c r="V24157" s="27"/>
    </row>
    <row r="24158" spans="3:22" x14ac:dyDescent="0.3">
      <c r="C24158" s="6"/>
      <c r="H24158" s="8"/>
      <c r="I24158" s="4"/>
      <c r="V24158" s="27"/>
    </row>
    <row r="24159" spans="3:22" x14ac:dyDescent="0.3">
      <c r="C24159" s="6"/>
      <c r="H24159" s="8"/>
      <c r="I24159" s="4"/>
      <c r="V24159" s="27"/>
    </row>
    <row r="24160" spans="3:22" x14ac:dyDescent="0.3">
      <c r="C24160" s="6"/>
      <c r="H24160" s="8"/>
      <c r="I24160" s="4"/>
      <c r="V24160" s="27"/>
    </row>
    <row r="24161" spans="3:22" x14ac:dyDescent="0.3">
      <c r="C24161" s="6"/>
      <c r="H24161" s="8"/>
      <c r="I24161" s="4"/>
      <c r="V24161" s="27"/>
    </row>
    <row r="24162" spans="3:22" x14ac:dyDescent="0.3">
      <c r="C24162" s="6"/>
      <c r="H24162" s="8"/>
      <c r="I24162" s="4"/>
      <c r="V24162" s="27"/>
    </row>
    <row r="24163" spans="3:22" x14ac:dyDescent="0.3">
      <c r="C24163" s="6"/>
      <c r="H24163" s="8"/>
      <c r="I24163" s="4"/>
      <c r="V24163" s="27"/>
    </row>
    <row r="24164" spans="3:22" x14ac:dyDescent="0.3">
      <c r="C24164" s="6"/>
      <c r="H24164" s="8"/>
      <c r="I24164" s="4"/>
      <c r="V24164" s="27"/>
    </row>
    <row r="24165" spans="3:22" x14ac:dyDescent="0.3">
      <c r="C24165" s="6"/>
      <c r="H24165" s="8"/>
      <c r="I24165" s="4"/>
      <c r="V24165" s="27"/>
    </row>
    <row r="24166" spans="3:22" x14ac:dyDescent="0.3">
      <c r="C24166" s="6"/>
      <c r="H24166" s="8"/>
      <c r="I24166" s="4"/>
      <c r="V24166" s="27"/>
    </row>
    <row r="24167" spans="3:22" x14ac:dyDescent="0.3">
      <c r="C24167" s="6"/>
      <c r="H24167" s="8"/>
      <c r="I24167" s="4"/>
      <c r="V24167" s="27"/>
    </row>
    <row r="24168" spans="3:22" x14ac:dyDescent="0.3">
      <c r="C24168" s="6"/>
      <c r="H24168" s="8"/>
      <c r="I24168" s="4"/>
      <c r="V24168" s="27"/>
    </row>
    <row r="24169" spans="3:22" x14ac:dyDescent="0.3">
      <c r="C24169" s="6"/>
      <c r="H24169" s="8"/>
      <c r="I24169" s="4"/>
      <c r="V24169" s="27"/>
    </row>
    <row r="24170" spans="3:22" x14ac:dyDescent="0.3">
      <c r="C24170" s="6"/>
      <c r="H24170" s="8"/>
      <c r="I24170" s="4"/>
      <c r="V24170" s="27"/>
    </row>
    <row r="24171" spans="3:22" x14ac:dyDescent="0.3">
      <c r="C24171" s="6"/>
      <c r="H24171" s="8"/>
      <c r="I24171" s="4"/>
      <c r="V24171" s="27"/>
    </row>
    <row r="24172" spans="3:22" x14ac:dyDescent="0.3">
      <c r="C24172" s="6"/>
      <c r="H24172" s="8"/>
      <c r="I24172" s="4"/>
      <c r="V24172" s="27"/>
    </row>
    <row r="24173" spans="3:22" x14ac:dyDescent="0.3">
      <c r="C24173" s="6"/>
      <c r="H24173" s="8"/>
      <c r="I24173" s="4"/>
      <c r="V24173" s="27"/>
    </row>
    <row r="24174" spans="3:22" x14ac:dyDescent="0.3">
      <c r="C24174" s="6"/>
      <c r="H24174" s="8"/>
      <c r="I24174" s="4"/>
      <c r="V24174" s="27"/>
    </row>
    <row r="24175" spans="3:22" x14ac:dyDescent="0.3">
      <c r="C24175" s="6"/>
      <c r="H24175" s="8"/>
      <c r="I24175" s="4"/>
      <c r="V24175" s="27"/>
    </row>
    <row r="24176" spans="3:22" x14ac:dyDescent="0.3">
      <c r="C24176" s="6"/>
      <c r="H24176" s="8"/>
      <c r="I24176" s="4"/>
      <c r="V24176" s="27"/>
    </row>
    <row r="24177" spans="3:22" x14ac:dyDescent="0.3">
      <c r="C24177" s="6"/>
      <c r="H24177" s="8"/>
      <c r="I24177" s="4"/>
      <c r="V24177" s="27"/>
    </row>
    <row r="24178" spans="3:22" x14ac:dyDescent="0.3">
      <c r="C24178" s="6"/>
      <c r="H24178" s="8"/>
      <c r="I24178" s="4"/>
      <c r="V24178" s="27"/>
    </row>
    <row r="24179" spans="3:22" x14ac:dyDescent="0.3">
      <c r="C24179" s="6"/>
      <c r="H24179" s="8"/>
      <c r="I24179" s="4"/>
      <c r="V24179" s="27"/>
    </row>
    <row r="24180" spans="3:22" x14ac:dyDescent="0.3">
      <c r="C24180" s="6"/>
      <c r="H24180" s="8"/>
      <c r="I24180" s="4"/>
      <c r="V24180" s="27"/>
    </row>
    <row r="24181" spans="3:22" x14ac:dyDescent="0.3">
      <c r="C24181" s="6"/>
      <c r="H24181" s="8"/>
      <c r="I24181" s="4"/>
      <c r="V24181" s="27"/>
    </row>
    <row r="24182" spans="3:22" x14ac:dyDescent="0.3">
      <c r="C24182" s="6"/>
      <c r="H24182" s="8"/>
      <c r="I24182" s="4"/>
      <c r="V24182" s="27"/>
    </row>
    <row r="24183" spans="3:22" x14ac:dyDescent="0.3">
      <c r="C24183" s="6"/>
      <c r="H24183" s="8"/>
      <c r="I24183" s="4"/>
      <c r="V24183" s="27"/>
    </row>
    <row r="24184" spans="3:22" x14ac:dyDescent="0.3">
      <c r="C24184" s="6"/>
      <c r="H24184" s="8"/>
      <c r="I24184" s="4"/>
      <c r="V24184" s="27"/>
    </row>
    <row r="24185" spans="3:22" x14ac:dyDescent="0.3">
      <c r="C24185" s="6"/>
      <c r="H24185" s="8"/>
      <c r="I24185" s="4"/>
      <c r="V24185" s="27"/>
    </row>
    <row r="24186" spans="3:22" x14ac:dyDescent="0.3">
      <c r="C24186" s="6"/>
      <c r="H24186" s="8"/>
      <c r="I24186" s="4"/>
      <c r="V24186" s="27"/>
    </row>
    <row r="24187" spans="3:22" x14ac:dyDescent="0.3">
      <c r="C24187" s="6"/>
      <c r="H24187" s="8"/>
      <c r="I24187" s="4"/>
      <c r="V24187" s="27"/>
    </row>
    <row r="24188" spans="3:22" x14ac:dyDescent="0.3">
      <c r="C24188" s="6"/>
      <c r="H24188" s="8"/>
      <c r="I24188" s="4"/>
      <c r="V24188" s="27"/>
    </row>
    <row r="24189" spans="3:22" x14ac:dyDescent="0.3">
      <c r="C24189" s="6"/>
      <c r="H24189" s="8"/>
      <c r="I24189" s="4"/>
      <c r="V24189" s="27"/>
    </row>
    <row r="24190" spans="3:22" x14ac:dyDescent="0.3">
      <c r="C24190" s="6"/>
      <c r="H24190" s="8"/>
      <c r="I24190" s="4"/>
      <c r="V24190" s="27"/>
    </row>
    <row r="24191" spans="3:22" x14ac:dyDescent="0.3">
      <c r="C24191" s="6"/>
      <c r="H24191" s="8"/>
      <c r="I24191" s="4"/>
      <c r="V24191" s="27"/>
    </row>
    <row r="24192" spans="3:22" x14ac:dyDescent="0.3">
      <c r="C24192" s="6"/>
      <c r="H24192" s="8"/>
      <c r="I24192" s="4"/>
      <c r="V24192" s="27"/>
    </row>
    <row r="24193" spans="3:22" x14ac:dyDescent="0.3">
      <c r="C24193" s="6"/>
      <c r="H24193" s="8"/>
      <c r="I24193" s="4"/>
      <c r="V24193" s="27"/>
    </row>
    <row r="24194" spans="3:22" x14ac:dyDescent="0.3">
      <c r="C24194" s="6"/>
      <c r="H24194" s="8"/>
      <c r="I24194" s="4"/>
      <c r="V24194" s="27"/>
    </row>
    <row r="24195" spans="3:22" x14ac:dyDescent="0.3">
      <c r="C24195" s="6"/>
      <c r="H24195" s="8"/>
      <c r="I24195" s="4"/>
      <c r="V24195" s="27"/>
    </row>
    <row r="24196" spans="3:22" x14ac:dyDescent="0.3">
      <c r="C24196" s="6"/>
      <c r="H24196" s="8"/>
      <c r="I24196" s="4"/>
      <c r="V24196" s="27"/>
    </row>
    <row r="24197" spans="3:22" x14ac:dyDescent="0.3">
      <c r="C24197" s="6"/>
      <c r="H24197" s="8"/>
      <c r="I24197" s="4"/>
      <c r="V24197" s="27"/>
    </row>
    <row r="24198" spans="3:22" x14ac:dyDescent="0.3">
      <c r="C24198" s="6"/>
      <c r="H24198" s="8"/>
      <c r="I24198" s="4"/>
      <c r="V24198" s="27"/>
    </row>
    <row r="24199" spans="3:22" x14ac:dyDescent="0.3">
      <c r="C24199" s="6"/>
      <c r="H24199" s="8"/>
      <c r="I24199" s="4"/>
      <c r="V24199" s="27"/>
    </row>
    <row r="24200" spans="3:22" x14ac:dyDescent="0.3">
      <c r="C24200" s="6"/>
      <c r="H24200" s="8"/>
      <c r="I24200" s="4"/>
      <c r="V24200" s="27"/>
    </row>
    <row r="24201" spans="3:22" x14ac:dyDescent="0.3">
      <c r="C24201" s="6"/>
      <c r="H24201" s="8"/>
      <c r="I24201" s="4"/>
      <c r="V24201" s="27"/>
    </row>
    <row r="24202" spans="3:22" x14ac:dyDescent="0.3">
      <c r="C24202" s="6"/>
      <c r="H24202" s="8"/>
      <c r="I24202" s="4"/>
      <c r="V24202" s="27"/>
    </row>
    <row r="24203" spans="3:22" x14ac:dyDescent="0.3">
      <c r="C24203" s="6"/>
      <c r="H24203" s="8"/>
      <c r="I24203" s="4"/>
      <c r="V24203" s="27"/>
    </row>
    <row r="24204" spans="3:22" x14ac:dyDescent="0.3">
      <c r="C24204" s="6"/>
      <c r="H24204" s="8"/>
      <c r="I24204" s="4"/>
      <c r="V24204" s="27"/>
    </row>
    <row r="24205" spans="3:22" x14ac:dyDescent="0.3">
      <c r="C24205" s="6"/>
      <c r="H24205" s="8"/>
      <c r="I24205" s="4"/>
      <c r="V24205" s="27"/>
    </row>
    <row r="24206" spans="3:22" x14ac:dyDescent="0.3">
      <c r="C24206" s="6"/>
      <c r="H24206" s="8"/>
      <c r="I24206" s="4"/>
      <c r="V24206" s="27"/>
    </row>
    <row r="24207" spans="3:22" x14ac:dyDescent="0.3">
      <c r="C24207" s="6"/>
      <c r="H24207" s="8"/>
      <c r="I24207" s="4"/>
      <c r="V24207" s="27"/>
    </row>
    <row r="24208" spans="3:22" x14ac:dyDescent="0.3">
      <c r="C24208" s="6"/>
      <c r="H24208" s="8"/>
      <c r="I24208" s="4"/>
      <c r="V24208" s="27"/>
    </row>
    <row r="24209" spans="3:22" x14ac:dyDescent="0.3">
      <c r="C24209" s="6"/>
      <c r="H24209" s="8"/>
      <c r="I24209" s="4"/>
      <c r="V24209" s="27"/>
    </row>
    <row r="24210" spans="3:22" x14ac:dyDescent="0.3">
      <c r="C24210" s="6"/>
      <c r="H24210" s="8"/>
      <c r="I24210" s="4"/>
      <c r="V24210" s="27"/>
    </row>
    <row r="24211" spans="3:22" x14ac:dyDescent="0.3">
      <c r="C24211" s="6"/>
      <c r="H24211" s="8"/>
      <c r="I24211" s="4"/>
      <c r="V24211" s="27"/>
    </row>
    <row r="24212" spans="3:22" x14ac:dyDescent="0.3">
      <c r="C24212" s="6"/>
      <c r="H24212" s="8"/>
      <c r="I24212" s="4"/>
      <c r="V24212" s="27"/>
    </row>
    <row r="24213" spans="3:22" x14ac:dyDescent="0.3">
      <c r="C24213" s="6"/>
      <c r="H24213" s="8"/>
      <c r="I24213" s="4"/>
      <c r="V24213" s="27"/>
    </row>
    <row r="24214" spans="3:22" x14ac:dyDescent="0.3">
      <c r="C24214" s="6"/>
      <c r="H24214" s="8"/>
      <c r="I24214" s="4"/>
      <c r="V24214" s="27"/>
    </row>
    <row r="24215" spans="3:22" x14ac:dyDescent="0.3">
      <c r="C24215" s="6"/>
      <c r="H24215" s="8"/>
      <c r="I24215" s="4"/>
      <c r="V24215" s="27"/>
    </row>
    <row r="24216" spans="3:22" x14ac:dyDescent="0.3">
      <c r="C24216" s="6"/>
      <c r="H24216" s="8"/>
      <c r="I24216" s="4"/>
      <c r="V24216" s="27"/>
    </row>
    <row r="24217" spans="3:22" x14ac:dyDescent="0.3">
      <c r="C24217" s="6"/>
      <c r="H24217" s="8"/>
      <c r="I24217" s="4"/>
      <c r="V24217" s="27"/>
    </row>
    <row r="24218" spans="3:22" x14ac:dyDescent="0.3">
      <c r="C24218" s="6"/>
      <c r="H24218" s="8"/>
      <c r="I24218" s="4"/>
      <c r="V24218" s="27"/>
    </row>
    <row r="24219" spans="3:22" x14ac:dyDescent="0.3">
      <c r="C24219" s="6"/>
      <c r="H24219" s="8"/>
      <c r="I24219" s="4"/>
      <c r="V24219" s="27"/>
    </row>
    <row r="24220" spans="3:22" x14ac:dyDescent="0.3">
      <c r="C24220" s="6"/>
      <c r="H24220" s="8"/>
      <c r="I24220" s="4"/>
      <c r="V24220" s="27"/>
    </row>
    <row r="24221" spans="3:22" x14ac:dyDescent="0.3">
      <c r="C24221" s="6"/>
      <c r="H24221" s="8"/>
      <c r="I24221" s="4"/>
      <c r="V24221" s="27"/>
    </row>
    <row r="24222" spans="3:22" x14ac:dyDescent="0.3">
      <c r="C24222" s="6"/>
      <c r="H24222" s="8"/>
      <c r="I24222" s="4"/>
      <c r="V24222" s="27"/>
    </row>
    <row r="24223" spans="3:22" x14ac:dyDescent="0.3">
      <c r="C24223" s="6"/>
      <c r="H24223" s="8"/>
      <c r="I24223" s="4"/>
      <c r="V24223" s="27"/>
    </row>
    <row r="24224" spans="3:22" x14ac:dyDescent="0.3">
      <c r="C24224" s="6"/>
      <c r="H24224" s="8"/>
      <c r="I24224" s="4"/>
      <c r="V24224" s="27"/>
    </row>
    <row r="24225" spans="3:22" x14ac:dyDescent="0.3">
      <c r="C24225" s="6"/>
      <c r="H24225" s="8"/>
      <c r="I24225" s="4"/>
      <c r="V24225" s="27"/>
    </row>
    <row r="24226" spans="3:22" x14ac:dyDescent="0.3">
      <c r="C24226" s="6"/>
      <c r="H24226" s="8"/>
      <c r="I24226" s="4"/>
      <c r="V24226" s="27"/>
    </row>
    <row r="24227" spans="3:22" x14ac:dyDescent="0.3">
      <c r="C24227" s="6"/>
      <c r="H24227" s="8"/>
      <c r="I24227" s="4"/>
      <c r="V24227" s="27"/>
    </row>
    <row r="24228" spans="3:22" x14ac:dyDescent="0.3">
      <c r="C24228" s="6"/>
      <c r="H24228" s="8"/>
      <c r="I24228" s="4"/>
      <c r="V24228" s="27"/>
    </row>
    <row r="24229" spans="3:22" x14ac:dyDescent="0.3">
      <c r="C24229" s="6"/>
      <c r="H24229" s="8"/>
      <c r="I24229" s="4"/>
      <c r="V24229" s="27"/>
    </row>
    <row r="24230" spans="3:22" x14ac:dyDescent="0.3">
      <c r="C24230" s="6"/>
      <c r="H24230" s="8"/>
      <c r="I24230" s="4"/>
      <c r="V24230" s="27"/>
    </row>
    <row r="24231" spans="3:22" x14ac:dyDescent="0.3">
      <c r="C24231" s="6"/>
      <c r="H24231" s="8"/>
      <c r="I24231" s="4"/>
      <c r="V24231" s="27"/>
    </row>
    <row r="24232" spans="3:22" x14ac:dyDescent="0.3">
      <c r="C24232" s="6"/>
      <c r="H24232" s="8"/>
      <c r="I24232" s="4"/>
      <c r="V24232" s="27"/>
    </row>
    <row r="24233" spans="3:22" x14ac:dyDescent="0.3">
      <c r="C24233" s="6"/>
      <c r="H24233" s="8"/>
      <c r="I24233" s="4"/>
      <c r="V24233" s="27"/>
    </row>
    <row r="24234" spans="3:22" x14ac:dyDescent="0.3">
      <c r="C24234" s="6"/>
      <c r="H24234" s="8"/>
      <c r="I24234" s="4"/>
      <c r="V24234" s="27"/>
    </row>
    <row r="24235" spans="3:22" x14ac:dyDescent="0.3">
      <c r="C24235" s="6"/>
      <c r="H24235" s="8"/>
      <c r="I24235" s="4"/>
      <c r="V24235" s="27"/>
    </row>
    <row r="24236" spans="3:22" x14ac:dyDescent="0.3">
      <c r="C24236" s="6"/>
      <c r="H24236" s="8"/>
      <c r="I24236" s="4"/>
      <c r="V24236" s="27"/>
    </row>
    <row r="24237" spans="3:22" x14ac:dyDescent="0.3">
      <c r="C24237" s="6"/>
      <c r="H24237" s="8"/>
      <c r="I24237" s="4"/>
      <c r="V24237" s="27"/>
    </row>
    <row r="24238" spans="3:22" x14ac:dyDescent="0.3">
      <c r="C24238" s="6"/>
      <c r="H24238" s="8"/>
      <c r="I24238" s="4"/>
      <c r="V24238" s="27"/>
    </row>
    <row r="24239" spans="3:22" x14ac:dyDescent="0.3">
      <c r="C24239" s="6"/>
      <c r="H24239" s="8"/>
      <c r="I24239" s="4"/>
      <c r="V24239" s="27"/>
    </row>
    <row r="24240" spans="3:22" x14ac:dyDescent="0.3">
      <c r="C24240" s="6"/>
      <c r="H24240" s="8"/>
      <c r="I24240" s="4"/>
      <c r="V24240" s="27"/>
    </row>
    <row r="24241" spans="3:22" x14ac:dyDescent="0.3">
      <c r="C24241" s="6"/>
      <c r="H24241" s="8"/>
      <c r="I24241" s="4"/>
      <c r="V24241" s="27"/>
    </row>
    <row r="24242" spans="3:22" x14ac:dyDescent="0.3">
      <c r="C24242" s="6"/>
      <c r="H24242" s="8"/>
      <c r="I24242" s="4"/>
      <c r="V24242" s="27"/>
    </row>
    <row r="24243" spans="3:22" x14ac:dyDescent="0.3">
      <c r="C24243" s="6"/>
      <c r="H24243" s="8"/>
      <c r="I24243" s="4"/>
      <c r="V24243" s="27"/>
    </row>
    <row r="24244" spans="3:22" x14ac:dyDescent="0.3">
      <c r="C24244" s="6"/>
      <c r="H24244" s="8"/>
      <c r="I24244" s="4"/>
      <c r="V24244" s="27"/>
    </row>
    <row r="24245" spans="3:22" x14ac:dyDescent="0.3">
      <c r="C24245" s="6"/>
      <c r="H24245" s="8"/>
      <c r="I24245" s="4"/>
      <c r="V24245" s="27"/>
    </row>
    <row r="24246" spans="3:22" x14ac:dyDescent="0.3">
      <c r="C24246" s="6"/>
      <c r="H24246" s="8"/>
      <c r="I24246" s="4"/>
      <c r="V24246" s="27"/>
    </row>
    <row r="24247" spans="3:22" x14ac:dyDescent="0.3">
      <c r="C24247" s="6"/>
      <c r="H24247" s="8"/>
      <c r="I24247" s="4"/>
      <c r="V24247" s="27"/>
    </row>
    <row r="24248" spans="3:22" x14ac:dyDescent="0.3">
      <c r="C24248" s="6"/>
      <c r="H24248" s="8"/>
      <c r="I24248" s="4"/>
      <c r="V24248" s="27"/>
    </row>
    <row r="24249" spans="3:22" x14ac:dyDescent="0.3">
      <c r="C24249" s="6"/>
      <c r="H24249" s="8"/>
      <c r="I24249" s="4"/>
      <c r="V24249" s="27"/>
    </row>
    <row r="24250" spans="3:22" x14ac:dyDescent="0.3">
      <c r="C24250" s="6"/>
      <c r="H24250" s="8"/>
      <c r="I24250" s="4"/>
      <c r="V24250" s="27"/>
    </row>
    <row r="24251" spans="3:22" x14ac:dyDescent="0.3">
      <c r="C24251" s="6"/>
      <c r="H24251" s="8"/>
      <c r="I24251" s="4"/>
      <c r="V24251" s="27"/>
    </row>
    <row r="24252" spans="3:22" x14ac:dyDescent="0.3">
      <c r="C24252" s="6"/>
      <c r="H24252" s="8"/>
      <c r="I24252" s="4"/>
      <c r="V24252" s="27"/>
    </row>
    <row r="24253" spans="3:22" x14ac:dyDescent="0.3">
      <c r="C24253" s="6"/>
      <c r="H24253" s="8"/>
      <c r="I24253" s="4"/>
      <c r="V24253" s="27"/>
    </row>
    <row r="24254" spans="3:22" x14ac:dyDescent="0.3">
      <c r="C24254" s="6"/>
      <c r="H24254" s="8"/>
      <c r="I24254" s="4"/>
      <c r="V24254" s="27"/>
    </row>
    <row r="24255" spans="3:22" x14ac:dyDescent="0.3">
      <c r="C24255" s="6"/>
      <c r="H24255" s="8"/>
      <c r="I24255" s="4"/>
      <c r="V24255" s="27"/>
    </row>
    <row r="24256" spans="3:22" x14ac:dyDescent="0.3">
      <c r="C24256" s="6"/>
      <c r="H24256" s="8"/>
      <c r="I24256" s="4"/>
      <c r="V24256" s="27"/>
    </row>
    <row r="24257" spans="3:22" x14ac:dyDescent="0.3">
      <c r="C24257" s="6"/>
      <c r="H24257" s="8"/>
      <c r="I24257" s="4"/>
      <c r="V24257" s="27"/>
    </row>
    <row r="24258" spans="3:22" x14ac:dyDescent="0.3">
      <c r="C24258" s="6"/>
      <c r="H24258" s="8"/>
      <c r="I24258" s="4"/>
      <c r="V24258" s="27"/>
    </row>
    <row r="24259" spans="3:22" x14ac:dyDescent="0.3">
      <c r="C24259" s="6"/>
      <c r="H24259" s="8"/>
      <c r="I24259" s="4"/>
      <c r="V24259" s="27"/>
    </row>
    <row r="24260" spans="3:22" x14ac:dyDescent="0.3">
      <c r="C24260" s="6"/>
      <c r="H24260" s="8"/>
      <c r="I24260" s="4"/>
      <c r="V24260" s="27"/>
    </row>
    <row r="24261" spans="3:22" x14ac:dyDescent="0.3">
      <c r="C24261" s="6"/>
      <c r="H24261" s="8"/>
      <c r="I24261" s="4"/>
      <c r="V24261" s="27"/>
    </row>
    <row r="24262" spans="3:22" x14ac:dyDescent="0.3">
      <c r="C24262" s="6"/>
      <c r="H24262" s="8"/>
      <c r="I24262" s="4"/>
      <c r="V24262" s="27"/>
    </row>
    <row r="24263" spans="3:22" x14ac:dyDescent="0.3">
      <c r="C24263" s="6"/>
      <c r="H24263" s="8"/>
      <c r="I24263" s="4"/>
      <c r="V24263" s="27"/>
    </row>
    <row r="24264" spans="3:22" x14ac:dyDescent="0.3">
      <c r="C24264" s="6"/>
      <c r="H24264" s="8"/>
      <c r="I24264" s="4"/>
      <c r="V24264" s="27"/>
    </row>
    <row r="24265" spans="3:22" x14ac:dyDescent="0.3">
      <c r="C24265" s="6"/>
      <c r="H24265" s="8"/>
      <c r="I24265" s="4"/>
      <c r="V24265" s="27"/>
    </row>
    <row r="24266" spans="3:22" x14ac:dyDescent="0.3">
      <c r="C24266" s="6"/>
      <c r="H24266" s="8"/>
      <c r="I24266" s="4"/>
      <c r="V24266" s="27"/>
    </row>
    <row r="24267" spans="3:22" x14ac:dyDescent="0.3">
      <c r="C24267" s="6"/>
      <c r="H24267" s="8"/>
      <c r="I24267" s="4"/>
      <c r="V24267" s="27"/>
    </row>
    <row r="24268" spans="3:22" x14ac:dyDescent="0.3">
      <c r="C24268" s="6"/>
      <c r="H24268" s="8"/>
      <c r="I24268" s="4"/>
      <c r="V24268" s="27"/>
    </row>
    <row r="24269" spans="3:22" x14ac:dyDescent="0.3">
      <c r="C24269" s="6"/>
      <c r="H24269" s="8"/>
      <c r="I24269" s="4"/>
      <c r="V24269" s="27"/>
    </row>
    <row r="24270" spans="3:22" x14ac:dyDescent="0.3">
      <c r="C24270" s="6"/>
      <c r="H24270" s="8"/>
      <c r="I24270" s="4"/>
      <c r="V24270" s="27"/>
    </row>
    <row r="24271" spans="3:22" x14ac:dyDescent="0.3">
      <c r="C24271" s="6"/>
      <c r="H24271" s="8"/>
      <c r="I24271" s="4"/>
      <c r="V24271" s="27"/>
    </row>
    <row r="24272" spans="3:22" x14ac:dyDescent="0.3">
      <c r="C24272" s="6"/>
      <c r="H24272" s="8"/>
      <c r="I24272" s="4"/>
      <c r="V24272" s="27"/>
    </row>
    <row r="24273" spans="3:22" x14ac:dyDescent="0.3">
      <c r="C24273" s="6"/>
      <c r="H24273" s="8"/>
      <c r="I24273" s="4"/>
      <c r="V24273" s="27"/>
    </row>
    <row r="24274" spans="3:22" x14ac:dyDescent="0.3">
      <c r="C24274" s="6"/>
      <c r="H24274" s="8"/>
      <c r="I24274" s="4"/>
      <c r="V24274" s="27"/>
    </row>
    <row r="24275" spans="3:22" x14ac:dyDescent="0.3">
      <c r="C24275" s="6"/>
      <c r="H24275" s="8"/>
      <c r="I24275" s="4"/>
      <c r="V24275" s="27"/>
    </row>
    <row r="24276" spans="3:22" x14ac:dyDescent="0.3">
      <c r="C24276" s="6"/>
      <c r="H24276" s="8"/>
      <c r="I24276" s="4"/>
      <c r="V24276" s="27"/>
    </row>
    <row r="24277" spans="3:22" x14ac:dyDescent="0.3">
      <c r="C24277" s="6"/>
      <c r="H24277" s="8"/>
      <c r="I24277" s="4"/>
      <c r="V24277" s="27"/>
    </row>
    <row r="24278" spans="3:22" x14ac:dyDescent="0.3">
      <c r="C24278" s="6"/>
      <c r="H24278" s="8"/>
      <c r="I24278" s="4"/>
      <c r="V24278" s="27"/>
    </row>
    <row r="24279" spans="3:22" x14ac:dyDescent="0.3">
      <c r="C24279" s="6"/>
      <c r="H24279" s="8"/>
      <c r="I24279" s="4"/>
      <c r="V24279" s="27"/>
    </row>
    <row r="24280" spans="3:22" x14ac:dyDescent="0.3">
      <c r="C24280" s="6"/>
      <c r="H24280" s="8"/>
      <c r="I24280" s="4"/>
      <c r="V24280" s="27"/>
    </row>
    <row r="24281" spans="3:22" x14ac:dyDescent="0.3">
      <c r="C24281" s="6"/>
      <c r="H24281" s="8"/>
      <c r="I24281" s="4"/>
      <c r="V24281" s="27"/>
    </row>
    <row r="24282" spans="3:22" x14ac:dyDescent="0.3">
      <c r="C24282" s="6"/>
      <c r="H24282" s="8"/>
      <c r="I24282" s="4"/>
      <c r="V24282" s="27"/>
    </row>
    <row r="24283" spans="3:22" x14ac:dyDescent="0.3">
      <c r="C24283" s="6"/>
      <c r="H24283" s="8"/>
      <c r="I24283" s="4"/>
      <c r="V24283" s="27"/>
    </row>
    <row r="24284" spans="3:22" x14ac:dyDescent="0.3">
      <c r="C24284" s="6"/>
      <c r="H24284" s="8"/>
      <c r="I24284" s="4"/>
      <c r="V24284" s="27"/>
    </row>
    <row r="24285" spans="3:22" x14ac:dyDescent="0.3">
      <c r="C24285" s="6"/>
      <c r="H24285" s="8"/>
      <c r="I24285" s="4"/>
      <c r="V24285" s="27"/>
    </row>
    <row r="24286" spans="3:22" x14ac:dyDescent="0.3">
      <c r="C24286" s="6"/>
      <c r="H24286" s="8"/>
      <c r="I24286" s="4"/>
      <c r="V24286" s="27"/>
    </row>
    <row r="24287" spans="3:22" x14ac:dyDescent="0.3">
      <c r="C24287" s="6"/>
      <c r="H24287" s="8"/>
      <c r="I24287" s="4"/>
      <c r="V24287" s="27"/>
    </row>
    <row r="24288" spans="3:22" x14ac:dyDescent="0.3">
      <c r="C24288" s="6"/>
      <c r="H24288" s="8"/>
      <c r="I24288" s="4"/>
      <c r="V24288" s="27"/>
    </row>
    <row r="24289" spans="3:22" x14ac:dyDescent="0.3">
      <c r="C24289" s="6"/>
      <c r="H24289" s="8"/>
      <c r="I24289" s="4"/>
      <c r="V24289" s="27"/>
    </row>
    <row r="24290" spans="3:22" x14ac:dyDescent="0.3">
      <c r="C24290" s="6"/>
      <c r="H24290" s="8"/>
      <c r="I24290" s="4"/>
      <c r="V24290" s="27"/>
    </row>
    <row r="24291" spans="3:22" x14ac:dyDescent="0.3">
      <c r="C24291" s="6"/>
      <c r="H24291" s="8"/>
      <c r="I24291" s="4"/>
      <c r="V24291" s="27"/>
    </row>
    <row r="24292" spans="3:22" x14ac:dyDescent="0.3">
      <c r="C24292" s="6"/>
      <c r="H24292" s="8"/>
      <c r="I24292" s="4"/>
      <c r="V24292" s="27"/>
    </row>
    <row r="24293" spans="3:22" x14ac:dyDescent="0.3">
      <c r="C24293" s="6"/>
      <c r="H24293" s="8"/>
      <c r="I24293" s="4"/>
      <c r="V24293" s="27"/>
    </row>
    <row r="24294" spans="3:22" x14ac:dyDescent="0.3">
      <c r="C24294" s="6"/>
      <c r="H24294" s="8"/>
      <c r="I24294" s="4"/>
      <c r="V24294" s="27"/>
    </row>
    <row r="24295" spans="3:22" x14ac:dyDescent="0.3">
      <c r="C24295" s="6"/>
      <c r="H24295" s="8"/>
      <c r="I24295" s="4"/>
      <c r="V24295" s="27"/>
    </row>
    <row r="24296" spans="3:22" x14ac:dyDescent="0.3">
      <c r="C24296" s="6"/>
      <c r="H24296" s="8"/>
      <c r="I24296" s="4"/>
      <c r="V24296" s="27"/>
    </row>
    <row r="24297" spans="3:22" x14ac:dyDescent="0.3">
      <c r="C24297" s="6"/>
      <c r="H24297" s="8"/>
      <c r="I24297" s="4"/>
      <c r="V24297" s="27"/>
    </row>
    <row r="24298" spans="3:22" x14ac:dyDescent="0.3">
      <c r="C24298" s="6"/>
      <c r="H24298" s="8"/>
      <c r="I24298" s="4"/>
      <c r="V24298" s="27"/>
    </row>
    <row r="24299" spans="3:22" x14ac:dyDescent="0.3">
      <c r="C24299" s="6"/>
      <c r="H24299" s="8"/>
      <c r="I24299" s="4"/>
      <c r="V24299" s="27"/>
    </row>
    <row r="24300" spans="3:22" x14ac:dyDescent="0.3">
      <c r="C24300" s="6"/>
      <c r="H24300" s="8"/>
      <c r="I24300" s="4"/>
      <c r="V24300" s="27"/>
    </row>
    <row r="24301" spans="3:22" x14ac:dyDescent="0.3">
      <c r="C24301" s="6"/>
      <c r="H24301" s="8"/>
      <c r="I24301" s="4"/>
      <c r="V24301" s="27"/>
    </row>
    <row r="24302" spans="3:22" x14ac:dyDescent="0.3">
      <c r="C24302" s="6"/>
      <c r="H24302" s="8"/>
      <c r="I24302" s="4"/>
      <c r="V24302" s="27"/>
    </row>
    <row r="24303" spans="3:22" x14ac:dyDescent="0.3">
      <c r="C24303" s="6"/>
      <c r="H24303" s="8"/>
      <c r="I24303" s="4"/>
      <c r="V24303" s="27"/>
    </row>
    <row r="24304" spans="3:22" x14ac:dyDescent="0.3">
      <c r="C24304" s="6"/>
      <c r="H24304" s="8"/>
      <c r="I24304" s="4"/>
      <c r="V24304" s="27"/>
    </row>
    <row r="24305" spans="3:22" x14ac:dyDescent="0.3">
      <c r="C24305" s="6"/>
      <c r="H24305" s="8"/>
      <c r="I24305" s="4"/>
      <c r="V24305" s="27"/>
    </row>
    <row r="24306" spans="3:22" x14ac:dyDescent="0.3">
      <c r="C24306" s="6"/>
      <c r="H24306" s="8"/>
      <c r="I24306" s="4"/>
      <c r="V24306" s="27"/>
    </row>
    <row r="24307" spans="3:22" x14ac:dyDescent="0.3">
      <c r="C24307" s="6"/>
      <c r="H24307" s="8"/>
      <c r="I24307" s="4"/>
      <c r="V24307" s="27"/>
    </row>
    <row r="24308" spans="3:22" x14ac:dyDescent="0.3">
      <c r="C24308" s="6"/>
      <c r="H24308" s="8"/>
      <c r="I24308" s="4"/>
      <c r="V24308" s="27"/>
    </row>
    <row r="24309" spans="3:22" x14ac:dyDescent="0.3">
      <c r="C24309" s="6"/>
      <c r="H24309" s="8"/>
      <c r="I24309" s="4"/>
      <c r="V24309" s="27"/>
    </row>
    <row r="24310" spans="3:22" x14ac:dyDescent="0.3">
      <c r="C24310" s="6"/>
      <c r="H24310" s="8"/>
      <c r="I24310" s="4"/>
      <c r="V24310" s="27"/>
    </row>
    <row r="24311" spans="3:22" x14ac:dyDescent="0.3">
      <c r="C24311" s="6"/>
      <c r="H24311" s="8"/>
      <c r="I24311" s="4"/>
      <c r="V24311" s="27"/>
    </row>
    <row r="24312" spans="3:22" x14ac:dyDescent="0.3">
      <c r="C24312" s="6"/>
      <c r="H24312" s="8"/>
      <c r="I24312" s="4"/>
      <c r="V24312" s="27"/>
    </row>
    <row r="24313" spans="3:22" x14ac:dyDescent="0.3">
      <c r="C24313" s="6"/>
      <c r="H24313" s="8"/>
      <c r="I24313" s="4"/>
      <c r="V24313" s="27"/>
    </row>
    <row r="24314" spans="3:22" x14ac:dyDescent="0.3">
      <c r="C24314" s="6"/>
      <c r="H24314" s="8"/>
      <c r="I24314" s="4"/>
      <c r="V24314" s="27"/>
    </row>
    <row r="24315" spans="3:22" x14ac:dyDescent="0.3">
      <c r="C24315" s="6"/>
      <c r="H24315" s="8"/>
      <c r="I24315" s="4"/>
      <c r="V24315" s="27"/>
    </row>
    <row r="24316" spans="3:22" x14ac:dyDescent="0.3">
      <c r="C24316" s="6"/>
      <c r="H24316" s="8"/>
      <c r="I24316" s="4"/>
      <c r="V24316" s="27"/>
    </row>
    <row r="24317" spans="3:22" x14ac:dyDescent="0.3">
      <c r="C24317" s="6"/>
      <c r="H24317" s="8"/>
      <c r="I24317" s="4"/>
      <c r="V24317" s="27"/>
    </row>
    <row r="24318" spans="3:22" x14ac:dyDescent="0.3">
      <c r="C24318" s="6"/>
      <c r="H24318" s="8"/>
      <c r="I24318" s="4"/>
      <c r="V24318" s="27"/>
    </row>
    <row r="24319" spans="3:22" x14ac:dyDescent="0.3">
      <c r="C24319" s="6"/>
      <c r="H24319" s="8"/>
      <c r="I24319" s="4"/>
      <c r="V24319" s="27"/>
    </row>
    <row r="24320" spans="3:22" x14ac:dyDescent="0.3">
      <c r="C24320" s="6"/>
      <c r="H24320" s="8"/>
      <c r="I24320" s="4"/>
      <c r="V24320" s="27"/>
    </row>
    <row r="24321" spans="3:22" x14ac:dyDescent="0.3">
      <c r="C24321" s="6"/>
      <c r="H24321" s="8"/>
      <c r="I24321" s="4"/>
      <c r="V24321" s="27"/>
    </row>
    <row r="24322" spans="3:22" x14ac:dyDescent="0.3">
      <c r="C24322" s="6"/>
      <c r="H24322" s="8"/>
      <c r="I24322" s="4"/>
      <c r="V24322" s="27"/>
    </row>
    <row r="24323" spans="3:22" x14ac:dyDescent="0.3">
      <c r="C24323" s="6"/>
      <c r="H24323" s="8"/>
      <c r="I24323" s="4"/>
      <c r="V24323" s="27"/>
    </row>
    <row r="24324" spans="3:22" x14ac:dyDescent="0.3">
      <c r="C24324" s="6"/>
      <c r="H24324" s="8"/>
      <c r="I24324" s="4"/>
      <c r="V24324" s="27"/>
    </row>
    <row r="24325" spans="3:22" x14ac:dyDescent="0.3">
      <c r="C24325" s="6"/>
      <c r="H24325" s="8"/>
      <c r="I24325" s="4"/>
      <c r="V24325" s="27"/>
    </row>
    <row r="24326" spans="3:22" x14ac:dyDescent="0.3">
      <c r="C24326" s="6"/>
      <c r="H24326" s="8"/>
      <c r="I24326" s="4"/>
      <c r="V24326" s="27"/>
    </row>
    <row r="24327" spans="3:22" x14ac:dyDescent="0.3">
      <c r="C24327" s="6"/>
      <c r="H24327" s="8"/>
      <c r="I24327" s="4"/>
      <c r="V24327" s="27"/>
    </row>
    <row r="24328" spans="3:22" x14ac:dyDescent="0.3">
      <c r="C24328" s="6"/>
      <c r="H24328" s="8"/>
      <c r="I24328" s="4"/>
      <c r="V24328" s="27"/>
    </row>
    <row r="24329" spans="3:22" x14ac:dyDescent="0.3">
      <c r="C24329" s="6"/>
      <c r="H24329" s="8"/>
      <c r="I24329" s="4"/>
      <c r="V24329" s="27"/>
    </row>
    <row r="24330" spans="3:22" x14ac:dyDescent="0.3">
      <c r="C24330" s="6"/>
      <c r="H24330" s="8"/>
      <c r="I24330" s="4"/>
      <c r="V24330" s="27"/>
    </row>
    <row r="24331" spans="3:22" x14ac:dyDescent="0.3">
      <c r="C24331" s="6"/>
      <c r="H24331" s="8"/>
      <c r="I24331" s="4"/>
      <c r="V24331" s="27"/>
    </row>
    <row r="24332" spans="3:22" x14ac:dyDescent="0.3">
      <c r="C24332" s="6"/>
      <c r="H24332" s="8"/>
      <c r="I24332" s="4"/>
      <c r="V24332" s="27"/>
    </row>
    <row r="24333" spans="3:22" x14ac:dyDescent="0.3">
      <c r="C24333" s="6"/>
      <c r="H24333" s="8"/>
      <c r="I24333" s="4"/>
      <c r="V24333" s="27"/>
    </row>
    <row r="24334" spans="3:22" x14ac:dyDescent="0.3">
      <c r="C24334" s="6"/>
      <c r="H24334" s="8"/>
      <c r="I24334" s="4"/>
      <c r="V24334" s="27"/>
    </row>
    <row r="24335" spans="3:22" x14ac:dyDescent="0.3">
      <c r="C24335" s="6"/>
      <c r="H24335" s="8"/>
      <c r="I24335" s="4"/>
      <c r="V24335" s="27"/>
    </row>
    <row r="24336" spans="3:22" x14ac:dyDescent="0.3">
      <c r="C24336" s="6"/>
      <c r="H24336" s="8"/>
      <c r="I24336" s="4"/>
      <c r="V24336" s="27"/>
    </row>
    <row r="24337" spans="3:22" x14ac:dyDescent="0.3">
      <c r="C24337" s="6"/>
      <c r="H24337" s="8"/>
      <c r="I24337" s="4"/>
      <c r="V24337" s="27"/>
    </row>
    <row r="24338" spans="3:22" x14ac:dyDescent="0.3">
      <c r="C24338" s="6"/>
      <c r="H24338" s="8"/>
      <c r="I24338" s="4"/>
      <c r="V24338" s="27"/>
    </row>
    <row r="24339" spans="3:22" x14ac:dyDescent="0.3">
      <c r="C24339" s="6"/>
      <c r="H24339" s="8"/>
      <c r="I24339" s="4"/>
      <c r="V24339" s="27"/>
    </row>
    <row r="24340" spans="3:22" x14ac:dyDescent="0.3">
      <c r="C24340" s="6"/>
      <c r="H24340" s="8"/>
      <c r="I24340" s="4"/>
      <c r="V24340" s="27"/>
    </row>
    <row r="24341" spans="3:22" x14ac:dyDescent="0.3">
      <c r="C24341" s="6"/>
      <c r="H24341" s="8"/>
      <c r="I24341" s="4"/>
      <c r="V24341" s="27"/>
    </row>
    <row r="24342" spans="3:22" x14ac:dyDescent="0.3">
      <c r="C24342" s="6"/>
      <c r="H24342" s="8"/>
      <c r="I24342" s="4"/>
      <c r="V24342" s="27"/>
    </row>
    <row r="24343" spans="3:22" x14ac:dyDescent="0.3">
      <c r="C24343" s="6"/>
      <c r="H24343" s="8"/>
      <c r="I24343" s="4"/>
      <c r="V24343" s="27"/>
    </row>
    <row r="24344" spans="3:22" x14ac:dyDescent="0.3">
      <c r="C24344" s="6"/>
      <c r="H24344" s="8"/>
      <c r="I24344" s="4"/>
      <c r="V24344" s="27"/>
    </row>
    <row r="24345" spans="3:22" x14ac:dyDescent="0.3">
      <c r="C24345" s="6"/>
      <c r="H24345" s="8"/>
      <c r="I24345" s="4"/>
      <c r="V24345" s="27"/>
    </row>
    <row r="24346" spans="3:22" x14ac:dyDescent="0.3">
      <c r="C24346" s="6"/>
      <c r="H24346" s="8"/>
      <c r="I24346" s="4"/>
      <c r="V24346" s="27"/>
    </row>
    <row r="24347" spans="3:22" x14ac:dyDescent="0.3">
      <c r="C24347" s="6"/>
      <c r="H24347" s="8"/>
      <c r="I24347" s="4"/>
      <c r="V24347" s="27"/>
    </row>
    <row r="24348" spans="3:22" x14ac:dyDescent="0.3">
      <c r="C24348" s="6"/>
      <c r="H24348" s="8"/>
      <c r="I24348" s="4"/>
      <c r="V24348" s="27"/>
    </row>
    <row r="24349" spans="3:22" x14ac:dyDescent="0.3">
      <c r="C24349" s="6"/>
      <c r="H24349" s="8"/>
      <c r="I24349" s="4"/>
      <c r="V24349" s="27"/>
    </row>
    <row r="24350" spans="3:22" x14ac:dyDescent="0.3">
      <c r="C24350" s="6"/>
      <c r="H24350" s="8"/>
      <c r="I24350" s="4"/>
      <c r="V24350" s="27"/>
    </row>
    <row r="24351" spans="3:22" x14ac:dyDescent="0.3">
      <c r="C24351" s="6"/>
      <c r="H24351" s="8"/>
      <c r="I24351" s="4"/>
      <c r="V24351" s="27"/>
    </row>
    <row r="24352" spans="3:22" x14ac:dyDescent="0.3">
      <c r="C24352" s="6"/>
      <c r="H24352" s="8"/>
      <c r="I24352" s="4"/>
      <c r="V24352" s="27"/>
    </row>
    <row r="24353" spans="3:22" x14ac:dyDescent="0.3">
      <c r="C24353" s="6"/>
      <c r="H24353" s="8"/>
      <c r="I24353" s="4"/>
      <c r="V24353" s="27"/>
    </row>
    <row r="24354" spans="3:22" x14ac:dyDescent="0.3">
      <c r="C24354" s="6"/>
      <c r="H24354" s="8"/>
      <c r="I24354" s="4"/>
      <c r="V24354" s="27"/>
    </row>
    <row r="24355" spans="3:22" x14ac:dyDescent="0.3">
      <c r="C24355" s="6"/>
      <c r="H24355" s="8"/>
      <c r="I24355" s="4"/>
      <c r="V24355" s="27"/>
    </row>
    <row r="24356" spans="3:22" x14ac:dyDescent="0.3">
      <c r="C24356" s="6"/>
      <c r="H24356" s="8"/>
      <c r="I24356" s="4"/>
      <c r="V24356" s="27"/>
    </row>
    <row r="24357" spans="3:22" x14ac:dyDescent="0.3">
      <c r="C24357" s="6"/>
      <c r="H24357" s="8"/>
      <c r="I24357" s="4"/>
      <c r="V24357" s="27"/>
    </row>
    <row r="24358" spans="3:22" x14ac:dyDescent="0.3">
      <c r="C24358" s="6"/>
      <c r="H24358" s="8"/>
      <c r="I24358" s="4"/>
      <c r="V24358" s="27"/>
    </row>
    <row r="24359" spans="3:22" x14ac:dyDescent="0.3">
      <c r="C24359" s="6"/>
      <c r="H24359" s="8"/>
      <c r="I24359" s="4"/>
      <c r="V24359" s="27"/>
    </row>
    <row r="24360" spans="3:22" x14ac:dyDescent="0.3">
      <c r="C24360" s="6"/>
      <c r="H24360" s="8"/>
      <c r="I24360" s="4"/>
      <c r="V24360" s="27"/>
    </row>
    <row r="24361" spans="3:22" x14ac:dyDescent="0.3">
      <c r="C24361" s="6"/>
      <c r="H24361" s="8"/>
      <c r="I24361" s="4"/>
      <c r="V24361" s="27"/>
    </row>
    <row r="24362" spans="3:22" x14ac:dyDescent="0.3">
      <c r="C24362" s="6"/>
      <c r="H24362" s="8"/>
      <c r="I24362" s="4"/>
      <c r="V24362" s="27"/>
    </row>
    <row r="24363" spans="3:22" x14ac:dyDescent="0.3">
      <c r="C24363" s="6"/>
      <c r="H24363" s="8"/>
      <c r="I24363" s="4"/>
      <c r="V24363" s="27"/>
    </row>
    <row r="24364" spans="3:22" x14ac:dyDescent="0.3">
      <c r="C24364" s="6"/>
      <c r="H24364" s="8"/>
      <c r="I24364" s="4"/>
      <c r="V24364" s="27"/>
    </row>
    <row r="24365" spans="3:22" x14ac:dyDescent="0.3">
      <c r="C24365" s="6"/>
      <c r="H24365" s="8"/>
      <c r="I24365" s="4"/>
      <c r="V24365" s="27"/>
    </row>
    <row r="24366" spans="3:22" x14ac:dyDescent="0.3">
      <c r="C24366" s="6"/>
      <c r="H24366" s="8"/>
      <c r="I24366" s="4"/>
      <c r="V24366" s="27"/>
    </row>
    <row r="24367" spans="3:22" x14ac:dyDescent="0.3">
      <c r="C24367" s="6"/>
      <c r="H24367" s="8"/>
      <c r="I24367" s="4"/>
      <c r="V24367" s="27"/>
    </row>
    <row r="24368" spans="3:22" x14ac:dyDescent="0.3">
      <c r="C24368" s="6"/>
      <c r="H24368" s="8"/>
      <c r="I24368" s="4"/>
      <c r="V24368" s="27"/>
    </row>
    <row r="24369" spans="3:22" x14ac:dyDescent="0.3">
      <c r="C24369" s="6"/>
      <c r="H24369" s="8"/>
      <c r="I24369" s="4"/>
      <c r="V24369" s="27"/>
    </row>
    <row r="24370" spans="3:22" x14ac:dyDescent="0.3">
      <c r="C24370" s="6"/>
      <c r="H24370" s="8"/>
      <c r="I24370" s="4"/>
      <c r="V24370" s="27"/>
    </row>
    <row r="24371" spans="3:22" x14ac:dyDescent="0.3">
      <c r="C24371" s="6"/>
      <c r="H24371" s="8"/>
      <c r="I24371" s="4"/>
      <c r="V24371" s="27"/>
    </row>
    <row r="24372" spans="3:22" x14ac:dyDescent="0.3">
      <c r="C24372" s="6"/>
      <c r="H24372" s="8"/>
      <c r="I24372" s="4"/>
      <c r="V24372" s="27"/>
    </row>
    <row r="24373" spans="3:22" x14ac:dyDescent="0.3">
      <c r="C24373" s="6"/>
      <c r="H24373" s="8"/>
      <c r="I24373" s="4"/>
      <c r="V24373" s="27"/>
    </row>
    <row r="24374" spans="3:22" x14ac:dyDescent="0.3">
      <c r="C24374" s="6"/>
      <c r="H24374" s="8"/>
      <c r="I24374" s="4"/>
      <c r="V24374" s="27"/>
    </row>
    <row r="24375" spans="3:22" x14ac:dyDescent="0.3">
      <c r="C24375" s="6"/>
      <c r="H24375" s="8"/>
      <c r="I24375" s="4"/>
      <c r="V24375" s="27"/>
    </row>
    <row r="24376" spans="3:22" x14ac:dyDescent="0.3">
      <c r="C24376" s="6"/>
      <c r="H24376" s="8"/>
      <c r="I24376" s="4"/>
      <c r="V24376" s="27"/>
    </row>
    <row r="24377" spans="3:22" x14ac:dyDescent="0.3">
      <c r="C24377" s="6"/>
      <c r="H24377" s="8"/>
      <c r="I24377" s="4"/>
      <c r="V24377" s="27"/>
    </row>
    <row r="24378" spans="3:22" x14ac:dyDescent="0.3">
      <c r="C24378" s="6"/>
      <c r="H24378" s="8"/>
      <c r="I24378" s="4"/>
      <c r="V24378" s="27"/>
    </row>
    <row r="24379" spans="3:22" x14ac:dyDescent="0.3">
      <c r="C24379" s="6"/>
      <c r="H24379" s="8"/>
      <c r="I24379" s="4"/>
      <c r="V24379" s="27"/>
    </row>
    <row r="24380" spans="3:22" x14ac:dyDescent="0.3">
      <c r="C24380" s="6"/>
      <c r="H24380" s="8"/>
      <c r="I24380" s="4"/>
      <c r="V24380" s="27"/>
    </row>
    <row r="24381" spans="3:22" x14ac:dyDescent="0.3">
      <c r="C24381" s="6"/>
      <c r="H24381" s="8"/>
      <c r="I24381" s="4"/>
      <c r="V24381" s="27"/>
    </row>
    <row r="24382" spans="3:22" x14ac:dyDescent="0.3">
      <c r="C24382" s="6"/>
      <c r="H24382" s="8"/>
      <c r="I24382" s="4"/>
      <c r="V24382" s="27"/>
    </row>
    <row r="24383" spans="3:22" x14ac:dyDescent="0.3">
      <c r="C24383" s="6"/>
      <c r="H24383" s="8"/>
      <c r="I24383" s="4"/>
      <c r="V24383" s="27"/>
    </row>
    <row r="24384" spans="3:22" x14ac:dyDescent="0.3">
      <c r="C24384" s="6"/>
      <c r="H24384" s="8"/>
      <c r="I24384" s="4"/>
      <c r="V24384" s="27"/>
    </row>
    <row r="24385" spans="3:22" x14ac:dyDescent="0.3">
      <c r="C24385" s="6"/>
      <c r="H24385" s="8"/>
      <c r="I24385" s="4"/>
      <c r="V24385" s="27"/>
    </row>
    <row r="24386" spans="3:22" x14ac:dyDescent="0.3">
      <c r="C24386" s="6"/>
      <c r="H24386" s="8"/>
      <c r="I24386" s="4"/>
      <c r="V24386" s="27"/>
    </row>
    <row r="24387" spans="3:22" x14ac:dyDescent="0.3">
      <c r="C24387" s="6"/>
      <c r="H24387" s="8"/>
      <c r="I24387" s="4"/>
      <c r="V24387" s="27"/>
    </row>
    <row r="24388" spans="3:22" x14ac:dyDescent="0.3">
      <c r="C24388" s="6"/>
      <c r="H24388" s="8"/>
      <c r="I24388" s="4"/>
      <c r="V24388" s="27"/>
    </row>
    <row r="24389" spans="3:22" x14ac:dyDescent="0.3">
      <c r="C24389" s="6"/>
      <c r="H24389" s="8"/>
      <c r="I24389" s="4"/>
      <c r="V24389" s="27"/>
    </row>
    <row r="24390" spans="3:22" x14ac:dyDescent="0.3">
      <c r="C24390" s="6"/>
      <c r="H24390" s="8"/>
      <c r="I24390" s="4"/>
      <c r="V24390" s="27"/>
    </row>
    <row r="24391" spans="3:22" x14ac:dyDescent="0.3">
      <c r="C24391" s="6"/>
      <c r="H24391" s="8"/>
      <c r="I24391" s="4"/>
      <c r="V24391" s="27"/>
    </row>
    <row r="24392" spans="3:22" x14ac:dyDescent="0.3">
      <c r="C24392" s="6"/>
      <c r="H24392" s="8"/>
      <c r="I24392" s="4"/>
      <c r="V24392" s="27"/>
    </row>
    <row r="24393" spans="3:22" x14ac:dyDescent="0.3">
      <c r="C24393" s="6"/>
      <c r="H24393" s="8"/>
      <c r="I24393" s="4"/>
      <c r="V24393" s="27"/>
    </row>
    <row r="24394" spans="3:22" x14ac:dyDescent="0.3">
      <c r="C24394" s="6"/>
      <c r="H24394" s="8"/>
      <c r="I24394" s="4"/>
      <c r="V24394" s="27"/>
    </row>
    <row r="24395" spans="3:22" x14ac:dyDescent="0.3">
      <c r="C24395" s="6"/>
      <c r="H24395" s="8"/>
      <c r="I24395" s="4"/>
      <c r="V24395" s="27"/>
    </row>
    <row r="24396" spans="3:22" x14ac:dyDescent="0.3">
      <c r="C24396" s="6"/>
      <c r="H24396" s="8"/>
      <c r="I24396" s="4"/>
      <c r="V24396" s="27"/>
    </row>
    <row r="24397" spans="3:22" x14ac:dyDescent="0.3">
      <c r="C24397" s="6"/>
      <c r="H24397" s="8"/>
      <c r="I24397" s="4"/>
      <c r="V24397" s="27"/>
    </row>
    <row r="24398" spans="3:22" x14ac:dyDescent="0.3">
      <c r="C24398" s="6"/>
      <c r="H24398" s="8"/>
      <c r="I24398" s="4"/>
      <c r="V24398" s="27"/>
    </row>
    <row r="24399" spans="3:22" x14ac:dyDescent="0.3">
      <c r="C24399" s="6"/>
      <c r="H24399" s="8"/>
      <c r="I24399" s="4"/>
      <c r="V24399" s="27"/>
    </row>
    <row r="24400" spans="3:22" x14ac:dyDescent="0.3">
      <c r="C24400" s="6"/>
      <c r="H24400" s="8"/>
      <c r="I24400" s="4"/>
      <c r="V24400" s="27"/>
    </row>
    <row r="24401" spans="3:22" x14ac:dyDescent="0.3">
      <c r="C24401" s="6"/>
      <c r="H24401" s="8"/>
      <c r="I24401" s="4"/>
      <c r="V24401" s="27"/>
    </row>
    <row r="24402" spans="3:22" x14ac:dyDescent="0.3">
      <c r="C24402" s="6"/>
      <c r="H24402" s="8"/>
      <c r="I24402" s="4"/>
      <c r="V24402" s="27"/>
    </row>
    <row r="24403" spans="3:22" x14ac:dyDescent="0.3">
      <c r="C24403" s="6"/>
      <c r="H24403" s="8"/>
      <c r="I24403" s="4"/>
      <c r="V24403" s="27"/>
    </row>
    <row r="24404" spans="3:22" x14ac:dyDescent="0.3">
      <c r="C24404" s="6"/>
      <c r="H24404" s="8"/>
      <c r="I24404" s="4"/>
      <c r="V24404" s="27"/>
    </row>
    <row r="24405" spans="3:22" x14ac:dyDescent="0.3">
      <c r="C24405" s="6"/>
      <c r="H24405" s="8"/>
      <c r="I24405" s="4"/>
      <c r="V24405" s="27"/>
    </row>
    <row r="24406" spans="3:22" x14ac:dyDescent="0.3">
      <c r="C24406" s="6"/>
      <c r="H24406" s="8"/>
      <c r="I24406" s="4"/>
      <c r="V24406" s="27"/>
    </row>
    <row r="24407" spans="3:22" x14ac:dyDescent="0.3">
      <c r="C24407" s="6"/>
      <c r="H24407" s="8"/>
      <c r="I24407" s="4"/>
      <c r="V24407" s="27"/>
    </row>
    <row r="24408" spans="3:22" x14ac:dyDescent="0.3">
      <c r="C24408" s="6"/>
      <c r="H24408" s="8"/>
      <c r="I24408" s="4"/>
      <c r="V24408" s="27"/>
    </row>
    <row r="24409" spans="3:22" x14ac:dyDescent="0.3">
      <c r="C24409" s="6"/>
      <c r="H24409" s="8"/>
      <c r="I24409" s="4"/>
      <c r="V24409" s="27"/>
    </row>
    <row r="24410" spans="3:22" x14ac:dyDescent="0.3">
      <c r="C24410" s="6"/>
      <c r="H24410" s="8"/>
      <c r="I24410" s="4"/>
      <c r="V24410" s="27"/>
    </row>
    <row r="24411" spans="3:22" x14ac:dyDescent="0.3">
      <c r="C24411" s="6"/>
      <c r="H24411" s="8"/>
      <c r="I24411" s="4"/>
      <c r="V24411" s="27"/>
    </row>
    <row r="24412" spans="3:22" x14ac:dyDescent="0.3">
      <c r="C24412" s="6"/>
      <c r="H24412" s="8"/>
      <c r="I24412" s="4"/>
      <c r="V24412" s="27"/>
    </row>
    <row r="24413" spans="3:22" x14ac:dyDescent="0.3">
      <c r="C24413" s="6"/>
      <c r="H24413" s="8"/>
      <c r="I24413" s="4"/>
      <c r="V24413" s="27"/>
    </row>
    <row r="24414" spans="3:22" x14ac:dyDescent="0.3">
      <c r="C24414" s="6"/>
      <c r="H24414" s="8"/>
      <c r="I24414" s="4"/>
      <c r="V24414" s="27"/>
    </row>
    <row r="24415" spans="3:22" x14ac:dyDescent="0.3">
      <c r="C24415" s="6"/>
      <c r="H24415" s="8"/>
      <c r="I24415" s="4"/>
      <c r="V24415" s="27"/>
    </row>
    <row r="24416" spans="3:22" x14ac:dyDescent="0.3">
      <c r="C24416" s="6"/>
      <c r="H24416" s="8"/>
      <c r="I24416" s="4"/>
      <c r="V24416" s="27"/>
    </row>
    <row r="24417" spans="3:22" x14ac:dyDescent="0.3">
      <c r="C24417" s="6"/>
      <c r="H24417" s="8"/>
      <c r="I24417" s="4"/>
      <c r="V24417" s="27"/>
    </row>
    <row r="24418" spans="3:22" x14ac:dyDescent="0.3">
      <c r="C24418" s="6"/>
      <c r="H24418" s="8"/>
      <c r="I24418" s="4"/>
      <c r="V24418" s="27"/>
    </row>
    <row r="24419" spans="3:22" x14ac:dyDescent="0.3">
      <c r="C24419" s="6"/>
      <c r="H24419" s="8"/>
      <c r="I24419" s="4"/>
      <c r="V24419" s="27"/>
    </row>
    <row r="24420" spans="3:22" x14ac:dyDescent="0.3">
      <c r="C24420" s="6"/>
      <c r="H24420" s="8"/>
      <c r="I24420" s="4"/>
      <c r="V24420" s="27"/>
    </row>
    <row r="24421" spans="3:22" x14ac:dyDescent="0.3">
      <c r="C24421" s="6"/>
      <c r="H24421" s="8"/>
      <c r="I24421" s="4"/>
      <c r="V24421" s="27"/>
    </row>
    <row r="24422" spans="3:22" x14ac:dyDescent="0.3">
      <c r="C24422" s="6"/>
      <c r="H24422" s="8"/>
      <c r="I24422" s="4"/>
      <c r="V24422" s="27"/>
    </row>
    <row r="24423" spans="3:22" x14ac:dyDescent="0.3">
      <c r="C24423" s="6"/>
      <c r="H24423" s="8"/>
      <c r="I24423" s="4"/>
      <c r="V24423" s="27"/>
    </row>
    <row r="24424" spans="3:22" x14ac:dyDescent="0.3">
      <c r="C24424" s="6"/>
      <c r="H24424" s="8"/>
      <c r="I24424" s="4"/>
      <c r="V24424" s="27"/>
    </row>
    <row r="24425" spans="3:22" x14ac:dyDescent="0.3">
      <c r="C24425" s="6"/>
      <c r="H24425" s="8"/>
      <c r="I24425" s="4"/>
      <c r="V24425" s="27"/>
    </row>
    <row r="24426" spans="3:22" x14ac:dyDescent="0.3">
      <c r="C24426" s="6"/>
      <c r="H24426" s="8"/>
      <c r="I24426" s="4"/>
      <c r="V24426" s="27"/>
    </row>
    <row r="24427" spans="3:22" x14ac:dyDescent="0.3">
      <c r="C24427" s="6"/>
      <c r="H24427" s="8"/>
      <c r="I24427" s="4"/>
      <c r="V24427" s="27"/>
    </row>
    <row r="24428" spans="3:22" x14ac:dyDescent="0.3">
      <c r="C24428" s="6"/>
      <c r="H24428" s="8"/>
      <c r="I24428" s="4"/>
      <c r="V24428" s="27"/>
    </row>
    <row r="24429" spans="3:22" x14ac:dyDescent="0.3">
      <c r="C24429" s="6"/>
      <c r="H24429" s="8"/>
      <c r="I24429" s="4"/>
      <c r="V24429" s="27"/>
    </row>
    <row r="24430" spans="3:22" x14ac:dyDescent="0.3">
      <c r="C24430" s="6"/>
      <c r="H24430" s="8"/>
      <c r="I24430" s="4"/>
      <c r="V24430" s="27"/>
    </row>
    <row r="24431" spans="3:22" x14ac:dyDescent="0.3">
      <c r="C24431" s="6"/>
      <c r="H24431" s="8"/>
      <c r="I24431" s="4"/>
      <c r="V24431" s="27"/>
    </row>
    <row r="24432" spans="3:22" x14ac:dyDescent="0.3">
      <c r="C24432" s="6"/>
      <c r="H24432" s="8"/>
      <c r="I24432" s="4"/>
      <c r="V24432" s="27"/>
    </row>
    <row r="24433" spans="3:22" x14ac:dyDescent="0.3">
      <c r="C24433" s="6"/>
      <c r="H24433" s="8"/>
      <c r="I24433" s="4"/>
      <c r="V24433" s="27"/>
    </row>
    <row r="24434" spans="3:22" x14ac:dyDescent="0.3">
      <c r="C24434" s="6"/>
      <c r="H24434" s="8"/>
      <c r="I24434" s="4"/>
      <c r="V24434" s="27"/>
    </row>
    <row r="24435" spans="3:22" x14ac:dyDescent="0.3">
      <c r="C24435" s="6"/>
      <c r="H24435" s="8"/>
      <c r="I24435" s="4"/>
      <c r="V24435" s="27"/>
    </row>
    <row r="24436" spans="3:22" x14ac:dyDescent="0.3">
      <c r="C24436" s="6"/>
      <c r="H24436" s="8"/>
      <c r="I24436" s="4"/>
      <c r="V24436" s="27"/>
    </row>
    <row r="24437" spans="3:22" x14ac:dyDescent="0.3">
      <c r="C24437" s="6"/>
      <c r="H24437" s="8"/>
      <c r="I24437" s="4"/>
      <c r="V24437" s="27"/>
    </row>
    <row r="24438" spans="3:22" x14ac:dyDescent="0.3">
      <c r="C24438" s="6"/>
      <c r="H24438" s="8"/>
      <c r="I24438" s="4"/>
      <c r="V24438" s="27"/>
    </row>
    <row r="24439" spans="3:22" x14ac:dyDescent="0.3">
      <c r="C24439" s="6"/>
      <c r="H24439" s="8"/>
      <c r="I24439" s="4"/>
      <c r="V24439" s="27"/>
    </row>
    <row r="24440" spans="3:22" x14ac:dyDescent="0.3">
      <c r="C24440" s="6"/>
      <c r="H24440" s="8"/>
      <c r="I24440" s="4"/>
      <c r="V24440" s="27"/>
    </row>
    <row r="24441" spans="3:22" x14ac:dyDescent="0.3">
      <c r="C24441" s="6"/>
      <c r="H24441" s="8"/>
      <c r="I24441" s="4"/>
      <c r="V24441" s="27"/>
    </row>
    <row r="24442" spans="3:22" x14ac:dyDescent="0.3">
      <c r="C24442" s="6"/>
      <c r="H24442" s="8"/>
      <c r="I24442" s="4"/>
      <c r="V24442" s="27"/>
    </row>
    <row r="24443" spans="3:22" x14ac:dyDescent="0.3">
      <c r="C24443" s="6"/>
      <c r="H24443" s="8"/>
      <c r="I24443" s="4"/>
      <c r="V24443" s="27"/>
    </row>
    <row r="24444" spans="3:22" x14ac:dyDescent="0.3">
      <c r="C24444" s="6"/>
      <c r="H24444" s="8"/>
      <c r="I24444" s="4"/>
      <c r="V24444" s="27"/>
    </row>
    <row r="24445" spans="3:22" x14ac:dyDescent="0.3">
      <c r="C24445" s="6"/>
      <c r="H24445" s="8"/>
      <c r="I24445" s="4"/>
      <c r="V24445" s="27"/>
    </row>
    <row r="24446" spans="3:22" x14ac:dyDescent="0.3">
      <c r="C24446" s="6"/>
      <c r="H24446" s="8"/>
      <c r="I24446" s="4"/>
      <c r="V24446" s="27"/>
    </row>
    <row r="24447" spans="3:22" x14ac:dyDescent="0.3">
      <c r="C24447" s="6"/>
      <c r="H24447" s="8"/>
      <c r="I24447" s="4"/>
      <c r="V24447" s="27"/>
    </row>
    <row r="24448" spans="3:22" x14ac:dyDescent="0.3">
      <c r="C24448" s="6"/>
      <c r="H24448" s="8"/>
      <c r="I24448" s="4"/>
      <c r="V24448" s="27"/>
    </row>
    <row r="24449" spans="3:22" x14ac:dyDescent="0.3">
      <c r="C24449" s="6"/>
      <c r="H24449" s="8"/>
      <c r="I24449" s="4"/>
      <c r="V24449" s="27"/>
    </row>
    <row r="24450" spans="3:22" x14ac:dyDescent="0.3">
      <c r="C24450" s="6"/>
      <c r="H24450" s="8"/>
      <c r="I24450" s="4"/>
      <c r="V24450" s="27"/>
    </row>
    <row r="24451" spans="3:22" x14ac:dyDescent="0.3">
      <c r="C24451" s="6"/>
      <c r="H24451" s="8"/>
      <c r="I24451" s="4"/>
      <c r="V24451" s="27"/>
    </row>
    <row r="24452" spans="3:22" x14ac:dyDescent="0.3">
      <c r="C24452" s="6"/>
      <c r="H24452" s="8"/>
      <c r="I24452" s="4"/>
      <c r="V24452" s="27"/>
    </row>
    <row r="24453" spans="3:22" x14ac:dyDescent="0.3">
      <c r="C24453" s="6"/>
      <c r="H24453" s="8"/>
      <c r="I24453" s="4"/>
      <c r="V24453" s="27"/>
    </row>
    <row r="24454" spans="3:22" x14ac:dyDescent="0.3">
      <c r="C24454" s="6"/>
      <c r="H24454" s="8"/>
      <c r="I24454" s="4"/>
      <c r="V24454" s="27"/>
    </row>
    <row r="24455" spans="3:22" x14ac:dyDescent="0.3">
      <c r="C24455" s="6"/>
      <c r="H24455" s="8"/>
      <c r="I24455" s="4"/>
      <c r="V24455" s="27"/>
    </row>
    <row r="24456" spans="3:22" x14ac:dyDescent="0.3">
      <c r="C24456" s="6"/>
      <c r="H24456" s="8"/>
      <c r="I24456" s="4"/>
      <c r="V24456" s="27"/>
    </row>
    <row r="24457" spans="3:22" x14ac:dyDescent="0.3">
      <c r="C24457" s="6"/>
      <c r="H24457" s="8"/>
      <c r="I24457" s="4"/>
      <c r="V24457" s="27"/>
    </row>
    <row r="24458" spans="3:22" x14ac:dyDescent="0.3">
      <c r="C24458" s="6"/>
      <c r="H24458" s="8"/>
      <c r="I24458" s="4"/>
      <c r="V24458" s="27"/>
    </row>
    <row r="24459" spans="3:22" x14ac:dyDescent="0.3">
      <c r="C24459" s="6"/>
      <c r="H24459" s="8"/>
      <c r="I24459" s="4"/>
      <c r="V24459" s="27"/>
    </row>
    <row r="24460" spans="3:22" x14ac:dyDescent="0.3">
      <c r="C24460" s="6"/>
      <c r="H24460" s="8"/>
      <c r="I24460" s="4"/>
      <c r="V24460" s="27"/>
    </row>
    <row r="24461" spans="3:22" x14ac:dyDescent="0.3">
      <c r="C24461" s="6"/>
      <c r="H24461" s="8"/>
      <c r="I24461" s="4"/>
      <c r="V24461" s="27"/>
    </row>
    <row r="24462" spans="3:22" x14ac:dyDescent="0.3">
      <c r="C24462" s="6"/>
      <c r="H24462" s="8"/>
      <c r="I24462" s="4"/>
      <c r="V24462" s="27"/>
    </row>
    <row r="24463" spans="3:22" x14ac:dyDescent="0.3">
      <c r="C24463" s="6"/>
      <c r="H24463" s="8"/>
      <c r="I24463" s="4"/>
      <c r="V24463" s="27"/>
    </row>
    <row r="24464" spans="3:22" x14ac:dyDescent="0.3">
      <c r="C24464" s="6"/>
      <c r="H24464" s="8"/>
      <c r="I24464" s="4"/>
      <c r="V24464" s="27"/>
    </row>
    <row r="24465" spans="3:22" x14ac:dyDescent="0.3">
      <c r="C24465" s="6"/>
      <c r="H24465" s="8"/>
      <c r="I24465" s="4"/>
      <c r="V24465" s="27"/>
    </row>
    <row r="24466" spans="3:22" x14ac:dyDescent="0.3">
      <c r="C24466" s="6"/>
      <c r="H24466" s="8"/>
      <c r="I24466" s="4"/>
      <c r="V24466" s="27"/>
    </row>
    <row r="24467" spans="3:22" x14ac:dyDescent="0.3">
      <c r="C24467" s="6"/>
      <c r="H24467" s="8"/>
      <c r="I24467" s="4"/>
      <c r="V24467" s="27"/>
    </row>
    <row r="24468" spans="3:22" x14ac:dyDescent="0.3">
      <c r="C24468" s="6"/>
      <c r="H24468" s="8"/>
      <c r="I24468" s="4"/>
      <c r="V24468" s="27"/>
    </row>
    <row r="24469" spans="3:22" x14ac:dyDescent="0.3">
      <c r="C24469" s="6"/>
      <c r="H24469" s="8"/>
      <c r="I24469" s="4"/>
      <c r="V24469" s="27"/>
    </row>
    <row r="24470" spans="3:22" x14ac:dyDescent="0.3">
      <c r="C24470" s="6"/>
      <c r="H24470" s="8"/>
      <c r="I24470" s="4"/>
      <c r="V24470" s="27"/>
    </row>
    <row r="24471" spans="3:22" x14ac:dyDescent="0.3">
      <c r="C24471" s="6"/>
      <c r="H24471" s="8"/>
      <c r="I24471" s="4"/>
      <c r="V24471" s="27"/>
    </row>
    <row r="24472" spans="3:22" x14ac:dyDescent="0.3">
      <c r="C24472" s="6"/>
      <c r="H24472" s="8"/>
      <c r="I24472" s="4"/>
      <c r="V24472" s="27"/>
    </row>
    <row r="24473" spans="3:22" x14ac:dyDescent="0.3">
      <c r="C24473" s="6"/>
      <c r="H24473" s="8"/>
      <c r="I24473" s="4"/>
      <c r="V24473" s="27"/>
    </row>
    <row r="24474" spans="3:22" x14ac:dyDescent="0.3">
      <c r="C24474" s="6"/>
      <c r="H24474" s="8"/>
      <c r="I24474" s="4"/>
      <c r="V24474" s="27"/>
    </row>
    <row r="24475" spans="3:22" x14ac:dyDescent="0.3">
      <c r="C24475" s="6"/>
      <c r="H24475" s="8"/>
      <c r="I24475" s="4"/>
      <c r="V24475" s="27"/>
    </row>
    <row r="24476" spans="3:22" x14ac:dyDescent="0.3">
      <c r="C24476" s="6"/>
      <c r="H24476" s="8"/>
      <c r="I24476" s="4"/>
      <c r="V24476" s="27"/>
    </row>
    <row r="24477" spans="3:22" x14ac:dyDescent="0.3">
      <c r="C24477" s="6"/>
      <c r="H24477" s="8"/>
      <c r="I24477" s="4"/>
      <c r="V24477" s="27"/>
    </row>
    <row r="24478" spans="3:22" x14ac:dyDescent="0.3">
      <c r="C24478" s="6"/>
      <c r="H24478" s="8"/>
      <c r="I24478" s="4"/>
      <c r="V24478" s="27"/>
    </row>
    <row r="24479" spans="3:22" x14ac:dyDescent="0.3">
      <c r="C24479" s="6"/>
      <c r="H24479" s="8"/>
      <c r="I24479" s="4"/>
      <c r="V24479" s="27"/>
    </row>
    <row r="24480" spans="3:22" x14ac:dyDescent="0.3">
      <c r="C24480" s="6"/>
      <c r="H24480" s="8"/>
      <c r="I24480" s="4"/>
      <c r="V24480" s="27"/>
    </row>
    <row r="24481" spans="3:22" x14ac:dyDescent="0.3">
      <c r="C24481" s="6"/>
      <c r="H24481" s="8"/>
      <c r="I24481" s="4"/>
      <c r="V24481" s="27"/>
    </row>
    <row r="24482" spans="3:22" x14ac:dyDescent="0.3">
      <c r="C24482" s="6"/>
      <c r="H24482" s="8"/>
      <c r="I24482" s="4"/>
      <c r="V24482" s="27"/>
    </row>
    <row r="24483" spans="3:22" x14ac:dyDescent="0.3">
      <c r="C24483" s="6"/>
      <c r="H24483" s="8"/>
      <c r="I24483" s="4"/>
      <c r="V24483" s="27"/>
    </row>
    <row r="24484" spans="3:22" x14ac:dyDescent="0.3">
      <c r="C24484" s="6"/>
      <c r="H24484" s="8"/>
      <c r="I24484" s="4"/>
      <c r="V24484" s="27"/>
    </row>
    <row r="24485" spans="3:22" x14ac:dyDescent="0.3">
      <c r="C24485" s="6"/>
      <c r="H24485" s="8"/>
      <c r="I24485" s="4"/>
      <c r="V24485" s="27"/>
    </row>
    <row r="24486" spans="3:22" x14ac:dyDescent="0.3">
      <c r="C24486" s="6"/>
      <c r="H24486" s="8"/>
      <c r="I24486" s="4"/>
      <c r="V24486" s="27"/>
    </row>
    <row r="24487" spans="3:22" x14ac:dyDescent="0.3">
      <c r="C24487" s="6"/>
      <c r="H24487" s="8"/>
      <c r="I24487" s="4"/>
      <c r="V24487" s="27"/>
    </row>
    <row r="24488" spans="3:22" x14ac:dyDescent="0.3">
      <c r="C24488" s="6"/>
      <c r="H24488" s="8"/>
      <c r="I24488" s="4"/>
      <c r="V24488" s="27"/>
    </row>
    <row r="24489" spans="3:22" x14ac:dyDescent="0.3">
      <c r="C24489" s="6"/>
      <c r="H24489" s="8"/>
      <c r="I24489" s="4"/>
      <c r="V24489" s="27"/>
    </row>
    <row r="24490" spans="3:22" x14ac:dyDescent="0.3">
      <c r="C24490" s="6"/>
      <c r="H24490" s="8"/>
      <c r="I24490" s="4"/>
      <c r="V24490" s="27"/>
    </row>
    <row r="24491" spans="3:22" x14ac:dyDescent="0.3">
      <c r="C24491" s="6"/>
      <c r="H24491" s="8"/>
      <c r="I24491" s="4"/>
      <c r="V24491" s="27"/>
    </row>
    <row r="24492" spans="3:22" x14ac:dyDescent="0.3">
      <c r="C24492" s="6"/>
      <c r="H24492" s="8"/>
      <c r="I24492" s="4"/>
      <c r="V24492" s="27"/>
    </row>
    <row r="24493" spans="3:22" x14ac:dyDescent="0.3">
      <c r="C24493" s="6"/>
      <c r="H24493" s="8"/>
      <c r="I24493" s="4"/>
      <c r="V24493" s="27"/>
    </row>
    <row r="24494" spans="3:22" x14ac:dyDescent="0.3">
      <c r="C24494" s="6"/>
      <c r="H24494" s="8"/>
      <c r="I24494" s="4"/>
      <c r="V24494" s="27"/>
    </row>
    <row r="24495" spans="3:22" x14ac:dyDescent="0.3">
      <c r="C24495" s="6"/>
      <c r="H24495" s="8"/>
      <c r="I24495" s="4"/>
      <c r="V24495" s="27"/>
    </row>
    <row r="24496" spans="3:22" x14ac:dyDescent="0.3">
      <c r="C24496" s="6"/>
      <c r="H24496" s="8"/>
      <c r="I24496" s="4"/>
      <c r="V24496" s="27"/>
    </row>
    <row r="24497" spans="3:22" x14ac:dyDescent="0.3">
      <c r="C24497" s="6"/>
      <c r="H24497" s="8"/>
      <c r="I24497" s="4"/>
      <c r="V24497" s="27"/>
    </row>
    <row r="24498" spans="3:22" x14ac:dyDescent="0.3">
      <c r="C24498" s="6"/>
      <c r="H24498" s="8"/>
      <c r="I24498" s="4"/>
      <c r="V24498" s="27"/>
    </row>
    <row r="24499" spans="3:22" x14ac:dyDescent="0.3">
      <c r="C24499" s="6"/>
      <c r="H24499" s="8"/>
      <c r="I24499" s="4"/>
      <c r="V24499" s="27"/>
    </row>
    <row r="24500" spans="3:22" x14ac:dyDescent="0.3">
      <c r="C24500" s="6"/>
      <c r="H24500" s="8"/>
      <c r="I24500" s="4"/>
      <c r="V24500" s="27"/>
    </row>
    <row r="24501" spans="3:22" x14ac:dyDescent="0.3">
      <c r="C24501" s="6"/>
      <c r="H24501" s="8"/>
      <c r="I24501" s="4"/>
      <c r="V24501" s="27"/>
    </row>
    <row r="24502" spans="3:22" x14ac:dyDescent="0.3">
      <c r="C24502" s="6"/>
      <c r="H24502" s="8"/>
      <c r="I24502" s="4"/>
      <c r="V24502" s="27"/>
    </row>
    <row r="24503" spans="3:22" x14ac:dyDescent="0.3">
      <c r="C24503" s="6"/>
      <c r="H24503" s="8"/>
      <c r="I24503" s="4"/>
      <c r="V24503" s="27"/>
    </row>
    <row r="24504" spans="3:22" x14ac:dyDescent="0.3">
      <c r="C24504" s="6"/>
      <c r="H24504" s="8"/>
      <c r="I24504" s="4"/>
      <c r="V24504" s="27"/>
    </row>
    <row r="24505" spans="3:22" x14ac:dyDescent="0.3">
      <c r="C24505" s="6"/>
      <c r="H24505" s="8"/>
      <c r="I24505" s="4"/>
      <c r="V24505" s="27"/>
    </row>
    <row r="24506" spans="3:22" x14ac:dyDescent="0.3">
      <c r="C24506" s="6"/>
      <c r="H24506" s="8"/>
      <c r="I24506" s="4"/>
      <c r="V24506" s="27"/>
    </row>
    <row r="24507" spans="3:22" x14ac:dyDescent="0.3">
      <c r="C24507" s="6"/>
      <c r="H24507" s="8"/>
      <c r="I24507" s="4"/>
      <c r="V24507" s="27"/>
    </row>
    <row r="24508" spans="3:22" x14ac:dyDescent="0.3">
      <c r="C24508" s="6"/>
      <c r="H24508" s="8"/>
      <c r="I24508" s="4"/>
      <c r="V24508" s="27"/>
    </row>
    <row r="24509" spans="3:22" x14ac:dyDescent="0.3">
      <c r="C24509" s="6"/>
      <c r="H24509" s="8"/>
      <c r="I24509" s="4"/>
      <c r="V24509" s="27"/>
    </row>
    <row r="24510" spans="3:22" x14ac:dyDescent="0.3">
      <c r="C24510" s="6"/>
      <c r="H24510" s="8"/>
      <c r="I24510" s="4"/>
      <c r="V24510" s="27"/>
    </row>
    <row r="24511" spans="3:22" x14ac:dyDescent="0.3">
      <c r="C24511" s="6"/>
      <c r="H24511" s="8"/>
      <c r="I24511" s="4"/>
      <c r="V24511" s="27"/>
    </row>
    <row r="24512" spans="3:22" x14ac:dyDescent="0.3">
      <c r="C24512" s="6"/>
      <c r="H24512" s="8"/>
      <c r="I24512" s="4"/>
      <c r="V24512" s="27"/>
    </row>
    <row r="24513" spans="3:22" x14ac:dyDescent="0.3">
      <c r="C24513" s="6"/>
      <c r="H24513" s="8"/>
      <c r="I24513" s="4"/>
      <c r="V24513" s="27"/>
    </row>
    <row r="24514" spans="3:22" x14ac:dyDescent="0.3">
      <c r="C24514" s="6"/>
      <c r="H24514" s="8"/>
      <c r="I24514" s="4"/>
      <c r="V24514" s="27"/>
    </row>
    <row r="24515" spans="3:22" x14ac:dyDescent="0.3">
      <c r="C24515" s="6"/>
      <c r="H24515" s="8"/>
      <c r="I24515" s="4"/>
      <c r="V24515" s="27"/>
    </row>
    <row r="24516" spans="3:22" x14ac:dyDescent="0.3">
      <c r="C24516" s="6"/>
      <c r="H24516" s="8"/>
      <c r="I24516" s="4"/>
      <c r="V24516" s="27"/>
    </row>
    <row r="24517" spans="3:22" x14ac:dyDescent="0.3">
      <c r="C24517" s="6"/>
      <c r="H24517" s="8"/>
      <c r="I24517" s="4"/>
      <c r="V24517" s="27"/>
    </row>
    <row r="24518" spans="3:22" x14ac:dyDescent="0.3">
      <c r="C24518" s="6"/>
      <c r="H24518" s="8"/>
      <c r="I24518" s="4"/>
      <c r="V24518" s="27"/>
    </row>
    <row r="24519" spans="3:22" x14ac:dyDescent="0.3">
      <c r="C24519" s="6"/>
      <c r="H24519" s="8"/>
      <c r="I24519" s="4"/>
      <c r="V24519" s="27"/>
    </row>
    <row r="24520" spans="3:22" x14ac:dyDescent="0.3">
      <c r="C24520" s="6"/>
      <c r="H24520" s="8"/>
      <c r="I24520" s="4"/>
      <c r="V24520" s="27"/>
    </row>
    <row r="24521" spans="3:22" x14ac:dyDescent="0.3">
      <c r="C24521" s="6"/>
      <c r="H24521" s="8"/>
      <c r="I24521" s="4"/>
      <c r="V24521" s="27"/>
    </row>
    <row r="24522" spans="3:22" x14ac:dyDescent="0.3">
      <c r="C24522" s="6"/>
      <c r="H24522" s="8"/>
      <c r="I24522" s="4"/>
      <c r="V24522" s="27"/>
    </row>
    <row r="24523" spans="3:22" x14ac:dyDescent="0.3">
      <c r="C24523" s="6"/>
      <c r="H24523" s="8"/>
      <c r="I24523" s="4"/>
      <c r="V24523" s="27"/>
    </row>
    <row r="24524" spans="3:22" x14ac:dyDescent="0.3">
      <c r="C24524" s="6"/>
      <c r="H24524" s="8"/>
      <c r="I24524" s="4"/>
      <c r="V24524" s="27"/>
    </row>
    <row r="24525" spans="3:22" x14ac:dyDescent="0.3">
      <c r="C24525" s="6"/>
      <c r="H24525" s="8"/>
      <c r="I24525" s="4"/>
      <c r="V24525" s="27"/>
    </row>
    <row r="24526" spans="3:22" x14ac:dyDescent="0.3">
      <c r="C24526" s="6"/>
      <c r="H24526" s="8"/>
      <c r="I24526" s="4"/>
      <c r="V24526" s="27"/>
    </row>
    <row r="24527" spans="3:22" x14ac:dyDescent="0.3">
      <c r="C24527" s="6"/>
      <c r="H24527" s="8"/>
      <c r="I24527" s="4"/>
      <c r="V24527" s="27"/>
    </row>
    <row r="24528" spans="3:22" x14ac:dyDescent="0.3">
      <c r="C24528" s="6"/>
      <c r="H24528" s="8"/>
      <c r="I24528" s="4"/>
      <c r="V24528" s="27"/>
    </row>
    <row r="24529" spans="3:22" x14ac:dyDescent="0.3">
      <c r="C24529" s="6"/>
      <c r="H24529" s="8"/>
      <c r="I24529" s="4"/>
      <c r="V24529" s="27"/>
    </row>
    <row r="24530" spans="3:22" x14ac:dyDescent="0.3">
      <c r="C24530" s="6"/>
      <c r="H24530" s="8"/>
      <c r="I24530" s="4"/>
      <c r="V24530" s="27"/>
    </row>
    <row r="24531" spans="3:22" x14ac:dyDescent="0.3">
      <c r="C24531" s="6"/>
      <c r="H24531" s="8"/>
      <c r="I24531" s="4"/>
      <c r="V24531" s="27"/>
    </row>
    <row r="24532" spans="3:22" x14ac:dyDescent="0.3">
      <c r="C24532" s="6"/>
      <c r="H24532" s="8"/>
      <c r="I24532" s="4"/>
      <c r="V24532" s="27"/>
    </row>
    <row r="24533" spans="3:22" x14ac:dyDescent="0.3">
      <c r="C24533" s="6"/>
      <c r="H24533" s="8"/>
      <c r="I24533" s="4"/>
      <c r="V24533" s="27"/>
    </row>
    <row r="24534" spans="3:22" x14ac:dyDescent="0.3">
      <c r="C24534" s="6"/>
      <c r="H24534" s="8"/>
      <c r="I24534" s="4"/>
      <c r="V24534" s="27"/>
    </row>
    <row r="24535" spans="3:22" x14ac:dyDescent="0.3">
      <c r="C24535" s="6"/>
      <c r="H24535" s="8"/>
      <c r="I24535" s="4"/>
      <c r="V24535" s="27"/>
    </row>
    <row r="24536" spans="3:22" x14ac:dyDescent="0.3">
      <c r="C24536" s="6"/>
      <c r="H24536" s="8"/>
      <c r="I24536" s="4"/>
      <c r="V24536" s="27"/>
    </row>
    <row r="24537" spans="3:22" x14ac:dyDescent="0.3">
      <c r="C24537" s="6"/>
      <c r="H24537" s="8"/>
      <c r="I24537" s="4"/>
      <c r="V24537" s="27"/>
    </row>
    <row r="24538" spans="3:22" x14ac:dyDescent="0.3">
      <c r="C24538" s="6"/>
      <c r="H24538" s="8"/>
      <c r="I24538" s="4"/>
      <c r="V24538" s="27"/>
    </row>
    <row r="24539" spans="3:22" x14ac:dyDescent="0.3">
      <c r="C24539" s="6"/>
      <c r="H24539" s="8"/>
      <c r="I24539" s="4"/>
      <c r="V24539" s="27"/>
    </row>
    <row r="24540" spans="3:22" x14ac:dyDescent="0.3">
      <c r="C24540" s="6"/>
      <c r="H24540" s="8"/>
      <c r="I24540" s="4"/>
      <c r="V24540" s="27"/>
    </row>
    <row r="24541" spans="3:22" x14ac:dyDescent="0.3">
      <c r="C24541" s="6"/>
      <c r="H24541" s="8"/>
      <c r="I24541" s="4"/>
      <c r="V24541" s="27"/>
    </row>
    <row r="24542" spans="3:22" x14ac:dyDescent="0.3">
      <c r="C24542" s="6"/>
      <c r="H24542" s="8"/>
      <c r="I24542" s="4"/>
      <c r="V24542" s="27"/>
    </row>
    <row r="24543" spans="3:22" x14ac:dyDescent="0.3">
      <c r="C24543" s="6"/>
      <c r="H24543" s="8"/>
      <c r="I24543" s="4"/>
      <c r="V24543" s="27"/>
    </row>
    <row r="24544" spans="3:22" x14ac:dyDescent="0.3">
      <c r="C24544" s="6"/>
      <c r="H24544" s="8"/>
      <c r="I24544" s="4"/>
      <c r="V24544" s="27"/>
    </row>
    <row r="24545" spans="3:22" x14ac:dyDescent="0.3">
      <c r="C24545" s="6"/>
      <c r="H24545" s="8"/>
      <c r="I24545" s="4"/>
      <c r="V24545" s="27"/>
    </row>
    <row r="24546" spans="3:22" x14ac:dyDescent="0.3">
      <c r="C24546" s="6"/>
      <c r="H24546" s="8"/>
      <c r="I24546" s="4"/>
      <c r="V24546" s="27"/>
    </row>
    <row r="24547" spans="3:22" x14ac:dyDescent="0.3">
      <c r="C24547" s="6"/>
      <c r="H24547" s="8"/>
      <c r="I24547" s="4"/>
      <c r="V24547" s="27"/>
    </row>
    <row r="24548" spans="3:22" x14ac:dyDescent="0.3">
      <c r="C24548" s="6"/>
      <c r="H24548" s="8"/>
      <c r="I24548" s="4"/>
      <c r="V24548" s="27"/>
    </row>
    <row r="24549" spans="3:22" x14ac:dyDescent="0.3">
      <c r="C24549" s="6"/>
      <c r="H24549" s="8"/>
      <c r="I24549" s="4"/>
      <c r="V24549" s="27"/>
    </row>
    <row r="24550" spans="3:22" x14ac:dyDescent="0.3">
      <c r="C24550" s="6"/>
      <c r="H24550" s="8"/>
      <c r="I24550" s="4"/>
      <c r="V24550" s="27"/>
    </row>
    <row r="24551" spans="3:22" x14ac:dyDescent="0.3">
      <c r="C24551" s="6"/>
      <c r="H24551" s="8"/>
      <c r="I24551" s="4"/>
      <c r="V24551" s="27"/>
    </row>
    <row r="24552" spans="3:22" x14ac:dyDescent="0.3">
      <c r="C24552" s="6"/>
      <c r="H24552" s="8"/>
      <c r="I24552" s="4"/>
      <c r="V24552" s="27"/>
    </row>
    <row r="24553" spans="3:22" x14ac:dyDescent="0.3">
      <c r="C24553" s="6"/>
      <c r="H24553" s="8"/>
      <c r="I24553" s="4"/>
      <c r="V24553" s="27"/>
    </row>
    <row r="24554" spans="3:22" x14ac:dyDescent="0.3">
      <c r="C24554" s="6"/>
      <c r="H24554" s="8"/>
      <c r="I24554" s="4"/>
      <c r="V24554" s="27"/>
    </row>
    <row r="24555" spans="3:22" x14ac:dyDescent="0.3">
      <c r="C24555" s="6"/>
      <c r="H24555" s="8"/>
      <c r="I24555" s="4"/>
      <c r="V24555" s="27"/>
    </row>
    <row r="24556" spans="3:22" x14ac:dyDescent="0.3">
      <c r="C24556" s="6"/>
      <c r="H24556" s="8"/>
      <c r="I24556" s="4"/>
      <c r="V24556" s="27"/>
    </row>
    <row r="24557" spans="3:22" x14ac:dyDescent="0.3">
      <c r="C24557" s="6"/>
      <c r="H24557" s="8"/>
      <c r="I24557" s="4"/>
      <c r="V24557" s="27"/>
    </row>
    <row r="24558" spans="3:22" x14ac:dyDescent="0.3">
      <c r="C24558" s="6"/>
      <c r="H24558" s="8"/>
      <c r="I24558" s="4"/>
      <c r="V24558" s="27"/>
    </row>
    <row r="24559" spans="3:22" x14ac:dyDescent="0.3">
      <c r="C24559" s="6"/>
      <c r="H24559" s="8"/>
      <c r="I24559" s="4"/>
      <c r="V24559" s="27"/>
    </row>
    <row r="24560" spans="3:22" x14ac:dyDescent="0.3">
      <c r="C24560" s="6"/>
      <c r="H24560" s="8"/>
      <c r="I24560" s="4"/>
      <c r="V24560" s="27"/>
    </row>
    <row r="24561" spans="3:22" x14ac:dyDescent="0.3">
      <c r="C24561" s="6"/>
      <c r="H24561" s="8"/>
      <c r="I24561" s="4"/>
      <c r="V24561" s="27"/>
    </row>
    <row r="24562" spans="3:22" x14ac:dyDescent="0.3">
      <c r="C24562" s="6"/>
      <c r="H24562" s="8"/>
      <c r="I24562" s="4"/>
      <c r="V24562" s="27"/>
    </row>
    <row r="24563" spans="3:22" x14ac:dyDescent="0.3">
      <c r="C24563" s="6"/>
      <c r="H24563" s="8"/>
      <c r="I24563" s="4"/>
      <c r="V24563" s="27"/>
    </row>
    <row r="24564" spans="3:22" x14ac:dyDescent="0.3">
      <c r="C24564" s="6"/>
      <c r="H24564" s="8"/>
      <c r="I24564" s="4"/>
      <c r="V24564" s="27"/>
    </row>
    <row r="24565" spans="3:22" x14ac:dyDescent="0.3">
      <c r="C24565" s="6"/>
      <c r="H24565" s="8"/>
      <c r="I24565" s="4"/>
      <c r="V24565" s="27"/>
    </row>
    <row r="24566" spans="3:22" x14ac:dyDescent="0.3">
      <c r="C24566" s="6"/>
      <c r="H24566" s="8"/>
      <c r="I24566" s="4"/>
      <c r="V24566" s="27"/>
    </row>
    <row r="24567" spans="3:22" x14ac:dyDescent="0.3">
      <c r="C24567" s="6"/>
      <c r="H24567" s="8"/>
      <c r="I24567" s="4"/>
      <c r="V24567" s="27"/>
    </row>
    <row r="24568" spans="3:22" x14ac:dyDescent="0.3">
      <c r="C24568" s="6"/>
      <c r="H24568" s="8"/>
      <c r="I24568" s="4"/>
      <c r="V24568" s="27"/>
    </row>
    <row r="24569" spans="3:22" x14ac:dyDescent="0.3">
      <c r="C24569" s="6"/>
      <c r="H24569" s="8"/>
      <c r="I24569" s="4"/>
      <c r="V24569" s="27"/>
    </row>
    <row r="24570" spans="3:22" x14ac:dyDescent="0.3">
      <c r="C24570" s="6"/>
      <c r="H24570" s="8"/>
      <c r="I24570" s="4"/>
      <c r="V24570" s="27"/>
    </row>
    <row r="24571" spans="3:22" x14ac:dyDescent="0.3">
      <c r="C24571" s="6"/>
      <c r="H24571" s="8"/>
      <c r="I24571" s="4"/>
      <c r="V24571" s="27"/>
    </row>
    <row r="24572" spans="3:22" x14ac:dyDescent="0.3">
      <c r="C24572" s="6"/>
      <c r="H24572" s="8"/>
      <c r="I24572" s="4"/>
      <c r="V24572" s="27"/>
    </row>
    <row r="24573" spans="3:22" x14ac:dyDescent="0.3">
      <c r="C24573" s="6"/>
      <c r="H24573" s="8"/>
      <c r="I24573" s="4"/>
      <c r="V24573" s="27"/>
    </row>
    <row r="24574" spans="3:22" x14ac:dyDescent="0.3">
      <c r="C24574" s="6"/>
      <c r="H24574" s="8"/>
      <c r="I24574" s="4"/>
      <c r="V24574" s="27"/>
    </row>
    <row r="24575" spans="3:22" x14ac:dyDescent="0.3">
      <c r="C24575" s="6"/>
      <c r="H24575" s="8"/>
      <c r="I24575" s="4"/>
      <c r="V24575" s="27"/>
    </row>
    <row r="24576" spans="3:22" x14ac:dyDescent="0.3">
      <c r="C24576" s="6"/>
      <c r="H24576" s="8"/>
      <c r="I24576" s="4"/>
      <c r="V24576" s="27"/>
    </row>
    <row r="24577" spans="3:22" x14ac:dyDescent="0.3">
      <c r="C24577" s="6"/>
      <c r="H24577" s="8"/>
      <c r="I24577" s="4"/>
      <c r="V24577" s="27"/>
    </row>
    <row r="24578" spans="3:22" x14ac:dyDescent="0.3">
      <c r="C24578" s="6"/>
      <c r="H24578" s="8"/>
      <c r="I24578" s="4"/>
      <c r="V24578" s="27"/>
    </row>
    <row r="24579" spans="3:22" x14ac:dyDescent="0.3">
      <c r="C24579" s="6"/>
      <c r="H24579" s="8"/>
      <c r="I24579" s="4"/>
      <c r="V24579" s="27"/>
    </row>
    <row r="24580" spans="3:22" x14ac:dyDescent="0.3">
      <c r="C24580" s="6"/>
      <c r="H24580" s="8"/>
      <c r="I24580" s="4"/>
      <c r="V24580" s="27"/>
    </row>
    <row r="24581" spans="3:22" x14ac:dyDescent="0.3">
      <c r="C24581" s="6"/>
      <c r="H24581" s="8"/>
      <c r="I24581" s="4"/>
      <c r="V24581" s="27"/>
    </row>
    <row r="24582" spans="3:22" x14ac:dyDescent="0.3">
      <c r="C24582" s="6"/>
      <c r="H24582" s="8"/>
      <c r="I24582" s="4"/>
      <c r="V24582" s="27"/>
    </row>
    <row r="24583" spans="3:22" x14ac:dyDescent="0.3">
      <c r="C24583" s="6"/>
      <c r="H24583" s="8"/>
      <c r="I24583" s="4"/>
      <c r="V24583" s="27"/>
    </row>
    <row r="24584" spans="3:22" x14ac:dyDescent="0.3">
      <c r="C24584" s="6"/>
      <c r="H24584" s="8"/>
      <c r="I24584" s="4"/>
      <c r="V24584" s="27"/>
    </row>
    <row r="24585" spans="3:22" x14ac:dyDescent="0.3">
      <c r="C24585" s="6"/>
      <c r="H24585" s="8"/>
      <c r="I24585" s="4"/>
      <c r="V24585" s="27"/>
    </row>
    <row r="24586" spans="3:22" x14ac:dyDescent="0.3">
      <c r="C24586" s="6"/>
      <c r="H24586" s="8"/>
      <c r="I24586" s="4"/>
      <c r="V24586" s="27"/>
    </row>
    <row r="24587" spans="3:22" x14ac:dyDescent="0.3">
      <c r="C24587" s="6"/>
      <c r="H24587" s="8"/>
      <c r="I24587" s="4"/>
      <c r="V24587" s="27"/>
    </row>
    <row r="24588" spans="3:22" x14ac:dyDescent="0.3">
      <c r="C24588" s="6"/>
      <c r="H24588" s="8"/>
      <c r="I24588" s="4"/>
      <c r="V24588" s="27"/>
    </row>
    <row r="24589" spans="3:22" x14ac:dyDescent="0.3">
      <c r="C24589" s="6"/>
      <c r="H24589" s="8"/>
      <c r="I24589" s="4"/>
      <c r="V24589" s="27"/>
    </row>
    <row r="24590" spans="3:22" x14ac:dyDescent="0.3">
      <c r="C24590" s="6"/>
      <c r="H24590" s="8"/>
      <c r="I24590" s="4"/>
      <c r="V24590" s="27"/>
    </row>
    <row r="24591" spans="3:22" x14ac:dyDescent="0.3">
      <c r="C24591" s="6"/>
      <c r="H24591" s="8"/>
      <c r="I24591" s="4"/>
      <c r="V24591" s="27"/>
    </row>
    <row r="24592" spans="3:22" x14ac:dyDescent="0.3">
      <c r="C24592" s="6"/>
      <c r="H24592" s="8"/>
      <c r="I24592" s="4"/>
      <c r="V24592" s="27"/>
    </row>
    <row r="24593" spans="3:22" x14ac:dyDescent="0.3">
      <c r="C24593" s="6"/>
      <c r="H24593" s="8"/>
      <c r="I24593" s="4"/>
      <c r="V24593" s="27"/>
    </row>
    <row r="24594" spans="3:22" x14ac:dyDescent="0.3">
      <c r="C24594" s="6"/>
      <c r="H24594" s="8"/>
      <c r="I24594" s="4"/>
      <c r="V24594" s="27"/>
    </row>
    <row r="24595" spans="3:22" x14ac:dyDescent="0.3">
      <c r="C24595" s="6"/>
      <c r="H24595" s="8"/>
      <c r="I24595" s="4"/>
      <c r="V24595" s="27"/>
    </row>
    <row r="24596" spans="3:22" x14ac:dyDescent="0.3">
      <c r="C24596" s="6"/>
      <c r="H24596" s="8"/>
      <c r="I24596" s="4"/>
      <c r="V24596" s="27"/>
    </row>
    <row r="24597" spans="3:22" x14ac:dyDescent="0.3">
      <c r="C24597" s="6"/>
      <c r="H24597" s="8"/>
      <c r="I24597" s="4"/>
      <c r="V24597" s="27"/>
    </row>
    <row r="24598" spans="3:22" x14ac:dyDescent="0.3">
      <c r="C24598" s="6"/>
      <c r="H24598" s="8"/>
      <c r="I24598" s="4"/>
      <c r="V24598" s="27"/>
    </row>
    <row r="24599" spans="3:22" x14ac:dyDescent="0.3">
      <c r="C24599" s="6"/>
      <c r="H24599" s="8"/>
      <c r="I24599" s="4"/>
      <c r="V24599" s="27"/>
    </row>
    <row r="24600" spans="3:22" x14ac:dyDescent="0.3">
      <c r="C24600" s="6"/>
      <c r="H24600" s="8"/>
      <c r="I24600" s="4"/>
      <c r="V24600" s="27"/>
    </row>
    <row r="24601" spans="3:22" x14ac:dyDescent="0.3">
      <c r="C24601" s="6"/>
      <c r="H24601" s="8"/>
      <c r="I24601" s="4"/>
      <c r="V24601" s="27"/>
    </row>
    <row r="24602" spans="3:22" x14ac:dyDescent="0.3">
      <c r="C24602" s="6"/>
      <c r="H24602" s="8"/>
      <c r="I24602" s="4"/>
      <c r="V24602" s="27"/>
    </row>
    <row r="24603" spans="3:22" x14ac:dyDescent="0.3">
      <c r="C24603" s="6"/>
      <c r="H24603" s="8"/>
      <c r="I24603" s="4"/>
      <c r="V24603" s="27"/>
    </row>
    <row r="24604" spans="3:22" x14ac:dyDescent="0.3">
      <c r="C24604" s="6"/>
      <c r="H24604" s="8"/>
      <c r="I24604" s="4"/>
      <c r="V24604" s="27"/>
    </row>
    <row r="24605" spans="3:22" x14ac:dyDescent="0.3">
      <c r="C24605" s="6"/>
      <c r="H24605" s="8"/>
      <c r="I24605" s="4"/>
      <c r="V24605" s="27"/>
    </row>
    <row r="24606" spans="3:22" x14ac:dyDescent="0.3">
      <c r="C24606" s="6"/>
      <c r="H24606" s="8"/>
      <c r="I24606" s="4"/>
      <c r="V24606" s="27"/>
    </row>
    <row r="24607" spans="3:22" x14ac:dyDescent="0.3">
      <c r="C24607" s="6"/>
      <c r="H24607" s="8"/>
      <c r="I24607" s="4"/>
      <c r="V24607" s="27"/>
    </row>
    <row r="24608" spans="3:22" x14ac:dyDescent="0.3">
      <c r="C24608" s="6"/>
      <c r="H24608" s="8"/>
      <c r="I24608" s="4"/>
      <c r="V24608" s="27"/>
    </row>
    <row r="24609" spans="3:22" x14ac:dyDescent="0.3">
      <c r="C24609" s="6"/>
      <c r="H24609" s="8"/>
      <c r="I24609" s="4"/>
      <c r="V24609" s="27"/>
    </row>
    <row r="24610" spans="3:22" x14ac:dyDescent="0.3">
      <c r="C24610" s="6"/>
      <c r="H24610" s="8"/>
      <c r="I24610" s="4"/>
      <c r="V24610" s="27"/>
    </row>
    <row r="24611" spans="3:22" x14ac:dyDescent="0.3">
      <c r="C24611" s="6"/>
      <c r="H24611" s="8"/>
      <c r="I24611" s="4"/>
      <c r="V24611" s="27"/>
    </row>
    <row r="24612" spans="3:22" x14ac:dyDescent="0.3">
      <c r="C24612" s="6"/>
      <c r="H24612" s="8"/>
      <c r="I24612" s="4"/>
      <c r="V24612" s="27"/>
    </row>
    <row r="24613" spans="3:22" x14ac:dyDescent="0.3">
      <c r="C24613" s="6"/>
      <c r="H24613" s="8"/>
      <c r="I24613" s="4"/>
      <c r="V24613" s="27"/>
    </row>
    <row r="24614" spans="3:22" x14ac:dyDescent="0.3">
      <c r="C24614" s="6"/>
      <c r="H24614" s="8"/>
      <c r="I24614" s="4"/>
      <c r="V24614" s="27"/>
    </row>
    <row r="24615" spans="3:22" x14ac:dyDescent="0.3">
      <c r="C24615" s="6"/>
      <c r="H24615" s="8"/>
      <c r="I24615" s="4"/>
      <c r="V24615" s="27"/>
    </row>
    <row r="24616" spans="3:22" x14ac:dyDescent="0.3">
      <c r="C24616" s="6"/>
      <c r="H24616" s="8"/>
      <c r="I24616" s="4"/>
      <c r="V24616" s="27"/>
    </row>
    <row r="24617" spans="3:22" x14ac:dyDescent="0.3">
      <c r="C24617" s="6"/>
      <c r="H24617" s="8"/>
      <c r="I24617" s="4"/>
      <c r="V24617" s="27"/>
    </row>
    <row r="24618" spans="3:22" x14ac:dyDescent="0.3">
      <c r="C24618" s="6"/>
      <c r="H24618" s="8"/>
      <c r="I24618" s="4"/>
      <c r="V24618" s="27"/>
    </row>
    <row r="24619" spans="3:22" x14ac:dyDescent="0.3">
      <c r="C24619" s="6"/>
      <c r="H24619" s="8"/>
      <c r="I24619" s="4"/>
      <c r="V24619" s="27"/>
    </row>
    <row r="24620" spans="3:22" x14ac:dyDescent="0.3">
      <c r="C24620" s="6"/>
      <c r="H24620" s="8"/>
      <c r="I24620" s="4"/>
      <c r="V24620" s="27"/>
    </row>
    <row r="24621" spans="3:22" x14ac:dyDescent="0.3">
      <c r="C24621" s="6"/>
      <c r="H24621" s="8"/>
      <c r="I24621" s="4"/>
      <c r="V24621" s="27"/>
    </row>
    <row r="24622" spans="3:22" x14ac:dyDescent="0.3">
      <c r="C24622" s="6"/>
      <c r="H24622" s="8"/>
      <c r="I24622" s="4"/>
      <c r="V24622" s="27"/>
    </row>
    <row r="24623" spans="3:22" x14ac:dyDescent="0.3">
      <c r="C24623" s="6"/>
      <c r="H24623" s="8"/>
      <c r="I24623" s="4"/>
      <c r="V24623" s="27"/>
    </row>
    <row r="24624" spans="3:22" x14ac:dyDescent="0.3">
      <c r="C24624" s="6"/>
      <c r="H24624" s="8"/>
      <c r="I24624" s="4"/>
      <c r="V24624" s="27"/>
    </row>
    <row r="24625" spans="3:22" x14ac:dyDescent="0.3">
      <c r="C24625" s="6"/>
      <c r="H24625" s="8"/>
      <c r="I24625" s="4"/>
      <c r="V24625" s="27"/>
    </row>
    <row r="24626" spans="3:22" x14ac:dyDescent="0.3">
      <c r="C24626" s="6"/>
      <c r="H24626" s="8"/>
      <c r="I24626" s="4"/>
      <c r="V24626" s="27"/>
    </row>
    <row r="24627" spans="3:22" x14ac:dyDescent="0.3">
      <c r="C24627" s="6"/>
      <c r="H24627" s="8"/>
      <c r="I24627" s="4"/>
      <c r="V24627" s="27"/>
    </row>
    <row r="24628" spans="3:22" x14ac:dyDescent="0.3">
      <c r="C24628" s="6"/>
      <c r="H24628" s="8"/>
      <c r="I24628" s="4"/>
      <c r="V24628" s="27"/>
    </row>
    <row r="24629" spans="3:22" x14ac:dyDescent="0.3">
      <c r="C24629" s="6"/>
      <c r="H24629" s="8"/>
      <c r="I24629" s="4"/>
      <c r="V24629" s="27"/>
    </row>
    <row r="24630" spans="3:22" x14ac:dyDescent="0.3">
      <c r="C24630" s="6"/>
      <c r="H24630" s="8"/>
      <c r="I24630" s="4"/>
      <c r="V24630" s="27"/>
    </row>
    <row r="24631" spans="3:22" x14ac:dyDescent="0.3">
      <c r="C24631" s="6"/>
      <c r="H24631" s="8"/>
      <c r="I24631" s="4"/>
      <c r="V24631" s="27"/>
    </row>
    <row r="24632" spans="3:22" x14ac:dyDescent="0.3">
      <c r="C24632" s="6"/>
      <c r="H24632" s="8"/>
      <c r="I24632" s="4"/>
      <c r="V24632" s="27"/>
    </row>
    <row r="24633" spans="3:22" x14ac:dyDescent="0.3">
      <c r="C24633" s="6"/>
      <c r="H24633" s="8"/>
      <c r="I24633" s="4"/>
      <c r="V24633" s="27"/>
    </row>
    <row r="24634" spans="3:22" x14ac:dyDescent="0.3">
      <c r="C24634" s="6"/>
      <c r="H24634" s="8"/>
      <c r="I24634" s="4"/>
      <c r="V24634" s="27"/>
    </row>
    <row r="24635" spans="3:22" x14ac:dyDescent="0.3">
      <c r="C24635" s="6"/>
      <c r="H24635" s="8"/>
      <c r="I24635" s="4"/>
      <c r="V24635" s="27"/>
    </row>
    <row r="24636" spans="3:22" x14ac:dyDescent="0.3">
      <c r="C24636" s="6"/>
      <c r="H24636" s="8"/>
      <c r="I24636" s="4"/>
      <c r="V24636" s="27"/>
    </row>
    <row r="24637" spans="3:22" x14ac:dyDescent="0.3">
      <c r="C24637" s="6"/>
      <c r="H24637" s="8"/>
      <c r="I24637" s="4"/>
      <c r="V24637" s="27"/>
    </row>
    <row r="24638" spans="3:22" x14ac:dyDescent="0.3">
      <c r="C24638" s="6"/>
      <c r="H24638" s="8"/>
      <c r="I24638" s="4"/>
      <c r="V24638" s="27"/>
    </row>
    <row r="24639" spans="3:22" x14ac:dyDescent="0.3">
      <c r="C24639" s="6"/>
      <c r="H24639" s="8"/>
      <c r="I24639" s="4"/>
      <c r="V24639" s="27"/>
    </row>
    <row r="24640" spans="3:22" x14ac:dyDescent="0.3">
      <c r="C24640" s="6"/>
      <c r="H24640" s="8"/>
      <c r="I24640" s="4"/>
      <c r="V24640" s="27"/>
    </row>
    <row r="24641" spans="3:22" x14ac:dyDescent="0.3">
      <c r="C24641" s="6"/>
      <c r="H24641" s="8"/>
      <c r="I24641" s="4"/>
      <c r="V24641" s="27"/>
    </row>
    <row r="24642" spans="3:22" x14ac:dyDescent="0.3">
      <c r="C24642" s="6"/>
      <c r="H24642" s="8"/>
      <c r="I24642" s="4"/>
      <c r="V24642" s="27"/>
    </row>
    <row r="24643" spans="3:22" x14ac:dyDescent="0.3">
      <c r="C24643" s="6"/>
      <c r="H24643" s="8"/>
      <c r="I24643" s="4"/>
      <c r="V24643" s="27"/>
    </row>
    <row r="24644" spans="3:22" x14ac:dyDescent="0.3">
      <c r="C24644" s="6"/>
      <c r="H24644" s="8"/>
      <c r="I24644" s="4"/>
      <c r="V24644" s="27"/>
    </row>
    <row r="24645" spans="3:22" x14ac:dyDescent="0.3">
      <c r="C24645" s="6"/>
      <c r="H24645" s="8"/>
      <c r="I24645" s="4"/>
      <c r="V24645" s="27"/>
    </row>
    <row r="24646" spans="3:22" x14ac:dyDescent="0.3">
      <c r="C24646" s="6"/>
      <c r="H24646" s="8"/>
      <c r="I24646" s="4"/>
      <c r="V24646" s="27"/>
    </row>
    <row r="24647" spans="3:22" x14ac:dyDescent="0.3">
      <c r="C24647" s="6"/>
      <c r="H24647" s="8"/>
      <c r="I24647" s="4"/>
      <c r="V24647" s="27"/>
    </row>
    <row r="24648" spans="3:22" x14ac:dyDescent="0.3">
      <c r="C24648" s="6"/>
      <c r="H24648" s="8"/>
      <c r="I24648" s="4"/>
      <c r="V24648" s="27"/>
    </row>
    <row r="24649" spans="3:22" x14ac:dyDescent="0.3">
      <c r="C24649" s="6"/>
      <c r="H24649" s="8"/>
      <c r="I24649" s="4"/>
      <c r="V24649" s="27"/>
    </row>
    <row r="24650" spans="3:22" x14ac:dyDescent="0.3">
      <c r="C24650" s="6"/>
      <c r="H24650" s="8"/>
      <c r="I24650" s="4"/>
      <c r="V24650" s="27"/>
    </row>
    <row r="24651" spans="3:22" x14ac:dyDescent="0.3">
      <c r="C24651" s="6"/>
      <c r="H24651" s="8"/>
      <c r="I24651" s="4"/>
      <c r="V24651" s="27"/>
    </row>
    <row r="24652" spans="3:22" x14ac:dyDescent="0.3">
      <c r="C24652" s="6"/>
      <c r="H24652" s="8"/>
      <c r="I24652" s="4"/>
      <c r="V24652" s="27"/>
    </row>
    <row r="24653" spans="3:22" x14ac:dyDescent="0.3">
      <c r="C24653" s="6"/>
      <c r="H24653" s="8"/>
      <c r="I24653" s="4"/>
      <c r="V24653" s="27"/>
    </row>
    <row r="24654" spans="3:22" x14ac:dyDescent="0.3">
      <c r="C24654" s="6"/>
      <c r="H24654" s="8"/>
      <c r="I24654" s="4"/>
      <c r="V24654" s="27"/>
    </row>
    <row r="24655" spans="3:22" x14ac:dyDescent="0.3">
      <c r="C24655" s="6"/>
      <c r="H24655" s="8"/>
      <c r="I24655" s="4"/>
      <c r="V24655" s="27"/>
    </row>
    <row r="24656" spans="3:22" x14ac:dyDescent="0.3">
      <c r="C24656" s="6"/>
      <c r="H24656" s="8"/>
      <c r="I24656" s="4"/>
      <c r="V24656" s="27"/>
    </row>
    <row r="24657" spans="3:22" x14ac:dyDescent="0.3">
      <c r="C24657" s="6"/>
      <c r="H24657" s="8"/>
      <c r="I24657" s="4"/>
      <c r="V24657" s="27"/>
    </row>
    <row r="24658" spans="3:22" x14ac:dyDescent="0.3">
      <c r="C24658" s="6"/>
      <c r="H24658" s="8"/>
      <c r="I24658" s="4"/>
      <c r="V24658" s="27"/>
    </row>
    <row r="24659" spans="3:22" x14ac:dyDescent="0.3">
      <c r="C24659" s="6"/>
      <c r="H24659" s="8"/>
      <c r="I24659" s="4"/>
      <c r="V24659" s="27"/>
    </row>
    <row r="24660" spans="3:22" x14ac:dyDescent="0.3">
      <c r="C24660" s="6"/>
      <c r="H24660" s="8"/>
      <c r="I24660" s="4"/>
      <c r="V24660" s="27"/>
    </row>
    <row r="24661" spans="3:22" x14ac:dyDescent="0.3">
      <c r="C24661" s="6"/>
      <c r="H24661" s="8"/>
      <c r="I24661" s="4"/>
      <c r="V24661" s="27"/>
    </row>
    <row r="24662" spans="3:22" x14ac:dyDescent="0.3">
      <c r="C24662" s="6"/>
      <c r="H24662" s="8"/>
      <c r="I24662" s="4"/>
      <c r="V24662" s="27"/>
    </row>
    <row r="24663" spans="3:22" x14ac:dyDescent="0.3">
      <c r="C24663" s="6"/>
      <c r="H24663" s="8"/>
      <c r="I24663" s="4"/>
      <c r="V24663" s="27"/>
    </row>
    <row r="24664" spans="3:22" x14ac:dyDescent="0.3">
      <c r="C24664" s="6"/>
      <c r="H24664" s="8"/>
      <c r="I24664" s="4"/>
      <c r="V24664" s="27"/>
    </row>
    <row r="24665" spans="3:22" x14ac:dyDescent="0.3">
      <c r="C24665" s="6"/>
      <c r="H24665" s="8"/>
      <c r="I24665" s="4"/>
      <c r="V24665" s="27"/>
    </row>
    <row r="24666" spans="3:22" x14ac:dyDescent="0.3">
      <c r="C24666" s="6"/>
      <c r="H24666" s="8"/>
      <c r="I24666" s="4"/>
      <c r="V24666" s="27"/>
    </row>
    <row r="24667" spans="3:22" x14ac:dyDescent="0.3">
      <c r="C24667" s="6"/>
      <c r="H24667" s="8"/>
      <c r="I24667" s="4"/>
      <c r="V24667" s="27"/>
    </row>
    <row r="24668" spans="3:22" x14ac:dyDescent="0.3">
      <c r="C24668" s="6"/>
      <c r="H24668" s="8"/>
      <c r="I24668" s="4"/>
      <c r="V24668" s="27"/>
    </row>
    <row r="24669" spans="3:22" x14ac:dyDescent="0.3">
      <c r="C24669" s="6"/>
      <c r="H24669" s="8"/>
      <c r="I24669" s="4"/>
      <c r="V24669" s="27"/>
    </row>
    <row r="24670" spans="3:22" x14ac:dyDescent="0.3">
      <c r="C24670" s="6"/>
      <c r="H24670" s="8"/>
      <c r="I24670" s="4"/>
      <c r="V24670" s="27"/>
    </row>
    <row r="24671" spans="3:22" x14ac:dyDescent="0.3">
      <c r="C24671" s="6"/>
      <c r="H24671" s="8"/>
      <c r="I24671" s="4"/>
      <c r="V24671" s="27"/>
    </row>
    <row r="24672" spans="3:22" x14ac:dyDescent="0.3">
      <c r="C24672" s="6"/>
      <c r="H24672" s="8"/>
      <c r="I24672" s="4"/>
      <c r="V24672" s="27"/>
    </row>
    <row r="24673" spans="3:22" x14ac:dyDescent="0.3">
      <c r="C24673" s="6"/>
      <c r="H24673" s="8"/>
      <c r="I24673" s="4"/>
      <c r="V24673" s="27"/>
    </row>
    <row r="24674" spans="3:22" x14ac:dyDescent="0.3">
      <c r="C24674" s="6"/>
      <c r="H24674" s="8"/>
      <c r="I24674" s="4"/>
      <c r="V24674" s="27"/>
    </row>
    <row r="24675" spans="3:22" x14ac:dyDescent="0.3">
      <c r="C24675" s="6"/>
      <c r="H24675" s="8"/>
      <c r="I24675" s="4"/>
      <c r="V24675" s="27"/>
    </row>
    <row r="24676" spans="3:22" x14ac:dyDescent="0.3">
      <c r="C24676" s="6"/>
      <c r="H24676" s="8"/>
      <c r="I24676" s="4"/>
      <c r="V24676" s="27"/>
    </row>
    <row r="24677" spans="3:22" x14ac:dyDescent="0.3">
      <c r="C24677" s="6"/>
      <c r="H24677" s="8"/>
      <c r="I24677" s="4"/>
      <c r="V24677" s="27"/>
    </row>
    <row r="24678" spans="3:22" x14ac:dyDescent="0.3">
      <c r="C24678" s="6"/>
      <c r="H24678" s="8"/>
      <c r="I24678" s="4"/>
      <c r="V24678" s="27"/>
    </row>
    <row r="24679" spans="3:22" x14ac:dyDescent="0.3">
      <c r="C24679" s="6"/>
      <c r="H24679" s="8"/>
      <c r="I24679" s="4"/>
      <c r="V24679" s="27"/>
    </row>
    <row r="24680" spans="3:22" x14ac:dyDescent="0.3">
      <c r="C24680" s="6"/>
      <c r="H24680" s="8"/>
      <c r="I24680" s="4"/>
      <c r="V24680" s="27"/>
    </row>
    <row r="24681" spans="3:22" x14ac:dyDescent="0.3">
      <c r="C24681" s="6"/>
      <c r="H24681" s="8"/>
      <c r="I24681" s="4"/>
      <c r="V24681" s="27"/>
    </row>
    <row r="24682" spans="3:22" x14ac:dyDescent="0.3">
      <c r="C24682" s="6"/>
      <c r="H24682" s="8"/>
      <c r="I24682" s="4"/>
      <c r="V24682" s="27"/>
    </row>
    <row r="24683" spans="3:22" x14ac:dyDescent="0.3">
      <c r="C24683" s="6"/>
      <c r="H24683" s="8"/>
      <c r="I24683" s="4"/>
      <c r="V24683" s="27"/>
    </row>
    <row r="24684" spans="3:22" x14ac:dyDescent="0.3">
      <c r="C24684" s="6"/>
      <c r="H24684" s="8"/>
      <c r="I24684" s="4"/>
      <c r="V24684" s="27"/>
    </row>
    <row r="24685" spans="3:22" x14ac:dyDescent="0.3">
      <c r="C24685" s="6"/>
      <c r="H24685" s="8"/>
      <c r="I24685" s="4"/>
      <c r="V24685" s="27"/>
    </row>
    <row r="24686" spans="3:22" x14ac:dyDescent="0.3">
      <c r="C24686" s="6"/>
      <c r="H24686" s="8"/>
      <c r="I24686" s="4"/>
      <c r="V24686" s="27"/>
    </row>
    <row r="24687" spans="3:22" x14ac:dyDescent="0.3">
      <c r="C24687" s="6"/>
      <c r="H24687" s="8"/>
      <c r="I24687" s="4"/>
      <c r="V24687" s="27"/>
    </row>
    <row r="24688" spans="3:22" x14ac:dyDescent="0.3">
      <c r="C24688" s="6"/>
      <c r="H24688" s="8"/>
      <c r="I24688" s="4"/>
      <c r="V24688" s="27"/>
    </row>
    <row r="24689" spans="3:22" x14ac:dyDescent="0.3">
      <c r="C24689" s="6"/>
      <c r="H24689" s="8"/>
      <c r="I24689" s="4"/>
      <c r="V24689" s="27"/>
    </row>
    <row r="24690" spans="3:22" x14ac:dyDescent="0.3">
      <c r="C24690" s="6"/>
      <c r="H24690" s="8"/>
      <c r="I24690" s="4"/>
      <c r="V24690" s="27"/>
    </row>
    <row r="24691" spans="3:22" x14ac:dyDescent="0.3">
      <c r="C24691" s="6"/>
      <c r="H24691" s="8"/>
      <c r="I24691" s="4"/>
      <c r="V24691" s="27"/>
    </row>
    <row r="24692" spans="3:22" x14ac:dyDescent="0.3">
      <c r="C24692" s="6"/>
      <c r="H24692" s="8"/>
      <c r="I24692" s="4"/>
      <c r="V24692" s="27"/>
    </row>
    <row r="24693" spans="3:22" x14ac:dyDescent="0.3">
      <c r="C24693" s="6"/>
      <c r="H24693" s="8"/>
      <c r="I24693" s="4"/>
      <c r="V24693" s="27"/>
    </row>
    <row r="24694" spans="3:22" x14ac:dyDescent="0.3">
      <c r="C24694" s="6"/>
      <c r="H24694" s="8"/>
      <c r="I24694" s="4"/>
      <c r="V24694" s="27"/>
    </row>
    <row r="24695" spans="3:22" x14ac:dyDescent="0.3">
      <c r="C24695" s="6"/>
      <c r="H24695" s="8"/>
      <c r="I24695" s="4"/>
      <c r="V24695" s="27"/>
    </row>
    <row r="24696" spans="3:22" x14ac:dyDescent="0.3">
      <c r="C24696" s="6"/>
      <c r="H24696" s="8"/>
      <c r="I24696" s="4"/>
      <c r="V24696" s="27"/>
    </row>
    <row r="24697" spans="3:22" x14ac:dyDescent="0.3">
      <c r="C24697" s="6"/>
      <c r="H24697" s="8"/>
      <c r="I24697" s="4"/>
      <c r="V24697" s="27"/>
    </row>
    <row r="24698" spans="3:22" x14ac:dyDescent="0.3">
      <c r="C24698" s="6"/>
      <c r="H24698" s="8"/>
      <c r="I24698" s="4"/>
      <c r="V24698" s="27"/>
    </row>
    <row r="24699" spans="3:22" x14ac:dyDescent="0.3">
      <c r="C24699" s="6"/>
      <c r="H24699" s="8"/>
      <c r="I24699" s="4"/>
      <c r="V24699" s="27"/>
    </row>
    <row r="24700" spans="3:22" x14ac:dyDescent="0.3">
      <c r="C24700" s="6"/>
      <c r="H24700" s="8"/>
      <c r="I24700" s="4"/>
      <c r="V24700" s="27"/>
    </row>
    <row r="24701" spans="3:22" x14ac:dyDescent="0.3">
      <c r="C24701" s="6"/>
      <c r="H24701" s="8"/>
      <c r="I24701" s="4"/>
      <c r="V24701" s="27"/>
    </row>
    <row r="24702" spans="3:22" x14ac:dyDescent="0.3">
      <c r="C24702" s="6"/>
      <c r="H24702" s="8"/>
      <c r="I24702" s="4"/>
      <c r="V24702" s="27"/>
    </row>
    <row r="24703" spans="3:22" x14ac:dyDescent="0.3">
      <c r="C24703" s="6"/>
      <c r="H24703" s="8"/>
      <c r="I24703" s="4"/>
      <c r="V24703" s="27"/>
    </row>
    <row r="24704" spans="3:22" x14ac:dyDescent="0.3">
      <c r="C24704" s="6"/>
      <c r="H24704" s="8"/>
      <c r="I24704" s="4"/>
      <c r="V24704" s="27"/>
    </row>
    <row r="24705" spans="3:22" x14ac:dyDescent="0.3">
      <c r="C24705" s="6"/>
      <c r="H24705" s="8"/>
      <c r="I24705" s="4"/>
      <c r="V24705" s="27"/>
    </row>
    <row r="24706" spans="3:22" x14ac:dyDescent="0.3">
      <c r="C24706" s="6"/>
      <c r="H24706" s="8"/>
      <c r="I24706" s="4"/>
      <c r="V24706" s="27"/>
    </row>
    <row r="24707" spans="3:22" x14ac:dyDescent="0.3">
      <c r="C24707" s="6"/>
      <c r="H24707" s="8"/>
      <c r="I24707" s="4"/>
      <c r="V24707" s="27"/>
    </row>
    <row r="24708" spans="3:22" x14ac:dyDescent="0.3">
      <c r="C24708" s="6"/>
      <c r="H24708" s="8"/>
      <c r="I24708" s="4"/>
      <c r="V24708" s="27"/>
    </row>
    <row r="24709" spans="3:22" x14ac:dyDescent="0.3">
      <c r="C24709" s="6"/>
      <c r="H24709" s="8"/>
      <c r="I24709" s="4"/>
      <c r="V24709" s="27"/>
    </row>
    <row r="24710" spans="3:22" x14ac:dyDescent="0.3">
      <c r="C24710" s="6"/>
      <c r="H24710" s="8"/>
      <c r="I24710" s="4"/>
      <c r="V24710" s="27"/>
    </row>
    <row r="24711" spans="3:22" x14ac:dyDescent="0.3">
      <c r="C24711" s="6"/>
      <c r="H24711" s="8"/>
      <c r="I24711" s="4"/>
      <c r="V24711" s="27"/>
    </row>
    <row r="24712" spans="3:22" x14ac:dyDescent="0.3">
      <c r="C24712" s="6"/>
      <c r="H24712" s="8"/>
      <c r="I24712" s="4"/>
      <c r="V24712" s="27"/>
    </row>
    <row r="24713" spans="3:22" x14ac:dyDescent="0.3">
      <c r="C24713" s="6"/>
      <c r="H24713" s="8"/>
      <c r="I24713" s="4"/>
      <c r="V24713" s="27"/>
    </row>
    <row r="24714" spans="3:22" x14ac:dyDescent="0.3">
      <c r="C24714" s="6"/>
      <c r="H24714" s="8"/>
      <c r="I24714" s="4"/>
      <c r="V24714" s="27"/>
    </row>
    <row r="24715" spans="3:22" x14ac:dyDescent="0.3">
      <c r="C24715" s="6"/>
      <c r="H24715" s="8"/>
      <c r="I24715" s="4"/>
      <c r="V24715" s="27"/>
    </row>
    <row r="24716" spans="3:22" x14ac:dyDescent="0.3">
      <c r="C24716" s="6"/>
      <c r="H24716" s="8"/>
      <c r="I24716" s="4"/>
      <c r="V24716" s="27"/>
    </row>
    <row r="24717" spans="3:22" x14ac:dyDescent="0.3">
      <c r="C24717" s="6"/>
      <c r="H24717" s="8"/>
      <c r="I24717" s="4"/>
      <c r="V24717" s="27"/>
    </row>
    <row r="24718" spans="3:22" x14ac:dyDescent="0.3">
      <c r="C24718" s="6"/>
      <c r="H24718" s="8"/>
      <c r="I24718" s="4"/>
      <c r="V24718" s="27"/>
    </row>
    <row r="24719" spans="3:22" x14ac:dyDescent="0.3">
      <c r="C24719" s="6"/>
      <c r="H24719" s="8"/>
      <c r="I24719" s="4"/>
      <c r="V24719" s="27"/>
    </row>
    <row r="24720" spans="3:22" x14ac:dyDescent="0.3">
      <c r="C24720" s="6"/>
      <c r="H24720" s="8"/>
      <c r="I24720" s="4"/>
      <c r="V24720" s="27"/>
    </row>
    <row r="24721" spans="3:22" x14ac:dyDescent="0.3">
      <c r="C24721" s="6"/>
      <c r="H24721" s="8"/>
      <c r="I24721" s="4"/>
      <c r="V24721" s="27"/>
    </row>
    <row r="24722" spans="3:22" x14ac:dyDescent="0.3">
      <c r="C24722" s="6"/>
      <c r="H24722" s="8"/>
      <c r="I24722" s="4"/>
      <c r="V24722" s="27"/>
    </row>
    <row r="24723" spans="3:22" x14ac:dyDescent="0.3">
      <c r="C24723" s="6"/>
      <c r="H24723" s="8"/>
      <c r="I24723" s="4"/>
      <c r="V24723" s="27"/>
    </row>
    <row r="24724" spans="3:22" x14ac:dyDescent="0.3">
      <c r="C24724" s="6"/>
      <c r="H24724" s="8"/>
      <c r="I24724" s="4"/>
      <c r="V24724" s="27"/>
    </row>
    <row r="24725" spans="3:22" x14ac:dyDescent="0.3">
      <c r="C24725" s="6"/>
      <c r="H24725" s="8"/>
      <c r="I24725" s="4"/>
      <c r="V24725" s="27"/>
    </row>
    <row r="24726" spans="3:22" x14ac:dyDescent="0.3">
      <c r="C24726" s="6"/>
      <c r="H24726" s="8"/>
      <c r="I24726" s="4"/>
      <c r="V24726" s="27"/>
    </row>
    <row r="24727" spans="3:22" x14ac:dyDescent="0.3">
      <c r="C24727" s="6"/>
      <c r="H24727" s="8"/>
      <c r="I24727" s="4"/>
      <c r="V24727" s="27"/>
    </row>
    <row r="24728" spans="3:22" x14ac:dyDescent="0.3">
      <c r="C24728" s="6"/>
      <c r="H24728" s="8"/>
      <c r="I24728" s="4"/>
      <c r="V24728" s="27"/>
    </row>
    <row r="24729" spans="3:22" x14ac:dyDescent="0.3">
      <c r="C24729" s="6"/>
      <c r="H24729" s="8"/>
      <c r="I24729" s="4"/>
      <c r="V24729" s="27"/>
    </row>
    <row r="24730" spans="3:22" x14ac:dyDescent="0.3">
      <c r="C24730" s="6"/>
      <c r="H24730" s="8"/>
      <c r="I24730" s="4"/>
      <c r="V24730" s="27"/>
    </row>
    <row r="24731" spans="3:22" x14ac:dyDescent="0.3">
      <c r="C24731" s="6"/>
      <c r="H24731" s="8"/>
      <c r="I24731" s="4"/>
      <c r="V24731" s="27"/>
    </row>
    <row r="24732" spans="3:22" x14ac:dyDescent="0.3">
      <c r="C24732" s="6"/>
      <c r="H24732" s="8"/>
      <c r="I24732" s="4"/>
      <c r="V24732" s="27"/>
    </row>
    <row r="24733" spans="3:22" x14ac:dyDescent="0.3">
      <c r="C24733" s="6"/>
      <c r="H24733" s="8"/>
      <c r="I24733" s="4"/>
      <c r="V24733" s="27"/>
    </row>
    <row r="24734" spans="3:22" x14ac:dyDescent="0.3">
      <c r="C24734" s="6"/>
      <c r="H24734" s="8"/>
      <c r="I24734" s="4"/>
      <c r="V24734" s="27"/>
    </row>
    <row r="24735" spans="3:22" x14ac:dyDescent="0.3">
      <c r="C24735" s="6"/>
      <c r="H24735" s="8"/>
      <c r="I24735" s="4"/>
      <c r="V24735" s="27"/>
    </row>
    <row r="24736" spans="3:22" x14ac:dyDescent="0.3">
      <c r="C24736" s="6"/>
      <c r="H24736" s="8"/>
      <c r="I24736" s="4"/>
      <c r="V24736" s="27"/>
    </row>
    <row r="24737" spans="3:22" x14ac:dyDescent="0.3">
      <c r="C24737" s="6"/>
      <c r="H24737" s="8"/>
      <c r="I24737" s="4"/>
      <c r="V24737" s="27"/>
    </row>
    <row r="24738" spans="3:22" x14ac:dyDescent="0.3">
      <c r="C24738" s="6"/>
      <c r="H24738" s="8"/>
      <c r="I24738" s="4"/>
      <c r="V24738" s="27"/>
    </row>
    <row r="24739" spans="3:22" x14ac:dyDescent="0.3">
      <c r="C24739" s="6"/>
      <c r="H24739" s="8"/>
      <c r="I24739" s="4"/>
      <c r="V24739" s="27"/>
    </row>
    <row r="24740" spans="3:22" x14ac:dyDescent="0.3">
      <c r="C24740" s="6"/>
      <c r="H24740" s="8"/>
      <c r="I24740" s="4"/>
      <c r="V24740" s="27"/>
    </row>
    <row r="24741" spans="3:22" x14ac:dyDescent="0.3">
      <c r="C24741" s="6"/>
      <c r="H24741" s="8"/>
      <c r="I24741" s="4"/>
      <c r="V24741" s="27"/>
    </row>
    <row r="24742" spans="3:22" x14ac:dyDescent="0.3">
      <c r="C24742" s="6"/>
      <c r="H24742" s="8"/>
      <c r="I24742" s="4"/>
      <c r="V24742" s="27"/>
    </row>
    <row r="24743" spans="3:22" x14ac:dyDescent="0.3">
      <c r="C24743" s="6"/>
      <c r="H24743" s="8"/>
      <c r="I24743" s="4"/>
      <c r="V24743" s="27"/>
    </row>
    <row r="24744" spans="3:22" x14ac:dyDescent="0.3">
      <c r="C24744" s="6"/>
      <c r="H24744" s="8"/>
      <c r="I24744" s="4"/>
      <c r="V24744" s="27"/>
    </row>
    <row r="24745" spans="3:22" x14ac:dyDescent="0.3">
      <c r="C24745" s="6"/>
      <c r="H24745" s="8"/>
      <c r="I24745" s="4"/>
      <c r="V24745" s="27"/>
    </row>
    <row r="24746" spans="3:22" x14ac:dyDescent="0.3">
      <c r="C24746" s="6"/>
      <c r="H24746" s="8"/>
      <c r="I24746" s="4"/>
      <c r="V24746" s="27"/>
    </row>
    <row r="24747" spans="3:22" x14ac:dyDescent="0.3">
      <c r="C24747" s="6"/>
      <c r="H24747" s="8"/>
      <c r="I24747" s="4"/>
      <c r="V24747" s="27"/>
    </row>
    <row r="24748" spans="3:22" x14ac:dyDescent="0.3">
      <c r="C24748" s="6"/>
      <c r="H24748" s="8"/>
      <c r="I24748" s="4"/>
      <c r="V24748" s="27"/>
    </row>
    <row r="24749" spans="3:22" x14ac:dyDescent="0.3">
      <c r="C24749" s="6"/>
      <c r="H24749" s="8"/>
      <c r="I24749" s="4"/>
      <c r="V24749" s="27"/>
    </row>
    <row r="24750" spans="3:22" x14ac:dyDescent="0.3">
      <c r="C24750" s="6"/>
      <c r="H24750" s="8"/>
      <c r="I24750" s="4"/>
      <c r="V24750" s="27"/>
    </row>
    <row r="24751" spans="3:22" x14ac:dyDescent="0.3">
      <c r="C24751" s="6"/>
      <c r="H24751" s="8"/>
      <c r="I24751" s="4"/>
      <c r="V24751" s="27"/>
    </row>
    <row r="24752" spans="3:22" x14ac:dyDescent="0.3">
      <c r="C24752" s="6"/>
      <c r="H24752" s="8"/>
      <c r="I24752" s="4"/>
      <c r="V24752" s="27"/>
    </row>
    <row r="24753" spans="3:22" x14ac:dyDescent="0.3">
      <c r="C24753" s="6"/>
      <c r="H24753" s="8"/>
      <c r="I24753" s="4"/>
      <c r="V24753" s="27"/>
    </row>
    <row r="24754" spans="3:22" x14ac:dyDescent="0.3">
      <c r="C24754" s="6"/>
      <c r="H24754" s="8"/>
      <c r="I24754" s="4"/>
      <c r="V24754" s="27"/>
    </row>
    <row r="24755" spans="3:22" x14ac:dyDescent="0.3">
      <c r="C24755" s="6"/>
      <c r="H24755" s="8"/>
      <c r="I24755" s="4"/>
      <c r="V24755" s="27"/>
    </row>
    <row r="24756" spans="3:22" x14ac:dyDescent="0.3">
      <c r="C24756" s="6"/>
      <c r="H24756" s="8"/>
      <c r="I24756" s="4"/>
      <c r="V24756" s="27"/>
    </row>
    <row r="24757" spans="3:22" x14ac:dyDescent="0.3">
      <c r="C24757" s="6"/>
      <c r="H24757" s="8"/>
      <c r="I24757" s="4"/>
      <c r="V24757" s="27"/>
    </row>
    <row r="24758" spans="3:22" x14ac:dyDescent="0.3">
      <c r="C24758" s="6"/>
      <c r="H24758" s="8"/>
      <c r="I24758" s="4"/>
      <c r="V24758" s="27"/>
    </row>
    <row r="24759" spans="3:22" x14ac:dyDescent="0.3">
      <c r="C24759" s="6"/>
      <c r="H24759" s="8"/>
      <c r="I24759" s="4"/>
      <c r="V24759" s="27"/>
    </row>
    <row r="24760" spans="3:22" x14ac:dyDescent="0.3">
      <c r="C24760" s="6"/>
      <c r="H24760" s="8"/>
      <c r="I24760" s="4"/>
      <c r="V24760" s="27"/>
    </row>
    <row r="24761" spans="3:22" x14ac:dyDescent="0.3">
      <c r="C24761" s="6"/>
      <c r="H24761" s="8"/>
      <c r="I24761" s="4"/>
      <c r="V24761" s="27"/>
    </row>
    <row r="24762" spans="3:22" x14ac:dyDescent="0.3">
      <c r="C24762" s="6"/>
      <c r="H24762" s="8"/>
      <c r="I24762" s="4"/>
      <c r="V24762" s="27"/>
    </row>
    <row r="24763" spans="3:22" x14ac:dyDescent="0.3">
      <c r="C24763" s="6"/>
      <c r="H24763" s="8"/>
      <c r="I24763" s="4"/>
      <c r="V24763" s="27"/>
    </row>
    <row r="24764" spans="3:22" x14ac:dyDescent="0.3">
      <c r="C24764" s="6"/>
      <c r="H24764" s="8"/>
      <c r="I24764" s="4"/>
      <c r="V24764" s="27"/>
    </row>
    <row r="24765" spans="3:22" x14ac:dyDescent="0.3">
      <c r="C24765" s="6"/>
      <c r="H24765" s="8"/>
      <c r="I24765" s="4"/>
      <c r="V24765" s="27"/>
    </row>
    <row r="24766" spans="3:22" x14ac:dyDescent="0.3">
      <c r="C24766" s="6"/>
      <c r="H24766" s="8"/>
      <c r="I24766" s="4"/>
      <c r="V24766" s="27"/>
    </row>
    <row r="24767" spans="3:22" x14ac:dyDescent="0.3">
      <c r="C24767" s="6"/>
      <c r="H24767" s="8"/>
      <c r="I24767" s="4"/>
      <c r="V24767" s="27"/>
    </row>
    <row r="24768" spans="3:22" x14ac:dyDescent="0.3">
      <c r="C24768" s="6"/>
      <c r="H24768" s="8"/>
      <c r="I24768" s="4"/>
      <c r="V24768" s="27"/>
    </row>
    <row r="24769" spans="3:22" x14ac:dyDescent="0.3">
      <c r="C24769" s="6"/>
      <c r="H24769" s="8"/>
      <c r="I24769" s="4"/>
      <c r="V24769" s="27"/>
    </row>
    <row r="24770" spans="3:22" x14ac:dyDescent="0.3">
      <c r="C24770" s="6"/>
      <c r="H24770" s="8"/>
      <c r="I24770" s="4"/>
      <c r="V24770" s="27"/>
    </row>
    <row r="24771" spans="3:22" x14ac:dyDescent="0.3">
      <c r="C24771" s="6"/>
      <c r="H24771" s="8"/>
      <c r="I24771" s="4"/>
      <c r="V24771" s="27"/>
    </row>
    <row r="24772" spans="3:22" x14ac:dyDescent="0.3">
      <c r="C24772" s="6"/>
      <c r="H24772" s="8"/>
      <c r="I24772" s="4"/>
      <c r="V24772" s="27"/>
    </row>
    <row r="24773" spans="3:22" x14ac:dyDescent="0.3">
      <c r="C24773" s="6"/>
      <c r="H24773" s="8"/>
      <c r="I24773" s="4"/>
      <c r="V24773" s="27"/>
    </row>
    <row r="24774" spans="3:22" x14ac:dyDescent="0.3">
      <c r="C24774" s="6"/>
      <c r="H24774" s="8"/>
      <c r="I24774" s="4"/>
      <c r="V24774" s="27"/>
    </row>
    <row r="24775" spans="3:22" x14ac:dyDescent="0.3">
      <c r="C24775" s="6"/>
      <c r="H24775" s="8"/>
      <c r="I24775" s="4"/>
      <c r="V24775" s="27"/>
    </row>
    <row r="24776" spans="3:22" x14ac:dyDescent="0.3">
      <c r="C24776" s="6"/>
      <c r="H24776" s="8"/>
      <c r="I24776" s="4"/>
      <c r="V24776" s="27"/>
    </row>
    <row r="24777" spans="3:22" x14ac:dyDescent="0.3">
      <c r="C24777" s="6"/>
      <c r="H24777" s="8"/>
      <c r="I24777" s="4"/>
      <c r="V24777" s="27"/>
    </row>
    <row r="24778" spans="3:22" x14ac:dyDescent="0.3">
      <c r="C24778" s="6"/>
      <c r="H24778" s="8"/>
      <c r="I24778" s="4"/>
      <c r="V24778" s="27"/>
    </row>
    <row r="24779" spans="3:22" x14ac:dyDescent="0.3">
      <c r="C24779" s="6"/>
      <c r="H24779" s="8"/>
      <c r="I24779" s="4"/>
      <c r="V24779" s="27"/>
    </row>
    <row r="24780" spans="3:22" x14ac:dyDescent="0.3">
      <c r="C24780" s="6"/>
      <c r="H24780" s="8"/>
      <c r="I24780" s="4"/>
      <c r="V24780" s="27"/>
    </row>
    <row r="24781" spans="3:22" x14ac:dyDescent="0.3">
      <c r="C24781" s="6"/>
      <c r="H24781" s="8"/>
      <c r="I24781" s="4"/>
      <c r="V24781" s="27"/>
    </row>
    <row r="24782" spans="3:22" x14ac:dyDescent="0.3">
      <c r="C24782" s="6"/>
      <c r="H24782" s="8"/>
      <c r="I24782" s="4"/>
      <c r="V24782" s="27"/>
    </row>
    <row r="24783" spans="3:22" x14ac:dyDescent="0.3">
      <c r="C24783" s="6"/>
      <c r="H24783" s="8"/>
      <c r="I24783" s="4"/>
      <c r="V24783" s="27"/>
    </row>
    <row r="24784" spans="3:22" x14ac:dyDescent="0.3">
      <c r="C24784" s="6"/>
      <c r="H24784" s="8"/>
      <c r="I24784" s="4"/>
      <c r="V24784" s="27"/>
    </row>
    <row r="24785" spans="3:22" x14ac:dyDescent="0.3">
      <c r="C24785" s="6"/>
      <c r="H24785" s="8"/>
      <c r="I24785" s="4"/>
      <c r="V24785" s="27"/>
    </row>
    <row r="24786" spans="3:22" x14ac:dyDescent="0.3">
      <c r="C24786" s="6"/>
      <c r="H24786" s="8"/>
      <c r="I24786" s="4"/>
      <c r="V24786" s="27"/>
    </row>
    <row r="24787" spans="3:22" x14ac:dyDescent="0.3">
      <c r="C24787" s="6"/>
      <c r="H24787" s="8"/>
      <c r="I24787" s="4"/>
      <c r="V24787" s="27"/>
    </row>
    <row r="24788" spans="3:22" x14ac:dyDescent="0.3">
      <c r="C24788" s="6"/>
      <c r="H24788" s="8"/>
      <c r="I24788" s="4"/>
      <c r="V24788" s="27"/>
    </row>
    <row r="24789" spans="3:22" x14ac:dyDescent="0.3">
      <c r="C24789" s="6"/>
      <c r="H24789" s="8"/>
      <c r="I24789" s="4"/>
      <c r="V24789" s="27"/>
    </row>
    <row r="24790" spans="3:22" x14ac:dyDescent="0.3">
      <c r="C24790" s="6"/>
      <c r="H24790" s="8"/>
      <c r="I24790" s="4"/>
      <c r="V24790" s="27"/>
    </row>
    <row r="24791" spans="3:22" x14ac:dyDescent="0.3">
      <c r="C24791" s="6"/>
      <c r="H24791" s="8"/>
      <c r="I24791" s="4"/>
      <c r="V24791" s="27"/>
    </row>
    <row r="24792" spans="3:22" x14ac:dyDescent="0.3">
      <c r="C24792" s="6"/>
      <c r="H24792" s="8"/>
      <c r="I24792" s="4"/>
      <c r="V24792" s="27"/>
    </row>
    <row r="24793" spans="3:22" x14ac:dyDescent="0.3">
      <c r="C24793" s="6"/>
      <c r="H24793" s="8"/>
      <c r="I24793" s="4"/>
      <c r="V24793" s="27"/>
    </row>
    <row r="24794" spans="3:22" x14ac:dyDescent="0.3">
      <c r="C24794" s="6"/>
      <c r="H24794" s="8"/>
      <c r="I24794" s="4"/>
      <c r="V24794" s="27"/>
    </row>
    <row r="24795" spans="3:22" x14ac:dyDescent="0.3">
      <c r="C24795" s="6"/>
      <c r="H24795" s="8"/>
      <c r="I24795" s="4"/>
      <c r="V24795" s="27"/>
    </row>
    <row r="24796" spans="3:22" x14ac:dyDescent="0.3">
      <c r="C24796" s="6"/>
      <c r="H24796" s="8"/>
      <c r="I24796" s="4"/>
      <c r="V24796" s="27"/>
    </row>
    <row r="24797" spans="3:22" x14ac:dyDescent="0.3">
      <c r="C24797" s="6"/>
      <c r="H24797" s="8"/>
      <c r="I24797" s="4"/>
      <c r="V24797" s="27"/>
    </row>
    <row r="24798" spans="3:22" x14ac:dyDescent="0.3">
      <c r="C24798" s="6"/>
      <c r="H24798" s="8"/>
      <c r="I24798" s="4"/>
      <c r="V24798" s="27"/>
    </row>
    <row r="24799" spans="3:22" x14ac:dyDescent="0.3">
      <c r="C24799" s="6"/>
      <c r="H24799" s="8"/>
      <c r="I24799" s="4"/>
      <c r="V24799" s="27"/>
    </row>
    <row r="24800" spans="3:22" x14ac:dyDescent="0.3">
      <c r="C24800" s="6"/>
      <c r="H24800" s="8"/>
      <c r="I24800" s="4"/>
      <c r="V24800" s="27"/>
    </row>
    <row r="24801" spans="3:22" x14ac:dyDescent="0.3">
      <c r="C24801" s="6"/>
      <c r="H24801" s="8"/>
      <c r="I24801" s="4"/>
      <c r="V24801" s="27"/>
    </row>
    <row r="24802" spans="3:22" x14ac:dyDescent="0.3">
      <c r="C24802" s="6"/>
      <c r="H24802" s="8"/>
      <c r="I24802" s="4"/>
      <c r="V24802" s="27"/>
    </row>
    <row r="24803" spans="3:22" x14ac:dyDescent="0.3">
      <c r="C24803" s="6"/>
      <c r="H24803" s="8"/>
      <c r="I24803" s="4"/>
      <c r="V24803" s="27"/>
    </row>
    <row r="24804" spans="3:22" x14ac:dyDescent="0.3">
      <c r="C24804" s="6"/>
      <c r="H24804" s="8"/>
      <c r="I24804" s="4"/>
      <c r="V24804" s="27"/>
    </row>
    <row r="24805" spans="3:22" x14ac:dyDescent="0.3">
      <c r="C24805" s="6"/>
      <c r="H24805" s="8"/>
      <c r="I24805" s="4"/>
      <c r="V24805" s="27"/>
    </row>
    <row r="24806" spans="3:22" x14ac:dyDescent="0.3">
      <c r="C24806" s="6"/>
      <c r="H24806" s="8"/>
      <c r="I24806" s="4"/>
      <c r="V24806" s="27"/>
    </row>
    <row r="24807" spans="3:22" x14ac:dyDescent="0.3">
      <c r="C24807" s="6"/>
      <c r="H24807" s="8"/>
      <c r="I24807" s="4"/>
      <c r="V24807" s="27"/>
    </row>
    <row r="24808" spans="3:22" x14ac:dyDescent="0.3">
      <c r="C24808" s="6"/>
      <c r="H24808" s="8"/>
      <c r="I24808" s="4"/>
      <c r="V24808" s="27"/>
    </row>
    <row r="24809" spans="3:22" x14ac:dyDescent="0.3">
      <c r="C24809" s="6"/>
      <c r="H24809" s="8"/>
      <c r="I24809" s="4"/>
      <c r="V24809" s="27"/>
    </row>
    <row r="24810" spans="3:22" x14ac:dyDescent="0.3">
      <c r="C24810" s="6"/>
      <c r="H24810" s="8"/>
      <c r="I24810" s="4"/>
      <c r="V24810" s="27"/>
    </row>
    <row r="24811" spans="3:22" x14ac:dyDescent="0.3">
      <c r="C24811" s="6"/>
      <c r="H24811" s="8"/>
      <c r="I24811" s="4"/>
      <c r="V24811" s="27"/>
    </row>
    <row r="24812" spans="3:22" x14ac:dyDescent="0.3">
      <c r="C24812" s="6"/>
      <c r="H24812" s="8"/>
      <c r="I24812" s="4"/>
      <c r="V24812" s="27"/>
    </row>
    <row r="24813" spans="3:22" x14ac:dyDescent="0.3">
      <c r="C24813" s="6"/>
      <c r="H24813" s="8"/>
      <c r="I24813" s="4"/>
      <c r="V24813" s="27"/>
    </row>
    <row r="24814" spans="3:22" x14ac:dyDescent="0.3">
      <c r="C24814" s="6"/>
      <c r="H24814" s="8"/>
      <c r="I24814" s="4"/>
      <c r="V24814" s="27"/>
    </row>
    <row r="24815" spans="3:22" x14ac:dyDescent="0.3">
      <c r="C24815" s="6"/>
      <c r="H24815" s="8"/>
      <c r="I24815" s="4"/>
      <c r="V24815" s="27"/>
    </row>
    <row r="24816" spans="3:22" x14ac:dyDescent="0.3">
      <c r="C24816" s="6"/>
      <c r="H24816" s="8"/>
      <c r="I24816" s="4"/>
      <c r="V24816" s="27"/>
    </row>
    <row r="24817" spans="3:22" x14ac:dyDescent="0.3">
      <c r="C24817" s="6"/>
      <c r="H24817" s="8"/>
      <c r="I24817" s="4"/>
      <c r="V24817" s="27"/>
    </row>
    <row r="24818" spans="3:22" x14ac:dyDescent="0.3">
      <c r="C24818" s="6"/>
      <c r="H24818" s="8"/>
      <c r="I24818" s="4"/>
      <c r="V24818" s="27"/>
    </row>
    <row r="24819" spans="3:22" x14ac:dyDescent="0.3">
      <c r="C24819" s="6"/>
      <c r="H24819" s="8"/>
      <c r="I24819" s="4"/>
      <c r="V24819" s="27"/>
    </row>
    <row r="24820" spans="3:22" x14ac:dyDescent="0.3">
      <c r="C24820" s="6"/>
      <c r="H24820" s="8"/>
      <c r="I24820" s="4"/>
      <c r="V24820" s="27"/>
    </row>
    <row r="24821" spans="3:22" x14ac:dyDescent="0.3">
      <c r="C24821" s="6"/>
      <c r="H24821" s="8"/>
      <c r="I24821" s="4"/>
      <c r="V24821" s="27"/>
    </row>
    <row r="24822" spans="3:22" x14ac:dyDescent="0.3">
      <c r="C24822" s="6"/>
      <c r="H24822" s="8"/>
      <c r="I24822" s="4"/>
      <c r="V24822" s="27"/>
    </row>
    <row r="24823" spans="3:22" x14ac:dyDescent="0.3">
      <c r="C24823" s="6"/>
      <c r="H24823" s="8"/>
      <c r="I24823" s="4"/>
      <c r="V24823" s="27"/>
    </row>
    <row r="24824" spans="3:22" x14ac:dyDescent="0.3">
      <c r="C24824" s="6"/>
      <c r="H24824" s="8"/>
      <c r="I24824" s="4"/>
      <c r="V24824" s="27"/>
    </row>
    <row r="24825" spans="3:22" x14ac:dyDescent="0.3">
      <c r="C24825" s="6"/>
      <c r="H24825" s="8"/>
      <c r="I24825" s="4"/>
      <c r="V24825" s="27"/>
    </row>
    <row r="24826" spans="3:22" x14ac:dyDescent="0.3">
      <c r="C24826" s="6"/>
      <c r="H24826" s="8"/>
      <c r="I24826" s="4"/>
      <c r="V24826" s="27"/>
    </row>
    <row r="24827" spans="3:22" x14ac:dyDescent="0.3">
      <c r="C24827" s="6"/>
      <c r="H24827" s="8"/>
      <c r="I24827" s="4"/>
      <c r="V24827" s="27"/>
    </row>
    <row r="24828" spans="3:22" x14ac:dyDescent="0.3">
      <c r="C24828" s="6"/>
      <c r="H24828" s="8"/>
      <c r="I24828" s="4"/>
      <c r="V24828" s="27"/>
    </row>
    <row r="24829" spans="3:22" x14ac:dyDescent="0.3">
      <c r="C24829" s="6"/>
      <c r="H24829" s="8"/>
      <c r="I24829" s="4"/>
      <c r="V24829" s="27"/>
    </row>
    <row r="24830" spans="3:22" x14ac:dyDescent="0.3">
      <c r="C24830" s="6"/>
      <c r="H24830" s="8"/>
      <c r="I24830" s="4"/>
      <c r="V24830" s="27"/>
    </row>
    <row r="24831" spans="3:22" x14ac:dyDescent="0.3">
      <c r="C24831" s="6"/>
      <c r="H24831" s="8"/>
      <c r="I24831" s="4"/>
      <c r="V24831" s="27"/>
    </row>
    <row r="24832" spans="3:22" x14ac:dyDescent="0.3">
      <c r="C24832" s="6"/>
      <c r="H24832" s="8"/>
      <c r="I24832" s="4"/>
      <c r="V24832" s="27"/>
    </row>
    <row r="24833" spans="3:22" x14ac:dyDescent="0.3">
      <c r="C24833" s="6"/>
      <c r="H24833" s="8"/>
      <c r="I24833" s="4"/>
      <c r="V24833" s="27"/>
    </row>
    <row r="24834" spans="3:22" x14ac:dyDescent="0.3">
      <c r="C24834" s="6"/>
      <c r="H24834" s="8"/>
      <c r="I24834" s="4"/>
      <c r="V24834" s="27"/>
    </row>
    <row r="24835" spans="3:22" x14ac:dyDescent="0.3">
      <c r="C24835" s="6"/>
      <c r="H24835" s="8"/>
      <c r="I24835" s="4"/>
      <c r="V24835" s="27"/>
    </row>
    <row r="24836" spans="3:22" x14ac:dyDescent="0.3">
      <c r="C24836" s="6"/>
      <c r="H24836" s="8"/>
      <c r="I24836" s="4"/>
      <c r="V24836" s="27"/>
    </row>
    <row r="24837" spans="3:22" x14ac:dyDescent="0.3">
      <c r="C24837" s="6"/>
      <c r="H24837" s="8"/>
      <c r="I24837" s="4"/>
      <c r="V24837" s="27"/>
    </row>
    <row r="24838" spans="3:22" x14ac:dyDescent="0.3">
      <c r="C24838" s="6"/>
      <c r="H24838" s="8"/>
      <c r="I24838" s="4"/>
      <c r="V24838" s="27"/>
    </row>
    <row r="24839" spans="3:22" x14ac:dyDescent="0.3">
      <c r="C24839" s="6"/>
      <c r="H24839" s="8"/>
      <c r="I24839" s="4"/>
      <c r="V24839" s="27"/>
    </row>
    <row r="24840" spans="3:22" x14ac:dyDescent="0.3">
      <c r="C24840" s="6"/>
      <c r="H24840" s="8"/>
      <c r="I24840" s="4"/>
      <c r="V24840" s="27"/>
    </row>
    <row r="24841" spans="3:22" x14ac:dyDescent="0.3">
      <c r="C24841" s="6"/>
      <c r="H24841" s="8"/>
      <c r="I24841" s="4"/>
      <c r="V24841" s="27"/>
    </row>
    <row r="24842" spans="3:22" x14ac:dyDescent="0.3">
      <c r="C24842" s="6"/>
      <c r="H24842" s="8"/>
      <c r="I24842" s="4"/>
      <c r="V24842" s="27"/>
    </row>
    <row r="24843" spans="3:22" x14ac:dyDescent="0.3">
      <c r="C24843" s="6"/>
      <c r="H24843" s="8"/>
      <c r="I24843" s="4"/>
      <c r="V24843" s="27"/>
    </row>
    <row r="24844" spans="3:22" x14ac:dyDescent="0.3">
      <c r="C24844" s="6"/>
      <c r="H24844" s="8"/>
      <c r="I24844" s="4"/>
      <c r="V24844" s="27"/>
    </row>
    <row r="24845" spans="3:22" x14ac:dyDescent="0.3">
      <c r="C24845" s="6"/>
      <c r="H24845" s="8"/>
      <c r="I24845" s="4"/>
      <c r="V24845" s="27"/>
    </row>
    <row r="24846" spans="3:22" x14ac:dyDescent="0.3">
      <c r="C24846" s="6"/>
      <c r="H24846" s="8"/>
      <c r="I24846" s="4"/>
      <c r="V24846" s="27"/>
    </row>
    <row r="24847" spans="3:22" x14ac:dyDescent="0.3">
      <c r="C24847" s="6"/>
      <c r="H24847" s="8"/>
      <c r="I24847" s="4"/>
      <c r="V24847" s="27"/>
    </row>
    <row r="24848" spans="3:22" x14ac:dyDescent="0.3">
      <c r="C24848" s="6"/>
      <c r="H24848" s="8"/>
      <c r="I24848" s="4"/>
      <c r="V24848" s="27"/>
    </row>
    <row r="24849" spans="3:22" x14ac:dyDescent="0.3">
      <c r="C24849" s="6"/>
      <c r="H24849" s="8"/>
      <c r="I24849" s="4"/>
      <c r="V24849" s="27"/>
    </row>
    <row r="24850" spans="3:22" x14ac:dyDescent="0.3">
      <c r="C24850" s="6"/>
      <c r="H24850" s="8"/>
      <c r="I24850" s="4"/>
      <c r="V24850" s="27"/>
    </row>
    <row r="24851" spans="3:22" x14ac:dyDescent="0.3">
      <c r="C24851" s="6"/>
      <c r="H24851" s="8"/>
      <c r="I24851" s="4"/>
      <c r="V24851" s="27"/>
    </row>
    <row r="24852" spans="3:22" x14ac:dyDescent="0.3">
      <c r="C24852" s="6"/>
      <c r="H24852" s="8"/>
      <c r="I24852" s="4"/>
      <c r="V24852" s="27"/>
    </row>
    <row r="24853" spans="3:22" x14ac:dyDescent="0.3">
      <c r="C24853" s="6"/>
      <c r="H24853" s="8"/>
      <c r="I24853" s="4"/>
      <c r="V24853" s="27"/>
    </row>
    <row r="24854" spans="3:22" x14ac:dyDescent="0.3">
      <c r="C24854" s="6"/>
      <c r="H24854" s="8"/>
      <c r="I24854" s="4"/>
      <c r="V24854" s="27"/>
    </row>
    <row r="24855" spans="3:22" x14ac:dyDescent="0.3">
      <c r="C24855" s="6"/>
      <c r="H24855" s="8"/>
      <c r="I24855" s="4"/>
      <c r="V24855" s="27"/>
    </row>
    <row r="24856" spans="3:22" x14ac:dyDescent="0.3">
      <c r="C24856" s="6"/>
      <c r="H24856" s="8"/>
      <c r="I24856" s="4"/>
      <c r="V24856" s="27"/>
    </row>
    <row r="24857" spans="3:22" x14ac:dyDescent="0.3">
      <c r="C24857" s="6"/>
      <c r="H24857" s="8"/>
      <c r="I24857" s="4"/>
      <c r="V24857" s="27"/>
    </row>
    <row r="24858" spans="3:22" x14ac:dyDescent="0.3">
      <c r="C24858" s="6"/>
      <c r="H24858" s="8"/>
      <c r="I24858" s="4"/>
      <c r="V24858" s="27"/>
    </row>
    <row r="24859" spans="3:22" x14ac:dyDescent="0.3">
      <c r="C24859" s="6"/>
      <c r="H24859" s="8"/>
      <c r="I24859" s="4"/>
      <c r="V24859" s="27"/>
    </row>
    <row r="24860" spans="3:22" x14ac:dyDescent="0.3">
      <c r="C24860" s="6"/>
      <c r="H24860" s="8"/>
      <c r="I24860" s="4"/>
      <c r="V24860" s="27"/>
    </row>
    <row r="24861" spans="3:22" x14ac:dyDescent="0.3">
      <c r="C24861" s="6"/>
      <c r="H24861" s="8"/>
      <c r="I24861" s="4"/>
      <c r="V24861" s="27"/>
    </row>
    <row r="24862" spans="3:22" x14ac:dyDescent="0.3">
      <c r="C24862" s="6"/>
      <c r="H24862" s="8"/>
      <c r="I24862" s="4"/>
      <c r="V24862" s="27"/>
    </row>
    <row r="24863" spans="3:22" x14ac:dyDescent="0.3">
      <c r="C24863" s="6"/>
      <c r="H24863" s="8"/>
      <c r="I24863" s="4"/>
      <c r="V24863" s="27"/>
    </row>
    <row r="24864" spans="3:22" x14ac:dyDescent="0.3">
      <c r="C24864" s="6"/>
      <c r="H24864" s="8"/>
      <c r="I24864" s="4"/>
      <c r="V24864" s="27"/>
    </row>
    <row r="24865" spans="3:22" x14ac:dyDescent="0.3">
      <c r="C24865" s="6"/>
      <c r="H24865" s="8"/>
      <c r="I24865" s="4"/>
      <c r="V24865" s="27"/>
    </row>
    <row r="24866" spans="3:22" x14ac:dyDescent="0.3">
      <c r="C24866" s="6"/>
      <c r="H24866" s="8"/>
      <c r="I24866" s="4"/>
      <c r="V24866" s="27"/>
    </row>
    <row r="24867" spans="3:22" x14ac:dyDescent="0.3">
      <c r="C24867" s="6"/>
      <c r="H24867" s="8"/>
      <c r="I24867" s="4"/>
      <c r="V24867" s="27"/>
    </row>
    <row r="24868" spans="3:22" x14ac:dyDescent="0.3">
      <c r="C24868" s="6"/>
      <c r="H24868" s="8"/>
      <c r="I24868" s="4"/>
      <c r="V24868" s="27"/>
    </row>
    <row r="24869" spans="3:22" x14ac:dyDescent="0.3">
      <c r="C24869" s="6"/>
      <c r="H24869" s="8"/>
      <c r="I24869" s="4"/>
      <c r="V24869" s="27"/>
    </row>
    <row r="24870" spans="3:22" x14ac:dyDescent="0.3">
      <c r="C24870" s="6"/>
      <c r="H24870" s="8"/>
      <c r="I24870" s="4"/>
      <c r="V24870" s="27"/>
    </row>
    <row r="24871" spans="3:22" x14ac:dyDescent="0.3">
      <c r="C24871" s="6"/>
      <c r="H24871" s="8"/>
      <c r="I24871" s="4"/>
      <c r="V24871" s="27"/>
    </row>
    <row r="24872" spans="3:22" x14ac:dyDescent="0.3">
      <c r="C24872" s="6"/>
      <c r="H24872" s="8"/>
      <c r="I24872" s="4"/>
      <c r="V24872" s="27"/>
    </row>
    <row r="24873" spans="3:22" x14ac:dyDescent="0.3">
      <c r="C24873" s="6"/>
      <c r="H24873" s="8"/>
      <c r="I24873" s="4"/>
      <c r="V24873" s="27"/>
    </row>
    <row r="24874" spans="3:22" x14ac:dyDescent="0.3">
      <c r="C24874" s="6"/>
      <c r="H24874" s="8"/>
      <c r="I24874" s="4"/>
      <c r="V24874" s="27"/>
    </row>
    <row r="24875" spans="3:22" x14ac:dyDescent="0.3">
      <c r="C24875" s="6"/>
      <c r="H24875" s="8"/>
      <c r="I24875" s="4"/>
      <c r="V24875" s="27"/>
    </row>
    <row r="24876" spans="3:22" x14ac:dyDescent="0.3">
      <c r="C24876" s="6"/>
      <c r="H24876" s="8"/>
      <c r="I24876" s="4"/>
      <c r="V24876" s="27"/>
    </row>
    <row r="24877" spans="3:22" x14ac:dyDescent="0.3">
      <c r="C24877" s="6"/>
      <c r="H24877" s="8"/>
      <c r="I24877" s="4"/>
      <c r="V24877" s="27"/>
    </row>
    <row r="24878" spans="3:22" x14ac:dyDescent="0.3">
      <c r="C24878" s="6"/>
      <c r="H24878" s="8"/>
      <c r="I24878" s="4"/>
      <c r="V24878" s="27"/>
    </row>
    <row r="24879" spans="3:22" x14ac:dyDescent="0.3">
      <c r="C24879" s="6"/>
      <c r="H24879" s="8"/>
      <c r="I24879" s="4"/>
      <c r="V24879" s="27"/>
    </row>
    <row r="24880" spans="3:22" x14ac:dyDescent="0.3">
      <c r="C24880" s="6"/>
      <c r="H24880" s="8"/>
      <c r="I24880" s="4"/>
      <c r="V24880" s="27"/>
    </row>
    <row r="24881" spans="3:22" x14ac:dyDescent="0.3">
      <c r="C24881" s="6"/>
      <c r="H24881" s="8"/>
      <c r="I24881" s="4"/>
      <c r="V24881" s="27"/>
    </row>
    <row r="24882" spans="3:22" x14ac:dyDescent="0.3">
      <c r="C24882" s="6"/>
      <c r="H24882" s="8"/>
      <c r="I24882" s="4"/>
      <c r="V24882" s="27"/>
    </row>
    <row r="24883" spans="3:22" x14ac:dyDescent="0.3">
      <c r="C24883" s="6"/>
      <c r="H24883" s="8"/>
      <c r="I24883" s="4"/>
      <c r="V24883" s="27"/>
    </row>
    <row r="24884" spans="3:22" x14ac:dyDescent="0.3">
      <c r="C24884" s="6"/>
      <c r="H24884" s="8"/>
      <c r="I24884" s="4"/>
      <c r="V24884" s="27"/>
    </row>
    <row r="24885" spans="3:22" x14ac:dyDescent="0.3">
      <c r="C24885" s="6"/>
      <c r="H24885" s="8"/>
      <c r="I24885" s="4"/>
      <c r="V24885" s="27"/>
    </row>
    <row r="24886" spans="3:22" x14ac:dyDescent="0.3">
      <c r="C24886" s="6"/>
      <c r="H24886" s="8"/>
      <c r="I24886" s="4"/>
      <c r="V24886" s="27"/>
    </row>
    <row r="24887" spans="3:22" x14ac:dyDescent="0.3">
      <c r="C24887" s="6"/>
      <c r="H24887" s="8"/>
      <c r="I24887" s="4"/>
      <c r="V24887" s="27"/>
    </row>
    <row r="24888" spans="3:22" x14ac:dyDescent="0.3">
      <c r="C24888" s="6"/>
      <c r="H24888" s="8"/>
      <c r="I24888" s="4"/>
      <c r="V24888" s="27"/>
    </row>
    <row r="24889" spans="3:22" x14ac:dyDescent="0.3">
      <c r="C24889" s="6"/>
      <c r="H24889" s="8"/>
      <c r="I24889" s="4"/>
      <c r="V24889" s="27"/>
    </row>
    <row r="24890" spans="3:22" x14ac:dyDescent="0.3">
      <c r="C24890" s="6"/>
      <c r="H24890" s="8"/>
      <c r="I24890" s="4"/>
      <c r="V24890" s="27"/>
    </row>
    <row r="24891" spans="3:22" x14ac:dyDescent="0.3">
      <c r="C24891" s="6"/>
      <c r="H24891" s="8"/>
      <c r="I24891" s="4"/>
      <c r="V24891" s="27"/>
    </row>
    <row r="24892" spans="3:22" x14ac:dyDescent="0.3">
      <c r="C24892" s="6"/>
      <c r="H24892" s="8"/>
      <c r="I24892" s="4"/>
      <c r="V24892" s="27"/>
    </row>
    <row r="24893" spans="3:22" x14ac:dyDescent="0.3">
      <c r="C24893" s="6"/>
      <c r="H24893" s="8"/>
      <c r="I24893" s="4"/>
      <c r="V24893" s="27"/>
    </row>
    <row r="24894" spans="3:22" x14ac:dyDescent="0.3">
      <c r="C24894" s="6"/>
      <c r="H24894" s="8"/>
      <c r="I24894" s="4"/>
      <c r="V24894" s="27"/>
    </row>
    <row r="24895" spans="3:22" x14ac:dyDescent="0.3">
      <c r="C24895" s="6"/>
      <c r="H24895" s="8"/>
      <c r="I24895" s="4"/>
      <c r="V24895" s="27"/>
    </row>
    <row r="24896" spans="3:22" x14ac:dyDescent="0.3">
      <c r="C24896" s="6"/>
      <c r="H24896" s="8"/>
      <c r="I24896" s="4"/>
      <c r="V24896" s="27"/>
    </row>
    <row r="24897" spans="3:22" x14ac:dyDescent="0.3">
      <c r="C24897" s="6"/>
      <c r="H24897" s="8"/>
      <c r="I24897" s="4"/>
      <c r="V24897" s="27"/>
    </row>
    <row r="24898" spans="3:22" x14ac:dyDescent="0.3">
      <c r="C24898" s="6"/>
      <c r="H24898" s="8"/>
      <c r="I24898" s="4"/>
      <c r="V24898" s="27"/>
    </row>
    <row r="24899" spans="3:22" x14ac:dyDescent="0.3">
      <c r="C24899" s="6"/>
      <c r="H24899" s="8"/>
      <c r="I24899" s="4"/>
      <c r="V24899" s="27"/>
    </row>
    <row r="24900" spans="3:22" x14ac:dyDescent="0.3">
      <c r="C24900" s="6"/>
      <c r="H24900" s="8"/>
      <c r="I24900" s="4"/>
      <c r="V24900" s="27"/>
    </row>
    <row r="24901" spans="3:22" x14ac:dyDescent="0.3">
      <c r="C24901" s="6"/>
      <c r="H24901" s="8"/>
      <c r="I24901" s="4"/>
      <c r="V24901" s="27"/>
    </row>
    <row r="24902" spans="3:22" x14ac:dyDescent="0.3">
      <c r="C24902" s="6"/>
      <c r="H24902" s="8"/>
      <c r="I24902" s="4"/>
      <c r="V24902" s="27"/>
    </row>
    <row r="24903" spans="3:22" x14ac:dyDescent="0.3">
      <c r="C24903" s="6"/>
      <c r="H24903" s="8"/>
      <c r="I24903" s="4"/>
      <c r="V24903" s="27"/>
    </row>
    <row r="24904" spans="3:22" x14ac:dyDescent="0.3">
      <c r="C24904" s="6"/>
      <c r="H24904" s="8"/>
      <c r="I24904" s="4"/>
      <c r="V24904" s="27"/>
    </row>
    <row r="24905" spans="3:22" x14ac:dyDescent="0.3">
      <c r="C24905" s="6"/>
      <c r="H24905" s="8"/>
      <c r="I24905" s="4"/>
      <c r="V24905" s="27"/>
    </row>
    <row r="24906" spans="3:22" x14ac:dyDescent="0.3">
      <c r="C24906" s="6"/>
      <c r="H24906" s="8"/>
      <c r="I24906" s="4"/>
      <c r="V24906" s="27"/>
    </row>
    <row r="24907" spans="3:22" x14ac:dyDescent="0.3">
      <c r="C24907" s="6"/>
      <c r="H24907" s="8"/>
      <c r="I24907" s="4"/>
      <c r="V24907" s="27"/>
    </row>
    <row r="24908" spans="3:22" x14ac:dyDescent="0.3">
      <c r="C24908" s="6"/>
      <c r="H24908" s="8"/>
      <c r="I24908" s="4"/>
      <c r="V24908" s="27"/>
    </row>
    <row r="24909" spans="3:22" x14ac:dyDescent="0.3">
      <c r="C24909" s="6"/>
      <c r="H24909" s="8"/>
      <c r="I24909" s="4"/>
      <c r="V24909" s="27"/>
    </row>
    <row r="24910" spans="3:22" x14ac:dyDescent="0.3">
      <c r="C24910" s="6"/>
      <c r="H24910" s="8"/>
      <c r="I24910" s="4"/>
      <c r="V24910" s="27"/>
    </row>
    <row r="24911" spans="3:22" x14ac:dyDescent="0.3">
      <c r="C24911" s="6"/>
      <c r="H24911" s="8"/>
      <c r="I24911" s="4"/>
      <c r="V24911" s="27"/>
    </row>
    <row r="24912" spans="3:22" x14ac:dyDescent="0.3">
      <c r="C24912" s="6"/>
      <c r="H24912" s="8"/>
      <c r="I24912" s="4"/>
      <c r="V24912" s="27"/>
    </row>
    <row r="24913" spans="3:22" x14ac:dyDescent="0.3">
      <c r="C24913" s="6"/>
      <c r="H24913" s="8"/>
      <c r="I24913" s="4"/>
      <c r="V24913" s="27"/>
    </row>
    <row r="24914" spans="3:22" x14ac:dyDescent="0.3">
      <c r="C24914" s="6"/>
      <c r="H24914" s="8"/>
      <c r="I24914" s="4"/>
      <c r="V24914" s="27"/>
    </row>
    <row r="24915" spans="3:22" x14ac:dyDescent="0.3">
      <c r="C24915" s="6"/>
      <c r="H24915" s="8"/>
      <c r="I24915" s="4"/>
      <c r="V24915" s="27"/>
    </row>
    <row r="24916" spans="3:22" x14ac:dyDescent="0.3">
      <c r="C24916" s="6"/>
      <c r="H24916" s="8"/>
      <c r="I24916" s="4"/>
      <c r="V24916" s="27"/>
    </row>
    <row r="24917" spans="3:22" x14ac:dyDescent="0.3">
      <c r="C24917" s="6"/>
      <c r="H24917" s="8"/>
      <c r="I24917" s="4"/>
      <c r="V24917" s="27"/>
    </row>
    <row r="24918" spans="3:22" x14ac:dyDescent="0.3">
      <c r="C24918" s="6"/>
      <c r="H24918" s="8"/>
      <c r="I24918" s="4"/>
      <c r="V24918" s="27"/>
    </row>
    <row r="24919" spans="3:22" x14ac:dyDescent="0.3">
      <c r="C24919" s="6"/>
      <c r="H24919" s="8"/>
      <c r="I24919" s="4"/>
      <c r="V24919" s="27"/>
    </row>
    <row r="24920" spans="3:22" x14ac:dyDescent="0.3">
      <c r="C24920" s="6"/>
      <c r="H24920" s="8"/>
      <c r="I24920" s="4"/>
      <c r="V24920" s="27"/>
    </row>
    <row r="24921" spans="3:22" x14ac:dyDescent="0.3">
      <c r="C24921" s="6"/>
      <c r="H24921" s="8"/>
      <c r="I24921" s="4"/>
      <c r="V24921" s="27"/>
    </row>
    <row r="24922" spans="3:22" x14ac:dyDescent="0.3">
      <c r="C24922" s="6"/>
      <c r="H24922" s="8"/>
      <c r="I24922" s="4"/>
      <c r="V24922" s="27"/>
    </row>
    <row r="24923" spans="3:22" x14ac:dyDescent="0.3">
      <c r="C24923" s="6"/>
      <c r="H24923" s="8"/>
      <c r="I24923" s="4"/>
      <c r="V24923" s="27"/>
    </row>
    <row r="24924" spans="3:22" x14ac:dyDescent="0.3">
      <c r="C24924" s="6"/>
      <c r="H24924" s="8"/>
      <c r="I24924" s="4"/>
      <c r="V24924" s="27"/>
    </row>
    <row r="24925" spans="3:22" x14ac:dyDescent="0.3">
      <c r="C24925" s="6"/>
      <c r="H24925" s="8"/>
      <c r="I24925" s="4"/>
      <c r="V24925" s="27"/>
    </row>
    <row r="24926" spans="3:22" x14ac:dyDescent="0.3">
      <c r="C24926" s="6"/>
      <c r="H24926" s="8"/>
      <c r="I24926" s="4"/>
      <c r="V24926" s="27"/>
    </row>
    <row r="24927" spans="3:22" x14ac:dyDescent="0.3">
      <c r="C24927" s="6"/>
      <c r="H24927" s="8"/>
      <c r="I24927" s="4"/>
      <c r="V24927" s="27"/>
    </row>
    <row r="24928" spans="3:22" x14ac:dyDescent="0.3">
      <c r="C24928" s="6"/>
      <c r="H24928" s="8"/>
      <c r="I24928" s="4"/>
      <c r="V24928" s="27"/>
    </row>
    <row r="24929" spans="3:22" x14ac:dyDescent="0.3">
      <c r="C24929" s="6"/>
      <c r="H24929" s="8"/>
      <c r="I24929" s="4"/>
      <c r="V24929" s="27"/>
    </row>
    <row r="24930" spans="3:22" x14ac:dyDescent="0.3">
      <c r="C24930" s="6"/>
      <c r="H24930" s="8"/>
      <c r="I24930" s="4"/>
      <c r="V24930" s="27"/>
    </row>
    <row r="24931" spans="3:22" x14ac:dyDescent="0.3">
      <c r="C24931" s="6"/>
      <c r="H24931" s="8"/>
      <c r="I24931" s="4"/>
      <c r="V24931" s="27"/>
    </row>
    <row r="24932" spans="3:22" x14ac:dyDescent="0.3">
      <c r="C24932" s="6"/>
      <c r="H24932" s="8"/>
      <c r="I24932" s="4"/>
      <c r="V24932" s="27"/>
    </row>
    <row r="24933" spans="3:22" x14ac:dyDescent="0.3">
      <c r="C24933" s="6"/>
      <c r="H24933" s="8"/>
      <c r="I24933" s="4"/>
      <c r="V24933" s="27"/>
    </row>
    <row r="24934" spans="3:22" x14ac:dyDescent="0.3">
      <c r="C24934" s="6"/>
      <c r="H24934" s="8"/>
      <c r="I24934" s="4"/>
      <c r="V24934" s="27"/>
    </row>
    <row r="24935" spans="3:22" x14ac:dyDescent="0.3">
      <c r="C24935" s="6"/>
      <c r="H24935" s="8"/>
      <c r="I24935" s="4"/>
      <c r="V24935" s="27"/>
    </row>
    <row r="24936" spans="3:22" x14ac:dyDescent="0.3">
      <c r="C24936" s="6"/>
      <c r="H24936" s="8"/>
      <c r="I24936" s="4"/>
      <c r="V24936" s="27"/>
    </row>
    <row r="24937" spans="3:22" x14ac:dyDescent="0.3">
      <c r="C24937" s="6"/>
      <c r="H24937" s="8"/>
      <c r="I24937" s="4"/>
      <c r="V24937" s="27"/>
    </row>
    <row r="24938" spans="3:22" x14ac:dyDescent="0.3">
      <c r="C24938" s="6"/>
      <c r="H24938" s="8"/>
      <c r="I24938" s="4"/>
      <c r="V24938" s="27"/>
    </row>
    <row r="24939" spans="3:22" x14ac:dyDescent="0.3">
      <c r="C24939" s="6"/>
      <c r="H24939" s="8"/>
      <c r="I24939" s="4"/>
      <c r="V24939" s="27"/>
    </row>
    <row r="24940" spans="3:22" x14ac:dyDescent="0.3">
      <c r="C24940" s="6"/>
      <c r="H24940" s="8"/>
      <c r="I24940" s="4"/>
      <c r="V24940" s="27"/>
    </row>
    <row r="24941" spans="3:22" x14ac:dyDescent="0.3">
      <c r="C24941" s="6"/>
      <c r="H24941" s="8"/>
      <c r="I24941" s="4"/>
      <c r="V24941" s="27"/>
    </row>
    <row r="24942" spans="3:22" x14ac:dyDescent="0.3">
      <c r="C24942" s="6"/>
      <c r="H24942" s="8"/>
      <c r="I24942" s="4"/>
      <c r="V24942" s="27"/>
    </row>
    <row r="24943" spans="3:22" x14ac:dyDescent="0.3">
      <c r="C24943" s="6"/>
      <c r="H24943" s="8"/>
      <c r="I24943" s="4"/>
      <c r="V24943" s="27"/>
    </row>
    <row r="24944" spans="3:22" x14ac:dyDescent="0.3">
      <c r="C24944" s="6"/>
      <c r="H24944" s="8"/>
      <c r="I24944" s="4"/>
      <c r="V24944" s="27"/>
    </row>
    <row r="24945" spans="3:22" x14ac:dyDescent="0.3">
      <c r="C24945" s="6"/>
      <c r="H24945" s="8"/>
      <c r="I24945" s="4"/>
      <c r="V24945" s="27"/>
    </row>
    <row r="24946" spans="3:22" x14ac:dyDescent="0.3">
      <c r="C24946" s="6"/>
      <c r="H24946" s="8"/>
      <c r="I24946" s="4"/>
      <c r="V24946" s="27"/>
    </row>
    <row r="24947" spans="3:22" x14ac:dyDescent="0.3">
      <c r="C24947" s="6"/>
      <c r="H24947" s="8"/>
      <c r="I24947" s="4"/>
      <c r="V24947" s="27"/>
    </row>
    <row r="24948" spans="3:22" x14ac:dyDescent="0.3">
      <c r="C24948" s="6"/>
      <c r="H24948" s="8"/>
      <c r="I24948" s="4"/>
      <c r="V24948" s="27"/>
    </row>
    <row r="24949" spans="3:22" x14ac:dyDescent="0.3">
      <c r="C24949" s="6"/>
      <c r="H24949" s="8"/>
      <c r="I24949" s="4"/>
      <c r="V24949" s="27"/>
    </row>
    <row r="24950" spans="3:22" x14ac:dyDescent="0.3">
      <c r="C24950" s="6"/>
      <c r="H24950" s="8"/>
      <c r="I24950" s="4"/>
      <c r="V24950" s="27"/>
    </row>
    <row r="24951" spans="3:22" x14ac:dyDescent="0.3">
      <c r="C24951" s="6"/>
      <c r="H24951" s="8"/>
      <c r="I24951" s="4"/>
      <c r="V24951" s="27"/>
    </row>
    <row r="24952" spans="3:22" x14ac:dyDescent="0.3">
      <c r="C24952" s="6"/>
      <c r="H24952" s="8"/>
      <c r="I24952" s="4"/>
      <c r="V24952" s="27"/>
    </row>
    <row r="24953" spans="3:22" x14ac:dyDescent="0.3">
      <c r="C24953" s="6"/>
      <c r="H24953" s="8"/>
      <c r="I24953" s="4"/>
      <c r="V24953" s="27"/>
    </row>
    <row r="24954" spans="3:22" x14ac:dyDescent="0.3">
      <c r="C24954" s="6"/>
      <c r="H24954" s="8"/>
      <c r="I24954" s="4"/>
      <c r="V24954" s="27"/>
    </row>
    <row r="24955" spans="3:22" x14ac:dyDescent="0.3">
      <c r="C24955" s="6"/>
      <c r="H24955" s="8"/>
      <c r="I24955" s="4"/>
      <c r="V24955" s="27"/>
    </row>
    <row r="24956" spans="3:22" x14ac:dyDescent="0.3">
      <c r="C24956" s="6"/>
      <c r="H24956" s="8"/>
      <c r="I24956" s="4"/>
      <c r="V24956" s="27"/>
    </row>
    <row r="24957" spans="3:22" x14ac:dyDescent="0.3">
      <c r="C24957" s="6"/>
      <c r="H24957" s="8"/>
      <c r="I24957" s="4"/>
      <c r="V24957" s="27"/>
    </row>
    <row r="24958" spans="3:22" x14ac:dyDescent="0.3">
      <c r="C24958" s="6"/>
      <c r="H24958" s="8"/>
      <c r="I24958" s="4"/>
      <c r="V24958" s="27"/>
    </row>
    <row r="24959" spans="3:22" x14ac:dyDescent="0.3">
      <c r="C24959" s="6"/>
      <c r="H24959" s="8"/>
      <c r="I24959" s="4"/>
      <c r="V24959" s="27"/>
    </row>
    <row r="24960" spans="3:22" x14ac:dyDescent="0.3">
      <c r="C24960" s="6"/>
      <c r="H24960" s="8"/>
      <c r="I24960" s="4"/>
      <c r="V24960" s="27"/>
    </row>
    <row r="24961" spans="3:22" x14ac:dyDescent="0.3">
      <c r="C24961" s="6"/>
      <c r="H24961" s="8"/>
      <c r="I24961" s="4"/>
      <c r="V24961" s="27"/>
    </row>
    <row r="24962" spans="3:22" x14ac:dyDescent="0.3">
      <c r="C24962" s="6"/>
      <c r="H24962" s="8"/>
      <c r="I24962" s="4"/>
      <c r="V24962" s="27"/>
    </row>
    <row r="24963" spans="3:22" x14ac:dyDescent="0.3">
      <c r="C24963" s="6"/>
      <c r="H24963" s="8"/>
      <c r="I24963" s="4"/>
      <c r="V24963" s="27"/>
    </row>
    <row r="24964" spans="3:22" x14ac:dyDescent="0.3">
      <c r="C24964" s="6"/>
      <c r="H24964" s="8"/>
      <c r="I24964" s="4"/>
      <c r="V24964" s="27"/>
    </row>
    <row r="24965" spans="3:22" x14ac:dyDescent="0.3">
      <c r="C24965" s="6"/>
      <c r="H24965" s="8"/>
      <c r="I24965" s="4"/>
      <c r="V24965" s="27"/>
    </row>
    <row r="24966" spans="3:22" x14ac:dyDescent="0.3">
      <c r="C24966" s="6"/>
      <c r="H24966" s="8"/>
      <c r="I24966" s="4"/>
      <c r="V24966" s="27"/>
    </row>
    <row r="24967" spans="3:22" x14ac:dyDescent="0.3">
      <c r="C24967" s="6"/>
      <c r="H24967" s="8"/>
      <c r="I24967" s="4"/>
      <c r="V24967" s="27"/>
    </row>
    <row r="24968" spans="3:22" x14ac:dyDescent="0.3">
      <c r="C24968" s="6"/>
      <c r="H24968" s="8"/>
      <c r="I24968" s="4"/>
      <c r="V24968" s="27"/>
    </row>
    <row r="24969" spans="3:22" x14ac:dyDescent="0.3">
      <c r="C24969" s="6"/>
      <c r="H24969" s="8"/>
      <c r="I24969" s="4"/>
      <c r="V24969" s="27"/>
    </row>
    <row r="24970" spans="3:22" x14ac:dyDescent="0.3">
      <c r="C24970" s="6"/>
      <c r="H24970" s="8"/>
      <c r="I24970" s="4"/>
      <c r="V24970" s="27"/>
    </row>
    <row r="24971" spans="3:22" x14ac:dyDescent="0.3">
      <c r="C24971" s="6"/>
      <c r="H24971" s="8"/>
      <c r="I24971" s="4"/>
      <c r="V24971" s="27"/>
    </row>
    <row r="24972" spans="3:22" x14ac:dyDescent="0.3">
      <c r="C24972" s="6"/>
      <c r="H24972" s="8"/>
      <c r="I24972" s="4"/>
      <c r="V24972" s="27"/>
    </row>
    <row r="24973" spans="3:22" x14ac:dyDescent="0.3">
      <c r="C24973" s="6"/>
      <c r="H24973" s="8"/>
      <c r="I24973" s="4"/>
      <c r="V24973" s="27"/>
    </row>
    <row r="24974" spans="3:22" x14ac:dyDescent="0.3">
      <c r="C24974" s="6"/>
      <c r="H24974" s="8"/>
      <c r="I24974" s="4"/>
      <c r="V24974" s="27"/>
    </row>
    <row r="24975" spans="3:22" x14ac:dyDescent="0.3">
      <c r="C24975" s="6"/>
      <c r="H24975" s="8"/>
      <c r="I24975" s="4"/>
      <c r="V24975" s="27"/>
    </row>
    <row r="24976" spans="3:22" x14ac:dyDescent="0.3">
      <c r="C24976" s="6"/>
      <c r="H24976" s="8"/>
      <c r="I24976" s="4"/>
      <c r="V24976" s="27"/>
    </row>
    <row r="24977" spans="3:22" x14ac:dyDescent="0.3">
      <c r="C24977" s="6"/>
      <c r="H24977" s="8"/>
      <c r="I24977" s="4"/>
      <c r="V24977" s="27"/>
    </row>
    <row r="24978" spans="3:22" x14ac:dyDescent="0.3">
      <c r="C24978" s="6"/>
      <c r="H24978" s="8"/>
      <c r="I24978" s="4"/>
      <c r="V24978" s="27"/>
    </row>
    <row r="24979" spans="3:22" x14ac:dyDescent="0.3">
      <c r="C24979" s="6"/>
      <c r="H24979" s="8"/>
      <c r="I24979" s="4"/>
      <c r="V24979" s="27"/>
    </row>
    <row r="24980" spans="3:22" x14ac:dyDescent="0.3">
      <c r="C24980" s="6"/>
      <c r="H24980" s="8"/>
      <c r="I24980" s="4"/>
      <c r="V24980" s="27"/>
    </row>
    <row r="24981" spans="3:22" x14ac:dyDescent="0.3">
      <c r="C24981" s="6"/>
      <c r="H24981" s="8"/>
      <c r="I24981" s="4"/>
      <c r="V24981" s="27"/>
    </row>
    <row r="24982" spans="3:22" x14ac:dyDescent="0.3">
      <c r="C24982" s="6"/>
      <c r="H24982" s="8"/>
      <c r="I24982" s="4"/>
      <c r="V24982" s="27"/>
    </row>
    <row r="24983" spans="3:22" x14ac:dyDescent="0.3">
      <c r="C24983" s="6"/>
      <c r="H24983" s="8"/>
      <c r="I24983" s="4"/>
      <c r="V24983" s="27"/>
    </row>
    <row r="24984" spans="3:22" x14ac:dyDescent="0.3">
      <c r="C24984" s="6"/>
      <c r="H24984" s="8"/>
      <c r="I24984" s="4"/>
      <c r="V24984" s="27"/>
    </row>
    <row r="24985" spans="3:22" x14ac:dyDescent="0.3">
      <c r="C24985" s="6"/>
      <c r="H24985" s="8"/>
      <c r="I24985" s="4"/>
      <c r="V24985" s="27"/>
    </row>
    <row r="24986" spans="3:22" x14ac:dyDescent="0.3">
      <c r="C24986" s="6"/>
      <c r="H24986" s="8"/>
      <c r="I24986" s="4"/>
      <c r="V24986" s="27"/>
    </row>
    <row r="24987" spans="3:22" x14ac:dyDescent="0.3">
      <c r="C24987" s="6"/>
      <c r="H24987" s="8"/>
      <c r="I24987" s="4"/>
      <c r="V24987" s="27"/>
    </row>
    <row r="24988" spans="3:22" x14ac:dyDescent="0.3">
      <c r="C24988" s="6"/>
      <c r="H24988" s="8"/>
      <c r="I24988" s="4"/>
      <c r="V24988" s="27"/>
    </row>
    <row r="24989" spans="3:22" x14ac:dyDescent="0.3">
      <c r="C24989" s="6"/>
      <c r="H24989" s="8"/>
      <c r="I24989" s="4"/>
      <c r="V24989" s="27"/>
    </row>
    <row r="24990" spans="3:22" x14ac:dyDescent="0.3">
      <c r="C24990" s="6"/>
      <c r="H24990" s="8"/>
      <c r="I24990" s="4"/>
      <c r="V24990" s="27"/>
    </row>
    <row r="24991" spans="3:22" x14ac:dyDescent="0.3">
      <c r="C24991" s="6"/>
      <c r="H24991" s="8"/>
      <c r="I24991" s="4"/>
      <c r="V24991" s="27"/>
    </row>
    <row r="24992" spans="3:22" x14ac:dyDescent="0.3">
      <c r="C24992" s="6"/>
      <c r="H24992" s="8"/>
      <c r="I24992" s="4"/>
      <c r="V24992" s="27"/>
    </row>
    <row r="24993" spans="3:22" x14ac:dyDescent="0.3">
      <c r="C24993" s="6"/>
      <c r="H24993" s="8"/>
      <c r="I24993" s="4"/>
      <c r="V24993" s="27"/>
    </row>
    <row r="24994" spans="3:22" x14ac:dyDescent="0.3">
      <c r="C24994" s="6"/>
      <c r="H24994" s="8"/>
      <c r="I24994" s="4"/>
      <c r="V24994" s="27"/>
    </row>
    <row r="24995" spans="3:22" x14ac:dyDescent="0.3">
      <c r="C24995" s="6"/>
      <c r="H24995" s="8"/>
      <c r="I24995" s="4"/>
      <c r="V24995" s="27"/>
    </row>
    <row r="24996" spans="3:22" x14ac:dyDescent="0.3">
      <c r="C24996" s="6"/>
      <c r="H24996" s="8"/>
      <c r="I24996" s="4"/>
      <c r="V24996" s="27"/>
    </row>
    <row r="24997" spans="3:22" x14ac:dyDescent="0.3">
      <c r="C24997" s="6"/>
      <c r="H24997" s="8"/>
      <c r="I24997" s="4"/>
      <c r="V24997" s="27"/>
    </row>
    <row r="24998" spans="3:22" x14ac:dyDescent="0.3">
      <c r="C24998" s="6"/>
      <c r="H24998" s="8"/>
      <c r="I24998" s="4"/>
      <c r="V24998" s="27"/>
    </row>
    <row r="24999" spans="3:22" x14ac:dyDescent="0.3">
      <c r="C24999" s="6"/>
      <c r="H24999" s="8"/>
      <c r="I24999" s="4"/>
      <c r="V24999" s="27"/>
    </row>
    <row r="25000" spans="3:22" x14ac:dyDescent="0.3">
      <c r="C25000" s="6"/>
      <c r="H25000" s="8"/>
      <c r="I25000" s="4"/>
      <c r="V25000" s="27"/>
    </row>
    <row r="25001" spans="3:22" x14ac:dyDescent="0.3">
      <c r="C25001" s="6"/>
      <c r="H25001" s="8"/>
      <c r="I25001" s="4"/>
      <c r="V25001" s="27"/>
    </row>
    <row r="25002" spans="3:22" x14ac:dyDescent="0.3">
      <c r="C25002" s="6"/>
      <c r="H25002" s="8"/>
      <c r="I25002" s="4"/>
      <c r="V25002" s="27"/>
    </row>
    <row r="25003" spans="3:22" x14ac:dyDescent="0.3">
      <c r="C25003" s="6"/>
      <c r="H25003" s="8"/>
      <c r="I25003" s="4"/>
      <c r="V25003" s="27"/>
    </row>
    <row r="25004" spans="3:22" x14ac:dyDescent="0.3">
      <c r="C25004" s="6"/>
      <c r="H25004" s="8"/>
      <c r="I25004" s="4"/>
      <c r="V25004" s="27"/>
    </row>
    <row r="25005" spans="3:22" x14ac:dyDescent="0.3">
      <c r="C25005" s="6"/>
      <c r="H25005" s="8"/>
      <c r="I25005" s="4"/>
      <c r="V25005" s="27"/>
    </row>
    <row r="25006" spans="3:22" x14ac:dyDescent="0.3">
      <c r="C25006" s="6"/>
      <c r="H25006" s="8"/>
      <c r="I25006" s="4"/>
      <c r="V25006" s="27"/>
    </row>
    <row r="25007" spans="3:22" x14ac:dyDescent="0.3">
      <c r="C25007" s="6"/>
      <c r="H25007" s="8"/>
      <c r="I25007" s="4"/>
      <c r="V25007" s="27"/>
    </row>
    <row r="25008" spans="3:22" x14ac:dyDescent="0.3">
      <c r="C25008" s="6"/>
      <c r="H25008" s="8"/>
      <c r="I25008" s="4"/>
      <c r="V25008" s="27"/>
    </row>
    <row r="25009" spans="3:22" x14ac:dyDescent="0.3">
      <c r="C25009" s="6"/>
      <c r="H25009" s="8"/>
      <c r="I25009" s="4"/>
      <c r="V25009" s="27"/>
    </row>
    <row r="25010" spans="3:22" x14ac:dyDescent="0.3">
      <c r="C25010" s="6"/>
      <c r="H25010" s="8"/>
      <c r="I25010" s="4"/>
      <c r="V25010" s="27"/>
    </row>
    <row r="25011" spans="3:22" x14ac:dyDescent="0.3">
      <c r="C25011" s="6"/>
      <c r="H25011" s="8"/>
      <c r="I25011" s="4"/>
      <c r="V25011" s="27"/>
    </row>
    <row r="25012" spans="3:22" x14ac:dyDescent="0.3">
      <c r="C25012" s="6"/>
      <c r="H25012" s="8"/>
      <c r="I25012" s="4"/>
      <c r="V25012" s="27"/>
    </row>
    <row r="25013" spans="3:22" x14ac:dyDescent="0.3">
      <c r="C25013" s="6"/>
      <c r="H25013" s="8"/>
      <c r="I25013" s="4"/>
      <c r="V25013" s="27"/>
    </row>
    <row r="25014" spans="3:22" x14ac:dyDescent="0.3">
      <c r="C25014" s="6"/>
      <c r="H25014" s="8"/>
      <c r="I25014" s="4"/>
      <c r="V25014" s="27"/>
    </row>
    <row r="25015" spans="3:22" x14ac:dyDescent="0.3">
      <c r="C25015" s="6"/>
      <c r="H25015" s="8"/>
      <c r="I25015" s="4"/>
      <c r="V25015" s="27"/>
    </row>
    <row r="25016" spans="3:22" x14ac:dyDescent="0.3">
      <c r="C25016" s="6"/>
      <c r="H25016" s="8"/>
      <c r="I25016" s="4"/>
      <c r="V25016" s="27"/>
    </row>
    <row r="25017" spans="3:22" x14ac:dyDescent="0.3">
      <c r="C25017" s="6"/>
      <c r="H25017" s="8"/>
      <c r="I25017" s="4"/>
      <c r="V25017" s="27"/>
    </row>
    <row r="25018" spans="3:22" x14ac:dyDescent="0.3">
      <c r="C25018" s="6"/>
      <c r="H25018" s="8"/>
      <c r="I25018" s="4"/>
      <c r="V25018" s="27"/>
    </row>
    <row r="25019" spans="3:22" x14ac:dyDescent="0.3">
      <c r="C25019" s="6"/>
      <c r="H25019" s="8"/>
      <c r="I25019" s="4"/>
      <c r="V25019" s="27"/>
    </row>
    <row r="25020" spans="3:22" x14ac:dyDescent="0.3">
      <c r="C25020" s="6"/>
      <c r="H25020" s="8"/>
      <c r="I25020" s="4"/>
      <c r="V25020" s="27"/>
    </row>
    <row r="25021" spans="3:22" x14ac:dyDescent="0.3">
      <c r="C25021" s="6"/>
      <c r="H25021" s="8"/>
      <c r="I25021" s="4"/>
      <c r="V25021" s="27"/>
    </row>
    <row r="25022" spans="3:22" x14ac:dyDescent="0.3">
      <c r="C25022" s="6"/>
      <c r="H25022" s="8"/>
      <c r="I25022" s="4"/>
      <c r="V25022" s="27"/>
    </row>
    <row r="25023" spans="3:22" x14ac:dyDescent="0.3">
      <c r="C25023" s="6"/>
      <c r="H25023" s="8"/>
      <c r="I25023" s="4"/>
      <c r="V25023" s="27"/>
    </row>
    <row r="25024" spans="3:22" x14ac:dyDescent="0.3">
      <c r="C25024" s="6"/>
      <c r="H25024" s="8"/>
      <c r="I25024" s="4"/>
      <c r="V25024" s="27"/>
    </row>
    <row r="25025" spans="3:22" x14ac:dyDescent="0.3">
      <c r="C25025" s="6"/>
      <c r="H25025" s="8"/>
      <c r="I25025" s="4"/>
      <c r="V25025" s="27"/>
    </row>
    <row r="25026" spans="3:22" x14ac:dyDescent="0.3">
      <c r="C25026" s="6"/>
      <c r="H25026" s="8"/>
      <c r="I25026" s="4"/>
      <c r="V25026" s="27"/>
    </row>
    <row r="25027" spans="3:22" x14ac:dyDescent="0.3">
      <c r="C25027" s="6"/>
      <c r="H25027" s="8"/>
      <c r="I25027" s="4"/>
      <c r="V25027" s="27"/>
    </row>
    <row r="25028" spans="3:22" x14ac:dyDescent="0.3">
      <c r="C25028" s="6"/>
      <c r="H25028" s="8"/>
      <c r="I25028" s="4"/>
      <c r="V25028" s="27"/>
    </row>
    <row r="25029" spans="3:22" x14ac:dyDescent="0.3">
      <c r="C25029" s="6"/>
      <c r="H25029" s="8"/>
      <c r="I25029" s="4"/>
      <c r="V25029" s="27"/>
    </row>
    <row r="25030" spans="3:22" x14ac:dyDescent="0.3">
      <c r="C25030" s="6"/>
      <c r="H25030" s="8"/>
      <c r="I25030" s="4"/>
      <c r="V25030" s="27"/>
    </row>
    <row r="25031" spans="3:22" x14ac:dyDescent="0.3">
      <c r="C25031" s="6"/>
      <c r="H25031" s="8"/>
      <c r="I25031" s="4"/>
      <c r="V25031" s="27"/>
    </row>
    <row r="25032" spans="3:22" x14ac:dyDescent="0.3">
      <c r="C25032" s="6"/>
      <c r="H25032" s="8"/>
      <c r="I25032" s="4"/>
      <c r="V25032" s="27"/>
    </row>
    <row r="25033" spans="3:22" x14ac:dyDescent="0.3">
      <c r="C25033" s="6"/>
      <c r="H25033" s="8"/>
      <c r="I25033" s="4"/>
      <c r="V25033" s="27"/>
    </row>
    <row r="25034" spans="3:22" x14ac:dyDescent="0.3">
      <c r="C25034" s="6"/>
      <c r="H25034" s="8"/>
      <c r="I25034" s="4"/>
      <c r="V25034" s="27"/>
    </row>
    <row r="25035" spans="3:22" x14ac:dyDescent="0.3">
      <c r="C25035" s="6"/>
      <c r="H25035" s="8"/>
      <c r="I25035" s="4"/>
      <c r="V25035" s="27"/>
    </row>
    <row r="25036" spans="3:22" x14ac:dyDescent="0.3">
      <c r="C25036" s="6"/>
      <c r="H25036" s="8"/>
      <c r="I25036" s="4"/>
      <c r="V25036" s="27"/>
    </row>
    <row r="25037" spans="3:22" x14ac:dyDescent="0.3">
      <c r="C25037" s="6"/>
      <c r="H25037" s="8"/>
      <c r="I25037" s="4"/>
      <c r="V25037" s="27"/>
    </row>
    <row r="25038" spans="3:22" x14ac:dyDescent="0.3">
      <c r="C25038" s="6"/>
      <c r="H25038" s="8"/>
      <c r="I25038" s="4"/>
      <c r="V25038" s="27"/>
    </row>
    <row r="25039" spans="3:22" x14ac:dyDescent="0.3">
      <c r="C25039" s="6"/>
      <c r="H25039" s="8"/>
      <c r="I25039" s="4"/>
      <c r="V25039" s="27"/>
    </row>
    <row r="25040" spans="3:22" x14ac:dyDescent="0.3">
      <c r="C25040" s="6"/>
      <c r="H25040" s="8"/>
      <c r="I25040" s="4"/>
      <c r="V25040" s="27"/>
    </row>
    <row r="25041" spans="3:22" x14ac:dyDescent="0.3">
      <c r="C25041" s="6"/>
      <c r="H25041" s="8"/>
      <c r="I25041" s="4"/>
      <c r="V25041" s="27"/>
    </row>
    <row r="25042" spans="3:22" x14ac:dyDescent="0.3">
      <c r="C25042" s="6"/>
      <c r="H25042" s="8"/>
      <c r="I25042" s="4"/>
      <c r="V25042" s="27"/>
    </row>
    <row r="25043" spans="3:22" x14ac:dyDescent="0.3">
      <c r="C25043" s="6"/>
      <c r="H25043" s="8"/>
      <c r="I25043" s="4"/>
      <c r="V25043" s="27"/>
    </row>
    <row r="25044" spans="3:22" x14ac:dyDescent="0.3">
      <c r="C25044" s="6"/>
      <c r="H25044" s="8"/>
      <c r="I25044" s="4"/>
      <c r="V25044" s="27"/>
    </row>
    <row r="25045" spans="3:22" x14ac:dyDescent="0.3">
      <c r="C25045" s="6"/>
      <c r="H25045" s="8"/>
      <c r="I25045" s="4"/>
      <c r="V25045" s="27"/>
    </row>
    <row r="25046" spans="3:22" x14ac:dyDescent="0.3">
      <c r="C25046" s="6"/>
      <c r="H25046" s="8"/>
      <c r="I25046" s="4"/>
      <c r="V25046" s="27"/>
    </row>
    <row r="25047" spans="3:22" x14ac:dyDescent="0.3">
      <c r="C25047" s="6"/>
      <c r="H25047" s="8"/>
      <c r="I25047" s="4"/>
      <c r="V25047" s="27"/>
    </row>
    <row r="25048" spans="3:22" x14ac:dyDescent="0.3">
      <c r="C25048" s="6"/>
      <c r="H25048" s="8"/>
      <c r="I25048" s="4"/>
      <c r="V25048" s="27"/>
    </row>
    <row r="25049" spans="3:22" x14ac:dyDescent="0.3">
      <c r="C25049" s="6"/>
      <c r="H25049" s="8"/>
      <c r="I25049" s="4"/>
      <c r="V25049" s="27"/>
    </row>
    <row r="25050" spans="3:22" x14ac:dyDescent="0.3">
      <c r="C25050" s="6"/>
      <c r="H25050" s="8"/>
      <c r="I25050" s="4"/>
      <c r="V25050" s="27"/>
    </row>
    <row r="25051" spans="3:22" x14ac:dyDescent="0.3">
      <c r="C25051" s="6"/>
      <c r="H25051" s="8"/>
      <c r="I25051" s="4"/>
      <c r="V25051" s="27"/>
    </row>
    <row r="25052" spans="3:22" x14ac:dyDescent="0.3">
      <c r="C25052" s="6"/>
      <c r="H25052" s="8"/>
      <c r="I25052" s="4"/>
      <c r="V25052" s="27"/>
    </row>
    <row r="25053" spans="3:22" x14ac:dyDescent="0.3">
      <c r="C25053" s="6"/>
      <c r="H25053" s="8"/>
      <c r="I25053" s="4"/>
      <c r="V25053" s="27"/>
    </row>
    <row r="25054" spans="3:22" x14ac:dyDescent="0.3">
      <c r="C25054" s="6"/>
      <c r="H25054" s="8"/>
      <c r="I25054" s="4"/>
      <c r="V25054" s="27"/>
    </row>
    <row r="25055" spans="3:22" x14ac:dyDescent="0.3">
      <c r="C25055" s="6"/>
      <c r="H25055" s="8"/>
      <c r="I25055" s="4"/>
      <c r="V25055" s="27"/>
    </row>
    <row r="25056" spans="3:22" x14ac:dyDescent="0.3">
      <c r="C25056" s="6"/>
      <c r="H25056" s="8"/>
      <c r="I25056" s="4"/>
      <c r="V25056" s="27"/>
    </row>
    <row r="25057" spans="3:22" x14ac:dyDescent="0.3">
      <c r="C25057" s="6"/>
      <c r="H25057" s="8"/>
      <c r="I25057" s="4"/>
      <c r="V25057" s="27"/>
    </row>
    <row r="25058" spans="3:22" x14ac:dyDescent="0.3">
      <c r="C25058" s="6"/>
      <c r="H25058" s="8"/>
      <c r="I25058" s="4"/>
      <c r="V25058" s="27"/>
    </row>
    <row r="25059" spans="3:22" x14ac:dyDescent="0.3">
      <c r="C25059" s="6"/>
      <c r="H25059" s="8"/>
      <c r="I25059" s="4"/>
      <c r="V25059" s="27"/>
    </row>
    <row r="25060" spans="3:22" x14ac:dyDescent="0.3">
      <c r="C25060" s="6"/>
      <c r="H25060" s="8"/>
      <c r="I25060" s="4"/>
      <c r="V25060" s="27"/>
    </row>
    <row r="25061" spans="3:22" x14ac:dyDescent="0.3">
      <c r="C25061" s="6"/>
      <c r="H25061" s="8"/>
      <c r="I25061" s="4"/>
      <c r="V25061" s="27"/>
    </row>
    <row r="25062" spans="3:22" x14ac:dyDescent="0.3">
      <c r="C25062" s="6"/>
      <c r="H25062" s="8"/>
      <c r="I25062" s="4"/>
      <c r="V25062" s="27"/>
    </row>
    <row r="25063" spans="3:22" x14ac:dyDescent="0.3">
      <c r="C25063" s="6"/>
      <c r="H25063" s="8"/>
      <c r="I25063" s="4"/>
      <c r="V25063" s="27"/>
    </row>
    <row r="25064" spans="3:22" x14ac:dyDescent="0.3">
      <c r="C25064" s="6"/>
      <c r="H25064" s="8"/>
      <c r="I25064" s="4"/>
      <c r="V25064" s="27"/>
    </row>
    <row r="25065" spans="3:22" x14ac:dyDescent="0.3">
      <c r="C25065" s="6"/>
      <c r="H25065" s="8"/>
      <c r="I25065" s="4"/>
      <c r="V25065" s="27"/>
    </row>
    <row r="25066" spans="3:22" x14ac:dyDescent="0.3">
      <c r="C25066" s="6"/>
      <c r="H25066" s="8"/>
      <c r="I25066" s="4"/>
      <c r="V25066" s="27"/>
    </row>
    <row r="25067" spans="3:22" x14ac:dyDescent="0.3">
      <c r="C25067" s="6"/>
      <c r="H25067" s="8"/>
      <c r="I25067" s="4"/>
      <c r="V25067" s="27"/>
    </row>
    <row r="25068" spans="3:22" x14ac:dyDescent="0.3">
      <c r="C25068" s="6"/>
      <c r="H25068" s="8"/>
      <c r="I25068" s="4"/>
      <c r="V25068" s="27"/>
    </row>
    <row r="25069" spans="3:22" x14ac:dyDescent="0.3">
      <c r="C25069" s="6"/>
      <c r="H25069" s="8"/>
      <c r="I25069" s="4"/>
      <c r="V25069" s="27"/>
    </row>
    <row r="25070" spans="3:22" x14ac:dyDescent="0.3">
      <c r="C25070" s="6"/>
      <c r="H25070" s="8"/>
      <c r="I25070" s="4"/>
      <c r="V25070" s="27"/>
    </row>
    <row r="25071" spans="3:22" x14ac:dyDescent="0.3">
      <c r="C25071" s="6"/>
      <c r="H25071" s="8"/>
      <c r="I25071" s="4"/>
      <c r="V25071" s="27"/>
    </row>
    <row r="25072" spans="3:22" x14ac:dyDescent="0.3">
      <c r="C25072" s="6"/>
      <c r="H25072" s="8"/>
      <c r="I25072" s="4"/>
      <c r="V25072" s="27"/>
    </row>
    <row r="25073" spans="3:22" x14ac:dyDescent="0.3">
      <c r="C25073" s="6"/>
      <c r="H25073" s="8"/>
      <c r="I25073" s="4"/>
      <c r="V25073" s="27"/>
    </row>
    <row r="25074" spans="3:22" x14ac:dyDescent="0.3">
      <c r="C25074" s="6"/>
      <c r="H25074" s="8"/>
      <c r="I25074" s="4"/>
      <c r="V25074" s="27"/>
    </row>
    <row r="25075" spans="3:22" x14ac:dyDescent="0.3">
      <c r="C25075" s="6"/>
      <c r="H25075" s="8"/>
      <c r="I25075" s="4"/>
      <c r="V25075" s="27"/>
    </row>
    <row r="25076" spans="3:22" x14ac:dyDescent="0.3">
      <c r="C25076" s="6"/>
      <c r="H25076" s="8"/>
      <c r="I25076" s="4"/>
      <c r="V25076" s="27"/>
    </row>
    <row r="25077" spans="3:22" x14ac:dyDescent="0.3">
      <c r="C25077" s="6"/>
      <c r="H25077" s="8"/>
      <c r="I25077" s="4"/>
      <c r="V25077" s="27"/>
    </row>
    <row r="25078" spans="3:22" x14ac:dyDescent="0.3">
      <c r="C25078" s="6"/>
      <c r="H25078" s="8"/>
      <c r="I25078" s="4"/>
      <c r="V25078" s="27"/>
    </row>
    <row r="25079" spans="3:22" x14ac:dyDescent="0.3">
      <c r="C25079" s="6"/>
      <c r="H25079" s="8"/>
      <c r="I25079" s="4"/>
      <c r="V25079" s="27"/>
    </row>
    <row r="25080" spans="3:22" x14ac:dyDescent="0.3">
      <c r="C25080" s="6"/>
      <c r="H25080" s="8"/>
      <c r="I25080" s="4"/>
      <c r="V25080" s="27"/>
    </row>
    <row r="25081" spans="3:22" x14ac:dyDescent="0.3">
      <c r="C25081" s="6"/>
      <c r="H25081" s="8"/>
      <c r="I25081" s="4"/>
      <c r="V25081" s="27"/>
    </row>
    <row r="25082" spans="3:22" x14ac:dyDescent="0.3">
      <c r="C25082" s="6"/>
      <c r="H25082" s="8"/>
      <c r="I25082" s="4"/>
      <c r="V25082" s="27"/>
    </row>
    <row r="25083" spans="3:22" x14ac:dyDescent="0.3">
      <c r="C25083" s="6"/>
      <c r="H25083" s="8"/>
      <c r="I25083" s="4"/>
      <c r="V25083" s="27"/>
    </row>
    <row r="25084" spans="3:22" x14ac:dyDescent="0.3">
      <c r="C25084" s="6"/>
      <c r="H25084" s="8"/>
      <c r="I25084" s="4"/>
      <c r="V25084" s="27"/>
    </row>
    <row r="25085" spans="3:22" x14ac:dyDescent="0.3">
      <c r="C25085" s="6"/>
      <c r="H25085" s="8"/>
      <c r="I25085" s="4"/>
      <c r="V25085" s="27"/>
    </row>
    <row r="25086" spans="3:22" x14ac:dyDescent="0.3">
      <c r="C25086" s="6"/>
      <c r="H25086" s="8"/>
      <c r="I25086" s="4"/>
      <c r="V25086" s="27"/>
    </row>
    <row r="25087" spans="3:22" x14ac:dyDescent="0.3">
      <c r="C25087" s="6"/>
      <c r="H25087" s="8"/>
      <c r="I25087" s="4"/>
      <c r="V25087" s="27"/>
    </row>
    <row r="25088" spans="3:22" x14ac:dyDescent="0.3">
      <c r="C25088" s="6"/>
      <c r="H25088" s="8"/>
      <c r="I25088" s="4"/>
      <c r="V25088" s="27"/>
    </row>
    <row r="25089" spans="3:22" x14ac:dyDescent="0.3">
      <c r="C25089" s="6"/>
      <c r="H25089" s="8"/>
      <c r="I25089" s="4"/>
      <c r="V25089" s="27"/>
    </row>
    <row r="25090" spans="3:22" x14ac:dyDescent="0.3">
      <c r="C25090" s="6"/>
      <c r="H25090" s="8"/>
      <c r="I25090" s="4"/>
      <c r="V25090" s="27"/>
    </row>
    <row r="25091" spans="3:22" x14ac:dyDescent="0.3">
      <c r="C25091" s="6"/>
      <c r="H25091" s="8"/>
      <c r="I25091" s="4"/>
      <c r="V25091" s="27"/>
    </row>
    <row r="25092" spans="3:22" x14ac:dyDescent="0.3">
      <c r="C25092" s="6"/>
      <c r="H25092" s="8"/>
      <c r="I25092" s="4"/>
      <c r="V25092" s="27"/>
    </row>
    <row r="25093" spans="3:22" x14ac:dyDescent="0.3">
      <c r="C25093" s="6"/>
      <c r="H25093" s="8"/>
      <c r="I25093" s="4"/>
      <c r="V25093" s="27"/>
    </row>
    <row r="25094" spans="3:22" x14ac:dyDescent="0.3">
      <c r="C25094" s="6"/>
      <c r="H25094" s="8"/>
      <c r="I25094" s="4"/>
      <c r="V25094" s="27"/>
    </row>
    <row r="25095" spans="3:22" x14ac:dyDescent="0.3">
      <c r="C25095" s="6"/>
      <c r="H25095" s="8"/>
      <c r="I25095" s="4"/>
      <c r="V25095" s="27"/>
    </row>
    <row r="25096" spans="3:22" x14ac:dyDescent="0.3">
      <c r="C25096" s="6"/>
      <c r="H25096" s="8"/>
      <c r="I25096" s="4"/>
      <c r="V25096" s="27"/>
    </row>
    <row r="25097" spans="3:22" x14ac:dyDescent="0.3">
      <c r="C25097" s="6"/>
      <c r="H25097" s="8"/>
      <c r="I25097" s="4"/>
      <c r="V25097" s="27"/>
    </row>
    <row r="25098" spans="3:22" x14ac:dyDescent="0.3">
      <c r="C25098" s="6"/>
      <c r="H25098" s="8"/>
      <c r="I25098" s="4"/>
      <c r="V25098" s="27"/>
    </row>
    <row r="25099" spans="3:22" x14ac:dyDescent="0.3">
      <c r="C25099" s="6"/>
      <c r="H25099" s="8"/>
      <c r="I25099" s="4"/>
      <c r="V25099" s="27"/>
    </row>
    <row r="25100" spans="3:22" x14ac:dyDescent="0.3">
      <c r="C25100" s="6"/>
      <c r="H25100" s="8"/>
      <c r="I25100" s="4"/>
      <c r="V25100" s="27"/>
    </row>
    <row r="25101" spans="3:22" x14ac:dyDescent="0.3">
      <c r="C25101" s="6"/>
      <c r="H25101" s="8"/>
      <c r="I25101" s="4"/>
      <c r="V25101" s="27"/>
    </row>
    <row r="25102" spans="3:22" x14ac:dyDescent="0.3">
      <c r="C25102" s="6"/>
      <c r="H25102" s="8"/>
      <c r="I25102" s="4"/>
      <c r="V25102" s="27"/>
    </row>
    <row r="25103" spans="3:22" x14ac:dyDescent="0.3">
      <c r="C25103" s="6"/>
      <c r="H25103" s="8"/>
      <c r="I25103" s="4"/>
      <c r="V25103" s="27"/>
    </row>
    <row r="25104" spans="3:22" x14ac:dyDescent="0.3">
      <c r="C25104" s="6"/>
      <c r="H25104" s="8"/>
      <c r="I25104" s="4"/>
      <c r="V25104" s="27"/>
    </row>
    <row r="25105" spans="3:22" x14ac:dyDescent="0.3">
      <c r="C25105" s="6"/>
      <c r="H25105" s="8"/>
      <c r="I25105" s="4"/>
      <c r="V25105" s="27"/>
    </row>
    <row r="25106" spans="3:22" x14ac:dyDescent="0.3">
      <c r="C25106" s="6"/>
      <c r="H25106" s="8"/>
      <c r="I25106" s="4"/>
      <c r="V25106" s="27"/>
    </row>
    <row r="25107" spans="3:22" x14ac:dyDescent="0.3">
      <c r="C25107" s="6"/>
      <c r="H25107" s="8"/>
      <c r="I25107" s="4"/>
      <c r="V25107" s="27"/>
    </row>
    <row r="25108" spans="3:22" x14ac:dyDescent="0.3">
      <c r="C25108" s="6"/>
      <c r="H25108" s="8"/>
      <c r="I25108" s="4"/>
      <c r="V25108" s="27"/>
    </row>
    <row r="25109" spans="3:22" x14ac:dyDescent="0.3">
      <c r="C25109" s="6"/>
      <c r="H25109" s="8"/>
      <c r="I25109" s="4"/>
      <c r="V25109" s="27"/>
    </row>
    <row r="25110" spans="3:22" x14ac:dyDescent="0.3">
      <c r="C25110" s="6"/>
      <c r="H25110" s="8"/>
      <c r="I25110" s="4"/>
      <c r="V25110" s="27"/>
    </row>
    <row r="25111" spans="3:22" x14ac:dyDescent="0.3">
      <c r="C25111" s="6"/>
      <c r="H25111" s="8"/>
      <c r="I25111" s="4"/>
      <c r="V25111" s="27"/>
    </row>
    <row r="25112" spans="3:22" x14ac:dyDescent="0.3">
      <c r="C25112" s="6"/>
      <c r="H25112" s="8"/>
      <c r="I25112" s="4"/>
      <c r="V25112" s="27"/>
    </row>
    <row r="25113" spans="3:22" x14ac:dyDescent="0.3">
      <c r="C25113" s="6"/>
      <c r="H25113" s="8"/>
      <c r="I25113" s="4"/>
      <c r="V25113" s="27"/>
    </row>
    <row r="25114" spans="3:22" x14ac:dyDescent="0.3">
      <c r="C25114" s="6"/>
      <c r="H25114" s="8"/>
      <c r="I25114" s="4"/>
      <c r="V25114" s="27"/>
    </row>
    <row r="25115" spans="3:22" x14ac:dyDescent="0.3">
      <c r="C25115" s="6"/>
      <c r="H25115" s="8"/>
      <c r="I25115" s="4"/>
      <c r="V25115" s="27"/>
    </row>
    <row r="25116" spans="3:22" x14ac:dyDescent="0.3">
      <c r="C25116" s="6"/>
      <c r="H25116" s="8"/>
      <c r="I25116" s="4"/>
      <c r="V25116" s="27"/>
    </row>
    <row r="25117" spans="3:22" x14ac:dyDescent="0.3">
      <c r="C25117" s="6"/>
      <c r="H25117" s="8"/>
      <c r="I25117" s="4"/>
      <c r="V25117" s="27"/>
    </row>
    <row r="25118" spans="3:22" x14ac:dyDescent="0.3">
      <c r="C25118" s="6"/>
      <c r="H25118" s="8"/>
      <c r="I25118" s="4"/>
      <c r="V25118" s="27"/>
    </row>
    <row r="25119" spans="3:22" x14ac:dyDescent="0.3">
      <c r="C25119" s="6"/>
      <c r="H25119" s="8"/>
      <c r="I25119" s="4"/>
      <c r="V25119" s="27"/>
    </row>
    <row r="25120" spans="3:22" x14ac:dyDescent="0.3">
      <c r="C25120" s="6"/>
      <c r="H25120" s="8"/>
      <c r="I25120" s="4"/>
      <c r="V25120" s="27"/>
    </row>
    <row r="25121" spans="3:22" x14ac:dyDescent="0.3">
      <c r="C25121" s="6"/>
      <c r="H25121" s="8"/>
      <c r="I25121" s="4"/>
      <c r="V25121" s="27"/>
    </row>
    <row r="25122" spans="3:22" x14ac:dyDescent="0.3">
      <c r="C25122" s="6"/>
      <c r="H25122" s="8"/>
      <c r="I25122" s="4"/>
      <c r="V25122" s="27"/>
    </row>
    <row r="25123" spans="3:22" x14ac:dyDescent="0.3">
      <c r="C25123" s="6"/>
      <c r="H25123" s="8"/>
      <c r="I25123" s="4"/>
      <c r="V25123" s="27"/>
    </row>
    <row r="25124" spans="3:22" x14ac:dyDescent="0.3">
      <c r="C25124" s="6"/>
      <c r="H25124" s="8"/>
      <c r="I25124" s="4"/>
      <c r="V25124" s="27"/>
    </row>
    <row r="25125" spans="3:22" x14ac:dyDescent="0.3">
      <c r="C25125" s="6"/>
      <c r="H25125" s="8"/>
      <c r="I25125" s="4"/>
      <c r="V25125" s="27"/>
    </row>
    <row r="25126" spans="3:22" x14ac:dyDescent="0.3">
      <c r="C25126" s="6"/>
      <c r="H25126" s="8"/>
      <c r="I25126" s="4"/>
      <c r="V25126" s="27"/>
    </row>
    <row r="25127" spans="3:22" x14ac:dyDescent="0.3">
      <c r="C25127" s="6"/>
      <c r="H25127" s="8"/>
      <c r="I25127" s="4"/>
      <c r="V25127" s="27"/>
    </row>
    <row r="25128" spans="3:22" x14ac:dyDescent="0.3">
      <c r="C25128" s="6"/>
      <c r="H25128" s="8"/>
      <c r="I25128" s="4"/>
      <c r="V25128" s="27"/>
    </row>
    <row r="25129" spans="3:22" x14ac:dyDescent="0.3">
      <c r="C25129" s="6"/>
      <c r="H25129" s="8"/>
      <c r="I25129" s="4"/>
      <c r="V25129" s="27"/>
    </row>
    <row r="25130" spans="3:22" x14ac:dyDescent="0.3">
      <c r="C25130" s="6"/>
      <c r="H25130" s="8"/>
      <c r="I25130" s="4"/>
      <c r="V25130" s="27"/>
    </row>
    <row r="25131" spans="3:22" x14ac:dyDescent="0.3">
      <c r="C25131" s="6"/>
      <c r="H25131" s="8"/>
      <c r="I25131" s="4"/>
      <c r="V25131" s="27"/>
    </row>
    <row r="25132" spans="3:22" x14ac:dyDescent="0.3">
      <c r="C25132" s="6"/>
      <c r="H25132" s="8"/>
      <c r="I25132" s="4"/>
      <c r="V25132" s="27"/>
    </row>
    <row r="25133" spans="3:22" x14ac:dyDescent="0.3">
      <c r="C25133" s="6"/>
      <c r="H25133" s="8"/>
      <c r="I25133" s="4"/>
      <c r="V25133" s="27"/>
    </row>
    <row r="25134" spans="3:22" x14ac:dyDescent="0.3">
      <c r="C25134" s="6"/>
      <c r="H25134" s="8"/>
      <c r="I25134" s="4"/>
      <c r="V25134" s="27"/>
    </row>
    <row r="25135" spans="3:22" x14ac:dyDescent="0.3">
      <c r="C25135" s="6"/>
      <c r="H25135" s="8"/>
      <c r="I25135" s="4"/>
      <c r="V25135" s="27"/>
    </row>
    <row r="25136" spans="3:22" x14ac:dyDescent="0.3">
      <c r="C25136" s="6"/>
      <c r="H25136" s="8"/>
      <c r="I25136" s="4"/>
      <c r="V25136" s="27"/>
    </row>
    <row r="25137" spans="3:22" x14ac:dyDescent="0.3">
      <c r="C25137" s="6"/>
      <c r="H25137" s="8"/>
      <c r="I25137" s="4"/>
      <c r="V25137" s="27"/>
    </row>
    <row r="25138" spans="3:22" x14ac:dyDescent="0.3">
      <c r="C25138" s="6"/>
      <c r="H25138" s="8"/>
      <c r="I25138" s="4"/>
      <c r="V25138" s="27"/>
    </row>
    <row r="25139" spans="3:22" x14ac:dyDescent="0.3">
      <c r="C25139" s="6"/>
      <c r="H25139" s="8"/>
      <c r="I25139" s="4"/>
      <c r="V25139" s="27"/>
    </row>
    <row r="25140" spans="3:22" x14ac:dyDescent="0.3">
      <c r="C25140" s="6"/>
      <c r="H25140" s="8"/>
      <c r="I25140" s="4"/>
      <c r="V25140" s="27"/>
    </row>
    <row r="25141" spans="3:22" x14ac:dyDescent="0.3">
      <c r="C25141" s="6"/>
      <c r="H25141" s="8"/>
      <c r="I25141" s="4"/>
      <c r="V25141" s="27"/>
    </row>
    <row r="25142" spans="3:22" x14ac:dyDescent="0.3">
      <c r="C25142" s="6"/>
      <c r="H25142" s="8"/>
      <c r="I25142" s="4"/>
      <c r="V25142" s="27"/>
    </row>
    <row r="25143" spans="3:22" x14ac:dyDescent="0.3">
      <c r="C25143" s="6"/>
      <c r="H25143" s="8"/>
      <c r="I25143" s="4"/>
      <c r="V25143" s="27"/>
    </row>
    <row r="25144" spans="3:22" x14ac:dyDescent="0.3">
      <c r="C25144" s="6"/>
      <c r="H25144" s="8"/>
      <c r="I25144" s="4"/>
      <c r="V25144" s="27"/>
    </row>
    <row r="25145" spans="3:22" x14ac:dyDescent="0.3">
      <c r="C25145" s="6"/>
      <c r="H25145" s="8"/>
      <c r="I25145" s="4"/>
      <c r="V25145" s="27"/>
    </row>
    <row r="25146" spans="3:22" x14ac:dyDescent="0.3">
      <c r="C25146" s="6"/>
      <c r="H25146" s="8"/>
      <c r="I25146" s="4"/>
      <c r="V25146" s="27"/>
    </row>
    <row r="25147" spans="3:22" x14ac:dyDescent="0.3">
      <c r="C25147" s="6"/>
      <c r="H25147" s="8"/>
      <c r="I25147" s="4"/>
      <c r="V25147" s="27"/>
    </row>
    <row r="25148" spans="3:22" x14ac:dyDescent="0.3">
      <c r="C25148" s="6"/>
      <c r="H25148" s="8"/>
      <c r="I25148" s="4"/>
      <c r="V25148" s="27"/>
    </row>
    <row r="25149" spans="3:22" x14ac:dyDescent="0.3">
      <c r="C25149" s="6"/>
      <c r="H25149" s="8"/>
      <c r="I25149" s="4"/>
      <c r="V25149" s="27"/>
    </row>
    <row r="25150" spans="3:22" x14ac:dyDescent="0.3">
      <c r="C25150" s="6"/>
      <c r="H25150" s="8"/>
      <c r="I25150" s="4"/>
      <c r="V25150" s="27"/>
    </row>
    <row r="25151" spans="3:22" x14ac:dyDescent="0.3">
      <c r="C25151" s="6"/>
      <c r="H25151" s="8"/>
      <c r="I25151" s="4"/>
      <c r="V25151" s="27"/>
    </row>
    <row r="25152" spans="3:22" x14ac:dyDescent="0.3">
      <c r="C25152" s="6"/>
      <c r="H25152" s="8"/>
      <c r="I25152" s="4"/>
      <c r="V25152" s="27"/>
    </row>
    <row r="25153" spans="3:22" x14ac:dyDescent="0.3">
      <c r="C25153" s="6"/>
      <c r="H25153" s="8"/>
      <c r="I25153" s="4"/>
      <c r="V25153" s="27"/>
    </row>
    <row r="25154" spans="3:22" x14ac:dyDescent="0.3">
      <c r="C25154" s="6"/>
      <c r="H25154" s="8"/>
      <c r="I25154" s="4"/>
      <c r="V25154" s="27"/>
    </row>
    <row r="25155" spans="3:22" x14ac:dyDescent="0.3">
      <c r="C25155" s="6"/>
      <c r="H25155" s="8"/>
      <c r="I25155" s="4"/>
      <c r="V25155" s="27"/>
    </row>
    <row r="25156" spans="3:22" x14ac:dyDescent="0.3">
      <c r="C25156" s="6"/>
      <c r="H25156" s="8"/>
      <c r="I25156" s="4"/>
      <c r="V25156" s="27"/>
    </row>
    <row r="25157" spans="3:22" x14ac:dyDescent="0.3">
      <c r="C25157" s="6"/>
      <c r="H25157" s="8"/>
      <c r="I25157" s="4"/>
      <c r="V25157" s="27"/>
    </row>
    <row r="25158" spans="3:22" x14ac:dyDescent="0.3">
      <c r="C25158" s="6"/>
      <c r="H25158" s="8"/>
      <c r="I25158" s="4"/>
      <c r="V25158" s="27"/>
    </row>
    <row r="25159" spans="3:22" x14ac:dyDescent="0.3">
      <c r="C25159" s="6"/>
      <c r="H25159" s="8"/>
      <c r="I25159" s="4"/>
      <c r="V25159" s="27"/>
    </row>
    <row r="25160" spans="3:22" x14ac:dyDescent="0.3">
      <c r="C25160" s="6"/>
      <c r="H25160" s="8"/>
      <c r="I25160" s="4"/>
      <c r="V25160" s="27"/>
    </row>
    <row r="25161" spans="3:22" x14ac:dyDescent="0.3">
      <c r="C25161" s="6"/>
      <c r="H25161" s="8"/>
      <c r="I25161" s="4"/>
      <c r="V25161" s="27"/>
    </row>
    <row r="25162" spans="3:22" x14ac:dyDescent="0.3">
      <c r="C25162" s="6"/>
      <c r="H25162" s="8"/>
      <c r="I25162" s="4"/>
      <c r="V25162" s="27"/>
    </row>
    <row r="25163" spans="3:22" x14ac:dyDescent="0.3">
      <c r="C25163" s="6"/>
      <c r="H25163" s="8"/>
      <c r="I25163" s="4"/>
      <c r="V25163" s="27"/>
    </row>
    <row r="25164" spans="3:22" x14ac:dyDescent="0.3">
      <c r="C25164" s="6"/>
      <c r="H25164" s="8"/>
      <c r="I25164" s="4"/>
      <c r="V25164" s="27"/>
    </row>
    <row r="25165" spans="3:22" x14ac:dyDescent="0.3">
      <c r="C25165" s="6"/>
      <c r="H25165" s="8"/>
      <c r="I25165" s="4"/>
      <c r="V25165" s="27"/>
    </row>
    <row r="25166" spans="3:22" x14ac:dyDescent="0.3">
      <c r="C25166" s="6"/>
      <c r="H25166" s="8"/>
      <c r="I25166" s="4"/>
      <c r="V25166" s="27"/>
    </row>
    <row r="25167" spans="3:22" x14ac:dyDescent="0.3">
      <c r="C25167" s="6"/>
      <c r="H25167" s="8"/>
      <c r="I25167" s="4"/>
      <c r="V25167" s="27"/>
    </row>
    <row r="25168" spans="3:22" x14ac:dyDescent="0.3">
      <c r="C25168" s="6"/>
      <c r="H25168" s="8"/>
      <c r="I25168" s="4"/>
      <c r="V25168" s="27"/>
    </row>
    <row r="25169" spans="3:22" x14ac:dyDescent="0.3">
      <c r="C25169" s="6"/>
      <c r="H25169" s="8"/>
      <c r="I25169" s="4"/>
      <c r="V25169" s="27"/>
    </row>
    <row r="25170" spans="3:22" x14ac:dyDescent="0.3">
      <c r="C25170" s="6"/>
      <c r="H25170" s="8"/>
      <c r="I25170" s="4"/>
      <c r="V25170" s="27"/>
    </row>
    <row r="25171" spans="3:22" x14ac:dyDescent="0.3">
      <c r="C25171" s="6"/>
      <c r="H25171" s="8"/>
      <c r="I25171" s="4"/>
      <c r="V25171" s="27"/>
    </row>
    <row r="25172" spans="3:22" x14ac:dyDescent="0.3">
      <c r="C25172" s="6"/>
      <c r="H25172" s="8"/>
      <c r="I25172" s="4"/>
      <c r="V25172" s="27"/>
    </row>
    <row r="25173" spans="3:22" x14ac:dyDescent="0.3">
      <c r="C25173" s="6"/>
      <c r="H25173" s="8"/>
      <c r="I25173" s="4"/>
      <c r="V25173" s="27"/>
    </row>
    <row r="25174" spans="3:22" x14ac:dyDescent="0.3">
      <c r="C25174" s="6"/>
      <c r="H25174" s="8"/>
      <c r="I25174" s="4"/>
      <c r="V25174" s="27"/>
    </row>
    <row r="25175" spans="3:22" x14ac:dyDescent="0.3">
      <c r="C25175" s="6"/>
      <c r="H25175" s="8"/>
      <c r="I25175" s="4"/>
      <c r="V25175" s="27"/>
    </row>
    <row r="25176" spans="3:22" x14ac:dyDescent="0.3">
      <c r="C25176" s="6"/>
      <c r="H25176" s="8"/>
      <c r="I25176" s="4"/>
      <c r="V25176" s="27"/>
    </row>
    <row r="25177" spans="3:22" x14ac:dyDescent="0.3">
      <c r="C25177" s="6"/>
      <c r="H25177" s="8"/>
      <c r="I25177" s="4"/>
      <c r="V25177" s="27"/>
    </row>
    <row r="25178" spans="3:22" x14ac:dyDescent="0.3">
      <c r="C25178" s="6"/>
      <c r="H25178" s="8"/>
      <c r="I25178" s="4"/>
      <c r="V25178" s="27"/>
    </row>
    <row r="25179" spans="3:22" x14ac:dyDescent="0.3">
      <c r="C25179" s="6"/>
      <c r="H25179" s="8"/>
      <c r="I25179" s="4"/>
      <c r="V25179" s="27"/>
    </row>
    <row r="25180" spans="3:22" x14ac:dyDescent="0.3">
      <c r="C25180" s="6"/>
      <c r="H25180" s="8"/>
      <c r="I25180" s="4"/>
      <c r="V25180" s="27"/>
    </row>
    <row r="25181" spans="3:22" x14ac:dyDescent="0.3">
      <c r="C25181" s="6"/>
      <c r="H25181" s="8"/>
      <c r="I25181" s="4"/>
      <c r="V25181" s="27"/>
    </row>
    <row r="25182" spans="3:22" x14ac:dyDescent="0.3">
      <c r="C25182" s="6"/>
      <c r="H25182" s="8"/>
      <c r="I25182" s="4"/>
      <c r="V25182" s="27"/>
    </row>
    <row r="25183" spans="3:22" x14ac:dyDescent="0.3">
      <c r="C25183" s="6"/>
      <c r="H25183" s="8"/>
      <c r="I25183" s="4"/>
      <c r="V25183" s="27"/>
    </row>
    <row r="25184" spans="3:22" x14ac:dyDescent="0.3">
      <c r="C25184" s="6"/>
      <c r="H25184" s="8"/>
      <c r="I25184" s="4"/>
      <c r="V25184" s="27"/>
    </row>
    <row r="25185" spans="3:22" x14ac:dyDescent="0.3">
      <c r="C25185" s="6"/>
      <c r="H25185" s="8"/>
      <c r="I25185" s="4"/>
      <c r="V25185" s="27"/>
    </row>
    <row r="25186" spans="3:22" x14ac:dyDescent="0.3">
      <c r="C25186" s="6"/>
      <c r="H25186" s="8"/>
      <c r="I25186" s="4"/>
      <c r="V25186" s="27"/>
    </row>
    <row r="25187" spans="3:22" x14ac:dyDescent="0.3">
      <c r="C25187" s="6"/>
      <c r="H25187" s="8"/>
      <c r="I25187" s="4"/>
      <c r="V25187" s="27"/>
    </row>
    <row r="25188" spans="3:22" x14ac:dyDescent="0.3">
      <c r="C25188" s="6"/>
      <c r="H25188" s="8"/>
      <c r="I25188" s="4"/>
      <c r="V25188" s="27"/>
    </row>
    <row r="25189" spans="3:22" x14ac:dyDescent="0.3">
      <c r="C25189" s="6"/>
      <c r="H25189" s="8"/>
      <c r="I25189" s="4"/>
      <c r="V25189" s="27"/>
    </row>
    <row r="25190" spans="3:22" x14ac:dyDescent="0.3">
      <c r="C25190" s="6"/>
      <c r="H25190" s="8"/>
      <c r="I25190" s="4"/>
      <c r="V25190" s="27"/>
    </row>
    <row r="25191" spans="3:22" x14ac:dyDescent="0.3">
      <c r="C25191" s="6"/>
      <c r="H25191" s="8"/>
      <c r="I25191" s="4"/>
      <c r="V25191" s="27"/>
    </row>
    <row r="25192" spans="3:22" x14ac:dyDescent="0.3">
      <c r="C25192" s="6"/>
      <c r="H25192" s="8"/>
      <c r="I25192" s="4"/>
      <c r="V25192" s="27"/>
    </row>
    <row r="25193" spans="3:22" x14ac:dyDescent="0.3">
      <c r="C25193" s="6"/>
      <c r="H25193" s="8"/>
      <c r="I25193" s="4"/>
      <c r="V25193" s="27"/>
    </row>
    <row r="25194" spans="3:22" x14ac:dyDescent="0.3">
      <c r="C25194" s="6"/>
      <c r="H25194" s="8"/>
      <c r="I25194" s="4"/>
      <c r="V25194" s="27"/>
    </row>
    <row r="25195" spans="3:22" x14ac:dyDescent="0.3">
      <c r="C25195" s="6"/>
      <c r="H25195" s="8"/>
      <c r="I25195" s="4"/>
      <c r="V25195" s="27"/>
    </row>
    <row r="25196" spans="3:22" x14ac:dyDescent="0.3">
      <c r="C25196" s="6"/>
      <c r="H25196" s="8"/>
      <c r="I25196" s="4"/>
      <c r="V25196" s="27"/>
    </row>
    <row r="25197" spans="3:22" x14ac:dyDescent="0.3">
      <c r="C25197" s="6"/>
      <c r="H25197" s="8"/>
      <c r="I25197" s="4"/>
      <c r="V25197" s="27"/>
    </row>
    <row r="25198" spans="3:22" x14ac:dyDescent="0.3">
      <c r="C25198" s="6"/>
      <c r="H25198" s="8"/>
      <c r="I25198" s="4"/>
      <c r="V25198" s="27"/>
    </row>
    <row r="25199" spans="3:22" x14ac:dyDescent="0.3">
      <c r="C25199" s="6"/>
      <c r="H25199" s="8"/>
      <c r="I25199" s="4"/>
      <c r="V25199" s="27"/>
    </row>
    <row r="25200" spans="3:22" x14ac:dyDescent="0.3">
      <c r="C25200" s="6"/>
      <c r="H25200" s="8"/>
      <c r="I25200" s="4"/>
      <c r="V25200" s="27"/>
    </row>
    <row r="25201" spans="3:22" x14ac:dyDescent="0.3">
      <c r="C25201" s="6"/>
      <c r="H25201" s="8"/>
      <c r="I25201" s="4"/>
      <c r="V25201" s="27"/>
    </row>
    <row r="25202" spans="3:22" x14ac:dyDescent="0.3">
      <c r="C25202" s="6"/>
      <c r="H25202" s="8"/>
      <c r="I25202" s="4"/>
      <c r="V25202" s="27"/>
    </row>
    <row r="25203" spans="3:22" x14ac:dyDescent="0.3">
      <c r="C25203" s="6"/>
      <c r="H25203" s="8"/>
      <c r="I25203" s="4"/>
      <c r="V25203" s="27"/>
    </row>
    <row r="25204" spans="3:22" x14ac:dyDescent="0.3">
      <c r="C25204" s="6"/>
      <c r="H25204" s="8"/>
      <c r="I25204" s="4"/>
      <c r="V25204" s="27"/>
    </row>
    <row r="25205" spans="3:22" x14ac:dyDescent="0.3">
      <c r="C25205" s="6"/>
      <c r="H25205" s="8"/>
      <c r="I25205" s="4"/>
      <c r="V25205" s="27"/>
    </row>
    <row r="25206" spans="3:22" x14ac:dyDescent="0.3">
      <c r="C25206" s="6"/>
      <c r="H25206" s="8"/>
      <c r="I25206" s="4"/>
      <c r="V25206" s="27"/>
    </row>
    <row r="25207" spans="3:22" x14ac:dyDescent="0.3">
      <c r="C25207" s="6"/>
      <c r="H25207" s="8"/>
      <c r="I25207" s="4"/>
      <c r="V25207" s="27"/>
    </row>
    <row r="25208" spans="3:22" x14ac:dyDescent="0.3">
      <c r="C25208" s="6"/>
      <c r="H25208" s="8"/>
      <c r="I25208" s="4"/>
      <c r="V25208" s="27"/>
    </row>
    <row r="25209" spans="3:22" x14ac:dyDescent="0.3">
      <c r="C25209" s="6"/>
      <c r="H25209" s="8"/>
      <c r="I25209" s="4"/>
      <c r="V25209" s="27"/>
    </row>
    <row r="25210" spans="3:22" x14ac:dyDescent="0.3">
      <c r="C25210" s="6"/>
      <c r="H25210" s="8"/>
      <c r="I25210" s="4"/>
      <c r="V25210" s="27"/>
    </row>
    <row r="25211" spans="3:22" x14ac:dyDescent="0.3">
      <c r="C25211" s="6"/>
      <c r="H25211" s="8"/>
      <c r="I25211" s="4"/>
      <c r="V25211" s="27"/>
    </row>
    <row r="25212" spans="3:22" x14ac:dyDescent="0.3">
      <c r="C25212" s="6"/>
      <c r="H25212" s="8"/>
      <c r="I25212" s="4"/>
      <c r="V25212" s="27"/>
    </row>
    <row r="25213" spans="3:22" x14ac:dyDescent="0.3">
      <c r="C25213" s="6"/>
      <c r="H25213" s="8"/>
      <c r="I25213" s="4"/>
      <c r="V25213" s="27"/>
    </row>
    <row r="25214" spans="3:22" x14ac:dyDescent="0.3">
      <c r="C25214" s="6"/>
      <c r="H25214" s="8"/>
      <c r="I25214" s="4"/>
      <c r="V25214" s="27"/>
    </row>
    <row r="25215" spans="3:22" x14ac:dyDescent="0.3">
      <c r="C25215" s="6"/>
      <c r="H25215" s="8"/>
      <c r="I25215" s="4"/>
      <c r="V25215" s="27"/>
    </row>
    <row r="25216" spans="3:22" x14ac:dyDescent="0.3">
      <c r="C25216" s="6"/>
      <c r="H25216" s="8"/>
      <c r="I25216" s="4"/>
      <c r="V25216" s="27"/>
    </row>
    <row r="25217" spans="3:22" x14ac:dyDescent="0.3">
      <c r="C25217" s="6"/>
      <c r="H25217" s="8"/>
      <c r="I25217" s="4"/>
      <c r="V25217" s="27"/>
    </row>
    <row r="25218" spans="3:22" x14ac:dyDescent="0.3">
      <c r="C25218" s="6"/>
      <c r="H25218" s="8"/>
      <c r="I25218" s="4"/>
      <c r="V25218" s="27"/>
    </row>
    <row r="25219" spans="3:22" x14ac:dyDescent="0.3">
      <c r="C25219" s="6"/>
      <c r="H25219" s="8"/>
      <c r="I25219" s="4"/>
      <c r="V25219" s="27"/>
    </row>
    <row r="25220" spans="3:22" x14ac:dyDescent="0.3">
      <c r="C25220" s="6"/>
      <c r="H25220" s="8"/>
      <c r="I25220" s="4"/>
      <c r="V25220" s="27"/>
    </row>
    <row r="25221" spans="3:22" x14ac:dyDescent="0.3">
      <c r="C25221" s="6"/>
      <c r="H25221" s="8"/>
      <c r="I25221" s="4"/>
      <c r="V25221" s="27"/>
    </row>
    <row r="25222" spans="3:22" x14ac:dyDescent="0.3">
      <c r="C25222" s="6"/>
      <c r="H25222" s="8"/>
      <c r="I25222" s="4"/>
      <c r="V25222" s="27"/>
    </row>
    <row r="25223" spans="3:22" x14ac:dyDescent="0.3">
      <c r="C25223" s="6"/>
      <c r="H25223" s="8"/>
      <c r="I25223" s="4"/>
      <c r="V25223" s="27"/>
    </row>
    <row r="25224" spans="3:22" x14ac:dyDescent="0.3">
      <c r="C25224" s="6"/>
      <c r="H25224" s="8"/>
      <c r="I25224" s="4"/>
      <c r="V25224" s="27"/>
    </row>
    <row r="25225" spans="3:22" x14ac:dyDescent="0.3">
      <c r="C25225" s="6"/>
      <c r="H25225" s="8"/>
      <c r="I25225" s="4"/>
      <c r="V25225" s="27"/>
    </row>
    <row r="25226" spans="3:22" x14ac:dyDescent="0.3">
      <c r="C25226" s="6"/>
      <c r="H25226" s="8"/>
      <c r="I25226" s="4"/>
      <c r="V25226" s="27"/>
    </row>
    <row r="25227" spans="3:22" x14ac:dyDescent="0.3">
      <c r="C25227" s="6"/>
      <c r="H25227" s="8"/>
      <c r="I25227" s="4"/>
      <c r="V25227" s="27"/>
    </row>
    <row r="25228" spans="3:22" x14ac:dyDescent="0.3">
      <c r="C25228" s="6"/>
      <c r="H25228" s="8"/>
      <c r="I25228" s="4"/>
      <c r="V25228" s="27"/>
    </row>
    <row r="25229" spans="3:22" x14ac:dyDescent="0.3">
      <c r="C25229" s="6"/>
      <c r="H25229" s="8"/>
      <c r="I25229" s="4"/>
      <c r="V25229" s="27"/>
    </row>
    <row r="25230" spans="3:22" x14ac:dyDescent="0.3">
      <c r="C25230" s="6"/>
      <c r="H25230" s="8"/>
      <c r="I25230" s="4"/>
      <c r="V25230" s="27"/>
    </row>
    <row r="25231" spans="3:22" x14ac:dyDescent="0.3">
      <c r="C25231" s="6"/>
      <c r="H25231" s="8"/>
      <c r="I25231" s="4"/>
      <c r="V25231" s="27"/>
    </row>
    <row r="25232" spans="3:22" x14ac:dyDescent="0.3">
      <c r="C25232" s="6"/>
      <c r="H25232" s="8"/>
      <c r="I25232" s="4"/>
      <c r="V25232" s="27"/>
    </row>
    <row r="25233" spans="3:22" x14ac:dyDescent="0.3">
      <c r="C25233" s="6"/>
      <c r="H25233" s="8"/>
      <c r="I25233" s="4"/>
      <c r="V25233" s="27"/>
    </row>
    <row r="25234" spans="3:22" x14ac:dyDescent="0.3">
      <c r="C25234" s="6"/>
      <c r="H25234" s="8"/>
      <c r="I25234" s="4"/>
      <c r="V25234" s="27"/>
    </row>
    <row r="25235" spans="3:22" x14ac:dyDescent="0.3">
      <c r="C25235" s="6"/>
      <c r="H25235" s="8"/>
      <c r="I25235" s="4"/>
      <c r="V25235" s="27"/>
    </row>
    <row r="25236" spans="3:22" x14ac:dyDescent="0.3">
      <c r="C25236" s="6"/>
      <c r="H25236" s="8"/>
      <c r="I25236" s="4"/>
      <c r="V25236" s="27"/>
    </row>
    <row r="25237" spans="3:22" x14ac:dyDescent="0.3">
      <c r="C25237" s="6"/>
      <c r="H25237" s="8"/>
      <c r="I25237" s="4"/>
      <c r="V25237" s="27"/>
    </row>
    <row r="25238" spans="3:22" x14ac:dyDescent="0.3">
      <c r="C25238" s="6"/>
      <c r="H25238" s="8"/>
      <c r="I25238" s="4"/>
      <c r="V25238" s="27"/>
    </row>
    <row r="25239" spans="3:22" x14ac:dyDescent="0.3">
      <c r="C25239" s="6"/>
      <c r="H25239" s="8"/>
      <c r="I25239" s="4"/>
      <c r="V25239" s="27"/>
    </row>
    <row r="25240" spans="3:22" x14ac:dyDescent="0.3">
      <c r="C25240" s="6"/>
      <c r="H25240" s="8"/>
      <c r="I25240" s="4"/>
      <c r="V25240" s="27"/>
    </row>
    <row r="25241" spans="3:22" x14ac:dyDescent="0.3">
      <c r="C25241" s="6"/>
      <c r="H25241" s="8"/>
      <c r="I25241" s="4"/>
      <c r="V25241" s="27"/>
    </row>
    <row r="25242" spans="3:22" x14ac:dyDescent="0.3">
      <c r="C25242" s="6"/>
      <c r="H25242" s="8"/>
      <c r="I25242" s="4"/>
      <c r="V25242" s="27"/>
    </row>
    <row r="25243" spans="3:22" x14ac:dyDescent="0.3">
      <c r="C25243" s="6"/>
      <c r="H25243" s="8"/>
      <c r="I25243" s="4"/>
      <c r="V25243" s="27"/>
    </row>
    <row r="25244" spans="3:22" x14ac:dyDescent="0.3">
      <c r="C25244" s="6"/>
      <c r="H25244" s="8"/>
      <c r="I25244" s="4"/>
      <c r="V25244" s="27"/>
    </row>
    <row r="25245" spans="3:22" x14ac:dyDescent="0.3">
      <c r="C25245" s="6"/>
      <c r="H25245" s="8"/>
      <c r="I25245" s="4"/>
      <c r="V25245" s="27"/>
    </row>
    <row r="25246" spans="3:22" x14ac:dyDescent="0.3">
      <c r="C25246" s="6"/>
      <c r="H25246" s="8"/>
      <c r="I25246" s="4"/>
      <c r="V25246" s="27"/>
    </row>
    <row r="25247" spans="3:22" x14ac:dyDescent="0.3">
      <c r="C25247" s="6"/>
      <c r="H25247" s="8"/>
      <c r="I25247" s="4"/>
      <c r="V25247" s="27"/>
    </row>
    <row r="25248" spans="3:22" x14ac:dyDescent="0.3">
      <c r="C25248" s="6"/>
      <c r="H25248" s="8"/>
      <c r="I25248" s="4"/>
      <c r="V25248" s="27"/>
    </row>
    <row r="25249" spans="3:22" x14ac:dyDescent="0.3">
      <c r="C25249" s="6"/>
      <c r="H25249" s="8"/>
      <c r="I25249" s="4"/>
      <c r="V25249" s="27"/>
    </row>
    <row r="25250" spans="3:22" x14ac:dyDescent="0.3">
      <c r="C25250" s="6"/>
      <c r="H25250" s="8"/>
      <c r="I25250" s="4"/>
      <c r="V25250" s="27"/>
    </row>
    <row r="25251" spans="3:22" x14ac:dyDescent="0.3">
      <c r="C25251" s="6"/>
      <c r="H25251" s="8"/>
      <c r="I25251" s="4"/>
      <c r="V25251" s="27"/>
    </row>
    <row r="25252" spans="3:22" x14ac:dyDescent="0.3">
      <c r="C25252" s="6"/>
      <c r="H25252" s="8"/>
      <c r="I25252" s="4"/>
      <c r="V25252" s="27"/>
    </row>
    <row r="25253" spans="3:22" x14ac:dyDescent="0.3">
      <c r="C25253" s="6"/>
      <c r="H25253" s="8"/>
      <c r="I25253" s="4"/>
      <c r="V25253" s="27"/>
    </row>
    <row r="25254" spans="3:22" x14ac:dyDescent="0.3">
      <c r="C25254" s="6"/>
      <c r="H25254" s="8"/>
      <c r="I25254" s="4"/>
      <c r="V25254" s="27"/>
    </row>
    <row r="25255" spans="3:22" x14ac:dyDescent="0.3">
      <c r="C25255" s="6"/>
      <c r="H25255" s="8"/>
      <c r="I25255" s="4"/>
      <c r="V25255" s="27"/>
    </row>
    <row r="25256" spans="3:22" x14ac:dyDescent="0.3">
      <c r="C25256" s="6"/>
      <c r="H25256" s="8"/>
      <c r="I25256" s="4"/>
      <c r="V25256" s="27"/>
    </row>
    <row r="25257" spans="3:22" x14ac:dyDescent="0.3">
      <c r="C25257" s="6"/>
      <c r="H25257" s="8"/>
      <c r="I25257" s="4"/>
      <c r="V25257" s="27"/>
    </row>
    <row r="25258" spans="3:22" x14ac:dyDescent="0.3">
      <c r="C25258" s="6"/>
      <c r="H25258" s="8"/>
      <c r="I25258" s="4"/>
      <c r="V25258" s="27"/>
    </row>
    <row r="25259" spans="3:22" x14ac:dyDescent="0.3">
      <c r="C25259" s="6"/>
      <c r="H25259" s="8"/>
      <c r="I25259" s="4"/>
      <c r="V25259" s="27"/>
    </row>
    <row r="25260" spans="3:22" x14ac:dyDescent="0.3">
      <c r="C25260" s="6"/>
      <c r="H25260" s="8"/>
      <c r="I25260" s="4"/>
      <c r="V25260" s="27"/>
    </row>
    <row r="25261" spans="3:22" x14ac:dyDescent="0.3">
      <c r="C25261" s="6"/>
      <c r="H25261" s="8"/>
      <c r="I25261" s="4"/>
      <c r="V25261" s="27"/>
    </row>
    <row r="25262" spans="3:22" x14ac:dyDescent="0.3">
      <c r="C25262" s="6"/>
      <c r="H25262" s="8"/>
      <c r="I25262" s="4"/>
      <c r="V25262" s="27"/>
    </row>
    <row r="25263" spans="3:22" x14ac:dyDescent="0.3">
      <c r="C25263" s="6"/>
      <c r="H25263" s="8"/>
      <c r="I25263" s="4"/>
      <c r="V25263" s="27"/>
    </row>
    <row r="25264" spans="3:22" x14ac:dyDescent="0.3">
      <c r="C25264" s="6"/>
      <c r="H25264" s="8"/>
      <c r="I25264" s="4"/>
      <c r="V25264" s="27"/>
    </row>
    <row r="25265" spans="3:22" x14ac:dyDescent="0.3">
      <c r="C25265" s="6"/>
      <c r="H25265" s="8"/>
      <c r="I25265" s="4"/>
      <c r="V25265" s="27"/>
    </row>
    <row r="25266" spans="3:22" x14ac:dyDescent="0.3">
      <c r="C25266" s="6"/>
      <c r="H25266" s="8"/>
      <c r="I25266" s="4"/>
      <c r="V25266" s="27"/>
    </row>
    <row r="25267" spans="3:22" x14ac:dyDescent="0.3">
      <c r="C25267" s="6"/>
      <c r="H25267" s="8"/>
      <c r="I25267" s="4"/>
      <c r="V25267" s="27"/>
    </row>
    <row r="25268" spans="3:22" x14ac:dyDescent="0.3">
      <c r="C25268" s="6"/>
      <c r="H25268" s="8"/>
      <c r="I25268" s="4"/>
      <c r="V25268" s="27"/>
    </row>
    <row r="25269" spans="3:22" x14ac:dyDescent="0.3">
      <c r="C25269" s="6"/>
      <c r="H25269" s="8"/>
      <c r="I25269" s="4"/>
      <c r="V25269" s="27"/>
    </row>
    <row r="25270" spans="3:22" x14ac:dyDescent="0.3">
      <c r="C25270" s="6"/>
      <c r="H25270" s="8"/>
      <c r="I25270" s="4"/>
      <c r="V25270" s="27"/>
    </row>
    <row r="25271" spans="3:22" x14ac:dyDescent="0.3">
      <c r="C25271" s="6"/>
      <c r="H25271" s="8"/>
      <c r="I25271" s="4"/>
      <c r="V25271" s="27"/>
    </row>
    <row r="25272" spans="3:22" x14ac:dyDescent="0.3">
      <c r="C25272" s="6"/>
      <c r="H25272" s="8"/>
      <c r="I25272" s="4"/>
      <c r="V25272" s="27"/>
    </row>
    <row r="25273" spans="3:22" x14ac:dyDescent="0.3">
      <c r="C25273" s="6"/>
      <c r="H25273" s="8"/>
      <c r="I25273" s="4"/>
      <c r="V25273" s="27"/>
    </row>
    <row r="25274" spans="3:22" x14ac:dyDescent="0.3">
      <c r="C25274" s="6"/>
      <c r="H25274" s="8"/>
      <c r="I25274" s="4"/>
      <c r="V25274" s="27"/>
    </row>
    <row r="25275" spans="3:22" x14ac:dyDescent="0.3">
      <c r="C25275" s="6"/>
      <c r="H25275" s="8"/>
      <c r="I25275" s="4"/>
      <c r="V25275" s="27"/>
    </row>
    <row r="25276" spans="3:22" x14ac:dyDescent="0.3">
      <c r="C25276" s="6"/>
      <c r="H25276" s="8"/>
      <c r="I25276" s="4"/>
      <c r="V25276" s="27"/>
    </row>
    <row r="25277" spans="3:22" x14ac:dyDescent="0.3">
      <c r="C25277" s="6"/>
      <c r="H25277" s="8"/>
      <c r="I25277" s="4"/>
      <c r="V25277" s="27"/>
    </row>
    <row r="25278" spans="3:22" x14ac:dyDescent="0.3">
      <c r="C25278" s="6"/>
      <c r="H25278" s="8"/>
      <c r="I25278" s="4"/>
      <c r="V25278" s="27"/>
    </row>
    <row r="25279" spans="3:22" x14ac:dyDescent="0.3">
      <c r="C25279" s="6"/>
      <c r="H25279" s="8"/>
      <c r="I25279" s="4"/>
      <c r="V25279" s="27"/>
    </row>
    <row r="25280" spans="3:22" x14ac:dyDescent="0.3">
      <c r="C25280" s="6"/>
      <c r="H25280" s="8"/>
      <c r="I25280" s="4"/>
      <c r="V25280" s="27"/>
    </row>
    <row r="25281" spans="3:22" x14ac:dyDescent="0.3">
      <c r="C25281" s="6"/>
      <c r="H25281" s="8"/>
      <c r="I25281" s="4"/>
      <c r="V25281" s="27"/>
    </row>
    <row r="25282" spans="3:22" x14ac:dyDescent="0.3">
      <c r="C25282" s="6"/>
      <c r="H25282" s="8"/>
      <c r="I25282" s="4"/>
      <c r="V25282" s="27"/>
    </row>
    <row r="25283" spans="3:22" x14ac:dyDescent="0.3">
      <c r="C25283" s="6"/>
      <c r="H25283" s="8"/>
      <c r="I25283" s="4"/>
      <c r="V25283" s="27"/>
    </row>
    <row r="25284" spans="3:22" x14ac:dyDescent="0.3">
      <c r="C25284" s="6"/>
      <c r="H25284" s="8"/>
      <c r="I25284" s="4"/>
      <c r="V25284" s="27"/>
    </row>
    <row r="25285" spans="3:22" x14ac:dyDescent="0.3">
      <c r="C25285" s="6"/>
      <c r="H25285" s="8"/>
      <c r="I25285" s="4"/>
      <c r="V25285" s="27"/>
    </row>
    <row r="25286" spans="3:22" x14ac:dyDescent="0.3">
      <c r="C25286" s="6"/>
      <c r="H25286" s="8"/>
      <c r="I25286" s="4"/>
      <c r="V25286" s="27"/>
    </row>
    <row r="25287" spans="3:22" x14ac:dyDescent="0.3">
      <c r="C25287" s="6"/>
      <c r="H25287" s="8"/>
      <c r="I25287" s="4"/>
      <c r="V25287" s="27"/>
    </row>
    <row r="25288" spans="3:22" x14ac:dyDescent="0.3">
      <c r="C25288" s="6"/>
      <c r="H25288" s="8"/>
      <c r="I25288" s="4"/>
      <c r="V25288" s="27"/>
    </row>
    <row r="25289" spans="3:22" x14ac:dyDescent="0.3">
      <c r="C25289" s="6"/>
      <c r="H25289" s="8"/>
      <c r="I25289" s="4"/>
      <c r="V25289" s="27"/>
    </row>
    <row r="25290" spans="3:22" x14ac:dyDescent="0.3">
      <c r="C25290" s="6"/>
      <c r="H25290" s="8"/>
      <c r="I25290" s="4"/>
      <c r="V25290" s="27"/>
    </row>
    <row r="25291" spans="3:22" x14ac:dyDescent="0.3">
      <c r="C25291" s="6"/>
      <c r="H25291" s="8"/>
      <c r="I25291" s="4"/>
      <c r="V25291" s="27"/>
    </row>
    <row r="25292" spans="3:22" x14ac:dyDescent="0.3">
      <c r="C25292" s="6"/>
      <c r="H25292" s="8"/>
      <c r="I25292" s="4"/>
      <c r="V25292" s="27"/>
    </row>
    <row r="25293" spans="3:22" x14ac:dyDescent="0.3">
      <c r="C25293" s="6"/>
      <c r="H25293" s="8"/>
      <c r="I25293" s="4"/>
      <c r="V25293" s="27"/>
    </row>
    <row r="25294" spans="3:22" x14ac:dyDescent="0.3">
      <c r="C25294" s="6"/>
      <c r="H25294" s="8"/>
      <c r="I25294" s="4"/>
      <c r="V25294" s="27"/>
    </row>
    <row r="25295" spans="3:22" x14ac:dyDescent="0.3">
      <c r="C25295" s="6"/>
      <c r="H25295" s="8"/>
      <c r="I25295" s="4"/>
      <c r="V25295" s="27"/>
    </row>
    <row r="25296" spans="3:22" x14ac:dyDescent="0.3">
      <c r="C25296" s="6"/>
      <c r="H25296" s="8"/>
      <c r="I25296" s="4"/>
      <c r="V25296" s="27"/>
    </row>
    <row r="25297" spans="3:22" x14ac:dyDescent="0.3">
      <c r="C25297" s="6"/>
      <c r="H25297" s="8"/>
      <c r="I25297" s="4"/>
      <c r="V25297" s="27"/>
    </row>
    <row r="25298" spans="3:22" x14ac:dyDescent="0.3">
      <c r="C25298" s="6"/>
      <c r="H25298" s="8"/>
      <c r="I25298" s="4"/>
      <c r="V25298" s="27"/>
    </row>
    <row r="25299" spans="3:22" x14ac:dyDescent="0.3">
      <c r="C25299" s="6"/>
      <c r="H25299" s="8"/>
      <c r="I25299" s="4"/>
      <c r="V25299" s="27"/>
    </row>
    <row r="25300" spans="3:22" x14ac:dyDescent="0.3">
      <c r="C25300" s="6"/>
      <c r="H25300" s="8"/>
      <c r="I25300" s="4"/>
      <c r="V25300" s="27"/>
    </row>
    <row r="25301" spans="3:22" x14ac:dyDescent="0.3">
      <c r="C25301" s="6"/>
      <c r="H25301" s="8"/>
      <c r="I25301" s="4"/>
      <c r="V25301" s="27"/>
    </row>
    <row r="25302" spans="3:22" x14ac:dyDescent="0.3">
      <c r="C25302" s="6"/>
      <c r="H25302" s="8"/>
      <c r="I25302" s="4"/>
      <c r="V25302" s="27"/>
    </row>
    <row r="25303" spans="3:22" x14ac:dyDescent="0.3">
      <c r="C25303" s="6"/>
      <c r="H25303" s="8"/>
      <c r="I25303" s="4"/>
      <c r="V25303" s="27"/>
    </row>
    <row r="25304" spans="3:22" x14ac:dyDescent="0.3">
      <c r="C25304" s="6"/>
      <c r="H25304" s="8"/>
      <c r="I25304" s="4"/>
      <c r="V25304" s="27"/>
    </row>
    <row r="25305" spans="3:22" x14ac:dyDescent="0.3">
      <c r="C25305" s="6"/>
      <c r="H25305" s="8"/>
      <c r="I25305" s="4"/>
      <c r="V25305" s="27"/>
    </row>
    <row r="25306" spans="3:22" x14ac:dyDescent="0.3">
      <c r="C25306" s="6"/>
      <c r="H25306" s="8"/>
      <c r="I25306" s="4"/>
      <c r="V25306" s="27"/>
    </row>
    <row r="25307" spans="3:22" x14ac:dyDescent="0.3">
      <c r="C25307" s="6"/>
      <c r="H25307" s="8"/>
      <c r="I25307" s="4"/>
      <c r="V25307" s="27"/>
    </row>
    <row r="25308" spans="3:22" x14ac:dyDescent="0.3">
      <c r="C25308" s="6"/>
      <c r="H25308" s="8"/>
      <c r="I25308" s="4"/>
      <c r="V25308" s="27"/>
    </row>
    <row r="25309" spans="3:22" x14ac:dyDescent="0.3">
      <c r="C25309" s="6"/>
      <c r="H25309" s="8"/>
      <c r="I25309" s="4"/>
      <c r="V25309" s="27"/>
    </row>
    <row r="25310" spans="3:22" x14ac:dyDescent="0.3">
      <c r="C25310" s="6"/>
      <c r="H25310" s="8"/>
      <c r="I25310" s="4"/>
      <c r="V25310" s="27"/>
    </row>
    <row r="25311" spans="3:22" x14ac:dyDescent="0.3">
      <c r="C25311" s="6"/>
      <c r="H25311" s="8"/>
      <c r="I25311" s="4"/>
      <c r="V25311" s="27"/>
    </row>
    <row r="25312" spans="3:22" x14ac:dyDescent="0.3">
      <c r="C25312" s="6"/>
      <c r="H25312" s="8"/>
      <c r="I25312" s="4"/>
      <c r="V25312" s="27"/>
    </row>
    <row r="25313" spans="3:22" x14ac:dyDescent="0.3">
      <c r="C25313" s="6"/>
      <c r="H25313" s="8"/>
      <c r="I25313" s="4"/>
      <c r="V25313" s="27"/>
    </row>
    <row r="25314" spans="3:22" x14ac:dyDescent="0.3">
      <c r="C25314" s="6"/>
      <c r="H25314" s="8"/>
      <c r="I25314" s="4"/>
      <c r="V25314" s="27"/>
    </row>
    <row r="25315" spans="3:22" x14ac:dyDescent="0.3">
      <c r="C25315" s="6"/>
      <c r="H25315" s="8"/>
      <c r="I25315" s="4"/>
      <c r="V25315" s="27"/>
    </row>
    <row r="25316" spans="3:22" x14ac:dyDescent="0.3">
      <c r="C25316" s="6"/>
      <c r="H25316" s="8"/>
      <c r="I25316" s="4"/>
      <c r="V25316" s="27"/>
    </row>
    <row r="25317" spans="3:22" x14ac:dyDescent="0.3">
      <c r="C25317" s="6"/>
      <c r="H25317" s="8"/>
      <c r="I25317" s="4"/>
      <c r="V25317" s="27"/>
    </row>
    <row r="25318" spans="3:22" x14ac:dyDescent="0.3">
      <c r="C25318" s="6"/>
      <c r="H25318" s="8"/>
      <c r="I25318" s="4"/>
      <c r="V25318" s="27"/>
    </row>
    <row r="25319" spans="3:22" x14ac:dyDescent="0.3">
      <c r="C25319" s="6"/>
      <c r="H25319" s="8"/>
      <c r="I25319" s="4"/>
      <c r="V25319" s="27"/>
    </row>
    <row r="25320" spans="3:22" x14ac:dyDescent="0.3">
      <c r="C25320" s="6"/>
      <c r="H25320" s="8"/>
      <c r="I25320" s="4"/>
      <c r="V25320" s="27"/>
    </row>
    <row r="25321" spans="3:22" x14ac:dyDescent="0.3">
      <c r="C25321" s="6"/>
      <c r="H25321" s="8"/>
      <c r="I25321" s="4"/>
      <c r="V25321" s="27"/>
    </row>
    <row r="25322" spans="3:22" x14ac:dyDescent="0.3">
      <c r="C25322" s="6"/>
      <c r="H25322" s="8"/>
      <c r="I25322" s="4"/>
      <c r="V25322" s="27"/>
    </row>
    <row r="25323" spans="3:22" x14ac:dyDescent="0.3">
      <c r="C25323" s="6"/>
      <c r="H25323" s="8"/>
      <c r="I25323" s="4"/>
      <c r="V25323" s="27"/>
    </row>
    <row r="25324" spans="3:22" x14ac:dyDescent="0.3">
      <c r="C25324" s="6"/>
      <c r="H25324" s="8"/>
      <c r="I25324" s="4"/>
      <c r="V25324" s="27"/>
    </row>
    <row r="25325" spans="3:22" x14ac:dyDescent="0.3">
      <c r="C25325" s="6"/>
      <c r="H25325" s="8"/>
      <c r="I25325" s="4"/>
      <c r="V25325" s="27"/>
    </row>
    <row r="25326" spans="3:22" x14ac:dyDescent="0.3">
      <c r="C25326" s="6"/>
      <c r="H25326" s="8"/>
      <c r="I25326" s="4"/>
      <c r="V25326" s="27"/>
    </row>
    <row r="25327" spans="3:22" x14ac:dyDescent="0.3">
      <c r="C25327" s="6"/>
      <c r="H25327" s="8"/>
      <c r="I25327" s="4"/>
      <c r="V25327" s="27"/>
    </row>
    <row r="25328" spans="3:22" x14ac:dyDescent="0.3">
      <c r="C25328" s="6"/>
      <c r="H25328" s="8"/>
      <c r="I25328" s="4"/>
      <c r="V25328" s="27"/>
    </row>
    <row r="25329" spans="3:22" x14ac:dyDescent="0.3">
      <c r="C25329" s="6"/>
      <c r="H25329" s="8"/>
      <c r="I25329" s="4"/>
      <c r="V25329" s="27"/>
    </row>
    <row r="25330" spans="3:22" x14ac:dyDescent="0.3">
      <c r="C25330" s="6"/>
      <c r="H25330" s="8"/>
      <c r="I25330" s="4"/>
      <c r="V25330" s="27"/>
    </row>
    <row r="25331" spans="3:22" x14ac:dyDescent="0.3">
      <c r="C25331" s="6"/>
      <c r="H25331" s="8"/>
      <c r="I25331" s="4"/>
      <c r="V25331" s="27"/>
    </row>
    <row r="25332" spans="3:22" x14ac:dyDescent="0.3">
      <c r="C25332" s="6"/>
      <c r="H25332" s="8"/>
      <c r="I25332" s="4"/>
      <c r="V25332" s="27"/>
    </row>
    <row r="25333" spans="3:22" x14ac:dyDescent="0.3">
      <c r="C25333" s="6"/>
      <c r="H25333" s="8"/>
      <c r="I25333" s="4"/>
      <c r="V25333" s="27"/>
    </row>
    <row r="25334" spans="3:22" x14ac:dyDescent="0.3">
      <c r="C25334" s="6"/>
      <c r="H25334" s="8"/>
      <c r="I25334" s="4"/>
      <c r="V25334" s="27"/>
    </row>
    <row r="25335" spans="3:22" x14ac:dyDescent="0.3">
      <c r="C25335" s="6"/>
      <c r="H25335" s="8"/>
      <c r="I25335" s="4"/>
      <c r="V25335" s="27"/>
    </row>
    <row r="25336" spans="3:22" x14ac:dyDescent="0.3">
      <c r="C25336" s="6"/>
      <c r="H25336" s="8"/>
      <c r="I25336" s="4"/>
      <c r="V25336" s="27"/>
    </row>
    <row r="25337" spans="3:22" x14ac:dyDescent="0.3">
      <c r="C25337" s="6"/>
      <c r="H25337" s="8"/>
      <c r="I25337" s="4"/>
      <c r="V25337" s="27"/>
    </row>
    <row r="25338" spans="3:22" x14ac:dyDescent="0.3">
      <c r="C25338" s="6"/>
      <c r="H25338" s="8"/>
      <c r="I25338" s="4"/>
      <c r="V25338" s="27"/>
    </row>
    <row r="25339" spans="3:22" x14ac:dyDescent="0.3">
      <c r="C25339" s="6"/>
      <c r="H25339" s="8"/>
      <c r="I25339" s="4"/>
      <c r="V25339" s="27"/>
    </row>
    <row r="25340" spans="3:22" x14ac:dyDescent="0.3">
      <c r="C25340" s="6"/>
      <c r="H25340" s="8"/>
      <c r="I25340" s="4"/>
      <c r="V25340" s="27"/>
    </row>
    <row r="25341" spans="3:22" x14ac:dyDescent="0.3">
      <c r="C25341" s="6"/>
      <c r="H25341" s="8"/>
      <c r="I25341" s="4"/>
      <c r="V25341" s="27"/>
    </row>
    <row r="25342" spans="3:22" x14ac:dyDescent="0.3">
      <c r="C25342" s="6"/>
      <c r="H25342" s="8"/>
      <c r="I25342" s="4"/>
      <c r="V25342" s="27"/>
    </row>
    <row r="25343" spans="3:22" x14ac:dyDescent="0.3">
      <c r="C25343" s="6"/>
      <c r="H25343" s="8"/>
      <c r="I25343" s="4"/>
      <c r="V25343" s="27"/>
    </row>
    <row r="25344" spans="3:22" x14ac:dyDescent="0.3">
      <c r="C25344" s="6"/>
      <c r="H25344" s="8"/>
      <c r="I25344" s="4"/>
      <c r="V25344" s="27"/>
    </row>
    <row r="25345" spans="3:22" x14ac:dyDescent="0.3">
      <c r="C25345" s="6"/>
      <c r="H25345" s="8"/>
      <c r="I25345" s="4"/>
      <c r="V25345" s="27"/>
    </row>
    <row r="25346" spans="3:22" x14ac:dyDescent="0.3">
      <c r="C25346" s="6"/>
      <c r="H25346" s="8"/>
      <c r="I25346" s="4"/>
      <c r="V25346" s="27"/>
    </row>
    <row r="25347" spans="3:22" x14ac:dyDescent="0.3">
      <c r="C25347" s="6"/>
      <c r="H25347" s="8"/>
      <c r="I25347" s="4"/>
      <c r="V25347" s="27"/>
    </row>
    <row r="25348" spans="3:22" x14ac:dyDescent="0.3">
      <c r="C25348" s="6"/>
      <c r="H25348" s="8"/>
      <c r="I25348" s="4"/>
      <c r="V25348" s="27"/>
    </row>
    <row r="25349" spans="3:22" x14ac:dyDescent="0.3">
      <c r="C25349" s="6"/>
      <c r="H25349" s="8"/>
      <c r="I25349" s="4"/>
      <c r="V25349" s="27"/>
    </row>
    <row r="25350" spans="3:22" x14ac:dyDescent="0.3">
      <c r="C25350" s="6"/>
      <c r="H25350" s="8"/>
      <c r="I25350" s="4"/>
      <c r="V25350" s="27"/>
    </row>
    <row r="25351" spans="3:22" x14ac:dyDescent="0.3">
      <c r="C25351" s="6"/>
      <c r="H25351" s="8"/>
      <c r="I25351" s="4"/>
      <c r="V25351" s="27"/>
    </row>
    <row r="25352" spans="3:22" x14ac:dyDescent="0.3">
      <c r="C25352" s="6"/>
      <c r="H25352" s="8"/>
      <c r="I25352" s="4"/>
      <c r="V25352" s="27"/>
    </row>
    <row r="25353" spans="3:22" x14ac:dyDescent="0.3">
      <c r="C25353" s="6"/>
      <c r="H25353" s="8"/>
      <c r="I25353" s="4"/>
      <c r="V25353" s="27"/>
    </row>
    <row r="25354" spans="3:22" x14ac:dyDescent="0.3">
      <c r="C25354" s="6"/>
      <c r="H25354" s="8"/>
      <c r="I25354" s="4"/>
      <c r="V25354" s="27"/>
    </row>
    <row r="25355" spans="3:22" x14ac:dyDescent="0.3">
      <c r="C25355" s="6"/>
      <c r="H25355" s="8"/>
      <c r="I25355" s="4"/>
      <c r="V25355" s="27"/>
    </row>
    <row r="25356" spans="3:22" x14ac:dyDescent="0.3">
      <c r="C25356" s="6"/>
      <c r="H25356" s="8"/>
      <c r="I25356" s="4"/>
      <c r="V25356" s="27"/>
    </row>
    <row r="25357" spans="3:22" x14ac:dyDescent="0.3">
      <c r="C25357" s="6"/>
      <c r="H25357" s="8"/>
      <c r="I25357" s="4"/>
      <c r="V25357" s="27"/>
    </row>
    <row r="25358" spans="3:22" x14ac:dyDescent="0.3">
      <c r="C25358" s="6"/>
      <c r="H25358" s="8"/>
      <c r="I25358" s="4"/>
      <c r="V25358" s="27"/>
    </row>
    <row r="25359" spans="3:22" x14ac:dyDescent="0.3">
      <c r="C25359" s="6"/>
      <c r="H25359" s="8"/>
      <c r="I25359" s="4"/>
      <c r="V25359" s="27"/>
    </row>
    <row r="25360" spans="3:22" x14ac:dyDescent="0.3">
      <c r="C25360" s="6"/>
      <c r="H25360" s="8"/>
      <c r="I25360" s="4"/>
      <c r="V25360" s="27"/>
    </row>
    <row r="25361" spans="3:22" x14ac:dyDescent="0.3">
      <c r="C25361" s="6"/>
      <c r="H25361" s="8"/>
      <c r="I25361" s="4"/>
      <c r="V25361" s="27"/>
    </row>
    <row r="25362" spans="3:22" x14ac:dyDescent="0.3">
      <c r="C25362" s="6"/>
      <c r="H25362" s="8"/>
      <c r="I25362" s="4"/>
      <c r="V25362" s="27"/>
    </row>
    <row r="25363" spans="3:22" x14ac:dyDescent="0.3">
      <c r="C25363" s="6"/>
      <c r="H25363" s="8"/>
      <c r="I25363" s="4"/>
      <c r="V25363" s="27"/>
    </row>
    <row r="25364" spans="3:22" x14ac:dyDescent="0.3">
      <c r="C25364" s="6"/>
      <c r="H25364" s="8"/>
      <c r="I25364" s="4"/>
      <c r="V25364" s="27"/>
    </row>
    <row r="25365" spans="3:22" x14ac:dyDescent="0.3">
      <c r="C25365" s="6"/>
      <c r="H25365" s="8"/>
      <c r="I25365" s="4"/>
      <c r="V25365" s="27"/>
    </row>
    <row r="25366" spans="3:22" x14ac:dyDescent="0.3">
      <c r="C25366" s="6"/>
      <c r="H25366" s="8"/>
      <c r="I25366" s="4"/>
      <c r="V25366" s="27"/>
    </row>
    <row r="25367" spans="3:22" x14ac:dyDescent="0.3">
      <c r="C25367" s="6"/>
      <c r="H25367" s="8"/>
      <c r="I25367" s="4"/>
      <c r="V25367" s="27"/>
    </row>
    <row r="25368" spans="3:22" x14ac:dyDescent="0.3">
      <c r="C25368" s="6"/>
      <c r="H25368" s="8"/>
      <c r="I25368" s="4"/>
      <c r="V25368" s="27"/>
    </row>
    <row r="25369" spans="3:22" x14ac:dyDescent="0.3">
      <c r="C25369" s="6"/>
      <c r="H25369" s="8"/>
      <c r="I25369" s="4"/>
      <c r="V25369" s="27"/>
    </row>
    <row r="25370" spans="3:22" x14ac:dyDescent="0.3">
      <c r="C25370" s="6"/>
      <c r="H25370" s="8"/>
      <c r="I25370" s="4"/>
      <c r="V25370" s="27"/>
    </row>
    <row r="25371" spans="3:22" x14ac:dyDescent="0.3">
      <c r="C25371" s="6"/>
      <c r="H25371" s="8"/>
      <c r="I25371" s="4"/>
      <c r="V25371" s="27"/>
    </row>
    <row r="25372" spans="3:22" x14ac:dyDescent="0.3">
      <c r="C25372" s="6"/>
      <c r="H25372" s="8"/>
      <c r="I25372" s="4"/>
      <c r="V25372" s="27"/>
    </row>
    <row r="25373" spans="3:22" x14ac:dyDescent="0.3">
      <c r="C25373" s="6"/>
      <c r="H25373" s="8"/>
      <c r="I25373" s="4"/>
      <c r="V25373" s="27"/>
    </row>
    <row r="25374" spans="3:22" x14ac:dyDescent="0.3">
      <c r="C25374" s="6"/>
      <c r="H25374" s="8"/>
      <c r="I25374" s="4"/>
      <c r="V25374" s="27"/>
    </row>
    <row r="25375" spans="3:22" x14ac:dyDescent="0.3">
      <c r="C25375" s="6"/>
      <c r="H25375" s="8"/>
      <c r="I25375" s="4"/>
      <c r="V25375" s="27"/>
    </row>
    <row r="25376" spans="3:22" x14ac:dyDescent="0.3">
      <c r="C25376" s="6"/>
      <c r="H25376" s="8"/>
      <c r="I25376" s="4"/>
      <c r="V25376" s="27"/>
    </row>
    <row r="25377" spans="3:22" x14ac:dyDescent="0.3">
      <c r="C25377" s="6"/>
      <c r="H25377" s="8"/>
      <c r="I25377" s="4"/>
      <c r="V25377" s="27"/>
    </row>
    <row r="25378" spans="3:22" x14ac:dyDescent="0.3">
      <c r="C25378" s="6"/>
      <c r="H25378" s="8"/>
      <c r="I25378" s="4"/>
      <c r="V25378" s="27"/>
    </row>
    <row r="25379" spans="3:22" x14ac:dyDescent="0.3">
      <c r="C25379" s="6"/>
      <c r="H25379" s="8"/>
      <c r="I25379" s="4"/>
      <c r="V25379" s="27"/>
    </row>
    <row r="25380" spans="3:22" x14ac:dyDescent="0.3">
      <c r="C25380" s="6"/>
      <c r="H25380" s="8"/>
      <c r="I25380" s="4"/>
      <c r="V25380" s="27"/>
    </row>
    <row r="25381" spans="3:22" x14ac:dyDescent="0.3">
      <c r="C25381" s="6"/>
      <c r="H25381" s="8"/>
      <c r="I25381" s="4"/>
      <c r="V25381" s="27"/>
    </row>
    <row r="25382" spans="3:22" x14ac:dyDescent="0.3">
      <c r="C25382" s="6"/>
      <c r="H25382" s="8"/>
      <c r="I25382" s="4"/>
      <c r="V25382" s="27"/>
    </row>
    <row r="25383" spans="3:22" x14ac:dyDescent="0.3">
      <c r="C25383" s="6"/>
      <c r="H25383" s="8"/>
      <c r="I25383" s="4"/>
      <c r="V25383" s="27"/>
    </row>
    <row r="25384" spans="3:22" x14ac:dyDescent="0.3">
      <c r="C25384" s="6"/>
      <c r="H25384" s="8"/>
      <c r="I25384" s="4"/>
      <c r="V25384" s="27"/>
    </row>
    <row r="25385" spans="3:22" x14ac:dyDescent="0.3">
      <c r="C25385" s="6"/>
      <c r="H25385" s="8"/>
      <c r="I25385" s="4"/>
      <c r="V25385" s="27"/>
    </row>
    <row r="25386" spans="3:22" x14ac:dyDescent="0.3">
      <c r="C25386" s="6"/>
      <c r="H25386" s="8"/>
      <c r="I25386" s="4"/>
      <c r="V25386" s="27"/>
    </row>
    <row r="25387" spans="3:22" x14ac:dyDescent="0.3">
      <c r="C25387" s="6"/>
      <c r="H25387" s="8"/>
      <c r="I25387" s="4"/>
      <c r="V25387" s="27"/>
    </row>
    <row r="25388" spans="3:22" x14ac:dyDescent="0.3">
      <c r="C25388" s="6"/>
      <c r="H25388" s="8"/>
      <c r="I25388" s="4"/>
      <c r="V25388" s="27"/>
    </row>
    <row r="25389" spans="3:22" x14ac:dyDescent="0.3">
      <c r="C25389" s="6"/>
      <c r="H25389" s="8"/>
      <c r="I25389" s="4"/>
      <c r="V25389" s="27"/>
    </row>
    <row r="25390" spans="3:22" x14ac:dyDescent="0.3">
      <c r="C25390" s="6"/>
      <c r="H25390" s="8"/>
      <c r="I25390" s="4"/>
      <c r="V25390" s="27"/>
    </row>
    <row r="25391" spans="3:22" x14ac:dyDescent="0.3">
      <c r="C25391" s="6"/>
      <c r="H25391" s="8"/>
      <c r="I25391" s="4"/>
      <c r="V25391" s="27"/>
    </row>
    <row r="25392" spans="3:22" x14ac:dyDescent="0.3">
      <c r="C25392" s="6"/>
      <c r="H25392" s="8"/>
      <c r="I25392" s="4"/>
      <c r="V25392" s="27"/>
    </row>
    <row r="25393" spans="3:22" x14ac:dyDescent="0.3">
      <c r="C25393" s="6"/>
      <c r="H25393" s="8"/>
      <c r="I25393" s="4"/>
      <c r="V25393" s="27"/>
    </row>
    <row r="25394" spans="3:22" x14ac:dyDescent="0.3">
      <c r="C25394" s="6"/>
      <c r="H25394" s="8"/>
      <c r="I25394" s="4"/>
      <c r="V25394" s="27"/>
    </row>
    <row r="25395" spans="3:22" x14ac:dyDescent="0.3">
      <c r="C25395" s="6"/>
      <c r="H25395" s="8"/>
      <c r="I25395" s="4"/>
      <c r="V25395" s="27"/>
    </row>
    <row r="25396" spans="3:22" x14ac:dyDescent="0.3">
      <c r="C25396" s="6"/>
      <c r="H25396" s="8"/>
      <c r="I25396" s="4"/>
      <c r="V25396" s="27"/>
    </row>
    <row r="25397" spans="3:22" x14ac:dyDescent="0.3">
      <c r="C25397" s="6"/>
      <c r="H25397" s="8"/>
      <c r="I25397" s="4"/>
      <c r="V25397" s="27"/>
    </row>
    <row r="25398" spans="3:22" x14ac:dyDescent="0.3">
      <c r="C25398" s="6"/>
      <c r="H25398" s="8"/>
      <c r="I25398" s="4"/>
      <c r="V25398" s="27"/>
    </row>
    <row r="25399" spans="3:22" x14ac:dyDescent="0.3">
      <c r="C25399" s="6"/>
      <c r="H25399" s="8"/>
      <c r="I25399" s="4"/>
      <c r="V25399" s="27"/>
    </row>
    <row r="25400" spans="3:22" x14ac:dyDescent="0.3">
      <c r="C25400" s="6"/>
      <c r="H25400" s="8"/>
      <c r="I25400" s="4"/>
      <c r="V25400" s="27"/>
    </row>
    <row r="25401" spans="3:22" x14ac:dyDescent="0.3">
      <c r="C25401" s="6"/>
      <c r="H25401" s="8"/>
      <c r="I25401" s="4"/>
      <c r="V25401" s="27"/>
    </row>
    <row r="25402" spans="3:22" x14ac:dyDescent="0.3">
      <c r="C25402" s="6"/>
      <c r="H25402" s="8"/>
      <c r="I25402" s="4"/>
      <c r="V25402" s="27"/>
    </row>
    <row r="25403" spans="3:22" x14ac:dyDescent="0.3">
      <c r="C25403" s="6"/>
      <c r="H25403" s="8"/>
      <c r="I25403" s="4"/>
      <c r="V25403" s="27"/>
    </row>
    <row r="25404" spans="3:22" x14ac:dyDescent="0.3">
      <c r="C25404" s="6"/>
      <c r="H25404" s="8"/>
      <c r="I25404" s="4"/>
      <c r="V25404" s="27"/>
    </row>
    <row r="25405" spans="3:22" x14ac:dyDescent="0.3">
      <c r="C25405" s="6"/>
      <c r="H25405" s="8"/>
      <c r="I25405" s="4"/>
      <c r="V25405" s="27"/>
    </row>
    <row r="25406" spans="3:22" x14ac:dyDescent="0.3">
      <c r="C25406" s="6"/>
      <c r="H25406" s="8"/>
      <c r="I25406" s="4"/>
      <c r="V25406" s="27"/>
    </row>
    <row r="25407" spans="3:22" x14ac:dyDescent="0.3">
      <c r="C25407" s="6"/>
      <c r="H25407" s="8"/>
      <c r="I25407" s="4"/>
      <c r="V25407" s="27"/>
    </row>
    <row r="25408" spans="3:22" x14ac:dyDescent="0.3">
      <c r="C25408" s="6"/>
      <c r="H25408" s="8"/>
      <c r="I25408" s="4"/>
      <c r="V25408" s="27"/>
    </row>
    <row r="25409" spans="3:22" x14ac:dyDescent="0.3">
      <c r="C25409" s="6"/>
      <c r="H25409" s="8"/>
      <c r="I25409" s="4"/>
      <c r="V25409" s="27"/>
    </row>
    <row r="25410" spans="3:22" x14ac:dyDescent="0.3">
      <c r="C25410" s="6"/>
      <c r="H25410" s="8"/>
      <c r="I25410" s="4"/>
      <c r="V25410" s="27"/>
    </row>
    <row r="25411" spans="3:22" x14ac:dyDescent="0.3">
      <c r="C25411" s="6"/>
      <c r="H25411" s="8"/>
      <c r="I25411" s="4"/>
      <c r="V25411" s="27"/>
    </row>
    <row r="25412" spans="3:22" x14ac:dyDescent="0.3">
      <c r="C25412" s="6"/>
      <c r="H25412" s="8"/>
      <c r="I25412" s="4"/>
      <c r="V25412" s="27"/>
    </row>
    <row r="25413" spans="3:22" x14ac:dyDescent="0.3">
      <c r="C25413" s="6"/>
      <c r="H25413" s="8"/>
      <c r="I25413" s="4"/>
      <c r="V25413" s="27"/>
    </row>
    <row r="25414" spans="3:22" x14ac:dyDescent="0.3">
      <c r="C25414" s="6"/>
      <c r="H25414" s="8"/>
      <c r="I25414" s="4"/>
      <c r="V25414" s="27"/>
    </row>
    <row r="25415" spans="3:22" x14ac:dyDescent="0.3">
      <c r="C25415" s="6"/>
      <c r="H25415" s="8"/>
      <c r="I25415" s="4"/>
      <c r="V25415" s="27"/>
    </row>
    <row r="25416" spans="3:22" x14ac:dyDescent="0.3">
      <c r="C25416" s="6"/>
      <c r="H25416" s="8"/>
      <c r="I25416" s="4"/>
      <c r="V25416" s="27"/>
    </row>
    <row r="25417" spans="3:22" x14ac:dyDescent="0.3">
      <c r="C25417" s="6"/>
      <c r="H25417" s="8"/>
      <c r="I25417" s="4"/>
      <c r="V25417" s="27"/>
    </row>
    <row r="25418" spans="3:22" x14ac:dyDescent="0.3">
      <c r="C25418" s="6"/>
      <c r="H25418" s="8"/>
      <c r="I25418" s="4"/>
      <c r="V25418" s="27"/>
    </row>
    <row r="25419" spans="3:22" x14ac:dyDescent="0.3">
      <c r="C25419" s="6"/>
      <c r="H25419" s="8"/>
      <c r="I25419" s="4"/>
      <c r="V25419" s="27"/>
    </row>
    <row r="25420" spans="3:22" x14ac:dyDescent="0.3">
      <c r="C25420" s="6"/>
      <c r="H25420" s="8"/>
      <c r="I25420" s="4"/>
      <c r="V25420" s="27"/>
    </row>
    <row r="25421" spans="3:22" x14ac:dyDescent="0.3">
      <c r="C25421" s="6"/>
      <c r="H25421" s="8"/>
      <c r="I25421" s="4"/>
      <c r="V25421" s="27"/>
    </row>
    <row r="25422" spans="3:22" x14ac:dyDescent="0.3">
      <c r="C25422" s="6"/>
      <c r="H25422" s="8"/>
      <c r="I25422" s="4"/>
      <c r="V25422" s="27"/>
    </row>
    <row r="25423" spans="3:22" x14ac:dyDescent="0.3">
      <c r="C25423" s="6"/>
      <c r="H25423" s="8"/>
      <c r="I25423" s="4"/>
      <c r="V25423" s="27"/>
    </row>
    <row r="25424" spans="3:22" x14ac:dyDescent="0.3">
      <c r="C25424" s="6"/>
      <c r="H25424" s="8"/>
      <c r="I25424" s="4"/>
      <c r="V25424" s="27"/>
    </row>
    <row r="25425" spans="3:22" x14ac:dyDescent="0.3">
      <c r="C25425" s="6"/>
      <c r="H25425" s="8"/>
      <c r="I25425" s="4"/>
      <c r="V25425" s="27"/>
    </row>
    <row r="25426" spans="3:22" x14ac:dyDescent="0.3">
      <c r="C25426" s="6"/>
      <c r="H25426" s="8"/>
      <c r="I25426" s="4"/>
      <c r="V25426" s="27"/>
    </row>
    <row r="25427" spans="3:22" x14ac:dyDescent="0.3">
      <c r="C25427" s="6"/>
      <c r="H25427" s="8"/>
      <c r="I25427" s="4"/>
      <c r="V25427" s="27"/>
    </row>
    <row r="25428" spans="3:22" x14ac:dyDescent="0.3">
      <c r="C25428" s="6"/>
      <c r="H25428" s="8"/>
      <c r="I25428" s="4"/>
      <c r="V25428" s="27"/>
    </row>
    <row r="25429" spans="3:22" x14ac:dyDescent="0.3">
      <c r="C25429" s="6"/>
      <c r="H25429" s="8"/>
      <c r="I25429" s="4"/>
      <c r="V25429" s="27"/>
    </row>
    <row r="25430" spans="3:22" x14ac:dyDescent="0.3">
      <c r="C25430" s="6"/>
      <c r="H25430" s="8"/>
      <c r="I25430" s="4"/>
      <c r="V25430" s="27"/>
    </row>
    <row r="25431" spans="3:22" x14ac:dyDescent="0.3">
      <c r="C25431" s="6"/>
      <c r="H25431" s="8"/>
      <c r="I25431" s="4"/>
      <c r="V25431" s="27"/>
    </row>
    <row r="25432" spans="3:22" x14ac:dyDescent="0.3">
      <c r="C25432" s="6"/>
      <c r="H25432" s="8"/>
      <c r="I25432" s="4"/>
      <c r="V25432" s="27"/>
    </row>
    <row r="25433" spans="3:22" x14ac:dyDescent="0.3">
      <c r="C25433" s="6"/>
      <c r="H25433" s="8"/>
      <c r="I25433" s="4"/>
      <c r="V25433" s="27"/>
    </row>
    <row r="25434" spans="3:22" x14ac:dyDescent="0.3">
      <c r="C25434" s="6"/>
      <c r="H25434" s="8"/>
      <c r="I25434" s="4"/>
      <c r="V25434" s="27"/>
    </row>
    <row r="25435" spans="3:22" x14ac:dyDescent="0.3">
      <c r="C25435" s="6"/>
      <c r="H25435" s="8"/>
      <c r="I25435" s="4"/>
      <c r="V25435" s="27"/>
    </row>
    <row r="25436" spans="3:22" x14ac:dyDescent="0.3">
      <c r="C25436" s="6"/>
      <c r="H25436" s="8"/>
      <c r="I25436" s="4"/>
      <c r="V25436" s="27"/>
    </row>
    <row r="25437" spans="3:22" x14ac:dyDescent="0.3">
      <c r="C25437" s="6"/>
      <c r="H25437" s="8"/>
      <c r="I25437" s="4"/>
      <c r="V25437" s="27"/>
    </row>
    <row r="25438" spans="3:22" x14ac:dyDescent="0.3">
      <c r="C25438" s="6"/>
      <c r="H25438" s="8"/>
      <c r="I25438" s="4"/>
      <c r="V25438" s="27"/>
    </row>
    <row r="25439" spans="3:22" x14ac:dyDescent="0.3">
      <c r="C25439" s="6"/>
      <c r="H25439" s="8"/>
      <c r="I25439" s="4"/>
      <c r="V25439" s="27"/>
    </row>
    <row r="25440" spans="3:22" x14ac:dyDescent="0.3">
      <c r="C25440" s="6"/>
      <c r="H25440" s="8"/>
      <c r="I25440" s="4"/>
      <c r="V25440" s="27"/>
    </row>
    <row r="25441" spans="3:22" x14ac:dyDescent="0.3">
      <c r="C25441" s="6"/>
      <c r="H25441" s="8"/>
      <c r="I25441" s="4"/>
      <c r="V25441" s="27"/>
    </row>
    <row r="25442" spans="3:22" x14ac:dyDescent="0.3">
      <c r="C25442" s="6"/>
      <c r="H25442" s="8"/>
      <c r="I25442" s="4"/>
      <c r="V25442" s="27"/>
    </row>
    <row r="25443" spans="3:22" x14ac:dyDescent="0.3">
      <c r="C25443" s="6"/>
      <c r="H25443" s="8"/>
      <c r="I25443" s="4"/>
      <c r="V25443" s="27"/>
    </row>
    <row r="25444" spans="3:22" x14ac:dyDescent="0.3">
      <c r="C25444" s="6"/>
      <c r="H25444" s="8"/>
      <c r="I25444" s="4"/>
      <c r="V25444" s="27"/>
    </row>
    <row r="25445" spans="3:22" x14ac:dyDescent="0.3">
      <c r="C25445" s="6"/>
      <c r="H25445" s="8"/>
      <c r="I25445" s="4"/>
      <c r="V25445" s="27"/>
    </row>
    <row r="25446" spans="3:22" x14ac:dyDescent="0.3">
      <c r="C25446" s="6"/>
      <c r="H25446" s="8"/>
      <c r="I25446" s="4"/>
      <c r="V25446" s="27"/>
    </row>
    <row r="25447" spans="3:22" x14ac:dyDescent="0.3">
      <c r="C25447" s="6"/>
      <c r="H25447" s="8"/>
      <c r="I25447" s="4"/>
      <c r="V25447" s="27"/>
    </row>
    <row r="25448" spans="3:22" x14ac:dyDescent="0.3">
      <c r="C25448" s="6"/>
      <c r="H25448" s="8"/>
      <c r="I25448" s="4"/>
      <c r="V25448" s="27"/>
    </row>
    <row r="25449" spans="3:22" x14ac:dyDescent="0.3">
      <c r="C25449" s="6"/>
      <c r="H25449" s="8"/>
      <c r="I25449" s="4"/>
      <c r="V25449" s="27"/>
    </row>
    <row r="25450" spans="3:22" x14ac:dyDescent="0.3">
      <c r="C25450" s="6"/>
      <c r="H25450" s="8"/>
      <c r="I25450" s="4"/>
      <c r="V25450" s="27"/>
    </row>
    <row r="25451" spans="3:22" x14ac:dyDescent="0.3">
      <c r="C25451" s="6"/>
      <c r="H25451" s="8"/>
      <c r="I25451" s="4"/>
      <c r="V25451" s="27"/>
    </row>
    <row r="25452" spans="3:22" x14ac:dyDescent="0.3">
      <c r="C25452" s="6"/>
      <c r="H25452" s="8"/>
      <c r="I25452" s="4"/>
      <c r="V25452" s="27"/>
    </row>
    <row r="25453" spans="3:22" x14ac:dyDescent="0.3">
      <c r="C25453" s="6"/>
      <c r="H25453" s="8"/>
      <c r="I25453" s="4"/>
      <c r="V25453" s="27"/>
    </row>
    <row r="25454" spans="3:22" x14ac:dyDescent="0.3">
      <c r="C25454" s="6"/>
      <c r="H25454" s="8"/>
      <c r="I25454" s="4"/>
      <c r="V25454" s="27"/>
    </row>
    <row r="25455" spans="3:22" x14ac:dyDescent="0.3">
      <c r="C25455" s="6"/>
      <c r="H25455" s="8"/>
      <c r="I25455" s="4"/>
      <c r="V25455" s="27"/>
    </row>
    <row r="25456" spans="3:22" x14ac:dyDescent="0.3">
      <c r="C25456" s="6"/>
      <c r="H25456" s="8"/>
      <c r="I25456" s="4"/>
      <c r="V25456" s="27"/>
    </row>
    <row r="25457" spans="3:22" x14ac:dyDescent="0.3">
      <c r="C25457" s="6"/>
      <c r="H25457" s="8"/>
      <c r="I25457" s="4"/>
      <c r="V25457" s="27"/>
    </row>
    <row r="25458" spans="3:22" x14ac:dyDescent="0.3">
      <c r="C25458" s="6"/>
      <c r="H25458" s="8"/>
      <c r="I25458" s="4"/>
      <c r="V25458" s="27"/>
    </row>
    <row r="25459" spans="3:22" x14ac:dyDescent="0.3">
      <c r="C25459" s="6"/>
      <c r="H25459" s="8"/>
      <c r="I25459" s="4"/>
      <c r="V25459" s="27"/>
    </row>
    <row r="25460" spans="3:22" x14ac:dyDescent="0.3">
      <c r="C25460" s="6"/>
      <c r="H25460" s="8"/>
      <c r="I25460" s="4"/>
      <c r="V25460" s="27"/>
    </row>
    <row r="25461" spans="3:22" x14ac:dyDescent="0.3">
      <c r="C25461" s="6"/>
      <c r="H25461" s="8"/>
      <c r="I25461" s="4"/>
      <c r="V25461" s="27"/>
    </row>
    <row r="25462" spans="3:22" x14ac:dyDescent="0.3">
      <c r="C25462" s="6"/>
      <c r="H25462" s="8"/>
      <c r="I25462" s="4"/>
      <c r="V25462" s="27"/>
    </row>
    <row r="25463" spans="3:22" x14ac:dyDescent="0.3">
      <c r="C25463" s="6"/>
      <c r="H25463" s="8"/>
      <c r="I25463" s="4"/>
      <c r="V25463" s="27"/>
    </row>
    <row r="25464" spans="3:22" x14ac:dyDescent="0.3">
      <c r="C25464" s="6"/>
      <c r="H25464" s="8"/>
      <c r="I25464" s="4"/>
      <c r="V25464" s="27"/>
    </row>
    <row r="25465" spans="3:22" x14ac:dyDescent="0.3">
      <c r="C25465" s="6"/>
      <c r="H25465" s="8"/>
      <c r="I25465" s="4"/>
      <c r="V25465" s="27"/>
    </row>
    <row r="25466" spans="3:22" x14ac:dyDescent="0.3">
      <c r="C25466" s="6"/>
      <c r="H25466" s="8"/>
      <c r="I25466" s="4"/>
      <c r="V25466" s="27"/>
    </row>
    <row r="25467" spans="3:22" x14ac:dyDescent="0.3">
      <c r="C25467" s="6"/>
      <c r="H25467" s="8"/>
      <c r="I25467" s="4"/>
      <c r="V25467" s="27"/>
    </row>
    <row r="25468" spans="3:22" x14ac:dyDescent="0.3">
      <c r="C25468" s="6"/>
      <c r="H25468" s="8"/>
      <c r="I25468" s="4"/>
      <c r="V25468" s="27"/>
    </row>
    <row r="25469" spans="3:22" x14ac:dyDescent="0.3">
      <c r="C25469" s="6"/>
      <c r="H25469" s="8"/>
      <c r="I25469" s="4"/>
      <c r="V25469" s="27"/>
    </row>
    <row r="25470" spans="3:22" x14ac:dyDescent="0.3">
      <c r="C25470" s="6"/>
      <c r="H25470" s="8"/>
      <c r="I25470" s="4"/>
      <c r="V25470" s="27"/>
    </row>
    <row r="25471" spans="3:22" x14ac:dyDescent="0.3">
      <c r="C25471" s="6"/>
      <c r="H25471" s="8"/>
      <c r="I25471" s="4"/>
      <c r="V25471" s="27"/>
    </row>
    <row r="25472" spans="3:22" x14ac:dyDescent="0.3">
      <c r="C25472" s="6"/>
      <c r="H25472" s="8"/>
      <c r="I25472" s="4"/>
      <c r="V25472" s="27"/>
    </row>
    <row r="25473" spans="3:22" x14ac:dyDescent="0.3">
      <c r="C25473" s="6"/>
      <c r="H25473" s="8"/>
      <c r="I25473" s="4"/>
      <c r="V25473" s="27"/>
    </row>
    <row r="25474" spans="3:22" x14ac:dyDescent="0.3">
      <c r="C25474" s="6"/>
      <c r="H25474" s="8"/>
      <c r="I25474" s="4"/>
      <c r="V25474" s="27"/>
    </row>
    <row r="25475" spans="3:22" x14ac:dyDescent="0.3">
      <c r="C25475" s="6"/>
      <c r="H25475" s="8"/>
      <c r="I25475" s="4"/>
      <c r="V25475" s="27"/>
    </row>
    <row r="25476" spans="3:22" x14ac:dyDescent="0.3">
      <c r="C25476" s="6"/>
      <c r="H25476" s="8"/>
      <c r="I25476" s="4"/>
      <c r="V25476" s="27"/>
    </row>
    <row r="25477" spans="3:22" x14ac:dyDescent="0.3">
      <c r="C25477" s="6"/>
      <c r="H25477" s="8"/>
      <c r="I25477" s="4"/>
      <c r="V25477" s="27"/>
    </row>
    <row r="25478" spans="3:22" x14ac:dyDescent="0.3">
      <c r="C25478" s="6"/>
      <c r="H25478" s="8"/>
      <c r="I25478" s="4"/>
      <c r="V25478" s="27"/>
    </row>
    <row r="25479" spans="3:22" x14ac:dyDescent="0.3">
      <c r="C25479" s="6"/>
      <c r="H25479" s="8"/>
      <c r="I25479" s="4"/>
      <c r="V25479" s="27"/>
    </row>
    <row r="25480" spans="3:22" x14ac:dyDescent="0.3">
      <c r="C25480" s="6"/>
      <c r="H25480" s="8"/>
      <c r="I25480" s="4"/>
      <c r="V25480" s="27"/>
    </row>
    <row r="25481" spans="3:22" x14ac:dyDescent="0.3">
      <c r="C25481" s="6"/>
      <c r="H25481" s="8"/>
      <c r="I25481" s="4"/>
      <c r="V25481" s="27"/>
    </row>
    <row r="25482" spans="3:22" x14ac:dyDescent="0.3">
      <c r="C25482" s="6"/>
      <c r="H25482" s="8"/>
      <c r="I25482" s="4"/>
      <c r="V25482" s="27"/>
    </row>
    <row r="25483" spans="3:22" x14ac:dyDescent="0.3">
      <c r="C25483" s="6"/>
      <c r="H25483" s="8"/>
      <c r="I25483" s="4"/>
      <c r="V25483" s="27"/>
    </row>
    <row r="25484" spans="3:22" x14ac:dyDescent="0.3">
      <c r="C25484" s="6"/>
      <c r="H25484" s="8"/>
      <c r="I25484" s="4"/>
      <c r="V25484" s="27"/>
    </row>
    <row r="25485" spans="3:22" x14ac:dyDescent="0.3">
      <c r="C25485" s="6"/>
      <c r="H25485" s="8"/>
      <c r="I25485" s="4"/>
      <c r="V25485" s="27"/>
    </row>
    <row r="25486" spans="3:22" x14ac:dyDescent="0.3">
      <c r="C25486" s="6"/>
      <c r="H25486" s="8"/>
      <c r="I25486" s="4"/>
      <c r="V25486" s="27"/>
    </row>
    <row r="25487" spans="3:22" x14ac:dyDescent="0.3">
      <c r="C25487" s="6"/>
      <c r="H25487" s="8"/>
      <c r="I25487" s="4"/>
      <c r="V25487" s="27"/>
    </row>
    <row r="25488" spans="3:22" x14ac:dyDescent="0.3">
      <c r="C25488" s="6"/>
      <c r="H25488" s="8"/>
      <c r="I25488" s="4"/>
      <c r="V25488" s="27"/>
    </row>
    <row r="25489" spans="3:22" x14ac:dyDescent="0.3">
      <c r="C25489" s="6"/>
      <c r="H25489" s="8"/>
      <c r="I25489" s="4"/>
      <c r="V25489" s="27"/>
    </row>
    <row r="25490" spans="3:22" x14ac:dyDescent="0.3">
      <c r="C25490" s="6"/>
      <c r="H25490" s="8"/>
      <c r="I25490" s="4"/>
      <c r="V25490" s="27"/>
    </row>
    <row r="25491" spans="3:22" x14ac:dyDescent="0.3">
      <c r="C25491" s="6"/>
      <c r="H25491" s="8"/>
      <c r="I25491" s="4"/>
      <c r="V25491" s="27"/>
    </row>
    <row r="25492" spans="3:22" x14ac:dyDescent="0.3">
      <c r="C25492" s="6"/>
      <c r="H25492" s="8"/>
      <c r="I25492" s="4"/>
      <c r="V25492" s="27"/>
    </row>
    <row r="25493" spans="3:22" x14ac:dyDescent="0.3">
      <c r="C25493" s="6"/>
      <c r="H25493" s="8"/>
      <c r="I25493" s="4"/>
      <c r="V25493" s="27"/>
    </row>
    <row r="25494" spans="3:22" x14ac:dyDescent="0.3">
      <c r="C25494" s="6"/>
      <c r="H25494" s="8"/>
      <c r="I25494" s="4"/>
      <c r="V25494" s="27"/>
    </row>
    <row r="25495" spans="3:22" x14ac:dyDescent="0.3">
      <c r="C25495" s="6"/>
      <c r="H25495" s="8"/>
      <c r="I25495" s="4"/>
      <c r="V25495" s="27"/>
    </row>
    <row r="25496" spans="3:22" x14ac:dyDescent="0.3">
      <c r="C25496" s="6"/>
      <c r="H25496" s="8"/>
      <c r="I25496" s="4"/>
      <c r="V25496" s="27"/>
    </row>
    <row r="25497" spans="3:22" x14ac:dyDescent="0.3">
      <c r="C25497" s="6"/>
      <c r="H25497" s="8"/>
      <c r="I25497" s="4"/>
      <c r="V25497" s="27"/>
    </row>
    <row r="25498" spans="3:22" x14ac:dyDescent="0.3">
      <c r="C25498" s="6"/>
      <c r="H25498" s="8"/>
      <c r="I25498" s="4"/>
      <c r="V25498" s="27"/>
    </row>
    <row r="25499" spans="3:22" x14ac:dyDescent="0.3">
      <c r="C25499" s="6"/>
      <c r="H25499" s="8"/>
      <c r="I25499" s="4"/>
      <c r="V25499" s="27"/>
    </row>
    <row r="25500" spans="3:22" x14ac:dyDescent="0.3">
      <c r="C25500" s="6"/>
      <c r="H25500" s="8"/>
      <c r="I25500" s="4"/>
      <c r="V25500" s="27"/>
    </row>
    <row r="25501" spans="3:22" x14ac:dyDescent="0.3">
      <c r="C25501" s="6"/>
      <c r="H25501" s="8"/>
      <c r="I25501" s="4"/>
      <c r="V25501" s="27"/>
    </row>
    <row r="25502" spans="3:22" x14ac:dyDescent="0.3">
      <c r="C25502" s="6"/>
      <c r="H25502" s="8"/>
      <c r="I25502" s="4"/>
      <c r="V25502" s="27"/>
    </row>
    <row r="25503" spans="3:22" x14ac:dyDescent="0.3">
      <c r="C25503" s="6"/>
      <c r="H25503" s="8"/>
      <c r="I25503" s="4"/>
      <c r="V25503" s="27"/>
    </row>
    <row r="25504" spans="3:22" x14ac:dyDescent="0.3">
      <c r="C25504" s="6"/>
      <c r="H25504" s="8"/>
      <c r="I25504" s="4"/>
      <c r="V25504" s="27"/>
    </row>
    <row r="25505" spans="3:22" x14ac:dyDescent="0.3">
      <c r="C25505" s="6"/>
      <c r="H25505" s="8"/>
      <c r="I25505" s="4"/>
      <c r="V25505" s="27"/>
    </row>
    <row r="25506" spans="3:22" x14ac:dyDescent="0.3">
      <c r="C25506" s="6"/>
      <c r="H25506" s="8"/>
      <c r="I25506" s="4"/>
      <c r="V25506" s="27"/>
    </row>
    <row r="25507" spans="3:22" x14ac:dyDescent="0.3">
      <c r="C25507" s="6"/>
      <c r="H25507" s="8"/>
      <c r="I25507" s="4"/>
      <c r="V25507" s="27"/>
    </row>
    <row r="25508" spans="3:22" x14ac:dyDescent="0.3">
      <c r="C25508" s="6"/>
      <c r="H25508" s="8"/>
      <c r="I25508" s="4"/>
      <c r="V25508" s="27"/>
    </row>
    <row r="25509" spans="3:22" x14ac:dyDescent="0.3">
      <c r="C25509" s="6"/>
      <c r="H25509" s="8"/>
      <c r="I25509" s="4"/>
      <c r="V25509" s="27"/>
    </row>
    <row r="25510" spans="3:22" x14ac:dyDescent="0.3">
      <c r="C25510" s="6"/>
      <c r="H25510" s="8"/>
      <c r="I25510" s="4"/>
      <c r="V25510" s="27"/>
    </row>
    <row r="25511" spans="3:22" x14ac:dyDescent="0.3">
      <c r="C25511" s="6"/>
      <c r="H25511" s="8"/>
      <c r="I25511" s="4"/>
      <c r="V25511" s="27"/>
    </row>
    <row r="25512" spans="3:22" x14ac:dyDescent="0.3">
      <c r="C25512" s="6"/>
      <c r="H25512" s="8"/>
      <c r="I25512" s="4"/>
      <c r="V25512" s="27"/>
    </row>
    <row r="25513" spans="3:22" x14ac:dyDescent="0.3">
      <c r="C25513" s="6"/>
      <c r="H25513" s="8"/>
      <c r="I25513" s="4"/>
      <c r="V25513" s="27"/>
    </row>
    <row r="25514" spans="3:22" x14ac:dyDescent="0.3">
      <c r="C25514" s="6"/>
      <c r="H25514" s="8"/>
      <c r="I25514" s="4"/>
      <c r="V25514" s="27"/>
    </row>
    <row r="25515" spans="3:22" x14ac:dyDescent="0.3">
      <c r="C25515" s="6"/>
      <c r="H25515" s="8"/>
      <c r="I25515" s="4"/>
      <c r="V25515" s="27"/>
    </row>
    <row r="25516" spans="3:22" x14ac:dyDescent="0.3">
      <c r="C25516" s="6"/>
      <c r="H25516" s="8"/>
      <c r="I25516" s="4"/>
      <c r="V25516" s="27"/>
    </row>
    <row r="25517" spans="3:22" x14ac:dyDescent="0.3">
      <c r="C25517" s="6"/>
      <c r="H25517" s="8"/>
      <c r="I25517" s="4"/>
      <c r="V25517" s="27"/>
    </row>
    <row r="25518" spans="3:22" x14ac:dyDescent="0.3">
      <c r="C25518" s="6"/>
      <c r="H25518" s="8"/>
      <c r="I25518" s="4"/>
      <c r="V25518" s="27"/>
    </row>
    <row r="25519" spans="3:22" x14ac:dyDescent="0.3">
      <c r="C25519" s="6"/>
      <c r="H25519" s="8"/>
      <c r="I25519" s="4"/>
      <c r="V25519" s="27"/>
    </row>
    <row r="25520" spans="3:22" x14ac:dyDescent="0.3">
      <c r="C25520" s="6"/>
      <c r="H25520" s="8"/>
      <c r="I25520" s="4"/>
      <c r="V25520" s="27"/>
    </row>
    <row r="25521" spans="3:22" x14ac:dyDescent="0.3">
      <c r="C25521" s="6"/>
      <c r="H25521" s="8"/>
      <c r="I25521" s="4"/>
      <c r="V25521" s="27"/>
    </row>
    <row r="25522" spans="3:22" x14ac:dyDescent="0.3">
      <c r="C25522" s="6"/>
      <c r="H25522" s="8"/>
      <c r="I25522" s="4"/>
      <c r="V25522" s="27"/>
    </row>
    <row r="25523" spans="3:22" x14ac:dyDescent="0.3">
      <c r="C25523" s="6"/>
      <c r="H25523" s="8"/>
      <c r="I25523" s="4"/>
      <c r="V25523" s="27"/>
    </row>
    <row r="25524" spans="3:22" x14ac:dyDescent="0.3">
      <c r="C25524" s="6"/>
      <c r="H25524" s="8"/>
      <c r="I25524" s="4"/>
      <c r="V25524" s="27"/>
    </row>
    <row r="25525" spans="3:22" x14ac:dyDescent="0.3">
      <c r="C25525" s="6"/>
      <c r="H25525" s="8"/>
      <c r="I25525" s="4"/>
      <c r="V25525" s="27"/>
    </row>
    <row r="25526" spans="3:22" x14ac:dyDescent="0.3">
      <c r="C25526" s="6"/>
      <c r="H25526" s="8"/>
      <c r="I25526" s="4"/>
      <c r="V25526" s="27"/>
    </row>
    <row r="25527" spans="3:22" x14ac:dyDescent="0.3">
      <c r="C25527" s="6"/>
      <c r="H25527" s="8"/>
      <c r="I25527" s="4"/>
      <c r="V25527" s="27"/>
    </row>
    <row r="25528" spans="3:22" x14ac:dyDescent="0.3">
      <c r="C25528" s="6"/>
      <c r="H25528" s="8"/>
      <c r="I25528" s="4"/>
      <c r="V25528" s="27"/>
    </row>
    <row r="25529" spans="3:22" x14ac:dyDescent="0.3">
      <c r="C25529" s="6"/>
      <c r="H25529" s="8"/>
      <c r="I25529" s="4"/>
      <c r="V25529" s="27"/>
    </row>
    <row r="25530" spans="3:22" x14ac:dyDescent="0.3">
      <c r="C25530" s="6"/>
      <c r="H25530" s="8"/>
      <c r="I25530" s="4"/>
      <c r="V25530" s="27"/>
    </row>
    <row r="25531" spans="3:22" x14ac:dyDescent="0.3">
      <c r="C25531" s="6"/>
      <c r="H25531" s="8"/>
      <c r="I25531" s="4"/>
      <c r="V25531" s="27"/>
    </row>
    <row r="25532" spans="3:22" x14ac:dyDescent="0.3">
      <c r="C25532" s="6"/>
      <c r="H25532" s="8"/>
      <c r="I25532" s="4"/>
      <c r="V25532" s="27"/>
    </row>
    <row r="25533" spans="3:22" x14ac:dyDescent="0.3">
      <c r="C25533" s="6"/>
      <c r="H25533" s="8"/>
      <c r="I25533" s="4"/>
      <c r="V25533" s="27"/>
    </row>
    <row r="25534" spans="3:22" x14ac:dyDescent="0.3">
      <c r="C25534" s="6"/>
      <c r="H25534" s="8"/>
      <c r="I25534" s="4"/>
      <c r="V25534" s="27"/>
    </row>
    <row r="25535" spans="3:22" x14ac:dyDescent="0.3">
      <c r="C25535" s="6"/>
      <c r="H25535" s="8"/>
      <c r="I25535" s="4"/>
      <c r="V25535" s="27"/>
    </row>
    <row r="25536" spans="3:22" x14ac:dyDescent="0.3">
      <c r="C25536" s="6"/>
      <c r="H25536" s="8"/>
      <c r="I25536" s="4"/>
      <c r="V25536" s="27"/>
    </row>
    <row r="25537" spans="3:22" x14ac:dyDescent="0.3">
      <c r="C25537" s="6"/>
      <c r="H25537" s="8"/>
      <c r="I25537" s="4"/>
      <c r="V25537" s="27"/>
    </row>
    <row r="25538" spans="3:22" x14ac:dyDescent="0.3">
      <c r="C25538" s="6"/>
      <c r="H25538" s="8"/>
      <c r="I25538" s="4"/>
      <c r="V25538" s="27"/>
    </row>
    <row r="25539" spans="3:22" x14ac:dyDescent="0.3">
      <c r="C25539" s="6"/>
      <c r="H25539" s="8"/>
      <c r="I25539" s="4"/>
      <c r="V25539" s="27"/>
    </row>
    <row r="25540" spans="3:22" x14ac:dyDescent="0.3">
      <c r="C25540" s="6"/>
      <c r="H25540" s="8"/>
      <c r="I25540" s="4"/>
      <c r="V25540" s="27"/>
    </row>
    <row r="25541" spans="3:22" x14ac:dyDescent="0.3">
      <c r="C25541" s="6"/>
      <c r="H25541" s="8"/>
      <c r="I25541" s="4"/>
      <c r="V25541" s="27"/>
    </row>
    <row r="25542" spans="3:22" x14ac:dyDescent="0.3">
      <c r="C25542" s="6"/>
      <c r="H25542" s="8"/>
      <c r="I25542" s="4"/>
      <c r="V25542" s="27"/>
    </row>
    <row r="25543" spans="3:22" x14ac:dyDescent="0.3">
      <c r="C25543" s="6"/>
      <c r="H25543" s="8"/>
      <c r="I25543" s="4"/>
      <c r="V25543" s="27"/>
    </row>
    <row r="25544" spans="3:22" x14ac:dyDescent="0.3">
      <c r="C25544" s="6"/>
      <c r="H25544" s="8"/>
      <c r="I25544" s="4"/>
      <c r="V25544" s="27"/>
    </row>
    <row r="25545" spans="3:22" x14ac:dyDescent="0.3">
      <c r="C25545" s="6"/>
      <c r="H25545" s="8"/>
      <c r="I25545" s="4"/>
      <c r="V25545" s="27"/>
    </row>
    <row r="25546" spans="3:22" x14ac:dyDescent="0.3">
      <c r="C25546" s="6"/>
      <c r="H25546" s="8"/>
      <c r="I25546" s="4"/>
      <c r="V25546" s="27"/>
    </row>
    <row r="25547" spans="3:22" x14ac:dyDescent="0.3">
      <c r="C25547" s="6"/>
      <c r="H25547" s="8"/>
      <c r="I25547" s="4"/>
      <c r="V25547" s="27"/>
    </row>
    <row r="25548" spans="3:22" x14ac:dyDescent="0.3">
      <c r="C25548" s="6"/>
      <c r="H25548" s="8"/>
      <c r="I25548" s="4"/>
      <c r="V25548" s="27"/>
    </row>
    <row r="25549" spans="3:22" x14ac:dyDescent="0.3">
      <c r="C25549" s="6"/>
      <c r="H25549" s="8"/>
      <c r="I25549" s="4"/>
      <c r="V25549" s="27"/>
    </row>
    <row r="25550" spans="3:22" x14ac:dyDescent="0.3">
      <c r="C25550" s="6"/>
      <c r="H25550" s="8"/>
      <c r="I25550" s="4"/>
      <c r="V25550" s="27"/>
    </row>
    <row r="25551" spans="3:22" x14ac:dyDescent="0.3">
      <c r="C25551" s="6"/>
      <c r="H25551" s="8"/>
      <c r="I25551" s="4"/>
      <c r="V25551" s="27"/>
    </row>
    <row r="25552" spans="3:22" x14ac:dyDescent="0.3">
      <c r="C25552" s="6"/>
      <c r="H25552" s="8"/>
      <c r="I25552" s="4"/>
      <c r="V25552" s="27"/>
    </row>
    <row r="25553" spans="3:22" x14ac:dyDescent="0.3">
      <c r="C25553" s="6"/>
      <c r="H25553" s="8"/>
      <c r="I25553" s="4"/>
      <c r="V25553" s="27"/>
    </row>
    <row r="25554" spans="3:22" x14ac:dyDescent="0.3">
      <c r="C25554" s="6"/>
      <c r="H25554" s="8"/>
      <c r="I25554" s="4"/>
      <c r="V25554" s="27"/>
    </row>
    <row r="25555" spans="3:22" x14ac:dyDescent="0.3">
      <c r="C25555" s="6"/>
      <c r="H25555" s="8"/>
      <c r="I25555" s="4"/>
      <c r="V25555" s="27"/>
    </row>
    <row r="25556" spans="3:22" x14ac:dyDescent="0.3">
      <c r="C25556" s="6"/>
      <c r="H25556" s="8"/>
      <c r="I25556" s="4"/>
      <c r="V25556" s="27"/>
    </row>
    <row r="25557" spans="3:22" x14ac:dyDescent="0.3">
      <c r="C25557" s="6"/>
      <c r="H25557" s="8"/>
      <c r="I25557" s="4"/>
      <c r="V25557" s="27"/>
    </row>
    <row r="25558" spans="3:22" x14ac:dyDescent="0.3">
      <c r="C25558" s="6"/>
      <c r="H25558" s="8"/>
      <c r="I25558" s="4"/>
      <c r="V25558" s="27"/>
    </row>
    <row r="25559" spans="3:22" x14ac:dyDescent="0.3">
      <c r="C25559" s="6"/>
      <c r="H25559" s="8"/>
      <c r="I25559" s="4"/>
      <c r="V25559" s="27"/>
    </row>
    <row r="25560" spans="3:22" x14ac:dyDescent="0.3">
      <c r="C25560" s="6"/>
      <c r="H25560" s="8"/>
      <c r="I25560" s="4"/>
      <c r="V25560" s="27"/>
    </row>
    <row r="25561" spans="3:22" x14ac:dyDescent="0.3">
      <c r="C25561" s="6"/>
      <c r="H25561" s="8"/>
      <c r="I25561" s="4"/>
      <c r="V25561" s="27"/>
    </row>
    <row r="25562" spans="3:22" x14ac:dyDescent="0.3">
      <c r="C25562" s="6"/>
      <c r="H25562" s="8"/>
      <c r="I25562" s="4"/>
      <c r="V25562" s="27"/>
    </row>
    <row r="25563" spans="3:22" x14ac:dyDescent="0.3">
      <c r="C25563" s="6"/>
      <c r="H25563" s="8"/>
      <c r="I25563" s="4"/>
      <c r="V25563" s="27"/>
    </row>
    <row r="25564" spans="3:22" x14ac:dyDescent="0.3">
      <c r="C25564" s="6"/>
      <c r="H25564" s="8"/>
      <c r="I25564" s="4"/>
      <c r="V25564" s="27"/>
    </row>
    <row r="25565" spans="3:22" x14ac:dyDescent="0.3">
      <c r="C25565" s="6"/>
      <c r="H25565" s="8"/>
      <c r="I25565" s="4"/>
      <c r="V25565" s="27"/>
    </row>
    <row r="25566" spans="3:22" x14ac:dyDescent="0.3">
      <c r="C25566" s="6"/>
      <c r="H25566" s="8"/>
      <c r="I25566" s="4"/>
      <c r="V25566" s="27"/>
    </row>
    <row r="25567" spans="3:22" x14ac:dyDescent="0.3">
      <c r="C25567" s="6"/>
      <c r="H25567" s="8"/>
      <c r="I25567" s="4"/>
      <c r="V25567" s="27"/>
    </row>
    <row r="25568" spans="3:22" x14ac:dyDescent="0.3">
      <c r="C25568" s="6"/>
      <c r="H25568" s="8"/>
      <c r="I25568" s="4"/>
      <c r="V25568" s="27"/>
    </row>
    <row r="25569" spans="3:22" x14ac:dyDescent="0.3">
      <c r="C25569" s="6"/>
      <c r="H25569" s="8"/>
      <c r="I25569" s="4"/>
      <c r="V25569" s="27"/>
    </row>
    <row r="25570" spans="3:22" x14ac:dyDescent="0.3">
      <c r="C25570" s="6"/>
      <c r="H25570" s="8"/>
      <c r="I25570" s="4"/>
      <c r="V25570" s="27"/>
    </row>
    <row r="25571" spans="3:22" x14ac:dyDescent="0.3">
      <c r="C25571" s="6"/>
      <c r="H25571" s="8"/>
      <c r="I25571" s="4"/>
      <c r="V25571" s="27"/>
    </row>
    <row r="25572" spans="3:22" x14ac:dyDescent="0.3">
      <c r="C25572" s="6"/>
      <c r="H25572" s="8"/>
      <c r="I25572" s="4"/>
      <c r="V25572" s="27"/>
    </row>
    <row r="25573" spans="3:22" x14ac:dyDescent="0.3">
      <c r="C25573" s="6"/>
      <c r="H25573" s="8"/>
      <c r="I25573" s="4"/>
      <c r="V25573" s="27"/>
    </row>
    <row r="25574" spans="3:22" x14ac:dyDescent="0.3">
      <c r="C25574" s="6"/>
      <c r="H25574" s="8"/>
      <c r="I25574" s="4"/>
      <c r="V25574" s="27"/>
    </row>
    <row r="25575" spans="3:22" x14ac:dyDescent="0.3">
      <c r="C25575" s="6"/>
      <c r="H25575" s="8"/>
      <c r="I25575" s="4"/>
      <c r="V25575" s="27"/>
    </row>
    <row r="25576" spans="3:22" x14ac:dyDescent="0.3">
      <c r="C25576" s="6"/>
      <c r="H25576" s="8"/>
      <c r="I25576" s="4"/>
      <c r="V25576" s="27"/>
    </row>
    <row r="25577" spans="3:22" x14ac:dyDescent="0.3">
      <c r="C25577" s="6"/>
      <c r="H25577" s="8"/>
      <c r="I25577" s="4"/>
      <c r="V25577" s="27"/>
    </row>
    <row r="25578" spans="3:22" x14ac:dyDescent="0.3">
      <c r="C25578" s="6"/>
      <c r="H25578" s="8"/>
      <c r="I25578" s="4"/>
      <c r="V25578" s="27"/>
    </row>
    <row r="25579" spans="3:22" x14ac:dyDescent="0.3">
      <c r="C25579" s="6"/>
      <c r="H25579" s="8"/>
      <c r="I25579" s="4"/>
      <c r="V25579" s="27"/>
    </row>
    <row r="25580" spans="3:22" x14ac:dyDescent="0.3">
      <c r="C25580" s="6"/>
      <c r="H25580" s="8"/>
      <c r="I25580" s="4"/>
      <c r="V25580" s="27"/>
    </row>
    <row r="25581" spans="3:22" x14ac:dyDescent="0.3">
      <c r="C25581" s="6"/>
      <c r="H25581" s="8"/>
      <c r="I25581" s="4"/>
      <c r="V25581" s="27"/>
    </row>
    <row r="25582" spans="3:22" x14ac:dyDescent="0.3">
      <c r="C25582" s="6"/>
      <c r="H25582" s="8"/>
      <c r="I25582" s="4"/>
      <c r="V25582" s="27"/>
    </row>
    <row r="25583" spans="3:22" x14ac:dyDescent="0.3">
      <c r="C25583" s="6"/>
      <c r="H25583" s="8"/>
      <c r="I25583" s="4"/>
      <c r="V25583" s="27"/>
    </row>
    <row r="25584" spans="3:22" x14ac:dyDescent="0.3">
      <c r="C25584" s="6"/>
      <c r="H25584" s="8"/>
      <c r="I25584" s="4"/>
      <c r="V25584" s="27"/>
    </row>
    <row r="25585" spans="3:22" x14ac:dyDescent="0.3">
      <c r="C25585" s="6"/>
      <c r="H25585" s="8"/>
      <c r="I25585" s="4"/>
      <c r="V25585" s="27"/>
    </row>
    <row r="25586" spans="3:22" x14ac:dyDescent="0.3">
      <c r="C25586" s="6"/>
      <c r="H25586" s="8"/>
      <c r="I25586" s="4"/>
      <c r="V25586" s="27"/>
    </row>
    <row r="25587" spans="3:22" x14ac:dyDescent="0.3">
      <c r="C25587" s="6"/>
      <c r="H25587" s="8"/>
      <c r="I25587" s="4"/>
      <c r="V25587" s="27"/>
    </row>
    <row r="25588" spans="3:22" x14ac:dyDescent="0.3">
      <c r="C25588" s="6"/>
      <c r="H25588" s="8"/>
      <c r="I25588" s="4"/>
      <c r="V25588" s="27"/>
    </row>
    <row r="25589" spans="3:22" x14ac:dyDescent="0.3">
      <c r="C25589" s="6"/>
      <c r="H25589" s="8"/>
      <c r="I25589" s="4"/>
      <c r="V25589" s="27"/>
    </row>
    <row r="25590" spans="3:22" x14ac:dyDescent="0.3">
      <c r="C25590" s="6"/>
      <c r="H25590" s="8"/>
      <c r="I25590" s="4"/>
      <c r="V25590" s="27"/>
    </row>
    <row r="25591" spans="3:22" x14ac:dyDescent="0.3">
      <c r="C25591" s="6"/>
      <c r="H25591" s="8"/>
      <c r="I25591" s="4"/>
      <c r="V25591" s="27"/>
    </row>
    <row r="25592" spans="3:22" x14ac:dyDescent="0.3">
      <c r="C25592" s="6"/>
      <c r="H25592" s="8"/>
      <c r="I25592" s="4"/>
      <c r="V25592" s="27"/>
    </row>
    <row r="25593" spans="3:22" x14ac:dyDescent="0.3">
      <c r="C25593" s="6"/>
      <c r="H25593" s="8"/>
      <c r="I25593" s="4"/>
      <c r="V25593" s="27"/>
    </row>
    <row r="25594" spans="3:22" x14ac:dyDescent="0.3">
      <c r="C25594" s="6"/>
      <c r="H25594" s="8"/>
      <c r="I25594" s="4"/>
      <c r="V25594" s="27"/>
    </row>
    <row r="25595" spans="3:22" x14ac:dyDescent="0.3">
      <c r="C25595" s="6"/>
      <c r="H25595" s="8"/>
      <c r="I25595" s="4"/>
      <c r="V25595" s="27"/>
    </row>
    <row r="25596" spans="3:22" x14ac:dyDescent="0.3">
      <c r="C25596" s="6"/>
      <c r="H25596" s="8"/>
      <c r="I25596" s="4"/>
      <c r="V25596" s="27"/>
    </row>
    <row r="25597" spans="3:22" x14ac:dyDescent="0.3">
      <c r="C25597" s="6"/>
      <c r="H25597" s="8"/>
      <c r="I25597" s="4"/>
      <c r="V25597" s="27"/>
    </row>
    <row r="25598" spans="3:22" x14ac:dyDescent="0.3">
      <c r="C25598" s="6"/>
      <c r="H25598" s="8"/>
      <c r="I25598" s="4"/>
      <c r="V25598" s="27"/>
    </row>
    <row r="25599" spans="3:22" x14ac:dyDescent="0.3">
      <c r="C25599" s="6"/>
      <c r="H25599" s="8"/>
      <c r="I25599" s="4"/>
      <c r="V25599" s="27"/>
    </row>
    <row r="25600" spans="3:22" x14ac:dyDescent="0.3">
      <c r="C25600" s="6"/>
      <c r="H25600" s="8"/>
      <c r="I25600" s="4"/>
      <c r="V25600" s="27"/>
    </row>
    <row r="25601" spans="3:22" x14ac:dyDescent="0.3">
      <c r="C25601" s="6"/>
      <c r="H25601" s="8"/>
      <c r="I25601" s="4"/>
      <c r="V25601" s="27"/>
    </row>
    <row r="25602" spans="3:22" x14ac:dyDescent="0.3">
      <c r="C25602" s="6"/>
      <c r="H25602" s="8"/>
      <c r="I25602" s="4"/>
      <c r="V25602" s="27"/>
    </row>
    <row r="25603" spans="3:22" x14ac:dyDescent="0.3">
      <c r="C25603" s="6"/>
      <c r="H25603" s="8"/>
      <c r="I25603" s="4"/>
      <c r="V25603" s="27"/>
    </row>
    <row r="25604" spans="3:22" x14ac:dyDescent="0.3">
      <c r="C25604" s="6"/>
      <c r="H25604" s="8"/>
      <c r="I25604" s="4"/>
      <c r="V25604" s="27"/>
    </row>
    <row r="25605" spans="3:22" x14ac:dyDescent="0.3">
      <c r="C25605" s="6"/>
      <c r="H25605" s="8"/>
      <c r="I25605" s="4"/>
      <c r="V25605" s="27"/>
    </row>
    <row r="25606" spans="3:22" x14ac:dyDescent="0.3">
      <c r="C25606" s="6"/>
      <c r="H25606" s="8"/>
      <c r="I25606" s="4"/>
      <c r="V25606" s="27"/>
    </row>
    <row r="25607" spans="3:22" x14ac:dyDescent="0.3">
      <c r="C25607" s="6"/>
      <c r="H25607" s="8"/>
      <c r="I25607" s="4"/>
      <c r="V25607" s="27"/>
    </row>
    <row r="25608" spans="3:22" x14ac:dyDescent="0.3">
      <c r="C25608" s="6"/>
      <c r="H25608" s="8"/>
      <c r="I25608" s="4"/>
      <c r="V25608" s="27"/>
    </row>
    <row r="25609" spans="3:22" x14ac:dyDescent="0.3">
      <c r="C25609" s="6"/>
      <c r="H25609" s="8"/>
      <c r="I25609" s="4"/>
      <c r="V25609" s="27"/>
    </row>
    <row r="25610" spans="3:22" x14ac:dyDescent="0.3">
      <c r="C25610" s="6"/>
      <c r="H25610" s="8"/>
      <c r="I25610" s="4"/>
      <c r="V25610" s="27"/>
    </row>
    <row r="25611" spans="3:22" x14ac:dyDescent="0.3">
      <c r="C25611" s="6"/>
      <c r="H25611" s="8"/>
      <c r="I25611" s="4"/>
      <c r="V25611" s="27"/>
    </row>
    <row r="25612" spans="3:22" x14ac:dyDescent="0.3">
      <c r="C25612" s="6"/>
      <c r="H25612" s="8"/>
      <c r="I25612" s="4"/>
      <c r="V25612" s="27"/>
    </row>
    <row r="25613" spans="3:22" x14ac:dyDescent="0.3">
      <c r="C25613" s="6"/>
      <c r="H25613" s="8"/>
      <c r="I25613" s="4"/>
      <c r="V25613" s="27"/>
    </row>
    <row r="25614" spans="3:22" x14ac:dyDescent="0.3">
      <c r="C25614" s="6"/>
      <c r="H25614" s="8"/>
      <c r="I25614" s="4"/>
      <c r="V25614" s="27"/>
    </row>
    <row r="25615" spans="3:22" x14ac:dyDescent="0.3">
      <c r="C25615" s="6"/>
      <c r="H25615" s="8"/>
      <c r="I25615" s="4"/>
      <c r="V25615" s="27"/>
    </row>
    <row r="25616" spans="3:22" x14ac:dyDescent="0.3">
      <c r="C25616" s="6"/>
      <c r="H25616" s="8"/>
      <c r="I25616" s="4"/>
      <c r="V25616" s="27"/>
    </row>
    <row r="25617" spans="3:22" x14ac:dyDescent="0.3">
      <c r="C25617" s="6"/>
      <c r="H25617" s="8"/>
      <c r="I25617" s="4"/>
      <c r="V25617" s="27"/>
    </row>
    <row r="25618" spans="3:22" x14ac:dyDescent="0.3">
      <c r="C25618" s="6"/>
      <c r="H25618" s="8"/>
      <c r="I25618" s="4"/>
      <c r="V25618" s="27"/>
    </row>
    <row r="25619" spans="3:22" x14ac:dyDescent="0.3">
      <c r="C25619" s="6"/>
      <c r="H25619" s="8"/>
      <c r="I25619" s="4"/>
      <c r="V25619" s="27"/>
    </row>
    <row r="25620" spans="3:22" x14ac:dyDescent="0.3">
      <c r="C25620" s="6"/>
      <c r="H25620" s="8"/>
      <c r="I25620" s="4"/>
      <c r="V25620" s="27"/>
    </row>
    <row r="25621" spans="3:22" x14ac:dyDescent="0.3">
      <c r="C25621" s="6"/>
      <c r="H25621" s="8"/>
      <c r="I25621" s="4"/>
      <c r="V25621" s="27"/>
    </row>
    <row r="25622" spans="3:22" x14ac:dyDescent="0.3">
      <c r="C25622" s="6"/>
      <c r="H25622" s="8"/>
      <c r="I25622" s="4"/>
      <c r="V25622" s="27"/>
    </row>
    <row r="25623" spans="3:22" x14ac:dyDescent="0.3">
      <c r="C25623" s="6"/>
      <c r="H25623" s="8"/>
      <c r="I25623" s="4"/>
      <c r="V25623" s="27"/>
    </row>
    <row r="25624" spans="3:22" x14ac:dyDescent="0.3">
      <c r="C25624" s="6"/>
      <c r="H25624" s="8"/>
      <c r="I25624" s="4"/>
      <c r="V25624" s="27"/>
    </row>
    <row r="25625" spans="3:22" x14ac:dyDescent="0.3">
      <c r="C25625" s="6"/>
      <c r="H25625" s="8"/>
      <c r="I25625" s="4"/>
      <c r="V25625" s="27"/>
    </row>
    <row r="25626" spans="3:22" x14ac:dyDescent="0.3">
      <c r="C25626" s="6"/>
      <c r="H25626" s="8"/>
      <c r="I25626" s="4"/>
      <c r="V25626" s="27"/>
    </row>
    <row r="25627" spans="3:22" x14ac:dyDescent="0.3">
      <c r="C25627" s="6"/>
      <c r="H25627" s="8"/>
      <c r="I25627" s="4"/>
      <c r="V25627" s="27"/>
    </row>
    <row r="25628" spans="3:22" x14ac:dyDescent="0.3">
      <c r="C25628" s="6"/>
      <c r="H25628" s="8"/>
      <c r="I25628" s="4"/>
      <c r="V25628" s="27"/>
    </row>
    <row r="25629" spans="3:22" x14ac:dyDescent="0.3">
      <c r="C25629" s="6"/>
      <c r="H25629" s="8"/>
      <c r="I25629" s="4"/>
      <c r="V25629" s="27"/>
    </row>
    <row r="25630" spans="3:22" x14ac:dyDescent="0.3">
      <c r="C25630" s="6"/>
      <c r="H25630" s="8"/>
      <c r="I25630" s="4"/>
      <c r="V25630" s="27"/>
    </row>
    <row r="25631" spans="3:22" x14ac:dyDescent="0.3">
      <c r="C25631" s="6"/>
      <c r="H25631" s="8"/>
      <c r="I25631" s="4"/>
      <c r="V25631" s="27"/>
    </row>
    <row r="25632" spans="3:22" x14ac:dyDescent="0.3">
      <c r="C25632" s="6"/>
      <c r="H25632" s="8"/>
      <c r="I25632" s="4"/>
      <c r="V25632" s="27"/>
    </row>
    <row r="25633" spans="3:22" x14ac:dyDescent="0.3">
      <c r="C25633" s="6"/>
      <c r="H25633" s="8"/>
      <c r="I25633" s="4"/>
      <c r="V25633" s="27"/>
    </row>
    <row r="25634" spans="3:22" x14ac:dyDescent="0.3">
      <c r="C25634" s="6"/>
      <c r="H25634" s="8"/>
      <c r="I25634" s="4"/>
      <c r="V25634" s="27"/>
    </row>
    <row r="25635" spans="3:22" x14ac:dyDescent="0.3">
      <c r="C25635" s="6"/>
      <c r="H25635" s="8"/>
      <c r="I25635" s="4"/>
      <c r="V25635" s="27"/>
    </row>
    <row r="25636" spans="3:22" x14ac:dyDescent="0.3">
      <c r="C25636" s="6"/>
      <c r="H25636" s="8"/>
      <c r="I25636" s="4"/>
      <c r="V25636" s="27"/>
    </row>
    <row r="25637" spans="3:22" x14ac:dyDescent="0.3">
      <c r="C25637" s="6"/>
      <c r="H25637" s="8"/>
      <c r="I25637" s="4"/>
      <c r="V25637" s="27"/>
    </row>
    <row r="25638" spans="3:22" x14ac:dyDescent="0.3">
      <c r="C25638" s="6"/>
      <c r="H25638" s="8"/>
      <c r="I25638" s="4"/>
      <c r="V25638" s="27"/>
    </row>
    <row r="25639" spans="3:22" x14ac:dyDescent="0.3">
      <c r="C25639" s="6"/>
      <c r="H25639" s="8"/>
      <c r="I25639" s="4"/>
      <c r="V25639" s="27"/>
    </row>
    <row r="25640" spans="3:22" x14ac:dyDescent="0.3">
      <c r="C25640" s="6"/>
      <c r="H25640" s="8"/>
      <c r="I25640" s="4"/>
      <c r="V25640" s="27"/>
    </row>
    <row r="25641" spans="3:22" x14ac:dyDescent="0.3">
      <c r="C25641" s="6"/>
      <c r="H25641" s="8"/>
      <c r="I25641" s="4"/>
      <c r="V25641" s="27"/>
    </row>
    <row r="25642" spans="3:22" x14ac:dyDescent="0.3">
      <c r="C25642" s="6"/>
      <c r="H25642" s="8"/>
      <c r="I25642" s="4"/>
      <c r="V25642" s="27"/>
    </row>
    <row r="25643" spans="3:22" x14ac:dyDescent="0.3">
      <c r="C25643" s="6"/>
      <c r="H25643" s="8"/>
      <c r="I25643" s="4"/>
      <c r="V25643" s="27"/>
    </row>
    <row r="25644" spans="3:22" x14ac:dyDescent="0.3">
      <c r="C25644" s="6"/>
      <c r="H25644" s="8"/>
      <c r="I25644" s="4"/>
      <c r="V25644" s="27"/>
    </row>
    <row r="25645" spans="3:22" x14ac:dyDescent="0.3">
      <c r="C25645" s="6"/>
      <c r="H25645" s="8"/>
      <c r="I25645" s="4"/>
      <c r="V25645" s="27"/>
    </row>
    <row r="25646" spans="3:22" x14ac:dyDescent="0.3">
      <c r="C25646" s="6"/>
      <c r="H25646" s="8"/>
      <c r="I25646" s="4"/>
      <c r="V25646" s="27"/>
    </row>
    <row r="25647" spans="3:22" x14ac:dyDescent="0.3">
      <c r="C25647" s="6"/>
      <c r="H25647" s="8"/>
      <c r="I25647" s="4"/>
      <c r="V25647" s="27"/>
    </row>
    <row r="25648" spans="3:22" x14ac:dyDescent="0.3">
      <c r="C25648" s="6"/>
      <c r="H25648" s="8"/>
      <c r="I25648" s="4"/>
      <c r="V25648" s="27"/>
    </row>
    <row r="25649" spans="3:22" x14ac:dyDescent="0.3">
      <c r="C25649" s="6"/>
      <c r="H25649" s="8"/>
      <c r="I25649" s="4"/>
      <c r="V25649" s="27"/>
    </row>
    <row r="25650" spans="3:22" x14ac:dyDescent="0.3">
      <c r="C25650" s="6"/>
      <c r="H25650" s="8"/>
      <c r="I25650" s="4"/>
      <c r="V25650" s="27"/>
    </row>
    <row r="25651" spans="3:22" x14ac:dyDescent="0.3">
      <c r="C25651" s="6"/>
      <c r="H25651" s="8"/>
      <c r="I25651" s="4"/>
      <c r="V25651" s="27"/>
    </row>
    <row r="25652" spans="3:22" x14ac:dyDescent="0.3">
      <c r="C25652" s="6"/>
      <c r="H25652" s="8"/>
      <c r="I25652" s="4"/>
      <c r="V25652" s="27"/>
    </row>
    <row r="25653" spans="3:22" x14ac:dyDescent="0.3">
      <c r="C25653" s="6"/>
      <c r="H25653" s="8"/>
      <c r="I25653" s="4"/>
      <c r="V25653" s="27"/>
    </row>
    <row r="25654" spans="3:22" x14ac:dyDescent="0.3">
      <c r="C25654" s="6"/>
      <c r="H25654" s="8"/>
      <c r="I25654" s="4"/>
      <c r="V25654" s="27"/>
    </row>
    <row r="25655" spans="3:22" x14ac:dyDescent="0.3">
      <c r="C25655" s="6"/>
      <c r="H25655" s="8"/>
      <c r="I25655" s="4"/>
      <c r="V25655" s="27"/>
    </row>
    <row r="25656" spans="3:22" x14ac:dyDescent="0.3">
      <c r="C25656" s="6"/>
      <c r="H25656" s="8"/>
      <c r="I25656" s="4"/>
      <c r="V25656" s="27"/>
    </row>
    <row r="25657" spans="3:22" x14ac:dyDescent="0.3">
      <c r="C25657" s="6"/>
      <c r="H25657" s="8"/>
      <c r="I25657" s="4"/>
      <c r="V25657" s="27"/>
    </row>
    <row r="25658" spans="3:22" x14ac:dyDescent="0.3">
      <c r="C25658" s="6"/>
      <c r="H25658" s="8"/>
      <c r="I25658" s="4"/>
      <c r="V25658" s="27"/>
    </row>
    <row r="25659" spans="3:22" x14ac:dyDescent="0.3">
      <c r="C25659" s="6"/>
      <c r="H25659" s="8"/>
      <c r="I25659" s="4"/>
      <c r="V25659" s="27"/>
    </row>
    <row r="25660" spans="3:22" x14ac:dyDescent="0.3">
      <c r="C25660" s="6"/>
      <c r="H25660" s="8"/>
      <c r="I25660" s="4"/>
      <c r="V25660" s="27"/>
    </row>
    <row r="25661" spans="3:22" x14ac:dyDescent="0.3">
      <c r="C25661" s="6"/>
      <c r="H25661" s="8"/>
      <c r="I25661" s="4"/>
      <c r="V25661" s="27"/>
    </row>
    <row r="25662" spans="3:22" x14ac:dyDescent="0.3">
      <c r="C25662" s="6"/>
      <c r="H25662" s="8"/>
      <c r="I25662" s="4"/>
      <c r="V25662" s="27"/>
    </row>
    <row r="25663" spans="3:22" x14ac:dyDescent="0.3">
      <c r="C25663" s="6"/>
      <c r="H25663" s="8"/>
      <c r="I25663" s="4"/>
      <c r="V25663" s="27"/>
    </row>
    <row r="25664" spans="3:22" x14ac:dyDescent="0.3">
      <c r="C25664" s="6"/>
      <c r="H25664" s="8"/>
      <c r="I25664" s="4"/>
      <c r="V25664" s="27"/>
    </row>
    <row r="25665" spans="3:22" x14ac:dyDescent="0.3">
      <c r="C25665" s="6"/>
      <c r="H25665" s="8"/>
      <c r="I25665" s="4"/>
      <c r="V25665" s="27"/>
    </row>
    <row r="25666" spans="3:22" x14ac:dyDescent="0.3">
      <c r="C25666" s="6"/>
      <c r="H25666" s="8"/>
      <c r="I25666" s="4"/>
      <c r="V25666" s="27"/>
    </row>
    <row r="25667" spans="3:22" x14ac:dyDescent="0.3">
      <c r="C25667" s="6"/>
      <c r="H25667" s="8"/>
      <c r="I25667" s="4"/>
      <c r="V25667" s="27"/>
    </row>
    <row r="25668" spans="3:22" x14ac:dyDescent="0.3">
      <c r="C25668" s="6"/>
      <c r="H25668" s="8"/>
      <c r="I25668" s="4"/>
      <c r="V25668" s="27"/>
    </row>
    <row r="25669" spans="3:22" x14ac:dyDescent="0.3">
      <c r="C25669" s="6"/>
      <c r="H25669" s="8"/>
      <c r="I25669" s="4"/>
      <c r="V25669" s="27"/>
    </row>
    <row r="25670" spans="3:22" x14ac:dyDescent="0.3">
      <c r="C25670" s="6"/>
      <c r="H25670" s="8"/>
      <c r="I25670" s="4"/>
      <c r="V25670" s="27"/>
    </row>
    <row r="25671" spans="3:22" x14ac:dyDescent="0.3">
      <c r="C25671" s="6"/>
      <c r="H25671" s="8"/>
      <c r="I25671" s="4"/>
      <c r="V25671" s="27"/>
    </row>
    <row r="25672" spans="3:22" x14ac:dyDescent="0.3">
      <c r="C25672" s="6"/>
      <c r="H25672" s="8"/>
      <c r="I25672" s="4"/>
      <c r="V25672" s="27"/>
    </row>
    <row r="25673" spans="3:22" x14ac:dyDescent="0.3">
      <c r="C25673" s="6"/>
      <c r="H25673" s="8"/>
      <c r="I25673" s="4"/>
      <c r="V25673" s="27"/>
    </row>
    <row r="25674" spans="3:22" x14ac:dyDescent="0.3">
      <c r="C25674" s="6"/>
      <c r="H25674" s="8"/>
      <c r="I25674" s="4"/>
      <c r="V25674" s="27"/>
    </row>
    <row r="25675" spans="3:22" x14ac:dyDescent="0.3">
      <c r="C25675" s="6"/>
      <c r="H25675" s="8"/>
      <c r="I25675" s="4"/>
      <c r="V25675" s="27"/>
    </row>
    <row r="25676" spans="3:22" x14ac:dyDescent="0.3">
      <c r="C25676" s="6"/>
      <c r="H25676" s="8"/>
      <c r="I25676" s="4"/>
      <c r="V25676" s="27"/>
    </row>
    <row r="25677" spans="3:22" x14ac:dyDescent="0.3">
      <c r="C25677" s="6"/>
      <c r="H25677" s="8"/>
      <c r="I25677" s="4"/>
      <c r="V25677" s="27"/>
    </row>
    <row r="25678" spans="3:22" x14ac:dyDescent="0.3">
      <c r="C25678" s="6"/>
      <c r="H25678" s="8"/>
      <c r="I25678" s="4"/>
      <c r="V25678" s="27"/>
    </row>
    <row r="25679" spans="3:22" x14ac:dyDescent="0.3">
      <c r="C25679" s="6"/>
      <c r="H25679" s="8"/>
      <c r="I25679" s="4"/>
      <c r="V25679" s="27"/>
    </row>
    <row r="25680" spans="3:22" x14ac:dyDescent="0.3">
      <c r="C25680" s="6"/>
      <c r="H25680" s="8"/>
      <c r="I25680" s="4"/>
      <c r="V25680" s="27"/>
    </row>
    <row r="25681" spans="3:22" x14ac:dyDescent="0.3">
      <c r="C25681" s="6"/>
      <c r="H25681" s="8"/>
      <c r="I25681" s="4"/>
      <c r="V25681" s="27"/>
    </row>
    <row r="25682" spans="3:22" x14ac:dyDescent="0.3">
      <c r="C25682" s="6"/>
      <c r="H25682" s="8"/>
      <c r="I25682" s="4"/>
      <c r="V25682" s="27"/>
    </row>
    <row r="25683" spans="3:22" x14ac:dyDescent="0.3">
      <c r="C25683" s="6"/>
      <c r="H25683" s="8"/>
      <c r="I25683" s="4"/>
      <c r="V25683" s="27"/>
    </row>
    <row r="25684" spans="3:22" x14ac:dyDescent="0.3">
      <c r="C25684" s="6"/>
      <c r="H25684" s="8"/>
      <c r="I25684" s="4"/>
      <c r="V25684" s="27"/>
    </row>
    <row r="25685" spans="3:22" x14ac:dyDescent="0.3">
      <c r="C25685" s="6"/>
      <c r="H25685" s="8"/>
      <c r="I25685" s="4"/>
      <c r="V25685" s="27"/>
    </row>
    <row r="25686" spans="3:22" x14ac:dyDescent="0.3">
      <c r="C25686" s="6"/>
      <c r="H25686" s="8"/>
      <c r="I25686" s="4"/>
      <c r="V25686" s="27"/>
    </row>
    <row r="25687" spans="3:22" x14ac:dyDescent="0.3">
      <c r="C25687" s="6"/>
      <c r="H25687" s="8"/>
      <c r="I25687" s="4"/>
      <c r="V25687" s="27"/>
    </row>
    <row r="25688" spans="3:22" x14ac:dyDescent="0.3">
      <c r="C25688" s="6"/>
      <c r="H25688" s="8"/>
      <c r="I25688" s="4"/>
      <c r="V25688" s="27"/>
    </row>
    <row r="25689" spans="3:22" x14ac:dyDescent="0.3">
      <c r="C25689" s="6"/>
      <c r="H25689" s="8"/>
      <c r="I25689" s="4"/>
      <c r="V25689" s="27"/>
    </row>
    <row r="25690" spans="3:22" x14ac:dyDescent="0.3">
      <c r="C25690" s="6"/>
      <c r="H25690" s="8"/>
      <c r="I25690" s="4"/>
      <c r="V25690" s="27"/>
    </row>
    <row r="25691" spans="3:22" x14ac:dyDescent="0.3">
      <c r="C25691" s="6"/>
      <c r="H25691" s="8"/>
      <c r="I25691" s="4"/>
      <c r="V25691" s="27"/>
    </row>
    <row r="25692" spans="3:22" x14ac:dyDescent="0.3">
      <c r="C25692" s="6"/>
      <c r="H25692" s="8"/>
      <c r="I25692" s="4"/>
      <c r="V25692" s="27"/>
    </row>
    <row r="25693" spans="3:22" x14ac:dyDescent="0.3">
      <c r="C25693" s="6"/>
      <c r="H25693" s="8"/>
      <c r="I25693" s="4"/>
      <c r="V25693" s="27"/>
    </row>
    <row r="25694" spans="3:22" x14ac:dyDescent="0.3">
      <c r="C25694" s="6"/>
      <c r="H25694" s="8"/>
      <c r="I25694" s="4"/>
      <c r="V25694" s="27"/>
    </row>
    <row r="25695" spans="3:22" x14ac:dyDescent="0.3">
      <c r="C25695" s="6"/>
      <c r="H25695" s="8"/>
      <c r="I25695" s="4"/>
      <c r="V25695" s="27"/>
    </row>
    <row r="25696" spans="3:22" x14ac:dyDescent="0.3">
      <c r="C25696" s="6"/>
      <c r="H25696" s="8"/>
      <c r="I25696" s="4"/>
      <c r="V25696" s="27"/>
    </row>
    <row r="25697" spans="3:22" x14ac:dyDescent="0.3">
      <c r="C25697" s="6"/>
      <c r="H25697" s="8"/>
      <c r="I25697" s="4"/>
      <c r="V25697" s="27"/>
    </row>
    <row r="25698" spans="3:22" x14ac:dyDescent="0.3">
      <c r="C25698" s="6"/>
      <c r="H25698" s="8"/>
      <c r="I25698" s="4"/>
      <c r="V25698" s="27"/>
    </row>
    <row r="25699" spans="3:22" x14ac:dyDescent="0.3">
      <c r="C25699" s="6"/>
      <c r="H25699" s="8"/>
      <c r="I25699" s="4"/>
      <c r="V25699" s="27"/>
    </row>
    <row r="25700" spans="3:22" x14ac:dyDescent="0.3">
      <c r="C25700" s="6"/>
      <c r="H25700" s="8"/>
      <c r="I25700" s="4"/>
      <c r="V25700" s="27"/>
    </row>
    <row r="25701" spans="3:22" x14ac:dyDescent="0.3">
      <c r="C25701" s="6"/>
      <c r="H25701" s="8"/>
      <c r="I25701" s="4"/>
      <c r="V25701" s="27"/>
    </row>
    <row r="25702" spans="3:22" x14ac:dyDescent="0.3">
      <c r="C25702" s="6"/>
      <c r="H25702" s="8"/>
      <c r="I25702" s="4"/>
      <c r="V25702" s="27"/>
    </row>
    <row r="25703" spans="3:22" x14ac:dyDescent="0.3">
      <c r="C25703" s="6"/>
      <c r="H25703" s="8"/>
      <c r="I25703" s="4"/>
      <c r="V25703" s="27"/>
    </row>
    <row r="25704" spans="3:22" x14ac:dyDescent="0.3">
      <c r="C25704" s="6"/>
      <c r="H25704" s="8"/>
      <c r="I25704" s="4"/>
      <c r="V25704" s="27"/>
    </row>
    <row r="25705" spans="3:22" x14ac:dyDescent="0.3">
      <c r="C25705" s="6"/>
      <c r="H25705" s="8"/>
      <c r="I25705" s="4"/>
      <c r="V25705" s="27"/>
    </row>
    <row r="25706" spans="3:22" x14ac:dyDescent="0.3">
      <c r="C25706" s="6"/>
      <c r="H25706" s="8"/>
      <c r="I25706" s="4"/>
      <c r="V25706" s="27"/>
    </row>
    <row r="25707" spans="3:22" x14ac:dyDescent="0.3">
      <c r="C25707" s="6"/>
      <c r="H25707" s="8"/>
      <c r="I25707" s="4"/>
      <c r="V25707" s="27"/>
    </row>
    <row r="25708" spans="3:22" x14ac:dyDescent="0.3">
      <c r="C25708" s="6"/>
      <c r="H25708" s="8"/>
      <c r="I25708" s="4"/>
      <c r="V25708" s="27"/>
    </row>
    <row r="25709" spans="3:22" x14ac:dyDescent="0.3">
      <c r="C25709" s="6"/>
      <c r="H25709" s="8"/>
      <c r="I25709" s="4"/>
      <c r="V25709" s="27"/>
    </row>
    <row r="25710" spans="3:22" x14ac:dyDescent="0.3">
      <c r="C25710" s="6"/>
      <c r="H25710" s="8"/>
      <c r="I25710" s="4"/>
      <c r="V25710" s="27"/>
    </row>
    <row r="25711" spans="3:22" x14ac:dyDescent="0.3">
      <c r="C25711" s="6"/>
      <c r="H25711" s="8"/>
      <c r="I25711" s="4"/>
      <c r="V25711" s="27"/>
    </row>
    <row r="25712" spans="3:22" x14ac:dyDescent="0.3">
      <c r="C25712" s="6"/>
      <c r="H25712" s="8"/>
      <c r="I25712" s="4"/>
      <c r="V25712" s="27"/>
    </row>
    <row r="25713" spans="3:22" x14ac:dyDescent="0.3">
      <c r="C25713" s="6"/>
      <c r="H25713" s="8"/>
      <c r="I25713" s="4"/>
      <c r="V25713" s="27"/>
    </row>
    <row r="25714" spans="3:22" x14ac:dyDescent="0.3">
      <c r="C25714" s="6"/>
      <c r="H25714" s="8"/>
      <c r="I25714" s="4"/>
      <c r="V25714" s="27"/>
    </row>
    <row r="25715" spans="3:22" x14ac:dyDescent="0.3">
      <c r="C25715" s="6"/>
      <c r="H25715" s="8"/>
      <c r="I25715" s="4"/>
      <c r="V25715" s="27"/>
    </row>
    <row r="25716" spans="3:22" x14ac:dyDescent="0.3">
      <c r="C25716" s="6"/>
      <c r="H25716" s="8"/>
      <c r="I25716" s="4"/>
      <c r="V25716" s="27"/>
    </row>
    <row r="25717" spans="3:22" x14ac:dyDescent="0.3">
      <c r="C25717" s="6"/>
      <c r="H25717" s="8"/>
      <c r="I25717" s="4"/>
      <c r="V25717" s="27"/>
    </row>
    <row r="25718" spans="3:22" x14ac:dyDescent="0.3">
      <c r="C25718" s="6"/>
      <c r="H25718" s="8"/>
      <c r="I25718" s="4"/>
      <c r="V25718" s="27"/>
    </row>
    <row r="25719" spans="3:22" x14ac:dyDescent="0.3">
      <c r="C25719" s="6"/>
      <c r="H25719" s="8"/>
      <c r="I25719" s="4"/>
      <c r="V25719" s="27"/>
    </row>
    <row r="25720" spans="3:22" x14ac:dyDescent="0.3">
      <c r="C25720" s="6"/>
      <c r="H25720" s="8"/>
      <c r="I25720" s="4"/>
      <c r="V25720" s="27"/>
    </row>
    <row r="25721" spans="3:22" x14ac:dyDescent="0.3">
      <c r="C25721" s="6"/>
      <c r="H25721" s="8"/>
      <c r="I25721" s="4"/>
      <c r="V25721" s="27"/>
    </row>
    <row r="25722" spans="3:22" x14ac:dyDescent="0.3">
      <c r="C25722" s="6"/>
      <c r="H25722" s="8"/>
      <c r="I25722" s="4"/>
      <c r="V25722" s="27"/>
    </row>
    <row r="25723" spans="3:22" x14ac:dyDescent="0.3">
      <c r="C25723" s="6"/>
      <c r="H25723" s="8"/>
      <c r="I25723" s="4"/>
      <c r="V25723" s="27"/>
    </row>
    <row r="25724" spans="3:22" x14ac:dyDescent="0.3">
      <c r="C25724" s="6"/>
      <c r="H25724" s="8"/>
      <c r="I25724" s="4"/>
      <c r="V25724" s="27"/>
    </row>
    <row r="25725" spans="3:22" x14ac:dyDescent="0.3">
      <c r="C25725" s="6"/>
      <c r="H25725" s="8"/>
      <c r="I25725" s="4"/>
      <c r="V25725" s="27"/>
    </row>
    <row r="25726" spans="3:22" x14ac:dyDescent="0.3">
      <c r="C25726" s="6"/>
      <c r="H25726" s="8"/>
      <c r="I25726" s="4"/>
      <c r="V25726" s="27"/>
    </row>
    <row r="25727" spans="3:22" x14ac:dyDescent="0.3">
      <c r="C25727" s="6"/>
      <c r="H25727" s="8"/>
      <c r="I25727" s="4"/>
      <c r="V25727" s="27"/>
    </row>
    <row r="25728" spans="3:22" x14ac:dyDescent="0.3">
      <c r="C25728" s="6"/>
      <c r="H25728" s="8"/>
      <c r="I25728" s="4"/>
      <c r="V25728" s="27"/>
    </row>
    <row r="25729" spans="3:22" x14ac:dyDescent="0.3">
      <c r="C25729" s="6"/>
      <c r="H25729" s="8"/>
      <c r="I25729" s="4"/>
      <c r="V25729" s="27"/>
    </row>
    <row r="25730" spans="3:22" x14ac:dyDescent="0.3">
      <c r="C25730" s="6"/>
      <c r="H25730" s="8"/>
      <c r="I25730" s="4"/>
      <c r="V25730" s="27"/>
    </row>
    <row r="25731" spans="3:22" x14ac:dyDescent="0.3">
      <c r="C25731" s="6"/>
      <c r="H25731" s="8"/>
      <c r="I25731" s="4"/>
      <c r="V25731" s="27"/>
    </row>
    <row r="25732" spans="3:22" x14ac:dyDescent="0.3">
      <c r="C25732" s="6"/>
      <c r="H25732" s="8"/>
      <c r="I25732" s="4"/>
      <c r="V25732" s="27"/>
    </row>
    <row r="25733" spans="3:22" x14ac:dyDescent="0.3">
      <c r="C25733" s="6"/>
      <c r="H25733" s="8"/>
      <c r="I25733" s="4"/>
      <c r="V25733" s="27"/>
    </row>
    <row r="25734" spans="3:22" x14ac:dyDescent="0.3">
      <c r="C25734" s="6"/>
      <c r="H25734" s="8"/>
      <c r="I25734" s="4"/>
      <c r="V25734" s="27"/>
    </row>
    <row r="25735" spans="3:22" x14ac:dyDescent="0.3">
      <c r="C25735" s="6"/>
      <c r="H25735" s="8"/>
      <c r="I25735" s="4"/>
      <c r="V25735" s="27"/>
    </row>
    <row r="25736" spans="3:22" x14ac:dyDescent="0.3">
      <c r="C25736" s="6"/>
      <c r="H25736" s="8"/>
      <c r="I25736" s="4"/>
      <c r="V25736" s="27"/>
    </row>
    <row r="25737" spans="3:22" x14ac:dyDescent="0.3">
      <c r="C25737" s="6"/>
      <c r="H25737" s="8"/>
      <c r="I25737" s="4"/>
      <c r="V25737" s="27"/>
    </row>
    <row r="25738" spans="3:22" x14ac:dyDescent="0.3">
      <c r="C25738" s="6"/>
      <c r="H25738" s="8"/>
      <c r="I25738" s="4"/>
      <c r="V25738" s="27"/>
    </row>
    <row r="25739" spans="3:22" x14ac:dyDescent="0.3">
      <c r="C25739" s="6"/>
      <c r="H25739" s="8"/>
      <c r="I25739" s="4"/>
      <c r="V25739" s="27"/>
    </row>
    <row r="25740" spans="3:22" x14ac:dyDescent="0.3">
      <c r="C25740" s="6"/>
      <c r="H25740" s="8"/>
      <c r="I25740" s="4"/>
      <c r="V25740" s="27"/>
    </row>
    <row r="25741" spans="3:22" x14ac:dyDescent="0.3">
      <c r="C25741" s="6"/>
      <c r="H25741" s="8"/>
      <c r="I25741" s="4"/>
      <c r="V25741" s="27"/>
    </row>
    <row r="25742" spans="3:22" x14ac:dyDescent="0.3">
      <c r="C25742" s="6"/>
      <c r="H25742" s="8"/>
      <c r="I25742" s="4"/>
      <c r="V25742" s="27"/>
    </row>
    <row r="25743" spans="3:22" x14ac:dyDescent="0.3">
      <c r="C25743" s="6"/>
      <c r="H25743" s="8"/>
      <c r="I25743" s="4"/>
      <c r="V25743" s="27"/>
    </row>
    <row r="25744" spans="3:22" x14ac:dyDescent="0.3">
      <c r="C25744" s="6"/>
      <c r="H25744" s="8"/>
      <c r="I25744" s="4"/>
      <c r="V25744" s="27"/>
    </row>
    <row r="25745" spans="3:22" x14ac:dyDescent="0.3">
      <c r="C25745" s="6"/>
      <c r="H25745" s="8"/>
      <c r="I25745" s="4"/>
      <c r="V25745" s="27"/>
    </row>
    <row r="25746" spans="3:22" x14ac:dyDescent="0.3">
      <c r="C25746" s="6"/>
      <c r="H25746" s="8"/>
      <c r="I25746" s="4"/>
      <c r="V25746" s="27"/>
    </row>
    <row r="25747" spans="3:22" x14ac:dyDescent="0.3">
      <c r="C25747" s="6"/>
      <c r="H25747" s="8"/>
      <c r="I25747" s="4"/>
      <c r="V25747" s="27"/>
    </row>
    <row r="25748" spans="3:22" x14ac:dyDescent="0.3">
      <c r="C25748" s="6"/>
      <c r="H25748" s="8"/>
      <c r="I25748" s="4"/>
      <c r="V25748" s="27"/>
    </row>
    <row r="25749" spans="3:22" x14ac:dyDescent="0.3">
      <c r="C25749" s="6"/>
      <c r="H25749" s="8"/>
      <c r="I25749" s="4"/>
      <c r="V25749" s="27"/>
    </row>
    <row r="25750" spans="3:22" x14ac:dyDescent="0.3">
      <c r="C25750" s="6"/>
      <c r="H25750" s="8"/>
      <c r="I25750" s="4"/>
      <c r="V25750" s="27"/>
    </row>
    <row r="25751" spans="3:22" x14ac:dyDescent="0.3">
      <c r="C25751" s="6"/>
      <c r="H25751" s="8"/>
      <c r="I25751" s="4"/>
      <c r="V25751" s="27"/>
    </row>
    <row r="25752" spans="3:22" x14ac:dyDescent="0.3">
      <c r="C25752" s="6"/>
      <c r="H25752" s="8"/>
      <c r="I25752" s="4"/>
      <c r="V25752" s="27"/>
    </row>
    <row r="25753" spans="3:22" x14ac:dyDescent="0.3">
      <c r="C25753" s="6"/>
      <c r="H25753" s="8"/>
      <c r="I25753" s="4"/>
      <c r="V25753" s="27"/>
    </row>
    <row r="25754" spans="3:22" x14ac:dyDescent="0.3">
      <c r="C25754" s="6"/>
      <c r="H25754" s="8"/>
      <c r="I25754" s="4"/>
      <c r="V25754" s="27"/>
    </row>
    <row r="25755" spans="3:22" x14ac:dyDescent="0.3">
      <c r="C25755" s="6"/>
      <c r="H25755" s="8"/>
      <c r="I25755" s="4"/>
      <c r="V25755" s="27"/>
    </row>
    <row r="25756" spans="3:22" x14ac:dyDescent="0.3">
      <c r="C25756" s="6"/>
      <c r="H25756" s="8"/>
      <c r="I25756" s="4"/>
      <c r="V25756" s="27"/>
    </row>
    <row r="25757" spans="3:22" x14ac:dyDescent="0.3">
      <c r="C25757" s="6"/>
      <c r="H25757" s="8"/>
      <c r="I25757" s="4"/>
      <c r="V25757" s="27"/>
    </row>
    <row r="25758" spans="3:22" x14ac:dyDescent="0.3">
      <c r="C25758" s="6"/>
      <c r="H25758" s="8"/>
      <c r="I25758" s="4"/>
      <c r="V25758" s="27"/>
    </row>
    <row r="25759" spans="3:22" x14ac:dyDescent="0.3">
      <c r="C25759" s="6"/>
      <c r="H25759" s="8"/>
      <c r="I25759" s="4"/>
      <c r="V25759" s="27"/>
    </row>
    <row r="25760" spans="3:22" x14ac:dyDescent="0.3">
      <c r="C25760" s="6"/>
      <c r="H25760" s="8"/>
      <c r="I25760" s="4"/>
      <c r="V25760" s="27"/>
    </row>
    <row r="25761" spans="3:22" x14ac:dyDescent="0.3">
      <c r="C25761" s="6"/>
      <c r="H25761" s="8"/>
      <c r="I25761" s="4"/>
      <c r="V25761" s="27"/>
    </row>
    <row r="25762" spans="3:22" x14ac:dyDescent="0.3">
      <c r="C25762" s="6"/>
      <c r="H25762" s="8"/>
      <c r="I25762" s="4"/>
      <c r="V25762" s="27"/>
    </row>
    <row r="25763" spans="3:22" x14ac:dyDescent="0.3">
      <c r="C25763" s="6"/>
      <c r="H25763" s="8"/>
      <c r="I25763" s="4"/>
      <c r="V25763" s="27"/>
    </row>
    <row r="25764" spans="3:22" x14ac:dyDescent="0.3">
      <c r="C25764" s="6"/>
      <c r="H25764" s="8"/>
      <c r="I25764" s="4"/>
      <c r="V25764" s="27"/>
    </row>
    <row r="25765" spans="3:22" x14ac:dyDescent="0.3">
      <c r="C25765" s="6"/>
      <c r="H25765" s="8"/>
      <c r="I25765" s="4"/>
      <c r="V25765" s="27"/>
    </row>
    <row r="25766" spans="3:22" x14ac:dyDescent="0.3">
      <c r="C25766" s="6"/>
      <c r="H25766" s="8"/>
      <c r="I25766" s="4"/>
      <c r="V25766" s="27"/>
    </row>
    <row r="25767" spans="3:22" x14ac:dyDescent="0.3">
      <c r="C25767" s="6"/>
      <c r="H25767" s="8"/>
      <c r="I25767" s="4"/>
      <c r="V25767" s="27"/>
    </row>
    <row r="25768" spans="3:22" x14ac:dyDescent="0.3">
      <c r="C25768" s="6"/>
      <c r="H25768" s="8"/>
      <c r="I25768" s="4"/>
      <c r="V25768" s="27"/>
    </row>
    <row r="25769" spans="3:22" x14ac:dyDescent="0.3">
      <c r="C25769" s="6"/>
      <c r="H25769" s="8"/>
      <c r="I25769" s="4"/>
      <c r="V25769" s="27"/>
    </row>
    <row r="25770" spans="3:22" x14ac:dyDescent="0.3">
      <c r="C25770" s="6"/>
      <c r="H25770" s="8"/>
      <c r="I25770" s="4"/>
      <c r="V25770" s="27"/>
    </row>
    <row r="25771" spans="3:22" x14ac:dyDescent="0.3">
      <c r="C25771" s="6"/>
      <c r="H25771" s="8"/>
      <c r="I25771" s="4"/>
      <c r="V25771" s="27"/>
    </row>
    <row r="25772" spans="3:22" x14ac:dyDescent="0.3">
      <c r="C25772" s="6"/>
      <c r="H25772" s="8"/>
      <c r="I25772" s="4"/>
      <c r="V25772" s="27"/>
    </row>
    <row r="25773" spans="3:22" x14ac:dyDescent="0.3">
      <c r="C25773" s="6"/>
      <c r="H25773" s="8"/>
      <c r="I25773" s="4"/>
      <c r="V25773" s="27"/>
    </row>
    <row r="25774" spans="3:22" x14ac:dyDescent="0.3">
      <c r="C25774" s="6"/>
      <c r="H25774" s="8"/>
      <c r="I25774" s="4"/>
      <c r="V25774" s="27"/>
    </row>
    <row r="25775" spans="3:22" x14ac:dyDescent="0.3">
      <c r="C25775" s="6"/>
      <c r="H25775" s="8"/>
      <c r="I25775" s="4"/>
      <c r="V25775" s="27"/>
    </row>
    <row r="25776" spans="3:22" x14ac:dyDescent="0.3">
      <c r="C25776" s="6"/>
      <c r="H25776" s="8"/>
      <c r="I25776" s="4"/>
      <c r="V25776" s="27"/>
    </row>
    <row r="25777" spans="3:22" x14ac:dyDescent="0.3">
      <c r="C25777" s="6"/>
      <c r="H25777" s="8"/>
      <c r="I25777" s="4"/>
      <c r="V25777" s="27"/>
    </row>
    <row r="25778" spans="3:22" x14ac:dyDescent="0.3">
      <c r="C25778" s="6"/>
      <c r="H25778" s="8"/>
      <c r="I25778" s="4"/>
      <c r="V25778" s="27"/>
    </row>
    <row r="25779" spans="3:22" x14ac:dyDescent="0.3">
      <c r="C25779" s="6"/>
      <c r="H25779" s="8"/>
      <c r="I25779" s="4"/>
      <c r="V25779" s="27"/>
    </row>
    <row r="25780" spans="3:22" x14ac:dyDescent="0.3">
      <c r="C25780" s="6"/>
      <c r="H25780" s="8"/>
      <c r="I25780" s="4"/>
      <c r="V25780" s="27"/>
    </row>
    <row r="25781" spans="3:22" x14ac:dyDescent="0.3">
      <c r="C25781" s="6"/>
      <c r="H25781" s="8"/>
      <c r="I25781" s="4"/>
      <c r="V25781" s="27"/>
    </row>
    <row r="25782" spans="3:22" x14ac:dyDescent="0.3">
      <c r="C25782" s="6"/>
      <c r="H25782" s="8"/>
      <c r="I25782" s="4"/>
      <c r="V25782" s="27"/>
    </row>
    <row r="25783" spans="3:22" x14ac:dyDescent="0.3">
      <c r="C25783" s="6"/>
      <c r="H25783" s="8"/>
      <c r="I25783" s="4"/>
      <c r="V25783" s="27"/>
    </row>
    <row r="25784" spans="3:22" x14ac:dyDescent="0.3">
      <c r="C25784" s="6"/>
      <c r="H25784" s="8"/>
      <c r="I25784" s="4"/>
      <c r="V25784" s="27"/>
    </row>
    <row r="25785" spans="3:22" x14ac:dyDescent="0.3">
      <c r="C25785" s="6"/>
      <c r="H25785" s="8"/>
      <c r="I25785" s="4"/>
      <c r="V25785" s="27"/>
    </row>
    <row r="25786" spans="3:22" x14ac:dyDescent="0.3">
      <c r="C25786" s="6"/>
      <c r="H25786" s="8"/>
      <c r="I25786" s="4"/>
      <c r="V25786" s="27"/>
    </row>
    <row r="25787" spans="3:22" x14ac:dyDescent="0.3">
      <c r="C25787" s="6"/>
      <c r="H25787" s="8"/>
      <c r="I25787" s="4"/>
      <c r="V25787" s="27"/>
    </row>
    <row r="25788" spans="3:22" x14ac:dyDescent="0.3">
      <c r="C25788" s="6"/>
      <c r="H25788" s="8"/>
      <c r="I25788" s="4"/>
      <c r="V25788" s="27"/>
    </row>
    <row r="25789" spans="3:22" x14ac:dyDescent="0.3">
      <c r="C25789" s="6"/>
      <c r="H25789" s="8"/>
      <c r="I25789" s="4"/>
      <c r="V25789" s="27"/>
    </row>
    <row r="25790" spans="3:22" x14ac:dyDescent="0.3">
      <c r="C25790" s="6"/>
      <c r="H25790" s="8"/>
      <c r="I25790" s="4"/>
      <c r="V25790" s="27"/>
    </row>
    <row r="25791" spans="3:22" x14ac:dyDescent="0.3">
      <c r="C25791" s="6"/>
      <c r="H25791" s="8"/>
      <c r="I25791" s="4"/>
      <c r="V25791" s="27"/>
    </row>
    <row r="25792" spans="3:22" x14ac:dyDescent="0.3">
      <c r="C25792" s="6"/>
      <c r="H25792" s="8"/>
      <c r="I25792" s="4"/>
      <c r="V25792" s="27"/>
    </row>
    <row r="25793" spans="3:22" x14ac:dyDescent="0.3">
      <c r="C25793" s="6"/>
      <c r="H25793" s="8"/>
      <c r="I25793" s="4"/>
      <c r="V25793" s="27"/>
    </row>
    <row r="25794" spans="3:22" x14ac:dyDescent="0.3">
      <c r="C25794" s="6"/>
      <c r="H25794" s="8"/>
      <c r="I25794" s="4"/>
      <c r="V25794" s="27"/>
    </row>
    <row r="25795" spans="3:22" x14ac:dyDescent="0.3">
      <c r="C25795" s="6"/>
      <c r="H25795" s="8"/>
      <c r="I25795" s="4"/>
      <c r="V25795" s="27"/>
    </row>
    <row r="25796" spans="3:22" x14ac:dyDescent="0.3">
      <c r="C25796" s="6"/>
      <c r="H25796" s="8"/>
      <c r="I25796" s="4"/>
      <c r="V25796" s="27"/>
    </row>
    <row r="25797" spans="3:22" x14ac:dyDescent="0.3">
      <c r="C25797" s="6"/>
      <c r="H25797" s="8"/>
      <c r="I25797" s="4"/>
      <c r="V25797" s="27"/>
    </row>
    <row r="25798" spans="3:22" x14ac:dyDescent="0.3">
      <c r="C25798" s="6"/>
      <c r="H25798" s="8"/>
      <c r="I25798" s="4"/>
      <c r="V25798" s="27"/>
    </row>
    <row r="25799" spans="3:22" x14ac:dyDescent="0.3">
      <c r="C25799" s="6"/>
      <c r="H25799" s="8"/>
      <c r="I25799" s="4"/>
      <c r="V25799" s="27"/>
    </row>
    <row r="25800" spans="3:22" x14ac:dyDescent="0.3">
      <c r="C25800" s="6"/>
      <c r="H25800" s="8"/>
      <c r="I25800" s="4"/>
      <c r="V25800" s="27"/>
    </row>
    <row r="25801" spans="3:22" x14ac:dyDescent="0.3">
      <c r="C25801" s="6"/>
      <c r="H25801" s="8"/>
      <c r="I25801" s="4"/>
      <c r="V25801" s="27"/>
    </row>
    <row r="25802" spans="3:22" x14ac:dyDescent="0.3">
      <c r="C25802" s="6"/>
      <c r="H25802" s="8"/>
      <c r="I25802" s="4"/>
      <c r="V25802" s="27"/>
    </row>
    <row r="25803" spans="3:22" x14ac:dyDescent="0.3">
      <c r="C25803" s="6"/>
      <c r="H25803" s="8"/>
      <c r="I25803" s="4"/>
      <c r="V25803" s="27"/>
    </row>
    <row r="25804" spans="3:22" x14ac:dyDescent="0.3">
      <c r="C25804" s="6"/>
      <c r="H25804" s="8"/>
      <c r="I25804" s="4"/>
      <c r="V25804" s="27"/>
    </row>
    <row r="25805" spans="3:22" x14ac:dyDescent="0.3">
      <c r="C25805" s="6"/>
      <c r="H25805" s="8"/>
      <c r="I25805" s="4"/>
      <c r="V25805" s="27"/>
    </row>
    <row r="25806" spans="3:22" x14ac:dyDescent="0.3">
      <c r="C25806" s="6"/>
      <c r="H25806" s="8"/>
      <c r="I25806" s="4"/>
      <c r="V25806" s="27"/>
    </row>
    <row r="25807" spans="3:22" x14ac:dyDescent="0.3">
      <c r="C25807" s="6"/>
      <c r="H25807" s="8"/>
      <c r="I25807" s="4"/>
      <c r="V25807" s="27"/>
    </row>
    <row r="25808" spans="3:22" x14ac:dyDescent="0.3">
      <c r="C25808" s="6"/>
      <c r="H25808" s="8"/>
      <c r="I25808" s="4"/>
      <c r="V25808" s="27"/>
    </row>
    <row r="25809" spans="3:22" x14ac:dyDescent="0.3">
      <c r="C25809" s="6"/>
      <c r="H25809" s="8"/>
      <c r="I25809" s="4"/>
      <c r="V25809" s="27"/>
    </row>
    <row r="25810" spans="3:22" x14ac:dyDescent="0.3">
      <c r="C25810" s="6"/>
      <c r="H25810" s="8"/>
      <c r="I25810" s="4"/>
      <c r="V25810" s="27"/>
    </row>
    <row r="25811" spans="3:22" x14ac:dyDescent="0.3">
      <c r="C25811" s="6"/>
      <c r="H25811" s="8"/>
      <c r="I25811" s="4"/>
      <c r="V25811" s="27"/>
    </row>
    <row r="25812" spans="3:22" x14ac:dyDescent="0.3">
      <c r="C25812" s="6"/>
      <c r="H25812" s="8"/>
      <c r="I25812" s="4"/>
      <c r="V25812" s="27"/>
    </row>
    <row r="25813" spans="3:22" x14ac:dyDescent="0.3">
      <c r="C25813" s="6"/>
      <c r="H25813" s="8"/>
      <c r="I25813" s="4"/>
      <c r="V25813" s="27"/>
    </row>
    <row r="25814" spans="3:22" x14ac:dyDescent="0.3">
      <c r="C25814" s="6"/>
      <c r="H25814" s="8"/>
      <c r="I25814" s="4"/>
      <c r="V25814" s="27"/>
    </row>
    <row r="25815" spans="3:22" x14ac:dyDescent="0.3">
      <c r="C25815" s="6"/>
      <c r="H25815" s="8"/>
      <c r="I25815" s="4"/>
      <c r="V25815" s="27"/>
    </row>
    <row r="25816" spans="3:22" x14ac:dyDescent="0.3">
      <c r="C25816" s="6"/>
      <c r="H25816" s="8"/>
      <c r="I25816" s="4"/>
      <c r="V25816" s="27"/>
    </row>
    <row r="25817" spans="3:22" x14ac:dyDescent="0.3">
      <c r="C25817" s="6"/>
      <c r="H25817" s="8"/>
      <c r="I25817" s="4"/>
      <c r="V25817" s="27"/>
    </row>
    <row r="25818" spans="3:22" x14ac:dyDescent="0.3">
      <c r="C25818" s="6"/>
      <c r="H25818" s="8"/>
      <c r="I25818" s="4"/>
      <c r="V25818" s="27"/>
    </row>
    <row r="25819" spans="3:22" x14ac:dyDescent="0.3">
      <c r="C25819" s="6"/>
      <c r="H25819" s="8"/>
      <c r="I25819" s="4"/>
      <c r="V25819" s="27"/>
    </row>
    <row r="25820" spans="3:22" x14ac:dyDescent="0.3">
      <c r="C25820" s="6"/>
      <c r="H25820" s="8"/>
      <c r="I25820" s="4"/>
      <c r="V25820" s="27"/>
    </row>
    <row r="25821" spans="3:22" x14ac:dyDescent="0.3">
      <c r="C25821" s="6"/>
      <c r="H25821" s="8"/>
      <c r="I25821" s="4"/>
      <c r="V25821" s="27"/>
    </row>
    <row r="25822" spans="3:22" x14ac:dyDescent="0.3">
      <c r="C25822" s="6"/>
      <c r="H25822" s="8"/>
      <c r="I25822" s="4"/>
      <c r="V25822" s="27"/>
    </row>
    <row r="25823" spans="3:22" x14ac:dyDescent="0.3">
      <c r="C25823" s="6"/>
      <c r="H25823" s="8"/>
      <c r="I25823" s="4"/>
      <c r="V25823" s="27"/>
    </row>
    <row r="25824" spans="3:22" x14ac:dyDescent="0.3">
      <c r="C25824" s="6"/>
      <c r="H25824" s="8"/>
      <c r="I25824" s="4"/>
      <c r="V25824" s="27"/>
    </row>
    <row r="25825" spans="3:22" x14ac:dyDescent="0.3">
      <c r="C25825" s="6"/>
      <c r="H25825" s="8"/>
      <c r="I25825" s="4"/>
      <c r="V25825" s="27"/>
    </row>
    <row r="25826" spans="3:22" x14ac:dyDescent="0.3">
      <c r="C25826" s="6"/>
      <c r="H25826" s="8"/>
      <c r="I25826" s="4"/>
      <c r="V25826" s="27"/>
    </row>
    <row r="25827" spans="3:22" x14ac:dyDescent="0.3">
      <c r="C25827" s="6"/>
      <c r="H25827" s="8"/>
      <c r="I25827" s="4"/>
      <c r="V25827" s="27"/>
    </row>
    <row r="25828" spans="3:22" x14ac:dyDescent="0.3">
      <c r="C25828" s="6"/>
      <c r="H25828" s="8"/>
      <c r="I25828" s="4"/>
      <c r="V25828" s="27"/>
    </row>
    <row r="25829" spans="3:22" x14ac:dyDescent="0.3">
      <c r="C25829" s="6"/>
      <c r="H25829" s="8"/>
      <c r="I25829" s="4"/>
      <c r="V25829" s="27"/>
    </row>
    <row r="25830" spans="3:22" x14ac:dyDescent="0.3">
      <c r="C25830" s="6"/>
      <c r="H25830" s="8"/>
      <c r="I25830" s="4"/>
      <c r="V25830" s="27"/>
    </row>
    <row r="25831" spans="3:22" x14ac:dyDescent="0.3">
      <c r="C25831" s="6"/>
      <c r="H25831" s="8"/>
      <c r="I25831" s="4"/>
      <c r="V25831" s="27"/>
    </row>
    <row r="25832" spans="3:22" x14ac:dyDescent="0.3">
      <c r="C25832" s="6"/>
      <c r="H25832" s="8"/>
      <c r="I25832" s="4"/>
      <c r="V25832" s="27"/>
    </row>
    <row r="25833" spans="3:22" x14ac:dyDescent="0.3">
      <c r="C25833" s="6"/>
      <c r="H25833" s="8"/>
      <c r="I25833" s="4"/>
      <c r="V25833" s="27"/>
    </row>
    <row r="25834" spans="3:22" x14ac:dyDescent="0.3">
      <c r="C25834" s="6"/>
      <c r="H25834" s="8"/>
      <c r="I25834" s="4"/>
      <c r="V25834" s="27"/>
    </row>
    <row r="25835" spans="3:22" x14ac:dyDescent="0.3">
      <c r="C25835" s="6"/>
      <c r="H25835" s="8"/>
      <c r="I25835" s="4"/>
      <c r="V25835" s="27"/>
    </row>
    <row r="25836" spans="3:22" x14ac:dyDescent="0.3">
      <c r="C25836" s="6"/>
      <c r="H25836" s="8"/>
      <c r="I25836" s="4"/>
      <c r="V25836" s="27"/>
    </row>
    <row r="25837" spans="3:22" x14ac:dyDescent="0.3">
      <c r="C25837" s="6"/>
      <c r="H25837" s="8"/>
      <c r="I25837" s="4"/>
      <c r="V25837" s="27"/>
    </row>
    <row r="25838" spans="3:22" x14ac:dyDescent="0.3">
      <c r="C25838" s="6"/>
      <c r="H25838" s="8"/>
      <c r="I25838" s="4"/>
      <c r="V25838" s="27"/>
    </row>
    <row r="25839" spans="3:22" x14ac:dyDescent="0.3">
      <c r="C25839" s="6"/>
      <c r="H25839" s="8"/>
      <c r="I25839" s="4"/>
      <c r="V25839" s="27"/>
    </row>
    <row r="25840" spans="3:22" x14ac:dyDescent="0.3">
      <c r="C25840" s="6"/>
      <c r="H25840" s="8"/>
      <c r="I25840" s="4"/>
      <c r="V25840" s="27"/>
    </row>
    <row r="25841" spans="3:22" x14ac:dyDescent="0.3">
      <c r="C25841" s="6"/>
      <c r="H25841" s="8"/>
      <c r="I25841" s="4"/>
      <c r="V25841" s="27"/>
    </row>
    <row r="25842" spans="3:22" x14ac:dyDescent="0.3">
      <c r="C25842" s="6"/>
      <c r="H25842" s="8"/>
      <c r="I25842" s="4"/>
      <c r="V25842" s="27"/>
    </row>
    <row r="25843" spans="3:22" x14ac:dyDescent="0.3">
      <c r="C25843" s="6"/>
      <c r="H25843" s="8"/>
      <c r="I25843" s="4"/>
      <c r="V25843" s="27"/>
    </row>
    <row r="25844" spans="3:22" x14ac:dyDescent="0.3">
      <c r="C25844" s="6"/>
      <c r="H25844" s="8"/>
      <c r="I25844" s="4"/>
      <c r="V25844" s="27"/>
    </row>
    <row r="25845" spans="3:22" x14ac:dyDescent="0.3">
      <c r="C25845" s="6"/>
      <c r="H25845" s="8"/>
      <c r="I25845" s="4"/>
      <c r="V25845" s="27"/>
    </row>
    <row r="25846" spans="3:22" x14ac:dyDescent="0.3">
      <c r="C25846" s="6"/>
      <c r="H25846" s="8"/>
      <c r="I25846" s="4"/>
      <c r="V25846" s="27"/>
    </row>
    <row r="25847" spans="3:22" x14ac:dyDescent="0.3">
      <c r="C25847" s="6"/>
      <c r="H25847" s="8"/>
      <c r="I25847" s="4"/>
      <c r="V25847" s="27"/>
    </row>
    <row r="25848" spans="3:22" x14ac:dyDescent="0.3">
      <c r="C25848" s="6"/>
      <c r="H25848" s="8"/>
      <c r="I25848" s="4"/>
      <c r="V25848" s="27"/>
    </row>
    <row r="25849" spans="3:22" x14ac:dyDescent="0.3">
      <c r="C25849" s="6"/>
      <c r="H25849" s="8"/>
      <c r="I25849" s="4"/>
      <c r="V25849" s="27"/>
    </row>
    <row r="25850" spans="3:22" x14ac:dyDescent="0.3">
      <c r="C25850" s="6"/>
      <c r="H25850" s="8"/>
      <c r="I25850" s="4"/>
      <c r="V25850" s="27"/>
    </row>
    <row r="25851" spans="3:22" x14ac:dyDescent="0.3">
      <c r="C25851" s="6"/>
      <c r="H25851" s="8"/>
      <c r="I25851" s="4"/>
      <c r="V25851" s="27"/>
    </row>
    <row r="25852" spans="3:22" x14ac:dyDescent="0.3">
      <c r="C25852" s="6"/>
      <c r="H25852" s="8"/>
      <c r="I25852" s="4"/>
      <c r="V25852" s="27"/>
    </row>
    <row r="25853" spans="3:22" x14ac:dyDescent="0.3">
      <c r="C25853" s="6"/>
      <c r="H25853" s="8"/>
      <c r="I25853" s="4"/>
      <c r="V25853" s="27"/>
    </row>
    <row r="25854" spans="3:22" x14ac:dyDescent="0.3">
      <c r="C25854" s="6"/>
      <c r="H25854" s="8"/>
      <c r="I25854" s="4"/>
      <c r="V25854" s="27"/>
    </row>
    <row r="25855" spans="3:22" x14ac:dyDescent="0.3">
      <c r="C25855" s="6"/>
      <c r="H25855" s="8"/>
      <c r="I25855" s="4"/>
      <c r="V25855" s="27"/>
    </row>
    <row r="25856" spans="3:22" x14ac:dyDescent="0.3">
      <c r="C25856" s="6"/>
      <c r="H25856" s="8"/>
      <c r="I25856" s="4"/>
      <c r="V25856" s="27"/>
    </row>
    <row r="25857" spans="3:22" x14ac:dyDescent="0.3">
      <c r="C25857" s="6"/>
      <c r="H25857" s="8"/>
      <c r="I25857" s="4"/>
      <c r="V25857" s="27"/>
    </row>
    <row r="25858" spans="3:22" x14ac:dyDescent="0.3">
      <c r="C25858" s="6"/>
      <c r="H25858" s="8"/>
      <c r="I25858" s="4"/>
      <c r="V25858" s="27"/>
    </row>
    <row r="25859" spans="3:22" x14ac:dyDescent="0.3">
      <c r="C25859" s="6"/>
      <c r="H25859" s="8"/>
      <c r="I25859" s="4"/>
      <c r="V25859" s="27"/>
    </row>
    <row r="25860" spans="3:22" x14ac:dyDescent="0.3">
      <c r="C25860" s="6"/>
      <c r="H25860" s="8"/>
      <c r="I25860" s="4"/>
      <c r="V25860" s="27"/>
    </row>
    <row r="25861" spans="3:22" x14ac:dyDescent="0.3">
      <c r="C25861" s="6"/>
      <c r="H25861" s="8"/>
      <c r="I25861" s="4"/>
      <c r="V25861" s="27"/>
    </row>
    <row r="25862" spans="3:22" x14ac:dyDescent="0.3">
      <c r="C25862" s="6"/>
      <c r="H25862" s="8"/>
      <c r="I25862" s="4"/>
      <c r="V25862" s="27"/>
    </row>
    <row r="25863" spans="3:22" x14ac:dyDescent="0.3">
      <c r="C25863" s="6"/>
      <c r="H25863" s="8"/>
      <c r="I25863" s="4"/>
      <c r="V25863" s="27"/>
    </row>
    <row r="25864" spans="3:22" x14ac:dyDescent="0.3">
      <c r="C25864" s="6"/>
      <c r="H25864" s="8"/>
      <c r="I25864" s="4"/>
      <c r="V25864" s="27"/>
    </row>
    <row r="25865" spans="3:22" x14ac:dyDescent="0.3">
      <c r="C25865" s="6"/>
      <c r="H25865" s="8"/>
      <c r="I25865" s="4"/>
      <c r="V25865" s="27"/>
    </row>
    <row r="25866" spans="3:22" x14ac:dyDescent="0.3">
      <c r="C25866" s="6"/>
      <c r="H25866" s="8"/>
      <c r="I25866" s="4"/>
      <c r="V25866" s="27"/>
    </row>
    <row r="25867" spans="3:22" x14ac:dyDescent="0.3">
      <c r="C25867" s="6"/>
      <c r="H25867" s="8"/>
      <c r="I25867" s="4"/>
      <c r="V25867" s="27"/>
    </row>
    <row r="25868" spans="3:22" x14ac:dyDescent="0.3">
      <c r="C25868" s="6"/>
      <c r="H25868" s="8"/>
      <c r="I25868" s="4"/>
      <c r="V25868" s="27"/>
    </row>
    <row r="25869" spans="3:22" x14ac:dyDescent="0.3">
      <c r="C25869" s="6"/>
      <c r="H25869" s="8"/>
      <c r="I25869" s="4"/>
      <c r="V25869" s="27"/>
    </row>
    <row r="25870" spans="3:22" x14ac:dyDescent="0.3">
      <c r="C25870" s="6"/>
      <c r="H25870" s="8"/>
      <c r="I25870" s="4"/>
      <c r="V25870" s="27"/>
    </row>
    <row r="25871" spans="3:22" x14ac:dyDescent="0.3">
      <c r="C25871" s="6"/>
      <c r="H25871" s="8"/>
      <c r="I25871" s="4"/>
      <c r="V25871" s="27"/>
    </row>
    <row r="25872" spans="3:22" x14ac:dyDescent="0.3">
      <c r="C25872" s="6"/>
      <c r="H25872" s="8"/>
      <c r="I25872" s="4"/>
      <c r="V25872" s="27"/>
    </row>
    <row r="25873" spans="3:22" x14ac:dyDescent="0.3">
      <c r="C25873" s="6"/>
      <c r="H25873" s="8"/>
      <c r="I25873" s="4"/>
      <c r="V25873" s="27"/>
    </row>
    <row r="25874" spans="3:22" x14ac:dyDescent="0.3">
      <c r="C25874" s="6"/>
      <c r="H25874" s="8"/>
      <c r="I25874" s="4"/>
      <c r="V25874" s="27"/>
    </row>
    <row r="25875" spans="3:22" x14ac:dyDescent="0.3">
      <c r="C25875" s="6"/>
      <c r="H25875" s="8"/>
      <c r="I25875" s="4"/>
      <c r="V25875" s="27"/>
    </row>
    <row r="25876" spans="3:22" x14ac:dyDescent="0.3">
      <c r="C25876" s="6"/>
      <c r="H25876" s="8"/>
      <c r="I25876" s="4"/>
      <c r="V25876" s="27"/>
    </row>
    <row r="25877" spans="3:22" x14ac:dyDescent="0.3">
      <c r="C25877" s="6"/>
      <c r="H25877" s="8"/>
      <c r="I25877" s="4"/>
      <c r="V25877" s="27"/>
    </row>
    <row r="25878" spans="3:22" x14ac:dyDescent="0.3">
      <c r="C25878" s="6"/>
      <c r="H25878" s="8"/>
      <c r="I25878" s="4"/>
      <c r="V25878" s="27"/>
    </row>
    <row r="25879" spans="3:22" x14ac:dyDescent="0.3">
      <c r="C25879" s="6"/>
      <c r="H25879" s="8"/>
      <c r="I25879" s="4"/>
      <c r="V25879" s="27"/>
    </row>
    <row r="25880" spans="3:22" x14ac:dyDescent="0.3">
      <c r="C25880" s="6"/>
      <c r="H25880" s="8"/>
      <c r="I25880" s="4"/>
      <c r="V25880" s="27"/>
    </row>
    <row r="25881" spans="3:22" x14ac:dyDescent="0.3">
      <c r="C25881" s="6"/>
      <c r="H25881" s="8"/>
      <c r="I25881" s="4"/>
      <c r="V25881" s="27"/>
    </row>
    <row r="25882" spans="3:22" x14ac:dyDescent="0.3">
      <c r="C25882" s="6"/>
      <c r="H25882" s="8"/>
      <c r="I25882" s="4"/>
      <c r="V25882" s="27"/>
    </row>
    <row r="25883" spans="3:22" x14ac:dyDescent="0.3">
      <c r="C25883" s="6"/>
      <c r="H25883" s="8"/>
      <c r="I25883" s="4"/>
      <c r="V25883" s="27"/>
    </row>
    <row r="25884" spans="3:22" x14ac:dyDescent="0.3">
      <c r="C25884" s="6"/>
      <c r="H25884" s="8"/>
      <c r="I25884" s="4"/>
      <c r="V25884" s="27"/>
    </row>
    <row r="25885" spans="3:22" x14ac:dyDescent="0.3">
      <c r="C25885" s="6"/>
      <c r="H25885" s="8"/>
      <c r="I25885" s="4"/>
      <c r="V25885" s="27"/>
    </row>
    <row r="25886" spans="3:22" x14ac:dyDescent="0.3">
      <c r="C25886" s="6"/>
      <c r="H25886" s="8"/>
      <c r="I25886" s="4"/>
      <c r="V25886" s="27"/>
    </row>
    <row r="25887" spans="3:22" x14ac:dyDescent="0.3">
      <c r="C25887" s="6"/>
      <c r="H25887" s="8"/>
      <c r="I25887" s="4"/>
      <c r="V25887" s="27"/>
    </row>
    <row r="25888" spans="3:22" x14ac:dyDescent="0.3">
      <c r="C25888" s="6"/>
      <c r="H25888" s="8"/>
      <c r="I25888" s="4"/>
      <c r="V25888" s="27"/>
    </row>
    <row r="25889" spans="3:22" x14ac:dyDescent="0.3">
      <c r="C25889" s="6"/>
      <c r="H25889" s="8"/>
      <c r="I25889" s="4"/>
      <c r="V25889" s="27"/>
    </row>
    <row r="25890" spans="3:22" x14ac:dyDescent="0.3">
      <c r="C25890" s="6"/>
      <c r="H25890" s="8"/>
      <c r="I25890" s="4"/>
      <c r="V25890" s="27"/>
    </row>
    <row r="25891" spans="3:22" x14ac:dyDescent="0.3">
      <c r="C25891" s="6"/>
      <c r="H25891" s="8"/>
      <c r="I25891" s="4"/>
      <c r="V25891" s="27"/>
    </row>
    <row r="25892" spans="3:22" x14ac:dyDescent="0.3">
      <c r="C25892" s="6"/>
      <c r="H25892" s="8"/>
      <c r="I25892" s="4"/>
      <c r="V25892" s="27"/>
    </row>
    <row r="25893" spans="3:22" x14ac:dyDescent="0.3">
      <c r="C25893" s="6"/>
      <c r="H25893" s="8"/>
      <c r="I25893" s="4"/>
      <c r="V25893" s="27"/>
    </row>
    <row r="25894" spans="3:22" x14ac:dyDescent="0.3">
      <c r="C25894" s="6"/>
      <c r="H25894" s="8"/>
      <c r="I25894" s="4"/>
      <c r="V25894" s="27"/>
    </row>
    <row r="25895" spans="3:22" x14ac:dyDescent="0.3">
      <c r="C25895" s="6"/>
      <c r="H25895" s="8"/>
      <c r="I25895" s="4"/>
      <c r="V25895" s="27"/>
    </row>
    <row r="25896" spans="3:22" x14ac:dyDescent="0.3">
      <c r="C25896" s="6"/>
      <c r="H25896" s="8"/>
      <c r="I25896" s="4"/>
      <c r="V25896" s="27"/>
    </row>
    <row r="25897" spans="3:22" x14ac:dyDescent="0.3">
      <c r="C25897" s="6"/>
      <c r="H25897" s="8"/>
      <c r="I25897" s="4"/>
      <c r="V25897" s="27"/>
    </row>
    <row r="25898" spans="3:22" x14ac:dyDescent="0.3">
      <c r="C25898" s="6"/>
      <c r="H25898" s="8"/>
      <c r="I25898" s="4"/>
      <c r="V25898" s="27"/>
    </row>
    <row r="25899" spans="3:22" x14ac:dyDescent="0.3">
      <c r="C25899" s="6"/>
      <c r="H25899" s="8"/>
      <c r="I25899" s="4"/>
      <c r="V25899" s="27"/>
    </row>
    <row r="25900" spans="3:22" x14ac:dyDescent="0.3">
      <c r="C25900" s="6"/>
      <c r="H25900" s="8"/>
      <c r="I25900" s="4"/>
      <c r="V25900" s="27"/>
    </row>
    <row r="25901" spans="3:22" x14ac:dyDescent="0.3">
      <c r="C25901" s="6"/>
      <c r="H25901" s="8"/>
      <c r="I25901" s="4"/>
      <c r="V25901" s="27"/>
    </row>
    <row r="25902" spans="3:22" x14ac:dyDescent="0.3">
      <c r="C25902" s="6"/>
      <c r="H25902" s="8"/>
      <c r="I25902" s="4"/>
      <c r="V25902" s="27"/>
    </row>
    <row r="25903" spans="3:22" x14ac:dyDescent="0.3">
      <c r="C25903" s="6"/>
      <c r="H25903" s="8"/>
      <c r="I25903" s="4"/>
      <c r="V25903" s="27"/>
    </row>
    <row r="25904" spans="3:22" x14ac:dyDescent="0.3">
      <c r="C25904" s="6"/>
      <c r="H25904" s="8"/>
      <c r="I25904" s="4"/>
      <c r="V25904" s="27"/>
    </row>
    <row r="25905" spans="3:22" x14ac:dyDescent="0.3">
      <c r="C25905" s="6"/>
      <c r="H25905" s="8"/>
      <c r="I25905" s="4"/>
      <c r="V25905" s="27"/>
    </row>
    <row r="25906" spans="3:22" x14ac:dyDescent="0.3">
      <c r="C25906" s="6"/>
      <c r="H25906" s="8"/>
      <c r="I25906" s="4"/>
      <c r="V25906" s="27"/>
    </row>
    <row r="25907" spans="3:22" x14ac:dyDescent="0.3">
      <c r="C25907" s="6"/>
      <c r="H25907" s="8"/>
      <c r="I25907" s="4"/>
      <c r="V25907" s="27"/>
    </row>
    <row r="25908" spans="3:22" x14ac:dyDescent="0.3">
      <c r="C25908" s="6"/>
      <c r="H25908" s="8"/>
      <c r="I25908" s="4"/>
      <c r="V25908" s="27"/>
    </row>
    <row r="25909" spans="3:22" x14ac:dyDescent="0.3">
      <c r="C25909" s="6"/>
      <c r="H25909" s="8"/>
      <c r="I25909" s="4"/>
      <c r="V25909" s="27"/>
    </row>
    <row r="25910" spans="3:22" x14ac:dyDescent="0.3">
      <c r="C25910" s="6"/>
      <c r="H25910" s="8"/>
      <c r="I25910" s="4"/>
      <c r="V25910" s="27"/>
    </row>
    <row r="25911" spans="3:22" x14ac:dyDescent="0.3">
      <c r="C25911" s="6"/>
      <c r="H25911" s="8"/>
      <c r="I25911" s="4"/>
      <c r="V25911" s="27"/>
    </row>
    <row r="25912" spans="3:22" x14ac:dyDescent="0.3">
      <c r="C25912" s="6"/>
      <c r="H25912" s="8"/>
      <c r="I25912" s="4"/>
      <c r="V25912" s="27"/>
    </row>
    <row r="25913" spans="3:22" x14ac:dyDescent="0.3">
      <c r="C25913" s="6"/>
      <c r="H25913" s="8"/>
      <c r="I25913" s="4"/>
      <c r="V25913" s="27"/>
    </row>
    <row r="25914" spans="3:22" x14ac:dyDescent="0.3">
      <c r="C25914" s="6"/>
      <c r="H25914" s="8"/>
      <c r="I25914" s="4"/>
      <c r="V25914" s="27"/>
    </row>
    <row r="25915" spans="3:22" x14ac:dyDescent="0.3">
      <c r="C25915" s="6"/>
      <c r="H25915" s="8"/>
      <c r="I25915" s="4"/>
      <c r="V25915" s="27"/>
    </row>
    <row r="25916" spans="3:22" x14ac:dyDescent="0.3">
      <c r="C25916" s="6"/>
      <c r="H25916" s="8"/>
      <c r="I25916" s="4"/>
      <c r="V25916" s="27"/>
    </row>
    <row r="25917" spans="3:22" x14ac:dyDescent="0.3">
      <c r="C25917" s="6"/>
      <c r="H25917" s="8"/>
      <c r="I25917" s="4"/>
      <c r="V25917" s="27"/>
    </row>
    <row r="25918" spans="3:22" x14ac:dyDescent="0.3">
      <c r="C25918" s="6"/>
      <c r="H25918" s="8"/>
      <c r="I25918" s="4"/>
      <c r="V25918" s="27"/>
    </row>
    <row r="25919" spans="3:22" x14ac:dyDescent="0.3">
      <c r="C25919" s="6"/>
      <c r="H25919" s="8"/>
      <c r="I25919" s="4"/>
      <c r="V25919" s="27"/>
    </row>
    <row r="25920" spans="3:22" x14ac:dyDescent="0.3">
      <c r="C25920" s="6"/>
      <c r="H25920" s="8"/>
      <c r="I25920" s="4"/>
      <c r="V25920" s="27"/>
    </row>
    <row r="25921" spans="3:22" x14ac:dyDescent="0.3">
      <c r="C25921" s="6"/>
      <c r="H25921" s="8"/>
      <c r="I25921" s="4"/>
      <c r="V25921" s="27"/>
    </row>
    <row r="25922" spans="3:22" x14ac:dyDescent="0.3">
      <c r="C25922" s="6"/>
      <c r="H25922" s="8"/>
      <c r="I25922" s="4"/>
      <c r="V25922" s="27"/>
    </row>
    <row r="25923" spans="3:22" x14ac:dyDescent="0.3">
      <c r="C25923" s="6"/>
      <c r="H25923" s="8"/>
      <c r="I25923" s="4"/>
      <c r="V25923" s="27"/>
    </row>
    <row r="25924" spans="3:22" x14ac:dyDescent="0.3">
      <c r="C25924" s="6"/>
      <c r="H25924" s="8"/>
      <c r="I25924" s="4"/>
      <c r="V25924" s="27"/>
    </row>
    <row r="25925" spans="3:22" x14ac:dyDescent="0.3">
      <c r="C25925" s="6"/>
      <c r="H25925" s="8"/>
      <c r="I25925" s="4"/>
      <c r="V25925" s="27"/>
    </row>
    <row r="25926" spans="3:22" x14ac:dyDescent="0.3">
      <c r="C25926" s="6"/>
      <c r="H25926" s="8"/>
      <c r="I25926" s="4"/>
      <c r="V25926" s="27"/>
    </row>
    <row r="25927" spans="3:22" x14ac:dyDescent="0.3">
      <c r="C25927" s="6"/>
      <c r="H25927" s="8"/>
      <c r="I25927" s="4"/>
      <c r="V25927" s="27"/>
    </row>
    <row r="25928" spans="3:22" x14ac:dyDescent="0.3">
      <c r="C25928" s="6"/>
      <c r="H25928" s="8"/>
      <c r="I25928" s="4"/>
      <c r="V25928" s="27"/>
    </row>
    <row r="25929" spans="3:22" x14ac:dyDescent="0.3">
      <c r="C25929" s="6"/>
      <c r="H25929" s="8"/>
      <c r="I25929" s="4"/>
      <c r="V25929" s="27"/>
    </row>
    <row r="25930" spans="3:22" x14ac:dyDescent="0.3">
      <c r="C25930" s="6"/>
      <c r="H25930" s="8"/>
      <c r="I25930" s="4"/>
      <c r="V25930" s="27"/>
    </row>
    <row r="25931" spans="3:22" x14ac:dyDescent="0.3">
      <c r="C25931" s="6"/>
      <c r="H25931" s="8"/>
      <c r="I25931" s="4"/>
      <c r="V25931" s="27"/>
    </row>
    <row r="25932" spans="3:22" x14ac:dyDescent="0.3">
      <c r="C25932" s="6"/>
      <c r="H25932" s="8"/>
      <c r="I25932" s="4"/>
      <c r="V25932" s="27"/>
    </row>
    <row r="25933" spans="3:22" x14ac:dyDescent="0.3">
      <c r="C25933" s="6"/>
      <c r="H25933" s="8"/>
      <c r="I25933" s="4"/>
      <c r="V25933" s="27"/>
    </row>
    <row r="25934" spans="3:22" x14ac:dyDescent="0.3">
      <c r="C25934" s="6"/>
      <c r="H25934" s="8"/>
      <c r="I25934" s="4"/>
      <c r="V25934" s="27"/>
    </row>
    <row r="25935" spans="3:22" x14ac:dyDescent="0.3">
      <c r="C25935" s="6"/>
      <c r="H25935" s="8"/>
      <c r="I25935" s="4"/>
      <c r="V25935" s="27"/>
    </row>
    <row r="25936" spans="3:22" x14ac:dyDescent="0.3">
      <c r="C25936" s="6"/>
      <c r="H25936" s="8"/>
      <c r="I25936" s="4"/>
      <c r="V25936" s="27"/>
    </row>
    <row r="25937" spans="3:22" x14ac:dyDescent="0.3">
      <c r="C25937" s="6"/>
      <c r="H25937" s="8"/>
      <c r="I25937" s="4"/>
      <c r="V25937" s="27"/>
    </row>
    <row r="25938" spans="3:22" x14ac:dyDescent="0.3">
      <c r="C25938" s="6"/>
      <c r="H25938" s="8"/>
      <c r="I25938" s="4"/>
      <c r="V25938" s="27"/>
    </row>
    <row r="25939" spans="3:22" x14ac:dyDescent="0.3">
      <c r="C25939" s="6"/>
      <c r="H25939" s="8"/>
      <c r="I25939" s="4"/>
      <c r="V25939" s="27"/>
    </row>
    <row r="25940" spans="3:22" x14ac:dyDescent="0.3">
      <c r="C25940" s="6"/>
      <c r="H25940" s="8"/>
      <c r="I25940" s="4"/>
      <c r="V25940" s="27"/>
    </row>
    <row r="25941" spans="3:22" x14ac:dyDescent="0.3">
      <c r="C25941" s="6"/>
      <c r="H25941" s="8"/>
      <c r="I25941" s="4"/>
      <c r="V25941" s="27"/>
    </row>
    <row r="25942" spans="3:22" x14ac:dyDescent="0.3">
      <c r="C25942" s="6"/>
      <c r="H25942" s="8"/>
      <c r="I25942" s="4"/>
      <c r="V25942" s="27"/>
    </row>
    <row r="25943" spans="3:22" x14ac:dyDescent="0.3">
      <c r="C25943" s="6"/>
      <c r="H25943" s="8"/>
      <c r="I25943" s="4"/>
      <c r="V25943" s="27"/>
    </row>
    <row r="25944" spans="3:22" x14ac:dyDescent="0.3">
      <c r="C25944" s="6"/>
      <c r="H25944" s="8"/>
      <c r="I25944" s="4"/>
      <c r="V25944" s="27"/>
    </row>
    <row r="25945" spans="3:22" x14ac:dyDescent="0.3">
      <c r="C25945" s="6"/>
      <c r="H25945" s="8"/>
      <c r="I25945" s="4"/>
      <c r="V25945" s="27"/>
    </row>
    <row r="25946" spans="3:22" x14ac:dyDescent="0.3">
      <c r="C25946" s="6"/>
      <c r="H25946" s="8"/>
      <c r="I25946" s="4"/>
      <c r="V25946" s="27"/>
    </row>
    <row r="25947" spans="3:22" x14ac:dyDescent="0.3">
      <c r="C25947" s="6"/>
      <c r="H25947" s="8"/>
      <c r="I25947" s="4"/>
      <c r="V25947" s="27"/>
    </row>
    <row r="25948" spans="3:22" x14ac:dyDescent="0.3">
      <c r="C25948" s="6"/>
      <c r="H25948" s="8"/>
      <c r="I25948" s="4"/>
      <c r="V25948" s="27"/>
    </row>
    <row r="25949" spans="3:22" x14ac:dyDescent="0.3">
      <c r="C25949" s="6"/>
      <c r="H25949" s="8"/>
      <c r="I25949" s="4"/>
      <c r="V25949" s="27"/>
    </row>
    <row r="25950" spans="3:22" x14ac:dyDescent="0.3">
      <c r="C25950" s="6"/>
      <c r="H25950" s="8"/>
      <c r="I25950" s="4"/>
      <c r="V25950" s="27"/>
    </row>
    <row r="25951" spans="3:22" x14ac:dyDescent="0.3">
      <c r="C25951" s="6"/>
      <c r="H25951" s="8"/>
      <c r="I25951" s="4"/>
      <c r="V25951" s="27"/>
    </row>
    <row r="25952" spans="3:22" x14ac:dyDescent="0.3">
      <c r="C25952" s="6"/>
      <c r="H25952" s="8"/>
      <c r="I25952" s="4"/>
      <c r="V25952" s="27"/>
    </row>
    <row r="25953" spans="3:22" x14ac:dyDescent="0.3">
      <c r="C25953" s="6"/>
      <c r="H25953" s="8"/>
      <c r="I25953" s="4"/>
      <c r="V25953" s="27"/>
    </row>
    <row r="25954" spans="3:22" x14ac:dyDescent="0.3">
      <c r="C25954" s="6"/>
      <c r="H25954" s="8"/>
      <c r="I25954" s="4"/>
      <c r="V25954" s="27"/>
    </row>
    <row r="25955" spans="3:22" x14ac:dyDescent="0.3">
      <c r="C25955" s="6"/>
      <c r="H25955" s="8"/>
      <c r="I25955" s="4"/>
      <c r="V25955" s="27"/>
    </row>
    <row r="25956" spans="3:22" x14ac:dyDescent="0.3">
      <c r="C25956" s="6"/>
      <c r="H25956" s="8"/>
      <c r="I25956" s="4"/>
      <c r="V25956" s="27"/>
    </row>
    <row r="25957" spans="3:22" x14ac:dyDescent="0.3">
      <c r="C25957" s="6"/>
      <c r="H25957" s="8"/>
      <c r="I25957" s="4"/>
      <c r="V25957" s="27"/>
    </row>
    <row r="25958" spans="3:22" x14ac:dyDescent="0.3">
      <c r="C25958" s="6"/>
      <c r="H25958" s="8"/>
      <c r="I25958" s="4"/>
      <c r="V25958" s="27"/>
    </row>
    <row r="25959" spans="3:22" x14ac:dyDescent="0.3">
      <c r="C25959" s="6"/>
      <c r="H25959" s="8"/>
      <c r="I25959" s="4"/>
      <c r="V25959" s="27"/>
    </row>
    <row r="25960" spans="3:22" x14ac:dyDescent="0.3">
      <c r="C25960" s="6"/>
      <c r="H25960" s="8"/>
      <c r="I25960" s="4"/>
      <c r="V25960" s="27"/>
    </row>
    <row r="25961" spans="3:22" x14ac:dyDescent="0.3">
      <c r="C25961" s="6"/>
      <c r="H25961" s="8"/>
      <c r="I25961" s="4"/>
      <c r="V25961" s="27"/>
    </row>
    <row r="25962" spans="3:22" x14ac:dyDescent="0.3">
      <c r="C25962" s="6"/>
      <c r="H25962" s="8"/>
      <c r="I25962" s="4"/>
      <c r="V25962" s="27"/>
    </row>
    <row r="25963" spans="3:22" x14ac:dyDescent="0.3">
      <c r="C25963" s="6"/>
      <c r="H25963" s="8"/>
      <c r="I25963" s="4"/>
      <c r="V25963" s="27"/>
    </row>
    <row r="25964" spans="3:22" x14ac:dyDescent="0.3">
      <c r="C25964" s="6"/>
      <c r="H25964" s="8"/>
      <c r="I25964" s="4"/>
      <c r="V25964" s="27"/>
    </row>
    <row r="25965" spans="3:22" x14ac:dyDescent="0.3">
      <c r="C25965" s="6"/>
      <c r="H25965" s="8"/>
      <c r="I25965" s="4"/>
      <c r="V25965" s="27"/>
    </row>
    <row r="25966" spans="3:22" x14ac:dyDescent="0.3">
      <c r="C25966" s="6"/>
      <c r="H25966" s="8"/>
      <c r="I25966" s="4"/>
      <c r="V25966" s="27"/>
    </row>
    <row r="25967" spans="3:22" x14ac:dyDescent="0.3">
      <c r="C25967" s="6"/>
      <c r="H25967" s="8"/>
      <c r="I25967" s="4"/>
      <c r="V25967" s="27"/>
    </row>
    <row r="25968" spans="3:22" x14ac:dyDescent="0.3">
      <c r="C25968" s="6"/>
      <c r="H25968" s="8"/>
      <c r="I25968" s="4"/>
      <c r="V25968" s="27"/>
    </row>
    <row r="25969" spans="3:22" x14ac:dyDescent="0.3">
      <c r="C25969" s="6"/>
      <c r="H25969" s="8"/>
      <c r="I25969" s="4"/>
      <c r="V25969" s="27"/>
    </row>
    <row r="25970" spans="3:22" x14ac:dyDescent="0.3">
      <c r="C25970" s="6"/>
      <c r="H25970" s="8"/>
      <c r="I25970" s="4"/>
      <c r="V25970" s="27"/>
    </row>
    <row r="25971" spans="3:22" x14ac:dyDescent="0.3">
      <c r="C25971" s="6"/>
      <c r="H25971" s="8"/>
      <c r="I25971" s="4"/>
      <c r="V25971" s="27"/>
    </row>
    <row r="25972" spans="3:22" x14ac:dyDescent="0.3">
      <c r="C25972" s="6"/>
      <c r="H25972" s="8"/>
      <c r="I25972" s="4"/>
      <c r="V25972" s="27"/>
    </row>
    <row r="25973" spans="3:22" x14ac:dyDescent="0.3">
      <c r="C25973" s="6"/>
      <c r="H25973" s="8"/>
      <c r="I25973" s="4"/>
      <c r="V25973" s="27"/>
    </row>
    <row r="25974" spans="3:22" x14ac:dyDescent="0.3">
      <c r="C25974" s="6"/>
      <c r="H25974" s="8"/>
      <c r="I25974" s="4"/>
      <c r="V25974" s="27"/>
    </row>
    <row r="25975" spans="3:22" x14ac:dyDescent="0.3">
      <c r="C25975" s="6"/>
      <c r="H25975" s="8"/>
      <c r="I25975" s="4"/>
      <c r="V25975" s="27"/>
    </row>
    <row r="25976" spans="3:22" x14ac:dyDescent="0.3">
      <c r="C25976" s="6"/>
      <c r="H25976" s="8"/>
      <c r="I25976" s="4"/>
      <c r="V25976" s="27"/>
    </row>
    <row r="25977" spans="3:22" x14ac:dyDescent="0.3">
      <c r="C25977" s="6"/>
      <c r="H25977" s="8"/>
      <c r="I25977" s="4"/>
      <c r="V25977" s="27"/>
    </row>
    <row r="25978" spans="3:22" x14ac:dyDescent="0.3">
      <c r="C25978" s="6"/>
      <c r="H25978" s="8"/>
      <c r="I25978" s="4"/>
      <c r="V25978" s="27"/>
    </row>
    <row r="25979" spans="3:22" x14ac:dyDescent="0.3">
      <c r="C25979" s="6"/>
      <c r="H25979" s="8"/>
      <c r="I25979" s="4"/>
      <c r="V25979" s="27"/>
    </row>
    <row r="25980" spans="3:22" x14ac:dyDescent="0.3">
      <c r="C25980" s="6"/>
      <c r="H25980" s="8"/>
      <c r="I25980" s="4"/>
      <c r="V25980" s="27"/>
    </row>
    <row r="25981" spans="3:22" x14ac:dyDescent="0.3">
      <c r="C25981" s="6"/>
      <c r="H25981" s="8"/>
      <c r="I25981" s="4"/>
      <c r="V25981" s="27"/>
    </row>
    <row r="25982" spans="3:22" x14ac:dyDescent="0.3">
      <c r="C25982" s="6"/>
      <c r="H25982" s="8"/>
      <c r="I25982" s="4"/>
      <c r="V25982" s="27"/>
    </row>
    <row r="25983" spans="3:22" x14ac:dyDescent="0.3">
      <c r="C25983" s="6"/>
      <c r="H25983" s="8"/>
      <c r="I25983" s="4"/>
      <c r="V25983" s="27"/>
    </row>
    <row r="25984" spans="3:22" x14ac:dyDescent="0.3">
      <c r="C25984" s="6"/>
      <c r="H25984" s="8"/>
      <c r="I25984" s="4"/>
      <c r="V25984" s="27"/>
    </row>
    <row r="25985" spans="3:22" x14ac:dyDescent="0.3">
      <c r="C25985" s="6"/>
      <c r="H25985" s="8"/>
      <c r="I25985" s="4"/>
      <c r="V25985" s="27"/>
    </row>
    <row r="25986" spans="3:22" x14ac:dyDescent="0.3">
      <c r="C25986" s="6"/>
      <c r="H25986" s="8"/>
      <c r="I25986" s="4"/>
      <c r="V25986" s="27"/>
    </row>
    <row r="25987" spans="3:22" x14ac:dyDescent="0.3">
      <c r="C25987" s="6"/>
      <c r="H25987" s="8"/>
      <c r="I25987" s="4"/>
      <c r="V25987" s="27"/>
    </row>
    <row r="25988" spans="3:22" x14ac:dyDescent="0.3">
      <c r="C25988" s="6"/>
      <c r="H25988" s="8"/>
      <c r="I25988" s="4"/>
      <c r="V25988" s="27"/>
    </row>
    <row r="25989" spans="3:22" x14ac:dyDescent="0.3">
      <c r="C25989" s="6"/>
      <c r="H25989" s="8"/>
      <c r="I25989" s="4"/>
      <c r="V25989" s="27"/>
    </row>
    <row r="25990" spans="3:22" x14ac:dyDescent="0.3">
      <c r="C25990" s="6"/>
      <c r="H25990" s="8"/>
      <c r="I25990" s="4"/>
      <c r="V25990" s="27"/>
    </row>
    <row r="25991" spans="3:22" x14ac:dyDescent="0.3">
      <c r="C25991" s="6"/>
      <c r="H25991" s="8"/>
      <c r="I25991" s="4"/>
      <c r="V25991" s="27"/>
    </row>
    <row r="25992" spans="3:22" x14ac:dyDescent="0.3">
      <c r="C25992" s="6"/>
      <c r="H25992" s="8"/>
      <c r="I25992" s="4"/>
      <c r="V25992" s="27"/>
    </row>
    <row r="25993" spans="3:22" x14ac:dyDescent="0.3">
      <c r="C25993" s="6"/>
      <c r="H25993" s="8"/>
      <c r="I25993" s="4"/>
      <c r="V25993" s="27"/>
    </row>
    <row r="25994" spans="3:22" x14ac:dyDescent="0.3">
      <c r="C25994" s="6"/>
      <c r="H25994" s="8"/>
      <c r="I25994" s="4"/>
      <c r="V25994" s="27"/>
    </row>
    <row r="25995" spans="3:22" x14ac:dyDescent="0.3">
      <c r="C25995" s="6"/>
      <c r="H25995" s="8"/>
      <c r="I25995" s="4"/>
      <c r="V25995" s="27"/>
    </row>
    <row r="25996" spans="3:22" x14ac:dyDescent="0.3">
      <c r="C25996" s="6"/>
      <c r="H25996" s="8"/>
      <c r="I25996" s="4"/>
      <c r="V25996" s="27"/>
    </row>
    <row r="25997" spans="3:22" x14ac:dyDescent="0.3">
      <c r="C25997" s="6"/>
      <c r="H25997" s="8"/>
      <c r="I25997" s="4"/>
      <c r="V25997" s="27"/>
    </row>
    <row r="25998" spans="3:22" x14ac:dyDescent="0.3">
      <c r="C25998" s="6"/>
      <c r="H25998" s="8"/>
      <c r="I25998" s="4"/>
      <c r="V25998" s="27"/>
    </row>
    <row r="25999" spans="3:22" x14ac:dyDescent="0.3">
      <c r="C25999" s="6"/>
      <c r="H25999" s="8"/>
      <c r="I25999" s="4"/>
      <c r="V25999" s="27"/>
    </row>
    <row r="26000" spans="3:22" x14ac:dyDescent="0.3">
      <c r="C26000" s="6"/>
      <c r="H26000" s="8"/>
      <c r="I26000" s="4"/>
      <c r="V26000" s="27"/>
    </row>
    <row r="26001" spans="3:22" x14ac:dyDescent="0.3">
      <c r="C26001" s="6"/>
      <c r="H26001" s="8"/>
      <c r="I26001" s="4"/>
      <c r="V26001" s="27"/>
    </row>
    <row r="26002" spans="3:22" x14ac:dyDescent="0.3">
      <c r="C26002" s="6"/>
      <c r="H26002" s="8"/>
      <c r="I26002" s="4"/>
      <c r="V26002" s="27"/>
    </row>
    <row r="26003" spans="3:22" x14ac:dyDescent="0.3">
      <c r="C26003" s="6"/>
      <c r="H26003" s="8"/>
      <c r="I26003" s="4"/>
      <c r="V26003" s="27"/>
    </row>
    <row r="26004" spans="3:22" x14ac:dyDescent="0.3">
      <c r="C26004" s="6"/>
      <c r="H26004" s="8"/>
      <c r="I26004" s="4"/>
      <c r="V26004" s="27"/>
    </row>
    <row r="26005" spans="3:22" x14ac:dyDescent="0.3">
      <c r="C26005" s="6"/>
      <c r="H26005" s="8"/>
      <c r="I26005" s="4"/>
      <c r="V26005" s="27"/>
    </row>
    <row r="26006" spans="3:22" x14ac:dyDescent="0.3">
      <c r="C26006" s="6"/>
      <c r="H26006" s="8"/>
      <c r="I26006" s="4"/>
      <c r="V26006" s="27"/>
    </row>
    <row r="26007" spans="3:22" x14ac:dyDescent="0.3">
      <c r="C26007" s="6"/>
      <c r="H26007" s="8"/>
      <c r="I26007" s="4"/>
      <c r="V26007" s="27"/>
    </row>
    <row r="26008" spans="3:22" x14ac:dyDescent="0.3">
      <c r="C26008" s="6"/>
      <c r="H26008" s="8"/>
      <c r="I26008" s="4"/>
      <c r="V26008" s="27"/>
    </row>
    <row r="26009" spans="3:22" x14ac:dyDescent="0.3">
      <c r="C26009" s="6"/>
      <c r="H26009" s="8"/>
      <c r="I26009" s="4"/>
      <c r="V26009" s="27"/>
    </row>
    <row r="26010" spans="3:22" x14ac:dyDescent="0.3">
      <c r="C26010" s="6"/>
      <c r="H26010" s="8"/>
      <c r="I26010" s="4"/>
      <c r="V26010" s="27"/>
    </row>
    <row r="26011" spans="3:22" x14ac:dyDescent="0.3">
      <c r="C26011" s="6"/>
      <c r="H26011" s="8"/>
      <c r="I26011" s="4"/>
      <c r="V26011" s="27"/>
    </row>
    <row r="26012" spans="3:22" x14ac:dyDescent="0.3">
      <c r="C26012" s="6"/>
      <c r="H26012" s="8"/>
      <c r="I26012" s="4"/>
      <c r="V26012" s="27"/>
    </row>
    <row r="26013" spans="3:22" x14ac:dyDescent="0.3">
      <c r="C26013" s="6"/>
      <c r="H26013" s="8"/>
      <c r="I26013" s="4"/>
      <c r="V26013" s="27"/>
    </row>
    <row r="26014" spans="3:22" x14ac:dyDescent="0.3">
      <c r="C26014" s="6"/>
      <c r="H26014" s="8"/>
      <c r="I26014" s="4"/>
      <c r="V26014" s="27"/>
    </row>
    <row r="26015" spans="3:22" x14ac:dyDescent="0.3">
      <c r="C26015" s="6"/>
      <c r="H26015" s="8"/>
      <c r="I26015" s="4"/>
      <c r="V26015" s="27"/>
    </row>
    <row r="26016" spans="3:22" x14ac:dyDescent="0.3">
      <c r="C26016" s="6"/>
      <c r="H26016" s="8"/>
      <c r="I26016" s="4"/>
      <c r="V26016" s="27"/>
    </row>
    <row r="26017" spans="3:22" x14ac:dyDescent="0.3">
      <c r="C26017" s="6"/>
      <c r="H26017" s="8"/>
      <c r="I26017" s="4"/>
      <c r="V26017" s="27"/>
    </row>
    <row r="26018" spans="3:22" x14ac:dyDescent="0.3">
      <c r="C26018" s="6"/>
      <c r="H26018" s="8"/>
      <c r="I26018" s="4"/>
      <c r="V26018" s="27"/>
    </row>
    <row r="26019" spans="3:22" x14ac:dyDescent="0.3">
      <c r="C26019" s="6"/>
      <c r="H26019" s="8"/>
      <c r="I26019" s="4"/>
      <c r="V26019" s="27"/>
    </row>
    <row r="26020" spans="3:22" x14ac:dyDescent="0.3">
      <c r="C26020" s="6"/>
      <c r="H26020" s="8"/>
      <c r="I26020" s="4"/>
      <c r="V26020" s="27"/>
    </row>
    <row r="26021" spans="3:22" x14ac:dyDescent="0.3">
      <c r="C26021" s="6"/>
      <c r="H26021" s="8"/>
      <c r="I26021" s="4"/>
      <c r="V26021" s="27"/>
    </row>
    <row r="26022" spans="3:22" x14ac:dyDescent="0.3">
      <c r="C26022" s="6"/>
      <c r="H26022" s="8"/>
      <c r="I26022" s="4"/>
      <c r="V26022" s="27"/>
    </row>
    <row r="26023" spans="3:22" x14ac:dyDescent="0.3">
      <c r="C26023" s="6"/>
      <c r="H26023" s="8"/>
      <c r="I26023" s="4"/>
      <c r="V26023" s="27"/>
    </row>
    <row r="26024" spans="3:22" x14ac:dyDescent="0.3">
      <c r="C26024" s="6"/>
      <c r="H26024" s="8"/>
      <c r="I26024" s="4"/>
      <c r="V26024" s="27"/>
    </row>
    <row r="26025" spans="3:22" x14ac:dyDescent="0.3">
      <c r="C26025" s="6"/>
      <c r="H26025" s="8"/>
      <c r="I26025" s="4"/>
      <c r="V26025" s="27"/>
    </row>
    <row r="26026" spans="3:22" x14ac:dyDescent="0.3">
      <c r="C26026" s="6"/>
      <c r="H26026" s="8"/>
      <c r="I26026" s="4"/>
      <c r="V26026" s="27"/>
    </row>
    <row r="26027" spans="3:22" x14ac:dyDescent="0.3">
      <c r="C26027" s="6"/>
      <c r="H26027" s="8"/>
      <c r="I26027" s="4"/>
      <c r="V26027" s="27"/>
    </row>
    <row r="26028" spans="3:22" x14ac:dyDescent="0.3">
      <c r="C26028" s="6"/>
      <c r="H26028" s="8"/>
      <c r="I26028" s="4"/>
      <c r="V26028" s="27"/>
    </row>
    <row r="26029" spans="3:22" x14ac:dyDescent="0.3">
      <c r="C26029" s="6"/>
      <c r="H26029" s="8"/>
      <c r="I26029" s="4"/>
      <c r="V26029" s="27"/>
    </row>
    <row r="26030" spans="3:22" x14ac:dyDescent="0.3">
      <c r="C26030" s="6"/>
      <c r="H26030" s="8"/>
      <c r="I26030" s="4"/>
      <c r="V26030" s="27"/>
    </row>
    <row r="26031" spans="3:22" x14ac:dyDescent="0.3">
      <c r="C26031" s="6"/>
      <c r="H26031" s="8"/>
      <c r="I26031" s="4"/>
      <c r="V26031" s="27"/>
    </row>
    <row r="26032" spans="3:22" x14ac:dyDescent="0.3">
      <c r="C26032" s="6"/>
      <c r="H26032" s="8"/>
      <c r="I26032" s="4"/>
      <c r="V26032" s="27"/>
    </row>
    <row r="26033" spans="3:22" x14ac:dyDescent="0.3">
      <c r="C26033" s="6"/>
      <c r="H26033" s="8"/>
      <c r="I26033" s="4"/>
      <c r="V26033" s="27"/>
    </row>
    <row r="26034" spans="3:22" x14ac:dyDescent="0.3">
      <c r="C26034" s="6"/>
      <c r="H26034" s="8"/>
      <c r="I26034" s="4"/>
      <c r="V26034" s="27"/>
    </row>
    <row r="26035" spans="3:22" x14ac:dyDescent="0.3">
      <c r="C26035" s="6"/>
      <c r="H26035" s="8"/>
      <c r="I26035" s="4"/>
      <c r="V26035" s="27"/>
    </row>
    <row r="26036" spans="3:22" x14ac:dyDescent="0.3">
      <c r="C26036" s="6"/>
      <c r="H26036" s="8"/>
      <c r="I26036" s="4"/>
      <c r="V26036" s="27"/>
    </row>
    <row r="26037" spans="3:22" x14ac:dyDescent="0.3">
      <c r="C26037" s="6"/>
      <c r="H26037" s="8"/>
      <c r="I26037" s="4"/>
      <c r="V26037" s="27"/>
    </row>
    <row r="26038" spans="3:22" x14ac:dyDescent="0.3">
      <c r="C26038" s="6"/>
      <c r="H26038" s="8"/>
      <c r="I26038" s="4"/>
      <c r="V26038" s="27"/>
    </row>
    <row r="26039" spans="3:22" x14ac:dyDescent="0.3">
      <c r="C26039" s="6"/>
      <c r="H26039" s="8"/>
      <c r="I26039" s="4"/>
      <c r="V26039" s="27"/>
    </row>
    <row r="26040" spans="3:22" x14ac:dyDescent="0.3">
      <c r="C26040" s="6"/>
      <c r="H26040" s="8"/>
      <c r="I26040" s="4"/>
      <c r="V26040" s="27"/>
    </row>
    <row r="26041" spans="3:22" x14ac:dyDescent="0.3">
      <c r="C26041" s="6"/>
      <c r="H26041" s="8"/>
      <c r="I26041" s="4"/>
      <c r="V26041" s="27"/>
    </row>
    <row r="26042" spans="3:22" x14ac:dyDescent="0.3">
      <c r="C26042" s="6"/>
      <c r="H26042" s="8"/>
      <c r="I26042" s="4"/>
      <c r="V26042" s="27"/>
    </row>
    <row r="26043" spans="3:22" x14ac:dyDescent="0.3">
      <c r="C26043" s="6"/>
      <c r="H26043" s="8"/>
      <c r="I26043" s="4"/>
      <c r="V26043" s="27"/>
    </row>
    <row r="26044" spans="3:22" x14ac:dyDescent="0.3">
      <c r="C26044" s="6"/>
      <c r="H26044" s="8"/>
      <c r="I26044" s="4"/>
      <c r="V26044" s="27"/>
    </row>
    <row r="26045" spans="3:22" x14ac:dyDescent="0.3">
      <c r="C26045" s="6"/>
      <c r="H26045" s="8"/>
      <c r="I26045" s="4"/>
      <c r="V26045" s="27"/>
    </row>
    <row r="26046" spans="3:22" x14ac:dyDescent="0.3">
      <c r="C26046" s="6"/>
      <c r="H26046" s="8"/>
      <c r="I26046" s="4"/>
      <c r="V26046" s="27"/>
    </row>
    <row r="26047" spans="3:22" x14ac:dyDescent="0.3">
      <c r="C26047" s="6"/>
      <c r="H26047" s="8"/>
      <c r="I26047" s="4"/>
      <c r="V26047" s="27"/>
    </row>
    <row r="26048" spans="3:22" x14ac:dyDescent="0.3">
      <c r="C26048" s="6"/>
      <c r="H26048" s="8"/>
      <c r="I26048" s="4"/>
      <c r="V26048" s="27"/>
    </row>
    <row r="26049" spans="3:22" x14ac:dyDescent="0.3">
      <c r="C26049" s="6"/>
      <c r="H26049" s="8"/>
      <c r="I26049" s="4"/>
      <c r="V26049" s="27"/>
    </row>
    <row r="26050" spans="3:22" x14ac:dyDescent="0.3">
      <c r="C26050" s="6"/>
      <c r="H26050" s="8"/>
      <c r="I26050" s="4"/>
      <c r="V26050" s="27"/>
    </row>
    <row r="26051" spans="3:22" x14ac:dyDescent="0.3">
      <c r="C26051" s="6"/>
      <c r="H26051" s="8"/>
      <c r="I26051" s="4"/>
      <c r="V26051" s="27"/>
    </row>
    <row r="26052" spans="3:22" x14ac:dyDescent="0.3">
      <c r="C26052" s="6"/>
      <c r="H26052" s="8"/>
      <c r="I26052" s="4"/>
      <c r="V26052" s="27"/>
    </row>
    <row r="26053" spans="3:22" x14ac:dyDescent="0.3">
      <c r="C26053" s="6"/>
      <c r="H26053" s="8"/>
      <c r="I26053" s="4"/>
      <c r="V26053" s="27"/>
    </row>
    <row r="26054" spans="3:22" x14ac:dyDescent="0.3">
      <c r="C26054" s="6"/>
      <c r="H26054" s="8"/>
      <c r="I26054" s="4"/>
      <c r="V26054" s="27"/>
    </row>
    <row r="26055" spans="3:22" x14ac:dyDescent="0.3">
      <c r="C26055" s="6"/>
      <c r="H26055" s="8"/>
      <c r="I26055" s="4"/>
      <c r="V26055" s="27"/>
    </row>
    <row r="26056" spans="3:22" x14ac:dyDescent="0.3">
      <c r="C26056" s="6"/>
      <c r="H26056" s="8"/>
      <c r="I26056" s="4"/>
      <c r="V26056" s="27"/>
    </row>
    <row r="26057" spans="3:22" x14ac:dyDescent="0.3">
      <c r="C26057" s="6"/>
      <c r="H26057" s="8"/>
      <c r="I26057" s="4"/>
      <c r="V26057" s="27"/>
    </row>
    <row r="26058" spans="3:22" x14ac:dyDescent="0.3">
      <c r="C26058" s="6"/>
      <c r="H26058" s="8"/>
      <c r="I26058" s="4"/>
      <c r="V26058" s="27"/>
    </row>
    <row r="26059" spans="3:22" x14ac:dyDescent="0.3">
      <c r="C26059" s="6"/>
      <c r="H26059" s="8"/>
      <c r="I26059" s="4"/>
      <c r="V26059" s="27"/>
    </row>
    <row r="26060" spans="3:22" x14ac:dyDescent="0.3">
      <c r="C26060" s="6"/>
      <c r="H26060" s="8"/>
      <c r="I26060" s="4"/>
      <c r="V26060" s="27"/>
    </row>
    <row r="26061" spans="3:22" x14ac:dyDescent="0.3">
      <c r="C26061" s="6"/>
      <c r="H26061" s="8"/>
      <c r="I26061" s="4"/>
      <c r="V26061" s="27"/>
    </row>
    <row r="26062" spans="3:22" x14ac:dyDescent="0.3">
      <c r="C26062" s="6"/>
      <c r="H26062" s="8"/>
      <c r="I26062" s="4"/>
      <c r="V26062" s="27"/>
    </row>
    <row r="26063" spans="3:22" x14ac:dyDescent="0.3">
      <c r="C26063" s="6"/>
      <c r="H26063" s="8"/>
      <c r="I26063" s="4"/>
      <c r="V26063" s="27"/>
    </row>
    <row r="26064" spans="3:22" x14ac:dyDescent="0.3">
      <c r="C26064" s="6"/>
      <c r="H26064" s="8"/>
      <c r="I26064" s="4"/>
      <c r="V26064" s="27"/>
    </row>
    <row r="26065" spans="3:22" x14ac:dyDescent="0.3">
      <c r="C26065" s="6"/>
      <c r="H26065" s="8"/>
      <c r="I26065" s="4"/>
      <c r="V26065" s="27"/>
    </row>
    <row r="26066" spans="3:22" x14ac:dyDescent="0.3">
      <c r="C26066" s="6"/>
      <c r="H26066" s="8"/>
      <c r="I26066" s="4"/>
      <c r="V26066" s="27"/>
    </row>
    <row r="26067" spans="3:22" x14ac:dyDescent="0.3">
      <c r="C26067" s="6"/>
      <c r="H26067" s="8"/>
      <c r="I26067" s="4"/>
      <c r="V26067" s="27"/>
    </row>
    <row r="26068" spans="3:22" x14ac:dyDescent="0.3">
      <c r="C26068" s="6"/>
      <c r="H26068" s="8"/>
      <c r="I26068" s="4"/>
      <c r="V26068" s="27"/>
    </row>
    <row r="26069" spans="3:22" x14ac:dyDescent="0.3">
      <c r="C26069" s="6"/>
      <c r="H26069" s="8"/>
      <c r="I26069" s="4"/>
      <c r="V26069" s="27"/>
    </row>
    <row r="26070" spans="3:22" x14ac:dyDescent="0.3">
      <c r="C26070" s="6"/>
      <c r="H26070" s="8"/>
      <c r="I26070" s="4"/>
      <c r="V26070" s="27"/>
    </row>
    <row r="26071" spans="3:22" x14ac:dyDescent="0.3">
      <c r="C26071" s="6"/>
      <c r="H26071" s="8"/>
      <c r="I26071" s="4"/>
      <c r="V26071" s="27"/>
    </row>
    <row r="26072" spans="3:22" x14ac:dyDescent="0.3">
      <c r="C26072" s="6"/>
      <c r="H26072" s="8"/>
      <c r="I26072" s="4"/>
      <c r="V26072" s="27"/>
    </row>
    <row r="26073" spans="3:22" x14ac:dyDescent="0.3">
      <c r="C26073" s="6"/>
      <c r="H26073" s="8"/>
      <c r="I26073" s="4"/>
      <c r="V26073" s="27"/>
    </row>
    <row r="26074" spans="3:22" x14ac:dyDescent="0.3">
      <c r="C26074" s="6"/>
      <c r="H26074" s="8"/>
      <c r="I26074" s="4"/>
      <c r="V26074" s="27"/>
    </row>
    <row r="26075" spans="3:22" x14ac:dyDescent="0.3">
      <c r="C26075" s="6"/>
      <c r="H26075" s="8"/>
      <c r="I26075" s="4"/>
      <c r="V26075" s="27"/>
    </row>
    <row r="26076" spans="3:22" x14ac:dyDescent="0.3">
      <c r="C26076" s="6"/>
      <c r="H26076" s="8"/>
      <c r="I26076" s="4"/>
      <c r="V26076" s="27"/>
    </row>
    <row r="26077" spans="3:22" x14ac:dyDescent="0.3">
      <c r="C26077" s="6"/>
      <c r="H26077" s="8"/>
      <c r="I26077" s="4"/>
      <c r="V26077" s="27"/>
    </row>
    <row r="26078" spans="3:22" x14ac:dyDescent="0.3">
      <c r="C26078" s="6"/>
      <c r="H26078" s="8"/>
      <c r="I26078" s="4"/>
      <c r="V26078" s="27"/>
    </row>
    <row r="26079" spans="3:22" x14ac:dyDescent="0.3">
      <c r="C26079" s="6"/>
      <c r="H26079" s="8"/>
      <c r="I26079" s="4"/>
      <c r="V26079" s="27"/>
    </row>
    <row r="26080" spans="3:22" x14ac:dyDescent="0.3">
      <c r="C26080" s="6"/>
      <c r="H26080" s="8"/>
      <c r="I26080" s="4"/>
      <c r="V26080" s="27"/>
    </row>
    <row r="26081" spans="3:22" x14ac:dyDescent="0.3">
      <c r="C26081" s="6"/>
      <c r="H26081" s="8"/>
      <c r="I26081" s="4"/>
      <c r="V26081" s="27"/>
    </row>
    <row r="26082" spans="3:22" x14ac:dyDescent="0.3">
      <c r="C26082" s="6"/>
      <c r="H26082" s="8"/>
      <c r="I26082" s="4"/>
      <c r="V26082" s="27"/>
    </row>
    <row r="26083" spans="3:22" x14ac:dyDescent="0.3">
      <c r="C26083" s="6"/>
      <c r="H26083" s="8"/>
      <c r="I26083" s="4"/>
      <c r="V26083" s="27"/>
    </row>
    <row r="26084" spans="3:22" x14ac:dyDescent="0.3">
      <c r="C26084" s="6"/>
      <c r="H26084" s="8"/>
      <c r="I26084" s="4"/>
      <c r="V26084" s="27"/>
    </row>
    <row r="26085" spans="3:22" x14ac:dyDescent="0.3">
      <c r="C26085" s="6"/>
      <c r="H26085" s="8"/>
      <c r="I26085" s="4"/>
      <c r="V26085" s="27"/>
    </row>
    <row r="26086" spans="3:22" x14ac:dyDescent="0.3">
      <c r="C26086" s="6"/>
      <c r="H26086" s="8"/>
      <c r="I26086" s="4"/>
      <c r="V26086" s="27"/>
    </row>
    <row r="26087" spans="3:22" x14ac:dyDescent="0.3">
      <c r="C26087" s="6"/>
      <c r="H26087" s="8"/>
      <c r="I26087" s="4"/>
      <c r="V26087" s="27"/>
    </row>
    <row r="26088" spans="3:22" x14ac:dyDescent="0.3">
      <c r="C26088" s="6"/>
      <c r="H26088" s="8"/>
      <c r="I26088" s="4"/>
      <c r="V26088" s="27"/>
    </row>
    <row r="26089" spans="3:22" x14ac:dyDescent="0.3">
      <c r="C26089" s="6"/>
      <c r="H26089" s="8"/>
      <c r="I26089" s="4"/>
      <c r="V26089" s="27"/>
    </row>
    <row r="26090" spans="3:22" x14ac:dyDescent="0.3">
      <c r="C26090" s="6"/>
      <c r="H26090" s="8"/>
      <c r="I26090" s="4"/>
      <c r="V26090" s="27"/>
    </row>
    <row r="26091" spans="3:22" x14ac:dyDescent="0.3">
      <c r="C26091" s="6"/>
      <c r="H26091" s="8"/>
      <c r="I26091" s="4"/>
      <c r="V26091" s="27"/>
    </row>
    <row r="26092" spans="3:22" x14ac:dyDescent="0.3">
      <c r="C26092" s="6"/>
      <c r="H26092" s="8"/>
      <c r="I26092" s="4"/>
      <c r="V26092" s="27"/>
    </row>
    <row r="26093" spans="3:22" x14ac:dyDescent="0.3">
      <c r="C26093" s="6"/>
      <c r="H26093" s="8"/>
      <c r="I26093" s="4"/>
      <c r="V26093" s="27"/>
    </row>
    <row r="26094" spans="3:22" x14ac:dyDescent="0.3">
      <c r="C26094" s="6"/>
      <c r="H26094" s="8"/>
      <c r="I26094" s="4"/>
      <c r="V26094" s="27"/>
    </row>
    <row r="26095" spans="3:22" x14ac:dyDescent="0.3">
      <c r="C26095" s="6"/>
      <c r="H26095" s="8"/>
      <c r="I26095" s="4"/>
      <c r="V26095" s="27"/>
    </row>
    <row r="26096" spans="3:22" x14ac:dyDescent="0.3">
      <c r="C26096" s="6"/>
      <c r="H26096" s="8"/>
      <c r="I26096" s="4"/>
      <c r="V26096" s="27"/>
    </row>
    <row r="26097" spans="3:22" x14ac:dyDescent="0.3">
      <c r="C26097" s="6"/>
      <c r="H26097" s="8"/>
      <c r="I26097" s="4"/>
      <c r="V26097" s="27"/>
    </row>
    <row r="26098" spans="3:22" x14ac:dyDescent="0.3">
      <c r="C26098" s="6"/>
      <c r="H26098" s="8"/>
      <c r="I26098" s="4"/>
      <c r="V26098" s="27"/>
    </row>
    <row r="26099" spans="3:22" x14ac:dyDescent="0.3">
      <c r="C26099" s="6"/>
      <c r="H26099" s="8"/>
      <c r="I26099" s="4"/>
      <c r="V26099" s="27"/>
    </row>
    <row r="26100" spans="3:22" x14ac:dyDescent="0.3">
      <c r="C26100" s="6"/>
      <c r="H26100" s="8"/>
      <c r="I26100" s="4"/>
      <c r="V26100" s="27"/>
    </row>
    <row r="26101" spans="3:22" x14ac:dyDescent="0.3">
      <c r="C26101" s="6"/>
      <c r="H26101" s="8"/>
      <c r="I26101" s="4"/>
      <c r="V26101" s="27"/>
    </row>
    <row r="26102" spans="3:22" x14ac:dyDescent="0.3">
      <c r="C26102" s="6"/>
      <c r="H26102" s="8"/>
      <c r="I26102" s="4"/>
      <c r="V26102" s="27"/>
    </row>
    <row r="26103" spans="3:22" x14ac:dyDescent="0.3">
      <c r="C26103" s="6"/>
      <c r="H26103" s="8"/>
      <c r="I26103" s="4"/>
      <c r="V26103" s="27"/>
    </row>
    <row r="26104" spans="3:22" x14ac:dyDescent="0.3">
      <c r="C26104" s="6"/>
      <c r="H26104" s="8"/>
      <c r="I26104" s="4"/>
      <c r="V26104" s="27"/>
    </row>
    <row r="26105" spans="3:22" x14ac:dyDescent="0.3">
      <c r="C26105" s="6"/>
      <c r="H26105" s="8"/>
      <c r="I26105" s="4"/>
      <c r="V26105" s="27"/>
    </row>
    <row r="26106" spans="3:22" x14ac:dyDescent="0.3">
      <c r="C26106" s="6"/>
      <c r="H26106" s="8"/>
      <c r="I26106" s="4"/>
      <c r="V26106" s="27"/>
    </row>
    <row r="26107" spans="3:22" x14ac:dyDescent="0.3">
      <c r="C26107" s="6"/>
      <c r="H26107" s="8"/>
      <c r="I26107" s="4"/>
      <c r="V26107" s="27"/>
    </row>
    <row r="26108" spans="3:22" x14ac:dyDescent="0.3">
      <c r="C26108" s="6"/>
      <c r="H26108" s="8"/>
      <c r="I26108" s="4"/>
      <c r="V26108" s="27"/>
    </row>
    <row r="26109" spans="3:22" x14ac:dyDescent="0.3">
      <c r="C26109" s="6"/>
      <c r="H26109" s="8"/>
      <c r="I26109" s="4"/>
      <c r="V26109" s="27"/>
    </row>
    <row r="26110" spans="3:22" x14ac:dyDescent="0.3">
      <c r="C26110" s="6"/>
      <c r="H26110" s="8"/>
      <c r="I26110" s="4"/>
      <c r="V26110" s="27"/>
    </row>
    <row r="26111" spans="3:22" x14ac:dyDescent="0.3">
      <c r="C26111" s="6"/>
      <c r="H26111" s="8"/>
      <c r="I26111" s="4"/>
      <c r="V26111" s="27"/>
    </row>
    <row r="26112" spans="3:22" x14ac:dyDescent="0.3">
      <c r="C26112" s="6"/>
      <c r="H26112" s="8"/>
      <c r="I26112" s="4"/>
      <c r="V26112" s="27"/>
    </row>
    <row r="26113" spans="3:22" x14ac:dyDescent="0.3">
      <c r="C26113" s="6"/>
      <c r="H26113" s="8"/>
      <c r="I26113" s="4"/>
      <c r="V26113" s="27"/>
    </row>
    <row r="26114" spans="3:22" x14ac:dyDescent="0.3">
      <c r="C26114" s="6"/>
      <c r="H26114" s="8"/>
      <c r="I26114" s="4"/>
      <c r="V26114" s="27"/>
    </row>
    <row r="26115" spans="3:22" x14ac:dyDescent="0.3">
      <c r="C26115" s="6"/>
      <c r="H26115" s="8"/>
      <c r="I26115" s="4"/>
      <c r="V26115" s="27"/>
    </row>
    <row r="26116" spans="3:22" x14ac:dyDescent="0.3">
      <c r="C26116" s="6"/>
      <c r="H26116" s="8"/>
      <c r="I26116" s="4"/>
      <c r="V26116" s="27"/>
    </row>
    <row r="26117" spans="3:22" x14ac:dyDescent="0.3">
      <c r="C26117" s="6"/>
      <c r="H26117" s="8"/>
      <c r="I26117" s="4"/>
      <c r="V26117" s="27"/>
    </row>
    <row r="26118" spans="3:22" x14ac:dyDescent="0.3">
      <c r="C26118" s="6"/>
      <c r="H26118" s="8"/>
      <c r="I26118" s="4"/>
      <c r="V26118" s="27"/>
    </row>
    <row r="26119" spans="3:22" x14ac:dyDescent="0.3">
      <c r="C26119" s="6"/>
      <c r="H26119" s="8"/>
      <c r="I26119" s="4"/>
      <c r="V26119" s="27"/>
    </row>
    <row r="26120" spans="3:22" x14ac:dyDescent="0.3">
      <c r="C26120" s="6"/>
      <c r="H26120" s="8"/>
      <c r="I26120" s="4"/>
      <c r="V26120" s="27"/>
    </row>
    <row r="26121" spans="3:22" x14ac:dyDescent="0.3">
      <c r="C26121" s="6"/>
      <c r="H26121" s="8"/>
      <c r="I26121" s="4"/>
      <c r="V26121" s="27"/>
    </row>
    <row r="26122" spans="3:22" x14ac:dyDescent="0.3">
      <c r="C26122" s="6"/>
      <c r="H26122" s="8"/>
      <c r="I26122" s="4"/>
      <c r="V26122" s="27"/>
    </row>
    <row r="26123" spans="3:22" x14ac:dyDescent="0.3">
      <c r="C26123" s="6"/>
      <c r="H26123" s="8"/>
      <c r="I26123" s="4"/>
      <c r="V26123" s="27"/>
    </row>
    <row r="26124" spans="3:22" x14ac:dyDescent="0.3">
      <c r="C26124" s="6"/>
      <c r="H26124" s="8"/>
      <c r="I26124" s="4"/>
      <c r="V26124" s="27"/>
    </row>
    <row r="26125" spans="3:22" x14ac:dyDescent="0.3">
      <c r="C26125" s="6"/>
      <c r="H26125" s="8"/>
      <c r="I26125" s="4"/>
      <c r="V26125" s="27"/>
    </row>
    <row r="26126" spans="3:22" x14ac:dyDescent="0.3">
      <c r="C26126" s="6"/>
      <c r="H26126" s="8"/>
      <c r="I26126" s="4"/>
      <c r="V26126" s="27"/>
    </row>
    <row r="26127" spans="3:22" x14ac:dyDescent="0.3">
      <c r="C26127" s="6"/>
      <c r="H26127" s="8"/>
      <c r="I26127" s="4"/>
      <c r="V26127" s="27"/>
    </row>
    <row r="26128" spans="3:22" x14ac:dyDescent="0.3">
      <c r="C26128" s="6"/>
      <c r="H26128" s="8"/>
      <c r="I26128" s="4"/>
      <c r="V26128" s="27"/>
    </row>
    <row r="26129" spans="3:22" x14ac:dyDescent="0.3">
      <c r="C26129" s="6"/>
      <c r="H26129" s="8"/>
      <c r="I26129" s="4"/>
      <c r="V26129" s="27"/>
    </row>
    <row r="26130" spans="3:22" x14ac:dyDescent="0.3">
      <c r="C26130" s="6"/>
      <c r="H26130" s="8"/>
      <c r="I26130" s="4"/>
      <c r="V26130" s="27"/>
    </row>
    <row r="26131" spans="3:22" x14ac:dyDescent="0.3">
      <c r="C26131" s="6"/>
      <c r="H26131" s="8"/>
      <c r="I26131" s="4"/>
      <c r="V26131" s="27"/>
    </row>
    <row r="26132" spans="3:22" x14ac:dyDescent="0.3">
      <c r="C26132" s="6"/>
      <c r="H26132" s="8"/>
      <c r="I26132" s="4"/>
      <c r="V26132" s="27"/>
    </row>
    <row r="26133" spans="3:22" x14ac:dyDescent="0.3">
      <c r="C26133" s="6"/>
      <c r="H26133" s="8"/>
      <c r="I26133" s="4"/>
      <c r="V26133" s="27"/>
    </row>
    <row r="26134" spans="3:22" x14ac:dyDescent="0.3">
      <c r="C26134" s="6"/>
      <c r="H26134" s="8"/>
      <c r="I26134" s="4"/>
      <c r="V26134" s="27"/>
    </row>
    <row r="26135" spans="3:22" x14ac:dyDescent="0.3">
      <c r="C26135" s="6"/>
      <c r="H26135" s="8"/>
      <c r="I26135" s="4"/>
      <c r="V26135" s="27"/>
    </row>
    <row r="26136" spans="3:22" x14ac:dyDescent="0.3">
      <c r="C26136" s="6"/>
      <c r="H26136" s="8"/>
      <c r="I26136" s="4"/>
      <c r="V26136" s="27"/>
    </row>
    <row r="26137" spans="3:22" x14ac:dyDescent="0.3">
      <c r="C26137" s="6"/>
      <c r="H26137" s="8"/>
      <c r="I26137" s="4"/>
      <c r="V26137" s="27"/>
    </row>
    <row r="26138" spans="3:22" x14ac:dyDescent="0.3">
      <c r="C26138" s="6"/>
      <c r="H26138" s="8"/>
      <c r="I26138" s="4"/>
      <c r="V26138" s="27"/>
    </row>
    <row r="26139" spans="3:22" x14ac:dyDescent="0.3">
      <c r="C26139" s="6"/>
      <c r="H26139" s="8"/>
      <c r="I26139" s="4"/>
      <c r="V26139" s="27"/>
    </row>
    <row r="26140" spans="3:22" x14ac:dyDescent="0.3">
      <c r="C26140" s="6"/>
      <c r="H26140" s="8"/>
      <c r="I26140" s="4"/>
      <c r="V26140" s="27"/>
    </row>
    <row r="26141" spans="3:22" x14ac:dyDescent="0.3">
      <c r="C26141" s="6"/>
      <c r="H26141" s="8"/>
      <c r="I26141" s="4"/>
      <c r="V26141" s="27"/>
    </row>
    <row r="26142" spans="3:22" x14ac:dyDescent="0.3">
      <c r="C26142" s="6"/>
      <c r="H26142" s="8"/>
      <c r="I26142" s="4"/>
      <c r="V26142" s="27"/>
    </row>
    <row r="26143" spans="3:22" x14ac:dyDescent="0.3">
      <c r="C26143" s="6"/>
      <c r="H26143" s="8"/>
      <c r="I26143" s="4"/>
      <c r="V26143" s="27"/>
    </row>
    <row r="26144" spans="3:22" x14ac:dyDescent="0.3">
      <c r="C26144" s="6"/>
      <c r="H26144" s="8"/>
      <c r="I26144" s="4"/>
      <c r="V26144" s="27"/>
    </row>
    <row r="26145" spans="3:22" x14ac:dyDescent="0.3">
      <c r="C26145" s="6"/>
      <c r="H26145" s="8"/>
      <c r="I26145" s="4"/>
      <c r="V26145" s="27"/>
    </row>
    <row r="26146" spans="3:22" x14ac:dyDescent="0.3">
      <c r="C26146" s="6"/>
      <c r="H26146" s="8"/>
      <c r="I26146" s="4"/>
      <c r="V26146" s="27"/>
    </row>
    <row r="26147" spans="3:22" x14ac:dyDescent="0.3">
      <c r="C26147" s="6"/>
      <c r="H26147" s="8"/>
      <c r="I26147" s="4"/>
      <c r="V26147" s="27"/>
    </row>
    <row r="26148" spans="3:22" x14ac:dyDescent="0.3">
      <c r="C26148" s="6"/>
      <c r="H26148" s="8"/>
      <c r="I26148" s="4"/>
      <c r="V26148" s="27"/>
    </row>
    <row r="26149" spans="3:22" x14ac:dyDescent="0.3">
      <c r="C26149" s="6"/>
      <c r="H26149" s="8"/>
      <c r="I26149" s="4"/>
      <c r="V26149" s="27"/>
    </row>
    <row r="26150" spans="3:22" x14ac:dyDescent="0.3">
      <c r="C26150" s="6"/>
      <c r="H26150" s="8"/>
      <c r="I26150" s="4"/>
      <c r="V26150" s="27"/>
    </row>
    <row r="26151" spans="3:22" x14ac:dyDescent="0.3">
      <c r="C26151" s="6"/>
      <c r="H26151" s="8"/>
      <c r="I26151" s="4"/>
      <c r="V26151" s="27"/>
    </row>
    <row r="26152" spans="3:22" x14ac:dyDescent="0.3">
      <c r="C26152" s="6"/>
      <c r="H26152" s="8"/>
      <c r="I26152" s="4"/>
      <c r="V26152" s="27"/>
    </row>
    <row r="26153" spans="3:22" x14ac:dyDescent="0.3">
      <c r="C26153" s="6"/>
      <c r="H26153" s="8"/>
      <c r="I26153" s="4"/>
      <c r="V26153" s="27"/>
    </row>
    <row r="26154" spans="3:22" x14ac:dyDescent="0.3">
      <c r="C26154" s="6"/>
      <c r="H26154" s="8"/>
      <c r="I26154" s="4"/>
      <c r="V26154" s="27"/>
    </row>
    <row r="26155" spans="3:22" x14ac:dyDescent="0.3">
      <c r="C26155" s="6"/>
      <c r="H26155" s="8"/>
      <c r="I26155" s="4"/>
      <c r="V26155" s="27"/>
    </row>
    <row r="26156" spans="3:22" x14ac:dyDescent="0.3">
      <c r="C26156" s="6"/>
      <c r="H26156" s="8"/>
      <c r="I26156" s="4"/>
      <c r="V26156" s="27"/>
    </row>
    <row r="26157" spans="3:22" x14ac:dyDescent="0.3">
      <c r="C26157" s="6"/>
      <c r="H26157" s="8"/>
      <c r="I26157" s="4"/>
      <c r="V26157" s="27"/>
    </row>
    <row r="26158" spans="3:22" x14ac:dyDescent="0.3">
      <c r="C26158" s="6"/>
      <c r="H26158" s="8"/>
      <c r="I26158" s="4"/>
      <c r="V26158" s="27"/>
    </row>
    <row r="26159" spans="3:22" x14ac:dyDescent="0.3">
      <c r="C26159" s="6"/>
      <c r="H26159" s="8"/>
      <c r="I26159" s="4"/>
      <c r="V26159" s="27"/>
    </row>
    <row r="26160" spans="3:22" x14ac:dyDescent="0.3">
      <c r="C26160" s="6"/>
      <c r="H26160" s="8"/>
      <c r="I26160" s="4"/>
      <c r="V26160" s="27"/>
    </row>
    <row r="26161" spans="3:22" x14ac:dyDescent="0.3">
      <c r="C26161" s="6"/>
      <c r="H26161" s="8"/>
      <c r="I26161" s="4"/>
      <c r="V26161" s="27"/>
    </row>
    <row r="26162" spans="3:22" x14ac:dyDescent="0.3">
      <c r="C26162" s="6"/>
      <c r="H26162" s="8"/>
      <c r="I26162" s="4"/>
      <c r="V26162" s="27"/>
    </row>
    <row r="26163" spans="3:22" x14ac:dyDescent="0.3">
      <c r="C26163" s="6"/>
      <c r="H26163" s="8"/>
      <c r="I26163" s="4"/>
      <c r="V26163" s="27"/>
    </row>
    <row r="26164" spans="3:22" x14ac:dyDescent="0.3">
      <c r="C26164" s="6"/>
      <c r="H26164" s="8"/>
      <c r="I26164" s="4"/>
      <c r="V26164" s="27"/>
    </row>
    <row r="26165" spans="3:22" x14ac:dyDescent="0.3">
      <c r="C26165" s="6"/>
      <c r="H26165" s="8"/>
      <c r="I26165" s="4"/>
      <c r="V26165" s="27"/>
    </row>
    <row r="26166" spans="3:22" x14ac:dyDescent="0.3">
      <c r="C26166" s="6"/>
      <c r="H26166" s="8"/>
      <c r="I26166" s="4"/>
      <c r="V26166" s="27"/>
    </row>
    <row r="26167" spans="3:22" x14ac:dyDescent="0.3">
      <c r="C26167" s="6"/>
      <c r="H26167" s="8"/>
      <c r="I26167" s="4"/>
      <c r="V26167" s="27"/>
    </row>
    <row r="26168" spans="3:22" x14ac:dyDescent="0.3">
      <c r="C26168" s="6"/>
      <c r="H26168" s="8"/>
      <c r="I26168" s="4"/>
      <c r="V26168" s="27"/>
    </row>
    <row r="26169" spans="3:22" x14ac:dyDescent="0.3">
      <c r="C26169" s="6"/>
      <c r="H26169" s="8"/>
      <c r="I26169" s="4"/>
      <c r="V26169" s="27"/>
    </row>
    <row r="26170" spans="3:22" x14ac:dyDescent="0.3">
      <c r="C26170" s="6"/>
      <c r="H26170" s="8"/>
      <c r="I26170" s="4"/>
      <c r="V26170" s="27"/>
    </row>
    <row r="26171" spans="3:22" x14ac:dyDescent="0.3">
      <c r="C26171" s="6"/>
      <c r="H26171" s="8"/>
      <c r="I26171" s="4"/>
      <c r="V26171" s="27"/>
    </row>
    <row r="26172" spans="3:22" x14ac:dyDescent="0.3">
      <c r="C26172" s="6"/>
      <c r="H26172" s="8"/>
      <c r="I26172" s="4"/>
      <c r="V26172" s="27"/>
    </row>
    <row r="26173" spans="3:22" x14ac:dyDescent="0.3">
      <c r="C26173" s="6"/>
      <c r="H26173" s="8"/>
      <c r="I26173" s="4"/>
      <c r="V26173" s="27"/>
    </row>
    <row r="26174" spans="3:22" x14ac:dyDescent="0.3">
      <c r="C26174" s="6"/>
      <c r="H26174" s="8"/>
      <c r="I26174" s="4"/>
      <c r="V26174" s="27"/>
    </row>
    <row r="26175" spans="3:22" x14ac:dyDescent="0.3">
      <c r="C26175" s="6"/>
      <c r="H26175" s="8"/>
      <c r="I26175" s="4"/>
      <c r="V26175" s="27"/>
    </row>
    <row r="26176" spans="3:22" x14ac:dyDescent="0.3">
      <c r="C26176" s="6"/>
      <c r="H26176" s="8"/>
      <c r="I26176" s="4"/>
      <c r="V26176" s="27"/>
    </row>
    <row r="26177" spans="3:22" x14ac:dyDescent="0.3">
      <c r="C26177" s="6"/>
      <c r="H26177" s="8"/>
      <c r="I26177" s="4"/>
      <c r="V26177" s="27"/>
    </row>
    <row r="26178" spans="3:22" x14ac:dyDescent="0.3">
      <c r="C26178" s="6"/>
      <c r="H26178" s="8"/>
      <c r="I26178" s="4"/>
      <c r="V26178" s="27"/>
    </row>
    <row r="26179" spans="3:22" x14ac:dyDescent="0.3">
      <c r="C26179" s="6"/>
      <c r="H26179" s="8"/>
      <c r="I26179" s="4"/>
      <c r="V26179" s="27"/>
    </row>
    <row r="26180" spans="3:22" x14ac:dyDescent="0.3">
      <c r="C26180" s="6"/>
      <c r="H26180" s="8"/>
      <c r="I26180" s="4"/>
      <c r="V26180" s="27"/>
    </row>
    <row r="26181" spans="3:22" x14ac:dyDescent="0.3">
      <c r="C26181" s="6"/>
      <c r="H26181" s="8"/>
      <c r="I26181" s="4"/>
      <c r="V26181" s="27"/>
    </row>
    <row r="26182" spans="3:22" x14ac:dyDescent="0.3">
      <c r="C26182" s="6"/>
      <c r="H26182" s="8"/>
      <c r="I26182" s="4"/>
      <c r="V26182" s="27"/>
    </row>
    <row r="26183" spans="3:22" x14ac:dyDescent="0.3">
      <c r="C26183" s="6"/>
      <c r="H26183" s="8"/>
      <c r="I26183" s="4"/>
      <c r="V26183" s="27"/>
    </row>
    <row r="26184" spans="3:22" x14ac:dyDescent="0.3">
      <c r="C26184" s="6"/>
      <c r="H26184" s="8"/>
      <c r="I26184" s="4"/>
      <c r="V26184" s="27"/>
    </row>
    <row r="26185" spans="3:22" x14ac:dyDescent="0.3">
      <c r="C26185" s="6"/>
      <c r="H26185" s="8"/>
      <c r="I26185" s="4"/>
      <c r="V26185" s="27"/>
    </row>
    <row r="26186" spans="3:22" x14ac:dyDescent="0.3">
      <c r="C26186" s="6"/>
      <c r="H26186" s="8"/>
      <c r="I26186" s="4"/>
      <c r="V26186" s="27"/>
    </row>
    <row r="26187" spans="3:22" x14ac:dyDescent="0.3">
      <c r="C26187" s="6"/>
      <c r="H26187" s="8"/>
      <c r="I26187" s="4"/>
      <c r="V26187" s="27"/>
    </row>
    <row r="26188" spans="3:22" x14ac:dyDescent="0.3">
      <c r="C26188" s="6"/>
      <c r="H26188" s="8"/>
      <c r="I26188" s="4"/>
      <c r="V26188" s="27"/>
    </row>
    <row r="26189" spans="3:22" x14ac:dyDescent="0.3">
      <c r="C26189" s="6"/>
      <c r="H26189" s="8"/>
      <c r="I26189" s="4"/>
      <c r="V26189" s="27"/>
    </row>
    <row r="26190" spans="3:22" x14ac:dyDescent="0.3">
      <c r="C26190" s="6"/>
      <c r="H26190" s="8"/>
      <c r="I26190" s="4"/>
      <c r="V26190" s="27"/>
    </row>
    <row r="26191" spans="3:22" x14ac:dyDescent="0.3">
      <c r="C26191" s="6"/>
      <c r="H26191" s="8"/>
      <c r="I26191" s="4"/>
      <c r="V26191" s="27"/>
    </row>
    <row r="26192" spans="3:22" x14ac:dyDescent="0.3">
      <c r="C26192" s="6"/>
      <c r="H26192" s="8"/>
      <c r="I26192" s="4"/>
      <c r="V26192" s="27"/>
    </row>
    <row r="26193" spans="3:22" x14ac:dyDescent="0.3">
      <c r="C26193" s="6"/>
      <c r="H26193" s="8"/>
      <c r="I26193" s="4"/>
      <c r="V26193" s="27"/>
    </row>
    <row r="26194" spans="3:22" x14ac:dyDescent="0.3">
      <c r="C26194" s="6"/>
      <c r="H26194" s="8"/>
      <c r="I26194" s="4"/>
      <c r="V26194" s="27"/>
    </row>
    <row r="26195" spans="3:22" x14ac:dyDescent="0.3">
      <c r="C26195" s="6"/>
      <c r="H26195" s="8"/>
      <c r="I26195" s="4"/>
      <c r="V26195" s="27"/>
    </row>
    <row r="26196" spans="3:22" x14ac:dyDescent="0.3">
      <c r="C26196" s="6"/>
      <c r="H26196" s="8"/>
      <c r="I26196" s="4"/>
      <c r="V26196" s="27"/>
    </row>
    <row r="26197" spans="3:22" x14ac:dyDescent="0.3">
      <c r="C26197" s="6"/>
      <c r="H26197" s="8"/>
      <c r="I26197" s="4"/>
      <c r="V26197" s="27"/>
    </row>
    <row r="26198" spans="3:22" x14ac:dyDescent="0.3">
      <c r="C26198" s="6"/>
      <c r="H26198" s="8"/>
      <c r="I26198" s="4"/>
      <c r="V26198" s="27"/>
    </row>
    <row r="26199" spans="3:22" x14ac:dyDescent="0.3">
      <c r="C26199" s="6"/>
      <c r="H26199" s="8"/>
      <c r="I26199" s="4"/>
      <c r="V26199" s="27"/>
    </row>
    <row r="26200" spans="3:22" x14ac:dyDescent="0.3">
      <c r="C26200" s="6"/>
      <c r="H26200" s="8"/>
      <c r="I26200" s="4"/>
      <c r="V26200" s="27"/>
    </row>
    <row r="26201" spans="3:22" x14ac:dyDescent="0.3">
      <c r="C26201" s="6"/>
      <c r="H26201" s="8"/>
      <c r="I26201" s="4"/>
      <c r="V26201" s="27"/>
    </row>
    <row r="26202" spans="3:22" x14ac:dyDescent="0.3">
      <c r="C26202" s="6"/>
      <c r="H26202" s="8"/>
      <c r="I26202" s="4"/>
      <c r="V26202" s="27"/>
    </row>
    <row r="26203" spans="3:22" x14ac:dyDescent="0.3">
      <c r="C26203" s="6"/>
      <c r="H26203" s="8"/>
      <c r="I26203" s="4"/>
      <c r="V26203" s="27"/>
    </row>
    <row r="26204" spans="3:22" x14ac:dyDescent="0.3">
      <c r="C26204" s="6"/>
      <c r="H26204" s="8"/>
      <c r="I26204" s="4"/>
      <c r="V26204" s="27"/>
    </row>
    <row r="26205" spans="3:22" x14ac:dyDescent="0.3">
      <c r="C26205" s="6"/>
      <c r="H26205" s="8"/>
      <c r="I26205" s="4"/>
      <c r="V26205" s="27"/>
    </row>
    <row r="26206" spans="3:22" x14ac:dyDescent="0.3">
      <c r="C26206" s="6"/>
      <c r="H26206" s="8"/>
      <c r="I26206" s="4"/>
      <c r="V26206" s="27"/>
    </row>
    <row r="26207" spans="3:22" x14ac:dyDescent="0.3">
      <c r="C26207" s="6"/>
      <c r="H26207" s="8"/>
      <c r="I26207" s="4"/>
      <c r="V26207" s="27"/>
    </row>
    <row r="26208" spans="3:22" x14ac:dyDescent="0.3">
      <c r="C26208" s="6"/>
      <c r="H26208" s="8"/>
      <c r="I26208" s="4"/>
      <c r="V26208" s="27"/>
    </row>
    <row r="26209" spans="3:22" x14ac:dyDescent="0.3">
      <c r="C26209" s="6"/>
      <c r="H26209" s="8"/>
      <c r="I26209" s="4"/>
      <c r="V26209" s="27"/>
    </row>
    <row r="26210" spans="3:22" x14ac:dyDescent="0.3">
      <c r="C26210" s="6"/>
      <c r="H26210" s="8"/>
      <c r="I26210" s="4"/>
      <c r="V26210" s="27"/>
    </row>
    <row r="26211" spans="3:22" x14ac:dyDescent="0.3">
      <c r="C26211" s="6"/>
      <c r="H26211" s="8"/>
      <c r="I26211" s="4"/>
      <c r="V26211" s="27"/>
    </row>
    <row r="26212" spans="3:22" x14ac:dyDescent="0.3">
      <c r="C26212" s="6"/>
      <c r="H26212" s="8"/>
      <c r="I26212" s="4"/>
      <c r="V26212" s="27"/>
    </row>
    <row r="26213" spans="3:22" x14ac:dyDescent="0.3">
      <c r="C26213" s="6"/>
      <c r="H26213" s="8"/>
      <c r="I26213" s="4"/>
      <c r="V26213" s="27"/>
    </row>
    <row r="26214" spans="3:22" x14ac:dyDescent="0.3">
      <c r="C26214" s="6"/>
      <c r="H26214" s="8"/>
      <c r="I26214" s="4"/>
      <c r="V26214" s="27"/>
    </row>
    <row r="26215" spans="3:22" x14ac:dyDescent="0.3">
      <c r="C26215" s="6"/>
      <c r="H26215" s="8"/>
      <c r="I26215" s="4"/>
      <c r="V26215" s="27"/>
    </row>
    <row r="26216" spans="3:22" x14ac:dyDescent="0.3">
      <c r="C26216" s="6"/>
      <c r="H26216" s="8"/>
      <c r="I26216" s="4"/>
      <c r="V26216" s="27"/>
    </row>
    <row r="26217" spans="3:22" x14ac:dyDescent="0.3">
      <c r="C26217" s="6"/>
      <c r="H26217" s="8"/>
      <c r="I26217" s="4"/>
      <c r="V26217" s="27"/>
    </row>
    <row r="26218" spans="3:22" x14ac:dyDescent="0.3">
      <c r="C26218" s="6"/>
      <c r="H26218" s="8"/>
      <c r="I26218" s="4"/>
      <c r="V26218" s="27"/>
    </row>
    <row r="26219" spans="3:22" x14ac:dyDescent="0.3">
      <c r="C26219" s="6"/>
      <c r="H26219" s="8"/>
      <c r="I26219" s="4"/>
      <c r="V26219" s="27"/>
    </row>
    <row r="26220" spans="3:22" x14ac:dyDescent="0.3">
      <c r="C26220" s="6"/>
      <c r="H26220" s="8"/>
      <c r="I26220" s="4"/>
      <c r="V26220" s="27"/>
    </row>
    <row r="26221" spans="3:22" x14ac:dyDescent="0.3">
      <c r="C26221" s="6"/>
      <c r="H26221" s="8"/>
      <c r="I26221" s="4"/>
      <c r="V26221" s="27"/>
    </row>
    <row r="26222" spans="3:22" x14ac:dyDescent="0.3">
      <c r="C26222" s="6"/>
      <c r="H26222" s="8"/>
      <c r="I26222" s="4"/>
      <c r="V26222" s="27"/>
    </row>
    <row r="26223" spans="3:22" x14ac:dyDescent="0.3">
      <c r="C26223" s="6"/>
      <c r="H26223" s="8"/>
      <c r="I26223" s="4"/>
      <c r="V26223" s="27"/>
    </row>
    <row r="26224" spans="3:22" x14ac:dyDescent="0.3">
      <c r="C26224" s="6"/>
      <c r="H26224" s="8"/>
      <c r="I26224" s="4"/>
      <c r="V26224" s="27"/>
    </row>
    <row r="26225" spans="3:22" x14ac:dyDescent="0.3">
      <c r="C26225" s="6"/>
      <c r="H26225" s="8"/>
      <c r="I26225" s="4"/>
      <c r="V26225" s="27"/>
    </row>
    <row r="26226" spans="3:22" x14ac:dyDescent="0.3">
      <c r="C26226" s="6"/>
      <c r="H26226" s="8"/>
      <c r="I26226" s="4"/>
      <c r="V26226" s="27"/>
    </row>
    <row r="26227" spans="3:22" x14ac:dyDescent="0.3">
      <c r="C26227" s="6"/>
      <c r="H26227" s="8"/>
      <c r="I26227" s="4"/>
      <c r="V26227" s="27"/>
    </row>
    <row r="26228" spans="3:22" x14ac:dyDescent="0.3">
      <c r="C26228" s="6"/>
      <c r="H26228" s="8"/>
      <c r="I26228" s="4"/>
      <c r="V26228" s="27"/>
    </row>
    <row r="26229" spans="3:22" x14ac:dyDescent="0.3">
      <c r="C26229" s="6"/>
      <c r="H26229" s="8"/>
      <c r="I26229" s="4"/>
      <c r="V26229" s="27"/>
    </row>
    <row r="26230" spans="3:22" x14ac:dyDescent="0.3">
      <c r="C26230" s="6"/>
      <c r="H26230" s="8"/>
      <c r="I26230" s="4"/>
      <c r="V26230" s="27"/>
    </row>
    <row r="26231" spans="3:22" x14ac:dyDescent="0.3">
      <c r="C26231" s="6"/>
      <c r="H26231" s="8"/>
      <c r="I26231" s="4"/>
      <c r="V26231" s="27"/>
    </row>
    <row r="26232" spans="3:22" x14ac:dyDescent="0.3">
      <c r="C26232" s="6"/>
      <c r="H26232" s="8"/>
      <c r="I26232" s="4"/>
      <c r="V26232" s="27"/>
    </row>
    <row r="26233" spans="3:22" x14ac:dyDescent="0.3">
      <c r="C26233" s="6"/>
      <c r="H26233" s="8"/>
      <c r="I26233" s="4"/>
      <c r="V26233" s="27"/>
    </row>
    <row r="26234" spans="3:22" x14ac:dyDescent="0.3">
      <c r="C26234" s="6"/>
      <c r="H26234" s="8"/>
      <c r="I26234" s="4"/>
      <c r="V26234" s="27"/>
    </row>
    <row r="26235" spans="3:22" x14ac:dyDescent="0.3">
      <c r="C26235" s="6"/>
      <c r="H26235" s="8"/>
      <c r="I26235" s="4"/>
      <c r="V26235" s="27"/>
    </row>
    <row r="26236" spans="3:22" x14ac:dyDescent="0.3">
      <c r="C26236" s="6"/>
      <c r="H26236" s="8"/>
      <c r="I26236" s="4"/>
      <c r="V26236" s="27"/>
    </row>
    <row r="26237" spans="3:22" x14ac:dyDescent="0.3">
      <c r="C26237" s="6"/>
      <c r="H26237" s="8"/>
      <c r="I26237" s="4"/>
      <c r="V26237" s="27"/>
    </row>
    <row r="26238" spans="3:22" x14ac:dyDescent="0.3">
      <c r="C26238" s="6"/>
      <c r="H26238" s="8"/>
      <c r="I26238" s="4"/>
      <c r="V26238" s="27"/>
    </row>
    <row r="26239" spans="3:22" x14ac:dyDescent="0.3">
      <c r="C26239" s="6"/>
      <c r="H26239" s="8"/>
      <c r="I26239" s="4"/>
      <c r="V26239" s="27"/>
    </row>
    <row r="26240" spans="3:22" x14ac:dyDescent="0.3">
      <c r="C26240" s="6"/>
      <c r="H26240" s="8"/>
      <c r="I26240" s="4"/>
      <c r="V26240" s="27"/>
    </row>
    <row r="26241" spans="3:22" x14ac:dyDescent="0.3">
      <c r="C26241" s="6"/>
      <c r="H26241" s="8"/>
      <c r="I26241" s="4"/>
      <c r="V26241" s="27"/>
    </row>
    <row r="26242" spans="3:22" x14ac:dyDescent="0.3">
      <c r="C26242" s="6"/>
      <c r="H26242" s="8"/>
      <c r="I26242" s="4"/>
      <c r="V26242" s="27"/>
    </row>
    <row r="26243" spans="3:22" x14ac:dyDescent="0.3">
      <c r="C26243" s="6"/>
      <c r="H26243" s="8"/>
      <c r="I26243" s="4"/>
      <c r="V26243" s="27"/>
    </row>
    <row r="26244" spans="3:22" x14ac:dyDescent="0.3">
      <c r="C26244" s="6"/>
      <c r="H26244" s="8"/>
      <c r="I26244" s="4"/>
      <c r="V26244" s="27"/>
    </row>
    <row r="26245" spans="3:22" x14ac:dyDescent="0.3">
      <c r="C26245" s="6"/>
      <c r="H26245" s="8"/>
      <c r="I26245" s="4"/>
      <c r="V26245" s="27"/>
    </row>
    <row r="26246" spans="3:22" x14ac:dyDescent="0.3">
      <c r="C26246" s="6"/>
      <c r="H26246" s="8"/>
      <c r="I26246" s="4"/>
      <c r="V26246" s="27"/>
    </row>
    <row r="26247" spans="3:22" x14ac:dyDescent="0.3">
      <c r="C26247" s="6"/>
      <c r="H26247" s="8"/>
      <c r="I26247" s="4"/>
      <c r="V26247" s="27"/>
    </row>
    <row r="26248" spans="3:22" x14ac:dyDescent="0.3">
      <c r="C26248" s="6"/>
      <c r="H26248" s="8"/>
      <c r="I26248" s="4"/>
      <c r="V26248" s="27"/>
    </row>
    <row r="26249" spans="3:22" x14ac:dyDescent="0.3">
      <c r="C26249" s="6"/>
      <c r="H26249" s="8"/>
      <c r="I26249" s="4"/>
      <c r="V26249" s="27"/>
    </row>
    <row r="26250" spans="3:22" x14ac:dyDescent="0.3">
      <c r="C26250" s="6"/>
      <c r="H26250" s="8"/>
      <c r="I26250" s="4"/>
      <c r="V26250" s="27"/>
    </row>
    <row r="26251" spans="3:22" x14ac:dyDescent="0.3">
      <c r="C26251" s="6"/>
      <c r="H26251" s="8"/>
      <c r="I26251" s="4"/>
      <c r="V26251" s="27"/>
    </row>
    <row r="26252" spans="3:22" x14ac:dyDescent="0.3">
      <c r="C26252" s="6"/>
      <c r="H26252" s="8"/>
      <c r="I26252" s="4"/>
      <c r="V26252" s="27"/>
    </row>
    <row r="26253" spans="3:22" x14ac:dyDescent="0.3">
      <c r="C26253" s="6"/>
      <c r="H26253" s="8"/>
      <c r="I26253" s="4"/>
      <c r="V26253" s="27"/>
    </row>
    <row r="26254" spans="3:22" x14ac:dyDescent="0.3">
      <c r="C26254" s="6"/>
      <c r="H26254" s="8"/>
      <c r="I26254" s="4"/>
      <c r="V26254" s="27"/>
    </row>
    <row r="26255" spans="3:22" x14ac:dyDescent="0.3">
      <c r="C26255" s="6"/>
      <c r="H26255" s="8"/>
      <c r="I26255" s="4"/>
      <c r="V26255" s="27"/>
    </row>
    <row r="26256" spans="3:22" x14ac:dyDescent="0.3">
      <c r="C26256" s="6"/>
      <c r="H26256" s="8"/>
      <c r="I26256" s="4"/>
      <c r="V26256" s="27"/>
    </row>
    <row r="26257" spans="3:22" x14ac:dyDescent="0.3">
      <c r="C26257" s="6"/>
      <c r="H26257" s="8"/>
      <c r="I26257" s="4"/>
      <c r="V26257" s="27"/>
    </row>
    <row r="26258" spans="3:22" x14ac:dyDescent="0.3">
      <c r="C26258" s="6"/>
      <c r="H26258" s="8"/>
      <c r="I26258" s="4"/>
      <c r="V26258" s="27"/>
    </row>
    <row r="26259" spans="3:22" x14ac:dyDescent="0.3">
      <c r="C26259" s="6"/>
      <c r="H26259" s="8"/>
      <c r="I26259" s="4"/>
      <c r="V26259" s="27"/>
    </row>
    <row r="26260" spans="3:22" x14ac:dyDescent="0.3">
      <c r="C26260" s="6"/>
      <c r="H26260" s="8"/>
      <c r="I26260" s="4"/>
      <c r="V26260" s="27"/>
    </row>
    <row r="26261" spans="3:22" x14ac:dyDescent="0.3">
      <c r="C26261" s="6"/>
      <c r="H26261" s="8"/>
      <c r="I26261" s="4"/>
      <c r="V26261" s="27"/>
    </row>
    <row r="26262" spans="3:22" x14ac:dyDescent="0.3">
      <c r="C26262" s="6"/>
      <c r="H26262" s="8"/>
      <c r="I26262" s="4"/>
      <c r="V26262" s="27"/>
    </row>
    <row r="26263" spans="3:22" x14ac:dyDescent="0.3">
      <c r="C26263" s="6"/>
      <c r="H26263" s="8"/>
      <c r="I26263" s="4"/>
      <c r="V26263" s="27"/>
    </row>
    <row r="26264" spans="3:22" x14ac:dyDescent="0.3">
      <c r="C26264" s="6"/>
      <c r="H26264" s="8"/>
      <c r="I26264" s="4"/>
      <c r="V26264" s="27"/>
    </row>
    <row r="26265" spans="3:22" x14ac:dyDescent="0.3">
      <c r="C26265" s="6"/>
      <c r="H26265" s="8"/>
      <c r="I26265" s="4"/>
      <c r="V26265" s="27"/>
    </row>
    <row r="26266" spans="3:22" x14ac:dyDescent="0.3">
      <c r="C26266" s="6"/>
      <c r="H26266" s="8"/>
      <c r="I26266" s="4"/>
      <c r="V26266" s="27"/>
    </row>
    <row r="26267" spans="3:22" x14ac:dyDescent="0.3">
      <c r="C26267" s="6"/>
      <c r="H26267" s="8"/>
      <c r="I26267" s="4"/>
      <c r="V26267" s="27"/>
    </row>
    <row r="26268" spans="3:22" x14ac:dyDescent="0.3">
      <c r="C26268" s="6"/>
      <c r="H26268" s="8"/>
      <c r="I26268" s="4"/>
      <c r="V26268" s="27"/>
    </row>
    <row r="26269" spans="3:22" x14ac:dyDescent="0.3">
      <c r="C26269" s="6"/>
      <c r="H26269" s="8"/>
      <c r="I26269" s="4"/>
      <c r="V26269" s="27"/>
    </row>
    <row r="26270" spans="3:22" x14ac:dyDescent="0.3">
      <c r="C26270" s="6"/>
      <c r="H26270" s="8"/>
      <c r="I26270" s="4"/>
      <c r="V26270" s="27"/>
    </row>
    <row r="26271" spans="3:22" x14ac:dyDescent="0.3">
      <c r="C26271" s="6"/>
      <c r="H26271" s="8"/>
      <c r="I26271" s="4"/>
      <c r="V26271" s="27"/>
    </row>
    <row r="26272" spans="3:22" x14ac:dyDescent="0.3">
      <c r="C26272" s="6"/>
      <c r="H26272" s="8"/>
      <c r="I26272" s="4"/>
      <c r="V26272" s="27"/>
    </row>
    <row r="26273" spans="3:22" x14ac:dyDescent="0.3">
      <c r="C26273" s="6"/>
      <c r="H26273" s="8"/>
      <c r="I26273" s="4"/>
      <c r="V26273" s="27"/>
    </row>
    <row r="26274" spans="3:22" x14ac:dyDescent="0.3">
      <c r="C26274" s="6"/>
      <c r="H26274" s="8"/>
      <c r="I26274" s="4"/>
      <c r="V26274" s="27"/>
    </row>
    <row r="26275" spans="3:22" x14ac:dyDescent="0.3">
      <c r="C26275" s="6"/>
      <c r="H26275" s="8"/>
      <c r="I26275" s="4"/>
      <c r="V26275" s="27"/>
    </row>
    <row r="26276" spans="3:22" x14ac:dyDescent="0.3">
      <c r="C26276" s="6"/>
      <c r="H26276" s="8"/>
      <c r="I26276" s="4"/>
      <c r="V26276" s="27"/>
    </row>
    <row r="26277" spans="3:22" x14ac:dyDescent="0.3">
      <c r="C26277" s="6"/>
      <c r="H26277" s="8"/>
      <c r="I26277" s="4"/>
      <c r="V26277" s="27"/>
    </row>
    <row r="26278" spans="3:22" x14ac:dyDescent="0.3">
      <c r="C26278" s="6"/>
      <c r="H26278" s="8"/>
      <c r="I26278" s="4"/>
      <c r="V26278" s="27"/>
    </row>
    <row r="26279" spans="3:22" x14ac:dyDescent="0.3">
      <c r="C26279" s="6"/>
      <c r="H26279" s="8"/>
      <c r="I26279" s="4"/>
      <c r="V26279" s="27"/>
    </row>
    <row r="26280" spans="3:22" x14ac:dyDescent="0.3">
      <c r="C26280" s="6"/>
      <c r="H26280" s="8"/>
      <c r="I26280" s="4"/>
      <c r="V26280" s="27"/>
    </row>
    <row r="26281" spans="3:22" x14ac:dyDescent="0.3">
      <c r="C26281" s="6"/>
      <c r="H26281" s="8"/>
      <c r="I26281" s="4"/>
      <c r="V26281" s="27"/>
    </row>
    <row r="26282" spans="3:22" x14ac:dyDescent="0.3">
      <c r="C26282" s="6"/>
      <c r="H26282" s="8"/>
      <c r="I26282" s="4"/>
      <c r="V26282" s="27"/>
    </row>
    <row r="26283" spans="3:22" x14ac:dyDescent="0.3">
      <c r="C26283" s="6"/>
      <c r="H26283" s="8"/>
      <c r="I26283" s="4"/>
      <c r="V26283" s="27"/>
    </row>
    <row r="26284" spans="3:22" x14ac:dyDescent="0.3">
      <c r="C26284" s="6"/>
      <c r="H26284" s="8"/>
      <c r="I26284" s="4"/>
      <c r="V26284" s="27"/>
    </row>
    <row r="26285" spans="3:22" x14ac:dyDescent="0.3">
      <c r="C26285" s="6"/>
      <c r="H26285" s="8"/>
      <c r="I26285" s="4"/>
      <c r="V26285" s="27"/>
    </row>
    <row r="26286" spans="3:22" x14ac:dyDescent="0.3">
      <c r="C26286" s="6"/>
      <c r="H26286" s="8"/>
      <c r="I26286" s="4"/>
      <c r="V26286" s="27"/>
    </row>
    <row r="26287" spans="3:22" x14ac:dyDescent="0.3">
      <c r="C26287" s="6"/>
      <c r="H26287" s="8"/>
      <c r="I26287" s="4"/>
      <c r="V26287" s="27"/>
    </row>
    <row r="26288" spans="3:22" x14ac:dyDescent="0.3">
      <c r="C26288" s="6"/>
      <c r="H26288" s="8"/>
      <c r="I26288" s="4"/>
      <c r="V26288" s="27"/>
    </row>
    <row r="26289" spans="3:22" x14ac:dyDescent="0.3">
      <c r="C26289" s="6"/>
      <c r="H26289" s="8"/>
      <c r="I26289" s="4"/>
      <c r="V26289" s="27"/>
    </row>
    <row r="26290" spans="3:22" x14ac:dyDescent="0.3">
      <c r="C26290" s="6"/>
      <c r="H26290" s="8"/>
      <c r="I26290" s="4"/>
      <c r="V26290" s="27"/>
    </row>
    <row r="26291" spans="3:22" x14ac:dyDescent="0.3">
      <c r="C26291" s="6"/>
      <c r="H26291" s="8"/>
      <c r="I26291" s="4"/>
      <c r="V26291" s="27"/>
    </row>
    <row r="26292" spans="3:22" x14ac:dyDescent="0.3">
      <c r="C26292" s="6"/>
      <c r="H26292" s="8"/>
      <c r="I26292" s="4"/>
      <c r="V26292" s="27"/>
    </row>
    <row r="26293" spans="3:22" x14ac:dyDescent="0.3">
      <c r="C26293" s="6"/>
      <c r="H26293" s="8"/>
      <c r="I26293" s="4"/>
      <c r="V26293" s="27"/>
    </row>
    <row r="26294" spans="3:22" x14ac:dyDescent="0.3">
      <c r="C26294" s="6"/>
      <c r="H26294" s="8"/>
      <c r="I26294" s="4"/>
      <c r="V26294" s="27"/>
    </row>
    <row r="26295" spans="3:22" x14ac:dyDescent="0.3">
      <c r="C26295" s="6"/>
      <c r="H26295" s="8"/>
      <c r="I26295" s="4"/>
      <c r="V26295" s="27"/>
    </row>
    <row r="26296" spans="3:22" x14ac:dyDescent="0.3">
      <c r="C26296" s="6"/>
      <c r="H26296" s="8"/>
      <c r="I26296" s="4"/>
      <c r="V26296" s="27"/>
    </row>
    <row r="26297" spans="3:22" x14ac:dyDescent="0.3">
      <c r="C26297" s="6"/>
      <c r="H26297" s="8"/>
      <c r="I26297" s="4"/>
      <c r="V26297" s="27"/>
    </row>
    <row r="26298" spans="3:22" x14ac:dyDescent="0.3">
      <c r="C26298" s="6"/>
      <c r="H26298" s="8"/>
      <c r="I26298" s="4"/>
      <c r="V26298" s="27"/>
    </row>
    <row r="26299" spans="3:22" x14ac:dyDescent="0.3">
      <c r="C26299" s="6"/>
      <c r="H26299" s="8"/>
      <c r="I26299" s="4"/>
      <c r="V26299" s="27"/>
    </row>
    <row r="26300" spans="3:22" x14ac:dyDescent="0.3">
      <c r="C26300" s="6"/>
      <c r="H26300" s="8"/>
      <c r="I26300" s="4"/>
      <c r="V26300" s="27"/>
    </row>
    <row r="26301" spans="3:22" x14ac:dyDescent="0.3">
      <c r="C26301" s="6"/>
      <c r="H26301" s="8"/>
      <c r="I26301" s="4"/>
      <c r="V26301" s="27"/>
    </row>
    <row r="26302" spans="3:22" x14ac:dyDescent="0.3">
      <c r="C26302" s="6"/>
      <c r="H26302" s="8"/>
      <c r="I26302" s="4"/>
      <c r="V26302" s="27"/>
    </row>
    <row r="26303" spans="3:22" x14ac:dyDescent="0.3">
      <c r="C26303" s="6"/>
      <c r="H26303" s="8"/>
      <c r="I26303" s="4"/>
      <c r="V26303" s="27"/>
    </row>
    <row r="26304" spans="3:22" x14ac:dyDescent="0.3">
      <c r="C26304" s="6"/>
      <c r="H26304" s="8"/>
      <c r="I26304" s="4"/>
      <c r="V26304" s="27"/>
    </row>
    <row r="26305" spans="3:22" x14ac:dyDescent="0.3">
      <c r="C26305" s="6"/>
      <c r="H26305" s="8"/>
      <c r="I26305" s="4"/>
      <c r="V26305" s="27"/>
    </row>
    <row r="26306" spans="3:22" x14ac:dyDescent="0.3">
      <c r="C26306" s="6"/>
      <c r="H26306" s="8"/>
      <c r="I26306" s="4"/>
      <c r="V26306" s="27"/>
    </row>
    <row r="26307" spans="3:22" x14ac:dyDescent="0.3">
      <c r="C26307" s="6"/>
      <c r="H26307" s="8"/>
      <c r="I26307" s="4"/>
      <c r="V26307" s="27"/>
    </row>
    <row r="26308" spans="3:22" x14ac:dyDescent="0.3">
      <c r="C26308" s="6"/>
      <c r="H26308" s="8"/>
      <c r="I26308" s="4"/>
      <c r="V26308" s="27"/>
    </row>
    <row r="26309" spans="3:22" x14ac:dyDescent="0.3">
      <c r="C26309" s="6"/>
      <c r="H26309" s="8"/>
      <c r="I26309" s="4"/>
      <c r="V26309" s="27"/>
    </row>
    <row r="26310" spans="3:22" x14ac:dyDescent="0.3">
      <c r="C26310" s="6"/>
      <c r="H26310" s="8"/>
      <c r="I26310" s="4"/>
      <c r="V26310" s="27"/>
    </row>
    <row r="26311" spans="3:22" x14ac:dyDescent="0.3">
      <c r="C26311" s="6"/>
      <c r="H26311" s="8"/>
      <c r="I26311" s="4"/>
      <c r="V26311" s="27"/>
    </row>
    <row r="26312" spans="3:22" x14ac:dyDescent="0.3">
      <c r="C26312" s="6"/>
      <c r="H26312" s="8"/>
      <c r="I26312" s="4"/>
      <c r="V26312" s="27"/>
    </row>
    <row r="26313" spans="3:22" x14ac:dyDescent="0.3">
      <c r="C26313" s="6"/>
      <c r="H26313" s="8"/>
      <c r="I26313" s="4"/>
      <c r="V26313" s="27"/>
    </row>
    <row r="26314" spans="3:22" x14ac:dyDescent="0.3">
      <c r="C26314" s="6"/>
      <c r="H26314" s="8"/>
      <c r="I26314" s="4"/>
      <c r="V26314" s="27"/>
    </row>
    <row r="26315" spans="3:22" x14ac:dyDescent="0.3">
      <c r="C26315" s="6"/>
      <c r="H26315" s="8"/>
      <c r="I26315" s="4"/>
      <c r="V26315" s="27"/>
    </row>
    <row r="26316" spans="3:22" x14ac:dyDescent="0.3">
      <c r="C26316" s="6"/>
      <c r="H26316" s="8"/>
      <c r="I26316" s="4"/>
      <c r="V26316" s="27"/>
    </row>
    <row r="26317" spans="3:22" x14ac:dyDescent="0.3">
      <c r="C26317" s="6"/>
      <c r="H26317" s="8"/>
      <c r="I26317" s="4"/>
      <c r="V26317" s="27"/>
    </row>
    <row r="26318" spans="3:22" x14ac:dyDescent="0.3">
      <c r="C26318" s="6"/>
      <c r="H26318" s="8"/>
      <c r="I26318" s="4"/>
      <c r="V26318" s="27"/>
    </row>
    <row r="26319" spans="3:22" x14ac:dyDescent="0.3">
      <c r="C26319" s="6"/>
      <c r="H26319" s="8"/>
      <c r="I26319" s="4"/>
      <c r="V26319" s="27"/>
    </row>
    <row r="26320" spans="3:22" x14ac:dyDescent="0.3">
      <c r="C26320" s="6"/>
      <c r="H26320" s="8"/>
      <c r="I26320" s="4"/>
      <c r="V26320" s="27"/>
    </row>
    <row r="26321" spans="3:22" x14ac:dyDescent="0.3">
      <c r="C26321" s="6"/>
      <c r="H26321" s="8"/>
      <c r="I26321" s="4"/>
      <c r="V26321" s="27"/>
    </row>
    <row r="26322" spans="3:22" x14ac:dyDescent="0.3">
      <c r="C26322" s="6"/>
      <c r="H26322" s="8"/>
      <c r="I26322" s="4"/>
      <c r="V26322" s="27"/>
    </row>
    <row r="26323" spans="3:22" x14ac:dyDescent="0.3">
      <c r="C26323" s="6"/>
      <c r="H26323" s="8"/>
      <c r="I26323" s="4"/>
      <c r="V26323" s="27"/>
    </row>
    <row r="26324" spans="3:22" x14ac:dyDescent="0.3">
      <c r="C26324" s="6"/>
      <c r="H26324" s="8"/>
      <c r="I26324" s="4"/>
      <c r="V26324" s="27"/>
    </row>
    <row r="26325" spans="3:22" x14ac:dyDescent="0.3">
      <c r="C26325" s="6"/>
      <c r="H26325" s="8"/>
      <c r="I26325" s="4"/>
      <c r="V26325" s="27"/>
    </row>
    <row r="26326" spans="3:22" x14ac:dyDescent="0.3">
      <c r="C26326" s="6"/>
      <c r="H26326" s="8"/>
      <c r="I26326" s="4"/>
      <c r="V26326" s="27"/>
    </row>
    <row r="26327" spans="3:22" x14ac:dyDescent="0.3">
      <c r="C26327" s="6"/>
      <c r="H26327" s="8"/>
      <c r="I26327" s="4"/>
      <c r="V26327" s="27"/>
    </row>
    <row r="26328" spans="3:22" x14ac:dyDescent="0.3">
      <c r="C26328" s="6"/>
      <c r="H26328" s="8"/>
      <c r="I26328" s="4"/>
      <c r="V26328" s="27"/>
    </row>
    <row r="26329" spans="3:22" x14ac:dyDescent="0.3">
      <c r="C26329" s="6"/>
      <c r="H26329" s="8"/>
      <c r="I26329" s="4"/>
      <c r="V26329" s="27"/>
    </row>
    <row r="26330" spans="3:22" x14ac:dyDescent="0.3">
      <c r="C26330" s="6"/>
      <c r="H26330" s="8"/>
      <c r="I26330" s="4"/>
      <c r="V26330" s="27"/>
    </row>
    <row r="26331" spans="3:22" x14ac:dyDescent="0.3">
      <c r="C26331" s="6"/>
      <c r="H26331" s="8"/>
      <c r="I26331" s="4"/>
      <c r="V26331" s="27"/>
    </row>
    <row r="26332" spans="3:22" x14ac:dyDescent="0.3">
      <c r="C26332" s="6"/>
      <c r="H26332" s="8"/>
      <c r="I26332" s="4"/>
      <c r="V26332" s="27"/>
    </row>
    <row r="26333" spans="3:22" x14ac:dyDescent="0.3">
      <c r="C26333" s="6"/>
      <c r="H26333" s="8"/>
      <c r="I26333" s="4"/>
      <c r="V26333" s="27"/>
    </row>
    <row r="26334" spans="3:22" x14ac:dyDescent="0.3">
      <c r="C26334" s="6"/>
      <c r="H26334" s="8"/>
      <c r="I26334" s="4"/>
      <c r="V26334" s="27"/>
    </row>
    <row r="26335" spans="3:22" x14ac:dyDescent="0.3">
      <c r="C26335" s="6"/>
      <c r="H26335" s="8"/>
      <c r="I26335" s="4"/>
      <c r="V26335" s="27"/>
    </row>
    <row r="26336" spans="3:22" x14ac:dyDescent="0.3">
      <c r="C26336" s="6"/>
      <c r="H26336" s="8"/>
      <c r="I26336" s="4"/>
      <c r="V26336" s="27"/>
    </row>
    <row r="26337" spans="3:22" x14ac:dyDescent="0.3">
      <c r="C26337" s="6"/>
      <c r="H26337" s="8"/>
      <c r="I26337" s="4"/>
      <c r="V26337" s="27"/>
    </row>
    <row r="26338" spans="3:22" x14ac:dyDescent="0.3">
      <c r="C26338" s="6"/>
      <c r="H26338" s="8"/>
      <c r="I26338" s="4"/>
      <c r="V26338" s="27"/>
    </row>
    <row r="26339" spans="3:22" x14ac:dyDescent="0.3">
      <c r="C26339" s="6"/>
      <c r="H26339" s="8"/>
      <c r="I26339" s="4"/>
      <c r="V26339" s="27"/>
    </row>
    <row r="26340" spans="3:22" x14ac:dyDescent="0.3">
      <c r="C26340" s="6"/>
      <c r="H26340" s="8"/>
      <c r="I26340" s="4"/>
      <c r="V26340" s="27"/>
    </row>
    <row r="26341" spans="3:22" x14ac:dyDescent="0.3">
      <c r="C26341" s="6"/>
      <c r="H26341" s="8"/>
      <c r="I26341" s="4"/>
      <c r="V26341" s="27"/>
    </row>
    <row r="26342" spans="3:22" x14ac:dyDescent="0.3">
      <c r="C26342" s="6"/>
      <c r="H26342" s="8"/>
      <c r="I26342" s="4"/>
      <c r="V26342" s="27"/>
    </row>
    <row r="26343" spans="3:22" x14ac:dyDescent="0.3">
      <c r="C26343" s="6"/>
      <c r="H26343" s="8"/>
      <c r="I26343" s="4"/>
      <c r="V26343" s="27"/>
    </row>
    <row r="26344" spans="3:22" x14ac:dyDescent="0.3">
      <c r="C26344" s="6"/>
      <c r="H26344" s="8"/>
      <c r="I26344" s="4"/>
      <c r="V26344" s="27"/>
    </row>
    <row r="26345" spans="3:22" x14ac:dyDescent="0.3">
      <c r="C26345" s="6"/>
      <c r="H26345" s="8"/>
      <c r="I26345" s="4"/>
      <c r="V26345" s="27"/>
    </row>
    <row r="26346" spans="3:22" x14ac:dyDescent="0.3">
      <c r="C26346" s="6"/>
      <c r="H26346" s="8"/>
      <c r="I26346" s="4"/>
      <c r="V26346" s="27"/>
    </row>
    <row r="26347" spans="3:22" x14ac:dyDescent="0.3">
      <c r="C26347" s="6"/>
      <c r="H26347" s="8"/>
      <c r="I26347" s="4"/>
      <c r="V26347" s="27"/>
    </row>
    <row r="26348" spans="3:22" x14ac:dyDescent="0.3">
      <c r="C26348" s="6"/>
      <c r="H26348" s="8"/>
      <c r="I26348" s="4"/>
      <c r="V26348" s="27"/>
    </row>
    <row r="26349" spans="3:22" x14ac:dyDescent="0.3">
      <c r="C26349" s="6"/>
      <c r="H26349" s="8"/>
      <c r="I26349" s="4"/>
      <c r="V26349" s="27"/>
    </row>
    <row r="26350" spans="3:22" x14ac:dyDescent="0.3">
      <c r="C26350" s="6"/>
      <c r="H26350" s="8"/>
      <c r="I26350" s="4"/>
      <c r="V26350" s="27"/>
    </row>
    <row r="26351" spans="3:22" x14ac:dyDescent="0.3">
      <c r="C26351" s="6"/>
      <c r="H26351" s="8"/>
      <c r="I26351" s="4"/>
      <c r="V26351" s="27"/>
    </row>
    <row r="26352" spans="3:22" x14ac:dyDescent="0.3">
      <c r="C26352" s="6"/>
      <c r="H26352" s="8"/>
      <c r="I26352" s="4"/>
      <c r="V26352" s="27"/>
    </row>
    <row r="26353" spans="3:22" x14ac:dyDescent="0.3">
      <c r="C26353" s="6"/>
      <c r="H26353" s="8"/>
      <c r="I26353" s="4"/>
      <c r="V26353" s="27"/>
    </row>
    <row r="26354" spans="3:22" x14ac:dyDescent="0.3">
      <c r="C26354" s="6"/>
      <c r="H26354" s="8"/>
      <c r="I26354" s="4"/>
      <c r="V26354" s="27"/>
    </row>
    <row r="26355" spans="3:22" x14ac:dyDescent="0.3">
      <c r="C26355" s="6"/>
      <c r="H26355" s="8"/>
      <c r="I26355" s="4"/>
      <c r="V26355" s="27"/>
    </row>
    <row r="26356" spans="3:22" x14ac:dyDescent="0.3">
      <c r="C26356" s="6"/>
      <c r="H26356" s="8"/>
      <c r="I26356" s="4"/>
      <c r="V26356" s="27"/>
    </row>
    <row r="26357" spans="3:22" x14ac:dyDescent="0.3">
      <c r="C26357" s="6"/>
      <c r="H26357" s="8"/>
      <c r="I26357" s="4"/>
      <c r="V26357" s="27"/>
    </row>
    <row r="26358" spans="3:22" x14ac:dyDescent="0.3">
      <c r="C26358" s="6"/>
      <c r="H26358" s="8"/>
      <c r="I26358" s="4"/>
      <c r="V26358" s="27"/>
    </row>
    <row r="26359" spans="3:22" x14ac:dyDescent="0.3">
      <c r="C26359" s="6"/>
      <c r="H26359" s="8"/>
      <c r="I26359" s="4"/>
      <c r="V26359" s="27"/>
    </row>
    <row r="26360" spans="3:22" x14ac:dyDescent="0.3">
      <c r="C26360" s="6"/>
      <c r="H26360" s="8"/>
      <c r="I26360" s="4"/>
      <c r="V26360" s="27"/>
    </row>
    <row r="26361" spans="3:22" x14ac:dyDescent="0.3">
      <c r="C26361" s="6"/>
      <c r="H26361" s="8"/>
      <c r="I26361" s="4"/>
      <c r="V26361" s="27"/>
    </row>
    <row r="26362" spans="3:22" x14ac:dyDescent="0.3">
      <c r="C26362" s="6"/>
      <c r="H26362" s="8"/>
      <c r="I26362" s="4"/>
      <c r="V26362" s="27"/>
    </row>
    <row r="26363" spans="3:22" x14ac:dyDescent="0.3">
      <c r="C26363" s="6"/>
      <c r="H26363" s="8"/>
      <c r="I26363" s="4"/>
      <c r="V26363" s="27"/>
    </row>
    <row r="26364" spans="3:22" x14ac:dyDescent="0.3">
      <c r="C26364" s="6"/>
      <c r="H26364" s="8"/>
      <c r="I26364" s="4"/>
      <c r="V26364" s="27"/>
    </row>
    <row r="26365" spans="3:22" x14ac:dyDescent="0.3">
      <c r="C26365" s="6"/>
      <c r="H26365" s="8"/>
      <c r="I26365" s="4"/>
      <c r="V26365" s="27"/>
    </row>
    <row r="26366" spans="3:22" x14ac:dyDescent="0.3">
      <c r="C26366" s="6"/>
      <c r="H26366" s="8"/>
      <c r="I26366" s="4"/>
      <c r="V26366" s="27"/>
    </row>
    <row r="26367" spans="3:22" x14ac:dyDescent="0.3">
      <c r="C26367" s="6"/>
      <c r="H26367" s="8"/>
      <c r="I26367" s="4"/>
      <c r="V26367" s="27"/>
    </row>
    <row r="26368" spans="3:22" x14ac:dyDescent="0.3">
      <c r="C26368" s="6"/>
      <c r="H26368" s="8"/>
      <c r="I26368" s="4"/>
      <c r="V26368" s="27"/>
    </row>
    <row r="26369" spans="3:22" x14ac:dyDescent="0.3">
      <c r="C26369" s="6"/>
      <c r="H26369" s="8"/>
      <c r="I26369" s="4"/>
      <c r="V26369" s="27"/>
    </row>
    <row r="26370" spans="3:22" x14ac:dyDescent="0.3">
      <c r="C26370" s="6"/>
      <c r="H26370" s="8"/>
      <c r="I26370" s="4"/>
      <c r="V26370" s="27"/>
    </row>
    <row r="26371" spans="3:22" x14ac:dyDescent="0.3">
      <c r="C26371" s="6"/>
      <c r="H26371" s="8"/>
      <c r="I26371" s="4"/>
      <c r="V26371" s="27"/>
    </row>
    <row r="26372" spans="3:22" x14ac:dyDescent="0.3">
      <c r="C26372" s="6"/>
      <c r="H26372" s="8"/>
      <c r="I26372" s="4"/>
      <c r="V26372" s="27"/>
    </row>
    <row r="26373" spans="3:22" x14ac:dyDescent="0.3">
      <c r="C26373" s="6"/>
      <c r="H26373" s="8"/>
      <c r="I26373" s="4"/>
      <c r="V26373" s="27"/>
    </row>
    <row r="26374" spans="3:22" x14ac:dyDescent="0.3">
      <c r="C26374" s="6"/>
      <c r="H26374" s="8"/>
      <c r="I26374" s="4"/>
      <c r="V26374" s="27"/>
    </row>
    <row r="26375" spans="3:22" x14ac:dyDescent="0.3">
      <c r="C26375" s="6"/>
      <c r="H26375" s="8"/>
      <c r="I26375" s="4"/>
      <c r="V26375" s="27"/>
    </row>
    <row r="26376" spans="3:22" x14ac:dyDescent="0.3">
      <c r="C26376" s="6"/>
      <c r="H26376" s="8"/>
      <c r="I26376" s="4"/>
      <c r="V26376" s="27"/>
    </row>
    <row r="26377" spans="3:22" x14ac:dyDescent="0.3">
      <c r="C26377" s="6"/>
      <c r="H26377" s="8"/>
      <c r="I26377" s="4"/>
      <c r="V26377" s="27"/>
    </row>
    <row r="26378" spans="3:22" x14ac:dyDescent="0.3">
      <c r="C26378" s="6"/>
      <c r="H26378" s="8"/>
      <c r="I26378" s="4"/>
      <c r="V26378" s="27"/>
    </row>
    <row r="26379" spans="3:22" x14ac:dyDescent="0.3">
      <c r="C26379" s="6"/>
      <c r="H26379" s="8"/>
      <c r="I26379" s="4"/>
      <c r="V26379" s="27"/>
    </row>
    <row r="26380" spans="3:22" x14ac:dyDescent="0.3">
      <c r="C26380" s="6"/>
      <c r="H26380" s="8"/>
      <c r="I26380" s="4"/>
      <c r="V26380" s="27"/>
    </row>
    <row r="26381" spans="3:22" x14ac:dyDescent="0.3">
      <c r="C26381" s="6"/>
      <c r="H26381" s="8"/>
      <c r="I26381" s="4"/>
      <c r="V26381" s="27"/>
    </row>
    <row r="26382" spans="3:22" x14ac:dyDescent="0.3">
      <c r="C26382" s="6"/>
      <c r="H26382" s="8"/>
      <c r="I26382" s="4"/>
      <c r="V26382" s="27"/>
    </row>
    <row r="26383" spans="3:22" x14ac:dyDescent="0.3">
      <c r="C26383" s="6"/>
      <c r="H26383" s="8"/>
      <c r="I26383" s="4"/>
      <c r="V26383" s="27"/>
    </row>
    <row r="26384" spans="3:22" x14ac:dyDescent="0.3">
      <c r="C26384" s="6"/>
      <c r="H26384" s="8"/>
      <c r="I26384" s="4"/>
      <c r="V26384" s="27"/>
    </row>
    <row r="26385" spans="3:22" x14ac:dyDescent="0.3">
      <c r="C26385" s="6"/>
      <c r="H26385" s="8"/>
      <c r="I26385" s="4"/>
      <c r="V26385" s="27"/>
    </row>
    <row r="26386" spans="3:22" x14ac:dyDescent="0.3">
      <c r="C26386" s="6"/>
      <c r="H26386" s="8"/>
      <c r="I26386" s="4"/>
      <c r="V26386" s="27"/>
    </row>
    <row r="26387" spans="3:22" x14ac:dyDescent="0.3">
      <c r="C26387" s="6"/>
      <c r="H26387" s="8"/>
      <c r="I26387" s="4"/>
      <c r="V26387" s="27"/>
    </row>
    <row r="26388" spans="3:22" x14ac:dyDescent="0.3">
      <c r="C26388" s="6"/>
      <c r="H26388" s="8"/>
      <c r="I26388" s="4"/>
      <c r="V26388" s="27"/>
    </row>
    <row r="26389" spans="3:22" x14ac:dyDescent="0.3">
      <c r="C26389" s="6"/>
      <c r="H26389" s="8"/>
      <c r="I26389" s="4"/>
      <c r="V26389" s="27"/>
    </row>
    <row r="26390" spans="3:22" x14ac:dyDescent="0.3">
      <c r="C26390" s="6"/>
      <c r="H26390" s="8"/>
      <c r="I26390" s="4"/>
      <c r="V26390" s="27"/>
    </row>
    <row r="26391" spans="3:22" x14ac:dyDescent="0.3">
      <c r="C26391" s="6"/>
      <c r="H26391" s="8"/>
      <c r="I26391" s="4"/>
      <c r="V26391" s="27"/>
    </row>
    <row r="26392" spans="3:22" x14ac:dyDescent="0.3">
      <c r="C26392" s="6"/>
      <c r="H26392" s="8"/>
      <c r="I26392" s="4"/>
      <c r="V26392" s="27"/>
    </row>
    <row r="26393" spans="3:22" x14ac:dyDescent="0.3">
      <c r="C26393" s="6"/>
      <c r="H26393" s="8"/>
      <c r="I26393" s="4"/>
      <c r="V26393" s="27"/>
    </row>
    <row r="26394" spans="3:22" x14ac:dyDescent="0.3">
      <c r="C26394" s="6"/>
      <c r="H26394" s="8"/>
      <c r="I26394" s="4"/>
      <c r="V26394" s="27"/>
    </row>
    <row r="26395" spans="3:22" x14ac:dyDescent="0.3">
      <c r="C26395" s="6"/>
      <c r="H26395" s="8"/>
      <c r="I26395" s="4"/>
      <c r="V26395" s="27"/>
    </row>
    <row r="26396" spans="3:22" x14ac:dyDescent="0.3">
      <c r="C26396" s="6"/>
      <c r="H26396" s="8"/>
      <c r="I26396" s="4"/>
      <c r="V26396" s="27"/>
    </row>
    <row r="26397" spans="3:22" x14ac:dyDescent="0.3">
      <c r="C26397" s="6"/>
      <c r="H26397" s="8"/>
      <c r="I26397" s="4"/>
      <c r="V26397" s="27"/>
    </row>
    <row r="26398" spans="3:22" x14ac:dyDescent="0.3">
      <c r="C26398" s="6"/>
      <c r="H26398" s="8"/>
      <c r="I26398" s="4"/>
      <c r="V26398" s="27"/>
    </row>
    <row r="26399" spans="3:22" x14ac:dyDescent="0.3">
      <c r="C26399" s="6"/>
      <c r="H26399" s="8"/>
      <c r="I26399" s="4"/>
      <c r="V26399" s="27"/>
    </row>
    <row r="26400" spans="3:22" x14ac:dyDescent="0.3">
      <c r="C26400" s="6"/>
      <c r="H26400" s="8"/>
      <c r="I26400" s="4"/>
      <c r="V26400" s="27"/>
    </row>
    <row r="26401" spans="3:22" x14ac:dyDescent="0.3">
      <c r="C26401" s="6"/>
      <c r="H26401" s="8"/>
      <c r="I26401" s="4"/>
      <c r="V26401" s="27"/>
    </row>
    <row r="26402" spans="3:22" x14ac:dyDescent="0.3">
      <c r="C26402" s="6"/>
      <c r="H26402" s="8"/>
      <c r="I26402" s="4"/>
      <c r="V26402" s="27"/>
    </row>
    <row r="26403" spans="3:22" x14ac:dyDescent="0.3">
      <c r="C26403" s="6"/>
      <c r="H26403" s="8"/>
      <c r="I26403" s="4"/>
      <c r="V26403" s="27"/>
    </row>
    <row r="26404" spans="3:22" x14ac:dyDescent="0.3">
      <c r="C26404" s="6"/>
      <c r="H26404" s="8"/>
      <c r="I26404" s="4"/>
      <c r="V26404" s="27"/>
    </row>
    <row r="26405" spans="3:22" x14ac:dyDescent="0.3">
      <c r="C26405" s="6"/>
      <c r="H26405" s="8"/>
      <c r="I26405" s="4"/>
      <c r="V26405" s="27"/>
    </row>
    <row r="26406" spans="3:22" x14ac:dyDescent="0.3">
      <c r="C26406" s="6"/>
      <c r="H26406" s="8"/>
      <c r="I26406" s="4"/>
      <c r="V26406" s="27"/>
    </row>
    <row r="26407" spans="3:22" x14ac:dyDescent="0.3">
      <c r="C26407" s="6"/>
      <c r="H26407" s="8"/>
      <c r="I26407" s="4"/>
      <c r="V26407" s="27"/>
    </row>
    <row r="26408" spans="3:22" x14ac:dyDescent="0.3">
      <c r="C26408" s="6"/>
      <c r="H26408" s="8"/>
      <c r="I26408" s="4"/>
      <c r="V26408" s="27"/>
    </row>
    <row r="26409" spans="3:22" x14ac:dyDescent="0.3">
      <c r="C26409" s="6"/>
      <c r="H26409" s="8"/>
      <c r="I26409" s="4"/>
      <c r="V26409" s="27"/>
    </row>
    <row r="26410" spans="3:22" x14ac:dyDescent="0.3">
      <c r="C26410" s="6"/>
      <c r="H26410" s="8"/>
      <c r="I26410" s="4"/>
      <c r="V26410" s="27"/>
    </row>
    <row r="26411" spans="3:22" x14ac:dyDescent="0.3">
      <c r="C26411" s="6"/>
      <c r="H26411" s="8"/>
      <c r="I26411" s="4"/>
      <c r="V26411" s="27"/>
    </row>
    <row r="26412" spans="3:22" x14ac:dyDescent="0.3">
      <c r="C26412" s="6"/>
      <c r="H26412" s="8"/>
      <c r="I26412" s="4"/>
      <c r="V26412" s="27"/>
    </row>
    <row r="26413" spans="3:22" x14ac:dyDescent="0.3">
      <c r="C26413" s="6"/>
      <c r="H26413" s="8"/>
      <c r="I26413" s="4"/>
      <c r="V26413" s="27"/>
    </row>
    <row r="26414" spans="3:22" x14ac:dyDescent="0.3">
      <c r="C26414" s="6"/>
      <c r="H26414" s="8"/>
      <c r="I26414" s="4"/>
      <c r="V26414" s="27"/>
    </row>
    <row r="26415" spans="3:22" x14ac:dyDescent="0.3">
      <c r="C26415" s="6"/>
      <c r="H26415" s="8"/>
      <c r="I26415" s="4"/>
      <c r="V26415" s="27"/>
    </row>
    <row r="26416" spans="3:22" x14ac:dyDescent="0.3">
      <c r="C26416" s="6"/>
      <c r="H26416" s="8"/>
      <c r="I26416" s="4"/>
      <c r="V26416" s="27"/>
    </row>
    <row r="26417" spans="3:22" x14ac:dyDescent="0.3">
      <c r="C26417" s="6"/>
      <c r="H26417" s="8"/>
      <c r="I26417" s="4"/>
      <c r="V26417" s="27"/>
    </row>
    <row r="26418" spans="3:22" x14ac:dyDescent="0.3">
      <c r="C26418" s="6"/>
      <c r="H26418" s="8"/>
      <c r="I26418" s="4"/>
      <c r="V26418" s="27"/>
    </row>
    <row r="26419" spans="3:22" x14ac:dyDescent="0.3">
      <c r="C26419" s="6"/>
      <c r="H26419" s="8"/>
      <c r="I26419" s="4"/>
      <c r="V26419" s="27"/>
    </row>
    <row r="26420" spans="3:22" x14ac:dyDescent="0.3">
      <c r="C26420" s="6"/>
      <c r="H26420" s="8"/>
      <c r="I26420" s="4"/>
      <c r="V26420" s="27"/>
    </row>
    <row r="26421" spans="3:22" x14ac:dyDescent="0.3">
      <c r="C26421" s="6"/>
      <c r="H26421" s="8"/>
      <c r="I26421" s="4"/>
      <c r="V26421" s="27"/>
    </row>
    <row r="26422" spans="3:22" x14ac:dyDescent="0.3">
      <c r="C26422" s="6"/>
      <c r="H26422" s="8"/>
      <c r="I26422" s="4"/>
      <c r="V26422" s="27"/>
    </row>
    <row r="26423" spans="3:22" x14ac:dyDescent="0.3">
      <c r="C26423" s="6"/>
      <c r="H26423" s="8"/>
      <c r="I26423" s="4"/>
      <c r="V26423" s="27"/>
    </row>
    <row r="26424" spans="3:22" x14ac:dyDescent="0.3">
      <c r="C26424" s="6"/>
      <c r="H26424" s="8"/>
      <c r="I26424" s="4"/>
      <c r="V26424" s="27"/>
    </row>
    <row r="26425" spans="3:22" x14ac:dyDescent="0.3">
      <c r="C26425" s="6"/>
      <c r="H26425" s="8"/>
      <c r="I26425" s="4"/>
      <c r="V26425" s="27"/>
    </row>
    <row r="26426" spans="3:22" x14ac:dyDescent="0.3">
      <c r="C26426" s="6"/>
      <c r="H26426" s="8"/>
      <c r="I26426" s="4"/>
      <c r="V26426" s="27"/>
    </row>
    <row r="26427" spans="3:22" x14ac:dyDescent="0.3">
      <c r="C26427" s="6"/>
      <c r="H26427" s="8"/>
      <c r="I26427" s="4"/>
      <c r="V26427" s="27"/>
    </row>
    <row r="26428" spans="3:22" x14ac:dyDescent="0.3">
      <c r="C26428" s="6"/>
      <c r="H26428" s="8"/>
      <c r="I26428" s="4"/>
      <c r="V26428" s="27"/>
    </row>
    <row r="26429" spans="3:22" x14ac:dyDescent="0.3">
      <c r="C26429" s="6"/>
      <c r="H26429" s="8"/>
      <c r="I26429" s="4"/>
      <c r="V26429" s="27"/>
    </row>
    <row r="26430" spans="3:22" x14ac:dyDescent="0.3">
      <c r="C26430" s="6"/>
      <c r="H26430" s="8"/>
      <c r="I26430" s="4"/>
      <c r="V26430" s="27"/>
    </row>
    <row r="26431" spans="3:22" x14ac:dyDescent="0.3">
      <c r="C26431" s="6"/>
      <c r="H26431" s="8"/>
      <c r="I26431" s="4"/>
      <c r="V26431" s="27"/>
    </row>
    <row r="26432" spans="3:22" x14ac:dyDescent="0.3">
      <c r="C26432" s="6"/>
      <c r="H26432" s="8"/>
      <c r="I26432" s="4"/>
      <c r="V26432" s="27"/>
    </row>
    <row r="26433" spans="3:22" x14ac:dyDescent="0.3">
      <c r="C26433" s="6"/>
      <c r="H26433" s="8"/>
      <c r="I26433" s="4"/>
      <c r="V26433" s="27"/>
    </row>
    <row r="26434" spans="3:22" x14ac:dyDescent="0.3">
      <c r="C26434" s="6"/>
      <c r="H26434" s="8"/>
      <c r="I26434" s="4"/>
      <c r="V26434" s="27"/>
    </row>
    <row r="26435" spans="3:22" x14ac:dyDescent="0.3">
      <c r="C26435" s="6"/>
      <c r="H26435" s="8"/>
      <c r="I26435" s="4"/>
      <c r="V26435" s="27"/>
    </row>
    <row r="26436" spans="3:22" x14ac:dyDescent="0.3">
      <c r="C26436" s="6"/>
      <c r="H26436" s="8"/>
      <c r="I26436" s="4"/>
      <c r="V26436" s="27"/>
    </row>
    <row r="26437" spans="3:22" x14ac:dyDescent="0.3">
      <c r="C26437" s="6"/>
      <c r="H26437" s="8"/>
      <c r="I26437" s="4"/>
      <c r="V26437" s="27"/>
    </row>
    <row r="26438" spans="3:22" x14ac:dyDescent="0.3">
      <c r="C26438" s="6"/>
      <c r="H26438" s="8"/>
      <c r="I26438" s="4"/>
      <c r="V26438" s="27"/>
    </row>
    <row r="26439" spans="3:22" x14ac:dyDescent="0.3">
      <c r="C26439" s="6"/>
      <c r="H26439" s="8"/>
      <c r="I26439" s="4"/>
      <c r="V26439" s="27"/>
    </row>
    <row r="26440" spans="3:22" x14ac:dyDescent="0.3">
      <c r="C26440" s="6"/>
      <c r="H26440" s="8"/>
      <c r="I26440" s="4"/>
      <c r="V26440" s="27"/>
    </row>
    <row r="26441" spans="3:22" x14ac:dyDescent="0.3">
      <c r="C26441" s="6"/>
      <c r="H26441" s="8"/>
      <c r="I26441" s="4"/>
      <c r="V26441" s="27"/>
    </row>
    <row r="26442" spans="3:22" x14ac:dyDescent="0.3">
      <c r="C26442" s="6"/>
      <c r="H26442" s="8"/>
      <c r="I26442" s="4"/>
      <c r="V26442" s="27"/>
    </row>
    <row r="26443" spans="3:22" x14ac:dyDescent="0.3">
      <c r="C26443" s="6"/>
      <c r="H26443" s="8"/>
      <c r="I26443" s="4"/>
      <c r="V26443" s="27"/>
    </row>
    <row r="26444" spans="3:22" x14ac:dyDescent="0.3">
      <c r="C26444" s="6"/>
      <c r="H26444" s="8"/>
      <c r="I26444" s="4"/>
      <c r="V26444" s="27"/>
    </row>
    <row r="26445" spans="3:22" x14ac:dyDescent="0.3">
      <c r="C26445" s="6"/>
      <c r="H26445" s="8"/>
      <c r="I26445" s="4"/>
      <c r="V26445" s="27"/>
    </row>
    <row r="26446" spans="3:22" x14ac:dyDescent="0.3">
      <c r="C26446" s="6"/>
      <c r="H26446" s="8"/>
      <c r="I26446" s="4"/>
      <c r="V26446" s="27"/>
    </row>
    <row r="26447" spans="3:22" x14ac:dyDescent="0.3">
      <c r="C26447" s="6"/>
      <c r="H26447" s="8"/>
      <c r="I26447" s="4"/>
      <c r="V26447" s="27"/>
    </row>
    <row r="26448" spans="3:22" x14ac:dyDescent="0.3">
      <c r="C26448" s="6"/>
      <c r="H26448" s="8"/>
      <c r="I26448" s="4"/>
      <c r="V26448" s="27"/>
    </row>
    <row r="26449" spans="3:22" x14ac:dyDescent="0.3">
      <c r="C26449" s="6"/>
      <c r="H26449" s="8"/>
      <c r="I26449" s="4"/>
      <c r="V26449" s="27"/>
    </row>
    <row r="26450" spans="3:22" x14ac:dyDescent="0.3">
      <c r="C26450" s="6"/>
      <c r="H26450" s="8"/>
      <c r="I26450" s="4"/>
      <c r="V26450" s="27"/>
    </row>
    <row r="26451" spans="3:22" x14ac:dyDescent="0.3">
      <c r="C26451" s="6"/>
      <c r="H26451" s="8"/>
      <c r="I26451" s="4"/>
      <c r="V26451" s="27"/>
    </row>
    <row r="26452" spans="3:22" x14ac:dyDescent="0.3">
      <c r="C26452" s="6"/>
      <c r="H26452" s="8"/>
      <c r="I26452" s="4"/>
      <c r="V26452" s="27"/>
    </row>
    <row r="26453" spans="3:22" x14ac:dyDescent="0.3">
      <c r="C26453" s="6"/>
      <c r="H26453" s="8"/>
      <c r="I26453" s="4"/>
      <c r="V26453" s="27"/>
    </row>
    <row r="26454" spans="3:22" x14ac:dyDescent="0.3">
      <c r="C26454" s="6"/>
      <c r="H26454" s="8"/>
      <c r="I26454" s="4"/>
      <c r="V26454" s="27"/>
    </row>
    <row r="26455" spans="3:22" x14ac:dyDescent="0.3">
      <c r="C26455" s="6"/>
      <c r="H26455" s="8"/>
      <c r="I26455" s="4"/>
      <c r="V26455" s="27"/>
    </row>
    <row r="26456" spans="3:22" x14ac:dyDescent="0.3">
      <c r="C26456" s="6"/>
      <c r="H26456" s="8"/>
      <c r="I26456" s="4"/>
      <c r="V26456" s="27"/>
    </row>
    <row r="26457" spans="3:22" x14ac:dyDescent="0.3">
      <c r="C26457" s="6"/>
      <c r="H26457" s="8"/>
      <c r="I26457" s="4"/>
      <c r="V26457" s="27"/>
    </row>
    <row r="26458" spans="3:22" x14ac:dyDescent="0.3">
      <c r="C26458" s="6"/>
      <c r="H26458" s="8"/>
      <c r="I26458" s="4"/>
      <c r="V26458" s="27"/>
    </row>
    <row r="26459" spans="3:22" x14ac:dyDescent="0.3">
      <c r="C26459" s="6"/>
      <c r="H26459" s="8"/>
      <c r="I26459" s="4"/>
      <c r="V26459" s="27"/>
    </row>
    <row r="26460" spans="3:22" x14ac:dyDescent="0.3">
      <c r="C26460" s="6"/>
      <c r="H26460" s="8"/>
      <c r="I26460" s="4"/>
      <c r="V26460" s="27"/>
    </row>
    <row r="26461" spans="3:22" x14ac:dyDescent="0.3">
      <c r="C26461" s="6"/>
      <c r="H26461" s="8"/>
      <c r="I26461" s="4"/>
      <c r="V26461" s="27"/>
    </row>
    <row r="26462" spans="3:22" x14ac:dyDescent="0.3">
      <c r="C26462" s="6"/>
      <c r="H26462" s="8"/>
      <c r="I26462" s="4"/>
      <c r="V26462" s="27"/>
    </row>
    <row r="26463" spans="3:22" x14ac:dyDescent="0.3">
      <c r="C26463" s="6"/>
      <c r="H26463" s="8"/>
      <c r="I26463" s="4"/>
      <c r="V26463" s="27"/>
    </row>
    <row r="26464" spans="3:22" x14ac:dyDescent="0.3">
      <c r="C26464" s="6"/>
      <c r="H26464" s="8"/>
      <c r="I26464" s="4"/>
      <c r="V26464" s="27"/>
    </row>
    <row r="26465" spans="3:22" x14ac:dyDescent="0.3">
      <c r="C26465" s="6"/>
      <c r="H26465" s="8"/>
      <c r="I26465" s="4"/>
      <c r="V26465" s="27"/>
    </row>
    <row r="26466" spans="3:22" x14ac:dyDescent="0.3">
      <c r="C26466" s="6"/>
      <c r="H26466" s="8"/>
      <c r="I26466" s="4"/>
      <c r="V26466" s="27"/>
    </row>
    <row r="26467" spans="3:22" x14ac:dyDescent="0.3">
      <c r="C26467" s="6"/>
      <c r="H26467" s="8"/>
      <c r="I26467" s="4"/>
      <c r="V26467" s="27"/>
    </row>
    <row r="26468" spans="3:22" x14ac:dyDescent="0.3">
      <c r="C26468" s="6"/>
      <c r="H26468" s="8"/>
      <c r="I26468" s="4"/>
      <c r="V26468" s="27"/>
    </row>
    <row r="26469" spans="3:22" x14ac:dyDescent="0.3">
      <c r="C26469" s="6"/>
      <c r="H26469" s="8"/>
      <c r="I26469" s="4"/>
      <c r="V26469" s="27"/>
    </row>
    <row r="26470" spans="3:22" x14ac:dyDescent="0.3">
      <c r="C26470" s="6"/>
      <c r="H26470" s="8"/>
      <c r="I26470" s="4"/>
      <c r="V26470" s="27"/>
    </row>
    <row r="26471" spans="3:22" x14ac:dyDescent="0.3">
      <c r="C26471" s="6"/>
      <c r="H26471" s="8"/>
      <c r="I26471" s="4"/>
      <c r="V26471" s="27"/>
    </row>
    <row r="26472" spans="3:22" x14ac:dyDescent="0.3">
      <c r="C26472" s="6"/>
      <c r="H26472" s="8"/>
      <c r="I26472" s="4"/>
      <c r="V26472" s="27"/>
    </row>
    <row r="26473" spans="3:22" x14ac:dyDescent="0.3">
      <c r="C26473" s="6"/>
      <c r="H26473" s="8"/>
      <c r="I26473" s="4"/>
      <c r="V26473" s="27"/>
    </row>
    <row r="26474" spans="3:22" x14ac:dyDescent="0.3">
      <c r="C26474" s="6"/>
      <c r="H26474" s="8"/>
      <c r="I26474" s="4"/>
      <c r="V26474" s="27"/>
    </row>
    <row r="26475" spans="3:22" x14ac:dyDescent="0.3">
      <c r="C26475" s="6"/>
      <c r="H26475" s="8"/>
      <c r="I26475" s="4"/>
      <c r="V26475" s="27"/>
    </row>
    <row r="26476" spans="3:22" x14ac:dyDescent="0.3">
      <c r="C26476" s="6"/>
      <c r="H26476" s="8"/>
      <c r="I26476" s="4"/>
      <c r="V26476" s="27"/>
    </row>
    <row r="26477" spans="3:22" x14ac:dyDescent="0.3">
      <c r="C26477" s="6"/>
      <c r="H26477" s="8"/>
      <c r="I26477" s="4"/>
      <c r="V26477" s="27"/>
    </row>
    <row r="26478" spans="3:22" x14ac:dyDescent="0.3">
      <c r="C26478" s="6"/>
      <c r="H26478" s="8"/>
      <c r="I26478" s="4"/>
      <c r="V26478" s="27"/>
    </row>
    <row r="26479" spans="3:22" x14ac:dyDescent="0.3">
      <c r="C26479" s="6"/>
      <c r="H26479" s="8"/>
      <c r="I26479" s="4"/>
      <c r="V26479" s="27"/>
    </row>
    <row r="26480" spans="3:22" x14ac:dyDescent="0.3">
      <c r="C26480" s="6"/>
      <c r="H26480" s="8"/>
      <c r="I26480" s="4"/>
      <c r="V26480" s="27"/>
    </row>
    <row r="26481" spans="3:22" x14ac:dyDescent="0.3">
      <c r="C26481" s="6"/>
      <c r="H26481" s="8"/>
      <c r="I26481" s="4"/>
      <c r="V26481" s="27"/>
    </row>
    <row r="26482" spans="3:22" x14ac:dyDescent="0.3">
      <c r="C26482" s="6"/>
      <c r="H26482" s="8"/>
      <c r="I26482" s="4"/>
      <c r="V26482" s="27"/>
    </row>
    <row r="26483" spans="3:22" x14ac:dyDescent="0.3">
      <c r="C26483" s="6"/>
      <c r="H26483" s="8"/>
      <c r="I26483" s="4"/>
      <c r="V26483" s="27"/>
    </row>
    <row r="26484" spans="3:22" x14ac:dyDescent="0.3">
      <c r="C26484" s="6"/>
      <c r="H26484" s="8"/>
      <c r="I26484" s="4"/>
      <c r="V26484" s="27"/>
    </row>
    <row r="26485" spans="3:22" x14ac:dyDescent="0.3">
      <c r="C26485" s="6"/>
      <c r="H26485" s="8"/>
      <c r="I26485" s="4"/>
      <c r="V26485" s="27"/>
    </row>
    <row r="26486" spans="3:22" x14ac:dyDescent="0.3">
      <c r="C26486" s="6"/>
      <c r="H26486" s="8"/>
      <c r="I26486" s="4"/>
      <c r="V26486" s="27"/>
    </row>
    <row r="26487" spans="3:22" x14ac:dyDescent="0.3">
      <c r="C26487" s="6"/>
      <c r="H26487" s="8"/>
      <c r="I26487" s="4"/>
      <c r="V26487" s="27"/>
    </row>
    <row r="26488" spans="3:22" x14ac:dyDescent="0.3">
      <c r="C26488" s="6"/>
      <c r="H26488" s="8"/>
      <c r="I26488" s="4"/>
      <c r="V26488" s="27"/>
    </row>
    <row r="26489" spans="3:22" x14ac:dyDescent="0.3">
      <c r="C26489" s="6"/>
      <c r="H26489" s="8"/>
      <c r="I26489" s="4"/>
      <c r="V26489" s="27"/>
    </row>
    <row r="26490" spans="3:22" x14ac:dyDescent="0.3">
      <c r="C26490" s="6"/>
      <c r="H26490" s="8"/>
      <c r="I26490" s="4"/>
      <c r="V26490" s="27"/>
    </row>
    <row r="26491" spans="3:22" x14ac:dyDescent="0.3">
      <c r="C26491" s="6"/>
      <c r="H26491" s="8"/>
      <c r="I26491" s="4"/>
      <c r="V26491" s="27"/>
    </row>
    <row r="26492" spans="3:22" x14ac:dyDescent="0.3">
      <c r="C26492" s="6"/>
      <c r="H26492" s="8"/>
      <c r="I26492" s="4"/>
      <c r="V26492" s="27"/>
    </row>
    <row r="26493" spans="3:22" x14ac:dyDescent="0.3">
      <c r="C26493" s="6"/>
      <c r="H26493" s="8"/>
      <c r="I26493" s="4"/>
      <c r="V26493" s="27"/>
    </row>
    <row r="26494" spans="3:22" x14ac:dyDescent="0.3">
      <c r="C26494" s="6"/>
      <c r="H26494" s="8"/>
      <c r="I26494" s="4"/>
      <c r="V26494" s="27"/>
    </row>
    <row r="26495" spans="3:22" x14ac:dyDescent="0.3">
      <c r="C26495" s="6"/>
      <c r="H26495" s="8"/>
      <c r="I26495" s="4"/>
      <c r="V26495" s="27"/>
    </row>
    <row r="26496" spans="3:22" x14ac:dyDescent="0.3">
      <c r="C26496" s="6"/>
      <c r="H26496" s="8"/>
      <c r="I26496" s="4"/>
      <c r="V26496" s="27"/>
    </row>
    <row r="26497" spans="3:22" x14ac:dyDescent="0.3">
      <c r="C26497" s="6"/>
      <c r="H26497" s="8"/>
      <c r="I26497" s="4"/>
      <c r="V26497" s="27"/>
    </row>
    <row r="26498" spans="3:22" x14ac:dyDescent="0.3">
      <c r="C26498" s="6"/>
      <c r="H26498" s="8"/>
      <c r="I26498" s="4"/>
      <c r="V26498" s="27"/>
    </row>
    <row r="26499" spans="3:22" x14ac:dyDescent="0.3">
      <c r="C26499" s="6"/>
      <c r="H26499" s="8"/>
      <c r="I26499" s="4"/>
      <c r="V26499" s="27"/>
    </row>
    <row r="26500" spans="3:22" x14ac:dyDescent="0.3">
      <c r="C26500" s="6"/>
      <c r="H26500" s="8"/>
      <c r="I26500" s="4"/>
      <c r="V26500" s="27"/>
    </row>
    <row r="26501" spans="3:22" x14ac:dyDescent="0.3">
      <c r="C26501" s="6"/>
      <c r="H26501" s="8"/>
      <c r="I26501" s="4"/>
      <c r="V26501" s="27"/>
    </row>
    <row r="26502" spans="3:22" x14ac:dyDescent="0.3">
      <c r="C26502" s="6"/>
      <c r="H26502" s="8"/>
      <c r="I26502" s="4"/>
      <c r="V26502" s="27"/>
    </row>
    <row r="26503" spans="3:22" x14ac:dyDescent="0.3">
      <c r="C26503" s="6"/>
      <c r="H26503" s="8"/>
      <c r="I26503" s="4"/>
      <c r="V26503" s="27"/>
    </row>
    <row r="26504" spans="3:22" x14ac:dyDescent="0.3">
      <c r="C26504" s="6"/>
      <c r="H26504" s="8"/>
      <c r="I26504" s="4"/>
      <c r="V26504" s="27"/>
    </row>
    <row r="26505" spans="3:22" x14ac:dyDescent="0.3">
      <c r="C26505" s="6"/>
      <c r="H26505" s="8"/>
      <c r="I26505" s="4"/>
      <c r="V26505" s="27"/>
    </row>
    <row r="26506" spans="3:22" x14ac:dyDescent="0.3">
      <c r="C26506" s="6"/>
      <c r="H26506" s="8"/>
      <c r="I26506" s="4"/>
      <c r="V26506" s="27"/>
    </row>
    <row r="26507" spans="3:22" x14ac:dyDescent="0.3">
      <c r="C26507" s="6"/>
      <c r="H26507" s="8"/>
      <c r="I26507" s="4"/>
      <c r="V26507" s="27"/>
    </row>
    <row r="26508" spans="3:22" x14ac:dyDescent="0.3">
      <c r="C26508" s="6"/>
      <c r="H26508" s="8"/>
      <c r="I26508" s="4"/>
      <c r="V26508" s="27"/>
    </row>
    <row r="26509" spans="3:22" x14ac:dyDescent="0.3">
      <c r="C26509" s="6"/>
      <c r="H26509" s="8"/>
      <c r="I26509" s="4"/>
      <c r="V26509" s="27"/>
    </row>
    <row r="26510" spans="3:22" x14ac:dyDescent="0.3">
      <c r="C26510" s="6"/>
      <c r="H26510" s="8"/>
      <c r="I26510" s="4"/>
      <c r="V26510" s="27"/>
    </row>
    <row r="26511" spans="3:22" x14ac:dyDescent="0.3">
      <c r="C26511" s="6"/>
      <c r="H26511" s="8"/>
      <c r="I26511" s="4"/>
      <c r="V26511" s="27"/>
    </row>
    <row r="26512" spans="3:22" x14ac:dyDescent="0.3">
      <c r="C26512" s="6"/>
      <c r="H26512" s="8"/>
      <c r="I26512" s="4"/>
      <c r="V26512" s="27"/>
    </row>
    <row r="26513" spans="3:22" x14ac:dyDescent="0.3">
      <c r="C26513" s="6"/>
      <c r="H26513" s="8"/>
      <c r="I26513" s="4"/>
      <c r="V26513" s="27"/>
    </row>
    <row r="26514" spans="3:22" x14ac:dyDescent="0.3">
      <c r="C26514" s="6"/>
      <c r="H26514" s="8"/>
      <c r="I26514" s="4"/>
      <c r="V26514" s="27"/>
    </row>
    <row r="26515" spans="3:22" x14ac:dyDescent="0.3">
      <c r="C26515" s="6"/>
      <c r="H26515" s="8"/>
      <c r="I26515" s="4"/>
      <c r="V26515" s="27"/>
    </row>
    <row r="26516" spans="3:22" x14ac:dyDescent="0.3">
      <c r="C26516" s="6"/>
      <c r="H26516" s="8"/>
      <c r="I26516" s="4"/>
      <c r="V26516" s="27"/>
    </row>
    <row r="26517" spans="3:22" x14ac:dyDescent="0.3">
      <c r="C26517" s="6"/>
      <c r="H26517" s="8"/>
      <c r="I26517" s="4"/>
      <c r="V26517" s="27"/>
    </row>
    <row r="26518" spans="3:22" x14ac:dyDescent="0.3">
      <c r="C26518" s="6"/>
      <c r="H26518" s="8"/>
      <c r="I26518" s="4"/>
      <c r="V26518" s="27"/>
    </row>
    <row r="26519" spans="3:22" x14ac:dyDescent="0.3">
      <c r="C26519" s="6"/>
      <c r="H26519" s="8"/>
      <c r="I26519" s="4"/>
      <c r="V26519" s="27"/>
    </row>
    <row r="26520" spans="3:22" x14ac:dyDescent="0.3">
      <c r="C26520" s="6"/>
      <c r="H26520" s="8"/>
      <c r="I26520" s="4"/>
      <c r="V26520" s="27"/>
    </row>
    <row r="26521" spans="3:22" x14ac:dyDescent="0.3">
      <c r="C26521" s="6"/>
      <c r="H26521" s="8"/>
      <c r="I26521" s="4"/>
      <c r="V26521" s="27"/>
    </row>
    <row r="26522" spans="3:22" x14ac:dyDescent="0.3">
      <c r="C26522" s="6"/>
      <c r="H26522" s="8"/>
      <c r="I26522" s="4"/>
      <c r="V26522" s="27"/>
    </row>
    <row r="26523" spans="3:22" x14ac:dyDescent="0.3">
      <c r="C26523" s="6"/>
      <c r="H26523" s="8"/>
      <c r="I26523" s="4"/>
      <c r="V26523" s="27"/>
    </row>
    <row r="26524" spans="3:22" x14ac:dyDescent="0.3">
      <c r="C26524" s="6"/>
      <c r="H26524" s="8"/>
      <c r="I26524" s="4"/>
      <c r="V26524" s="27"/>
    </row>
    <row r="26525" spans="3:22" x14ac:dyDescent="0.3">
      <c r="C26525" s="6"/>
      <c r="H26525" s="8"/>
      <c r="I26525" s="4"/>
      <c r="V26525" s="27"/>
    </row>
    <row r="26526" spans="3:22" x14ac:dyDescent="0.3">
      <c r="C26526" s="6"/>
      <c r="H26526" s="8"/>
      <c r="I26526" s="4"/>
      <c r="V26526" s="27"/>
    </row>
    <row r="26527" spans="3:22" x14ac:dyDescent="0.3">
      <c r="C26527" s="6"/>
      <c r="H26527" s="8"/>
      <c r="I26527" s="4"/>
      <c r="V26527" s="27"/>
    </row>
    <row r="26528" spans="3:22" x14ac:dyDescent="0.3">
      <c r="C26528" s="6"/>
      <c r="H26528" s="8"/>
      <c r="I26528" s="4"/>
      <c r="V26528" s="27"/>
    </row>
    <row r="26529" spans="3:22" x14ac:dyDescent="0.3">
      <c r="C26529" s="6"/>
      <c r="H26529" s="8"/>
      <c r="I26529" s="4"/>
      <c r="V26529" s="27"/>
    </row>
    <row r="26530" spans="3:22" x14ac:dyDescent="0.3">
      <c r="C26530" s="6"/>
      <c r="H26530" s="8"/>
      <c r="I26530" s="4"/>
      <c r="V26530" s="27"/>
    </row>
    <row r="26531" spans="3:22" x14ac:dyDescent="0.3">
      <c r="C26531" s="6"/>
      <c r="H26531" s="8"/>
      <c r="I26531" s="4"/>
      <c r="V26531" s="27"/>
    </row>
    <row r="26532" spans="3:22" x14ac:dyDescent="0.3">
      <c r="C26532" s="6"/>
      <c r="H26532" s="8"/>
      <c r="I26532" s="4"/>
      <c r="V26532" s="27"/>
    </row>
    <row r="26533" spans="3:22" x14ac:dyDescent="0.3">
      <c r="C26533" s="6"/>
      <c r="H26533" s="8"/>
      <c r="I26533" s="4"/>
      <c r="V26533" s="27"/>
    </row>
    <row r="26534" spans="3:22" x14ac:dyDescent="0.3">
      <c r="C26534" s="6"/>
      <c r="H26534" s="8"/>
      <c r="I26534" s="4"/>
      <c r="V26534" s="27"/>
    </row>
    <row r="26535" spans="3:22" x14ac:dyDescent="0.3">
      <c r="C26535" s="6"/>
      <c r="H26535" s="8"/>
      <c r="I26535" s="4"/>
      <c r="V26535" s="27"/>
    </row>
    <row r="26536" spans="3:22" x14ac:dyDescent="0.3">
      <c r="C26536" s="6"/>
      <c r="H26536" s="8"/>
      <c r="I26536" s="4"/>
      <c r="V26536" s="27"/>
    </row>
    <row r="26537" spans="3:22" x14ac:dyDescent="0.3">
      <c r="C26537" s="6"/>
      <c r="H26537" s="8"/>
      <c r="I26537" s="4"/>
      <c r="V26537" s="27"/>
    </row>
    <row r="26538" spans="3:22" x14ac:dyDescent="0.3">
      <c r="C26538" s="6"/>
      <c r="H26538" s="8"/>
      <c r="I26538" s="4"/>
      <c r="V26538" s="27"/>
    </row>
    <row r="26539" spans="3:22" x14ac:dyDescent="0.3">
      <c r="C26539" s="6"/>
      <c r="H26539" s="8"/>
      <c r="I26539" s="4"/>
      <c r="V26539" s="27"/>
    </row>
    <row r="26540" spans="3:22" x14ac:dyDescent="0.3">
      <c r="C26540" s="6"/>
      <c r="H26540" s="8"/>
      <c r="I26540" s="4"/>
      <c r="V26540" s="27"/>
    </row>
    <row r="26541" spans="3:22" x14ac:dyDescent="0.3">
      <c r="C26541" s="6"/>
      <c r="H26541" s="8"/>
      <c r="I26541" s="4"/>
      <c r="V26541" s="27"/>
    </row>
    <row r="26542" spans="3:22" x14ac:dyDescent="0.3">
      <c r="C26542" s="6"/>
      <c r="H26542" s="8"/>
      <c r="I26542" s="4"/>
      <c r="V26542" s="27"/>
    </row>
    <row r="26543" spans="3:22" x14ac:dyDescent="0.3">
      <c r="C26543" s="6"/>
      <c r="H26543" s="8"/>
      <c r="I26543" s="4"/>
      <c r="V26543" s="27"/>
    </row>
    <row r="26544" spans="3:22" x14ac:dyDescent="0.3">
      <c r="C26544" s="6"/>
      <c r="H26544" s="8"/>
      <c r="I26544" s="4"/>
      <c r="V26544" s="27"/>
    </row>
    <row r="26545" spans="3:22" x14ac:dyDescent="0.3">
      <c r="C26545" s="6"/>
      <c r="H26545" s="8"/>
      <c r="I26545" s="4"/>
      <c r="V26545" s="27"/>
    </row>
    <row r="26546" spans="3:22" x14ac:dyDescent="0.3">
      <c r="C26546" s="6"/>
      <c r="H26546" s="8"/>
      <c r="I26546" s="4"/>
      <c r="V26546" s="27"/>
    </row>
    <row r="26547" spans="3:22" x14ac:dyDescent="0.3">
      <c r="C26547" s="6"/>
      <c r="H26547" s="8"/>
      <c r="I26547" s="4"/>
      <c r="V26547" s="27"/>
    </row>
    <row r="26548" spans="3:22" x14ac:dyDescent="0.3">
      <c r="C26548" s="6"/>
      <c r="H26548" s="8"/>
      <c r="I26548" s="4"/>
      <c r="V26548" s="27"/>
    </row>
    <row r="26549" spans="3:22" x14ac:dyDescent="0.3">
      <c r="C26549" s="6"/>
      <c r="H26549" s="8"/>
      <c r="I26549" s="4"/>
      <c r="V26549" s="27"/>
    </row>
    <row r="26550" spans="3:22" x14ac:dyDescent="0.3">
      <c r="C26550" s="6"/>
      <c r="H26550" s="8"/>
      <c r="I26550" s="4"/>
      <c r="V26550" s="27"/>
    </row>
    <row r="26551" spans="3:22" x14ac:dyDescent="0.3">
      <c r="C26551" s="6"/>
      <c r="H26551" s="8"/>
      <c r="I26551" s="4"/>
      <c r="V26551" s="27"/>
    </row>
    <row r="26552" spans="3:22" x14ac:dyDescent="0.3">
      <c r="C26552" s="6"/>
      <c r="H26552" s="8"/>
      <c r="I26552" s="4"/>
      <c r="V26552" s="27"/>
    </row>
    <row r="26553" spans="3:22" x14ac:dyDescent="0.3">
      <c r="C26553" s="6"/>
      <c r="H26553" s="8"/>
      <c r="I26553" s="4"/>
      <c r="V26553" s="27"/>
    </row>
    <row r="26554" spans="3:22" x14ac:dyDescent="0.3">
      <c r="C26554" s="6"/>
      <c r="H26554" s="8"/>
      <c r="I26554" s="4"/>
      <c r="V26554" s="27"/>
    </row>
    <row r="26555" spans="3:22" x14ac:dyDescent="0.3">
      <c r="C26555" s="6"/>
      <c r="H26555" s="8"/>
      <c r="I26555" s="4"/>
      <c r="V26555" s="27"/>
    </row>
    <row r="26556" spans="3:22" x14ac:dyDescent="0.3">
      <c r="C26556" s="6"/>
      <c r="H26556" s="8"/>
      <c r="I26556" s="4"/>
      <c r="V26556" s="27"/>
    </row>
    <row r="26557" spans="3:22" x14ac:dyDescent="0.3">
      <c r="C26557" s="6"/>
      <c r="H26557" s="8"/>
      <c r="I26557" s="4"/>
      <c r="V26557" s="27"/>
    </row>
    <row r="26558" spans="3:22" x14ac:dyDescent="0.3">
      <c r="C26558" s="6"/>
      <c r="H26558" s="8"/>
      <c r="I26558" s="4"/>
      <c r="V26558" s="27"/>
    </row>
    <row r="26559" spans="3:22" x14ac:dyDescent="0.3">
      <c r="C26559" s="6"/>
      <c r="H26559" s="8"/>
      <c r="I26559" s="4"/>
      <c r="V26559" s="27"/>
    </row>
    <row r="26560" spans="3:22" x14ac:dyDescent="0.3">
      <c r="C26560" s="6"/>
      <c r="H26560" s="8"/>
      <c r="I26560" s="4"/>
      <c r="V26560" s="27"/>
    </row>
    <row r="26561" spans="3:22" x14ac:dyDescent="0.3">
      <c r="C26561" s="6"/>
      <c r="H26561" s="8"/>
      <c r="I26561" s="4"/>
      <c r="V26561" s="27"/>
    </row>
    <row r="26562" spans="3:22" x14ac:dyDescent="0.3">
      <c r="C26562" s="6"/>
      <c r="H26562" s="8"/>
      <c r="I26562" s="4"/>
      <c r="V26562" s="27"/>
    </row>
    <row r="26563" spans="3:22" x14ac:dyDescent="0.3">
      <c r="C26563" s="6"/>
      <c r="H26563" s="8"/>
      <c r="I26563" s="4"/>
      <c r="V26563" s="27"/>
    </row>
    <row r="26564" spans="3:22" x14ac:dyDescent="0.3">
      <c r="C26564" s="6"/>
      <c r="H26564" s="8"/>
      <c r="I26564" s="4"/>
      <c r="V26564" s="27"/>
    </row>
    <row r="26565" spans="3:22" x14ac:dyDescent="0.3">
      <c r="C26565" s="6"/>
      <c r="H26565" s="8"/>
      <c r="I26565" s="4"/>
      <c r="V26565" s="27"/>
    </row>
    <row r="26566" spans="3:22" x14ac:dyDescent="0.3">
      <c r="C26566" s="6"/>
      <c r="H26566" s="8"/>
      <c r="I26566" s="4"/>
      <c r="V26566" s="27"/>
    </row>
    <row r="26567" spans="3:22" x14ac:dyDescent="0.3">
      <c r="C26567" s="6"/>
      <c r="H26567" s="8"/>
      <c r="I26567" s="4"/>
      <c r="V26567" s="27"/>
    </row>
    <row r="26568" spans="3:22" x14ac:dyDescent="0.3">
      <c r="C26568" s="6"/>
      <c r="H26568" s="8"/>
      <c r="I26568" s="4"/>
      <c r="V26568" s="27"/>
    </row>
    <row r="26569" spans="3:22" x14ac:dyDescent="0.3">
      <c r="C26569" s="6"/>
      <c r="H26569" s="8"/>
      <c r="I26569" s="4"/>
      <c r="V26569" s="27"/>
    </row>
    <row r="26570" spans="3:22" x14ac:dyDescent="0.3">
      <c r="C26570" s="6"/>
      <c r="H26570" s="8"/>
      <c r="I26570" s="4"/>
      <c r="V26570" s="27"/>
    </row>
    <row r="26571" spans="3:22" x14ac:dyDescent="0.3">
      <c r="C26571" s="6"/>
      <c r="H26571" s="8"/>
      <c r="I26571" s="4"/>
      <c r="V26571" s="27"/>
    </row>
    <row r="26572" spans="3:22" x14ac:dyDescent="0.3">
      <c r="C26572" s="6"/>
      <c r="H26572" s="8"/>
      <c r="I26572" s="4"/>
      <c r="V26572" s="27"/>
    </row>
    <row r="26573" spans="3:22" x14ac:dyDescent="0.3">
      <c r="C26573" s="6"/>
      <c r="H26573" s="8"/>
      <c r="I26573" s="4"/>
      <c r="V26573" s="27"/>
    </row>
    <row r="26574" spans="3:22" x14ac:dyDescent="0.3">
      <c r="C26574" s="6"/>
      <c r="H26574" s="8"/>
      <c r="I26574" s="4"/>
      <c r="V26574" s="27"/>
    </row>
    <row r="26575" spans="3:22" x14ac:dyDescent="0.3">
      <c r="C26575" s="6"/>
      <c r="H26575" s="8"/>
      <c r="I26575" s="4"/>
      <c r="V26575" s="27"/>
    </row>
    <row r="26576" spans="3:22" x14ac:dyDescent="0.3">
      <c r="C26576" s="6"/>
      <c r="H26576" s="8"/>
      <c r="I26576" s="4"/>
      <c r="V26576" s="27"/>
    </row>
    <row r="26577" spans="3:22" x14ac:dyDescent="0.3">
      <c r="C26577" s="6"/>
      <c r="H26577" s="8"/>
      <c r="I26577" s="4"/>
      <c r="V26577" s="27"/>
    </row>
    <row r="26578" spans="3:22" x14ac:dyDescent="0.3">
      <c r="C26578" s="6"/>
      <c r="H26578" s="8"/>
      <c r="I26578" s="4"/>
      <c r="V26578" s="27"/>
    </row>
    <row r="26579" spans="3:22" x14ac:dyDescent="0.3">
      <c r="C26579" s="6"/>
      <c r="H26579" s="8"/>
      <c r="I26579" s="4"/>
      <c r="V26579" s="27"/>
    </row>
    <row r="26580" spans="3:22" x14ac:dyDescent="0.3">
      <c r="C26580" s="6"/>
      <c r="H26580" s="8"/>
      <c r="I26580" s="4"/>
      <c r="V26580" s="27"/>
    </row>
    <row r="26581" spans="3:22" x14ac:dyDescent="0.3">
      <c r="C26581" s="6"/>
      <c r="H26581" s="8"/>
      <c r="I26581" s="4"/>
      <c r="V26581" s="27"/>
    </row>
    <row r="26582" spans="3:22" x14ac:dyDescent="0.3">
      <c r="C26582" s="6"/>
      <c r="H26582" s="8"/>
      <c r="I26582" s="4"/>
      <c r="V26582" s="27"/>
    </row>
    <row r="26583" spans="3:22" x14ac:dyDescent="0.3">
      <c r="C26583" s="6"/>
      <c r="H26583" s="8"/>
      <c r="I26583" s="4"/>
      <c r="V26583" s="27"/>
    </row>
    <row r="26584" spans="3:22" x14ac:dyDescent="0.3">
      <c r="C26584" s="6"/>
      <c r="H26584" s="8"/>
      <c r="I26584" s="4"/>
      <c r="V26584" s="27"/>
    </row>
    <row r="26585" spans="3:22" x14ac:dyDescent="0.3">
      <c r="C26585" s="6"/>
      <c r="H26585" s="8"/>
      <c r="I26585" s="4"/>
      <c r="V26585" s="27"/>
    </row>
    <row r="26586" spans="3:22" x14ac:dyDescent="0.3">
      <c r="C26586" s="6"/>
      <c r="H26586" s="8"/>
      <c r="I26586" s="4"/>
      <c r="V26586" s="27"/>
    </row>
    <row r="26587" spans="3:22" x14ac:dyDescent="0.3">
      <c r="C26587" s="6"/>
      <c r="H26587" s="8"/>
      <c r="I26587" s="4"/>
      <c r="V26587" s="27"/>
    </row>
    <row r="26588" spans="3:22" x14ac:dyDescent="0.3">
      <c r="C26588" s="6"/>
      <c r="H26588" s="8"/>
      <c r="I26588" s="4"/>
      <c r="V26588" s="27"/>
    </row>
    <row r="26589" spans="3:22" x14ac:dyDescent="0.3">
      <c r="C26589" s="6"/>
      <c r="H26589" s="8"/>
      <c r="I26589" s="4"/>
      <c r="V26589" s="27"/>
    </row>
    <row r="26590" spans="3:22" x14ac:dyDescent="0.3">
      <c r="C26590" s="6"/>
      <c r="H26590" s="8"/>
      <c r="I26590" s="4"/>
      <c r="V26590" s="27"/>
    </row>
    <row r="26591" spans="3:22" x14ac:dyDescent="0.3">
      <c r="C26591" s="6"/>
      <c r="H26591" s="8"/>
      <c r="I26591" s="4"/>
      <c r="V26591" s="27"/>
    </row>
    <row r="26592" spans="3:22" x14ac:dyDescent="0.3">
      <c r="C26592" s="6"/>
      <c r="H26592" s="8"/>
      <c r="I26592" s="4"/>
      <c r="V26592" s="27"/>
    </row>
    <row r="26593" spans="3:22" x14ac:dyDescent="0.3">
      <c r="C26593" s="6"/>
      <c r="H26593" s="8"/>
      <c r="I26593" s="4"/>
      <c r="V26593" s="27"/>
    </row>
    <row r="26594" spans="3:22" x14ac:dyDescent="0.3">
      <c r="C26594" s="6"/>
      <c r="H26594" s="8"/>
      <c r="I26594" s="4"/>
      <c r="V26594" s="27"/>
    </row>
    <row r="26595" spans="3:22" x14ac:dyDescent="0.3">
      <c r="C26595" s="6"/>
      <c r="H26595" s="8"/>
      <c r="I26595" s="4"/>
      <c r="V26595" s="27"/>
    </row>
    <row r="26596" spans="3:22" x14ac:dyDescent="0.3">
      <c r="C26596" s="6"/>
      <c r="H26596" s="8"/>
      <c r="I26596" s="4"/>
      <c r="V26596" s="27"/>
    </row>
    <row r="26597" spans="3:22" x14ac:dyDescent="0.3">
      <c r="C26597" s="6"/>
      <c r="H26597" s="8"/>
      <c r="I26597" s="4"/>
      <c r="V26597" s="27"/>
    </row>
    <row r="26598" spans="3:22" x14ac:dyDescent="0.3">
      <c r="C26598" s="6"/>
      <c r="H26598" s="8"/>
      <c r="I26598" s="4"/>
      <c r="V26598" s="27"/>
    </row>
    <row r="26599" spans="3:22" x14ac:dyDescent="0.3">
      <c r="C26599" s="6"/>
      <c r="H26599" s="8"/>
      <c r="I26599" s="4"/>
      <c r="V26599" s="27"/>
    </row>
    <row r="26600" spans="3:22" x14ac:dyDescent="0.3">
      <c r="C26600" s="6"/>
      <c r="H26600" s="8"/>
      <c r="I26600" s="4"/>
      <c r="V26600" s="27"/>
    </row>
    <row r="26601" spans="3:22" x14ac:dyDescent="0.3">
      <c r="C26601" s="6"/>
      <c r="H26601" s="8"/>
      <c r="I26601" s="4"/>
      <c r="V26601" s="27"/>
    </row>
    <row r="26602" spans="3:22" x14ac:dyDescent="0.3">
      <c r="C26602" s="6"/>
      <c r="H26602" s="8"/>
      <c r="I26602" s="4"/>
      <c r="V26602" s="27"/>
    </row>
    <row r="26603" spans="3:22" x14ac:dyDescent="0.3">
      <c r="C26603" s="6"/>
      <c r="H26603" s="8"/>
      <c r="I26603" s="4"/>
      <c r="V26603" s="27"/>
    </row>
    <row r="26604" spans="3:22" x14ac:dyDescent="0.3">
      <c r="C26604" s="6"/>
      <c r="H26604" s="8"/>
      <c r="I26604" s="4"/>
      <c r="V26604" s="27"/>
    </row>
    <row r="26605" spans="3:22" x14ac:dyDescent="0.3">
      <c r="C26605" s="6"/>
      <c r="H26605" s="8"/>
      <c r="I26605" s="4"/>
      <c r="V26605" s="27"/>
    </row>
    <row r="26606" spans="3:22" x14ac:dyDescent="0.3">
      <c r="C26606" s="6"/>
      <c r="H26606" s="8"/>
      <c r="I26606" s="4"/>
      <c r="V26606" s="27"/>
    </row>
    <row r="26607" spans="3:22" x14ac:dyDescent="0.3">
      <c r="C26607" s="6"/>
      <c r="H26607" s="8"/>
      <c r="I26607" s="4"/>
      <c r="V26607" s="27"/>
    </row>
    <row r="26608" spans="3:22" x14ac:dyDescent="0.3">
      <c r="C26608" s="6"/>
      <c r="H26608" s="8"/>
      <c r="I26608" s="4"/>
      <c r="V26608" s="27"/>
    </row>
    <row r="26609" spans="3:22" x14ac:dyDescent="0.3">
      <c r="C26609" s="6"/>
      <c r="H26609" s="8"/>
      <c r="I26609" s="4"/>
      <c r="V26609" s="27"/>
    </row>
    <row r="26610" spans="3:22" x14ac:dyDescent="0.3">
      <c r="C26610" s="6"/>
      <c r="H26610" s="8"/>
      <c r="I26610" s="4"/>
      <c r="V26610" s="27"/>
    </row>
    <row r="26611" spans="3:22" x14ac:dyDescent="0.3">
      <c r="C26611" s="6"/>
      <c r="H26611" s="8"/>
      <c r="I26611" s="4"/>
      <c r="V26611" s="27"/>
    </row>
    <row r="26612" spans="3:22" x14ac:dyDescent="0.3">
      <c r="C26612" s="6"/>
      <c r="H26612" s="8"/>
      <c r="I26612" s="4"/>
      <c r="V26612" s="27"/>
    </row>
    <row r="26613" spans="3:22" x14ac:dyDescent="0.3">
      <c r="C26613" s="6"/>
      <c r="H26613" s="8"/>
      <c r="I26613" s="4"/>
      <c r="V26613" s="27"/>
    </row>
    <row r="26614" spans="3:22" x14ac:dyDescent="0.3">
      <c r="C26614" s="6"/>
      <c r="H26614" s="8"/>
      <c r="I26614" s="4"/>
      <c r="V26614" s="27"/>
    </row>
    <row r="26615" spans="3:22" x14ac:dyDescent="0.3">
      <c r="C26615" s="6"/>
      <c r="H26615" s="8"/>
      <c r="I26615" s="4"/>
      <c r="V26615" s="27"/>
    </row>
    <row r="26616" spans="3:22" x14ac:dyDescent="0.3">
      <c r="C26616" s="6"/>
      <c r="H26616" s="8"/>
      <c r="I26616" s="4"/>
      <c r="V26616" s="27"/>
    </row>
    <row r="26617" spans="3:22" x14ac:dyDescent="0.3">
      <c r="C26617" s="6"/>
      <c r="H26617" s="8"/>
      <c r="I26617" s="4"/>
      <c r="V26617" s="27"/>
    </row>
    <row r="26618" spans="3:22" x14ac:dyDescent="0.3">
      <c r="C26618" s="6"/>
      <c r="H26618" s="8"/>
      <c r="I26618" s="4"/>
      <c r="V26618" s="27"/>
    </row>
    <row r="26619" spans="3:22" x14ac:dyDescent="0.3">
      <c r="C26619" s="6"/>
      <c r="H26619" s="8"/>
      <c r="I26619" s="4"/>
      <c r="V26619" s="27"/>
    </row>
    <row r="26620" spans="3:22" x14ac:dyDescent="0.3">
      <c r="C26620" s="6"/>
      <c r="H26620" s="8"/>
      <c r="I26620" s="4"/>
      <c r="V26620" s="27"/>
    </row>
    <row r="26621" spans="3:22" x14ac:dyDescent="0.3">
      <c r="C26621" s="6"/>
      <c r="H26621" s="8"/>
      <c r="I26621" s="4"/>
      <c r="V26621" s="27"/>
    </row>
    <row r="26622" spans="3:22" x14ac:dyDescent="0.3">
      <c r="C26622" s="6"/>
      <c r="H26622" s="8"/>
      <c r="I26622" s="4"/>
      <c r="V26622" s="27"/>
    </row>
    <row r="26623" spans="3:22" x14ac:dyDescent="0.3">
      <c r="C26623" s="6"/>
      <c r="H26623" s="8"/>
      <c r="I26623" s="4"/>
      <c r="V26623" s="27"/>
    </row>
    <row r="26624" spans="3:22" x14ac:dyDescent="0.3">
      <c r="C26624" s="6"/>
      <c r="H26624" s="8"/>
      <c r="I26624" s="4"/>
      <c r="V26624" s="27"/>
    </row>
    <row r="26625" spans="3:22" x14ac:dyDescent="0.3">
      <c r="C26625" s="6"/>
      <c r="H26625" s="8"/>
      <c r="I26625" s="4"/>
      <c r="V26625" s="27"/>
    </row>
    <row r="26626" spans="3:22" x14ac:dyDescent="0.3">
      <c r="C26626" s="6"/>
      <c r="H26626" s="8"/>
      <c r="I26626" s="4"/>
      <c r="V26626" s="27"/>
    </row>
    <row r="26627" spans="3:22" x14ac:dyDescent="0.3">
      <c r="C26627" s="6"/>
      <c r="H26627" s="8"/>
      <c r="I26627" s="4"/>
      <c r="V26627" s="27"/>
    </row>
    <row r="26628" spans="3:22" x14ac:dyDescent="0.3">
      <c r="C26628" s="6"/>
      <c r="H26628" s="8"/>
      <c r="I26628" s="4"/>
      <c r="V26628" s="27"/>
    </row>
    <row r="26629" spans="3:22" x14ac:dyDescent="0.3">
      <c r="C26629" s="6"/>
      <c r="H26629" s="8"/>
      <c r="I26629" s="4"/>
      <c r="V26629" s="27"/>
    </row>
    <row r="26630" spans="3:22" x14ac:dyDescent="0.3">
      <c r="C26630" s="6"/>
      <c r="H26630" s="8"/>
      <c r="I26630" s="4"/>
      <c r="V26630" s="27"/>
    </row>
    <row r="26631" spans="3:22" x14ac:dyDescent="0.3">
      <c r="C26631" s="6"/>
      <c r="H26631" s="8"/>
      <c r="I26631" s="4"/>
      <c r="V26631" s="27"/>
    </row>
    <row r="26632" spans="3:22" x14ac:dyDescent="0.3">
      <c r="C26632" s="6"/>
      <c r="H26632" s="8"/>
      <c r="I26632" s="4"/>
      <c r="V26632" s="27"/>
    </row>
    <row r="26633" spans="3:22" x14ac:dyDescent="0.3">
      <c r="C26633" s="6"/>
      <c r="H26633" s="8"/>
      <c r="I26633" s="4"/>
      <c r="V26633" s="27"/>
    </row>
    <row r="26634" spans="3:22" x14ac:dyDescent="0.3">
      <c r="C26634" s="6"/>
      <c r="H26634" s="8"/>
      <c r="I26634" s="4"/>
      <c r="V26634" s="27"/>
    </row>
    <row r="26635" spans="3:22" x14ac:dyDescent="0.3">
      <c r="C26635" s="6"/>
      <c r="H26635" s="8"/>
      <c r="I26635" s="4"/>
      <c r="V26635" s="27"/>
    </row>
    <row r="26636" spans="3:22" x14ac:dyDescent="0.3">
      <c r="C26636" s="6"/>
      <c r="H26636" s="8"/>
      <c r="I26636" s="4"/>
      <c r="V26636" s="27"/>
    </row>
    <row r="26637" spans="3:22" x14ac:dyDescent="0.3">
      <c r="C26637" s="6"/>
      <c r="H26637" s="8"/>
      <c r="I26637" s="4"/>
      <c r="V26637" s="27"/>
    </row>
    <row r="26638" spans="3:22" x14ac:dyDescent="0.3">
      <c r="C26638" s="6"/>
      <c r="H26638" s="8"/>
      <c r="I26638" s="4"/>
      <c r="V26638" s="27"/>
    </row>
    <row r="26639" spans="3:22" x14ac:dyDescent="0.3">
      <c r="C26639" s="6"/>
      <c r="H26639" s="8"/>
      <c r="I26639" s="4"/>
      <c r="V26639" s="27"/>
    </row>
    <row r="26640" spans="3:22" x14ac:dyDescent="0.3">
      <c r="C26640" s="6"/>
      <c r="H26640" s="8"/>
      <c r="I26640" s="4"/>
      <c r="V26640" s="27"/>
    </row>
    <row r="26641" spans="3:22" x14ac:dyDescent="0.3">
      <c r="C26641" s="6"/>
      <c r="H26641" s="8"/>
      <c r="I26641" s="4"/>
      <c r="V26641" s="27"/>
    </row>
    <row r="26642" spans="3:22" x14ac:dyDescent="0.3">
      <c r="C26642" s="6"/>
      <c r="H26642" s="8"/>
      <c r="I26642" s="4"/>
      <c r="V26642" s="27"/>
    </row>
    <row r="26643" spans="3:22" x14ac:dyDescent="0.3">
      <c r="C26643" s="6"/>
      <c r="H26643" s="8"/>
      <c r="I26643" s="4"/>
      <c r="V26643" s="27"/>
    </row>
    <row r="26644" spans="3:22" x14ac:dyDescent="0.3">
      <c r="C26644" s="6"/>
      <c r="H26644" s="8"/>
      <c r="I26644" s="4"/>
      <c r="V26644" s="27"/>
    </row>
    <row r="26645" spans="3:22" x14ac:dyDescent="0.3">
      <c r="C26645" s="6"/>
      <c r="H26645" s="8"/>
      <c r="I26645" s="4"/>
      <c r="V26645" s="27"/>
    </row>
    <row r="26646" spans="3:22" x14ac:dyDescent="0.3">
      <c r="C26646" s="6"/>
      <c r="H26646" s="8"/>
      <c r="I26646" s="4"/>
      <c r="V26646" s="27"/>
    </row>
    <row r="26647" spans="3:22" x14ac:dyDescent="0.3">
      <c r="C26647" s="6"/>
      <c r="H26647" s="8"/>
      <c r="I26647" s="4"/>
      <c r="V26647" s="27"/>
    </row>
    <row r="26648" spans="3:22" x14ac:dyDescent="0.3">
      <c r="C26648" s="6"/>
      <c r="H26648" s="8"/>
      <c r="I26648" s="4"/>
      <c r="V26648" s="27"/>
    </row>
    <row r="26649" spans="3:22" x14ac:dyDescent="0.3">
      <c r="C26649" s="6"/>
      <c r="H26649" s="8"/>
      <c r="I26649" s="4"/>
      <c r="V26649" s="27"/>
    </row>
    <row r="26650" spans="3:22" x14ac:dyDescent="0.3">
      <c r="C26650" s="6"/>
      <c r="H26650" s="8"/>
      <c r="I26650" s="4"/>
      <c r="V26650" s="27"/>
    </row>
    <row r="26651" spans="3:22" x14ac:dyDescent="0.3">
      <c r="C26651" s="6"/>
      <c r="H26651" s="8"/>
      <c r="I26651" s="4"/>
      <c r="V26651" s="27"/>
    </row>
    <row r="26652" spans="3:22" x14ac:dyDescent="0.3">
      <c r="C26652" s="6"/>
      <c r="H26652" s="8"/>
      <c r="I26652" s="4"/>
      <c r="V26652" s="27"/>
    </row>
    <row r="26653" spans="3:22" x14ac:dyDescent="0.3">
      <c r="C26653" s="6"/>
      <c r="H26653" s="8"/>
      <c r="I26653" s="4"/>
      <c r="V26653" s="27"/>
    </row>
    <row r="26654" spans="3:22" x14ac:dyDescent="0.3">
      <c r="C26654" s="6"/>
      <c r="H26654" s="8"/>
      <c r="I26654" s="4"/>
      <c r="V26654" s="27"/>
    </row>
    <row r="26655" spans="3:22" x14ac:dyDescent="0.3">
      <c r="C26655" s="6"/>
      <c r="H26655" s="8"/>
      <c r="I26655" s="4"/>
      <c r="V26655" s="27"/>
    </row>
    <row r="26656" spans="3:22" x14ac:dyDescent="0.3">
      <c r="C26656" s="6"/>
      <c r="H26656" s="8"/>
      <c r="I26656" s="4"/>
      <c r="V26656" s="27"/>
    </row>
    <row r="26657" spans="3:22" x14ac:dyDescent="0.3">
      <c r="C26657" s="6"/>
      <c r="H26657" s="8"/>
      <c r="I26657" s="4"/>
      <c r="V26657" s="27"/>
    </row>
    <row r="26658" spans="3:22" x14ac:dyDescent="0.3">
      <c r="C26658" s="6"/>
      <c r="H26658" s="8"/>
      <c r="I26658" s="4"/>
      <c r="V26658" s="27"/>
    </row>
    <row r="26659" spans="3:22" x14ac:dyDescent="0.3">
      <c r="C26659" s="6"/>
      <c r="H26659" s="8"/>
      <c r="I26659" s="4"/>
      <c r="V26659" s="27"/>
    </row>
    <row r="26660" spans="3:22" x14ac:dyDescent="0.3">
      <c r="C26660" s="6"/>
      <c r="H26660" s="8"/>
      <c r="I26660" s="4"/>
      <c r="V26660" s="27"/>
    </row>
    <row r="26661" spans="3:22" x14ac:dyDescent="0.3">
      <c r="C26661" s="6"/>
      <c r="H26661" s="8"/>
      <c r="I26661" s="4"/>
      <c r="V26661" s="27"/>
    </row>
    <row r="26662" spans="3:22" x14ac:dyDescent="0.3">
      <c r="C26662" s="6"/>
      <c r="H26662" s="8"/>
      <c r="I26662" s="4"/>
      <c r="V26662" s="27"/>
    </row>
    <row r="26663" spans="3:22" x14ac:dyDescent="0.3">
      <c r="C26663" s="6"/>
      <c r="H26663" s="8"/>
      <c r="I26663" s="4"/>
      <c r="V26663" s="27"/>
    </row>
    <row r="26664" spans="3:22" x14ac:dyDescent="0.3">
      <c r="C26664" s="6"/>
      <c r="H26664" s="8"/>
      <c r="I26664" s="4"/>
      <c r="V26664" s="27"/>
    </row>
    <row r="26665" spans="3:22" x14ac:dyDescent="0.3">
      <c r="C26665" s="6"/>
      <c r="H26665" s="8"/>
      <c r="I26665" s="4"/>
      <c r="V26665" s="27"/>
    </row>
    <row r="26666" spans="3:22" x14ac:dyDescent="0.3">
      <c r="C26666" s="6"/>
      <c r="H26666" s="8"/>
      <c r="I26666" s="4"/>
      <c r="V26666" s="27"/>
    </row>
    <row r="26667" spans="3:22" x14ac:dyDescent="0.3">
      <c r="C26667" s="6"/>
      <c r="H26667" s="8"/>
      <c r="I26667" s="4"/>
      <c r="V26667" s="27"/>
    </row>
    <row r="26668" spans="3:22" x14ac:dyDescent="0.3">
      <c r="C26668" s="6"/>
      <c r="H26668" s="8"/>
      <c r="I26668" s="4"/>
      <c r="V26668" s="27"/>
    </row>
    <row r="26669" spans="3:22" x14ac:dyDescent="0.3">
      <c r="C26669" s="6"/>
      <c r="H26669" s="8"/>
      <c r="I26669" s="4"/>
      <c r="V26669" s="27"/>
    </row>
    <row r="26670" spans="3:22" x14ac:dyDescent="0.3">
      <c r="C26670" s="6"/>
      <c r="H26670" s="8"/>
      <c r="I26670" s="4"/>
      <c r="V26670" s="27"/>
    </row>
    <row r="26671" spans="3:22" x14ac:dyDescent="0.3">
      <c r="C26671" s="6"/>
      <c r="H26671" s="8"/>
      <c r="I26671" s="4"/>
      <c r="V26671" s="27"/>
    </row>
    <row r="26672" spans="3:22" x14ac:dyDescent="0.3">
      <c r="C26672" s="6"/>
      <c r="H26672" s="8"/>
      <c r="I26672" s="4"/>
      <c r="V26672" s="27"/>
    </row>
    <row r="26673" spans="3:22" x14ac:dyDescent="0.3">
      <c r="C26673" s="6"/>
      <c r="H26673" s="8"/>
      <c r="I26673" s="4"/>
      <c r="V26673" s="27"/>
    </row>
    <row r="26674" spans="3:22" x14ac:dyDescent="0.3">
      <c r="C26674" s="6"/>
      <c r="H26674" s="8"/>
      <c r="I26674" s="4"/>
      <c r="V26674" s="27"/>
    </row>
    <row r="26675" spans="3:22" x14ac:dyDescent="0.3">
      <c r="C26675" s="6"/>
      <c r="H26675" s="8"/>
      <c r="I26675" s="4"/>
      <c r="V26675" s="27"/>
    </row>
    <row r="26676" spans="3:22" x14ac:dyDescent="0.3">
      <c r="C26676" s="6"/>
      <c r="H26676" s="8"/>
      <c r="I26676" s="4"/>
      <c r="V26676" s="27"/>
    </row>
    <row r="26677" spans="3:22" x14ac:dyDescent="0.3">
      <c r="C26677" s="6"/>
      <c r="H26677" s="8"/>
      <c r="I26677" s="4"/>
      <c r="V26677" s="27"/>
    </row>
    <row r="26678" spans="3:22" x14ac:dyDescent="0.3">
      <c r="C26678" s="6"/>
      <c r="H26678" s="8"/>
      <c r="I26678" s="4"/>
      <c r="V26678" s="27"/>
    </row>
    <row r="26679" spans="3:22" x14ac:dyDescent="0.3">
      <c r="C26679" s="6"/>
      <c r="H26679" s="8"/>
      <c r="I26679" s="4"/>
      <c r="V26679" s="27"/>
    </row>
    <row r="26680" spans="3:22" x14ac:dyDescent="0.3">
      <c r="C26680" s="6"/>
      <c r="H26680" s="8"/>
      <c r="I26680" s="4"/>
      <c r="V26680" s="27"/>
    </row>
    <row r="26681" spans="3:22" x14ac:dyDescent="0.3">
      <c r="C26681" s="6"/>
      <c r="H26681" s="8"/>
      <c r="I26681" s="4"/>
      <c r="V26681" s="27"/>
    </row>
    <row r="26682" spans="3:22" x14ac:dyDescent="0.3">
      <c r="C26682" s="6"/>
      <c r="H26682" s="8"/>
      <c r="I26682" s="4"/>
      <c r="V26682" s="27"/>
    </row>
    <row r="26683" spans="3:22" x14ac:dyDescent="0.3">
      <c r="C26683" s="6"/>
      <c r="H26683" s="8"/>
      <c r="I26683" s="4"/>
      <c r="V26683" s="27"/>
    </row>
    <row r="26684" spans="3:22" x14ac:dyDescent="0.3">
      <c r="C26684" s="6"/>
      <c r="H26684" s="8"/>
      <c r="I26684" s="4"/>
      <c r="V26684" s="27"/>
    </row>
    <row r="26685" spans="3:22" x14ac:dyDescent="0.3">
      <c r="C26685" s="6"/>
      <c r="H26685" s="8"/>
      <c r="I26685" s="4"/>
      <c r="V26685" s="27"/>
    </row>
    <row r="26686" spans="3:22" x14ac:dyDescent="0.3">
      <c r="C26686" s="6"/>
      <c r="H26686" s="8"/>
      <c r="I26686" s="4"/>
      <c r="V26686" s="27"/>
    </row>
    <row r="26687" spans="3:22" x14ac:dyDescent="0.3">
      <c r="C26687" s="6"/>
      <c r="H26687" s="8"/>
      <c r="I26687" s="4"/>
      <c r="V26687" s="27"/>
    </row>
    <row r="26688" spans="3:22" x14ac:dyDescent="0.3">
      <c r="C26688" s="6"/>
      <c r="H26688" s="8"/>
      <c r="I26688" s="4"/>
      <c r="V26688" s="27"/>
    </row>
    <row r="26689" spans="3:22" x14ac:dyDescent="0.3">
      <c r="C26689" s="6"/>
      <c r="H26689" s="8"/>
      <c r="I26689" s="4"/>
      <c r="V26689" s="27"/>
    </row>
    <row r="26690" spans="3:22" x14ac:dyDescent="0.3">
      <c r="C26690" s="6"/>
      <c r="H26690" s="8"/>
      <c r="I26690" s="4"/>
      <c r="V26690" s="27"/>
    </row>
    <row r="26691" spans="3:22" x14ac:dyDescent="0.3">
      <c r="C26691" s="6"/>
      <c r="H26691" s="8"/>
      <c r="I26691" s="4"/>
      <c r="V26691" s="27"/>
    </row>
    <row r="26692" spans="3:22" x14ac:dyDescent="0.3">
      <c r="C26692" s="6"/>
      <c r="H26692" s="8"/>
      <c r="I26692" s="4"/>
      <c r="V26692" s="27"/>
    </row>
    <row r="26693" spans="3:22" x14ac:dyDescent="0.3">
      <c r="C26693" s="6"/>
      <c r="H26693" s="8"/>
      <c r="I26693" s="4"/>
      <c r="V26693" s="27"/>
    </row>
    <row r="26694" spans="3:22" x14ac:dyDescent="0.3">
      <c r="C26694" s="6"/>
      <c r="H26694" s="8"/>
      <c r="I26694" s="4"/>
      <c r="V26694" s="27"/>
    </row>
    <row r="26695" spans="3:22" x14ac:dyDescent="0.3">
      <c r="C26695" s="6"/>
      <c r="H26695" s="8"/>
      <c r="I26695" s="4"/>
      <c r="V26695" s="27"/>
    </row>
    <row r="26696" spans="3:22" x14ac:dyDescent="0.3">
      <c r="C26696" s="6"/>
      <c r="H26696" s="8"/>
      <c r="I26696" s="4"/>
      <c r="V26696" s="27"/>
    </row>
    <row r="26697" spans="3:22" x14ac:dyDescent="0.3">
      <c r="C26697" s="6"/>
      <c r="H26697" s="8"/>
      <c r="I26697" s="4"/>
      <c r="V26697" s="27"/>
    </row>
    <row r="26698" spans="3:22" x14ac:dyDescent="0.3">
      <c r="C26698" s="6"/>
      <c r="H26698" s="8"/>
      <c r="I26698" s="4"/>
      <c r="V26698" s="27"/>
    </row>
    <row r="26699" spans="3:22" x14ac:dyDescent="0.3">
      <c r="C26699" s="6"/>
      <c r="H26699" s="8"/>
      <c r="I26699" s="4"/>
      <c r="V26699" s="27"/>
    </row>
    <row r="26700" spans="3:22" x14ac:dyDescent="0.3">
      <c r="C26700" s="6"/>
      <c r="H26700" s="8"/>
      <c r="I26700" s="4"/>
      <c r="V26700" s="27"/>
    </row>
    <row r="26701" spans="3:22" x14ac:dyDescent="0.3">
      <c r="C26701" s="6"/>
      <c r="H26701" s="8"/>
      <c r="I26701" s="4"/>
      <c r="V26701" s="27"/>
    </row>
    <row r="26702" spans="3:22" x14ac:dyDescent="0.3">
      <c r="C26702" s="6"/>
      <c r="H26702" s="8"/>
      <c r="I26702" s="4"/>
      <c r="V26702" s="27"/>
    </row>
    <row r="26703" spans="3:22" x14ac:dyDescent="0.3">
      <c r="C26703" s="6"/>
      <c r="H26703" s="8"/>
      <c r="I26703" s="4"/>
      <c r="V26703" s="27"/>
    </row>
    <row r="26704" spans="3:22" x14ac:dyDescent="0.3">
      <c r="C26704" s="6"/>
      <c r="H26704" s="8"/>
      <c r="I26704" s="4"/>
      <c r="V26704" s="27"/>
    </row>
    <row r="26705" spans="3:22" x14ac:dyDescent="0.3">
      <c r="C26705" s="6"/>
      <c r="H26705" s="8"/>
      <c r="I26705" s="4"/>
      <c r="V26705" s="27"/>
    </row>
    <row r="26706" spans="3:22" x14ac:dyDescent="0.3">
      <c r="C26706" s="6"/>
      <c r="H26706" s="8"/>
      <c r="I26706" s="4"/>
      <c r="V26706" s="27"/>
    </row>
    <row r="26707" spans="3:22" x14ac:dyDescent="0.3">
      <c r="C26707" s="6"/>
      <c r="H26707" s="8"/>
      <c r="I26707" s="4"/>
      <c r="V26707" s="27"/>
    </row>
    <row r="26708" spans="3:22" x14ac:dyDescent="0.3">
      <c r="C26708" s="6"/>
      <c r="H26708" s="8"/>
      <c r="I26708" s="4"/>
      <c r="V26708" s="27"/>
    </row>
    <row r="26709" spans="3:22" x14ac:dyDescent="0.3">
      <c r="C26709" s="6"/>
      <c r="H26709" s="8"/>
      <c r="I26709" s="4"/>
      <c r="V26709" s="27"/>
    </row>
    <row r="26710" spans="3:22" x14ac:dyDescent="0.3">
      <c r="C26710" s="6"/>
      <c r="H26710" s="8"/>
      <c r="I26710" s="4"/>
      <c r="V26710" s="27"/>
    </row>
    <row r="26711" spans="3:22" x14ac:dyDescent="0.3">
      <c r="C26711" s="6"/>
      <c r="H26711" s="8"/>
      <c r="I26711" s="4"/>
      <c r="V26711" s="27"/>
    </row>
    <row r="26712" spans="3:22" x14ac:dyDescent="0.3">
      <c r="C26712" s="6"/>
      <c r="H26712" s="8"/>
      <c r="I26712" s="4"/>
      <c r="V26712" s="27"/>
    </row>
    <row r="26713" spans="3:22" x14ac:dyDescent="0.3">
      <c r="C26713" s="6"/>
      <c r="H26713" s="8"/>
      <c r="I26713" s="4"/>
      <c r="V26713" s="27"/>
    </row>
    <row r="26714" spans="3:22" x14ac:dyDescent="0.3">
      <c r="C26714" s="6"/>
      <c r="H26714" s="8"/>
      <c r="I26714" s="4"/>
      <c r="V26714" s="27"/>
    </row>
    <row r="26715" spans="3:22" x14ac:dyDescent="0.3">
      <c r="C26715" s="6"/>
      <c r="H26715" s="8"/>
      <c r="I26715" s="4"/>
      <c r="V26715" s="27"/>
    </row>
    <row r="26716" spans="3:22" x14ac:dyDescent="0.3">
      <c r="C26716" s="6"/>
      <c r="H26716" s="8"/>
      <c r="I26716" s="4"/>
      <c r="V26716" s="27"/>
    </row>
    <row r="26717" spans="3:22" x14ac:dyDescent="0.3">
      <c r="C26717" s="6"/>
      <c r="H26717" s="8"/>
      <c r="I26717" s="4"/>
      <c r="V26717" s="27"/>
    </row>
    <row r="26718" spans="3:22" x14ac:dyDescent="0.3">
      <c r="C26718" s="6"/>
      <c r="H26718" s="8"/>
      <c r="I26718" s="4"/>
      <c r="V26718" s="27"/>
    </row>
    <row r="26719" spans="3:22" x14ac:dyDescent="0.3">
      <c r="C26719" s="6"/>
      <c r="H26719" s="8"/>
      <c r="I26719" s="4"/>
      <c r="V26719" s="27"/>
    </row>
    <row r="26720" spans="3:22" x14ac:dyDescent="0.3">
      <c r="C26720" s="6"/>
      <c r="H26720" s="8"/>
      <c r="I26720" s="4"/>
      <c r="V26720" s="27"/>
    </row>
    <row r="26721" spans="3:22" x14ac:dyDescent="0.3">
      <c r="C26721" s="6"/>
      <c r="H26721" s="8"/>
      <c r="I26721" s="4"/>
      <c r="V26721" s="27"/>
    </row>
    <row r="26722" spans="3:22" x14ac:dyDescent="0.3">
      <c r="C26722" s="6"/>
      <c r="H26722" s="8"/>
      <c r="I26722" s="4"/>
      <c r="V26722" s="27"/>
    </row>
    <row r="26723" spans="3:22" x14ac:dyDescent="0.3">
      <c r="C26723" s="6"/>
      <c r="H26723" s="8"/>
      <c r="I26723" s="4"/>
      <c r="V26723" s="27"/>
    </row>
    <row r="26724" spans="3:22" x14ac:dyDescent="0.3">
      <c r="C26724" s="6"/>
      <c r="H26724" s="8"/>
      <c r="I26724" s="4"/>
      <c r="V26724" s="27"/>
    </row>
    <row r="26725" spans="3:22" x14ac:dyDescent="0.3">
      <c r="C26725" s="6"/>
      <c r="H26725" s="8"/>
      <c r="I26725" s="4"/>
      <c r="V26725" s="27"/>
    </row>
    <row r="26726" spans="3:22" x14ac:dyDescent="0.3">
      <c r="C26726" s="6"/>
      <c r="H26726" s="8"/>
      <c r="I26726" s="4"/>
      <c r="V26726" s="27"/>
    </row>
    <row r="26727" spans="3:22" x14ac:dyDescent="0.3">
      <c r="C26727" s="6"/>
      <c r="H26727" s="8"/>
      <c r="I26727" s="4"/>
      <c r="V26727" s="27"/>
    </row>
    <row r="26728" spans="3:22" x14ac:dyDescent="0.3">
      <c r="C26728" s="6"/>
      <c r="H26728" s="8"/>
      <c r="I26728" s="4"/>
      <c r="V26728" s="27"/>
    </row>
    <row r="26729" spans="3:22" x14ac:dyDescent="0.3">
      <c r="C26729" s="6"/>
      <c r="H26729" s="8"/>
      <c r="I26729" s="4"/>
      <c r="V26729" s="27"/>
    </row>
    <row r="26730" spans="3:22" x14ac:dyDescent="0.3">
      <c r="C26730" s="6"/>
      <c r="H26730" s="8"/>
      <c r="I26730" s="4"/>
      <c r="V26730" s="27"/>
    </row>
    <row r="26731" spans="3:22" x14ac:dyDescent="0.3">
      <c r="C26731" s="6"/>
      <c r="H26731" s="8"/>
      <c r="I26731" s="4"/>
      <c r="V26731" s="27"/>
    </row>
    <row r="26732" spans="3:22" x14ac:dyDescent="0.3">
      <c r="C26732" s="6"/>
      <c r="H26732" s="8"/>
      <c r="I26732" s="4"/>
      <c r="V26732" s="27"/>
    </row>
    <row r="26733" spans="3:22" x14ac:dyDescent="0.3">
      <c r="C26733" s="6"/>
      <c r="H26733" s="8"/>
      <c r="I26733" s="4"/>
      <c r="V26733" s="27"/>
    </row>
    <row r="26734" spans="3:22" x14ac:dyDescent="0.3">
      <c r="C26734" s="6"/>
      <c r="H26734" s="8"/>
      <c r="I26734" s="4"/>
      <c r="V26734" s="27"/>
    </row>
    <row r="26735" spans="3:22" x14ac:dyDescent="0.3">
      <c r="C26735" s="6"/>
      <c r="H26735" s="8"/>
      <c r="I26735" s="4"/>
      <c r="V26735" s="27"/>
    </row>
    <row r="26736" spans="3:22" x14ac:dyDescent="0.3">
      <c r="C26736" s="6"/>
      <c r="H26736" s="8"/>
      <c r="I26736" s="4"/>
      <c r="V26736" s="27"/>
    </row>
    <row r="26737" spans="3:22" x14ac:dyDescent="0.3">
      <c r="C26737" s="6"/>
      <c r="H26737" s="8"/>
      <c r="I26737" s="4"/>
      <c r="V26737" s="27"/>
    </row>
    <row r="26738" spans="3:22" x14ac:dyDescent="0.3">
      <c r="C26738" s="6"/>
      <c r="H26738" s="8"/>
      <c r="I26738" s="4"/>
      <c r="V26738" s="27"/>
    </row>
    <row r="26739" spans="3:22" x14ac:dyDescent="0.3">
      <c r="C26739" s="6"/>
      <c r="H26739" s="8"/>
      <c r="I26739" s="4"/>
      <c r="V26739" s="27"/>
    </row>
    <row r="26740" spans="3:22" x14ac:dyDescent="0.3">
      <c r="C26740" s="6"/>
      <c r="H26740" s="8"/>
      <c r="I26740" s="4"/>
      <c r="V26740" s="27"/>
    </row>
    <row r="26741" spans="3:22" x14ac:dyDescent="0.3">
      <c r="C26741" s="6"/>
      <c r="H26741" s="8"/>
      <c r="I26741" s="4"/>
      <c r="V26741" s="27"/>
    </row>
    <row r="26742" spans="3:22" x14ac:dyDescent="0.3">
      <c r="C26742" s="6"/>
      <c r="H26742" s="8"/>
      <c r="I26742" s="4"/>
      <c r="V26742" s="27"/>
    </row>
    <row r="26743" spans="3:22" x14ac:dyDescent="0.3">
      <c r="C26743" s="6"/>
      <c r="H26743" s="8"/>
      <c r="I26743" s="4"/>
      <c r="V26743" s="27"/>
    </row>
    <row r="26744" spans="3:22" x14ac:dyDescent="0.3">
      <c r="C26744" s="6"/>
      <c r="H26744" s="8"/>
      <c r="I26744" s="4"/>
      <c r="V26744" s="27"/>
    </row>
    <row r="26745" spans="3:22" x14ac:dyDescent="0.3">
      <c r="C26745" s="6"/>
      <c r="H26745" s="8"/>
      <c r="I26745" s="4"/>
      <c r="V26745" s="27"/>
    </row>
    <row r="26746" spans="3:22" x14ac:dyDescent="0.3">
      <c r="C26746" s="6"/>
      <c r="H26746" s="8"/>
      <c r="I26746" s="4"/>
      <c r="V26746" s="27"/>
    </row>
    <row r="26747" spans="3:22" x14ac:dyDescent="0.3">
      <c r="C26747" s="6"/>
      <c r="H26747" s="8"/>
      <c r="I26747" s="4"/>
      <c r="V26747" s="27"/>
    </row>
    <row r="26748" spans="3:22" x14ac:dyDescent="0.3">
      <c r="C26748" s="6"/>
      <c r="H26748" s="8"/>
      <c r="I26748" s="4"/>
      <c r="V26748" s="27"/>
    </row>
    <row r="26749" spans="3:22" x14ac:dyDescent="0.3">
      <c r="C26749" s="6"/>
      <c r="H26749" s="8"/>
      <c r="I26749" s="4"/>
      <c r="V26749" s="27"/>
    </row>
    <row r="26750" spans="3:22" x14ac:dyDescent="0.3">
      <c r="C26750" s="6"/>
      <c r="H26750" s="8"/>
      <c r="I26750" s="4"/>
      <c r="V26750" s="27"/>
    </row>
    <row r="26751" spans="3:22" x14ac:dyDescent="0.3">
      <c r="C26751" s="6"/>
      <c r="H26751" s="8"/>
      <c r="I26751" s="4"/>
      <c r="V26751" s="27"/>
    </row>
    <row r="26752" spans="3:22" x14ac:dyDescent="0.3">
      <c r="C26752" s="6"/>
      <c r="H26752" s="8"/>
      <c r="I26752" s="4"/>
      <c r="V26752" s="27"/>
    </row>
    <row r="26753" spans="3:22" x14ac:dyDescent="0.3">
      <c r="C26753" s="6"/>
      <c r="H26753" s="8"/>
      <c r="I26753" s="4"/>
      <c r="V26753" s="27"/>
    </row>
    <row r="26754" spans="3:22" x14ac:dyDescent="0.3">
      <c r="C26754" s="6"/>
      <c r="H26754" s="8"/>
      <c r="I26754" s="4"/>
      <c r="V26754" s="27"/>
    </row>
    <row r="26755" spans="3:22" x14ac:dyDescent="0.3">
      <c r="C26755" s="6"/>
      <c r="H26755" s="8"/>
      <c r="I26755" s="4"/>
      <c r="V26755" s="27"/>
    </row>
    <row r="26756" spans="3:22" x14ac:dyDescent="0.3">
      <c r="C26756" s="6"/>
      <c r="H26756" s="8"/>
      <c r="I26756" s="4"/>
      <c r="V26756" s="27"/>
    </row>
    <row r="26757" spans="3:22" x14ac:dyDescent="0.3">
      <c r="C26757" s="6"/>
      <c r="H26757" s="8"/>
      <c r="I26757" s="4"/>
      <c r="V26757" s="27"/>
    </row>
    <row r="26758" spans="3:22" x14ac:dyDescent="0.3">
      <c r="C26758" s="6"/>
      <c r="H26758" s="8"/>
      <c r="I26758" s="4"/>
      <c r="V26758" s="27"/>
    </row>
    <row r="26759" spans="3:22" x14ac:dyDescent="0.3">
      <c r="C26759" s="6"/>
      <c r="H26759" s="8"/>
      <c r="I26759" s="4"/>
      <c r="V26759" s="27"/>
    </row>
    <row r="26760" spans="3:22" x14ac:dyDescent="0.3">
      <c r="C26760" s="6"/>
      <c r="H26760" s="8"/>
      <c r="I26760" s="4"/>
      <c r="V26760" s="27"/>
    </row>
    <row r="26761" spans="3:22" x14ac:dyDescent="0.3">
      <c r="C26761" s="6"/>
      <c r="H26761" s="8"/>
      <c r="I26761" s="4"/>
      <c r="V26761" s="27"/>
    </row>
    <row r="26762" spans="3:22" x14ac:dyDescent="0.3">
      <c r="C26762" s="6"/>
      <c r="H26762" s="8"/>
      <c r="I26762" s="4"/>
      <c r="V26762" s="27"/>
    </row>
    <row r="26763" spans="3:22" x14ac:dyDescent="0.3">
      <c r="C26763" s="6"/>
      <c r="H26763" s="8"/>
      <c r="I26763" s="4"/>
      <c r="V26763" s="27"/>
    </row>
    <row r="26764" spans="3:22" x14ac:dyDescent="0.3">
      <c r="C26764" s="6"/>
      <c r="H26764" s="8"/>
      <c r="I26764" s="4"/>
      <c r="V26764" s="27"/>
    </row>
    <row r="26765" spans="3:22" x14ac:dyDescent="0.3">
      <c r="C26765" s="6"/>
      <c r="H26765" s="8"/>
      <c r="I26765" s="4"/>
      <c r="V26765" s="27"/>
    </row>
    <row r="26766" spans="3:22" x14ac:dyDescent="0.3">
      <c r="C26766" s="6"/>
      <c r="H26766" s="8"/>
      <c r="I26766" s="4"/>
      <c r="V26766" s="27"/>
    </row>
    <row r="26767" spans="3:22" x14ac:dyDescent="0.3">
      <c r="C26767" s="6"/>
      <c r="H26767" s="8"/>
      <c r="I26767" s="4"/>
      <c r="V26767" s="27"/>
    </row>
    <row r="26768" spans="3:22" x14ac:dyDescent="0.3">
      <c r="C26768" s="6"/>
      <c r="H26768" s="8"/>
      <c r="I26768" s="4"/>
      <c r="V26768" s="27"/>
    </row>
    <row r="26769" spans="3:22" x14ac:dyDescent="0.3">
      <c r="C26769" s="6"/>
      <c r="H26769" s="8"/>
      <c r="I26769" s="4"/>
      <c r="V26769" s="27"/>
    </row>
    <row r="26770" spans="3:22" x14ac:dyDescent="0.3">
      <c r="C26770" s="6"/>
      <c r="H26770" s="8"/>
      <c r="I26770" s="4"/>
      <c r="V26770" s="27"/>
    </row>
    <row r="26771" spans="3:22" x14ac:dyDescent="0.3">
      <c r="C26771" s="6"/>
      <c r="H26771" s="8"/>
      <c r="I26771" s="4"/>
      <c r="V26771" s="27"/>
    </row>
    <row r="26772" spans="3:22" x14ac:dyDescent="0.3">
      <c r="C26772" s="6"/>
      <c r="H26772" s="8"/>
      <c r="I26772" s="4"/>
      <c r="V26772" s="27"/>
    </row>
    <row r="26773" spans="3:22" x14ac:dyDescent="0.3">
      <c r="C26773" s="6"/>
      <c r="H26773" s="8"/>
      <c r="I26773" s="4"/>
      <c r="V26773" s="27"/>
    </row>
    <row r="26774" spans="3:22" x14ac:dyDescent="0.3">
      <c r="C26774" s="6"/>
      <c r="H26774" s="8"/>
      <c r="I26774" s="4"/>
      <c r="V26774" s="27"/>
    </row>
    <row r="26775" spans="3:22" x14ac:dyDescent="0.3">
      <c r="C26775" s="6"/>
      <c r="H26775" s="8"/>
      <c r="I26775" s="4"/>
      <c r="V26775" s="27"/>
    </row>
    <row r="26776" spans="3:22" x14ac:dyDescent="0.3">
      <c r="C26776" s="6"/>
      <c r="H26776" s="8"/>
      <c r="I26776" s="4"/>
      <c r="V26776" s="27"/>
    </row>
    <row r="26777" spans="3:22" x14ac:dyDescent="0.3">
      <c r="C26777" s="6"/>
      <c r="H26777" s="8"/>
      <c r="I26777" s="4"/>
      <c r="V26777" s="27"/>
    </row>
    <row r="26778" spans="3:22" x14ac:dyDescent="0.3">
      <c r="C26778" s="6"/>
      <c r="H26778" s="8"/>
      <c r="I26778" s="4"/>
      <c r="V26778" s="27"/>
    </row>
    <row r="26779" spans="3:22" x14ac:dyDescent="0.3">
      <c r="C26779" s="6"/>
      <c r="H26779" s="8"/>
      <c r="I26779" s="4"/>
      <c r="V26779" s="27"/>
    </row>
    <row r="26780" spans="3:22" x14ac:dyDescent="0.3">
      <c r="C26780" s="6"/>
      <c r="H26780" s="8"/>
      <c r="I26780" s="4"/>
      <c r="V26780" s="27"/>
    </row>
    <row r="26781" spans="3:22" x14ac:dyDescent="0.3">
      <c r="C26781" s="6"/>
      <c r="H26781" s="8"/>
      <c r="I26781" s="4"/>
      <c r="V26781" s="27"/>
    </row>
    <row r="26782" spans="3:22" x14ac:dyDescent="0.3">
      <c r="C26782" s="6"/>
      <c r="H26782" s="8"/>
      <c r="I26782" s="4"/>
      <c r="V26782" s="27"/>
    </row>
    <row r="26783" spans="3:22" x14ac:dyDescent="0.3">
      <c r="C26783" s="6"/>
      <c r="H26783" s="8"/>
      <c r="I26783" s="4"/>
      <c r="V26783" s="27"/>
    </row>
    <row r="26784" spans="3:22" x14ac:dyDescent="0.3">
      <c r="C26784" s="6"/>
      <c r="H26784" s="8"/>
      <c r="I26784" s="4"/>
      <c r="V26784" s="27"/>
    </row>
    <row r="26785" spans="3:22" x14ac:dyDescent="0.3">
      <c r="C26785" s="6"/>
      <c r="H26785" s="8"/>
      <c r="I26785" s="4"/>
      <c r="V26785" s="27"/>
    </row>
    <row r="26786" spans="3:22" x14ac:dyDescent="0.3">
      <c r="C26786" s="6"/>
      <c r="H26786" s="8"/>
      <c r="I26786" s="4"/>
      <c r="V26786" s="27"/>
    </row>
    <row r="26787" spans="3:22" x14ac:dyDescent="0.3">
      <c r="C26787" s="6"/>
      <c r="H26787" s="8"/>
      <c r="I26787" s="4"/>
      <c r="V26787" s="27"/>
    </row>
    <row r="26788" spans="3:22" x14ac:dyDescent="0.3">
      <c r="C26788" s="6"/>
      <c r="H26788" s="8"/>
      <c r="I26788" s="4"/>
      <c r="V26788" s="27"/>
    </row>
    <row r="26789" spans="3:22" x14ac:dyDescent="0.3">
      <c r="C26789" s="6"/>
      <c r="H26789" s="8"/>
      <c r="I26789" s="4"/>
      <c r="V26789" s="27"/>
    </row>
    <row r="26790" spans="3:22" x14ac:dyDescent="0.3">
      <c r="C26790" s="6"/>
      <c r="H26790" s="8"/>
      <c r="I26790" s="4"/>
      <c r="V26790" s="27"/>
    </row>
    <row r="26791" spans="3:22" x14ac:dyDescent="0.3">
      <c r="C26791" s="6"/>
      <c r="H26791" s="8"/>
      <c r="I26791" s="4"/>
      <c r="V26791" s="27"/>
    </row>
    <row r="26792" spans="3:22" x14ac:dyDescent="0.3">
      <c r="C26792" s="6"/>
      <c r="H26792" s="8"/>
      <c r="I26792" s="4"/>
      <c r="V26792" s="27"/>
    </row>
    <row r="26793" spans="3:22" x14ac:dyDescent="0.3">
      <c r="C26793" s="6"/>
      <c r="H26793" s="8"/>
      <c r="I26793" s="4"/>
      <c r="V26793" s="27"/>
    </row>
    <row r="26794" spans="3:22" x14ac:dyDescent="0.3">
      <c r="C26794" s="6"/>
      <c r="H26794" s="8"/>
      <c r="I26794" s="4"/>
      <c r="V26794" s="27"/>
    </row>
    <row r="26795" spans="3:22" x14ac:dyDescent="0.3">
      <c r="C26795" s="6"/>
      <c r="H26795" s="8"/>
      <c r="I26795" s="4"/>
      <c r="V26795" s="27"/>
    </row>
    <row r="26796" spans="3:22" x14ac:dyDescent="0.3">
      <c r="C26796" s="6"/>
      <c r="H26796" s="8"/>
      <c r="I26796" s="4"/>
      <c r="V26796" s="27"/>
    </row>
    <row r="26797" spans="3:22" x14ac:dyDescent="0.3">
      <c r="C26797" s="6"/>
      <c r="H26797" s="8"/>
      <c r="I26797" s="4"/>
      <c r="V26797" s="27"/>
    </row>
    <row r="26798" spans="3:22" x14ac:dyDescent="0.3">
      <c r="C26798" s="6"/>
      <c r="H26798" s="8"/>
      <c r="I26798" s="4"/>
      <c r="V26798" s="27"/>
    </row>
    <row r="26799" spans="3:22" x14ac:dyDescent="0.3">
      <c r="C26799" s="6"/>
      <c r="H26799" s="8"/>
      <c r="I26799" s="4"/>
      <c r="V26799" s="27"/>
    </row>
    <row r="26800" spans="3:22" x14ac:dyDescent="0.3">
      <c r="C26800" s="6"/>
      <c r="H26800" s="8"/>
      <c r="I26800" s="4"/>
      <c r="V26800" s="27"/>
    </row>
    <row r="26801" spans="3:22" x14ac:dyDescent="0.3">
      <c r="C26801" s="6"/>
      <c r="H26801" s="8"/>
      <c r="I26801" s="4"/>
      <c r="V26801" s="27"/>
    </row>
    <row r="26802" spans="3:22" x14ac:dyDescent="0.3">
      <c r="C26802" s="6"/>
      <c r="H26802" s="8"/>
      <c r="I26802" s="4"/>
      <c r="V26802" s="27"/>
    </row>
    <row r="26803" spans="3:22" x14ac:dyDescent="0.3">
      <c r="C26803" s="6"/>
      <c r="H26803" s="8"/>
      <c r="I26803" s="4"/>
      <c r="V26803" s="27"/>
    </row>
    <row r="26804" spans="3:22" x14ac:dyDescent="0.3">
      <c r="C26804" s="6"/>
      <c r="H26804" s="8"/>
      <c r="I26804" s="4"/>
      <c r="V26804" s="27"/>
    </row>
    <row r="26805" spans="3:22" x14ac:dyDescent="0.3">
      <c r="C26805" s="6"/>
      <c r="H26805" s="8"/>
      <c r="I26805" s="4"/>
      <c r="V26805" s="27"/>
    </row>
    <row r="26806" spans="3:22" x14ac:dyDescent="0.3">
      <c r="C26806" s="6"/>
      <c r="H26806" s="8"/>
      <c r="I26806" s="4"/>
      <c r="V26806" s="27"/>
    </row>
    <row r="26807" spans="3:22" x14ac:dyDescent="0.3">
      <c r="C26807" s="6"/>
      <c r="H26807" s="8"/>
      <c r="I26807" s="4"/>
      <c r="V26807" s="27"/>
    </row>
    <row r="26808" spans="3:22" x14ac:dyDescent="0.3">
      <c r="C26808" s="6"/>
      <c r="H26808" s="8"/>
      <c r="I26808" s="4"/>
      <c r="V26808" s="27"/>
    </row>
    <row r="26809" spans="3:22" x14ac:dyDescent="0.3">
      <c r="C26809" s="6"/>
      <c r="H26809" s="8"/>
      <c r="I26809" s="4"/>
      <c r="V26809" s="27"/>
    </row>
    <row r="26810" spans="3:22" x14ac:dyDescent="0.3">
      <c r="C26810" s="6"/>
      <c r="H26810" s="8"/>
      <c r="I26810" s="4"/>
      <c r="V26810" s="27"/>
    </row>
    <row r="26811" spans="3:22" x14ac:dyDescent="0.3">
      <c r="C26811" s="6"/>
      <c r="H26811" s="8"/>
      <c r="I26811" s="4"/>
      <c r="V26811" s="27"/>
    </row>
    <row r="26812" spans="3:22" x14ac:dyDescent="0.3">
      <c r="C26812" s="6"/>
      <c r="H26812" s="8"/>
      <c r="I26812" s="4"/>
      <c r="V26812" s="27"/>
    </row>
    <row r="26813" spans="3:22" x14ac:dyDescent="0.3">
      <c r="C26813" s="6"/>
      <c r="H26813" s="8"/>
      <c r="I26813" s="4"/>
      <c r="V26813" s="27"/>
    </row>
    <row r="26814" spans="3:22" x14ac:dyDescent="0.3">
      <c r="C26814" s="6"/>
      <c r="H26814" s="8"/>
      <c r="I26814" s="4"/>
      <c r="V26814" s="27"/>
    </row>
    <row r="26815" spans="3:22" x14ac:dyDescent="0.3">
      <c r="C26815" s="6"/>
      <c r="H26815" s="8"/>
      <c r="I26815" s="4"/>
      <c r="V26815" s="27"/>
    </row>
    <row r="26816" spans="3:22" x14ac:dyDescent="0.3">
      <c r="C26816" s="6"/>
      <c r="H26816" s="8"/>
      <c r="I26816" s="4"/>
      <c r="V26816" s="27"/>
    </row>
    <row r="26817" spans="3:22" x14ac:dyDescent="0.3">
      <c r="C26817" s="6"/>
      <c r="H26817" s="8"/>
      <c r="I26817" s="4"/>
      <c r="V26817" s="27"/>
    </row>
    <row r="26818" spans="3:22" x14ac:dyDescent="0.3">
      <c r="C26818" s="6"/>
      <c r="H26818" s="8"/>
      <c r="I26818" s="4"/>
      <c r="V26818" s="27"/>
    </row>
    <row r="26819" spans="3:22" x14ac:dyDescent="0.3">
      <c r="C26819" s="6"/>
      <c r="H26819" s="8"/>
      <c r="I26819" s="4"/>
      <c r="V26819" s="27"/>
    </row>
    <row r="26820" spans="3:22" x14ac:dyDescent="0.3">
      <c r="C26820" s="6"/>
      <c r="H26820" s="8"/>
      <c r="I26820" s="4"/>
      <c r="V26820" s="27"/>
    </row>
    <row r="26821" spans="3:22" x14ac:dyDescent="0.3">
      <c r="C26821" s="6"/>
      <c r="H26821" s="8"/>
      <c r="I26821" s="4"/>
      <c r="V26821" s="27"/>
    </row>
    <row r="26822" spans="3:22" x14ac:dyDescent="0.3">
      <c r="C26822" s="6"/>
      <c r="H26822" s="8"/>
      <c r="I26822" s="4"/>
      <c r="V26822" s="27"/>
    </row>
    <row r="26823" spans="3:22" x14ac:dyDescent="0.3">
      <c r="C26823" s="6"/>
      <c r="H26823" s="8"/>
      <c r="I26823" s="4"/>
      <c r="V26823" s="27"/>
    </row>
    <row r="26824" spans="3:22" x14ac:dyDescent="0.3">
      <c r="C26824" s="6"/>
      <c r="H26824" s="8"/>
      <c r="I26824" s="4"/>
      <c r="V26824" s="27"/>
    </row>
    <row r="26825" spans="3:22" x14ac:dyDescent="0.3">
      <c r="C26825" s="6"/>
      <c r="H26825" s="8"/>
      <c r="I26825" s="4"/>
      <c r="V26825" s="27"/>
    </row>
    <row r="26826" spans="3:22" x14ac:dyDescent="0.3">
      <c r="C26826" s="6"/>
      <c r="H26826" s="8"/>
      <c r="I26826" s="4"/>
      <c r="V26826" s="27"/>
    </row>
    <row r="26827" spans="3:22" x14ac:dyDescent="0.3">
      <c r="C26827" s="6"/>
      <c r="H26827" s="8"/>
      <c r="I26827" s="4"/>
      <c r="V26827" s="27"/>
    </row>
    <row r="26828" spans="3:22" x14ac:dyDescent="0.3">
      <c r="C26828" s="6"/>
      <c r="H26828" s="8"/>
      <c r="I26828" s="4"/>
      <c r="V26828" s="27"/>
    </row>
    <row r="26829" spans="3:22" x14ac:dyDescent="0.3">
      <c r="C26829" s="6"/>
      <c r="H26829" s="8"/>
      <c r="I26829" s="4"/>
      <c r="V26829" s="27"/>
    </row>
    <row r="26830" spans="3:22" x14ac:dyDescent="0.3">
      <c r="C26830" s="6"/>
      <c r="H26830" s="8"/>
      <c r="I26830" s="4"/>
      <c r="V26830" s="27"/>
    </row>
    <row r="26831" spans="3:22" x14ac:dyDescent="0.3">
      <c r="C26831" s="6"/>
      <c r="H26831" s="8"/>
      <c r="I26831" s="4"/>
      <c r="V26831" s="27"/>
    </row>
    <row r="26832" spans="3:22" x14ac:dyDescent="0.3">
      <c r="C26832" s="6"/>
      <c r="H26832" s="8"/>
      <c r="I26832" s="4"/>
      <c r="V26832" s="27"/>
    </row>
    <row r="26833" spans="3:22" x14ac:dyDescent="0.3">
      <c r="C26833" s="6"/>
      <c r="H26833" s="8"/>
      <c r="I26833" s="4"/>
      <c r="V26833" s="27"/>
    </row>
    <row r="26834" spans="3:22" x14ac:dyDescent="0.3">
      <c r="C26834" s="6"/>
      <c r="H26834" s="8"/>
      <c r="I26834" s="4"/>
      <c r="V26834" s="27"/>
    </row>
    <row r="26835" spans="3:22" x14ac:dyDescent="0.3">
      <c r="C26835" s="6"/>
      <c r="H26835" s="8"/>
      <c r="I26835" s="4"/>
      <c r="V26835" s="27"/>
    </row>
    <row r="26836" spans="3:22" x14ac:dyDescent="0.3">
      <c r="C26836" s="6"/>
      <c r="H26836" s="8"/>
      <c r="I26836" s="4"/>
      <c r="V26836" s="27"/>
    </row>
    <row r="26837" spans="3:22" x14ac:dyDescent="0.3">
      <c r="C26837" s="6"/>
      <c r="H26837" s="8"/>
      <c r="I26837" s="4"/>
      <c r="V26837" s="27"/>
    </row>
    <row r="26838" spans="3:22" x14ac:dyDescent="0.3">
      <c r="C26838" s="6"/>
      <c r="H26838" s="8"/>
      <c r="I26838" s="4"/>
      <c r="V26838" s="27"/>
    </row>
    <row r="26839" spans="3:22" x14ac:dyDescent="0.3">
      <c r="C26839" s="6"/>
      <c r="H26839" s="8"/>
      <c r="I26839" s="4"/>
      <c r="V26839" s="27"/>
    </row>
    <row r="26840" spans="3:22" x14ac:dyDescent="0.3">
      <c r="C26840" s="6"/>
      <c r="H26840" s="8"/>
      <c r="I26840" s="4"/>
      <c r="V26840" s="27"/>
    </row>
    <row r="26841" spans="3:22" x14ac:dyDescent="0.3">
      <c r="C26841" s="6"/>
      <c r="H26841" s="8"/>
      <c r="I26841" s="4"/>
      <c r="V26841" s="27"/>
    </row>
    <row r="26842" spans="3:22" x14ac:dyDescent="0.3">
      <c r="C26842" s="6"/>
      <c r="H26842" s="8"/>
      <c r="I26842" s="4"/>
      <c r="V26842" s="27"/>
    </row>
    <row r="26843" spans="3:22" x14ac:dyDescent="0.3">
      <c r="C26843" s="6"/>
      <c r="H26843" s="8"/>
      <c r="I26843" s="4"/>
      <c r="V26843" s="27"/>
    </row>
    <row r="26844" spans="3:22" x14ac:dyDescent="0.3">
      <c r="C26844" s="6"/>
      <c r="H26844" s="8"/>
      <c r="I26844" s="4"/>
      <c r="V26844" s="27"/>
    </row>
    <row r="26845" spans="3:22" x14ac:dyDescent="0.3">
      <c r="C26845" s="6"/>
      <c r="H26845" s="8"/>
      <c r="I26845" s="4"/>
      <c r="V26845" s="27"/>
    </row>
    <row r="26846" spans="3:22" x14ac:dyDescent="0.3">
      <c r="C26846" s="6"/>
      <c r="H26846" s="8"/>
      <c r="I26846" s="4"/>
      <c r="V26846" s="27"/>
    </row>
    <row r="26847" spans="3:22" x14ac:dyDescent="0.3">
      <c r="C26847" s="6"/>
      <c r="H26847" s="8"/>
      <c r="I26847" s="4"/>
      <c r="V26847" s="27"/>
    </row>
    <row r="26848" spans="3:22" x14ac:dyDescent="0.3">
      <c r="C26848" s="6"/>
      <c r="H26848" s="8"/>
      <c r="I26848" s="4"/>
      <c r="V26848" s="27"/>
    </row>
    <row r="26849" spans="3:22" x14ac:dyDescent="0.3">
      <c r="C26849" s="6"/>
      <c r="H26849" s="8"/>
      <c r="I26849" s="4"/>
      <c r="V26849" s="27"/>
    </row>
    <row r="26850" spans="3:22" x14ac:dyDescent="0.3">
      <c r="C26850" s="6"/>
      <c r="H26850" s="8"/>
      <c r="I26850" s="4"/>
      <c r="V26850" s="27"/>
    </row>
    <row r="26851" spans="3:22" x14ac:dyDescent="0.3">
      <c r="C26851" s="6"/>
      <c r="H26851" s="8"/>
      <c r="I26851" s="4"/>
      <c r="V26851" s="27"/>
    </row>
    <row r="26852" spans="3:22" x14ac:dyDescent="0.3">
      <c r="C26852" s="6"/>
      <c r="H26852" s="8"/>
      <c r="I26852" s="4"/>
      <c r="V26852" s="27"/>
    </row>
    <row r="26853" spans="3:22" x14ac:dyDescent="0.3">
      <c r="C26853" s="6"/>
      <c r="H26853" s="8"/>
      <c r="I26853" s="4"/>
      <c r="V26853" s="27"/>
    </row>
    <row r="26854" spans="3:22" x14ac:dyDescent="0.3">
      <c r="C26854" s="6"/>
      <c r="H26854" s="8"/>
      <c r="I26854" s="4"/>
      <c r="V26854" s="27"/>
    </row>
    <row r="26855" spans="3:22" x14ac:dyDescent="0.3">
      <c r="C26855" s="6"/>
      <c r="H26855" s="8"/>
      <c r="I26855" s="4"/>
      <c r="V26855" s="27"/>
    </row>
    <row r="26856" spans="3:22" x14ac:dyDescent="0.3">
      <c r="C26856" s="6"/>
      <c r="H26856" s="8"/>
      <c r="I26856" s="4"/>
      <c r="V26856" s="27"/>
    </row>
    <row r="26857" spans="3:22" x14ac:dyDescent="0.3">
      <c r="C26857" s="6"/>
      <c r="H26857" s="8"/>
      <c r="I26857" s="4"/>
      <c r="V26857" s="27"/>
    </row>
    <row r="26858" spans="3:22" x14ac:dyDescent="0.3">
      <c r="C26858" s="6"/>
      <c r="H26858" s="8"/>
      <c r="I26858" s="4"/>
      <c r="V26858" s="27"/>
    </row>
    <row r="26859" spans="3:22" x14ac:dyDescent="0.3">
      <c r="C26859" s="6"/>
      <c r="H26859" s="8"/>
      <c r="I26859" s="4"/>
      <c r="V26859" s="27"/>
    </row>
    <row r="26860" spans="3:22" x14ac:dyDescent="0.3">
      <c r="C26860" s="6"/>
      <c r="H26860" s="8"/>
      <c r="I26860" s="4"/>
      <c r="V26860" s="27"/>
    </row>
    <row r="26861" spans="3:22" x14ac:dyDescent="0.3">
      <c r="C26861" s="6"/>
      <c r="H26861" s="8"/>
      <c r="I26861" s="4"/>
      <c r="V26861" s="27"/>
    </row>
    <row r="26862" spans="3:22" x14ac:dyDescent="0.3">
      <c r="C26862" s="6"/>
      <c r="H26862" s="8"/>
      <c r="I26862" s="4"/>
      <c r="V26862" s="27"/>
    </row>
    <row r="26863" spans="3:22" x14ac:dyDescent="0.3">
      <c r="C26863" s="6"/>
      <c r="H26863" s="8"/>
      <c r="I26863" s="4"/>
      <c r="V26863" s="27"/>
    </row>
    <row r="26864" spans="3:22" x14ac:dyDescent="0.3">
      <c r="C26864" s="6"/>
      <c r="H26864" s="8"/>
      <c r="I26864" s="4"/>
      <c r="V26864" s="27"/>
    </row>
    <row r="26865" spans="3:22" x14ac:dyDescent="0.3">
      <c r="C26865" s="6"/>
      <c r="H26865" s="8"/>
      <c r="I26865" s="4"/>
      <c r="V26865" s="27"/>
    </row>
    <row r="26866" spans="3:22" x14ac:dyDescent="0.3">
      <c r="C26866" s="6"/>
      <c r="H26866" s="8"/>
      <c r="I26866" s="4"/>
      <c r="V26866" s="27"/>
    </row>
    <row r="26867" spans="3:22" x14ac:dyDescent="0.3">
      <c r="C26867" s="6"/>
      <c r="H26867" s="8"/>
      <c r="I26867" s="4"/>
      <c r="V26867" s="27"/>
    </row>
    <row r="26868" spans="3:22" x14ac:dyDescent="0.3">
      <c r="C26868" s="6"/>
      <c r="H26868" s="8"/>
      <c r="I26868" s="4"/>
      <c r="V26868" s="27"/>
    </row>
    <row r="26869" spans="3:22" x14ac:dyDescent="0.3">
      <c r="C26869" s="6"/>
      <c r="H26869" s="8"/>
      <c r="I26869" s="4"/>
      <c r="V26869" s="27"/>
    </row>
    <row r="26870" spans="3:22" x14ac:dyDescent="0.3">
      <c r="C26870" s="6"/>
      <c r="H26870" s="8"/>
      <c r="I26870" s="4"/>
      <c r="V26870" s="27"/>
    </row>
    <row r="26871" spans="3:22" x14ac:dyDescent="0.3">
      <c r="C26871" s="6"/>
      <c r="H26871" s="8"/>
      <c r="I26871" s="4"/>
      <c r="V26871" s="27"/>
    </row>
    <row r="26872" spans="3:22" x14ac:dyDescent="0.3">
      <c r="C26872" s="6"/>
      <c r="H26872" s="8"/>
      <c r="I26872" s="4"/>
      <c r="V26872" s="27"/>
    </row>
    <row r="26873" spans="3:22" x14ac:dyDescent="0.3">
      <c r="C26873" s="6"/>
      <c r="H26873" s="8"/>
      <c r="I26873" s="4"/>
      <c r="V26873" s="27"/>
    </row>
    <row r="26874" spans="3:22" x14ac:dyDescent="0.3">
      <c r="C26874" s="6"/>
      <c r="H26874" s="8"/>
      <c r="I26874" s="4"/>
      <c r="V26874" s="27"/>
    </row>
    <row r="26875" spans="3:22" x14ac:dyDescent="0.3">
      <c r="C26875" s="6"/>
      <c r="H26875" s="8"/>
      <c r="I26875" s="4"/>
      <c r="V26875" s="27"/>
    </row>
    <row r="26876" spans="3:22" x14ac:dyDescent="0.3">
      <c r="C26876" s="6"/>
      <c r="H26876" s="8"/>
      <c r="I26876" s="4"/>
      <c r="V26876" s="27"/>
    </row>
    <row r="26877" spans="3:22" x14ac:dyDescent="0.3">
      <c r="C26877" s="6"/>
      <c r="H26877" s="8"/>
      <c r="I26877" s="4"/>
      <c r="V26877" s="27"/>
    </row>
    <row r="26878" spans="3:22" x14ac:dyDescent="0.3">
      <c r="C26878" s="6"/>
      <c r="H26878" s="8"/>
      <c r="I26878" s="4"/>
      <c r="V26878" s="27"/>
    </row>
    <row r="26879" spans="3:22" x14ac:dyDescent="0.3">
      <c r="C26879" s="6"/>
      <c r="H26879" s="8"/>
      <c r="I26879" s="4"/>
      <c r="V26879" s="27"/>
    </row>
    <row r="26880" spans="3:22" x14ac:dyDescent="0.3">
      <c r="C26880" s="6"/>
      <c r="H26880" s="8"/>
      <c r="I26880" s="4"/>
      <c r="V26880" s="27"/>
    </row>
    <row r="26881" spans="3:22" x14ac:dyDescent="0.3">
      <c r="C26881" s="6"/>
      <c r="H26881" s="8"/>
      <c r="I26881" s="4"/>
      <c r="V26881" s="27"/>
    </row>
    <row r="26882" spans="3:22" x14ac:dyDescent="0.3">
      <c r="C26882" s="6"/>
      <c r="H26882" s="8"/>
      <c r="I26882" s="4"/>
      <c r="V26882" s="27"/>
    </row>
    <row r="26883" spans="3:22" x14ac:dyDescent="0.3">
      <c r="C26883" s="6"/>
      <c r="H26883" s="8"/>
      <c r="I26883" s="4"/>
      <c r="V26883" s="27"/>
    </row>
    <row r="26884" spans="3:22" x14ac:dyDescent="0.3">
      <c r="C26884" s="6"/>
      <c r="H26884" s="8"/>
      <c r="I26884" s="4"/>
      <c r="V26884" s="27"/>
    </row>
    <row r="26885" spans="3:22" x14ac:dyDescent="0.3">
      <c r="C26885" s="6"/>
      <c r="H26885" s="8"/>
      <c r="I26885" s="4"/>
      <c r="V26885" s="27"/>
    </row>
    <row r="26886" spans="3:22" x14ac:dyDescent="0.3">
      <c r="C26886" s="6"/>
      <c r="H26886" s="8"/>
      <c r="I26886" s="4"/>
      <c r="V26886" s="27"/>
    </row>
    <row r="26887" spans="3:22" x14ac:dyDescent="0.3">
      <c r="C26887" s="6"/>
      <c r="H26887" s="8"/>
      <c r="I26887" s="4"/>
      <c r="V26887" s="27"/>
    </row>
    <row r="26888" spans="3:22" x14ac:dyDescent="0.3">
      <c r="C26888" s="6"/>
      <c r="H26888" s="8"/>
      <c r="I26888" s="4"/>
      <c r="V26888" s="27"/>
    </row>
    <row r="26889" spans="3:22" x14ac:dyDescent="0.3">
      <c r="C26889" s="6"/>
      <c r="H26889" s="8"/>
      <c r="I26889" s="4"/>
      <c r="V26889" s="27"/>
    </row>
    <row r="26890" spans="3:22" x14ac:dyDescent="0.3">
      <c r="C26890" s="6"/>
      <c r="H26890" s="8"/>
      <c r="I26890" s="4"/>
      <c r="V26890" s="27"/>
    </row>
    <row r="26891" spans="3:22" x14ac:dyDescent="0.3">
      <c r="C26891" s="6"/>
      <c r="H26891" s="8"/>
      <c r="I26891" s="4"/>
      <c r="V26891" s="27"/>
    </row>
    <row r="26892" spans="3:22" x14ac:dyDescent="0.3">
      <c r="C26892" s="6"/>
      <c r="H26892" s="8"/>
      <c r="I26892" s="4"/>
      <c r="V26892" s="27"/>
    </row>
    <row r="26893" spans="3:22" x14ac:dyDescent="0.3">
      <c r="C26893" s="6"/>
      <c r="H26893" s="8"/>
      <c r="I26893" s="4"/>
      <c r="V26893" s="27"/>
    </row>
    <row r="26894" spans="3:22" x14ac:dyDescent="0.3">
      <c r="C26894" s="6"/>
      <c r="H26894" s="8"/>
      <c r="I26894" s="4"/>
      <c r="V26894" s="27"/>
    </row>
    <row r="26895" spans="3:22" x14ac:dyDescent="0.3">
      <c r="C26895" s="6"/>
      <c r="H26895" s="8"/>
      <c r="I26895" s="4"/>
      <c r="V26895" s="27"/>
    </row>
    <row r="26896" spans="3:22" x14ac:dyDescent="0.3">
      <c r="C26896" s="6"/>
      <c r="H26896" s="8"/>
      <c r="I26896" s="4"/>
      <c r="V26896" s="27"/>
    </row>
    <row r="26897" spans="3:22" x14ac:dyDescent="0.3">
      <c r="C26897" s="6"/>
      <c r="H26897" s="8"/>
      <c r="I26897" s="4"/>
      <c r="V26897" s="27"/>
    </row>
    <row r="26898" spans="3:22" x14ac:dyDescent="0.3">
      <c r="C26898" s="6"/>
      <c r="H26898" s="8"/>
      <c r="I26898" s="4"/>
      <c r="V26898" s="27"/>
    </row>
    <row r="26899" spans="3:22" x14ac:dyDescent="0.3">
      <c r="C26899" s="6"/>
      <c r="H26899" s="8"/>
      <c r="I26899" s="4"/>
      <c r="V26899" s="27"/>
    </row>
    <row r="26900" spans="3:22" x14ac:dyDescent="0.3">
      <c r="C26900" s="6"/>
      <c r="H26900" s="8"/>
      <c r="I26900" s="4"/>
      <c r="V26900" s="27"/>
    </row>
    <row r="26901" spans="3:22" x14ac:dyDescent="0.3">
      <c r="C26901" s="6"/>
      <c r="H26901" s="8"/>
      <c r="I26901" s="4"/>
      <c r="V26901" s="27"/>
    </row>
    <row r="26902" spans="3:22" x14ac:dyDescent="0.3">
      <c r="C26902" s="6"/>
      <c r="H26902" s="8"/>
      <c r="I26902" s="4"/>
      <c r="V26902" s="27"/>
    </row>
    <row r="26903" spans="3:22" x14ac:dyDescent="0.3">
      <c r="C26903" s="6"/>
      <c r="H26903" s="8"/>
      <c r="I26903" s="4"/>
      <c r="V26903" s="27"/>
    </row>
    <row r="26904" spans="3:22" x14ac:dyDescent="0.3">
      <c r="C26904" s="6"/>
      <c r="H26904" s="8"/>
      <c r="I26904" s="4"/>
      <c r="V26904" s="27"/>
    </row>
    <row r="26905" spans="3:22" x14ac:dyDescent="0.3">
      <c r="C26905" s="6"/>
      <c r="H26905" s="8"/>
      <c r="I26905" s="4"/>
      <c r="V26905" s="27"/>
    </row>
    <row r="26906" spans="3:22" x14ac:dyDescent="0.3">
      <c r="C26906" s="6"/>
      <c r="H26906" s="8"/>
      <c r="I26906" s="4"/>
      <c r="V26906" s="27"/>
    </row>
    <row r="26907" spans="3:22" x14ac:dyDescent="0.3">
      <c r="C26907" s="6"/>
      <c r="H26907" s="8"/>
      <c r="I26907" s="4"/>
      <c r="V26907" s="27"/>
    </row>
    <row r="26908" spans="3:22" x14ac:dyDescent="0.3">
      <c r="C26908" s="6"/>
      <c r="H26908" s="8"/>
      <c r="I26908" s="4"/>
      <c r="V26908" s="27"/>
    </row>
    <row r="26909" spans="3:22" x14ac:dyDescent="0.3">
      <c r="C26909" s="6"/>
      <c r="H26909" s="8"/>
      <c r="I26909" s="4"/>
      <c r="V26909" s="27"/>
    </row>
    <row r="26910" spans="3:22" x14ac:dyDescent="0.3">
      <c r="C26910" s="6"/>
      <c r="H26910" s="8"/>
      <c r="I26910" s="4"/>
      <c r="V26910" s="27"/>
    </row>
    <row r="26911" spans="3:22" x14ac:dyDescent="0.3">
      <c r="C26911" s="6"/>
      <c r="H26911" s="8"/>
      <c r="I26911" s="4"/>
      <c r="V26911" s="27"/>
    </row>
    <row r="26912" spans="3:22" x14ac:dyDescent="0.3">
      <c r="C26912" s="6"/>
      <c r="H26912" s="8"/>
      <c r="I26912" s="4"/>
      <c r="V26912" s="27"/>
    </row>
    <row r="26913" spans="3:22" x14ac:dyDescent="0.3">
      <c r="C26913" s="6"/>
      <c r="H26913" s="8"/>
      <c r="I26913" s="4"/>
      <c r="V26913" s="27"/>
    </row>
    <row r="26914" spans="3:22" x14ac:dyDescent="0.3">
      <c r="C26914" s="6"/>
      <c r="H26914" s="8"/>
      <c r="I26914" s="4"/>
      <c r="V26914" s="27"/>
    </row>
    <row r="26915" spans="3:22" x14ac:dyDescent="0.3">
      <c r="C26915" s="6"/>
      <c r="H26915" s="8"/>
      <c r="I26915" s="4"/>
      <c r="V26915" s="27"/>
    </row>
    <row r="26916" spans="3:22" x14ac:dyDescent="0.3">
      <c r="C26916" s="6"/>
      <c r="H26916" s="8"/>
      <c r="I26916" s="4"/>
      <c r="V26916" s="27"/>
    </row>
    <row r="26917" spans="3:22" x14ac:dyDescent="0.3">
      <c r="C26917" s="6"/>
      <c r="H26917" s="8"/>
      <c r="I26917" s="4"/>
      <c r="V26917" s="27"/>
    </row>
    <row r="26918" spans="3:22" x14ac:dyDescent="0.3">
      <c r="C26918" s="6"/>
      <c r="H26918" s="8"/>
      <c r="I26918" s="4"/>
      <c r="V26918" s="27"/>
    </row>
    <row r="26919" spans="3:22" x14ac:dyDescent="0.3">
      <c r="C26919" s="6"/>
      <c r="H26919" s="8"/>
      <c r="I26919" s="4"/>
      <c r="V26919" s="27"/>
    </row>
    <row r="26920" spans="3:22" x14ac:dyDescent="0.3">
      <c r="C26920" s="6"/>
      <c r="H26920" s="8"/>
      <c r="I26920" s="4"/>
      <c r="V26920" s="27"/>
    </row>
    <row r="26921" spans="3:22" x14ac:dyDescent="0.3">
      <c r="C26921" s="6"/>
      <c r="H26921" s="8"/>
      <c r="I26921" s="4"/>
      <c r="V26921" s="27"/>
    </row>
    <row r="26922" spans="3:22" x14ac:dyDescent="0.3">
      <c r="C26922" s="6"/>
      <c r="H26922" s="8"/>
      <c r="I26922" s="4"/>
      <c r="V26922" s="27"/>
    </row>
    <row r="26923" spans="3:22" x14ac:dyDescent="0.3">
      <c r="C26923" s="6"/>
      <c r="H26923" s="8"/>
      <c r="I26923" s="4"/>
      <c r="V26923" s="27"/>
    </row>
    <row r="26924" spans="3:22" x14ac:dyDescent="0.3">
      <c r="C26924" s="6"/>
      <c r="H26924" s="8"/>
      <c r="I26924" s="4"/>
      <c r="V26924" s="27"/>
    </row>
    <row r="26925" spans="3:22" x14ac:dyDescent="0.3">
      <c r="C26925" s="6"/>
      <c r="H26925" s="8"/>
      <c r="I26925" s="4"/>
      <c r="V26925" s="27"/>
    </row>
    <row r="26926" spans="3:22" x14ac:dyDescent="0.3">
      <c r="C26926" s="6"/>
      <c r="H26926" s="8"/>
      <c r="I26926" s="4"/>
      <c r="V26926" s="27"/>
    </row>
    <row r="26927" spans="3:22" x14ac:dyDescent="0.3">
      <c r="C26927" s="6"/>
      <c r="H26927" s="8"/>
      <c r="I26927" s="4"/>
      <c r="V26927" s="27"/>
    </row>
    <row r="26928" spans="3:22" x14ac:dyDescent="0.3">
      <c r="C26928" s="6"/>
      <c r="H26928" s="8"/>
      <c r="I26928" s="4"/>
      <c r="V26928" s="27"/>
    </row>
    <row r="26929" spans="3:22" x14ac:dyDescent="0.3">
      <c r="C26929" s="6"/>
      <c r="H26929" s="8"/>
      <c r="I26929" s="4"/>
      <c r="V26929" s="27"/>
    </row>
    <row r="26930" spans="3:22" x14ac:dyDescent="0.3">
      <c r="C26930" s="6"/>
      <c r="H26930" s="8"/>
      <c r="I26930" s="4"/>
      <c r="V26930" s="27"/>
    </row>
    <row r="26931" spans="3:22" x14ac:dyDescent="0.3">
      <c r="C26931" s="6"/>
      <c r="H26931" s="8"/>
      <c r="I26931" s="4"/>
      <c r="V26931" s="27"/>
    </row>
    <row r="26932" spans="3:22" x14ac:dyDescent="0.3">
      <c r="C26932" s="6"/>
      <c r="H26932" s="8"/>
      <c r="I26932" s="4"/>
      <c r="V26932" s="27"/>
    </row>
    <row r="26933" spans="3:22" x14ac:dyDescent="0.3">
      <c r="C26933" s="6"/>
      <c r="H26933" s="8"/>
      <c r="I26933" s="4"/>
      <c r="V26933" s="27"/>
    </row>
    <row r="26934" spans="3:22" x14ac:dyDescent="0.3">
      <c r="C26934" s="6"/>
      <c r="H26934" s="8"/>
      <c r="I26934" s="4"/>
      <c r="V26934" s="27"/>
    </row>
    <row r="26935" spans="3:22" x14ac:dyDescent="0.3">
      <c r="C26935" s="6"/>
      <c r="H26935" s="8"/>
      <c r="I26935" s="4"/>
      <c r="V26935" s="27"/>
    </row>
    <row r="26936" spans="3:22" x14ac:dyDescent="0.3">
      <c r="C26936" s="6"/>
      <c r="H26936" s="8"/>
      <c r="I26936" s="4"/>
      <c r="V26936" s="27"/>
    </row>
    <row r="26937" spans="3:22" x14ac:dyDescent="0.3">
      <c r="C26937" s="6"/>
      <c r="H26937" s="8"/>
      <c r="I26937" s="4"/>
      <c r="V26937" s="27"/>
    </row>
    <row r="26938" spans="3:22" x14ac:dyDescent="0.3">
      <c r="C26938" s="6"/>
      <c r="H26938" s="8"/>
      <c r="I26938" s="4"/>
      <c r="V26938" s="27"/>
    </row>
    <row r="26939" spans="3:22" x14ac:dyDescent="0.3">
      <c r="C26939" s="6"/>
      <c r="H26939" s="8"/>
      <c r="I26939" s="4"/>
      <c r="V26939" s="27"/>
    </row>
    <row r="26940" spans="3:22" x14ac:dyDescent="0.3">
      <c r="C26940" s="6"/>
      <c r="H26940" s="8"/>
      <c r="I26940" s="4"/>
      <c r="V26940" s="27"/>
    </row>
    <row r="26941" spans="3:22" x14ac:dyDescent="0.3">
      <c r="C26941" s="6"/>
      <c r="H26941" s="8"/>
      <c r="I26941" s="4"/>
      <c r="V26941" s="27"/>
    </row>
    <row r="26942" spans="3:22" x14ac:dyDescent="0.3">
      <c r="C26942" s="6"/>
      <c r="H26942" s="8"/>
      <c r="I26942" s="4"/>
      <c r="V26942" s="27"/>
    </row>
    <row r="26943" spans="3:22" x14ac:dyDescent="0.3">
      <c r="C26943" s="6"/>
      <c r="H26943" s="8"/>
      <c r="I26943" s="4"/>
      <c r="V26943" s="27"/>
    </row>
    <row r="26944" spans="3:22" x14ac:dyDescent="0.3">
      <c r="C26944" s="6"/>
      <c r="H26944" s="8"/>
      <c r="I26944" s="4"/>
      <c r="V26944" s="27"/>
    </row>
    <row r="26945" spans="3:22" x14ac:dyDescent="0.3">
      <c r="C26945" s="6"/>
      <c r="H26945" s="8"/>
      <c r="I26945" s="4"/>
      <c r="V26945" s="27"/>
    </row>
    <row r="26946" spans="3:22" x14ac:dyDescent="0.3">
      <c r="C26946" s="6"/>
      <c r="H26946" s="8"/>
      <c r="I26946" s="4"/>
      <c r="V26946" s="27"/>
    </row>
    <row r="26947" spans="3:22" x14ac:dyDescent="0.3">
      <c r="C26947" s="6"/>
      <c r="H26947" s="8"/>
      <c r="I26947" s="4"/>
      <c r="V26947" s="27"/>
    </row>
    <row r="26948" spans="3:22" x14ac:dyDescent="0.3">
      <c r="C26948" s="6"/>
      <c r="H26948" s="8"/>
      <c r="I26948" s="4"/>
      <c r="V26948" s="27"/>
    </row>
    <row r="26949" spans="3:22" x14ac:dyDescent="0.3">
      <c r="C26949" s="6"/>
      <c r="H26949" s="8"/>
      <c r="I26949" s="4"/>
      <c r="V26949" s="27"/>
    </row>
    <row r="26950" spans="3:22" x14ac:dyDescent="0.3">
      <c r="C26950" s="6"/>
      <c r="H26950" s="8"/>
      <c r="I26950" s="4"/>
      <c r="V26950" s="27"/>
    </row>
    <row r="26951" spans="3:22" x14ac:dyDescent="0.3">
      <c r="C26951" s="6"/>
      <c r="H26951" s="8"/>
      <c r="I26951" s="4"/>
      <c r="V26951" s="27"/>
    </row>
    <row r="26952" spans="3:22" x14ac:dyDescent="0.3">
      <c r="C26952" s="6"/>
      <c r="H26952" s="8"/>
      <c r="I26952" s="4"/>
      <c r="V26952" s="27"/>
    </row>
    <row r="26953" spans="3:22" x14ac:dyDescent="0.3">
      <c r="C26953" s="6"/>
      <c r="H26953" s="8"/>
      <c r="I26953" s="4"/>
      <c r="V26953" s="27"/>
    </row>
    <row r="26954" spans="3:22" x14ac:dyDescent="0.3">
      <c r="C26954" s="6"/>
      <c r="H26954" s="8"/>
      <c r="I26954" s="4"/>
      <c r="V26954" s="27"/>
    </row>
    <row r="26955" spans="3:22" x14ac:dyDescent="0.3">
      <c r="C26955" s="6"/>
      <c r="H26955" s="8"/>
      <c r="I26955" s="4"/>
      <c r="V26955" s="27"/>
    </row>
    <row r="26956" spans="3:22" x14ac:dyDescent="0.3">
      <c r="C26956" s="6"/>
      <c r="H26956" s="8"/>
      <c r="I26956" s="4"/>
      <c r="V26956" s="27"/>
    </row>
    <row r="26957" spans="3:22" x14ac:dyDescent="0.3">
      <c r="C26957" s="6"/>
      <c r="H26957" s="8"/>
      <c r="I26957" s="4"/>
      <c r="V26957" s="27"/>
    </row>
    <row r="26958" spans="3:22" x14ac:dyDescent="0.3">
      <c r="C26958" s="6"/>
      <c r="H26958" s="8"/>
      <c r="I26958" s="4"/>
      <c r="V26958" s="27"/>
    </row>
    <row r="26959" spans="3:22" x14ac:dyDescent="0.3">
      <c r="C26959" s="6"/>
      <c r="H26959" s="8"/>
      <c r="I26959" s="4"/>
      <c r="V26959" s="27"/>
    </row>
    <row r="26960" spans="3:22" x14ac:dyDescent="0.3">
      <c r="C26960" s="6"/>
      <c r="H26960" s="8"/>
      <c r="I26960" s="4"/>
      <c r="V26960" s="27"/>
    </row>
    <row r="26961" spans="3:22" x14ac:dyDescent="0.3">
      <c r="C26961" s="6"/>
      <c r="H26961" s="8"/>
      <c r="I26961" s="4"/>
      <c r="V26961" s="27"/>
    </row>
    <row r="26962" spans="3:22" x14ac:dyDescent="0.3">
      <c r="C26962" s="6"/>
      <c r="H26962" s="8"/>
      <c r="I26962" s="4"/>
      <c r="V26962" s="27"/>
    </row>
    <row r="26963" spans="3:22" x14ac:dyDescent="0.3">
      <c r="C26963" s="6"/>
      <c r="H26963" s="8"/>
      <c r="I26963" s="4"/>
      <c r="V26963" s="27"/>
    </row>
    <row r="26964" spans="3:22" x14ac:dyDescent="0.3">
      <c r="C26964" s="6"/>
      <c r="H26964" s="8"/>
      <c r="I26964" s="4"/>
      <c r="V26964" s="27"/>
    </row>
    <row r="26965" spans="3:22" x14ac:dyDescent="0.3">
      <c r="C26965" s="6"/>
      <c r="H26965" s="8"/>
      <c r="I26965" s="4"/>
      <c r="V26965" s="27"/>
    </row>
    <row r="26966" spans="3:22" x14ac:dyDescent="0.3">
      <c r="C26966" s="6"/>
      <c r="H26966" s="8"/>
      <c r="I26966" s="4"/>
      <c r="V26966" s="27"/>
    </row>
    <row r="26967" spans="3:22" x14ac:dyDescent="0.3">
      <c r="C26967" s="6"/>
      <c r="H26967" s="8"/>
      <c r="I26967" s="4"/>
      <c r="V26967" s="27"/>
    </row>
    <row r="26968" spans="3:22" x14ac:dyDescent="0.3">
      <c r="C26968" s="6"/>
      <c r="H26968" s="8"/>
      <c r="I26968" s="4"/>
      <c r="V26968" s="27"/>
    </row>
    <row r="26969" spans="3:22" x14ac:dyDescent="0.3">
      <c r="C26969" s="6"/>
      <c r="H26969" s="8"/>
      <c r="I26969" s="4"/>
      <c r="V26969" s="27"/>
    </row>
    <row r="26970" spans="3:22" x14ac:dyDescent="0.3">
      <c r="C26970" s="6"/>
      <c r="H26970" s="8"/>
      <c r="I26970" s="4"/>
      <c r="V26970" s="27"/>
    </row>
    <row r="26971" spans="3:22" x14ac:dyDescent="0.3">
      <c r="C26971" s="6"/>
      <c r="H26971" s="8"/>
      <c r="I26971" s="4"/>
      <c r="V26971" s="27"/>
    </row>
    <row r="26972" spans="3:22" x14ac:dyDescent="0.3">
      <c r="C26972" s="6"/>
      <c r="H26972" s="8"/>
      <c r="I26972" s="4"/>
      <c r="V26972" s="27"/>
    </row>
    <row r="26973" spans="3:22" x14ac:dyDescent="0.3">
      <c r="C26973" s="6"/>
      <c r="H26973" s="8"/>
      <c r="I26973" s="4"/>
      <c r="V26973" s="27"/>
    </row>
    <row r="26974" spans="3:22" x14ac:dyDescent="0.3">
      <c r="C26974" s="6"/>
      <c r="H26974" s="8"/>
      <c r="I26974" s="4"/>
      <c r="V26974" s="27"/>
    </row>
    <row r="26975" spans="3:22" x14ac:dyDescent="0.3">
      <c r="C26975" s="6"/>
      <c r="H26975" s="8"/>
      <c r="I26975" s="4"/>
      <c r="V26975" s="27"/>
    </row>
    <row r="26976" spans="3:22" x14ac:dyDescent="0.3">
      <c r="C26976" s="6"/>
      <c r="H26976" s="8"/>
      <c r="I26976" s="4"/>
      <c r="V26976" s="27"/>
    </row>
    <row r="26977" spans="3:22" x14ac:dyDescent="0.3">
      <c r="C26977" s="6"/>
      <c r="H26977" s="8"/>
      <c r="I26977" s="4"/>
      <c r="V26977" s="27"/>
    </row>
    <row r="26978" spans="3:22" x14ac:dyDescent="0.3">
      <c r="C26978" s="6"/>
      <c r="H26978" s="8"/>
      <c r="I26978" s="4"/>
      <c r="V26978" s="27"/>
    </row>
    <row r="26979" spans="3:22" x14ac:dyDescent="0.3">
      <c r="C26979" s="6"/>
      <c r="H26979" s="8"/>
      <c r="I26979" s="4"/>
      <c r="V26979" s="27"/>
    </row>
    <row r="26980" spans="3:22" x14ac:dyDescent="0.3">
      <c r="C26980" s="6"/>
      <c r="H26980" s="8"/>
      <c r="I26980" s="4"/>
      <c r="V26980" s="27"/>
    </row>
    <row r="26981" spans="3:22" x14ac:dyDescent="0.3">
      <c r="C26981" s="6"/>
      <c r="H26981" s="8"/>
      <c r="I26981" s="4"/>
      <c r="V26981" s="27"/>
    </row>
    <row r="26982" spans="3:22" x14ac:dyDescent="0.3">
      <c r="C26982" s="6"/>
      <c r="H26982" s="8"/>
      <c r="I26982" s="4"/>
      <c r="V26982" s="27"/>
    </row>
    <row r="26983" spans="3:22" x14ac:dyDescent="0.3">
      <c r="C26983" s="6"/>
      <c r="H26983" s="8"/>
      <c r="I26983" s="4"/>
      <c r="V26983" s="27"/>
    </row>
    <row r="26984" spans="3:22" x14ac:dyDescent="0.3">
      <c r="C26984" s="6"/>
      <c r="H26984" s="8"/>
      <c r="I26984" s="4"/>
      <c r="V26984" s="27"/>
    </row>
    <row r="26985" spans="3:22" x14ac:dyDescent="0.3">
      <c r="C26985" s="6"/>
      <c r="H26985" s="8"/>
      <c r="I26985" s="4"/>
      <c r="V26985" s="27"/>
    </row>
    <row r="26986" spans="3:22" x14ac:dyDescent="0.3">
      <c r="C26986" s="6"/>
      <c r="H26986" s="8"/>
      <c r="I26986" s="4"/>
      <c r="V26986" s="27"/>
    </row>
    <row r="26987" spans="3:22" x14ac:dyDescent="0.3">
      <c r="C26987" s="6"/>
      <c r="H26987" s="8"/>
      <c r="I26987" s="4"/>
      <c r="V26987" s="27"/>
    </row>
    <row r="26988" spans="3:22" x14ac:dyDescent="0.3">
      <c r="C26988" s="6"/>
      <c r="H26988" s="8"/>
      <c r="I26988" s="4"/>
      <c r="V26988" s="27"/>
    </row>
    <row r="26989" spans="3:22" x14ac:dyDescent="0.3">
      <c r="C26989" s="6"/>
      <c r="H26989" s="8"/>
      <c r="I26989" s="4"/>
      <c r="V26989" s="27"/>
    </row>
    <row r="26990" spans="3:22" x14ac:dyDescent="0.3">
      <c r="C26990" s="6"/>
      <c r="H26990" s="8"/>
      <c r="I26990" s="4"/>
      <c r="V26990" s="27"/>
    </row>
    <row r="26991" spans="3:22" x14ac:dyDescent="0.3">
      <c r="C26991" s="6"/>
      <c r="H26991" s="8"/>
      <c r="I26991" s="4"/>
      <c r="V26991" s="27"/>
    </row>
    <row r="26992" spans="3:22" x14ac:dyDescent="0.3">
      <c r="C26992" s="6"/>
      <c r="H26992" s="8"/>
      <c r="I26992" s="4"/>
      <c r="V26992" s="27"/>
    </row>
    <row r="26993" spans="3:22" x14ac:dyDescent="0.3">
      <c r="C26993" s="6"/>
      <c r="H26993" s="8"/>
      <c r="I26993" s="4"/>
      <c r="V26993" s="27"/>
    </row>
    <row r="26994" spans="3:22" x14ac:dyDescent="0.3">
      <c r="C26994" s="6"/>
      <c r="H26994" s="8"/>
      <c r="I26994" s="4"/>
      <c r="V26994" s="27"/>
    </row>
    <row r="26995" spans="3:22" x14ac:dyDescent="0.3">
      <c r="C26995" s="6"/>
      <c r="H26995" s="8"/>
      <c r="I26995" s="4"/>
      <c r="V26995" s="27"/>
    </row>
    <row r="26996" spans="3:22" x14ac:dyDescent="0.3">
      <c r="C26996" s="6"/>
      <c r="H26996" s="8"/>
      <c r="I26996" s="4"/>
      <c r="V26996" s="27"/>
    </row>
    <row r="26997" spans="3:22" x14ac:dyDescent="0.3">
      <c r="C26997" s="6"/>
      <c r="H26997" s="8"/>
      <c r="I26997" s="4"/>
      <c r="V26997" s="27"/>
    </row>
    <row r="26998" spans="3:22" x14ac:dyDescent="0.3">
      <c r="C26998" s="6"/>
      <c r="H26998" s="8"/>
      <c r="I26998" s="4"/>
      <c r="V26998" s="27"/>
    </row>
    <row r="26999" spans="3:22" x14ac:dyDescent="0.3">
      <c r="C26999" s="6"/>
      <c r="H26999" s="8"/>
      <c r="I26999" s="4"/>
      <c r="V26999" s="27"/>
    </row>
    <row r="27000" spans="3:22" x14ac:dyDescent="0.3">
      <c r="C27000" s="6"/>
      <c r="H27000" s="8"/>
      <c r="I27000" s="4"/>
      <c r="V27000" s="27"/>
    </row>
    <row r="27001" spans="3:22" x14ac:dyDescent="0.3">
      <c r="C27001" s="6"/>
      <c r="H27001" s="8"/>
      <c r="I27001" s="4"/>
      <c r="V27001" s="27"/>
    </row>
    <row r="27002" spans="3:22" x14ac:dyDescent="0.3">
      <c r="C27002" s="6"/>
      <c r="H27002" s="8"/>
      <c r="I27002" s="4"/>
      <c r="V27002" s="27"/>
    </row>
    <row r="27003" spans="3:22" x14ac:dyDescent="0.3">
      <c r="C27003" s="6"/>
      <c r="H27003" s="8"/>
      <c r="I27003" s="4"/>
      <c r="V27003" s="27"/>
    </row>
    <row r="27004" spans="3:22" x14ac:dyDescent="0.3">
      <c r="C27004" s="6"/>
      <c r="H27004" s="8"/>
      <c r="I27004" s="4"/>
      <c r="V27004" s="27"/>
    </row>
    <row r="27005" spans="3:22" x14ac:dyDescent="0.3">
      <c r="C27005" s="6"/>
      <c r="H27005" s="8"/>
      <c r="I27005" s="4"/>
      <c r="V27005" s="27"/>
    </row>
    <row r="27006" spans="3:22" x14ac:dyDescent="0.3">
      <c r="C27006" s="6"/>
      <c r="H27006" s="8"/>
      <c r="I27006" s="4"/>
      <c r="V27006" s="27"/>
    </row>
    <row r="27007" spans="3:22" x14ac:dyDescent="0.3">
      <c r="C27007" s="6"/>
      <c r="H27007" s="8"/>
      <c r="I27007" s="4"/>
      <c r="V27007" s="27"/>
    </row>
    <row r="27008" spans="3:22" x14ac:dyDescent="0.3">
      <c r="C27008" s="6"/>
      <c r="H27008" s="8"/>
      <c r="I27008" s="4"/>
      <c r="V27008" s="27"/>
    </row>
    <row r="27009" spans="3:22" x14ac:dyDescent="0.3">
      <c r="C27009" s="6"/>
      <c r="H27009" s="8"/>
      <c r="I27009" s="4"/>
      <c r="V27009" s="27"/>
    </row>
    <row r="27010" spans="3:22" x14ac:dyDescent="0.3">
      <c r="C27010" s="6"/>
      <c r="H27010" s="8"/>
      <c r="I27010" s="4"/>
      <c r="V27010" s="27"/>
    </row>
    <row r="27011" spans="3:22" x14ac:dyDescent="0.3">
      <c r="C27011" s="6"/>
      <c r="H27011" s="8"/>
      <c r="I27011" s="4"/>
      <c r="V27011" s="27"/>
    </row>
    <row r="27012" spans="3:22" x14ac:dyDescent="0.3">
      <c r="C27012" s="6"/>
      <c r="H27012" s="8"/>
      <c r="I27012" s="4"/>
      <c r="V27012" s="27"/>
    </row>
    <row r="27013" spans="3:22" x14ac:dyDescent="0.3">
      <c r="C27013" s="6"/>
      <c r="H27013" s="8"/>
      <c r="I27013" s="4"/>
      <c r="V27013" s="27"/>
    </row>
    <row r="27014" spans="3:22" x14ac:dyDescent="0.3">
      <c r="C27014" s="6"/>
      <c r="H27014" s="8"/>
      <c r="I27014" s="4"/>
      <c r="V27014" s="27"/>
    </row>
    <row r="27015" spans="3:22" x14ac:dyDescent="0.3">
      <c r="C27015" s="6"/>
      <c r="H27015" s="8"/>
      <c r="I27015" s="4"/>
      <c r="V27015" s="27"/>
    </row>
    <row r="27016" spans="3:22" x14ac:dyDescent="0.3">
      <c r="C27016" s="6"/>
      <c r="H27016" s="8"/>
      <c r="I27016" s="4"/>
      <c r="V27016" s="27"/>
    </row>
    <row r="27017" spans="3:22" x14ac:dyDescent="0.3">
      <c r="C27017" s="6"/>
      <c r="H27017" s="8"/>
      <c r="I27017" s="4"/>
      <c r="V27017" s="27"/>
    </row>
    <row r="27018" spans="3:22" x14ac:dyDescent="0.3">
      <c r="C27018" s="6"/>
      <c r="H27018" s="8"/>
      <c r="I27018" s="4"/>
      <c r="V27018" s="27"/>
    </row>
    <row r="27019" spans="3:22" x14ac:dyDescent="0.3">
      <c r="C27019" s="6"/>
      <c r="H27019" s="8"/>
      <c r="I27019" s="4"/>
      <c r="V27019" s="27"/>
    </row>
    <row r="27020" spans="3:22" x14ac:dyDescent="0.3">
      <c r="C27020" s="6"/>
      <c r="H27020" s="8"/>
      <c r="I27020" s="4"/>
      <c r="V27020" s="27"/>
    </row>
    <row r="27021" spans="3:22" x14ac:dyDescent="0.3">
      <c r="C27021" s="6"/>
      <c r="H27021" s="8"/>
      <c r="I27021" s="4"/>
      <c r="V27021" s="27"/>
    </row>
    <row r="27022" spans="3:22" x14ac:dyDescent="0.3">
      <c r="C27022" s="6"/>
      <c r="H27022" s="8"/>
      <c r="I27022" s="4"/>
      <c r="V27022" s="27"/>
    </row>
    <row r="27023" spans="3:22" x14ac:dyDescent="0.3">
      <c r="C27023" s="6"/>
      <c r="H27023" s="8"/>
      <c r="I27023" s="4"/>
      <c r="V27023" s="27"/>
    </row>
    <row r="27024" spans="3:22" x14ac:dyDescent="0.3">
      <c r="C27024" s="6"/>
      <c r="H27024" s="8"/>
      <c r="I27024" s="4"/>
      <c r="V27024" s="27"/>
    </row>
    <row r="27025" spans="3:22" x14ac:dyDescent="0.3">
      <c r="C27025" s="6"/>
      <c r="H27025" s="8"/>
      <c r="I27025" s="4"/>
      <c r="V27025" s="27"/>
    </row>
    <row r="27026" spans="3:22" x14ac:dyDescent="0.3">
      <c r="C27026" s="6"/>
      <c r="H27026" s="8"/>
      <c r="I27026" s="4"/>
      <c r="V27026" s="27"/>
    </row>
    <row r="27027" spans="3:22" x14ac:dyDescent="0.3">
      <c r="C27027" s="6"/>
      <c r="H27027" s="8"/>
      <c r="I27027" s="4"/>
      <c r="V27027" s="27"/>
    </row>
    <row r="27028" spans="3:22" x14ac:dyDescent="0.3">
      <c r="C27028" s="6"/>
      <c r="H27028" s="8"/>
      <c r="I27028" s="4"/>
      <c r="V27028" s="27"/>
    </row>
    <row r="27029" spans="3:22" x14ac:dyDescent="0.3">
      <c r="C27029" s="6"/>
      <c r="H27029" s="8"/>
      <c r="I27029" s="4"/>
      <c r="V27029" s="27"/>
    </row>
    <row r="27030" spans="3:22" x14ac:dyDescent="0.3">
      <c r="C27030" s="6"/>
      <c r="H27030" s="8"/>
      <c r="I27030" s="4"/>
      <c r="V27030" s="27"/>
    </row>
    <row r="27031" spans="3:22" x14ac:dyDescent="0.3">
      <c r="C27031" s="6"/>
      <c r="H27031" s="8"/>
      <c r="I27031" s="4"/>
      <c r="V27031" s="27"/>
    </row>
    <row r="27032" spans="3:22" x14ac:dyDescent="0.3">
      <c r="C27032" s="6"/>
      <c r="H27032" s="8"/>
      <c r="I27032" s="4"/>
      <c r="V27032" s="27"/>
    </row>
    <row r="27033" spans="3:22" x14ac:dyDescent="0.3">
      <c r="C27033" s="6"/>
      <c r="H27033" s="8"/>
      <c r="I27033" s="4"/>
      <c r="V27033" s="27"/>
    </row>
    <row r="27034" spans="3:22" x14ac:dyDescent="0.3">
      <c r="C27034" s="6"/>
      <c r="H27034" s="8"/>
      <c r="I27034" s="4"/>
      <c r="V27034" s="27"/>
    </row>
    <row r="27035" spans="3:22" x14ac:dyDescent="0.3">
      <c r="C27035" s="6"/>
      <c r="H27035" s="8"/>
      <c r="I27035" s="4"/>
      <c r="V27035" s="27"/>
    </row>
    <row r="27036" spans="3:22" x14ac:dyDescent="0.3">
      <c r="C27036" s="6"/>
      <c r="H27036" s="8"/>
      <c r="I27036" s="4"/>
      <c r="V27036" s="27"/>
    </row>
    <row r="27037" spans="3:22" x14ac:dyDescent="0.3">
      <c r="C27037" s="6"/>
      <c r="H27037" s="8"/>
      <c r="I27037" s="4"/>
      <c r="V27037" s="27"/>
    </row>
    <row r="27038" spans="3:22" x14ac:dyDescent="0.3">
      <c r="C27038" s="6"/>
      <c r="H27038" s="8"/>
      <c r="I27038" s="4"/>
      <c r="V27038" s="27"/>
    </row>
    <row r="27039" spans="3:22" x14ac:dyDescent="0.3">
      <c r="C27039" s="6"/>
      <c r="H27039" s="8"/>
      <c r="I27039" s="4"/>
      <c r="V27039" s="27"/>
    </row>
    <row r="27040" spans="3:22" x14ac:dyDescent="0.3">
      <c r="C27040" s="6"/>
      <c r="H27040" s="8"/>
      <c r="I27040" s="4"/>
      <c r="V27040" s="27"/>
    </row>
    <row r="27041" spans="3:22" x14ac:dyDescent="0.3">
      <c r="C27041" s="6"/>
      <c r="H27041" s="8"/>
      <c r="I27041" s="4"/>
      <c r="V27041" s="27"/>
    </row>
    <row r="27042" spans="3:22" x14ac:dyDescent="0.3">
      <c r="C27042" s="6"/>
      <c r="H27042" s="8"/>
      <c r="I27042" s="4"/>
      <c r="V27042" s="27"/>
    </row>
    <row r="27043" spans="3:22" x14ac:dyDescent="0.3">
      <c r="C27043" s="6"/>
      <c r="H27043" s="8"/>
      <c r="I27043" s="4"/>
      <c r="V27043" s="27"/>
    </row>
    <row r="27044" spans="3:22" x14ac:dyDescent="0.3">
      <c r="C27044" s="6"/>
      <c r="H27044" s="8"/>
      <c r="I27044" s="4"/>
      <c r="V27044" s="27"/>
    </row>
    <row r="27045" spans="3:22" x14ac:dyDescent="0.3">
      <c r="C27045" s="6"/>
      <c r="H27045" s="8"/>
      <c r="I27045" s="4"/>
      <c r="V27045" s="27"/>
    </row>
    <row r="27046" spans="3:22" x14ac:dyDescent="0.3">
      <c r="C27046" s="6"/>
      <c r="H27046" s="8"/>
      <c r="I27046" s="4"/>
      <c r="V27046" s="27"/>
    </row>
    <row r="27047" spans="3:22" x14ac:dyDescent="0.3">
      <c r="C27047" s="6"/>
      <c r="H27047" s="8"/>
      <c r="I27047" s="4"/>
      <c r="V27047" s="27"/>
    </row>
    <row r="27048" spans="3:22" x14ac:dyDescent="0.3">
      <c r="C27048" s="6"/>
      <c r="H27048" s="8"/>
      <c r="I27048" s="4"/>
      <c r="V27048" s="27"/>
    </row>
    <row r="27049" spans="3:22" x14ac:dyDescent="0.3">
      <c r="C27049" s="6"/>
      <c r="H27049" s="8"/>
      <c r="I27049" s="4"/>
      <c r="V27049" s="27"/>
    </row>
    <row r="27050" spans="3:22" x14ac:dyDescent="0.3">
      <c r="C27050" s="6"/>
      <c r="H27050" s="8"/>
      <c r="I27050" s="4"/>
      <c r="V27050" s="27"/>
    </row>
    <row r="27051" spans="3:22" x14ac:dyDescent="0.3">
      <c r="C27051" s="6"/>
      <c r="H27051" s="8"/>
      <c r="I27051" s="4"/>
      <c r="V27051" s="27"/>
    </row>
    <row r="27052" spans="3:22" x14ac:dyDescent="0.3">
      <c r="C27052" s="6"/>
      <c r="H27052" s="8"/>
      <c r="I27052" s="4"/>
      <c r="V27052" s="27"/>
    </row>
    <row r="27053" spans="3:22" x14ac:dyDescent="0.3">
      <c r="C27053" s="6"/>
      <c r="H27053" s="8"/>
      <c r="I27053" s="4"/>
      <c r="V27053" s="27"/>
    </row>
    <row r="27054" spans="3:22" x14ac:dyDescent="0.3">
      <c r="C27054" s="6"/>
      <c r="H27054" s="8"/>
      <c r="I27054" s="4"/>
      <c r="V27054" s="27"/>
    </row>
    <row r="27055" spans="3:22" x14ac:dyDescent="0.3">
      <c r="C27055" s="6"/>
      <c r="H27055" s="8"/>
      <c r="I27055" s="4"/>
      <c r="V27055" s="27"/>
    </row>
    <row r="27056" spans="3:22" x14ac:dyDescent="0.3">
      <c r="C27056" s="6"/>
      <c r="H27056" s="8"/>
      <c r="I27056" s="4"/>
      <c r="V27056" s="27"/>
    </row>
    <row r="27057" spans="3:22" x14ac:dyDescent="0.3">
      <c r="C27057" s="6"/>
      <c r="H27057" s="8"/>
      <c r="I27057" s="4"/>
      <c r="V27057" s="27"/>
    </row>
    <row r="27058" spans="3:22" x14ac:dyDescent="0.3">
      <c r="C27058" s="6"/>
      <c r="H27058" s="8"/>
      <c r="I27058" s="4"/>
      <c r="V27058" s="27"/>
    </row>
    <row r="27059" spans="3:22" x14ac:dyDescent="0.3">
      <c r="C27059" s="6"/>
      <c r="H27059" s="8"/>
      <c r="I27059" s="4"/>
      <c r="V27059" s="27"/>
    </row>
    <row r="27060" spans="3:22" x14ac:dyDescent="0.3">
      <c r="C27060" s="6"/>
      <c r="H27060" s="8"/>
      <c r="I27060" s="4"/>
      <c r="V27060" s="27"/>
    </row>
    <row r="27061" spans="3:22" x14ac:dyDescent="0.3">
      <c r="C27061" s="6"/>
      <c r="H27061" s="8"/>
      <c r="I27061" s="4"/>
      <c r="V27061" s="27"/>
    </row>
    <row r="27062" spans="3:22" x14ac:dyDescent="0.3">
      <c r="C27062" s="6"/>
      <c r="H27062" s="8"/>
      <c r="I27062" s="4"/>
      <c r="V27062" s="27"/>
    </row>
    <row r="27063" spans="3:22" x14ac:dyDescent="0.3">
      <c r="C27063" s="6"/>
      <c r="H27063" s="8"/>
      <c r="I27063" s="4"/>
      <c r="V27063" s="27"/>
    </row>
    <row r="27064" spans="3:22" x14ac:dyDescent="0.3">
      <c r="C27064" s="6"/>
      <c r="H27064" s="8"/>
      <c r="I27064" s="4"/>
      <c r="V27064" s="27"/>
    </row>
    <row r="27065" spans="3:22" x14ac:dyDescent="0.3">
      <c r="C27065" s="6"/>
      <c r="H27065" s="8"/>
      <c r="I27065" s="4"/>
      <c r="V27065" s="27"/>
    </row>
    <row r="27066" spans="3:22" x14ac:dyDescent="0.3">
      <c r="C27066" s="6"/>
      <c r="H27066" s="8"/>
      <c r="I27066" s="4"/>
      <c r="V27066" s="27"/>
    </row>
    <row r="27067" spans="3:22" x14ac:dyDescent="0.3">
      <c r="C27067" s="6"/>
      <c r="H27067" s="8"/>
      <c r="I27067" s="4"/>
      <c r="V27067" s="27"/>
    </row>
    <row r="27068" spans="3:22" x14ac:dyDescent="0.3">
      <c r="C27068" s="6"/>
      <c r="H27068" s="8"/>
      <c r="I27068" s="4"/>
      <c r="V27068" s="27"/>
    </row>
    <row r="27069" spans="3:22" x14ac:dyDescent="0.3">
      <c r="C27069" s="6"/>
      <c r="H27069" s="8"/>
      <c r="I27069" s="4"/>
      <c r="V27069" s="27"/>
    </row>
    <row r="27070" spans="3:22" x14ac:dyDescent="0.3">
      <c r="C27070" s="6"/>
      <c r="H27070" s="8"/>
      <c r="I27070" s="4"/>
      <c r="V27070" s="27"/>
    </row>
    <row r="27071" spans="3:22" x14ac:dyDescent="0.3">
      <c r="C27071" s="6"/>
      <c r="H27071" s="8"/>
      <c r="I27071" s="4"/>
      <c r="V27071" s="27"/>
    </row>
    <row r="27072" spans="3:22" x14ac:dyDescent="0.3">
      <c r="C27072" s="6"/>
      <c r="H27072" s="8"/>
      <c r="I27072" s="4"/>
      <c r="V27072" s="27"/>
    </row>
    <row r="27073" spans="3:22" x14ac:dyDescent="0.3">
      <c r="C27073" s="6"/>
      <c r="H27073" s="8"/>
      <c r="I27073" s="4"/>
      <c r="V27073" s="27"/>
    </row>
    <row r="27074" spans="3:22" x14ac:dyDescent="0.3">
      <c r="C27074" s="6"/>
      <c r="H27074" s="8"/>
      <c r="I27074" s="4"/>
      <c r="V27074" s="27"/>
    </row>
    <row r="27075" spans="3:22" x14ac:dyDescent="0.3">
      <c r="C27075" s="6"/>
      <c r="H27075" s="8"/>
      <c r="I27075" s="4"/>
      <c r="V27075" s="27"/>
    </row>
    <row r="27076" spans="3:22" x14ac:dyDescent="0.3">
      <c r="C27076" s="6"/>
      <c r="H27076" s="8"/>
      <c r="I27076" s="4"/>
      <c r="V27076" s="27"/>
    </row>
    <row r="27077" spans="3:22" x14ac:dyDescent="0.3">
      <c r="C27077" s="6"/>
      <c r="H27077" s="8"/>
      <c r="I27077" s="4"/>
      <c r="V27077" s="27"/>
    </row>
    <row r="27078" spans="3:22" x14ac:dyDescent="0.3">
      <c r="C27078" s="6"/>
      <c r="H27078" s="8"/>
      <c r="I27078" s="4"/>
      <c r="V27078" s="27"/>
    </row>
    <row r="27079" spans="3:22" x14ac:dyDescent="0.3">
      <c r="C27079" s="6"/>
      <c r="H27079" s="8"/>
      <c r="I27079" s="4"/>
      <c r="V27079" s="27"/>
    </row>
    <row r="27080" spans="3:22" x14ac:dyDescent="0.3">
      <c r="C27080" s="6"/>
      <c r="H27080" s="8"/>
      <c r="I27080" s="4"/>
      <c r="V27080" s="27"/>
    </row>
    <row r="27081" spans="3:22" x14ac:dyDescent="0.3">
      <c r="C27081" s="6"/>
      <c r="H27081" s="8"/>
      <c r="I27081" s="4"/>
      <c r="V27081" s="27"/>
    </row>
    <row r="27082" spans="3:22" x14ac:dyDescent="0.3">
      <c r="C27082" s="6"/>
      <c r="H27082" s="8"/>
      <c r="I27082" s="4"/>
      <c r="V27082" s="27"/>
    </row>
    <row r="27083" spans="3:22" x14ac:dyDescent="0.3">
      <c r="C27083" s="6"/>
      <c r="H27083" s="8"/>
      <c r="I27083" s="4"/>
      <c r="V27083" s="27"/>
    </row>
    <row r="27084" spans="3:22" x14ac:dyDescent="0.3">
      <c r="C27084" s="6"/>
      <c r="H27084" s="8"/>
      <c r="I27084" s="4"/>
      <c r="V27084" s="27"/>
    </row>
    <row r="27085" spans="3:22" x14ac:dyDescent="0.3">
      <c r="C27085" s="6"/>
      <c r="H27085" s="8"/>
      <c r="I27085" s="4"/>
      <c r="V27085" s="27"/>
    </row>
    <row r="27086" spans="3:22" x14ac:dyDescent="0.3">
      <c r="C27086" s="6"/>
      <c r="H27086" s="8"/>
      <c r="I27086" s="4"/>
      <c r="V27086" s="27"/>
    </row>
    <row r="27087" spans="3:22" x14ac:dyDescent="0.3">
      <c r="C27087" s="6"/>
      <c r="H27087" s="8"/>
      <c r="I27087" s="4"/>
      <c r="V27087" s="27"/>
    </row>
    <row r="27088" spans="3:22" x14ac:dyDescent="0.3">
      <c r="C27088" s="6"/>
      <c r="H27088" s="8"/>
      <c r="I27088" s="4"/>
      <c r="V27088" s="27"/>
    </row>
    <row r="27089" spans="3:22" x14ac:dyDescent="0.3">
      <c r="C27089" s="6"/>
      <c r="H27089" s="8"/>
      <c r="I27089" s="4"/>
      <c r="V27089" s="27"/>
    </row>
    <row r="27090" spans="3:22" x14ac:dyDescent="0.3">
      <c r="C27090" s="6"/>
      <c r="H27090" s="8"/>
      <c r="I27090" s="4"/>
      <c r="V27090" s="27"/>
    </row>
    <row r="27091" spans="3:22" x14ac:dyDescent="0.3">
      <c r="C27091" s="6"/>
      <c r="H27091" s="8"/>
      <c r="I27091" s="4"/>
      <c r="V27091" s="27"/>
    </row>
    <row r="27092" spans="3:22" x14ac:dyDescent="0.3">
      <c r="C27092" s="6"/>
      <c r="H27092" s="8"/>
      <c r="I27092" s="4"/>
      <c r="V27092" s="27"/>
    </row>
    <row r="27093" spans="3:22" x14ac:dyDescent="0.3">
      <c r="C27093" s="6"/>
      <c r="H27093" s="8"/>
      <c r="I27093" s="4"/>
      <c r="V27093" s="27"/>
    </row>
    <row r="27094" spans="3:22" x14ac:dyDescent="0.3">
      <c r="C27094" s="6"/>
      <c r="H27094" s="8"/>
      <c r="I27094" s="4"/>
      <c r="V27094" s="27"/>
    </row>
    <row r="27095" spans="3:22" x14ac:dyDescent="0.3">
      <c r="C27095" s="6"/>
      <c r="H27095" s="8"/>
      <c r="I27095" s="4"/>
      <c r="V27095" s="27"/>
    </row>
    <row r="27096" spans="3:22" x14ac:dyDescent="0.3">
      <c r="C27096" s="6"/>
      <c r="H27096" s="8"/>
      <c r="I27096" s="4"/>
      <c r="V27096" s="27"/>
    </row>
    <row r="27097" spans="3:22" x14ac:dyDescent="0.3">
      <c r="C27097" s="6"/>
      <c r="H27097" s="8"/>
      <c r="I27097" s="4"/>
      <c r="V27097" s="27"/>
    </row>
    <row r="27098" spans="3:22" x14ac:dyDescent="0.3">
      <c r="C27098" s="6"/>
      <c r="H27098" s="8"/>
      <c r="I27098" s="4"/>
      <c r="V27098" s="27"/>
    </row>
    <row r="27099" spans="3:22" x14ac:dyDescent="0.3">
      <c r="C27099" s="6"/>
      <c r="H27099" s="8"/>
      <c r="I27099" s="4"/>
      <c r="V27099" s="27"/>
    </row>
    <row r="27100" spans="3:22" x14ac:dyDescent="0.3">
      <c r="C27100" s="6"/>
      <c r="H27100" s="8"/>
      <c r="I27100" s="4"/>
      <c r="V27100" s="27"/>
    </row>
    <row r="27101" spans="3:22" x14ac:dyDescent="0.3">
      <c r="C27101" s="6"/>
      <c r="H27101" s="8"/>
      <c r="I27101" s="4"/>
      <c r="V27101" s="27"/>
    </row>
    <row r="27102" spans="3:22" x14ac:dyDescent="0.3">
      <c r="C27102" s="6"/>
      <c r="H27102" s="8"/>
      <c r="I27102" s="4"/>
      <c r="V27102" s="27"/>
    </row>
    <row r="27103" spans="3:22" x14ac:dyDescent="0.3">
      <c r="C27103" s="6"/>
      <c r="H27103" s="8"/>
      <c r="I27103" s="4"/>
      <c r="V27103" s="27"/>
    </row>
    <row r="27104" spans="3:22" x14ac:dyDescent="0.3">
      <c r="C27104" s="6"/>
      <c r="H27104" s="8"/>
      <c r="I27104" s="4"/>
      <c r="V27104" s="27"/>
    </row>
    <row r="27105" spans="3:22" x14ac:dyDescent="0.3">
      <c r="C27105" s="6"/>
      <c r="H27105" s="8"/>
      <c r="I27105" s="4"/>
      <c r="V27105" s="27"/>
    </row>
    <row r="27106" spans="3:22" x14ac:dyDescent="0.3">
      <c r="C27106" s="6"/>
      <c r="H27106" s="8"/>
      <c r="I27106" s="4"/>
      <c r="V27106" s="27"/>
    </row>
    <row r="27107" spans="3:22" x14ac:dyDescent="0.3">
      <c r="C27107" s="6"/>
      <c r="H27107" s="8"/>
      <c r="I27107" s="4"/>
      <c r="V27107" s="27"/>
    </row>
    <row r="27108" spans="3:22" x14ac:dyDescent="0.3">
      <c r="C27108" s="6"/>
      <c r="H27108" s="8"/>
      <c r="I27108" s="4"/>
      <c r="V27108" s="27"/>
    </row>
    <row r="27109" spans="3:22" x14ac:dyDescent="0.3">
      <c r="C27109" s="6"/>
      <c r="H27109" s="8"/>
      <c r="I27109" s="4"/>
      <c r="V27109" s="27"/>
    </row>
    <row r="27110" spans="3:22" x14ac:dyDescent="0.3">
      <c r="C27110" s="6"/>
      <c r="H27110" s="8"/>
      <c r="I27110" s="4"/>
      <c r="V27110" s="27"/>
    </row>
    <row r="27111" spans="3:22" x14ac:dyDescent="0.3">
      <c r="C27111" s="6"/>
      <c r="H27111" s="8"/>
      <c r="I27111" s="4"/>
      <c r="V27111" s="27"/>
    </row>
    <row r="27112" spans="3:22" x14ac:dyDescent="0.3">
      <c r="C27112" s="6"/>
      <c r="H27112" s="8"/>
      <c r="I27112" s="4"/>
      <c r="V27112" s="27"/>
    </row>
    <row r="27113" spans="3:22" x14ac:dyDescent="0.3">
      <c r="C27113" s="6"/>
      <c r="H27113" s="8"/>
      <c r="I27113" s="4"/>
      <c r="V27113" s="27"/>
    </row>
    <row r="27114" spans="3:22" x14ac:dyDescent="0.3">
      <c r="C27114" s="6"/>
      <c r="H27114" s="8"/>
      <c r="I27114" s="4"/>
      <c r="V27114" s="27"/>
    </row>
    <row r="27115" spans="3:22" x14ac:dyDescent="0.3">
      <c r="C27115" s="6"/>
      <c r="H27115" s="8"/>
      <c r="I27115" s="4"/>
      <c r="V27115" s="27"/>
    </row>
    <row r="27116" spans="3:22" x14ac:dyDescent="0.3">
      <c r="C27116" s="6"/>
      <c r="H27116" s="8"/>
      <c r="I27116" s="4"/>
      <c r="V27116" s="27"/>
    </row>
    <row r="27117" spans="3:22" x14ac:dyDescent="0.3">
      <c r="C27117" s="6"/>
      <c r="H27117" s="8"/>
      <c r="I27117" s="4"/>
      <c r="V27117" s="27"/>
    </row>
    <row r="27118" spans="3:22" x14ac:dyDescent="0.3">
      <c r="C27118" s="6"/>
      <c r="H27118" s="8"/>
      <c r="I27118" s="4"/>
      <c r="V27118" s="27"/>
    </row>
    <row r="27119" spans="3:22" x14ac:dyDescent="0.3">
      <c r="C27119" s="6"/>
      <c r="H27119" s="8"/>
      <c r="I27119" s="4"/>
      <c r="V27119" s="27"/>
    </row>
    <row r="27120" spans="3:22" x14ac:dyDescent="0.3">
      <c r="C27120" s="6"/>
      <c r="H27120" s="8"/>
      <c r="I27120" s="4"/>
      <c r="V27120" s="27"/>
    </row>
    <row r="27121" spans="3:22" x14ac:dyDescent="0.3">
      <c r="C27121" s="6"/>
      <c r="H27121" s="8"/>
      <c r="I27121" s="4"/>
      <c r="V27121" s="27"/>
    </row>
    <row r="27122" spans="3:22" x14ac:dyDescent="0.3">
      <c r="C27122" s="6"/>
      <c r="H27122" s="8"/>
      <c r="I27122" s="4"/>
      <c r="V27122" s="27"/>
    </row>
    <row r="27123" spans="3:22" x14ac:dyDescent="0.3">
      <c r="C27123" s="6"/>
      <c r="H27123" s="8"/>
      <c r="I27123" s="4"/>
      <c r="V27123" s="27"/>
    </row>
    <row r="27124" spans="3:22" x14ac:dyDescent="0.3">
      <c r="C27124" s="6"/>
      <c r="H27124" s="8"/>
      <c r="I27124" s="4"/>
      <c r="V27124" s="27"/>
    </row>
    <row r="27125" spans="3:22" x14ac:dyDescent="0.3">
      <c r="C27125" s="6"/>
      <c r="H27125" s="8"/>
      <c r="I27125" s="4"/>
      <c r="V27125" s="27"/>
    </row>
    <row r="27126" spans="3:22" x14ac:dyDescent="0.3">
      <c r="C27126" s="6"/>
      <c r="H27126" s="8"/>
      <c r="I27126" s="4"/>
      <c r="V27126" s="27"/>
    </row>
    <row r="27127" spans="3:22" x14ac:dyDescent="0.3">
      <c r="C27127" s="6"/>
      <c r="H27127" s="8"/>
      <c r="I27127" s="4"/>
      <c r="V27127" s="27"/>
    </row>
    <row r="27128" spans="3:22" x14ac:dyDescent="0.3">
      <c r="C27128" s="6"/>
      <c r="H27128" s="8"/>
      <c r="I27128" s="4"/>
      <c r="V27128" s="27"/>
    </row>
    <row r="27129" spans="3:22" x14ac:dyDescent="0.3">
      <c r="C27129" s="6"/>
      <c r="H27129" s="8"/>
      <c r="I27129" s="4"/>
      <c r="V27129" s="27"/>
    </row>
    <row r="27130" spans="3:22" x14ac:dyDescent="0.3">
      <c r="C27130" s="6"/>
      <c r="H27130" s="8"/>
      <c r="I27130" s="4"/>
      <c r="V27130" s="27"/>
    </row>
    <row r="27131" spans="3:22" x14ac:dyDescent="0.3">
      <c r="C27131" s="6"/>
      <c r="H27131" s="8"/>
      <c r="I27131" s="4"/>
      <c r="V27131" s="27"/>
    </row>
    <row r="27132" spans="3:22" x14ac:dyDescent="0.3">
      <c r="C27132" s="6"/>
      <c r="H27132" s="8"/>
      <c r="I27132" s="4"/>
      <c r="V27132" s="27"/>
    </row>
    <row r="27133" spans="3:22" x14ac:dyDescent="0.3">
      <c r="C27133" s="6"/>
      <c r="H27133" s="8"/>
      <c r="I27133" s="4"/>
      <c r="V27133" s="27"/>
    </row>
    <row r="27134" spans="3:22" x14ac:dyDescent="0.3">
      <c r="C27134" s="6"/>
      <c r="H27134" s="8"/>
      <c r="I27134" s="4"/>
      <c r="V27134" s="27"/>
    </row>
    <row r="27135" spans="3:22" x14ac:dyDescent="0.3">
      <c r="C27135" s="6"/>
      <c r="H27135" s="8"/>
      <c r="I27135" s="4"/>
      <c r="V27135" s="27"/>
    </row>
    <row r="27136" spans="3:22" x14ac:dyDescent="0.3">
      <c r="C27136" s="6"/>
      <c r="H27136" s="8"/>
      <c r="I27136" s="4"/>
      <c r="V27136" s="27"/>
    </row>
    <row r="27137" spans="3:22" x14ac:dyDescent="0.3">
      <c r="C27137" s="6"/>
      <c r="H27137" s="8"/>
      <c r="I27137" s="4"/>
      <c r="V27137" s="27"/>
    </row>
    <row r="27138" spans="3:22" x14ac:dyDescent="0.3">
      <c r="C27138" s="6"/>
      <c r="H27138" s="8"/>
      <c r="I27138" s="4"/>
      <c r="V27138" s="27"/>
    </row>
    <row r="27139" spans="3:22" x14ac:dyDescent="0.3">
      <c r="C27139" s="6"/>
      <c r="H27139" s="8"/>
      <c r="I27139" s="4"/>
      <c r="V27139" s="27"/>
    </row>
    <row r="27140" spans="3:22" x14ac:dyDescent="0.3">
      <c r="C27140" s="6"/>
      <c r="H27140" s="8"/>
      <c r="I27140" s="4"/>
      <c r="V27140" s="27"/>
    </row>
    <row r="27141" spans="3:22" x14ac:dyDescent="0.3">
      <c r="C27141" s="6"/>
      <c r="H27141" s="8"/>
      <c r="I27141" s="4"/>
      <c r="V27141" s="27"/>
    </row>
    <row r="27142" spans="3:22" x14ac:dyDescent="0.3">
      <c r="C27142" s="6"/>
      <c r="H27142" s="8"/>
      <c r="I27142" s="4"/>
      <c r="V27142" s="27"/>
    </row>
    <row r="27143" spans="3:22" x14ac:dyDescent="0.3">
      <c r="C27143" s="6"/>
      <c r="H27143" s="8"/>
      <c r="I27143" s="4"/>
      <c r="V27143" s="27"/>
    </row>
    <row r="27144" spans="3:22" x14ac:dyDescent="0.3">
      <c r="C27144" s="6"/>
      <c r="H27144" s="8"/>
      <c r="I27144" s="4"/>
      <c r="V27144" s="27"/>
    </row>
    <row r="27145" spans="3:22" x14ac:dyDescent="0.3">
      <c r="C27145" s="6"/>
      <c r="H27145" s="8"/>
      <c r="I27145" s="4"/>
      <c r="V27145" s="27"/>
    </row>
    <row r="27146" spans="3:22" x14ac:dyDescent="0.3">
      <c r="C27146" s="6"/>
      <c r="H27146" s="8"/>
      <c r="I27146" s="4"/>
      <c r="V27146" s="27"/>
    </row>
    <row r="27147" spans="3:22" x14ac:dyDescent="0.3">
      <c r="C27147" s="6"/>
      <c r="H27147" s="8"/>
      <c r="I27147" s="4"/>
      <c r="V27147" s="27"/>
    </row>
    <row r="27148" spans="3:22" x14ac:dyDescent="0.3">
      <c r="C27148" s="6"/>
      <c r="H27148" s="8"/>
      <c r="I27148" s="4"/>
      <c r="V27148" s="27"/>
    </row>
    <row r="27149" spans="3:22" x14ac:dyDescent="0.3">
      <c r="C27149" s="6"/>
      <c r="H27149" s="8"/>
      <c r="I27149" s="4"/>
      <c r="V27149" s="27"/>
    </row>
    <row r="27150" spans="3:22" x14ac:dyDescent="0.3">
      <c r="C27150" s="6"/>
      <c r="H27150" s="8"/>
      <c r="I27150" s="4"/>
      <c r="V27150" s="27"/>
    </row>
    <row r="27151" spans="3:22" x14ac:dyDescent="0.3">
      <c r="C27151" s="6"/>
      <c r="H27151" s="8"/>
      <c r="I27151" s="4"/>
      <c r="V27151" s="27"/>
    </row>
    <row r="27152" spans="3:22" x14ac:dyDescent="0.3">
      <c r="C27152" s="6"/>
      <c r="H27152" s="8"/>
      <c r="I27152" s="4"/>
      <c r="V27152" s="27"/>
    </row>
    <row r="27153" spans="3:22" x14ac:dyDescent="0.3">
      <c r="C27153" s="6"/>
      <c r="H27153" s="8"/>
      <c r="I27153" s="4"/>
      <c r="V27153" s="27"/>
    </row>
    <row r="27154" spans="3:22" x14ac:dyDescent="0.3">
      <c r="C27154" s="6"/>
      <c r="H27154" s="8"/>
      <c r="I27154" s="4"/>
      <c r="V27154" s="27"/>
    </row>
    <row r="27155" spans="3:22" x14ac:dyDescent="0.3">
      <c r="C27155" s="6"/>
      <c r="H27155" s="8"/>
      <c r="I27155" s="4"/>
      <c r="V27155" s="27"/>
    </row>
    <row r="27156" spans="3:22" x14ac:dyDescent="0.3">
      <c r="C27156" s="6"/>
      <c r="H27156" s="8"/>
      <c r="I27156" s="4"/>
      <c r="V27156" s="27"/>
    </row>
    <row r="27157" spans="3:22" x14ac:dyDescent="0.3">
      <c r="C27157" s="6"/>
      <c r="H27157" s="8"/>
      <c r="I27157" s="4"/>
      <c r="V27157" s="27"/>
    </row>
    <row r="27158" spans="3:22" x14ac:dyDescent="0.3">
      <c r="C27158" s="6"/>
      <c r="H27158" s="8"/>
      <c r="I27158" s="4"/>
      <c r="V27158" s="27"/>
    </row>
    <row r="27159" spans="3:22" x14ac:dyDescent="0.3">
      <c r="C27159" s="6"/>
      <c r="H27159" s="8"/>
      <c r="I27159" s="4"/>
      <c r="V27159" s="27"/>
    </row>
    <row r="27160" spans="3:22" x14ac:dyDescent="0.3">
      <c r="C27160" s="6"/>
      <c r="H27160" s="8"/>
      <c r="I27160" s="4"/>
      <c r="V27160" s="27"/>
    </row>
    <row r="27161" spans="3:22" x14ac:dyDescent="0.3">
      <c r="C27161" s="6"/>
      <c r="H27161" s="8"/>
      <c r="I27161" s="4"/>
      <c r="V27161" s="27"/>
    </row>
    <row r="27162" spans="3:22" x14ac:dyDescent="0.3">
      <c r="C27162" s="6"/>
      <c r="H27162" s="8"/>
      <c r="I27162" s="4"/>
      <c r="V27162" s="27"/>
    </row>
    <row r="27163" spans="3:22" x14ac:dyDescent="0.3">
      <c r="C27163" s="6"/>
      <c r="H27163" s="8"/>
      <c r="I27163" s="4"/>
      <c r="V27163" s="27"/>
    </row>
    <row r="27164" spans="3:22" x14ac:dyDescent="0.3">
      <c r="C27164" s="6"/>
      <c r="H27164" s="8"/>
      <c r="I27164" s="4"/>
      <c r="V27164" s="27"/>
    </row>
    <row r="27165" spans="3:22" x14ac:dyDescent="0.3">
      <c r="C27165" s="6"/>
      <c r="H27165" s="8"/>
      <c r="I27165" s="4"/>
      <c r="V27165" s="27"/>
    </row>
    <row r="27166" spans="3:22" x14ac:dyDescent="0.3">
      <c r="C27166" s="6"/>
      <c r="H27166" s="8"/>
      <c r="I27166" s="4"/>
      <c r="V27166" s="27"/>
    </row>
    <row r="27167" spans="3:22" x14ac:dyDescent="0.3">
      <c r="C27167" s="6"/>
      <c r="H27167" s="8"/>
      <c r="I27167" s="4"/>
      <c r="V27167" s="27"/>
    </row>
    <row r="27168" spans="3:22" x14ac:dyDescent="0.3">
      <c r="C27168" s="6"/>
      <c r="H27168" s="8"/>
      <c r="I27168" s="4"/>
      <c r="V27168" s="27"/>
    </row>
    <row r="27169" spans="3:22" x14ac:dyDescent="0.3">
      <c r="C27169" s="6"/>
      <c r="H27169" s="8"/>
      <c r="I27169" s="4"/>
      <c r="V27169" s="27"/>
    </row>
    <row r="27170" spans="3:22" x14ac:dyDescent="0.3">
      <c r="C27170" s="6"/>
      <c r="H27170" s="8"/>
      <c r="I27170" s="4"/>
      <c r="V27170" s="27"/>
    </row>
    <row r="27171" spans="3:22" x14ac:dyDescent="0.3">
      <c r="C27171" s="6"/>
      <c r="H27171" s="8"/>
      <c r="I27171" s="4"/>
      <c r="V27171" s="27"/>
    </row>
    <row r="27172" spans="3:22" x14ac:dyDescent="0.3">
      <c r="C27172" s="6"/>
      <c r="H27172" s="8"/>
      <c r="I27172" s="4"/>
      <c r="V27172" s="27"/>
    </row>
    <row r="27173" spans="3:22" x14ac:dyDescent="0.3">
      <c r="C27173" s="6"/>
      <c r="H27173" s="8"/>
      <c r="I27173" s="4"/>
      <c r="V27173" s="27"/>
    </row>
    <row r="27174" spans="3:22" x14ac:dyDescent="0.3">
      <c r="C27174" s="6"/>
      <c r="H27174" s="8"/>
      <c r="I27174" s="4"/>
      <c r="V27174" s="27"/>
    </row>
    <row r="27175" spans="3:22" x14ac:dyDescent="0.3">
      <c r="C27175" s="6"/>
      <c r="H27175" s="8"/>
      <c r="I27175" s="4"/>
      <c r="V27175" s="27"/>
    </row>
    <row r="27176" spans="3:22" x14ac:dyDescent="0.3">
      <c r="C27176" s="6"/>
      <c r="H27176" s="8"/>
      <c r="I27176" s="4"/>
      <c r="V27176" s="27"/>
    </row>
    <row r="27177" spans="3:22" x14ac:dyDescent="0.3">
      <c r="C27177" s="6"/>
      <c r="H27177" s="8"/>
      <c r="I27177" s="4"/>
      <c r="V27177" s="27"/>
    </row>
    <row r="27178" spans="3:22" x14ac:dyDescent="0.3">
      <c r="C27178" s="6"/>
      <c r="H27178" s="8"/>
      <c r="I27178" s="4"/>
      <c r="V27178" s="27"/>
    </row>
    <row r="27179" spans="3:22" x14ac:dyDescent="0.3">
      <c r="C27179" s="6"/>
      <c r="H27179" s="8"/>
      <c r="I27179" s="4"/>
      <c r="V27179" s="27"/>
    </row>
    <row r="27180" spans="3:22" x14ac:dyDescent="0.3">
      <c r="C27180" s="6"/>
      <c r="H27180" s="8"/>
      <c r="I27180" s="4"/>
      <c r="V27180" s="27"/>
    </row>
    <row r="27181" spans="3:22" x14ac:dyDescent="0.3">
      <c r="C27181" s="6"/>
      <c r="H27181" s="8"/>
      <c r="I27181" s="4"/>
      <c r="V27181" s="27"/>
    </row>
    <row r="27182" spans="3:22" x14ac:dyDescent="0.3">
      <c r="C27182" s="6"/>
      <c r="H27182" s="8"/>
      <c r="I27182" s="4"/>
      <c r="V27182" s="27"/>
    </row>
    <row r="27183" spans="3:22" x14ac:dyDescent="0.3">
      <c r="C27183" s="6"/>
      <c r="H27183" s="8"/>
      <c r="I27183" s="4"/>
      <c r="V27183" s="27"/>
    </row>
    <row r="27184" spans="3:22" x14ac:dyDescent="0.3">
      <c r="C27184" s="6"/>
      <c r="H27184" s="8"/>
      <c r="I27184" s="4"/>
      <c r="V27184" s="27"/>
    </row>
    <row r="27185" spans="3:22" x14ac:dyDescent="0.3">
      <c r="C27185" s="6"/>
      <c r="H27185" s="8"/>
      <c r="I27185" s="4"/>
      <c r="V27185" s="27"/>
    </row>
    <row r="27186" spans="3:22" x14ac:dyDescent="0.3">
      <c r="C27186" s="6"/>
      <c r="H27186" s="8"/>
      <c r="I27186" s="4"/>
      <c r="V27186" s="27"/>
    </row>
    <row r="27187" spans="3:22" x14ac:dyDescent="0.3">
      <c r="C27187" s="6"/>
      <c r="H27187" s="8"/>
      <c r="I27187" s="4"/>
      <c r="V27187" s="27"/>
    </row>
    <row r="27188" spans="3:22" x14ac:dyDescent="0.3">
      <c r="C27188" s="6"/>
      <c r="H27188" s="8"/>
      <c r="I27188" s="4"/>
      <c r="V27188" s="27"/>
    </row>
    <row r="27189" spans="3:22" x14ac:dyDescent="0.3">
      <c r="C27189" s="6"/>
      <c r="H27189" s="8"/>
      <c r="I27189" s="4"/>
      <c r="V27189" s="27"/>
    </row>
    <row r="27190" spans="3:22" x14ac:dyDescent="0.3">
      <c r="C27190" s="6"/>
      <c r="H27190" s="8"/>
      <c r="I27190" s="4"/>
      <c r="V27190" s="27"/>
    </row>
    <row r="27191" spans="3:22" x14ac:dyDescent="0.3">
      <c r="C27191" s="6"/>
      <c r="H27191" s="8"/>
      <c r="I27191" s="4"/>
      <c r="V27191" s="27"/>
    </row>
    <row r="27192" spans="3:22" x14ac:dyDescent="0.3">
      <c r="C27192" s="6"/>
      <c r="H27192" s="8"/>
      <c r="I27192" s="4"/>
      <c r="V27192" s="27"/>
    </row>
    <row r="27193" spans="3:22" x14ac:dyDescent="0.3">
      <c r="C27193" s="6"/>
      <c r="H27193" s="8"/>
      <c r="I27193" s="4"/>
      <c r="V27193" s="27"/>
    </row>
    <row r="27194" spans="3:22" x14ac:dyDescent="0.3">
      <c r="C27194" s="6"/>
      <c r="H27194" s="8"/>
      <c r="I27194" s="4"/>
      <c r="V27194" s="27"/>
    </row>
    <row r="27195" spans="3:22" x14ac:dyDescent="0.3">
      <c r="C27195" s="6"/>
      <c r="H27195" s="8"/>
      <c r="I27195" s="4"/>
      <c r="V27195" s="27"/>
    </row>
    <row r="27196" spans="3:22" x14ac:dyDescent="0.3">
      <c r="C27196" s="6"/>
      <c r="H27196" s="8"/>
      <c r="I27196" s="4"/>
      <c r="V27196" s="27"/>
    </row>
    <row r="27197" spans="3:22" x14ac:dyDescent="0.3">
      <c r="C27197" s="6"/>
      <c r="H27197" s="8"/>
      <c r="I27197" s="4"/>
      <c r="V27197" s="27"/>
    </row>
    <row r="27198" spans="3:22" x14ac:dyDescent="0.3">
      <c r="C27198" s="6"/>
      <c r="H27198" s="8"/>
      <c r="I27198" s="4"/>
      <c r="V27198" s="27"/>
    </row>
    <row r="27199" spans="3:22" x14ac:dyDescent="0.3">
      <c r="C27199" s="6"/>
      <c r="H27199" s="8"/>
      <c r="I27199" s="4"/>
      <c r="V27199" s="27"/>
    </row>
    <row r="27200" spans="3:22" x14ac:dyDescent="0.3">
      <c r="C27200" s="6"/>
      <c r="H27200" s="8"/>
      <c r="I27200" s="4"/>
      <c r="V27200" s="27"/>
    </row>
    <row r="27201" spans="3:22" x14ac:dyDescent="0.3">
      <c r="C27201" s="6"/>
      <c r="H27201" s="8"/>
      <c r="I27201" s="4"/>
      <c r="V27201" s="27"/>
    </row>
    <row r="27202" spans="3:22" x14ac:dyDescent="0.3">
      <c r="C27202" s="6"/>
      <c r="H27202" s="8"/>
      <c r="I27202" s="4"/>
      <c r="V27202" s="27"/>
    </row>
    <row r="27203" spans="3:22" x14ac:dyDescent="0.3">
      <c r="C27203" s="6"/>
      <c r="H27203" s="8"/>
      <c r="I27203" s="4"/>
      <c r="V27203" s="27"/>
    </row>
    <row r="27204" spans="3:22" x14ac:dyDescent="0.3">
      <c r="C27204" s="6"/>
      <c r="H27204" s="8"/>
      <c r="I27204" s="4"/>
      <c r="V27204" s="27"/>
    </row>
    <row r="27205" spans="3:22" x14ac:dyDescent="0.3">
      <c r="C27205" s="6"/>
      <c r="H27205" s="8"/>
      <c r="I27205" s="4"/>
      <c r="V27205" s="27"/>
    </row>
    <row r="27206" spans="3:22" x14ac:dyDescent="0.3">
      <c r="C27206" s="6"/>
      <c r="H27206" s="8"/>
      <c r="I27206" s="4"/>
      <c r="V27206" s="27"/>
    </row>
    <row r="27207" spans="3:22" x14ac:dyDescent="0.3">
      <c r="C27207" s="6"/>
      <c r="H27207" s="8"/>
      <c r="I27207" s="4"/>
      <c r="V27207" s="27"/>
    </row>
    <row r="27208" spans="3:22" x14ac:dyDescent="0.3">
      <c r="C27208" s="6"/>
      <c r="H27208" s="8"/>
      <c r="I27208" s="4"/>
      <c r="V27208" s="27"/>
    </row>
    <row r="27209" spans="3:22" x14ac:dyDescent="0.3">
      <c r="C27209" s="6"/>
      <c r="H27209" s="8"/>
      <c r="I27209" s="4"/>
      <c r="V27209" s="27"/>
    </row>
    <row r="27210" spans="3:22" x14ac:dyDescent="0.3">
      <c r="C27210" s="6"/>
      <c r="H27210" s="8"/>
      <c r="I27210" s="4"/>
      <c r="V27210" s="27"/>
    </row>
    <row r="27211" spans="3:22" x14ac:dyDescent="0.3">
      <c r="C27211" s="6"/>
      <c r="H27211" s="8"/>
      <c r="I27211" s="4"/>
      <c r="V27211" s="27"/>
    </row>
    <row r="27212" spans="3:22" x14ac:dyDescent="0.3">
      <c r="C27212" s="6"/>
      <c r="H27212" s="8"/>
      <c r="I27212" s="4"/>
      <c r="V27212" s="27"/>
    </row>
    <row r="27213" spans="3:22" x14ac:dyDescent="0.3">
      <c r="C27213" s="6"/>
      <c r="H27213" s="8"/>
      <c r="I27213" s="4"/>
      <c r="V27213" s="27"/>
    </row>
    <row r="27214" spans="3:22" x14ac:dyDescent="0.3">
      <c r="C27214" s="6"/>
      <c r="H27214" s="8"/>
      <c r="I27214" s="4"/>
      <c r="V27214" s="27"/>
    </row>
    <row r="27215" spans="3:22" x14ac:dyDescent="0.3">
      <c r="C27215" s="6"/>
      <c r="H27215" s="8"/>
      <c r="I27215" s="4"/>
      <c r="V27215" s="27"/>
    </row>
    <row r="27216" spans="3:22" x14ac:dyDescent="0.3">
      <c r="C27216" s="6"/>
      <c r="H27216" s="8"/>
      <c r="I27216" s="4"/>
      <c r="V27216" s="27"/>
    </row>
    <row r="27217" spans="3:22" x14ac:dyDescent="0.3">
      <c r="C27217" s="6"/>
      <c r="H27217" s="8"/>
      <c r="I27217" s="4"/>
      <c r="V27217" s="27"/>
    </row>
    <row r="27218" spans="3:22" x14ac:dyDescent="0.3">
      <c r="C27218" s="6"/>
      <c r="H27218" s="8"/>
      <c r="I27218" s="4"/>
      <c r="V27218" s="27"/>
    </row>
    <row r="27219" spans="3:22" x14ac:dyDescent="0.3">
      <c r="C27219" s="6"/>
      <c r="H27219" s="8"/>
      <c r="I27219" s="4"/>
      <c r="V27219" s="27"/>
    </row>
    <row r="27220" spans="3:22" x14ac:dyDescent="0.3">
      <c r="C27220" s="6"/>
      <c r="H27220" s="8"/>
      <c r="I27220" s="4"/>
      <c r="V27220" s="27"/>
    </row>
    <row r="27221" spans="3:22" x14ac:dyDescent="0.3">
      <c r="C27221" s="6"/>
      <c r="H27221" s="8"/>
      <c r="I27221" s="4"/>
      <c r="V27221" s="27"/>
    </row>
    <row r="27222" spans="3:22" x14ac:dyDescent="0.3">
      <c r="C27222" s="6"/>
      <c r="H27222" s="8"/>
      <c r="I27222" s="4"/>
      <c r="V27222" s="27"/>
    </row>
    <row r="27223" spans="3:22" x14ac:dyDescent="0.3">
      <c r="C27223" s="6"/>
      <c r="H27223" s="8"/>
      <c r="I27223" s="4"/>
      <c r="V27223" s="27"/>
    </row>
    <row r="27224" spans="3:22" x14ac:dyDescent="0.3">
      <c r="C27224" s="6"/>
      <c r="H27224" s="8"/>
      <c r="I27224" s="4"/>
      <c r="V27224" s="27"/>
    </row>
    <row r="27225" spans="3:22" x14ac:dyDescent="0.3">
      <c r="C27225" s="6"/>
      <c r="H27225" s="8"/>
      <c r="I27225" s="4"/>
      <c r="V27225" s="27"/>
    </row>
    <row r="27226" spans="3:22" x14ac:dyDescent="0.3">
      <c r="C27226" s="6"/>
      <c r="H27226" s="8"/>
      <c r="I27226" s="4"/>
      <c r="V27226" s="27"/>
    </row>
    <row r="27227" spans="3:22" x14ac:dyDescent="0.3">
      <c r="C27227" s="6"/>
      <c r="H27227" s="8"/>
      <c r="I27227" s="4"/>
      <c r="V27227" s="27"/>
    </row>
    <row r="27228" spans="3:22" x14ac:dyDescent="0.3">
      <c r="C27228" s="6"/>
      <c r="H27228" s="8"/>
      <c r="I27228" s="4"/>
      <c r="V27228" s="27"/>
    </row>
    <row r="27229" spans="3:22" x14ac:dyDescent="0.3">
      <c r="C27229" s="6"/>
      <c r="H27229" s="8"/>
      <c r="I27229" s="4"/>
      <c r="V27229" s="27"/>
    </row>
    <row r="27230" spans="3:22" x14ac:dyDescent="0.3">
      <c r="C27230" s="6"/>
      <c r="H27230" s="8"/>
      <c r="I27230" s="4"/>
      <c r="V27230" s="27"/>
    </row>
    <row r="27231" spans="3:22" x14ac:dyDescent="0.3">
      <c r="C27231" s="6"/>
      <c r="H27231" s="8"/>
      <c r="I27231" s="4"/>
      <c r="V27231" s="27"/>
    </row>
    <row r="27232" spans="3:22" x14ac:dyDescent="0.3">
      <c r="C27232" s="6"/>
      <c r="H27232" s="8"/>
      <c r="I27232" s="4"/>
      <c r="V27232" s="27"/>
    </row>
    <row r="27233" spans="3:22" x14ac:dyDescent="0.3">
      <c r="C27233" s="6"/>
      <c r="H27233" s="8"/>
      <c r="I27233" s="4"/>
      <c r="V27233" s="27"/>
    </row>
    <row r="27234" spans="3:22" x14ac:dyDescent="0.3">
      <c r="C27234" s="6"/>
      <c r="H27234" s="8"/>
      <c r="I27234" s="4"/>
      <c r="V27234" s="27"/>
    </row>
    <row r="27235" spans="3:22" x14ac:dyDescent="0.3">
      <c r="C27235" s="6"/>
      <c r="H27235" s="8"/>
      <c r="I27235" s="4"/>
      <c r="V27235" s="27"/>
    </row>
    <row r="27236" spans="3:22" x14ac:dyDescent="0.3">
      <c r="C27236" s="6"/>
      <c r="H27236" s="8"/>
      <c r="I27236" s="4"/>
      <c r="V27236" s="27"/>
    </row>
    <row r="27237" spans="3:22" x14ac:dyDescent="0.3">
      <c r="C27237" s="6"/>
      <c r="H27237" s="8"/>
      <c r="I27237" s="4"/>
      <c r="V27237" s="27"/>
    </row>
    <row r="27238" spans="3:22" x14ac:dyDescent="0.3">
      <c r="C27238" s="6"/>
      <c r="H27238" s="8"/>
      <c r="I27238" s="4"/>
      <c r="V27238" s="27"/>
    </row>
    <row r="27239" spans="3:22" x14ac:dyDescent="0.3">
      <c r="C27239" s="6"/>
      <c r="H27239" s="8"/>
      <c r="I27239" s="4"/>
      <c r="V27239" s="27"/>
    </row>
    <row r="27240" spans="3:22" x14ac:dyDescent="0.3">
      <c r="C27240" s="6"/>
      <c r="H27240" s="8"/>
      <c r="I27240" s="4"/>
      <c r="V27240" s="27"/>
    </row>
    <row r="27241" spans="3:22" x14ac:dyDescent="0.3">
      <c r="C27241" s="6"/>
      <c r="H27241" s="8"/>
      <c r="I27241" s="4"/>
      <c r="V27241" s="27"/>
    </row>
    <row r="27242" spans="3:22" x14ac:dyDescent="0.3">
      <c r="C27242" s="6"/>
      <c r="H27242" s="8"/>
      <c r="I27242" s="4"/>
      <c r="V27242" s="27"/>
    </row>
    <row r="27243" spans="3:22" x14ac:dyDescent="0.3">
      <c r="C27243" s="6"/>
      <c r="H27243" s="8"/>
      <c r="I27243" s="4"/>
      <c r="V27243" s="27"/>
    </row>
    <row r="27244" spans="3:22" x14ac:dyDescent="0.3">
      <c r="C27244" s="6"/>
      <c r="H27244" s="8"/>
      <c r="I27244" s="4"/>
      <c r="V27244" s="27"/>
    </row>
    <row r="27245" spans="3:22" x14ac:dyDescent="0.3">
      <c r="C27245" s="6"/>
      <c r="H27245" s="8"/>
      <c r="I27245" s="4"/>
      <c r="V27245" s="27"/>
    </row>
    <row r="27246" spans="3:22" x14ac:dyDescent="0.3">
      <c r="C27246" s="6"/>
      <c r="H27246" s="8"/>
      <c r="I27246" s="4"/>
      <c r="V27246" s="27"/>
    </row>
    <row r="27247" spans="3:22" x14ac:dyDescent="0.3">
      <c r="C27247" s="6"/>
      <c r="H27247" s="8"/>
      <c r="I27247" s="4"/>
      <c r="V27247" s="27"/>
    </row>
    <row r="27248" spans="3:22" x14ac:dyDescent="0.3">
      <c r="C27248" s="6"/>
      <c r="H27248" s="8"/>
      <c r="I27248" s="4"/>
      <c r="V27248" s="27"/>
    </row>
    <row r="27249" spans="3:22" x14ac:dyDescent="0.3">
      <c r="C27249" s="6"/>
      <c r="H27249" s="8"/>
      <c r="I27249" s="4"/>
      <c r="V27249" s="27"/>
    </row>
    <row r="27250" spans="3:22" x14ac:dyDescent="0.3">
      <c r="C27250" s="6"/>
      <c r="H27250" s="8"/>
      <c r="I27250" s="4"/>
      <c r="V27250" s="27"/>
    </row>
    <row r="27251" spans="3:22" x14ac:dyDescent="0.3">
      <c r="C27251" s="6"/>
      <c r="H27251" s="8"/>
      <c r="I27251" s="4"/>
      <c r="V27251" s="27"/>
    </row>
    <row r="27252" spans="3:22" x14ac:dyDescent="0.3">
      <c r="C27252" s="6"/>
      <c r="H27252" s="8"/>
      <c r="I27252" s="4"/>
      <c r="V27252" s="27"/>
    </row>
    <row r="27253" spans="3:22" x14ac:dyDescent="0.3">
      <c r="C27253" s="6"/>
      <c r="H27253" s="8"/>
      <c r="I27253" s="4"/>
      <c r="V27253" s="27"/>
    </row>
    <row r="27254" spans="3:22" x14ac:dyDescent="0.3">
      <c r="C27254" s="6"/>
      <c r="H27254" s="8"/>
      <c r="I27254" s="4"/>
      <c r="V27254" s="27"/>
    </row>
    <row r="27255" spans="3:22" x14ac:dyDescent="0.3">
      <c r="C27255" s="6"/>
      <c r="H27255" s="8"/>
      <c r="I27255" s="4"/>
      <c r="V27255" s="27"/>
    </row>
    <row r="27256" spans="3:22" x14ac:dyDescent="0.3">
      <c r="C27256" s="6"/>
      <c r="H27256" s="8"/>
      <c r="I27256" s="4"/>
      <c r="V27256" s="27"/>
    </row>
    <row r="27257" spans="3:22" x14ac:dyDescent="0.3">
      <c r="C27257" s="6"/>
      <c r="H27257" s="8"/>
      <c r="I27257" s="4"/>
      <c r="V27257" s="27"/>
    </row>
    <row r="27258" spans="3:22" x14ac:dyDescent="0.3">
      <c r="C27258" s="6"/>
      <c r="H27258" s="8"/>
      <c r="I27258" s="4"/>
      <c r="V27258" s="27"/>
    </row>
    <row r="27259" spans="3:22" x14ac:dyDescent="0.3">
      <c r="C27259" s="6"/>
      <c r="H27259" s="8"/>
      <c r="I27259" s="4"/>
      <c r="V27259" s="27"/>
    </row>
    <row r="27260" spans="3:22" x14ac:dyDescent="0.3">
      <c r="C27260" s="6"/>
      <c r="H27260" s="8"/>
      <c r="I27260" s="4"/>
      <c r="V27260" s="27"/>
    </row>
    <row r="27261" spans="3:22" x14ac:dyDescent="0.3">
      <c r="C27261" s="6"/>
      <c r="H27261" s="8"/>
      <c r="I27261" s="4"/>
      <c r="V27261" s="27"/>
    </row>
    <row r="27262" spans="3:22" x14ac:dyDescent="0.3">
      <c r="C27262" s="6"/>
      <c r="H27262" s="8"/>
      <c r="I27262" s="4"/>
      <c r="V27262" s="27"/>
    </row>
    <row r="27263" spans="3:22" x14ac:dyDescent="0.3">
      <c r="C27263" s="6"/>
      <c r="H27263" s="8"/>
      <c r="I27263" s="4"/>
      <c r="V27263" s="27"/>
    </row>
    <row r="27264" spans="3:22" x14ac:dyDescent="0.3">
      <c r="C27264" s="6"/>
      <c r="H27264" s="8"/>
      <c r="I27264" s="4"/>
      <c r="V27264" s="27"/>
    </row>
    <row r="27265" spans="3:22" x14ac:dyDescent="0.3">
      <c r="C27265" s="6"/>
      <c r="H27265" s="8"/>
      <c r="I27265" s="4"/>
      <c r="V27265" s="27"/>
    </row>
    <row r="27266" spans="3:22" x14ac:dyDescent="0.3">
      <c r="C27266" s="6"/>
      <c r="H27266" s="8"/>
      <c r="I27266" s="4"/>
      <c r="V27266" s="27"/>
    </row>
    <row r="27267" spans="3:22" x14ac:dyDescent="0.3">
      <c r="C27267" s="6"/>
      <c r="H27267" s="8"/>
      <c r="I27267" s="4"/>
      <c r="V27267" s="27"/>
    </row>
    <row r="27268" spans="3:22" x14ac:dyDescent="0.3">
      <c r="C27268" s="6"/>
      <c r="H27268" s="8"/>
      <c r="I27268" s="4"/>
      <c r="V27268" s="27"/>
    </row>
    <row r="27269" spans="3:22" x14ac:dyDescent="0.3">
      <c r="C27269" s="6"/>
      <c r="H27269" s="8"/>
      <c r="I27269" s="4"/>
      <c r="V27269" s="27"/>
    </row>
    <row r="27270" spans="3:22" x14ac:dyDescent="0.3">
      <c r="C27270" s="6"/>
      <c r="H27270" s="8"/>
      <c r="I27270" s="4"/>
      <c r="V27270" s="27"/>
    </row>
    <row r="27271" spans="3:22" x14ac:dyDescent="0.3">
      <c r="C27271" s="6"/>
      <c r="H27271" s="8"/>
      <c r="I27271" s="4"/>
      <c r="V27271" s="27"/>
    </row>
    <row r="27272" spans="3:22" x14ac:dyDescent="0.3">
      <c r="C27272" s="6"/>
      <c r="H27272" s="8"/>
      <c r="I27272" s="4"/>
      <c r="V27272" s="27"/>
    </row>
    <row r="27273" spans="3:22" x14ac:dyDescent="0.3">
      <c r="C27273" s="6"/>
      <c r="H27273" s="8"/>
      <c r="I27273" s="4"/>
      <c r="V27273" s="27"/>
    </row>
    <row r="27274" spans="3:22" x14ac:dyDescent="0.3">
      <c r="C27274" s="6"/>
      <c r="H27274" s="8"/>
      <c r="I27274" s="4"/>
      <c r="V27274" s="27"/>
    </row>
    <row r="27275" spans="3:22" x14ac:dyDescent="0.3">
      <c r="C27275" s="6"/>
      <c r="H27275" s="8"/>
      <c r="I27275" s="4"/>
      <c r="V27275" s="27"/>
    </row>
    <row r="27276" spans="3:22" x14ac:dyDescent="0.3">
      <c r="C27276" s="6"/>
      <c r="H27276" s="8"/>
      <c r="I27276" s="4"/>
      <c r="V27276" s="27"/>
    </row>
    <row r="27277" spans="3:22" x14ac:dyDescent="0.3">
      <c r="C27277" s="6"/>
      <c r="H27277" s="8"/>
      <c r="I27277" s="4"/>
      <c r="V27277" s="27"/>
    </row>
    <row r="27278" spans="3:22" x14ac:dyDescent="0.3">
      <c r="C27278" s="6"/>
      <c r="H27278" s="8"/>
      <c r="I27278" s="4"/>
      <c r="V27278" s="27"/>
    </row>
    <row r="27279" spans="3:22" x14ac:dyDescent="0.3">
      <c r="C27279" s="6"/>
      <c r="H27279" s="8"/>
      <c r="I27279" s="4"/>
      <c r="V27279" s="27"/>
    </row>
    <row r="27280" spans="3:22" x14ac:dyDescent="0.3">
      <c r="C27280" s="6"/>
      <c r="H27280" s="8"/>
      <c r="I27280" s="4"/>
      <c r="V27280" s="27"/>
    </row>
    <row r="27281" spans="3:22" x14ac:dyDescent="0.3">
      <c r="C27281" s="6"/>
      <c r="H27281" s="8"/>
      <c r="I27281" s="4"/>
      <c r="V27281" s="27"/>
    </row>
    <row r="27282" spans="3:22" x14ac:dyDescent="0.3">
      <c r="C27282" s="6"/>
      <c r="H27282" s="8"/>
      <c r="I27282" s="4"/>
      <c r="V27282" s="27"/>
    </row>
    <row r="27283" spans="3:22" x14ac:dyDescent="0.3">
      <c r="C27283" s="6"/>
      <c r="H27283" s="8"/>
      <c r="I27283" s="4"/>
      <c r="V27283" s="27"/>
    </row>
    <row r="27284" spans="3:22" x14ac:dyDescent="0.3">
      <c r="C27284" s="6"/>
      <c r="H27284" s="8"/>
      <c r="I27284" s="4"/>
      <c r="V27284" s="27"/>
    </row>
    <row r="27285" spans="3:22" x14ac:dyDescent="0.3">
      <c r="C27285" s="6"/>
      <c r="H27285" s="8"/>
      <c r="I27285" s="4"/>
      <c r="V27285" s="27"/>
    </row>
    <row r="27286" spans="3:22" x14ac:dyDescent="0.3">
      <c r="C27286" s="6"/>
      <c r="H27286" s="8"/>
      <c r="I27286" s="4"/>
      <c r="V27286" s="27"/>
    </row>
    <row r="27287" spans="3:22" x14ac:dyDescent="0.3">
      <c r="C27287" s="6"/>
      <c r="H27287" s="8"/>
      <c r="I27287" s="4"/>
      <c r="V27287" s="27"/>
    </row>
    <row r="27288" spans="3:22" x14ac:dyDescent="0.3">
      <c r="C27288" s="6"/>
      <c r="H27288" s="8"/>
      <c r="I27288" s="4"/>
      <c r="V27288" s="27"/>
    </row>
    <row r="27289" spans="3:22" x14ac:dyDescent="0.3">
      <c r="C27289" s="6"/>
      <c r="H27289" s="8"/>
      <c r="I27289" s="4"/>
      <c r="V27289" s="27"/>
    </row>
    <row r="27290" spans="3:22" x14ac:dyDescent="0.3">
      <c r="C27290" s="6"/>
      <c r="H27290" s="8"/>
      <c r="I27290" s="4"/>
      <c r="V27290" s="27"/>
    </row>
    <row r="27291" spans="3:22" x14ac:dyDescent="0.3">
      <c r="C27291" s="6"/>
      <c r="H27291" s="8"/>
      <c r="I27291" s="4"/>
      <c r="V27291" s="27"/>
    </row>
    <row r="27292" spans="3:22" x14ac:dyDescent="0.3">
      <c r="C27292" s="6"/>
      <c r="H27292" s="8"/>
      <c r="I27292" s="4"/>
      <c r="V27292" s="27"/>
    </row>
    <row r="27293" spans="3:22" x14ac:dyDescent="0.3">
      <c r="C27293" s="6"/>
      <c r="H27293" s="8"/>
      <c r="I27293" s="4"/>
      <c r="V27293" s="27"/>
    </row>
    <row r="27294" spans="3:22" x14ac:dyDescent="0.3">
      <c r="C27294" s="6"/>
      <c r="H27294" s="8"/>
      <c r="I27294" s="4"/>
      <c r="V27294" s="27"/>
    </row>
    <row r="27295" spans="3:22" x14ac:dyDescent="0.3">
      <c r="C27295" s="6"/>
      <c r="H27295" s="8"/>
      <c r="I27295" s="4"/>
      <c r="V27295" s="27"/>
    </row>
    <row r="27296" spans="3:22" x14ac:dyDescent="0.3">
      <c r="C27296" s="6"/>
      <c r="H27296" s="8"/>
      <c r="I27296" s="4"/>
      <c r="V27296" s="27"/>
    </row>
    <row r="27297" spans="3:22" x14ac:dyDescent="0.3">
      <c r="C27297" s="6"/>
      <c r="H27297" s="8"/>
      <c r="I27297" s="4"/>
      <c r="V27297" s="27"/>
    </row>
    <row r="27298" spans="3:22" x14ac:dyDescent="0.3">
      <c r="C27298" s="6"/>
      <c r="H27298" s="8"/>
      <c r="I27298" s="4"/>
      <c r="V27298" s="27"/>
    </row>
    <row r="27299" spans="3:22" x14ac:dyDescent="0.3">
      <c r="C27299" s="6"/>
      <c r="H27299" s="8"/>
      <c r="I27299" s="4"/>
      <c r="V27299" s="27"/>
    </row>
    <row r="27300" spans="3:22" x14ac:dyDescent="0.3">
      <c r="C27300" s="6"/>
      <c r="H27300" s="8"/>
      <c r="I27300" s="4"/>
      <c r="V27300" s="27"/>
    </row>
    <row r="27301" spans="3:22" x14ac:dyDescent="0.3">
      <c r="C27301" s="6"/>
      <c r="H27301" s="8"/>
      <c r="I27301" s="4"/>
      <c r="V27301" s="27"/>
    </row>
    <row r="27302" spans="3:22" x14ac:dyDescent="0.3">
      <c r="C27302" s="6"/>
      <c r="H27302" s="8"/>
      <c r="I27302" s="4"/>
      <c r="V27302" s="27"/>
    </row>
    <row r="27303" spans="3:22" x14ac:dyDescent="0.3">
      <c r="C27303" s="6"/>
      <c r="H27303" s="8"/>
      <c r="I27303" s="4"/>
      <c r="V27303" s="27"/>
    </row>
    <row r="27304" spans="3:22" x14ac:dyDescent="0.3">
      <c r="C27304" s="6"/>
      <c r="H27304" s="8"/>
      <c r="I27304" s="4"/>
      <c r="V27304" s="27"/>
    </row>
    <row r="27305" spans="3:22" x14ac:dyDescent="0.3">
      <c r="C27305" s="6"/>
      <c r="H27305" s="8"/>
      <c r="I27305" s="4"/>
      <c r="V27305" s="27"/>
    </row>
    <row r="27306" spans="3:22" x14ac:dyDescent="0.3">
      <c r="C27306" s="6"/>
      <c r="H27306" s="8"/>
      <c r="I27306" s="4"/>
      <c r="V27306" s="27"/>
    </row>
    <row r="27307" spans="3:22" x14ac:dyDescent="0.3">
      <c r="C27307" s="6"/>
      <c r="H27307" s="8"/>
      <c r="I27307" s="4"/>
      <c r="V27307" s="27"/>
    </row>
    <row r="27308" spans="3:22" x14ac:dyDescent="0.3">
      <c r="C27308" s="6"/>
      <c r="H27308" s="8"/>
      <c r="I27308" s="4"/>
      <c r="V27308" s="27"/>
    </row>
    <row r="27309" spans="3:22" x14ac:dyDescent="0.3">
      <c r="C27309" s="6"/>
      <c r="H27309" s="8"/>
      <c r="I27309" s="4"/>
      <c r="V27309" s="27"/>
    </row>
    <row r="27310" spans="3:22" x14ac:dyDescent="0.3">
      <c r="C27310" s="6"/>
      <c r="H27310" s="8"/>
      <c r="I27310" s="4"/>
      <c r="V27310" s="27"/>
    </row>
    <row r="27311" spans="3:22" x14ac:dyDescent="0.3">
      <c r="C27311" s="6"/>
      <c r="H27311" s="8"/>
      <c r="I27311" s="4"/>
      <c r="V27311" s="27"/>
    </row>
    <row r="27312" spans="3:22" x14ac:dyDescent="0.3">
      <c r="C27312" s="6"/>
      <c r="H27312" s="8"/>
      <c r="I27312" s="4"/>
      <c r="V27312" s="27"/>
    </row>
    <row r="27313" spans="3:22" x14ac:dyDescent="0.3">
      <c r="C27313" s="6"/>
      <c r="H27313" s="8"/>
      <c r="I27313" s="4"/>
      <c r="V27313" s="27"/>
    </row>
    <row r="27314" spans="3:22" x14ac:dyDescent="0.3">
      <c r="C27314" s="6"/>
      <c r="H27314" s="8"/>
      <c r="I27314" s="4"/>
      <c r="V27314" s="27"/>
    </row>
    <row r="27315" spans="3:22" x14ac:dyDescent="0.3">
      <c r="C27315" s="6"/>
      <c r="H27315" s="8"/>
      <c r="I27315" s="4"/>
      <c r="V27315" s="27"/>
    </row>
    <row r="27316" spans="3:22" x14ac:dyDescent="0.3">
      <c r="C27316" s="6"/>
      <c r="H27316" s="8"/>
      <c r="I27316" s="4"/>
      <c r="V27316" s="27"/>
    </row>
    <row r="27317" spans="3:22" x14ac:dyDescent="0.3">
      <c r="C27317" s="6"/>
      <c r="H27317" s="8"/>
      <c r="I27317" s="4"/>
      <c r="V27317" s="27"/>
    </row>
    <row r="27318" spans="3:22" x14ac:dyDescent="0.3">
      <c r="C27318" s="6"/>
      <c r="H27318" s="8"/>
      <c r="I27318" s="4"/>
      <c r="V27318" s="27"/>
    </row>
    <row r="27319" spans="3:22" x14ac:dyDescent="0.3">
      <c r="C27319" s="6"/>
      <c r="H27319" s="8"/>
      <c r="I27319" s="4"/>
      <c r="V27319" s="27"/>
    </row>
    <row r="27320" spans="3:22" x14ac:dyDescent="0.3">
      <c r="C27320" s="6"/>
      <c r="H27320" s="8"/>
      <c r="I27320" s="4"/>
      <c r="V27320" s="27"/>
    </row>
    <row r="27321" spans="3:22" x14ac:dyDescent="0.3">
      <c r="C27321" s="6"/>
      <c r="H27321" s="8"/>
      <c r="I27321" s="4"/>
      <c r="V27321" s="27"/>
    </row>
    <row r="27322" spans="3:22" x14ac:dyDescent="0.3">
      <c r="C27322" s="6"/>
      <c r="H27322" s="8"/>
      <c r="I27322" s="4"/>
      <c r="V27322" s="27"/>
    </row>
    <row r="27323" spans="3:22" x14ac:dyDescent="0.3">
      <c r="C27323" s="6"/>
      <c r="H27323" s="8"/>
      <c r="I27323" s="4"/>
      <c r="V27323" s="27"/>
    </row>
    <row r="27324" spans="3:22" x14ac:dyDescent="0.3">
      <c r="C27324" s="6"/>
      <c r="H27324" s="8"/>
      <c r="I27324" s="4"/>
      <c r="V27324" s="27"/>
    </row>
    <row r="27325" spans="3:22" x14ac:dyDescent="0.3">
      <c r="C27325" s="6"/>
      <c r="H27325" s="8"/>
      <c r="I27325" s="4"/>
      <c r="V27325" s="27"/>
    </row>
    <row r="27326" spans="3:22" x14ac:dyDescent="0.3">
      <c r="C27326" s="6"/>
      <c r="H27326" s="8"/>
      <c r="I27326" s="4"/>
      <c r="V27326" s="27"/>
    </row>
    <row r="27327" spans="3:22" x14ac:dyDescent="0.3">
      <c r="C27327" s="6"/>
      <c r="H27327" s="8"/>
      <c r="I27327" s="4"/>
      <c r="V27327" s="27"/>
    </row>
    <row r="27328" spans="3:22" x14ac:dyDescent="0.3">
      <c r="C27328" s="6"/>
      <c r="H27328" s="8"/>
      <c r="I27328" s="4"/>
      <c r="V27328" s="27"/>
    </row>
    <row r="27329" spans="3:22" x14ac:dyDescent="0.3">
      <c r="C27329" s="6"/>
      <c r="H27329" s="8"/>
      <c r="I27329" s="4"/>
      <c r="V27329" s="27"/>
    </row>
    <row r="27330" spans="3:22" x14ac:dyDescent="0.3">
      <c r="C27330" s="6"/>
      <c r="H27330" s="8"/>
      <c r="I27330" s="4"/>
      <c r="V27330" s="27"/>
    </row>
    <row r="27331" spans="3:22" x14ac:dyDescent="0.3">
      <c r="C27331" s="6"/>
      <c r="H27331" s="8"/>
      <c r="I27331" s="4"/>
      <c r="V27331" s="27"/>
    </row>
    <row r="27332" spans="3:22" x14ac:dyDescent="0.3">
      <c r="C27332" s="6"/>
      <c r="H27332" s="8"/>
      <c r="I27332" s="4"/>
      <c r="V27332" s="27"/>
    </row>
    <row r="27333" spans="3:22" x14ac:dyDescent="0.3">
      <c r="C27333" s="6"/>
      <c r="H27333" s="8"/>
      <c r="I27333" s="4"/>
      <c r="V27333" s="27"/>
    </row>
    <row r="27334" spans="3:22" x14ac:dyDescent="0.3">
      <c r="C27334" s="6"/>
      <c r="H27334" s="8"/>
      <c r="I27334" s="4"/>
      <c r="V27334" s="27"/>
    </row>
    <row r="27335" spans="3:22" x14ac:dyDescent="0.3">
      <c r="C27335" s="6"/>
      <c r="H27335" s="8"/>
      <c r="I27335" s="4"/>
      <c r="V27335" s="27"/>
    </row>
    <row r="27336" spans="3:22" x14ac:dyDescent="0.3">
      <c r="C27336" s="6"/>
      <c r="H27336" s="8"/>
      <c r="I27336" s="4"/>
      <c r="V27336" s="27"/>
    </row>
    <row r="27337" spans="3:22" x14ac:dyDescent="0.3">
      <c r="C27337" s="6"/>
      <c r="H27337" s="8"/>
      <c r="I27337" s="4"/>
      <c r="V27337" s="27"/>
    </row>
    <row r="27338" spans="3:22" x14ac:dyDescent="0.3">
      <c r="C27338" s="6"/>
      <c r="H27338" s="8"/>
      <c r="I27338" s="4"/>
      <c r="V27338" s="27"/>
    </row>
    <row r="27339" spans="3:22" x14ac:dyDescent="0.3">
      <c r="C27339" s="6"/>
      <c r="H27339" s="8"/>
      <c r="I27339" s="4"/>
      <c r="V27339" s="27"/>
    </row>
    <row r="27340" spans="3:22" x14ac:dyDescent="0.3">
      <c r="C27340" s="6"/>
      <c r="H27340" s="8"/>
      <c r="I27340" s="4"/>
      <c r="V27340" s="27"/>
    </row>
    <row r="27341" spans="3:22" x14ac:dyDescent="0.3">
      <c r="C27341" s="6"/>
      <c r="H27341" s="8"/>
      <c r="I27341" s="4"/>
      <c r="V27341" s="27"/>
    </row>
    <row r="27342" spans="3:22" x14ac:dyDescent="0.3">
      <c r="C27342" s="6"/>
      <c r="H27342" s="8"/>
      <c r="I27342" s="4"/>
      <c r="V27342" s="27"/>
    </row>
    <row r="27343" spans="3:22" x14ac:dyDescent="0.3">
      <c r="C27343" s="6"/>
      <c r="H27343" s="8"/>
      <c r="I27343" s="4"/>
      <c r="V27343" s="27"/>
    </row>
    <row r="27344" spans="3:22" x14ac:dyDescent="0.3">
      <c r="C27344" s="6"/>
      <c r="H27344" s="8"/>
      <c r="I27344" s="4"/>
      <c r="V27344" s="27"/>
    </row>
    <row r="27345" spans="3:22" x14ac:dyDescent="0.3">
      <c r="C27345" s="6"/>
      <c r="H27345" s="8"/>
      <c r="I27345" s="4"/>
      <c r="V27345" s="27"/>
    </row>
    <row r="27346" spans="3:22" x14ac:dyDescent="0.3">
      <c r="C27346" s="6"/>
      <c r="H27346" s="8"/>
      <c r="I27346" s="4"/>
      <c r="V27346" s="27"/>
    </row>
    <row r="27347" spans="3:22" x14ac:dyDescent="0.3">
      <c r="C27347" s="6"/>
      <c r="H27347" s="8"/>
      <c r="I27347" s="4"/>
      <c r="V27347" s="27"/>
    </row>
    <row r="27348" spans="3:22" x14ac:dyDescent="0.3">
      <c r="C27348" s="6"/>
      <c r="H27348" s="8"/>
      <c r="I27348" s="4"/>
      <c r="V27348" s="27"/>
    </row>
    <row r="27349" spans="3:22" x14ac:dyDescent="0.3">
      <c r="C27349" s="6"/>
      <c r="H27349" s="8"/>
      <c r="I27349" s="4"/>
      <c r="V27349" s="27"/>
    </row>
    <row r="27350" spans="3:22" x14ac:dyDescent="0.3">
      <c r="C27350" s="6"/>
      <c r="H27350" s="8"/>
      <c r="I27350" s="4"/>
      <c r="V27350" s="27"/>
    </row>
    <row r="27351" spans="3:22" x14ac:dyDescent="0.3">
      <c r="C27351" s="6"/>
      <c r="H27351" s="8"/>
      <c r="I27351" s="4"/>
      <c r="V27351" s="27"/>
    </row>
    <row r="27352" spans="3:22" x14ac:dyDescent="0.3">
      <c r="C27352" s="6"/>
      <c r="H27352" s="8"/>
      <c r="I27352" s="4"/>
      <c r="V27352" s="27"/>
    </row>
    <row r="27353" spans="3:22" x14ac:dyDescent="0.3">
      <c r="C27353" s="6"/>
      <c r="H27353" s="8"/>
      <c r="I27353" s="4"/>
      <c r="V27353" s="27"/>
    </row>
    <row r="27354" spans="3:22" x14ac:dyDescent="0.3">
      <c r="C27354" s="6"/>
      <c r="H27354" s="8"/>
      <c r="I27354" s="4"/>
      <c r="V27354" s="27"/>
    </row>
    <row r="27355" spans="3:22" x14ac:dyDescent="0.3">
      <c r="C27355" s="6"/>
      <c r="H27355" s="8"/>
      <c r="I27355" s="4"/>
      <c r="V27355" s="27"/>
    </row>
    <row r="27356" spans="3:22" x14ac:dyDescent="0.3">
      <c r="C27356" s="6"/>
      <c r="H27356" s="8"/>
      <c r="I27356" s="4"/>
      <c r="V27356" s="27"/>
    </row>
    <row r="27357" spans="3:22" x14ac:dyDescent="0.3">
      <c r="C27357" s="6"/>
      <c r="H27357" s="8"/>
      <c r="I27357" s="4"/>
      <c r="V27357" s="27"/>
    </row>
    <row r="27358" spans="3:22" x14ac:dyDescent="0.3">
      <c r="C27358" s="6"/>
      <c r="H27358" s="8"/>
      <c r="I27358" s="4"/>
      <c r="V27358" s="27"/>
    </row>
    <row r="27359" spans="3:22" x14ac:dyDescent="0.3">
      <c r="C27359" s="6"/>
      <c r="H27359" s="8"/>
      <c r="I27359" s="4"/>
      <c r="V27359" s="27"/>
    </row>
    <row r="27360" spans="3:22" x14ac:dyDescent="0.3">
      <c r="C27360" s="6"/>
      <c r="H27360" s="8"/>
      <c r="I27360" s="4"/>
      <c r="V27360" s="27"/>
    </row>
    <row r="27361" spans="3:22" x14ac:dyDescent="0.3">
      <c r="C27361" s="6"/>
      <c r="H27361" s="8"/>
      <c r="I27361" s="4"/>
      <c r="V27361" s="27"/>
    </row>
    <row r="27362" spans="3:22" x14ac:dyDescent="0.3">
      <c r="C27362" s="6"/>
      <c r="H27362" s="8"/>
      <c r="I27362" s="4"/>
      <c r="V27362" s="27"/>
    </row>
    <row r="27363" spans="3:22" x14ac:dyDescent="0.3">
      <c r="C27363" s="6"/>
      <c r="H27363" s="8"/>
      <c r="I27363" s="4"/>
      <c r="V27363" s="27"/>
    </row>
    <row r="27364" spans="3:22" x14ac:dyDescent="0.3">
      <c r="C27364" s="6"/>
      <c r="H27364" s="8"/>
      <c r="I27364" s="4"/>
      <c r="V27364" s="27"/>
    </row>
    <row r="27365" spans="3:22" x14ac:dyDescent="0.3">
      <c r="C27365" s="6"/>
      <c r="H27365" s="8"/>
      <c r="I27365" s="4"/>
      <c r="V27365" s="27"/>
    </row>
    <row r="27366" spans="3:22" x14ac:dyDescent="0.3">
      <c r="C27366" s="6"/>
      <c r="H27366" s="8"/>
      <c r="I27366" s="4"/>
      <c r="V27366" s="27"/>
    </row>
    <row r="27367" spans="3:22" x14ac:dyDescent="0.3">
      <c r="C27367" s="6"/>
      <c r="H27367" s="8"/>
      <c r="I27367" s="4"/>
      <c r="V27367" s="27"/>
    </row>
    <row r="27368" spans="3:22" x14ac:dyDescent="0.3">
      <c r="C27368" s="6"/>
      <c r="H27368" s="8"/>
      <c r="I27368" s="4"/>
      <c r="V27368" s="27"/>
    </row>
    <row r="27369" spans="3:22" x14ac:dyDescent="0.3">
      <c r="C27369" s="6"/>
      <c r="H27369" s="8"/>
      <c r="I27369" s="4"/>
      <c r="V27369" s="27"/>
    </row>
    <row r="27370" spans="3:22" x14ac:dyDescent="0.3">
      <c r="C27370" s="6"/>
      <c r="H27370" s="8"/>
      <c r="I27370" s="4"/>
      <c r="V27370" s="27"/>
    </row>
    <row r="27371" spans="3:22" x14ac:dyDescent="0.3">
      <c r="C27371" s="6"/>
      <c r="H27371" s="8"/>
      <c r="I27371" s="4"/>
      <c r="V27371" s="27"/>
    </row>
    <row r="27372" spans="3:22" x14ac:dyDescent="0.3">
      <c r="C27372" s="6"/>
      <c r="H27372" s="8"/>
      <c r="I27372" s="4"/>
      <c r="V27372" s="27"/>
    </row>
    <row r="27373" spans="3:22" x14ac:dyDescent="0.3">
      <c r="C27373" s="6"/>
      <c r="H27373" s="8"/>
      <c r="I27373" s="4"/>
      <c r="V27373" s="27"/>
    </row>
    <row r="27374" spans="3:22" x14ac:dyDescent="0.3">
      <c r="C27374" s="6"/>
      <c r="H27374" s="8"/>
      <c r="I27374" s="4"/>
      <c r="V27374" s="27"/>
    </row>
    <row r="27375" spans="3:22" x14ac:dyDescent="0.3">
      <c r="C27375" s="6"/>
      <c r="H27375" s="8"/>
      <c r="I27375" s="4"/>
      <c r="V27375" s="27"/>
    </row>
    <row r="27376" spans="3:22" x14ac:dyDescent="0.3">
      <c r="C27376" s="6"/>
      <c r="H27376" s="8"/>
      <c r="I27376" s="4"/>
      <c r="V27376" s="27"/>
    </row>
    <row r="27377" spans="3:22" x14ac:dyDescent="0.3">
      <c r="C27377" s="6"/>
      <c r="H27377" s="8"/>
      <c r="I27377" s="4"/>
      <c r="V27377" s="27"/>
    </row>
    <row r="27378" spans="3:22" x14ac:dyDescent="0.3">
      <c r="C27378" s="6"/>
      <c r="H27378" s="8"/>
      <c r="I27378" s="4"/>
      <c r="V27378" s="27"/>
    </row>
    <row r="27379" spans="3:22" x14ac:dyDescent="0.3">
      <c r="C27379" s="6"/>
      <c r="H27379" s="8"/>
      <c r="I27379" s="4"/>
      <c r="V27379" s="27"/>
    </row>
    <row r="27380" spans="3:22" x14ac:dyDescent="0.3">
      <c r="C27380" s="6"/>
      <c r="H27380" s="8"/>
      <c r="I27380" s="4"/>
      <c r="V27380" s="27"/>
    </row>
    <row r="27381" spans="3:22" x14ac:dyDescent="0.3">
      <c r="C27381" s="6"/>
      <c r="H27381" s="8"/>
      <c r="I27381" s="4"/>
      <c r="V27381" s="27"/>
    </row>
    <row r="27382" spans="3:22" x14ac:dyDescent="0.3">
      <c r="C27382" s="6"/>
      <c r="H27382" s="8"/>
      <c r="I27382" s="4"/>
      <c r="V27382" s="27"/>
    </row>
    <row r="27383" spans="3:22" x14ac:dyDescent="0.3">
      <c r="C27383" s="6"/>
      <c r="H27383" s="8"/>
      <c r="I27383" s="4"/>
      <c r="V27383" s="27"/>
    </row>
    <row r="27384" spans="3:22" x14ac:dyDescent="0.3">
      <c r="C27384" s="6"/>
      <c r="H27384" s="8"/>
      <c r="I27384" s="4"/>
      <c r="V27384" s="27"/>
    </row>
    <row r="27385" spans="3:22" x14ac:dyDescent="0.3">
      <c r="C27385" s="6"/>
      <c r="H27385" s="8"/>
      <c r="I27385" s="4"/>
      <c r="V27385" s="27"/>
    </row>
    <row r="27386" spans="3:22" x14ac:dyDescent="0.3">
      <c r="C27386" s="6"/>
      <c r="H27386" s="8"/>
      <c r="I27386" s="4"/>
      <c r="V27386" s="27"/>
    </row>
    <row r="27387" spans="3:22" x14ac:dyDescent="0.3">
      <c r="C27387" s="6"/>
      <c r="H27387" s="8"/>
      <c r="I27387" s="4"/>
      <c r="V27387" s="27"/>
    </row>
    <row r="27388" spans="3:22" x14ac:dyDescent="0.3">
      <c r="C27388" s="6"/>
      <c r="H27388" s="8"/>
      <c r="I27388" s="4"/>
      <c r="V27388" s="27"/>
    </row>
    <row r="27389" spans="3:22" x14ac:dyDescent="0.3">
      <c r="C27389" s="6"/>
      <c r="H27389" s="8"/>
      <c r="I27389" s="4"/>
      <c r="V27389" s="27"/>
    </row>
    <row r="27390" spans="3:22" x14ac:dyDescent="0.3">
      <c r="C27390" s="6"/>
      <c r="H27390" s="8"/>
      <c r="I27390" s="4"/>
      <c r="V27390" s="27"/>
    </row>
    <row r="27391" spans="3:22" x14ac:dyDescent="0.3">
      <c r="C27391" s="6"/>
      <c r="H27391" s="8"/>
      <c r="I27391" s="4"/>
      <c r="V27391" s="27"/>
    </row>
    <row r="27392" spans="3:22" x14ac:dyDescent="0.3">
      <c r="C27392" s="6"/>
      <c r="H27392" s="8"/>
      <c r="I27392" s="4"/>
      <c r="V27392" s="27"/>
    </row>
    <row r="27393" spans="3:22" x14ac:dyDescent="0.3">
      <c r="C27393" s="6"/>
      <c r="H27393" s="8"/>
      <c r="I27393" s="4"/>
      <c r="V27393" s="27"/>
    </row>
    <row r="27394" spans="3:22" x14ac:dyDescent="0.3">
      <c r="C27394" s="6"/>
      <c r="H27394" s="8"/>
      <c r="I27394" s="4"/>
      <c r="V27394" s="27"/>
    </row>
    <row r="27395" spans="3:22" x14ac:dyDescent="0.3">
      <c r="C27395" s="6"/>
      <c r="H27395" s="8"/>
      <c r="I27395" s="4"/>
      <c r="V27395" s="27"/>
    </row>
    <row r="27396" spans="3:22" x14ac:dyDescent="0.3">
      <c r="C27396" s="6"/>
      <c r="H27396" s="8"/>
      <c r="I27396" s="4"/>
      <c r="V27396" s="27"/>
    </row>
    <row r="27397" spans="3:22" x14ac:dyDescent="0.3">
      <c r="C27397" s="6"/>
      <c r="H27397" s="8"/>
      <c r="I27397" s="4"/>
      <c r="V27397" s="27"/>
    </row>
    <row r="27398" spans="3:22" x14ac:dyDescent="0.3">
      <c r="C27398" s="6"/>
      <c r="H27398" s="8"/>
      <c r="I27398" s="4"/>
      <c r="V27398" s="27"/>
    </row>
    <row r="27399" spans="3:22" x14ac:dyDescent="0.3">
      <c r="C27399" s="6"/>
      <c r="H27399" s="8"/>
      <c r="I27399" s="4"/>
      <c r="V27399" s="27"/>
    </row>
    <row r="27400" spans="3:22" x14ac:dyDescent="0.3">
      <c r="C27400" s="6"/>
      <c r="H27400" s="8"/>
      <c r="I27400" s="4"/>
      <c r="V27400" s="27"/>
    </row>
    <row r="27401" spans="3:22" x14ac:dyDescent="0.3">
      <c r="C27401" s="6"/>
      <c r="H27401" s="8"/>
      <c r="I27401" s="4"/>
      <c r="V27401" s="27"/>
    </row>
    <row r="27402" spans="3:22" x14ac:dyDescent="0.3">
      <c r="C27402" s="6"/>
      <c r="H27402" s="8"/>
      <c r="I27402" s="4"/>
      <c r="V27402" s="27"/>
    </row>
    <row r="27403" spans="3:22" x14ac:dyDescent="0.3">
      <c r="C27403" s="6"/>
      <c r="H27403" s="8"/>
      <c r="I27403" s="4"/>
      <c r="V27403" s="27"/>
    </row>
    <row r="27404" spans="3:22" x14ac:dyDescent="0.3">
      <c r="C27404" s="6"/>
      <c r="H27404" s="8"/>
      <c r="I27404" s="4"/>
      <c r="V27404" s="27"/>
    </row>
    <row r="27405" spans="3:22" x14ac:dyDescent="0.3">
      <c r="C27405" s="6"/>
      <c r="H27405" s="8"/>
      <c r="I27405" s="4"/>
      <c r="V27405" s="27"/>
    </row>
    <row r="27406" spans="3:22" x14ac:dyDescent="0.3">
      <c r="C27406" s="6"/>
      <c r="H27406" s="8"/>
      <c r="I27406" s="4"/>
      <c r="V27406" s="27"/>
    </row>
    <row r="27407" spans="3:22" x14ac:dyDescent="0.3">
      <c r="C27407" s="6"/>
      <c r="H27407" s="8"/>
      <c r="I27407" s="4"/>
      <c r="V27407" s="27"/>
    </row>
    <row r="27408" spans="3:22" x14ac:dyDescent="0.3">
      <c r="C27408" s="6"/>
      <c r="H27408" s="8"/>
      <c r="I27408" s="4"/>
      <c r="V27408" s="27"/>
    </row>
    <row r="27409" spans="3:22" x14ac:dyDescent="0.3">
      <c r="C27409" s="6"/>
      <c r="H27409" s="8"/>
      <c r="I27409" s="4"/>
      <c r="V27409" s="27"/>
    </row>
    <row r="27410" spans="3:22" x14ac:dyDescent="0.3">
      <c r="C27410" s="6"/>
      <c r="H27410" s="8"/>
      <c r="I27410" s="4"/>
      <c r="V27410" s="27"/>
    </row>
    <row r="27411" spans="3:22" x14ac:dyDescent="0.3">
      <c r="C27411" s="6"/>
      <c r="H27411" s="8"/>
      <c r="I27411" s="4"/>
      <c r="V27411" s="27"/>
    </row>
    <row r="27412" spans="3:22" x14ac:dyDescent="0.3">
      <c r="C27412" s="6"/>
      <c r="H27412" s="8"/>
      <c r="I27412" s="4"/>
      <c r="V27412" s="27"/>
    </row>
    <row r="27413" spans="3:22" x14ac:dyDescent="0.3">
      <c r="C27413" s="6"/>
      <c r="H27413" s="8"/>
      <c r="I27413" s="4"/>
      <c r="V27413" s="27"/>
    </row>
    <row r="27414" spans="3:22" x14ac:dyDescent="0.3">
      <c r="C27414" s="6"/>
      <c r="H27414" s="8"/>
      <c r="I27414" s="4"/>
      <c r="V27414" s="27"/>
    </row>
    <row r="27415" spans="3:22" x14ac:dyDescent="0.3">
      <c r="C27415" s="6"/>
      <c r="H27415" s="8"/>
      <c r="I27415" s="4"/>
      <c r="V27415" s="27"/>
    </row>
    <row r="27416" spans="3:22" x14ac:dyDescent="0.3">
      <c r="C27416" s="6"/>
      <c r="H27416" s="8"/>
      <c r="I27416" s="4"/>
      <c r="V27416" s="27"/>
    </row>
    <row r="27417" spans="3:22" x14ac:dyDescent="0.3">
      <c r="C27417" s="6"/>
      <c r="H27417" s="8"/>
      <c r="I27417" s="4"/>
      <c r="V27417" s="27"/>
    </row>
    <row r="27418" spans="3:22" x14ac:dyDescent="0.3">
      <c r="C27418" s="6"/>
      <c r="H27418" s="8"/>
      <c r="I27418" s="4"/>
      <c r="V27418" s="27"/>
    </row>
    <row r="27419" spans="3:22" x14ac:dyDescent="0.3">
      <c r="C27419" s="6"/>
      <c r="H27419" s="8"/>
      <c r="I27419" s="4"/>
      <c r="V27419" s="27"/>
    </row>
    <row r="27420" spans="3:22" x14ac:dyDescent="0.3">
      <c r="C27420" s="6"/>
      <c r="H27420" s="8"/>
      <c r="I27420" s="4"/>
      <c r="V27420" s="27"/>
    </row>
    <row r="27421" spans="3:22" x14ac:dyDescent="0.3">
      <c r="C27421" s="6"/>
      <c r="H27421" s="8"/>
      <c r="I27421" s="4"/>
      <c r="V27421" s="27"/>
    </row>
    <row r="27422" spans="3:22" x14ac:dyDescent="0.3">
      <c r="C27422" s="6"/>
      <c r="H27422" s="8"/>
      <c r="I27422" s="4"/>
      <c r="V27422" s="27"/>
    </row>
    <row r="27423" spans="3:22" x14ac:dyDescent="0.3">
      <c r="C27423" s="6"/>
      <c r="H27423" s="8"/>
      <c r="I27423" s="4"/>
      <c r="V27423" s="27"/>
    </row>
    <row r="27424" spans="3:22" x14ac:dyDescent="0.3">
      <c r="C27424" s="6"/>
      <c r="H27424" s="8"/>
      <c r="I27424" s="4"/>
      <c r="V27424" s="27"/>
    </row>
    <row r="27425" spans="3:22" x14ac:dyDescent="0.3">
      <c r="C27425" s="6"/>
      <c r="H27425" s="8"/>
      <c r="I27425" s="4"/>
      <c r="V27425" s="27"/>
    </row>
    <row r="27426" spans="3:22" x14ac:dyDescent="0.3">
      <c r="C27426" s="6"/>
      <c r="H27426" s="8"/>
      <c r="I27426" s="4"/>
      <c r="V27426" s="27"/>
    </row>
    <row r="27427" spans="3:22" x14ac:dyDescent="0.3">
      <c r="C27427" s="6"/>
      <c r="H27427" s="8"/>
      <c r="I27427" s="4"/>
      <c r="V27427" s="27"/>
    </row>
    <row r="27428" spans="3:22" x14ac:dyDescent="0.3">
      <c r="C27428" s="6"/>
      <c r="H27428" s="8"/>
      <c r="I27428" s="4"/>
      <c r="V27428" s="27"/>
    </row>
    <row r="27429" spans="3:22" x14ac:dyDescent="0.3">
      <c r="C27429" s="6"/>
      <c r="H27429" s="8"/>
      <c r="I27429" s="4"/>
      <c r="V27429" s="27"/>
    </row>
    <row r="27430" spans="3:22" x14ac:dyDescent="0.3">
      <c r="C27430" s="6"/>
      <c r="H27430" s="8"/>
      <c r="I27430" s="4"/>
      <c r="V27430" s="27"/>
    </row>
    <row r="27431" spans="3:22" x14ac:dyDescent="0.3">
      <c r="C27431" s="6"/>
      <c r="H27431" s="8"/>
      <c r="I27431" s="4"/>
      <c r="V27431" s="27"/>
    </row>
    <row r="27432" spans="3:22" x14ac:dyDescent="0.3">
      <c r="C27432" s="6"/>
      <c r="H27432" s="8"/>
      <c r="I27432" s="4"/>
      <c r="V27432" s="27"/>
    </row>
    <row r="27433" spans="3:22" x14ac:dyDescent="0.3">
      <c r="C27433" s="6"/>
      <c r="H27433" s="8"/>
      <c r="I27433" s="4"/>
      <c r="V27433" s="27"/>
    </row>
    <row r="27434" spans="3:22" x14ac:dyDescent="0.3">
      <c r="C27434" s="6"/>
      <c r="H27434" s="8"/>
      <c r="I27434" s="4"/>
      <c r="V27434" s="27"/>
    </row>
    <row r="27435" spans="3:22" x14ac:dyDescent="0.3">
      <c r="C27435" s="6"/>
      <c r="H27435" s="8"/>
      <c r="I27435" s="4"/>
      <c r="V27435" s="27"/>
    </row>
    <row r="27436" spans="3:22" x14ac:dyDescent="0.3">
      <c r="C27436" s="6"/>
      <c r="H27436" s="8"/>
      <c r="I27436" s="4"/>
      <c r="V27436" s="27"/>
    </row>
    <row r="27437" spans="3:22" x14ac:dyDescent="0.3">
      <c r="C27437" s="6"/>
      <c r="H27437" s="8"/>
      <c r="I27437" s="4"/>
      <c r="V27437" s="27"/>
    </row>
    <row r="27438" spans="3:22" x14ac:dyDescent="0.3">
      <c r="C27438" s="6"/>
      <c r="H27438" s="8"/>
      <c r="I27438" s="4"/>
      <c r="V27438" s="27"/>
    </row>
    <row r="27439" spans="3:22" x14ac:dyDescent="0.3">
      <c r="C27439" s="6"/>
      <c r="H27439" s="8"/>
      <c r="I27439" s="4"/>
      <c r="V27439" s="27"/>
    </row>
    <row r="27440" spans="3:22" x14ac:dyDescent="0.3">
      <c r="C27440" s="6"/>
      <c r="H27440" s="8"/>
      <c r="I27440" s="4"/>
      <c r="V27440" s="27"/>
    </row>
    <row r="27441" spans="3:22" x14ac:dyDescent="0.3">
      <c r="C27441" s="6"/>
      <c r="H27441" s="8"/>
      <c r="I27441" s="4"/>
      <c r="V27441" s="27"/>
    </row>
    <row r="27442" spans="3:22" x14ac:dyDescent="0.3">
      <c r="C27442" s="6"/>
      <c r="H27442" s="8"/>
      <c r="I27442" s="4"/>
      <c r="V27442" s="27"/>
    </row>
    <row r="27443" spans="3:22" x14ac:dyDescent="0.3">
      <c r="C27443" s="6"/>
      <c r="H27443" s="8"/>
      <c r="I27443" s="4"/>
      <c r="V27443" s="27"/>
    </row>
    <row r="27444" spans="3:22" x14ac:dyDescent="0.3">
      <c r="C27444" s="6"/>
      <c r="H27444" s="8"/>
      <c r="I27444" s="4"/>
      <c r="V27444" s="27"/>
    </row>
    <row r="27445" spans="3:22" x14ac:dyDescent="0.3">
      <c r="C27445" s="6"/>
      <c r="H27445" s="8"/>
      <c r="I27445" s="4"/>
      <c r="V27445" s="27"/>
    </row>
    <row r="27446" spans="3:22" x14ac:dyDescent="0.3">
      <c r="C27446" s="6"/>
      <c r="H27446" s="8"/>
      <c r="I27446" s="4"/>
      <c r="V27446" s="27"/>
    </row>
    <row r="27447" spans="3:22" x14ac:dyDescent="0.3">
      <c r="C27447" s="6"/>
      <c r="H27447" s="8"/>
      <c r="I27447" s="4"/>
      <c r="V27447" s="27"/>
    </row>
    <row r="27448" spans="3:22" x14ac:dyDescent="0.3">
      <c r="C27448" s="6"/>
      <c r="H27448" s="8"/>
      <c r="I27448" s="4"/>
      <c r="V27448" s="27"/>
    </row>
    <row r="27449" spans="3:22" x14ac:dyDescent="0.3">
      <c r="C27449" s="6"/>
      <c r="H27449" s="8"/>
      <c r="I27449" s="4"/>
      <c r="V27449" s="27"/>
    </row>
    <row r="27450" spans="3:22" x14ac:dyDescent="0.3">
      <c r="C27450" s="6"/>
      <c r="H27450" s="8"/>
      <c r="I27450" s="4"/>
      <c r="V27450" s="27"/>
    </row>
    <row r="27451" spans="3:22" x14ac:dyDescent="0.3">
      <c r="C27451" s="6"/>
      <c r="H27451" s="8"/>
      <c r="I27451" s="4"/>
      <c r="V27451" s="27"/>
    </row>
    <row r="27452" spans="3:22" x14ac:dyDescent="0.3">
      <c r="C27452" s="6"/>
      <c r="H27452" s="8"/>
      <c r="I27452" s="4"/>
      <c r="V27452" s="27"/>
    </row>
    <row r="27453" spans="3:22" x14ac:dyDescent="0.3">
      <c r="C27453" s="6"/>
      <c r="H27453" s="8"/>
      <c r="I27453" s="4"/>
      <c r="V27453" s="27"/>
    </row>
    <row r="27454" spans="3:22" x14ac:dyDescent="0.3">
      <c r="C27454" s="6"/>
      <c r="H27454" s="8"/>
      <c r="I27454" s="4"/>
      <c r="V27454" s="27"/>
    </row>
    <row r="27455" spans="3:22" x14ac:dyDescent="0.3">
      <c r="C27455" s="6"/>
      <c r="H27455" s="8"/>
      <c r="I27455" s="4"/>
      <c r="V27455" s="27"/>
    </row>
    <row r="27456" spans="3:22" x14ac:dyDescent="0.3">
      <c r="C27456" s="6"/>
      <c r="H27456" s="8"/>
      <c r="I27456" s="4"/>
      <c r="V27456" s="27"/>
    </row>
    <row r="27457" spans="3:22" x14ac:dyDescent="0.3">
      <c r="C27457" s="6"/>
      <c r="H27457" s="8"/>
      <c r="I27457" s="4"/>
      <c r="V27457" s="27"/>
    </row>
    <row r="27458" spans="3:22" x14ac:dyDescent="0.3">
      <c r="C27458" s="6"/>
      <c r="H27458" s="8"/>
      <c r="I27458" s="4"/>
      <c r="V27458" s="27"/>
    </row>
    <row r="27459" spans="3:22" x14ac:dyDescent="0.3">
      <c r="C27459" s="6"/>
      <c r="H27459" s="8"/>
      <c r="I27459" s="4"/>
      <c r="V27459" s="27"/>
    </row>
    <row r="27460" spans="3:22" x14ac:dyDescent="0.3">
      <c r="C27460" s="6"/>
      <c r="H27460" s="8"/>
      <c r="I27460" s="4"/>
      <c r="V27460" s="27"/>
    </row>
    <row r="27461" spans="3:22" x14ac:dyDescent="0.3">
      <c r="C27461" s="6"/>
      <c r="H27461" s="8"/>
      <c r="I27461" s="4"/>
      <c r="V27461" s="27"/>
    </row>
    <row r="27462" spans="3:22" x14ac:dyDescent="0.3">
      <c r="C27462" s="6"/>
      <c r="H27462" s="8"/>
      <c r="I27462" s="4"/>
      <c r="V27462" s="27"/>
    </row>
    <row r="27463" spans="3:22" x14ac:dyDescent="0.3">
      <c r="C27463" s="6"/>
      <c r="H27463" s="8"/>
      <c r="I27463" s="4"/>
      <c r="V27463" s="27"/>
    </row>
    <row r="27464" spans="3:22" x14ac:dyDescent="0.3">
      <c r="C27464" s="6"/>
      <c r="H27464" s="8"/>
      <c r="I27464" s="4"/>
      <c r="V27464" s="27"/>
    </row>
    <row r="27465" spans="3:22" x14ac:dyDescent="0.3">
      <c r="C27465" s="6"/>
      <c r="H27465" s="8"/>
      <c r="I27465" s="4"/>
      <c r="V27465" s="27"/>
    </row>
    <row r="27466" spans="3:22" x14ac:dyDescent="0.3">
      <c r="C27466" s="6"/>
      <c r="H27466" s="8"/>
      <c r="I27466" s="4"/>
      <c r="V27466" s="27"/>
    </row>
    <row r="27467" spans="3:22" x14ac:dyDescent="0.3">
      <c r="C27467" s="6"/>
      <c r="H27467" s="8"/>
      <c r="I27467" s="4"/>
      <c r="V27467" s="27"/>
    </row>
    <row r="27468" spans="3:22" x14ac:dyDescent="0.3">
      <c r="C27468" s="6"/>
      <c r="H27468" s="8"/>
      <c r="I27468" s="4"/>
      <c r="V27468" s="27"/>
    </row>
    <row r="27469" spans="3:22" x14ac:dyDescent="0.3">
      <c r="C27469" s="6"/>
      <c r="H27469" s="8"/>
      <c r="I27469" s="4"/>
      <c r="V27469" s="27"/>
    </row>
    <row r="27470" spans="3:22" x14ac:dyDescent="0.3">
      <c r="C27470" s="6"/>
      <c r="H27470" s="8"/>
      <c r="I27470" s="4"/>
      <c r="V27470" s="27"/>
    </row>
    <row r="27471" spans="3:22" x14ac:dyDescent="0.3">
      <c r="C27471" s="6"/>
      <c r="H27471" s="8"/>
      <c r="I27471" s="4"/>
      <c r="V27471" s="27"/>
    </row>
    <row r="27472" spans="3:22" x14ac:dyDescent="0.3">
      <c r="C27472" s="6"/>
      <c r="H27472" s="8"/>
      <c r="I27472" s="4"/>
      <c r="V27472" s="27"/>
    </row>
    <row r="27473" spans="3:22" x14ac:dyDescent="0.3">
      <c r="C27473" s="6"/>
      <c r="H27473" s="8"/>
      <c r="I27473" s="4"/>
      <c r="V27473" s="27"/>
    </row>
    <row r="27474" spans="3:22" x14ac:dyDescent="0.3">
      <c r="C27474" s="6"/>
      <c r="H27474" s="8"/>
      <c r="I27474" s="4"/>
      <c r="V27474" s="27"/>
    </row>
    <row r="27475" spans="3:22" x14ac:dyDescent="0.3">
      <c r="C27475" s="6"/>
      <c r="H27475" s="8"/>
      <c r="I27475" s="4"/>
      <c r="V27475" s="27"/>
    </row>
    <row r="27476" spans="3:22" x14ac:dyDescent="0.3">
      <c r="C27476" s="6"/>
      <c r="H27476" s="8"/>
      <c r="I27476" s="4"/>
      <c r="V27476" s="27"/>
    </row>
    <row r="27477" spans="3:22" x14ac:dyDescent="0.3">
      <c r="C27477" s="6"/>
      <c r="H27477" s="8"/>
      <c r="I27477" s="4"/>
      <c r="V27477" s="27"/>
    </row>
    <row r="27478" spans="3:22" x14ac:dyDescent="0.3">
      <c r="C27478" s="6"/>
      <c r="H27478" s="8"/>
      <c r="I27478" s="4"/>
      <c r="V27478" s="27"/>
    </row>
    <row r="27479" spans="3:22" x14ac:dyDescent="0.3">
      <c r="C27479" s="6"/>
      <c r="H27479" s="8"/>
      <c r="I27479" s="4"/>
      <c r="V27479" s="27"/>
    </row>
    <row r="27480" spans="3:22" x14ac:dyDescent="0.3">
      <c r="C27480" s="6"/>
      <c r="H27480" s="8"/>
      <c r="I27480" s="4"/>
      <c r="V27480" s="27"/>
    </row>
    <row r="27481" spans="3:22" x14ac:dyDescent="0.3">
      <c r="C27481" s="6"/>
      <c r="H27481" s="8"/>
      <c r="I27481" s="4"/>
      <c r="V27481" s="27"/>
    </row>
    <row r="27482" spans="3:22" x14ac:dyDescent="0.3">
      <c r="C27482" s="6"/>
      <c r="H27482" s="8"/>
      <c r="I27482" s="4"/>
      <c r="V27482" s="27"/>
    </row>
    <row r="27483" spans="3:22" x14ac:dyDescent="0.3">
      <c r="C27483" s="6"/>
      <c r="H27483" s="8"/>
      <c r="I27483" s="4"/>
      <c r="V27483" s="27"/>
    </row>
    <row r="27484" spans="3:22" x14ac:dyDescent="0.3">
      <c r="C27484" s="6"/>
      <c r="H27484" s="8"/>
      <c r="I27484" s="4"/>
      <c r="V27484" s="27"/>
    </row>
    <row r="27485" spans="3:22" x14ac:dyDescent="0.3">
      <c r="C27485" s="6"/>
      <c r="H27485" s="8"/>
      <c r="I27485" s="4"/>
      <c r="V27485" s="27"/>
    </row>
    <row r="27486" spans="3:22" x14ac:dyDescent="0.3">
      <c r="C27486" s="6"/>
      <c r="H27486" s="8"/>
      <c r="I27486" s="4"/>
      <c r="V27486" s="27"/>
    </row>
    <row r="27487" spans="3:22" x14ac:dyDescent="0.3">
      <c r="C27487" s="6"/>
      <c r="H27487" s="8"/>
      <c r="I27487" s="4"/>
      <c r="V27487" s="27"/>
    </row>
    <row r="27488" spans="3:22" x14ac:dyDescent="0.3">
      <c r="C27488" s="6"/>
      <c r="H27488" s="8"/>
      <c r="I27488" s="4"/>
      <c r="V27488" s="27"/>
    </row>
    <row r="27489" spans="3:22" x14ac:dyDescent="0.3">
      <c r="C27489" s="6"/>
      <c r="H27489" s="8"/>
      <c r="I27489" s="4"/>
      <c r="V27489" s="27"/>
    </row>
    <row r="27490" spans="3:22" x14ac:dyDescent="0.3">
      <c r="C27490" s="6"/>
      <c r="H27490" s="8"/>
      <c r="I27490" s="4"/>
      <c r="V27490" s="27"/>
    </row>
    <row r="27491" spans="3:22" x14ac:dyDescent="0.3">
      <c r="C27491" s="6"/>
      <c r="H27491" s="8"/>
      <c r="I27491" s="4"/>
      <c r="V27491" s="27"/>
    </row>
    <row r="27492" spans="3:22" x14ac:dyDescent="0.3">
      <c r="C27492" s="6"/>
      <c r="H27492" s="8"/>
      <c r="I27492" s="4"/>
      <c r="V27492" s="27"/>
    </row>
    <row r="27493" spans="3:22" x14ac:dyDescent="0.3">
      <c r="C27493" s="6"/>
      <c r="H27493" s="8"/>
      <c r="I27493" s="4"/>
      <c r="V27493" s="27"/>
    </row>
    <row r="27494" spans="3:22" x14ac:dyDescent="0.3">
      <c r="C27494" s="6"/>
      <c r="H27494" s="8"/>
      <c r="I27494" s="4"/>
      <c r="V27494" s="27"/>
    </row>
    <row r="27495" spans="3:22" x14ac:dyDescent="0.3">
      <c r="C27495" s="6"/>
      <c r="H27495" s="8"/>
      <c r="I27495" s="4"/>
      <c r="V27495" s="27"/>
    </row>
    <row r="27496" spans="3:22" x14ac:dyDescent="0.3">
      <c r="C27496" s="6"/>
      <c r="H27496" s="8"/>
      <c r="I27496" s="4"/>
      <c r="V27496" s="27"/>
    </row>
    <row r="27497" spans="3:22" x14ac:dyDescent="0.3">
      <c r="C27497" s="6"/>
      <c r="H27497" s="8"/>
      <c r="I27497" s="4"/>
      <c r="V27497" s="27"/>
    </row>
    <row r="27498" spans="3:22" x14ac:dyDescent="0.3">
      <c r="C27498" s="6"/>
      <c r="H27498" s="8"/>
      <c r="I27498" s="4"/>
      <c r="V27498" s="27"/>
    </row>
    <row r="27499" spans="3:22" x14ac:dyDescent="0.3">
      <c r="C27499" s="6"/>
      <c r="H27499" s="8"/>
      <c r="I27499" s="4"/>
      <c r="V27499" s="27"/>
    </row>
    <row r="27500" spans="3:22" x14ac:dyDescent="0.3">
      <c r="C27500" s="6"/>
      <c r="H27500" s="8"/>
      <c r="I27500" s="4"/>
      <c r="V27500" s="27"/>
    </row>
    <row r="27501" spans="3:22" x14ac:dyDescent="0.3">
      <c r="C27501" s="6"/>
      <c r="H27501" s="8"/>
      <c r="I27501" s="4"/>
      <c r="V27501" s="27"/>
    </row>
    <row r="27502" spans="3:22" x14ac:dyDescent="0.3">
      <c r="C27502" s="6"/>
      <c r="H27502" s="8"/>
      <c r="I27502" s="4"/>
      <c r="V27502" s="27"/>
    </row>
    <row r="27503" spans="3:22" x14ac:dyDescent="0.3">
      <c r="C27503" s="6"/>
      <c r="H27503" s="8"/>
      <c r="I27503" s="4"/>
      <c r="V27503" s="27"/>
    </row>
    <row r="27504" spans="3:22" x14ac:dyDescent="0.3">
      <c r="C27504" s="6"/>
      <c r="H27504" s="8"/>
      <c r="I27504" s="4"/>
      <c r="V27504" s="27"/>
    </row>
    <row r="27505" spans="3:22" x14ac:dyDescent="0.3">
      <c r="C27505" s="6"/>
      <c r="H27505" s="8"/>
      <c r="I27505" s="4"/>
      <c r="V27505" s="27"/>
    </row>
    <row r="27506" spans="3:22" x14ac:dyDescent="0.3">
      <c r="C27506" s="6"/>
      <c r="H27506" s="8"/>
      <c r="I27506" s="4"/>
      <c r="V27506" s="27"/>
    </row>
    <row r="27507" spans="3:22" x14ac:dyDescent="0.3">
      <c r="C27507" s="6"/>
      <c r="H27507" s="8"/>
      <c r="I27507" s="4"/>
      <c r="V27507" s="27"/>
    </row>
    <row r="27508" spans="3:22" x14ac:dyDescent="0.3">
      <c r="C27508" s="6"/>
      <c r="H27508" s="8"/>
      <c r="I27508" s="4"/>
      <c r="V27508" s="27"/>
    </row>
    <row r="27509" spans="3:22" x14ac:dyDescent="0.3">
      <c r="C27509" s="6"/>
      <c r="H27509" s="8"/>
      <c r="I27509" s="4"/>
      <c r="V27509" s="27"/>
    </row>
    <row r="27510" spans="3:22" x14ac:dyDescent="0.3">
      <c r="C27510" s="6"/>
      <c r="H27510" s="8"/>
      <c r="I27510" s="4"/>
      <c r="V27510" s="27"/>
    </row>
    <row r="27511" spans="3:22" x14ac:dyDescent="0.3">
      <c r="C27511" s="6"/>
      <c r="H27511" s="8"/>
      <c r="I27511" s="4"/>
      <c r="V27511" s="27"/>
    </row>
    <row r="27512" spans="3:22" x14ac:dyDescent="0.3">
      <c r="C27512" s="6"/>
      <c r="H27512" s="8"/>
      <c r="I27512" s="4"/>
      <c r="V27512" s="27"/>
    </row>
    <row r="27513" spans="3:22" x14ac:dyDescent="0.3">
      <c r="C27513" s="6"/>
      <c r="H27513" s="8"/>
      <c r="I27513" s="4"/>
      <c r="V27513" s="27"/>
    </row>
    <row r="27514" spans="3:22" x14ac:dyDescent="0.3">
      <c r="C27514" s="6"/>
      <c r="H27514" s="8"/>
      <c r="I27514" s="4"/>
      <c r="V27514" s="27"/>
    </row>
    <row r="27515" spans="3:22" x14ac:dyDescent="0.3">
      <c r="C27515" s="6"/>
      <c r="H27515" s="8"/>
      <c r="I27515" s="4"/>
      <c r="V27515" s="27"/>
    </row>
    <row r="27516" spans="3:22" x14ac:dyDescent="0.3">
      <c r="C27516" s="6"/>
      <c r="H27516" s="8"/>
      <c r="I27516" s="4"/>
      <c r="V27516" s="27"/>
    </row>
    <row r="27517" spans="3:22" x14ac:dyDescent="0.3">
      <c r="C27517" s="6"/>
      <c r="H27517" s="8"/>
      <c r="I27517" s="4"/>
      <c r="V27517" s="27"/>
    </row>
    <row r="27518" spans="3:22" x14ac:dyDescent="0.3">
      <c r="C27518" s="6"/>
      <c r="H27518" s="8"/>
      <c r="I27518" s="4"/>
      <c r="V27518" s="27"/>
    </row>
    <row r="27519" spans="3:22" x14ac:dyDescent="0.3">
      <c r="C27519" s="6"/>
      <c r="H27519" s="8"/>
      <c r="I27519" s="4"/>
      <c r="V27519" s="27"/>
    </row>
    <row r="27520" spans="3:22" x14ac:dyDescent="0.3">
      <c r="C27520" s="6"/>
      <c r="H27520" s="8"/>
      <c r="I27520" s="4"/>
      <c r="V27520" s="27"/>
    </row>
    <row r="27521" spans="3:22" x14ac:dyDescent="0.3">
      <c r="C27521" s="6"/>
      <c r="H27521" s="8"/>
      <c r="I27521" s="4"/>
      <c r="V27521" s="27"/>
    </row>
    <row r="27522" spans="3:22" x14ac:dyDescent="0.3">
      <c r="C27522" s="6"/>
      <c r="H27522" s="8"/>
      <c r="I27522" s="4"/>
      <c r="V27522" s="27"/>
    </row>
    <row r="27523" spans="3:22" x14ac:dyDescent="0.3">
      <c r="C27523" s="6"/>
      <c r="H27523" s="8"/>
      <c r="I27523" s="4"/>
      <c r="V27523" s="27"/>
    </row>
    <row r="27524" spans="3:22" x14ac:dyDescent="0.3">
      <c r="C27524" s="6"/>
      <c r="H27524" s="8"/>
      <c r="I27524" s="4"/>
      <c r="V27524" s="27"/>
    </row>
    <row r="27525" spans="3:22" x14ac:dyDescent="0.3">
      <c r="C27525" s="6"/>
      <c r="H27525" s="8"/>
      <c r="I27525" s="4"/>
      <c r="V27525" s="27"/>
    </row>
    <row r="27526" spans="3:22" x14ac:dyDescent="0.3">
      <c r="C27526" s="6"/>
      <c r="H27526" s="8"/>
      <c r="I27526" s="4"/>
      <c r="V27526" s="27"/>
    </row>
    <row r="27527" spans="3:22" x14ac:dyDescent="0.3">
      <c r="C27527" s="6"/>
      <c r="H27527" s="8"/>
      <c r="I27527" s="4"/>
      <c r="V27527" s="27"/>
    </row>
    <row r="27528" spans="3:22" x14ac:dyDescent="0.3">
      <c r="C27528" s="6"/>
      <c r="H27528" s="8"/>
      <c r="I27528" s="4"/>
      <c r="V27528" s="27"/>
    </row>
    <row r="27529" spans="3:22" x14ac:dyDescent="0.3">
      <c r="C27529" s="6"/>
      <c r="H27529" s="8"/>
      <c r="I27529" s="4"/>
      <c r="V27529" s="27"/>
    </row>
    <row r="27530" spans="3:22" x14ac:dyDescent="0.3">
      <c r="C27530" s="6"/>
      <c r="H27530" s="8"/>
      <c r="I27530" s="4"/>
      <c r="V27530" s="27"/>
    </row>
    <row r="27531" spans="3:22" x14ac:dyDescent="0.3">
      <c r="C27531" s="6"/>
      <c r="H27531" s="8"/>
      <c r="I27531" s="4"/>
      <c r="V27531" s="27"/>
    </row>
    <row r="27532" spans="3:22" x14ac:dyDescent="0.3">
      <c r="C27532" s="6"/>
      <c r="H27532" s="8"/>
      <c r="I27532" s="4"/>
      <c r="V27532" s="27"/>
    </row>
    <row r="27533" spans="3:22" x14ac:dyDescent="0.3">
      <c r="C27533" s="6"/>
      <c r="H27533" s="8"/>
      <c r="I27533" s="4"/>
      <c r="V27533" s="27"/>
    </row>
    <row r="27534" spans="3:22" x14ac:dyDescent="0.3">
      <c r="C27534" s="6"/>
      <c r="H27534" s="8"/>
      <c r="I27534" s="4"/>
      <c r="V27534" s="27"/>
    </row>
    <row r="27535" spans="3:22" x14ac:dyDescent="0.3">
      <c r="C27535" s="6"/>
      <c r="H27535" s="8"/>
      <c r="I27535" s="4"/>
      <c r="V27535" s="27"/>
    </row>
    <row r="27536" spans="3:22" x14ac:dyDescent="0.3">
      <c r="C27536" s="6"/>
      <c r="H27536" s="8"/>
      <c r="I27536" s="4"/>
      <c r="V27536" s="27"/>
    </row>
    <row r="27537" spans="3:22" x14ac:dyDescent="0.3">
      <c r="C27537" s="6"/>
      <c r="H27537" s="8"/>
      <c r="I27537" s="4"/>
      <c r="V27537" s="27"/>
    </row>
    <row r="27538" spans="3:22" x14ac:dyDescent="0.3">
      <c r="C27538" s="6"/>
      <c r="H27538" s="8"/>
      <c r="I27538" s="4"/>
      <c r="V27538" s="27"/>
    </row>
    <row r="27539" spans="3:22" x14ac:dyDescent="0.3">
      <c r="C27539" s="6"/>
      <c r="H27539" s="8"/>
      <c r="I27539" s="4"/>
      <c r="V27539" s="27"/>
    </row>
    <row r="27540" spans="3:22" x14ac:dyDescent="0.3">
      <c r="C27540" s="6"/>
      <c r="H27540" s="8"/>
      <c r="I27540" s="4"/>
      <c r="V27540" s="27"/>
    </row>
    <row r="27541" spans="3:22" x14ac:dyDescent="0.3">
      <c r="C27541" s="6"/>
      <c r="H27541" s="8"/>
      <c r="I27541" s="4"/>
      <c r="V27541" s="27"/>
    </row>
    <row r="27542" spans="3:22" x14ac:dyDescent="0.3">
      <c r="C27542" s="6"/>
      <c r="H27542" s="8"/>
      <c r="I27542" s="4"/>
      <c r="V27542" s="27"/>
    </row>
    <row r="27543" spans="3:22" x14ac:dyDescent="0.3">
      <c r="C27543" s="6"/>
      <c r="H27543" s="8"/>
      <c r="I27543" s="4"/>
      <c r="V27543" s="27"/>
    </row>
    <row r="27544" spans="3:22" x14ac:dyDescent="0.3">
      <c r="C27544" s="6"/>
      <c r="H27544" s="8"/>
      <c r="I27544" s="4"/>
      <c r="V27544" s="27"/>
    </row>
    <row r="27545" spans="3:22" x14ac:dyDescent="0.3">
      <c r="C27545" s="6"/>
      <c r="H27545" s="8"/>
      <c r="I27545" s="4"/>
      <c r="V27545" s="27"/>
    </row>
    <row r="27546" spans="3:22" x14ac:dyDescent="0.3">
      <c r="C27546" s="6"/>
      <c r="H27546" s="8"/>
      <c r="I27546" s="4"/>
      <c r="V27546" s="27"/>
    </row>
    <row r="27547" spans="3:22" x14ac:dyDescent="0.3">
      <c r="C27547" s="6"/>
      <c r="H27547" s="8"/>
      <c r="I27547" s="4"/>
      <c r="V27547" s="27"/>
    </row>
    <row r="27548" spans="3:22" x14ac:dyDescent="0.3">
      <c r="C27548" s="6"/>
      <c r="H27548" s="8"/>
      <c r="I27548" s="4"/>
      <c r="V27548" s="27"/>
    </row>
    <row r="27549" spans="3:22" x14ac:dyDescent="0.3">
      <c r="C27549" s="6"/>
      <c r="H27549" s="8"/>
      <c r="I27549" s="4"/>
      <c r="V27549" s="27"/>
    </row>
    <row r="27550" spans="3:22" x14ac:dyDescent="0.3">
      <c r="C27550" s="6"/>
      <c r="H27550" s="8"/>
      <c r="I27550" s="4"/>
      <c r="V27550" s="27"/>
    </row>
    <row r="27551" spans="3:22" x14ac:dyDescent="0.3">
      <c r="C27551" s="6"/>
      <c r="H27551" s="8"/>
      <c r="I27551" s="4"/>
      <c r="V27551" s="27"/>
    </row>
    <row r="27552" spans="3:22" x14ac:dyDescent="0.3">
      <c r="C27552" s="6"/>
      <c r="H27552" s="8"/>
      <c r="I27552" s="4"/>
      <c r="V27552" s="27"/>
    </row>
    <row r="27553" spans="3:22" x14ac:dyDescent="0.3">
      <c r="C27553" s="6"/>
      <c r="H27553" s="8"/>
      <c r="I27553" s="4"/>
      <c r="V27553" s="27"/>
    </row>
    <row r="27554" spans="3:22" x14ac:dyDescent="0.3">
      <c r="C27554" s="6"/>
      <c r="H27554" s="8"/>
      <c r="I27554" s="4"/>
      <c r="V27554" s="27"/>
    </row>
    <row r="27555" spans="3:22" x14ac:dyDescent="0.3">
      <c r="C27555" s="6"/>
      <c r="H27555" s="8"/>
      <c r="I27555" s="4"/>
      <c r="V27555" s="27"/>
    </row>
    <row r="27556" spans="3:22" x14ac:dyDescent="0.3">
      <c r="C27556" s="6"/>
      <c r="H27556" s="8"/>
      <c r="I27556" s="4"/>
      <c r="V27556" s="27"/>
    </row>
    <row r="27557" spans="3:22" x14ac:dyDescent="0.3">
      <c r="C27557" s="6"/>
      <c r="H27557" s="8"/>
      <c r="I27557" s="4"/>
      <c r="V27557" s="27"/>
    </row>
    <row r="27558" spans="3:22" x14ac:dyDescent="0.3">
      <c r="C27558" s="6"/>
      <c r="H27558" s="8"/>
      <c r="I27558" s="4"/>
      <c r="V27558" s="27"/>
    </row>
    <row r="27559" spans="3:22" x14ac:dyDescent="0.3">
      <c r="C27559" s="6"/>
      <c r="H27559" s="8"/>
      <c r="I27559" s="4"/>
      <c r="V27559" s="27"/>
    </row>
    <row r="27560" spans="3:22" x14ac:dyDescent="0.3">
      <c r="C27560" s="6"/>
      <c r="H27560" s="8"/>
      <c r="I27560" s="4"/>
      <c r="V27560" s="27"/>
    </row>
    <row r="27561" spans="3:22" x14ac:dyDescent="0.3">
      <c r="C27561" s="6"/>
      <c r="H27561" s="8"/>
      <c r="I27561" s="4"/>
      <c r="V27561" s="27"/>
    </row>
    <row r="27562" spans="3:22" x14ac:dyDescent="0.3">
      <c r="C27562" s="6"/>
      <c r="H27562" s="8"/>
      <c r="I27562" s="4"/>
      <c r="V27562" s="27"/>
    </row>
    <row r="27563" spans="3:22" x14ac:dyDescent="0.3">
      <c r="C27563" s="6"/>
      <c r="H27563" s="8"/>
      <c r="I27563" s="4"/>
      <c r="V27563" s="27"/>
    </row>
    <row r="27564" spans="3:22" x14ac:dyDescent="0.3">
      <c r="C27564" s="6"/>
      <c r="H27564" s="8"/>
      <c r="I27564" s="4"/>
      <c r="V27564" s="27"/>
    </row>
    <row r="27565" spans="3:22" x14ac:dyDescent="0.3">
      <c r="C27565" s="6"/>
      <c r="H27565" s="8"/>
      <c r="I27565" s="4"/>
      <c r="V27565" s="27"/>
    </row>
    <row r="27566" spans="3:22" x14ac:dyDescent="0.3">
      <c r="C27566" s="6"/>
      <c r="H27566" s="8"/>
      <c r="I27566" s="4"/>
      <c r="V27566" s="27"/>
    </row>
    <row r="27567" spans="3:22" x14ac:dyDescent="0.3">
      <c r="C27567" s="6"/>
      <c r="H27567" s="8"/>
      <c r="I27567" s="4"/>
      <c r="V27567" s="27"/>
    </row>
    <row r="27568" spans="3:22" x14ac:dyDescent="0.3">
      <c r="C27568" s="6"/>
      <c r="H27568" s="8"/>
      <c r="I27568" s="4"/>
      <c r="V27568" s="27"/>
    </row>
    <row r="27569" spans="3:22" x14ac:dyDescent="0.3">
      <c r="C27569" s="6"/>
      <c r="H27569" s="8"/>
      <c r="I27569" s="4"/>
      <c r="V27569" s="27"/>
    </row>
    <row r="27570" spans="3:22" x14ac:dyDescent="0.3">
      <c r="C27570" s="6"/>
      <c r="H27570" s="8"/>
      <c r="I27570" s="4"/>
      <c r="V27570" s="27"/>
    </row>
    <row r="27571" spans="3:22" x14ac:dyDescent="0.3">
      <c r="C27571" s="6"/>
      <c r="H27571" s="8"/>
      <c r="I27571" s="4"/>
      <c r="V27571" s="27"/>
    </row>
    <row r="27572" spans="3:22" x14ac:dyDescent="0.3">
      <c r="C27572" s="6"/>
      <c r="H27572" s="8"/>
      <c r="I27572" s="4"/>
      <c r="V27572" s="27"/>
    </row>
    <row r="27573" spans="3:22" x14ac:dyDescent="0.3">
      <c r="C27573" s="6"/>
      <c r="H27573" s="8"/>
      <c r="I27573" s="4"/>
      <c r="V27573" s="27"/>
    </row>
    <row r="27574" spans="3:22" x14ac:dyDescent="0.3">
      <c r="C27574" s="6"/>
      <c r="H27574" s="8"/>
      <c r="I27574" s="4"/>
      <c r="V27574" s="27"/>
    </row>
    <row r="27575" spans="3:22" x14ac:dyDescent="0.3">
      <c r="C27575" s="6"/>
      <c r="H27575" s="8"/>
      <c r="I27575" s="4"/>
      <c r="V27575" s="27"/>
    </row>
    <row r="27576" spans="3:22" x14ac:dyDescent="0.3">
      <c r="C27576" s="6"/>
      <c r="H27576" s="8"/>
      <c r="I27576" s="4"/>
      <c r="V27576" s="27"/>
    </row>
    <row r="27577" spans="3:22" x14ac:dyDescent="0.3">
      <c r="C27577" s="6"/>
      <c r="H27577" s="8"/>
      <c r="I27577" s="4"/>
      <c r="V27577" s="27"/>
    </row>
    <row r="27578" spans="3:22" x14ac:dyDescent="0.3">
      <c r="C27578" s="6"/>
      <c r="H27578" s="8"/>
      <c r="I27578" s="4"/>
      <c r="V27578" s="27"/>
    </row>
    <row r="27579" spans="3:22" x14ac:dyDescent="0.3">
      <c r="C27579" s="6"/>
      <c r="H27579" s="8"/>
      <c r="I27579" s="4"/>
      <c r="V27579" s="27"/>
    </row>
    <row r="27580" spans="3:22" x14ac:dyDescent="0.3">
      <c r="C27580" s="6"/>
      <c r="H27580" s="8"/>
      <c r="I27580" s="4"/>
      <c r="V27580" s="27"/>
    </row>
    <row r="27581" spans="3:22" x14ac:dyDescent="0.3">
      <c r="C27581" s="6"/>
      <c r="H27581" s="8"/>
      <c r="I27581" s="4"/>
      <c r="V27581" s="27"/>
    </row>
    <row r="27582" spans="3:22" x14ac:dyDescent="0.3">
      <c r="C27582" s="6"/>
      <c r="H27582" s="8"/>
      <c r="I27582" s="4"/>
      <c r="V27582" s="27"/>
    </row>
    <row r="27583" spans="3:22" x14ac:dyDescent="0.3">
      <c r="C27583" s="6"/>
      <c r="H27583" s="8"/>
      <c r="I27583" s="4"/>
      <c r="V27583" s="27"/>
    </row>
    <row r="27584" spans="3:22" x14ac:dyDescent="0.3">
      <c r="C27584" s="6"/>
      <c r="H27584" s="8"/>
      <c r="I27584" s="4"/>
      <c r="V27584" s="27"/>
    </row>
    <row r="27585" spans="3:22" x14ac:dyDescent="0.3">
      <c r="C27585" s="6"/>
      <c r="H27585" s="8"/>
      <c r="I27585" s="4"/>
      <c r="V27585" s="27"/>
    </row>
    <row r="27586" spans="3:22" x14ac:dyDescent="0.3">
      <c r="C27586" s="6"/>
      <c r="H27586" s="8"/>
      <c r="I27586" s="4"/>
      <c r="V27586" s="27"/>
    </row>
    <row r="27587" spans="3:22" x14ac:dyDescent="0.3">
      <c r="C27587" s="6"/>
      <c r="H27587" s="8"/>
      <c r="I27587" s="4"/>
      <c r="V27587" s="27"/>
    </row>
    <row r="27588" spans="3:22" x14ac:dyDescent="0.3">
      <c r="C27588" s="6"/>
      <c r="H27588" s="8"/>
      <c r="I27588" s="4"/>
      <c r="V27588" s="27"/>
    </row>
    <row r="27589" spans="3:22" x14ac:dyDescent="0.3">
      <c r="C27589" s="6"/>
      <c r="H27589" s="8"/>
      <c r="I27589" s="4"/>
      <c r="V27589" s="27"/>
    </row>
    <row r="27590" spans="3:22" x14ac:dyDescent="0.3">
      <c r="C27590" s="6"/>
      <c r="H27590" s="8"/>
      <c r="I27590" s="4"/>
      <c r="V27590" s="27"/>
    </row>
    <row r="27591" spans="3:22" x14ac:dyDescent="0.3">
      <c r="C27591" s="6"/>
      <c r="H27591" s="8"/>
      <c r="I27591" s="4"/>
      <c r="V27591" s="27"/>
    </row>
    <row r="27592" spans="3:22" x14ac:dyDescent="0.3">
      <c r="C27592" s="6"/>
      <c r="H27592" s="8"/>
      <c r="I27592" s="4"/>
      <c r="V27592" s="27"/>
    </row>
    <row r="27593" spans="3:22" x14ac:dyDescent="0.3">
      <c r="C27593" s="6"/>
      <c r="H27593" s="8"/>
      <c r="I27593" s="4"/>
      <c r="V27593" s="27"/>
    </row>
    <row r="27594" spans="3:22" x14ac:dyDescent="0.3">
      <c r="C27594" s="6"/>
      <c r="H27594" s="8"/>
      <c r="I27594" s="4"/>
      <c r="V27594" s="27"/>
    </row>
    <row r="27595" spans="3:22" x14ac:dyDescent="0.3">
      <c r="C27595" s="6"/>
      <c r="H27595" s="8"/>
      <c r="I27595" s="4"/>
      <c r="V27595" s="27"/>
    </row>
    <row r="27596" spans="3:22" x14ac:dyDescent="0.3">
      <c r="C27596" s="6"/>
      <c r="H27596" s="8"/>
      <c r="I27596" s="4"/>
      <c r="V27596" s="27"/>
    </row>
    <row r="27597" spans="3:22" x14ac:dyDescent="0.3">
      <c r="C27597" s="6"/>
      <c r="H27597" s="8"/>
      <c r="I27597" s="4"/>
      <c r="V27597" s="27"/>
    </row>
    <row r="27598" spans="3:22" x14ac:dyDescent="0.3">
      <c r="C27598" s="6"/>
      <c r="H27598" s="8"/>
      <c r="I27598" s="4"/>
      <c r="V27598" s="27"/>
    </row>
    <row r="27599" spans="3:22" x14ac:dyDescent="0.3">
      <c r="C27599" s="6"/>
      <c r="H27599" s="8"/>
      <c r="I27599" s="4"/>
      <c r="V27599" s="27"/>
    </row>
    <row r="27600" spans="3:22" x14ac:dyDescent="0.3">
      <c r="C27600" s="6"/>
      <c r="H27600" s="8"/>
      <c r="I27600" s="4"/>
      <c r="V27600" s="27"/>
    </row>
    <row r="27601" spans="3:22" x14ac:dyDescent="0.3">
      <c r="C27601" s="6"/>
      <c r="H27601" s="8"/>
      <c r="I27601" s="4"/>
      <c r="V27601" s="27"/>
    </row>
    <row r="27602" spans="3:22" x14ac:dyDescent="0.3">
      <c r="C27602" s="6"/>
      <c r="H27602" s="8"/>
      <c r="I27602" s="4"/>
      <c r="V27602" s="27"/>
    </row>
    <row r="27603" spans="3:22" x14ac:dyDescent="0.3">
      <c r="C27603" s="6"/>
      <c r="H27603" s="8"/>
      <c r="I27603" s="4"/>
      <c r="V27603" s="27"/>
    </row>
    <row r="27604" spans="3:22" x14ac:dyDescent="0.3">
      <c r="C27604" s="6"/>
      <c r="H27604" s="8"/>
      <c r="I27604" s="4"/>
      <c r="V27604" s="27"/>
    </row>
    <row r="27605" spans="3:22" x14ac:dyDescent="0.3">
      <c r="C27605" s="6"/>
      <c r="H27605" s="8"/>
      <c r="I27605" s="4"/>
      <c r="V27605" s="27"/>
    </row>
    <row r="27606" spans="3:22" x14ac:dyDescent="0.3">
      <c r="C27606" s="6"/>
      <c r="H27606" s="8"/>
      <c r="I27606" s="4"/>
      <c r="V27606" s="27"/>
    </row>
    <row r="27607" spans="3:22" x14ac:dyDescent="0.3">
      <c r="C27607" s="6"/>
      <c r="H27607" s="8"/>
      <c r="I27607" s="4"/>
      <c r="V27607" s="27"/>
    </row>
    <row r="27608" spans="3:22" x14ac:dyDescent="0.3">
      <c r="C27608" s="6"/>
      <c r="H27608" s="8"/>
      <c r="I27608" s="4"/>
      <c r="V27608" s="27"/>
    </row>
    <row r="27609" spans="3:22" x14ac:dyDescent="0.3">
      <c r="C27609" s="6"/>
      <c r="H27609" s="8"/>
      <c r="I27609" s="4"/>
      <c r="V27609" s="27"/>
    </row>
    <row r="27610" spans="3:22" x14ac:dyDescent="0.3">
      <c r="C27610" s="6"/>
      <c r="H27610" s="8"/>
      <c r="I27610" s="4"/>
      <c r="V27610" s="27"/>
    </row>
    <row r="27611" spans="3:22" x14ac:dyDescent="0.3">
      <c r="C27611" s="6"/>
      <c r="H27611" s="8"/>
      <c r="I27611" s="4"/>
      <c r="V27611" s="27"/>
    </row>
    <row r="27612" spans="3:22" x14ac:dyDescent="0.3">
      <c r="C27612" s="6"/>
      <c r="H27612" s="8"/>
      <c r="I27612" s="4"/>
      <c r="V27612" s="27"/>
    </row>
    <row r="27613" spans="3:22" x14ac:dyDescent="0.3">
      <c r="C27613" s="6"/>
      <c r="H27613" s="8"/>
      <c r="I27613" s="4"/>
      <c r="V27613" s="27"/>
    </row>
    <row r="27614" spans="3:22" x14ac:dyDescent="0.3">
      <c r="C27614" s="6"/>
      <c r="H27614" s="8"/>
      <c r="I27614" s="4"/>
      <c r="V27614" s="27"/>
    </row>
    <row r="27615" spans="3:22" x14ac:dyDescent="0.3">
      <c r="C27615" s="6"/>
      <c r="H27615" s="8"/>
      <c r="I27615" s="4"/>
      <c r="V27615" s="27"/>
    </row>
    <row r="27616" spans="3:22" x14ac:dyDescent="0.3">
      <c r="C27616" s="6"/>
      <c r="H27616" s="8"/>
      <c r="I27616" s="4"/>
      <c r="V27616" s="27"/>
    </row>
    <row r="27617" spans="3:22" x14ac:dyDescent="0.3">
      <c r="C27617" s="6"/>
      <c r="H27617" s="8"/>
      <c r="I27617" s="4"/>
      <c r="V27617" s="27"/>
    </row>
    <row r="27618" spans="3:22" x14ac:dyDescent="0.3">
      <c r="C27618" s="6"/>
      <c r="H27618" s="8"/>
      <c r="I27618" s="4"/>
      <c r="V27618" s="27"/>
    </row>
    <row r="27619" spans="3:22" x14ac:dyDescent="0.3">
      <c r="C27619" s="6"/>
      <c r="H27619" s="8"/>
      <c r="I27619" s="4"/>
      <c r="V27619" s="27"/>
    </row>
    <row r="27620" spans="3:22" x14ac:dyDescent="0.3">
      <c r="C27620" s="6"/>
      <c r="H27620" s="8"/>
      <c r="I27620" s="4"/>
      <c r="V27620" s="27"/>
    </row>
    <row r="27621" spans="3:22" x14ac:dyDescent="0.3">
      <c r="C27621" s="6"/>
      <c r="H27621" s="8"/>
      <c r="I27621" s="4"/>
      <c r="V27621" s="27"/>
    </row>
    <row r="27622" spans="3:22" x14ac:dyDescent="0.3">
      <c r="C27622" s="6"/>
      <c r="H27622" s="8"/>
      <c r="I27622" s="4"/>
      <c r="V27622" s="27"/>
    </row>
    <row r="27623" spans="3:22" x14ac:dyDescent="0.3">
      <c r="C27623" s="6"/>
      <c r="H27623" s="8"/>
      <c r="I27623" s="4"/>
      <c r="V27623" s="27"/>
    </row>
    <row r="27624" spans="3:22" x14ac:dyDescent="0.3">
      <c r="C27624" s="6"/>
      <c r="H27624" s="8"/>
      <c r="I27624" s="4"/>
      <c r="V27624" s="27"/>
    </row>
    <row r="27625" spans="3:22" x14ac:dyDescent="0.3">
      <c r="C27625" s="6"/>
      <c r="H27625" s="8"/>
      <c r="I27625" s="4"/>
      <c r="V27625" s="27"/>
    </row>
    <row r="27626" spans="3:22" x14ac:dyDescent="0.3">
      <c r="C27626" s="6"/>
      <c r="H27626" s="8"/>
      <c r="I27626" s="4"/>
      <c r="V27626" s="27"/>
    </row>
    <row r="27627" spans="3:22" x14ac:dyDescent="0.3">
      <c r="C27627" s="6"/>
      <c r="H27627" s="8"/>
      <c r="I27627" s="4"/>
      <c r="V27627" s="27"/>
    </row>
    <row r="27628" spans="3:22" x14ac:dyDescent="0.3">
      <c r="C27628" s="6"/>
      <c r="H27628" s="8"/>
      <c r="I27628" s="4"/>
      <c r="V27628" s="27"/>
    </row>
    <row r="27629" spans="3:22" x14ac:dyDescent="0.3">
      <c r="C27629" s="6"/>
      <c r="H27629" s="8"/>
      <c r="I27629" s="4"/>
      <c r="V27629" s="27"/>
    </row>
    <row r="27630" spans="3:22" x14ac:dyDescent="0.3">
      <c r="C27630" s="6"/>
      <c r="H27630" s="8"/>
      <c r="I27630" s="4"/>
      <c r="V27630" s="27"/>
    </row>
    <row r="27631" spans="3:22" x14ac:dyDescent="0.3">
      <c r="C27631" s="6"/>
      <c r="H27631" s="8"/>
      <c r="I27631" s="4"/>
      <c r="V27631" s="27"/>
    </row>
    <row r="27632" spans="3:22" x14ac:dyDescent="0.3">
      <c r="C27632" s="6"/>
      <c r="H27632" s="8"/>
      <c r="I27632" s="4"/>
      <c r="V27632" s="27"/>
    </row>
    <row r="27633" spans="3:22" x14ac:dyDescent="0.3">
      <c r="C27633" s="6"/>
      <c r="H27633" s="8"/>
      <c r="I27633" s="4"/>
      <c r="V27633" s="27"/>
    </row>
    <row r="27634" spans="3:22" x14ac:dyDescent="0.3">
      <c r="C27634" s="6"/>
      <c r="H27634" s="8"/>
      <c r="I27634" s="4"/>
      <c r="V27634" s="27"/>
    </row>
    <row r="27635" spans="3:22" x14ac:dyDescent="0.3">
      <c r="C27635" s="6"/>
      <c r="H27635" s="8"/>
      <c r="I27635" s="4"/>
      <c r="V27635" s="27"/>
    </row>
    <row r="27636" spans="3:22" x14ac:dyDescent="0.3">
      <c r="C27636" s="6"/>
      <c r="H27636" s="8"/>
      <c r="I27636" s="4"/>
      <c r="V27636" s="27"/>
    </row>
    <row r="27637" spans="3:22" x14ac:dyDescent="0.3">
      <c r="C27637" s="6"/>
      <c r="H27637" s="8"/>
      <c r="I27637" s="4"/>
      <c r="V27637" s="27"/>
    </row>
    <row r="27638" spans="3:22" x14ac:dyDescent="0.3">
      <c r="C27638" s="6"/>
      <c r="H27638" s="8"/>
      <c r="I27638" s="4"/>
      <c r="V27638" s="27"/>
    </row>
    <row r="27639" spans="3:22" x14ac:dyDescent="0.3">
      <c r="C27639" s="6"/>
      <c r="H27639" s="8"/>
      <c r="I27639" s="4"/>
      <c r="V27639" s="27"/>
    </row>
    <row r="27640" spans="3:22" x14ac:dyDescent="0.3">
      <c r="C27640" s="6"/>
      <c r="H27640" s="8"/>
      <c r="I27640" s="4"/>
      <c r="V27640" s="27"/>
    </row>
    <row r="27641" spans="3:22" x14ac:dyDescent="0.3">
      <c r="C27641" s="6"/>
      <c r="H27641" s="8"/>
      <c r="I27641" s="4"/>
      <c r="V27641" s="27"/>
    </row>
    <row r="27642" spans="3:22" x14ac:dyDescent="0.3">
      <c r="C27642" s="6"/>
      <c r="H27642" s="8"/>
      <c r="I27642" s="4"/>
      <c r="V27642" s="27"/>
    </row>
    <row r="27643" spans="3:22" x14ac:dyDescent="0.3">
      <c r="C27643" s="6"/>
      <c r="H27643" s="8"/>
      <c r="I27643" s="4"/>
      <c r="V27643" s="27"/>
    </row>
    <row r="27644" spans="3:22" x14ac:dyDescent="0.3">
      <c r="C27644" s="6"/>
      <c r="H27644" s="8"/>
      <c r="I27644" s="4"/>
      <c r="V27644" s="27"/>
    </row>
    <row r="27645" spans="3:22" x14ac:dyDescent="0.3">
      <c r="C27645" s="6"/>
      <c r="H27645" s="8"/>
      <c r="I27645" s="4"/>
      <c r="V27645" s="27"/>
    </row>
    <row r="27646" spans="3:22" x14ac:dyDescent="0.3">
      <c r="C27646" s="6"/>
      <c r="H27646" s="8"/>
      <c r="I27646" s="4"/>
      <c r="V27646" s="27"/>
    </row>
    <row r="27647" spans="3:22" x14ac:dyDescent="0.3">
      <c r="C27647" s="6"/>
      <c r="H27647" s="8"/>
      <c r="I27647" s="4"/>
      <c r="V27647" s="27"/>
    </row>
    <row r="27648" spans="3:22" x14ac:dyDescent="0.3">
      <c r="C27648" s="6"/>
      <c r="H27648" s="8"/>
      <c r="I27648" s="4"/>
      <c r="V27648" s="27"/>
    </row>
    <row r="27649" spans="3:22" x14ac:dyDescent="0.3">
      <c r="C27649" s="6"/>
      <c r="H27649" s="8"/>
      <c r="I27649" s="4"/>
      <c r="V27649" s="27"/>
    </row>
    <row r="27650" spans="3:22" x14ac:dyDescent="0.3">
      <c r="C27650" s="6"/>
      <c r="H27650" s="8"/>
      <c r="I27650" s="4"/>
      <c r="V27650" s="27"/>
    </row>
    <row r="27651" spans="3:22" x14ac:dyDescent="0.3">
      <c r="C27651" s="6"/>
      <c r="H27651" s="8"/>
      <c r="I27651" s="4"/>
      <c r="V27651" s="27"/>
    </row>
    <row r="27652" spans="3:22" x14ac:dyDescent="0.3">
      <c r="C27652" s="6"/>
      <c r="H27652" s="8"/>
      <c r="I27652" s="4"/>
      <c r="V27652" s="27"/>
    </row>
    <row r="27653" spans="3:22" x14ac:dyDescent="0.3">
      <c r="C27653" s="6"/>
      <c r="H27653" s="8"/>
      <c r="I27653" s="4"/>
      <c r="V27653" s="27"/>
    </row>
    <row r="27654" spans="3:22" x14ac:dyDescent="0.3">
      <c r="C27654" s="6"/>
      <c r="H27654" s="8"/>
      <c r="I27654" s="4"/>
      <c r="V27654" s="27"/>
    </row>
    <row r="27655" spans="3:22" x14ac:dyDescent="0.3">
      <c r="C27655" s="6"/>
      <c r="H27655" s="8"/>
      <c r="I27655" s="4"/>
      <c r="V27655" s="27"/>
    </row>
    <row r="27656" spans="3:22" x14ac:dyDescent="0.3">
      <c r="C27656" s="6"/>
      <c r="H27656" s="8"/>
      <c r="I27656" s="4"/>
      <c r="V27656" s="27"/>
    </row>
    <row r="27657" spans="3:22" x14ac:dyDescent="0.3">
      <c r="C27657" s="6"/>
      <c r="H27657" s="8"/>
      <c r="I27657" s="4"/>
      <c r="V27657" s="27"/>
    </row>
    <row r="27658" spans="3:22" x14ac:dyDescent="0.3">
      <c r="C27658" s="6"/>
      <c r="H27658" s="8"/>
      <c r="I27658" s="4"/>
      <c r="V27658" s="27"/>
    </row>
    <row r="27659" spans="3:22" x14ac:dyDescent="0.3">
      <c r="C27659" s="6"/>
      <c r="H27659" s="8"/>
      <c r="I27659" s="4"/>
      <c r="V27659" s="27"/>
    </row>
    <row r="27660" spans="3:22" x14ac:dyDescent="0.3">
      <c r="C27660" s="6"/>
      <c r="H27660" s="8"/>
      <c r="I27660" s="4"/>
      <c r="V27660" s="27"/>
    </row>
    <row r="27661" spans="3:22" x14ac:dyDescent="0.3">
      <c r="C27661" s="6"/>
      <c r="H27661" s="8"/>
      <c r="I27661" s="4"/>
      <c r="V27661" s="27"/>
    </row>
    <row r="27662" spans="3:22" x14ac:dyDescent="0.3">
      <c r="C27662" s="6"/>
      <c r="H27662" s="8"/>
      <c r="I27662" s="4"/>
      <c r="V27662" s="27"/>
    </row>
    <row r="27663" spans="3:22" x14ac:dyDescent="0.3">
      <c r="C27663" s="6"/>
      <c r="H27663" s="8"/>
      <c r="I27663" s="4"/>
      <c r="V27663" s="27"/>
    </row>
    <row r="27664" spans="3:22" x14ac:dyDescent="0.3">
      <c r="C27664" s="6"/>
      <c r="H27664" s="8"/>
      <c r="I27664" s="4"/>
      <c r="V27664" s="27"/>
    </row>
    <row r="27665" spans="3:22" x14ac:dyDescent="0.3">
      <c r="C27665" s="6"/>
      <c r="H27665" s="8"/>
      <c r="I27665" s="4"/>
      <c r="V27665" s="27"/>
    </row>
    <row r="27666" spans="3:22" x14ac:dyDescent="0.3">
      <c r="C27666" s="6"/>
      <c r="H27666" s="8"/>
      <c r="I27666" s="4"/>
      <c r="V27666" s="27"/>
    </row>
    <row r="27667" spans="3:22" x14ac:dyDescent="0.3">
      <c r="C27667" s="6"/>
      <c r="H27667" s="8"/>
      <c r="I27667" s="4"/>
      <c r="V27667" s="27"/>
    </row>
    <row r="27668" spans="3:22" x14ac:dyDescent="0.3">
      <c r="C27668" s="6"/>
      <c r="H27668" s="8"/>
      <c r="I27668" s="4"/>
      <c r="V27668" s="27"/>
    </row>
    <row r="27669" spans="3:22" x14ac:dyDescent="0.3">
      <c r="C27669" s="6"/>
      <c r="H27669" s="8"/>
      <c r="I27669" s="4"/>
      <c r="V27669" s="27"/>
    </row>
    <row r="27670" spans="3:22" x14ac:dyDescent="0.3">
      <c r="C27670" s="6"/>
      <c r="H27670" s="8"/>
      <c r="I27670" s="4"/>
      <c r="V27670" s="27"/>
    </row>
    <row r="27671" spans="3:22" x14ac:dyDescent="0.3">
      <c r="C27671" s="6"/>
      <c r="H27671" s="8"/>
      <c r="I27671" s="4"/>
      <c r="V27671" s="27"/>
    </row>
    <row r="27672" spans="3:22" x14ac:dyDescent="0.3">
      <c r="C27672" s="6"/>
      <c r="H27672" s="8"/>
      <c r="I27672" s="4"/>
      <c r="V27672" s="27"/>
    </row>
    <row r="27673" spans="3:22" x14ac:dyDescent="0.3">
      <c r="C27673" s="6"/>
      <c r="H27673" s="8"/>
      <c r="I27673" s="4"/>
      <c r="V27673" s="27"/>
    </row>
    <row r="27674" spans="3:22" x14ac:dyDescent="0.3">
      <c r="C27674" s="6"/>
      <c r="H27674" s="8"/>
      <c r="I27674" s="4"/>
      <c r="V27674" s="27"/>
    </row>
    <row r="27675" spans="3:22" x14ac:dyDescent="0.3">
      <c r="C27675" s="6"/>
      <c r="H27675" s="8"/>
      <c r="I27675" s="4"/>
      <c r="V27675" s="27"/>
    </row>
    <row r="27676" spans="3:22" x14ac:dyDescent="0.3">
      <c r="C27676" s="6"/>
      <c r="H27676" s="8"/>
      <c r="I27676" s="4"/>
      <c r="V27676" s="27"/>
    </row>
    <row r="27677" spans="3:22" x14ac:dyDescent="0.3">
      <c r="C27677" s="6"/>
      <c r="H27677" s="8"/>
      <c r="I27677" s="4"/>
      <c r="V27677" s="27"/>
    </row>
    <row r="27678" spans="3:22" x14ac:dyDescent="0.3">
      <c r="C27678" s="6"/>
      <c r="H27678" s="8"/>
      <c r="I27678" s="4"/>
      <c r="V27678" s="27"/>
    </row>
    <row r="27679" spans="3:22" x14ac:dyDescent="0.3">
      <c r="C27679" s="6"/>
      <c r="H27679" s="8"/>
      <c r="I27679" s="4"/>
      <c r="V27679" s="27"/>
    </row>
    <row r="27680" spans="3:22" x14ac:dyDescent="0.3">
      <c r="C27680" s="6"/>
      <c r="H27680" s="8"/>
      <c r="I27680" s="4"/>
      <c r="V27680" s="27"/>
    </row>
    <row r="27681" spans="3:22" x14ac:dyDescent="0.3">
      <c r="C27681" s="6"/>
      <c r="H27681" s="8"/>
      <c r="I27681" s="4"/>
      <c r="V27681" s="27"/>
    </row>
    <row r="27682" spans="3:22" x14ac:dyDescent="0.3">
      <c r="C27682" s="6"/>
      <c r="H27682" s="8"/>
      <c r="I27682" s="4"/>
      <c r="V27682" s="27"/>
    </row>
    <row r="27683" spans="3:22" x14ac:dyDescent="0.3">
      <c r="C27683" s="6"/>
      <c r="H27683" s="8"/>
      <c r="I27683" s="4"/>
      <c r="V27683" s="27"/>
    </row>
    <row r="27684" spans="3:22" x14ac:dyDescent="0.3">
      <c r="C27684" s="6"/>
      <c r="H27684" s="8"/>
      <c r="I27684" s="4"/>
      <c r="V27684" s="27"/>
    </row>
    <row r="27685" spans="3:22" x14ac:dyDescent="0.3">
      <c r="C27685" s="6"/>
      <c r="H27685" s="8"/>
      <c r="I27685" s="4"/>
      <c r="V27685" s="27"/>
    </row>
    <row r="27686" spans="3:22" x14ac:dyDescent="0.3">
      <c r="C27686" s="6"/>
      <c r="H27686" s="8"/>
      <c r="I27686" s="4"/>
      <c r="V27686" s="27"/>
    </row>
    <row r="27687" spans="3:22" x14ac:dyDescent="0.3">
      <c r="C27687" s="6"/>
      <c r="H27687" s="8"/>
      <c r="I27687" s="4"/>
      <c r="V27687" s="27"/>
    </row>
    <row r="27688" spans="3:22" x14ac:dyDescent="0.3">
      <c r="C27688" s="6"/>
      <c r="H27688" s="8"/>
      <c r="I27688" s="4"/>
      <c r="V27688" s="27"/>
    </row>
    <row r="27689" spans="3:22" x14ac:dyDescent="0.3">
      <c r="C27689" s="6"/>
      <c r="H27689" s="8"/>
      <c r="I27689" s="4"/>
      <c r="V27689" s="27"/>
    </row>
    <row r="27690" spans="3:22" x14ac:dyDescent="0.3">
      <c r="C27690" s="6"/>
      <c r="H27690" s="8"/>
      <c r="I27690" s="4"/>
      <c r="V27690" s="27"/>
    </row>
    <row r="27691" spans="3:22" x14ac:dyDescent="0.3">
      <c r="C27691" s="6"/>
      <c r="H27691" s="8"/>
      <c r="I27691" s="4"/>
      <c r="V27691" s="27"/>
    </row>
    <row r="27692" spans="3:22" x14ac:dyDescent="0.3">
      <c r="C27692" s="6"/>
      <c r="H27692" s="8"/>
      <c r="I27692" s="4"/>
      <c r="V27692" s="27"/>
    </row>
    <row r="27693" spans="3:22" x14ac:dyDescent="0.3">
      <c r="C27693" s="6"/>
      <c r="H27693" s="8"/>
      <c r="I27693" s="4"/>
      <c r="V27693" s="27"/>
    </row>
    <row r="27694" spans="3:22" x14ac:dyDescent="0.3">
      <c r="C27694" s="6"/>
      <c r="H27694" s="8"/>
      <c r="I27694" s="4"/>
      <c r="V27694" s="27"/>
    </row>
    <row r="27695" spans="3:22" x14ac:dyDescent="0.3">
      <c r="C27695" s="6"/>
      <c r="H27695" s="8"/>
      <c r="I27695" s="4"/>
      <c r="V27695" s="27"/>
    </row>
    <row r="27696" spans="3:22" x14ac:dyDescent="0.3">
      <c r="C27696" s="6"/>
      <c r="H27696" s="8"/>
      <c r="I27696" s="4"/>
      <c r="V27696" s="27"/>
    </row>
    <row r="27697" spans="3:22" x14ac:dyDescent="0.3">
      <c r="C27697" s="6"/>
      <c r="H27697" s="8"/>
      <c r="I27697" s="4"/>
      <c r="V27697" s="27"/>
    </row>
    <row r="27698" spans="3:22" x14ac:dyDescent="0.3">
      <c r="C27698" s="6"/>
      <c r="H27698" s="8"/>
      <c r="I27698" s="4"/>
      <c r="V27698" s="27"/>
    </row>
    <row r="27699" spans="3:22" x14ac:dyDescent="0.3">
      <c r="C27699" s="6"/>
      <c r="H27699" s="8"/>
      <c r="I27699" s="4"/>
      <c r="V27699" s="27"/>
    </row>
    <row r="27700" spans="3:22" x14ac:dyDescent="0.3">
      <c r="C27700" s="6"/>
      <c r="H27700" s="8"/>
      <c r="I27700" s="4"/>
      <c r="V27700" s="27"/>
    </row>
    <row r="27701" spans="3:22" x14ac:dyDescent="0.3">
      <c r="C27701" s="6"/>
      <c r="H27701" s="8"/>
      <c r="I27701" s="4"/>
      <c r="V27701" s="27"/>
    </row>
    <row r="27702" spans="3:22" x14ac:dyDescent="0.3">
      <c r="C27702" s="6"/>
      <c r="H27702" s="8"/>
      <c r="I27702" s="4"/>
      <c r="V27702" s="27"/>
    </row>
    <row r="27703" spans="3:22" x14ac:dyDescent="0.3">
      <c r="C27703" s="6"/>
      <c r="H27703" s="8"/>
      <c r="I27703" s="4"/>
      <c r="V27703" s="27"/>
    </row>
    <row r="27704" spans="3:22" x14ac:dyDescent="0.3">
      <c r="C27704" s="6"/>
      <c r="H27704" s="8"/>
      <c r="I27704" s="4"/>
      <c r="V27704" s="27"/>
    </row>
    <row r="27705" spans="3:22" x14ac:dyDescent="0.3">
      <c r="C27705" s="6"/>
      <c r="H27705" s="8"/>
      <c r="I27705" s="4"/>
      <c r="V27705" s="27"/>
    </row>
    <row r="27706" spans="3:22" x14ac:dyDescent="0.3">
      <c r="C27706" s="6"/>
      <c r="H27706" s="8"/>
      <c r="I27706" s="4"/>
      <c r="V27706" s="27"/>
    </row>
    <row r="27707" spans="3:22" x14ac:dyDescent="0.3">
      <c r="C27707" s="6"/>
      <c r="H27707" s="8"/>
      <c r="I27707" s="4"/>
      <c r="V27707" s="27"/>
    </row>
    <row r="27708" spans="3:22" x14ac:dyDescent="0.3">
      <c r="C27708" s="6"/>
      <c r="H27708" s="8"/>
      <c r="I27708" s="4"/>
      <c r="V27708" s="27"/>
    </row>
    <row r="27709" spans="3:22" x14ac:dyDescent="0.3">
      <c r="C27709" s="6"/>
      <c r="H27709" s="8"/>
      <c r="I27709" s="4"/>
      <c r="V27709" s="27"/>
    </row>
    <row r="27710" spans="3:22" x14ac:dyDescent="0.3">
      <c r="C27710" s="6"/>
      <c r="H27710" s="8"/>
      <c r="I27710" s="4"/>
      <c r="V27710" s="27"/>
    </row>
    <row r="27711" spans="3:22" x14ac:dyDescent="0.3">
      <c r="C27711" s="6"/>
      <c r="H27711" s="8"/>
      <c r="I27711" s="4"/>
      <c r="V27711" s="27"/>
    </row>
    <row r="27712" spans="3:22" x14ac:dyDescent="0.3">
      <c r="C27712" s="6"/>
      <c r="H27712" s="8"/>
      <c r="I27712" s="4"/>
      <c r="V27712" s="27"/>
    </row>
    <row r="27713" spans="3:22" x14ac:dyDescent="0.3">
      <c r="C27713" s="6"/>
      <c r="H27713" s="8"/>
      <c r="I27713" s="4"/>
      <c r="V27713" s="27"/>
    </row>
    <row r="27714" spans="3:22" x14ac:dyDescent="0.3">
      <c r="C27714" s="6"/>
      <c r="H27714" s="8"/>
      <c r="I27714" s="4"/>
      <c r="V27714" s="27"/>
    </row>
    <row r="27715" spans="3:22" x14ac:dyDescent="0.3">
      <c r="C27715" s="6"/>
      <c r="H27715" s="8"/>
      <c r="I27715" s="4"/>
      <c r="V27715" s="27"/>
    </row>
    <row r="27716" spans="3:22" x14ac:dyDescent="0.3">
      <c r="C27716" s="6"/>
      <c r="H27716" s="8"/>
      <c r="I27716" s="4"/>
      <c r="V27716" s="27"/>
    </row>
    <row r="27717" spans="3:22" x14ac:dyDescent="0.3">
      <c r="C27717" s="6"/>
      <c r="H27717" s="8"/>
      <c r="I27717" s="4"/>
      <c r="V27717" s="27"/>
    </row>
    <row r="27718" spans="3:22" x14ac:dyDescent="0.3">
      <c r="C27718" s="6"/>
      <c r="H27718" s="8"/>
      <c r="I27718" s="4"/>
      <c r="V27718" s="27"/>
    </row>
    <row r="27719" spans="3:22" x14ac:dyDescent="0.3">
      <c r="C27719" s="6"/>
      <c r="H27719" s="8"/>
      <c r="I27719" s="4"/>
      <c r="V27719" s="27"/>
    </row>
    <row r="27720" spans="3:22" x14ac:dyDescent="0.3">
      <c r="C27720" s="6"/>
      <c r="H27720" s="8"/>
      <c r="I27720" s="4"/>
      <c r="V27720" s="27"/>
    </row>
    <row r="27721" spans="3:22" x14ac:dyDescent="0.3">
      <c r="C27721" s="6"/>
      <c r="H27721" s="8"/>
      <c r="I27721" s="4"/>
      <c r="V27721" s="27"/>
    </row>
    <row r="27722" spans="3:22" x14ac:dyDescent="0.3">
      <c r="C27722" s="6"/>
      <c r="H27722" s="8"/>
      <c r="I27722" s="4"/>
      <c r="V27722" s="27"/>
    </row>
    <row r="27723" spans="3:22" x14ac:dyDescent="0.3">
      <c r="C27723" s="6"/>
      <c r="H27723" s="8"/>
      <c r="I27723" s="4"/>
      <c r="V27723" s="27"/>
    </row>
    <row r="27724" spans="3:22" x14ac:dyDescent="0.3">
      <c r="C27724" s="6"/>
      <c r="H27724" s="8"/>
      <c r="I27724" s="4"/>
      <c r="V27724" s="27"/>
    </row>
    <row r="27725" spans="3:22" x14ac:dyDescent="0.3">
      <c r="C27725" s="6"/>
      <c r="H27725" s="8"/>
      <c r="I27725" s="4"/>
      <c r="V27725" s="27"/>
    </row>
    <row r="27726" spans="3:22" x14ac:dyDescent="0.3">
      <c r="C27726" s="6"/>
      <c r="H27726" s="8"/>
      <c r="I27726" s="4"/>
      <c r="V27726" s="27"/>
    </row>
    <row r="27727" spans="3:22" x14ac:dyDescent="0.3">
      <c r="C27727" s="6"/>
      <c r="H27727" s="8"/>
      <c r="I27727" s="4"/>
      <c r="V27727" s="27"/>
    </row>
    <row r="27728" spans="3:22" x14ac:dyDescent="0.3">
      <c r="C27728" s="6"/>
      <c r="H27728" s="8"/>
      <c r="I27728" s="4"/>
      <c r="V27728" s="27"/>
    </row>
    <row r="27729" spans="3:22" x14ac:dyDescent="0.3">
      <c r="C27729" s="6"/>
      <c r="H27729" s="8"/>
      <c r="I27729" s="4"/>
      <c r="V27729" s="27"/>
    </row>
    <row r="27730" spans="3:22" x14ac:dyDescent="0.3">
      <c r="C27730" s="6"/>
      <c r="H27730" s="8"/>
      <c r="I27730" s="4"/>
      <c r="V27730" s="27"/>
    </row>
    <row r="27731" spans="3:22" x14ac:dyDescent="0.3">
      <c r="C27731" s="6"/>
      <c r="H27731" s="8"/>
      <c r="I27731" s="4"/>
      <c r="V27731" s="27"/>
    </row>
    <row r="27732" spans="3:22" x14ac:dyDescent="0.3">
      <c r="C27732" s="6"/>
      <c r="H27732" s="8"/>
      <c r="I27732" s="4"/>
      <c r="V27732" s="27"/>
    </row>
    <row r="27733" spans="3:22" x14ac:dyDescent="0.3">
      <c r="C27733" s="6"/>
      <c r="H27733" s="8"/>
      <c r="I27733" s="4"/>
      <c r="V27733" s="27"/>
    </row>
    <row r="27734" spans="3:22" x14ac:dyDescent="0.3">
      <c r="C27734" s="6"/>
      <c r="H27734" s="8"/>
      <c r="I27734" s="4"/>
      <c r="V27734" s="27"/>
    </row>
    <row r="27735" spans="3:22" x14ac:dyDescent="0.3">
      <c r="C27735" s="6"/>
      <c r="H27735" s="8"/>
      <c r="I27735" s="4"/>
      <c r="V27735" s="27"/>
    </row>
    <row r="27736" spans="3:22" x14ac:dyDescent="0.3">
      <c r="C27736" s="6"/>
      <c r="H27736" s="8"/>
      <c r="I27736" s="4"/>
      <c r="V27736" s="27"/>
    </row>
    <row r="27737" spans="3:22" x14ac:dyDescent="0.3">
      <c r="C27737" s="6"/>
      <c r="H27737" s="8"/>
      <c r="I27737" s="4"/>
      <c r="V27737" s="27"/>
    </row>
    <row r="27738" spans="3:22" x14ac:dyDescent="0.3">
      <c r="C27738" s="6"/>
      <c r="H27738" s="8"/>
      <c r="I27738" s="4"/>
      <c r="V27738" s="27"/>
    </row>
    <row r="27739" spans="3:22" x14ac:dyDescent="0.3">
      <c r="C27739" s="6"/>
      <c r="H27739" s="8"/>
      <c r="I27739" s="4"/>
      <c r="V27739" s="27"/>
    </row>
    <row r="27740" spans="3:22" x14ac:dyDescent="0.3">
      <c r="C27740" s="6"/>
      <c r="H27740" s="8"/>
      <c r="I27740" s="4"/>
      <c r="V27740" s="27"/>
    </row>
    <row r="27741" spans="3:22" x14ac:dyDescent="0.3">
      <c r="C27741" s="6"/>
      <c r="H27741" s="8"/>
      <c r="I27741" s="4"/>
      <c r="V27741" s="27"/>
    </row>
    <row r="27742" spans="3:22" x14ac:dyDescent="0.3">
      <c r="C27742" s="6"/>
      <c r="H27742" s="8"/>
      <c r="I27742" s="4"/>
      <c r="V27742" s="27"/>
    </row>
    <row r="27743" spans="3:22" x14ac:dyDescent="0.3">
      <c r="C27743" s="6"/>
      <c r="H27743" s="8"/>
      <c r="I27743" s="4"/>
      <c r="V27743" s="27"/>
    </row>
    <row r="27744" spans="3:22" x14ac:dyDescent="0.3">
      <c r="C27744" s="6"/>
      <c r="H27744" s="8"/>
      <c r="I27744" s="4"/>
      <c r="V27744" s="27"/>
    </row>
    <row r="27745" spans="3:22" x14ac:dyDescent="0.3">
      <c r="C27745" s="6"/>
      <c r="H27745" s="8"/>
      <c r="I27745" s="4"/>
      <c r="V27745" s="27"/>
    </row>
    <row r="27746" spans="3:22" x14ac:dyDescent="0.3">
      <c r="C27746" s="6"/>
      <c r="H27746" s="8"/>
      <c r="I27746" s="4"/>
      <c r="V27746" s="27"/>
    </row>
    <row r="27747" spans="3:22" x14ac:dyDescent="0.3">
      <c r="C27747" s="6"/>
      <c r="H27747" s="8"/>
      <c r="I27747" s="4"/>
      <c r="V27747" s="27"/>
    </row>
    <row r="27748" spans="3:22" x14ac:dyDescent="0.3">
      <c r="C27748" s="6"/>
      <c r="H27748" s="8"/>
      <c r="I27748" s="4"/>
      <c r="V27748" s="27"/>
    </row>
    <row r="27749" spans="3:22" x14ac:dyDescent="0.3">
      <c r="C27749" s="6"/>
      <c r="H27749" s="8"/>
      <c r="I27749" s="4"/>
      <c r="V27749" s="27"/>
    </row>
    <row r="27750" spans="3:22" x14ac:dyDescent="0.3">
      <c r="C27750" s="6"/>
      <c r="H27750" s="8"/>
      <c r="I27750" s="4"/>
      <c r="V27750" s="27"/>
    </row>
    <row r="27751" spans="3:22" x14ac:dyDescent="0.3">
      <c r="C27751" s="6"/>
      <c r="H27751" s="8"/>
      <c r="I27751" s="4"/>
      <c r="V27751" s="27"/>
    </row>
    <row r="27752" spans="3:22" x14ac:dyDescent="0.3">
      <c r="C27752" s="6"/>
      <c r="H27752" s="8"/>
      <c r="I27752" s="4"/>
      <c r="V27752" s="27"/>
    </row>
    <row r="27753" spans="3:22" x14ac:dyDescent="0.3">
      <c r="C27753" s="6"/>
      <c r="H27753" s="8"/>
      <c r="I27753" s="4"/>
      <c r="V27753" s="27"/>
    </row>
    <row r="27754" spans="3:22" x14ac:dyDescent="0.3">
      <c r="C27754" s="6"/>
      <c r="H27754" s="8"/>
      <c r="I27754" s="4"/>
      <c r="V27754" s="27"/>
    </row>
    <row r="27755" spans="3:22" x14ac:dyDescent="0.3">
      <c r="C27755" s="6"/>
      <c r="H27755" s="8"/>
      <c r="I27755" s="4"/>
      <c r="V27755" s="27"/>
    </row>
    <row r="27756" spans="3:22" x14ac:dyDescent="0.3">
      <c r="C27756" s="6"/>
      <c r="H27756" s="8"/>
      <c r="I27756" s="4"/>
      <c r="V27756" s="27"/>
    </row>
    <row r="27757" spans="3:22" x14ac:dyDescent="0.3">
      <c r="C27757" s="6"/>
      <c r="H27757" s="8"/>
      <c r="I27757" s="4"/>
      <c r="V27757" s="27"/>
    </row>
    <row r="27758" spans="3:22" x14ac:dyDescent="0.3">
      <c r="C27758" s="6"/>
      <c r="H27758" s="8"/>
      <c r="I27758" s="4"/>
      <c r="V27758" s="27"/>
    </row>
    <row r="27759" spans="3:22" x14ac:dyDescent="0.3">
      <c r="C27759" s="6"/>
      <c r="H27759" s="8"/>
      <c r="I27759" s="4"/>
      <c r="V27759" s="27"/>
    </row>
    <row r="27760" spans="3:22" x14ac:dyDescent="0.3">
      <c r="C27760" s="6"/>
      <c r="H27760" s="8"/>
      <c r="I27760" s="4"/>
      <c r="V27760" s="27"/>
    </row>
    <row r="27761" spans="3:22" x14ac:dyDescent="0.3">
      <c r="C27761" s="6"/>
      <c r="H27761" s="8"/>
      <c r="I27761" s="4"/>
      <c r="V27761" s="27"/>
    </row>
    <row r="27762" spans="3:22" x14ac:dyDescent="0.3">
      <c r="C27762" s="6"/>
      <c r="H27762" s="8"/>
      <c r="I27762" s="4"/>
      <c r="V27762" s="27"/>
    </row>
    <row r="27763" spans="3:22" x14ac:dyDescent="0.3">
      <c r="C27763" s="6"/>
      <c r="H27763" s="8"/>
      <c r="I27763" s="4"/>
      <c r="V27763" s="27"/>
    </row>
    <row r="27764" spans="3:22" x14ac:dyDescent="0.3">
      <c r="C27764" s="6"/>
      <c r="H27764" s="8"/>
      <c r="I27764" s="4"/>
      <c r="V27764" s="27"/>
    </row>
    <row r="27765" spans="3:22" x14ac:dyDescent="0.3">
      <c r="C27765" s="6"/>
      <c r="H27765" s="8"/>
      <c r="I27765" s="4"/>
      <c r="V27765" s="27"/>
    </row>
    <row r="27766" spans="3:22" x14ac:dyDescent="0.3">
      <c r="C27766" s="6"/>
      <c r="H27766" s="8"/>
      <c r="I27766" s="4"/>
      <c r="V27766" s="27"/>
    </row>
    <row r="27767" spans="3:22" x14ac:dyDescent="0.3">
      <c r="C27767" s="6"/>
      <c r="H27767" s="8"/>
      <c r="I27767" s="4"/>
      <c r="V27767" s="27"/>
    </row>
    <row r="27768" spans="3:22" x14ac:dyDescent="0.3">
      <c r="C27768" s="6"/>
      <c r="H27768" s="8"/>
      <c r="I27768" s="4"/>
      <c r="V27768" s="27"/>
    </row>
    <row r="27769" spans="3:22" x14ac:dyDescent="0.3">
      <c r="C27769" s="6"/>
      <c r="H27769" s="8"/>
      <c r="I27769" s="4"/>
      <c r="V27769" s="27"/>
    </row>
    <row r="27770" spans="3:22" x14ac:dyDescent="0.3">
      <c r="C27770" s="6"/>
      <c r="H27770" s="8"/>
      <c r="I27770" s="4"/>
      <c r="V27770" s="27"/>
    </row>
    <row r="27771" spans="3:22" x14ac:dyDescent="0.3">
      <c r="C27771" s="6"/>
      <c r="H27771" s="8"/>
      <c r="I27771" s="4"/>
      <c r="V27771" s="27"/>
    </row>
    <row r="27772" spans="3:22" x14ac:dyDescent="0.3">
      <c r="C27772" s="6"/>
      <c r="H27772" s="8"/>
      <c r="I27772" s="4"/>
      <c r="V27772" s="27"/>
    </row>
    <row r="27773" spans="3:22" x14ac:dyDescent="0.3">
      <c r="C27773" s="6"/>
      <c r="H27773" s="8"/>
      <c r="I27773" s="4"/>
      <c r="V27773" s="27"/>
    </row>
    <row r="27774" spans="3:22" x14ac:dyDescent="0.3">
      <c r="C27774" s="6"/>
      <c r="H27774" s="8"/>
      <c r="I27774" s="4"/>
      <c r="V27774" s="27"/>
    </row>
    <row r="27775" spans="3:22" x14ac:dyDescent="0.3">
      <c r="C27775" s="6"/>
      <c r="H27775" s="8"/>
      <c r="I27775" s="4"/>
      <c r="V27775" s="27"/>
    </row>
    <row r="27776" spans="3:22" x14ac:dyDescent="0.3">
      <c r="C27776" s="6"/>
      <c r="H27776" s="8"/>
      <c r="I27776" s="4"/>
      <c r="V27776" s="27"/>
    </row>
    <row r="27777" spans="3:22" x14ac:dyDescent="0.3">
      <c r="C27777" s="6"/>
      <c r="H27777" s="8"/>
      <c r="I27777" s="4"/>
      <c r="V27777" s="27"/>
    </row>
    <row r="27778" spans="3:22" x14ac:dyDescent="0.3">
      <c r="C27778" s="6"/>
      <c r="H27778" s="8"/>
      <c r="I27778" s="4"/>
      <c r="V27778" s="27"/>
    </row>
    <row r="27779" spans="3:22" x14ac:dyDescent="0.3">
      <c r="C27779" s="6"/>
      <c r="H27779" s="8"/>
      <c r="I27779" s="4"/>
      <c r="V27779" s="27"/>
    </row>
    <row r="27780" spans="3:22" x14ac:dyDescent="0.3">
      <c r="C27780" s="6"/>
      <c r="H27780" s="8"/>
      <c r="I27780" s="4"/>
      <c r="V27780" s="27"/>
    </row>
    <row r="27781" spans="3:22" x14ac:dyDescent="0.3">
      <c r="C27781" s="6"/>
      <c r="H27781" s="8"/>
      <c r="I27781" s="4"/>
      <c r="V27781" s="27"/>
    </row>
    <row r="27782" spans="3:22" x14ac:dyDescent="0.3">
      <c r="C27782" s="6"/>
      <c r="H27782" s="8"/>
      <c r="I27782" s="4"/>
      <c r="V27782" s="27"/>
    </row>
    <row r="27783" spans="3:22" x14ac:dyDescent="0.3">
      <c r="C27783" s="6"/>
      <c r="H27783" s="8"/>
      <c r="I27783" s="4"/>
      <c r="V27783" s="27"/>
    </row>
    <row r="27784" spans="3:22" x14ac:dyDescent="0.3">
      <c r="C27784" s="6"/>
      <c r="H27784" s="8"/>
      <c r="I27784" s="4"/>
      <c r="V27784" s="27"/>
    </row>
    <row r="27785" spans="3:22" x14ac:dyDescent="0.3">
      <c r="C27785" s="6"/>
      <c r="H27785" s="8"/>
      <c r="I27785" s="4"/>
      <c r="V27785" s="27"/>
    </row>
    <row r="27786" spans="3:22" x14ac:dyDescent="0.3">
      <c r="C27786" s="6"/>
      <c r="H27786" s="8"/>
      <c r="I27786" s="4"/>
      <c r="V27786" s="27"/>
    </row>
    <row r="27787" spans="3:22" x14ac:dyDescent="0.3">
      <c r="C27787" s="6"/>
      <c r="H27787" s="8"/>
      <c r="I27787" s="4"/>
      <c r="V27787" s="27"/>
    </row>
    <row r="27788" spans="3:22" x14ac:dyDescent="0.3">
      <c r="C27788" s="6"/>
      <c r="H27788" s="8"/>
      <c r="I27788" s="4"/>
      <c r="V27788" s="27"/>
    </row>
    <row r="27789" spans="3:22" x14ac:dyDescent="0.3">
      <c r="C27789" s="6"/>
      <c r="H27789" s="8"/>
      <c r="I27789" s="4"/>
      <c r="V27789" s="27"/>
    </row>
    <row r="27790" spans="3:22" x14ac:dyDescent="0.3">
      <c r="C27790" s="6"/>
      <c r="H27790" s="8"/>
      <c r="I27790" s="4"/>
      <c r="V27790" s="27"/>
    </row>
    <row r="27791" spans="3:22" x14ac:dyDescent="0.3">
      <c r="C27791" s="6"/>
      <c r="H27791" s="8"/>
      <c r="I27791" s="4"/>
      <c r="V27791" s="27"/>
    </row>
    <row r="27792" spans="3:22" x14ac:dyDescent="0.3">
      <c r="C27792" s="6"/>
      <c r="H27792" s="8"/>
      <c r="I27792" s="4"/>
      <c r="V27792" s="27"/>
    </row>
    <row r="27793" spans="3:22" x14ac:dyDescent="0.3">
      <c r="C27793" s="6"/>
      <c r="H27793" s="8"/>
      <c r="I27793" s="4"/>
      <c r="V27793" s="27"/>
    </row>
    <row r="27794" spans="3:22" x14ac:dyDescent="0.3">
      <c r="C27794" s="6"/>
      <c r="H27794" s="8"/>
      <c r="I27794" s="4"/>
      <c r="V27794" s="27"/>
    </row>
    <row r="27795" spans="3:22" x14ac:dyDescent="0.3">
      <c r="C27795" s="6"/>
      <c r="H27795" s="8"/>
      <c r="I27795" s="4"/>
      <c r="V27795" s="27"/>
    </row>
    <row r="27796" spans="3:22" x14ac:dyDescent="0.3">
      <c r="C27796" s="6"/>
      <c r="H27796" s="8"/>
      <c r="I27796" s="4"/>
      <c r="V27796" s="27"/>
    </row>
    <row r="27797" spans="3:22" x14ac:dyDescent="0.3">
      <c r="C27797" s="6"/>
      <c r="H27797" s="8"/>
      <c r="I27797" s="4"/>
      <c r="V27797" s="27"/>
    </row>
    <row r="27798" spans="3:22" x14ac:dyDescent="0.3">
      <c r="C27798" s="6"/>
      <c r="H27798" s="8"/>
      <c r="I27798" s="4"/>
      <c r="V27798" s="27"/>
    </row>
    <row r="27799" spans="3:22" x14ac:dyDescent="0.3">
      <c r="C27799" s="6"/>
      <c r="H27799" s="8"/>
      <c r="I27799" s="4"/>
      <c r="V27799" s="27"/>
    </row>
    <row r="27800" spans="3:22" x14ac:dyDescent="0.3">
      <c r="C27800" s="6"/>
      <c r="H27800" s="8"/>
      <c r="I27800" s="4"/>
      <c r="V27800" s="27"/>
    </row>
    <row r="27801" spans="3:22" x14ac:dyDescent="0.3">
      <c r="C27801" s="6"/>
      <c r="H27801" s="8"/>
      <c r="I27801" s="4"/>
      <c r="V27801" s="27"/>
    </row>
    <row r="27802" spans="3:22" x14ac:dyDescent="0.3">
      <c r="C27802" s="6"/>
      <c r="H27802" s="8"/>
      <c r="I27802" s="4"/>
      <c r="V27802" s="27"/>
    </row>
    <row r="27803" spans="3:22" x14ac:dyDescent="0.3">
      <c r="C27803" s="6"/>
      <c r="H27803" s="8"/>
      <c r="I27803" s="4"/>
      <c r="V27803" s="27"/>
    </row>
    <row r="27804" spans="3:22" x14ac:dyDescent="0.3">
      <c r="C27804" s="6"/>
      <c r="H27804" s="8"/>
      <c r="I27804" s="4"/>
      <c r="V27804" s="27"/>
    </row>
    <row r="27805" spans="3:22" x14ac:dyDescent="0.3">
      <c r="C27805" s="6"/>
      <c r="H27805" s="8"/>
      <c r="I27805" s="4"/>
      <c r="V27805" s="27"/>
    </row>
    <row r="27806" spans="3:22" x14ac:dyDescent="0.3">
      <c r="C27806" s="6"/>
      <c r="H27806" s="8"/>
      <c r="I27806" s="4"/>
      <c r="V27806" s="27"/>
    </row>
    <row r="27807" spans="3:22" x14ac:dyDescent="0.3">
      <c r="C27807" s="6"/>
      <c r="H27807" s="8"/>
      <c r="I27807" s="4"/>
      <c r="V27807" s="27"/>
    </row>
    <row r="27808" spans="3:22" x14ac:dyDescent="0.3">
      <c r="C27808" s="6"/>
      <c r="H27808" s="8"/>
      <c r="I27808" s="4"/>
      <c r="V27808" s="27"/>
    </row>
    <row r="27809" spans="3:22" x14ac:dyDescent="0.3">
      <c r="C27809" s="6"/>
      <c r="H27809" s="8"/>
      <c r="I27809" s="4"/>
      <c r="V27809" s="27"/>
    </row>
    <row r="27810" spans="3:22" x14ac:dyDescent="0.3">
      <c r="C27810" s="6"/>
      <c r="H27810" s="8"/>
      <c r="I27810" s="4"/>
      <c r="V27810" s="27"/>
    </row>
    <row r="27811" spans="3:22" x14ac:dyDescent="0.3">
      <c r="C27811" s="6"/>
      <c r="H27811" s="8"/>
      <c r="I27811" s="4"/>
      <c r="V27811" s="27"/>
    </row>
    <row r="27812" spans="3:22" x14ac:dyDescent="0.3">
      <c r="C27812" s="6"/>
      <c r="H27812" s="8"/>
      <c r="I27812" s="4"/>
      <c r="V27812" s="27"/>
    </row>
    <row r="27813" spans="3:22" x14ac:dyDescent="0.3">
      <c r="C27813" s="6"/>
      <c r="H27813" s="8"/>
      <c r="I27813" s="4"/>
      <c r="V27813" s="27"/>
    </row>
    <row r="27814" spans="3:22" x14ac:dyDescent="0.3">
      <c r="C27814" s="6"/>
      <c r="H27814" s="8"/>
      <c r="I27814" s="4"/>
      <c r="V27814" s="27"/>
    </row>
    <row r="27815" spans="3:22" x14ac:dyDescent="0.3">
      <c r="C27815" s="6"/>
      <c r="H27815" s="8"/>
      <c r="I27815" s="4"/>
      <c r="V27815" s="27"/>
    </row>
    <row r="27816" spans="3:22" x14ac:dyDescent="0.3">
      <c r="C27816" s="6"/>
      <c r="H27816" s="8"/>
      <c r="I27816" s="4"/>
      <c r="V27816" s="27"/>
    </row>
    <row r="27817" spans="3:22" x14ac:dyDescent="0.3">
      <c r="C27817" s="6"/>
      <c r="H27817" s="8"/>
      <c r="I27817" s="4"/>
      <c r="V27817" s="27"/>
    </row>
    <row r="27818" spans="3:22" x14ac:dyDescent="0.3">
      <c r="C27818" s="6"/>
      <c r="H27818" s="8"/>
      <c r="I27818" s="4"/>
      <c r="V27818" s="27"/>
    </row>
    <row r="27819" spans="3:22" x14ac:dyDescent="0.3">
      <c r="C27819" s="6"/>
      <c r="H27819" s="8"/>
      <c r="I27819" s="4"/>
      <c r="V27819" s="27"/>
    </row>
    <row r="27820" spans="3:22" x14ac:dyDescent="0.3">
      <c r="C27820" s="6"/>
      <c r="H27820" s="8"/>
      <c r="I27820" s="4"/>
      <c r="V27820" s="27"/>
    </row>
    <row r="27821" spans="3:22" x14ac:dyDescent="0.3">
      <c r="C27821" s="6"/>
      <c r="H27821" s="8"/>
      <c r="I27821" s="4"/>
      <c r="V27821" s="27"/>
    </row>
    <row r="27822" spans="3:22" x14ac:dyDescent="0.3">
      <c r="C27822" s="6"/>
      <c r="H27822" s="8"/>
      <c r="I27822" s="4"/>
      <c r="V27822" s="27"/>
    </row>
    <row r="27823" spans="3:22" x14ac:dyDescent="0.3">
      <c r="C27823" s="6"/>
      <c r="H27823" s="8"/>
      <c r="I27823" s="4"/>
      <c r="V27823" s="27"/>
    </row>
    <row r="27824" spans="3:22" x14ac:dyDescent="0.3">
      <c r="C27824" s="6"/>
      <c r="H27824" s="8"/>
      <c r="I27824" s="4"/>
      <c r="V27824" s="27"/>
    </row>
    <row r="27825" spans="3:22" x14ac:dyDescent="0.3">
      <c r="C27825" s="6"/>
      <c r="H27825" s="8"/>
      <c r="I27825" s="4"/>
      <c r="V27825" s="27"/>
    </row>
    <row r="27826" spans="3:22" x14ac:dyDescent="0.3">
      <c r="C27826" s="6"/>
      <c r="H27826" s="8"/>
      <c r="I27826" s="4"/>
      <c r="V27826" s="27"/>
    </row>
    <row r="27827" spans="3:22" x14ac:dyDescent="0.3">
      <c r="C27827" s="6"/>
      <c r="H27827" s="8"/>
      <c r="I27827" s="4"/>
      <c r="V27827" s="27"/>
    </row>
    <row r="27828" spans="3:22" x14ac:dyDescent="0.3">
      <c r="C27828" s="6"/>
      <c r="H27828" s="8"/>
      <c r="I27828" s="4"/>
      <c r="V27828" s="27"/>
    </row>
    <row r="27829" spans="3:22" x14ac:dyDescent="0.3">
      <c r="C27829" s="6"/>
      <c r="H27829" s="8"/>
      <c r="I27829" s="4"/>
      <c r="V27829" s="27"/>
    </row>
    <row r="27830" spans="3:22" x14ac:dyDescent="0.3">
      <c r="C27830" s="6"/>
      <c r="H27830" s="8"/>
      <c r="I27830" s="4"/>
      <c r="V27830" s="27"/>
    </row>
    <row r="27831" spans="3:22" x14ac:dyDescent="0.3">
      <c r="C27831" s="6"/>
      <c r="H27831" s="8"/>
      <c r="I27831" s="4"/>
      <c r="V27831" s="27"/>
    </row>
    <row r="27832" spans="3:22" x14ac:dyDescent="0.3">
      <c r="C27832" s="6"/>
      <c r="H27832" s="8"/>
      <c r="I27832" s="4"/>
      <c r="V27832" s="27"/>
    </row>
    <row r="27833" spans="3:22" x14ac:dyDescent="0.3">
      <c r="C27833" s="6"/>
      <c r="H27833" s="8"/>
      <c r="I27833" s="4"/>
      <c r="V27833" s="27"/>
    </row>
    <row r="27834" spans="3:22" x14ac:dyDescent="0.3">
      <c r="C27834" s="6"/>
      <c r="H27834" s="8"/>
      <c r="I27834" s="4"/>
      <c r="V27834" s="27"/>
    </row>
    <row r="27835" spans="3:22" x14ac:dyDescent="0.3">
      <c r="C27835" s="6"/>
      <c r="H27835" s="8"/>
      <c r="I27835" s="4"/>
      <c r="V27835" s="27"/>
    </row>
    <row r="27836" spans="3:22" x14ac:dyDescent="0.3">
      <c r="C27836" s="6"/>
      <c r="H27836" s="8"/>
      <c r="I27836" s="4"/>
      <c r="V27836" s="27"/>
    </row>
    <row r="27837" spans="3:22" x14ac:dyDescent="0.3">
      <c r="C27837" s="6"/>
      <c r="H27837" s="8"/>
      <c r="I27837" s="4"/>
      <c r="V27837" s="27"/>
    </row>
    <row r="27838" spans="3:22" x14ac:dyDescent="0.3">
      <c r="C27838" s="6"/>
      <c r="H27838" s="8"/>
      <c r="I27838" s="4"/>
      <c r="V27838" s="27"/>
    </row>
    <row r="27839" spans="3:22" x14ac:dyDescent="0.3">
      <c r="C27839" s="6"/>
      <c r="H27839" s="8"/>
      <c r="I27839" s="4"/>
      <c r="V27839" s="27"/>
    </row>
    <row r="27840" spans="3:22" x14ac:dyDescent="0.3">
      <c r="C27840" s="6"/>
      <c r="H27840" s="8"/>
      <c r="I27840" s="4"/>
      <c r="V27840" s="27"/>
    </row>
    <row r="27841" spans="3:22" x14ac:dyDescent="0.3">
      <c r="C27841" s="6"/>
      <c r="H27841" s="8"/>
      <c r="I27841" s="4"/>
      <c r="V27841" s="27"/>
    </row>
    <row r="27842" spans="3:22" x14ac:dyDescent="0.3">
      <c r="C27842" s="6"/>
      <c r="H27842" s="8"/>
      <c r="I27842" s="4"/>
      <c r="V27842" s="27"/>
    </row>
    <row r="27843" spans="3:22" x14ac:dyDescent="0.3">
      <c r="C27843" s="6"/>
      <c r="H27843" s="8"/>
      <c r="I27843" s="4"/>
      <c r="V27843" s="27"/>
    </row>
    <row r="27844" spans="3:22" x14ac:dyDescent="0.3">
      <c r="C27844" s="6"/>
      <c r="H27844" s="8"/>
      <c r="I27844" s="4"/>
      <c r="V27844" s="27"/>
    </row>
    <row r="27845" spans="3:22" x14ac:dyDescent="0.3">
      <c r="C27845" s="6"/>
      <c r="H27845" s="8"/>
      <c r="I27845" s="4"/>
      <c r="V27845" s="27"/>
    </row>
    <row r="27846" spans="3:22" x14ac:dyDescent="0.3">
      <c r="C27846" s="6"/>
      <c r="H27846" s="8"/>
      <c r="I27846" s="4"/>
      <c r="V27846" s="27"/>
    </row>
    <row r="27847" spans="3:22" x14ac:dyDescent="0.3">
      <c r="C27847" s="6"/>
      <c r="H27847" s="8"/>
      <c r="I27847" s="4"/>
      <c r="V27847" s="27"/>
    </row>
    <row r="27848" spans="3:22" x14ac:dyDescent="0.3">
      <c r="C27848" s="6"/>
      <c r="H27848" s="8"/>
      <c r="I27848" s="4"/>
      <c r="V27848" s="27"/>
    </row>
    <row r="27849" spans="3:22" x14ac:dyDescent="0.3">
      <c r="C27849" s="6"/>
      <c r="H27849" s="8"/>
      <c r="I27849" s="4"/>
      <c r="V27849" s="27"/>
    </row>
    <row r="27850" spans="3:22" x14ac:dyDescent="0.3">
      <c r="C27850" s="6"/>
      <c r="H27850" s="8"/>
      <c r="I27850" s="4"/>
      <c r="V27850" s="27"/>
    </row>
    <row r="27851" spans="3:22" x14ac:dyDescent="0.3">
      <c r="C27851" s="6"/>
      <c r="H27851" s="8"/>
      <c r="I27851" s="4"/>
      <c r="V27851" s="27"/>
    </row>
    <row r="27852" spans="3:22" x14ac:dyDescent="0.3">
      <c r="C27852" s="6"/>
      <c r="H27852" s="8"/>
      <c r="I27852" s="4"/>
      <c r="V27852" s="27"/>
    </row>
    <row r="27853" spans="3:22" x14ac:dyDescent="0.3">
      <c r="C27853" s="6"/>
      <c r="H27853" s="8"/>
      <c r="I27853" s="4"/>
      <c r="V27853" s="27"/>
    </row>
    <row r="27854" spans="3:22" x14ac:dyDescent="0.3">
      <c r="C27854" s="6"/>
      <c r="H27854" s="8"/>
      <c r="I27854" s="4"/>
      <c r="V27854" s="27"/>
    </row>
    <row r="27855" spans="3:22" x14ac:dyDescent="0.3">
      <c r="C27855" s="6"/>
      <c r="H27855" s="8"/>
      <c r="I27855" s="4"/>
      <c r="V27855" s="27"/>
    </row>
    <row r="27856" spans="3:22" x14ac:dyDescent="0.3">
      <c r="C27856" s="6"/>
      <c r="H27856" s="8"/>
      <c r="I27856" s="4"/>
      <c r="V27856" s="27"/>
    </row>
    <row r="27857" spans="3:22" x14ac:dyDescent="0.3">
      <c r="C27857" s="6"/>
      <c r="H27857" s="8"/>
      <c r="I27857" s="4"/>
      <c r="V27857" s="27"/>
    </row>
    <row r="27858" spans="3:22" x14ac:dyDescent="0.3">
      <c r="C27858" s="6"/>
      <c r="H27858" s="8"/>
      <c r="I27858" s="4"/>
      <c r="V27858" s="27"/>
    </row>
    <row r="27859" spans="3:22" x14ac:dyDescent="0.3">
      <c r="C27859" s="6"/>
      <c r="H27859" s="8"/>
      <c r="I27859" s="4"/>
      <c r="V27859" s="27"/>
    </row>
    <row r="27860" spans="3:22" x14ac:dyDescent="0.3">
      <c r="C27860" s="6"/>
      <c r="H27860" s="8"/>
      <c r="I27860" s="4"/>
      <c r="V27860" s="27"/>
    </row>
    <row r="27861" spans="3:22" x14ac:dyDescent="0.3">
      <c r="C27861" s="6"/>
      <c r="H27861" s="8"/>
      <c r="I27861" s="4"/>
      <c r="V27861" s="27"/>
    </row>
    <row r="27862" spans="3:22" x14ac:dyDescent="0.3">
      <c r="C27862" s="6"/>
      <c r="H27862" s="8"/>
      <c r="I27862" s="4"/>
      <c r="V27862" s="27"/>
    </row>
    <row r="27863" spans="3:22" x14ac:dyDescent="0.3">
      <c r="C27863" s="6"/>
      <c r="H27863" s="8"/>
      <c r="I27863" s="4"/>
      <c r="V27863" s="27"/>
    </row>
    <row r="27864" spans="3:22" x14ac:dyDescent="0.3">
      <c r="C27864" s="6"/>
      <c r="H27864" s="8"/>
      <c r="I27864" s="4"/>
      <c r="V27864" s="27"/>
    </row>
    <row r="27865" spans="3:22" x14ac:dyDescent="0.3">
      <c r="C27865" s="6"/>
      <c r="H27865" s="8"/>
      <c r="I27865" s="4"/>
      <c r="V27865" s="27"/>
    </row>
    <row r="27866" spans="3:22" x14ac:dyDescent="0.3">
      <c r="C27866" s="6"/>
      <c r="H27866" s="8"/>
      <c r="I27866" s="4"/>
      <c r="V27866" s="27"/>
    </row>
    <row r="27867" spans="3:22" x14ac:dyDescent="0.3">
      <c r="C27867" s="6"/>
      <c r="H27867" s="8"/>
      <c r="I27867" s="4"/>
      <c r="V27867" s="27"/>
    </row>
    <row r="27868" spans="3:22" x14ac:dyDescent="0.3">
      <c r="C27868" s="6"/>
      <c r="H27868" s="8"/>
      <c r="I27868" s="4"/>
      <c r="V27868" s="27"/>
    </row>
    <row r="27869" spans="3:22" x14ac:dyDescent="0.3">
      <c r="C27869" s="6"/>
      <c r="H27869" s="8"/>
      <c r="I27869" s="4"/>
      <c r="V27869" s="27"/>
    </row>
    <row r="27870" spans="3:22" x14ac:dyDescent="0.3">
      <c r="C27870" s="6"/>
      <c r="H27870" s="8"/>
      <c r="I27870" s="4"/>
      <c r="V27870" s="27"/>
    </row>
    <row r="27871" spans="3:22" x14ac:dyDescent="0.3">
      <c r="C27871" s="6"/>
      <c r="H27871" s="8"/>
      <c r="I27871" s="4"/>
      <c r="V27871" s="27"/>
    </row>
    <row r="27872" spans="3:22" x14ac:dyDescent="0.3">
      <c r="C27872" s="6"/>
      <c r="H27872" s="8"/>
      <c r="I27872" s="4"/>
      <c r="V27872" s="27"/>
    </row>
    <row r="27873" spans="3:22" x14ac:dyDescent="0.3">
      <c r="C27873" s="6"/>
      <c r="H27873" s="8"/>
      <c r="I27873" s="4"/>
      <c r="V27873" s="27"/>
    </row>
    <row r="27874" spans="3:22" x14ac:dyDescent="0.3">
      <c r="C27874" s="6"/>
      <c r="H27874" s="8"/>
      <c r="I27874" s="4"/>
      <c r="V27874" s="27"/>
    </row>
    <row r="27875" spans="3:22" x14ac:dyDescent="0.3">
      <c r="C27875" s="6"/>
      <c r="H27875" s="8"/>
      <c r="I27875" s="4"/>
      <c r="V27875" s="27"/>
    </row>
    <row r="27876" spans="3:22" x14ac:dyDescent="0.3">
      <c r="C27876" s="6"/>
      <c r="H27876" s="8"/>
      <c r="I27876" s="4"/>
      <c r="V27876" s="27"/>
    </row>
    <row r="27877" spans="3:22" x14ac:dyDescent="0.3">
      <c r="C27877" s="6"/>
      <c r="H27877" s="8"/>
      <c r="I27877" s="4"/>
      <c r="V27877" s="27"/>
    </row>
    <row r="27878" spans="3:22" x14ac:dyDescent="0.3">
      <c r="C27878" s="6"/>
      <c r="H27878" s="8"/>
      <c r="I27878" s="4"/>
      <c r="V27878" s="27"/>
    </row>
    <row r="27879" spans="3:22" x14ac:dyDescent="0.3">
      <c r="C27879" s="6"/>
      <c r="H27879" s="8"/>
      <c r="I27879" s="4"/>
      <c r="V27879" s="27"/>
    </row>
    <row r="27880" spans="3:22" x14ac:dyDescent="0.3">
      <c r="C27880" s="6"/>
      <c r="H27880" s="8"/>
      <c r="I27880" s="4"/>
      <c r="V27880" s="27"/>
    </row>
    <row r="27881" spans="3:22" x14ac:dyDescent="0.3">
      <c r="C27881" s="6"/>
      <c r="H27881" s="8"/>
      <c r="I27881" s="4"/>
      <c r="V27881" s="27"/>
    </row>
    <row r="27882" spans="3:22" x14ac:dyDescent="0.3">
      <c r="C27882" s="6"/>
      <c r="H27882" s="8"/>
      <c r="I27882" s="4"/>
      <c r="V27882" s="27"/>
    </row>
    <row r="27883" spans="3:22" x14ac:dyDescent="0.3">
      <c r="C27883" s="6"/>
      <c r="H27883" s="8"/>
      <c r="I27883" s="4"/>
      <c r="V27883" s="27"/>
    </row>
    <row r="27884" spans="3:22" x14ac:dyDescent="0.3">
      <c r="C27884" s="6"/>
      <c r="H27884" s="8"/>
      <c r="I27884" s="4"/>
      <c r="V27884" s="27"/>
    </row>
    <row r="27885" spans="3:22" x14ac:dyDescent="0.3">
      <c r="C27885" s="6"/>
      <c r="H27885" s="8"/>
      <c r="I27885" s="4"/>
      <c r="V27885" s="27"/>
    </row>
    <row r="27886" spans="3:22" x14ac:dyDescent="0.3">
      <c r="C27886" s="6"/>
      <c r="H27886" s="8"/>
      <c r="I27886" s="4"/>
      <c r="V27886" s="27"/>
    </row>
    <row r="27887" spans="3:22" x14ac:dyDescent="0.3">
      <c r="C27887" s="6"/>
      <c r="H27887" s="8"/>
      <c r="I27887" s="4"/>
      <c r="V27887" s="27"/>
    </row>
    <row r="27888" spans="3:22" x14ac:dyDescent="0.3">
      <c r="C27888" s="6"/>
      <c r="H27888" s="8"/>
      <c r="I27888" s="4"/>
      <c r="V27888" s="27"/>
    </row>
    <row r="27889" spans="3:22" x14ac:dyDescent="0.3">
      <c r="C27889" s="6"/>
      <c r="H27889" s="8"/>
      <c r="I27889" s="4"/>
      <c r="V27889" s="27"/>
    </row>
    <row r="27890" spans="3:22" x14ac:dyDescent="0.3">
      <c r="C27890" s="6"/>
      <c r="H27890" s="8"/>
      <c r="I27890" s="4"/>
      <c r="V27890" s="27"/>
    </row>
    <row r="27891" spans="3:22" x14ac:dyDescent="0.3">
      <c r="C27891" s="6"/>
      <c r="H27891" s="8"/>
      <c r="I27891" s="4"/>
      <c r="V27891" s="27"/>
    </row>
    <row r="27892" spans="3:22" x14ac:dyDescent="0.3">
      <c r="C27892" s="6"/>
      <c r="H27892" s="8"/>
      <c r="I27892" s="4"/>
      <c r="V27892" s="27"/>
    </row>
    <row r="27893" spans="3:22" x14ac:dyDescent="0.3">
      <c r="C27893" s="6"/>
      <c r="H27893" s="8"/>
      <c r="I27893" s="4"/>
      <c r="V27893" s="27"/>
    </row>
    <row r="27894" spans="3:22" x14ac:dyDescent="0.3">
      <c r="C27894" s="6"/>
      <c r="H27894" s="8"/>
      <c r="I27894" s="4"/>
      <c r="V27894" s="27"/>
    </row>
    <row r="27895" spans="3:22" x14ac:dyDescent="0.3">
      <c r="C27895" s="6"/>
      <c r="H27895" s="8"/>
      <c r="I27895" s="4"/>
      <c r="V27895" s="27"/>
    </row>
    <row r="27896" spans="3:22" x14ac:dyDescent="0.3">
      <c r="C27896" s="6"/>
      <c r="H27896" s="8"/>
      <c r="I27896" s="4"/>
      <c r="V27896" s="27"/>
    </row>
    <row r="27897" spans="3:22" x14ac:dyDescent="0.3">
      <c r="C27897" s="6"/>
      <c r="H27897" s="8"/>
      <c r="I27897" s="4"/>
      <c r="V27897" s="27"/>
    </row>
    <row r="27898" spans="3:22" x14ac:dyDescent="0.3">
      <c r="C27898" s="6"/>
      <c r="H27898" s="8"/>
      <c r="I27898" s="4"/>
      <c r="V27898" s="27"/>
    </row>
    <row r="27899" spans="3:22" x14ac:dyDescent="0.3">
      <c r="C27899" s="6"/>
      <c r="H27899" s="8"/>
      <c r="I27899" s="4"/>
      <c r="V27899" s="27"/>
    </row>
    <row r="27900" spans="3:22" x14ac:dyDescent="0.3">
      <c r="C27900" s="6"/>
      <c r="H27900" s="8"/>
      <c r="I27900" s="4"/>
      <c r="V27900" s="27"/>
    </row>
    <row r="27901" spans="3:22" x14ac:dyDescent="0.3">
      <c r="C27901" s="6"/>
      <c r="H27901" s="8"/>
      <c r="I27901" s="4"/>
      <c r="V27901" s="27"/>
    </row>
    <row r="27902" spans="3:22" x14ac:dyDescent="0.3">
      <c r="C27902" s="6"/>
      <c r="H27902" s="8"/>
      <c r="I27902" s="4"/>
      <c r="V27902" s="27"/>
    </row>
    <row r="27903" spans="3:22" x14ac:dyDescent="0.3">
      <c r="C27903" s="6"/>
      <c r="H27903" s="8"/>
      <c r="I27903" s="4"/>
      <c r="V27903" s="27"/>
    </row>
    <row r="27904" spans="3:22" x14ac:dyDescent="0.3">
      <c r="C27904" s="6"/>
      <c r="H27904" s="8"/>
      <c r="I27904" s="4"/>
      <c r="V27904" s="27"/>
    </row>
    <row r="27905" spans="3:22" x14ac:dyDescent="0.3">
      <c r="C27905" s="6"/>
      <c r="H27905" s="8"/>
      <c r="I27905" s="4"/>
      <c r="V27905" s="27"/>
    </row>
    <row r="27906" spans="3:22" x14ac:dyDescent="0.3">
      <c r="C27906" s="6"/>
      <c r="H27906" s="8"/>
      <c r="I27906" s="4"/>
      <c r="V27906" s="27"/>
    </row>
    <row r="27907" spans="3:22" x14ac:dyDescent="0.3">
      <c r="C27907" s="6"/>
      <c r="H27907" s="8"/>
      <c r="I27907" s="4"/>
      <c r="V27907" s="27"/>
    </row>
    <row r="27908" spans="3:22" x14ac:dyDescent="0.3">
      <c r="C27908" s="6"/>
      <c r="H27908" s="8"/>
      <c r="I27908" s="4"/>
      <c r="V27908" s="27"/>
    </row>
    <row r="27909" spans="3:22" x14ac:dyDescent="0.3">
      <c r="C27909" s="6"/>
      <c r="H27909" s="8"/>
      <c r="I27909" s="4"/>
      <c r="V27909" s="27"/>
    </row>
    <row r="27910" spans="3:22" x14ac:dyDescent="0.3">
      <c r="C27910" s="6"/>
      <c r="H27910" s="8"/>
      <c r="I27910" s="4"/>
      <c r="V27910" s="27"/>
    </row>
    <row r="27911" spans="3:22" x14ac:dyDescent="0.3">
      <c r="C27911" s="6"/>
      <c r="H27911" s="8"/>
      <c r="I27911" s="4"/>
      <c r="V27911" s="27"/>
    </row>
    <row r="27912" spans="3:22" x14ac:dyDescent="0.3">
      <c r="C27912" s="6"/>
      <c r="H27912" s="8"/>
      <c r="I27912" s="4"/>
      <c r="V27912" s="27"/>
    </row>
    <row r="27913" spans="3:22" x14ac:dyDescent="0.3">
      <c r="C27913" s="6"/>
      <c r="H27913" s="8"/>
      <c r="I27913" s="4"/>
      <c r="V27913" s="27"/>
    </row>
    <row r="27914" spans="3:22" x14ac:dyDescent="0.3">
      <c r="C27914" s="6"/>
      <c r="H27914" s="8"/>
      <c r="I27914" s="4"/>
      <c r="V27914" s="27"/>
    </row>
    <row r="27915" spans="3:22" x14ac:dyDescent="0.3">
      <c r="C27915" s="6"/>
      <c r="H27915" s="8"/>
      <c r="I27915" s="4"/>
      <c r="V27915" s="27"/>
    </row>
    <row r="27916" spans="3:22" x14ac:dyDescent="0.3">
      <c r="C27916" s="6"/>
      <c r="H27916" s="8"/>
      <c r="I27916" s="4"/>
      <c r="V27916" s="27"/>
    </row>
    <row r="27917" spans="3:22" x14ac:dyDescent="0.3">
      <c r="C27917" s="6"/>
      <c r="H27917" s="8"/>
      <c r="I27917" s="4"/>
      <c r="V27917" s="27"/>
    </row>
    <row r="27918" spans="3:22" x14ac:dyDescent="0.3">
      <c r="C27918" s="6"/>
      <c r="H27918" s="8"/>
      <c r="I27918" s="4"/>
      <c r="V27918" s="27"/>
    </row>
    <row r="27919" spans="3:22" x14ac:dyDescent="0.3">
      <c r="C27919" s="6"/>
      <c r="H27919" s="8"/>
      <c r="I27919" s="4"/>
      <c r="V27919" s="27"/>
    </row>
    <row r="27920" spans="3:22" x14ac:dyDescent="0.3">
      <c r="C27920" s="6"/>
      <c r="H27920" s="8"/>
      <c r="I27920" s="4"/>
      <c r="V27920" s="27"/>
    </row>
    <row r="27921" spans="3:22" x14ac:dyDescent="0.3">
      <c r="C27921" s="6"/>
      <c r="H27921" s="8"/>
      <c r="I27921" s="4"/>
      <c r="V27921" s="27"/>
    </row>
    <row r="27922" spans="3:22" x14ac:dyDescent="0.3">
      <c r="C27922" s="6"/>
      <c r="H27922" s="8"/>
      <c r="I27922" s="4"/>
      <c r="V27922" s="27"/>
    </row>
    <row r="27923" spans="3:22" x14ac:dyDescent="0.3">
      <c r="C27923" s="6"/>
      <c r="H27923" s="8"/>
      <c r="I27923" s="4"/>
      <c r="V27923" s="27"/>
    </row>
    <row r="27924" spans="3:22" x14ac:dyDescent="0.3">
      <c r="C27924" s="6"/>
      <c r="H27924" s="8"/>
      <c r="I27924" s="4"/>
      <c r="V27924" s="27"/>
    </row>
    <row r="27925" spans="3:22" x14ac:dyDescent="0.3">
      <c r="C27925" s="6"/>
      <c r="H27925" s="8"/>
      <c r="I27925" s="4"/>
      <c r="V27925" s="27"/>
    </row>
    <row r="27926" spans="3:22" x14ac:dyDescent="0.3">
      <c r="C27926" s="6"/>
      <c r="H27926" s="8"/>
      <c r="I27926" s="4"/>
      <c r="V27926" s="27"/>
    </row>
    <row r="27927" spans="3:22" x14ac:dyDescent="0.3">
      <c r="C27927" s="6"/>
      <c r="H27927" s="8"/>
      <c r="I27927" s="4"/>
      <c r="V27927" s="27"/>
    </row>
    <row r="27928" spans="3:22" x14ac:dyDescent="0.3">
      <c r="C27928" s="6"/>
      <c r="H27928" s="8"/>
      <c r="I27928" s="4"/>
      <c r="V27928" s="27"/>
    </row>
    <row r="27929" spans="3:22" x14ac:dyDescent="0.3">
      <c r="C27929" s="6"/>
      <c r="H27929" s="8"/>
      <c r="I27929" s="4"/>
      <c r="V27929" s="27"/>
    </row>
    <row r="27930" spans="3:22" x14ac:dyDescent="0.3">
      <c r="C27930" s="6"/>
      <c r="H27930" s="8"/>
      <c r="I27930" s="4"/>
      <c r="V27930" s="27"/>
    </row>
    <row r="27931" spans="3:22" x14ac:dyDescent="0.3">
      <c r="C27931" s="6"/>
      <c r="H27931" s="8"/>
      <c r="I27931" s="4"/>
      <c r="V27931" s="27"/>
    </row>
    <row r="27932" spans="3:22" x14ac:dyDescent="0.3">
      <c r="C27932" s="6"/>
      <c r="H27932" s="8"/>
      <c r="I27932" s="4"/>
      <c r="V27932" s="27"/>
    </row>
    <row r="27933" spans="3:22" x14ac:dyDescent="0.3">
      <c r="C27933" s="6"/>
      <c r="H27933" s="8"/>
      <c r="I27933" s="4"/>
      <c r="V27933" s="27"/>
    </row>
    <row r="27934" spans="3:22" x14ac:dyDescent="0.3">
      <c r="C27934" s="6"/>
      <c r="H27934" s="8"/>
      <c r="I27934" s="4"/>
      <c r="V27934" s="27"/>
    </row>
    <row r="27935" spans="3:22" x14ac:dyDescent="0.3">
      <c r="C27935" s="6"/>
      <c r="H27935" s="8"/>
      <c r="I27935" s="4"/>
      <c r="V27935" s="27"/>
    </row>
    <row r="27936" spans="3:22" x14ac:dyDescent="0.3">
      <c r="C27936" s="6"/>
      <c r="H27936" s="8"/>
      <c r="I27936" s="4"/>
      <c r="V27936" s="27"/>
    </row>
    <row r="27937" spans="3:22" x14ac:dyDescent="0.3">
      <c r="C27937" s="6"/>
      <c r="H27937" s="8"/>
      <c r="I27937" s="4"/>
      <c r="V27937" s="27"/>
    </row>
    <row r="27938" spans="3:22" x14ac:dyDescent="0.3">
      <c r="C27938" s="6"/>
      <c r="H27938" s="8"/>
      <c r="I27938" s="4"/>
      <c r="V27938" s="27"/>
    </row>
    <row r="27939" spans="3:22" x14ac:dyDescent="0.3">
      <c r="C27939" s="6"/>
      <c r="H27939" s="8"/>
      <c r="I27939" s="4"/>
      <c r="V27939" s="27"/>
    </row>
    <row r="27940" spans="3:22" x14ac:dyDescent="0.3">
      <c r="C27940" s="6"/>
      <c r="H27940" s="8"/>
      <c r="I27940" s="4"/>
      <c r="V27940" s="27"/>
    </row>
    <row r="27941" spans="3:22" x14ac:dyDescent="0.3">
      <c r="C27941" s="6"/>
      <c r="H27941" s="8"/>
      <c r="I27941" s="4"/>
      <c r="V27941" s="27"/>
    </row>
    <row r="27942" spans="3:22" x14ac:dyDescent="0.3">
      <c r="C27942" s="6"/>
      <c r="H27942" s="8"/>
      <c r="I27942" s="4"/>
      <c r="V27942" s="27"/>
    </row>
    <row r="27943" spans="3:22" x14ac:dyDescent="0.3">
      <c r="C27943" s="6"/>
      <c r="H27943" s="8"/>
      <c r="I27943" s="4"/>
      <c r="V27943" s="27"/>
    </row>
    <row r="27944" spans="3:22" x14ac:dyDescent="0.3">
      <c r="C27944" s="6"/>
      <c r="H27944" s="8"/>
      <c r="I27944" s="4"/>
      <c r="V27944" s="27"/>
    </row>
    <row r="27945" spans="3:22" x14ac:dyDescent="0.3">
      <c r="C27945" s="6"/>
      <c r="H27945" s="8"/>
      <c r="I27945" s="4"/>
      <c r="V27945" s="27"/>
    </row>
    <row r="27946" spans="3:22" x14ac:dyDescent="0.3">
      <c r="C27946" s="6"/>
      <c r="H27946" s="8"/>
      <c r="I27946" s="4"/>
      <c r="V27946" s="27"/>
    </row>
    <row r="27947" spans="3:22" x14ac:dyDescent="0.3">
      <c r="C27947" s="6"/>
      <c r="H27947" s="8"/>
      <c r="I27947" s="4"/>
      <c r="V27947" s="27"/>
    </row>
    <row r="27948" spans="3:22" x14ac:dyDescent="0.3">
      <c r="C27948" s="6"/>
      <c r="H27948" s="8"/>
      <c r="I27948" s="4"/>
      <c r="V27948" s="27"/>
    </row>
    <row r="27949" spans="3:22" x14ac:dyDescent="0.3">
      <c r="C27949" s="6"/>
      <c r="H27949" s="8"/>
      <c r="I27949" s="4"/>
      <c r="V27949" s="27"/>
    </row>
    <row r="27950" spans="3:22" x14ac:dyDescent="0.3">
      <c r="C27950" s="6"/>
      <c r="H27950" s="8"/>
      <c r="I27950" s="4"/>
      <c r="V27950" s="27"/>
    </row>
    <row r="27951" spans="3:22" x14ac:dyDescent="0.3">
      <c r="C27951" s="6"/>
      <c r="H27951" s="8"/>
      <c r="I27951" s="4"/>
      <c r="V27951" s="27"/>
    </row>
    <row r="27952" spans="3:22" x14ac:dyDescent="0.3">
      <c r="C27952" s="6"/>
      <c r="H27952" s="8"/>
      <c r="I27952" s="4"/>
      <c r="V27952" s="27"/>
    </row>
    <row r="27953" spans="3:22" x14ac:dyDescent="0.3">
      <c r="C27953" s="6"/>
      <c r="H27953" s="8"/>
      <c r="I27953" s="4"/>
      <c r="V27953" s="27"/>
    </row>
    <row r="27954" spans="3:22" x14ac:dyDescent="0.3">
      <c r="C27954" s="6"/>
      <c r="H27954" s="8"/>
      <c r="I27954" s="4"/>
      <c r="V27954" s="27"/>
    </row>
    <row r="27955" spans="3:22" x14ac:dyDescent="0.3">
      <c r="C27955" s="6"/>
      <c r="H27955" s="8"/>
      <c r="I27955" s="4"/>
      <c r="V27955" s="27"/>
    </row>
    <row r="27956" spans="3:22" x14ac:dyDescent="0.3">
      <c r="C27956" s="6"/>
      <c r="H27956" s="8"/>
      <c r="I27956" s="4"/>
      <c r="V27956" s="27"/>
    </row>
    <row r="27957" spans="3:22" x14ac:dyDescent="0.3">
      <c r="C27957" s="6"/>
      <c r="H27957" s="8"/>
      <c r="I27957" s="4"/>
      <c r="V27957" s="27"/>
    </row>
    <row r="27958" spans="3:22" x14ac:dyDescent="0.3">
      <c r="C27958" s="6"/>
      <c r="H27958" s="8"/>
      <c r="I27958" s="4"/>
      <c r="V27958" s="27"/>
    </row>
    <row r="27959" spans="3:22" x14ac:dyDescent="0.3">
      <c r="C27959" s="6"/>
      <c r="H27959" s="8"/>
      <c r="I27959" s="4"/>
      <c r="V27959" s="27"/>
    </row>
    <row r="27960" spans="3:22" x14ac:dyDescent="0.3">
      <c r="C27960" s="6"/>
      <c r="H27960" s="8"/>
      <c r="I27960" s="4"/>
      <c r="V27960" s="27"/>
    </row>
    <row r="27961" spans="3:22" x14ac:dyDescent="0.3">
      <c r="C27961" s="6"/>
      <c r="H27961" s="8"/>
      <c r="I27961" s="4"/>
      <c r="V27961" s="27"/>
    </row>
    <row r="27962" spans="3:22" x14ac:dyDescent="0.3">
      <c r="C27962" s="6"/>
      <c r="H27962" s="8"/>
      <c r="I27962" s="4"/>
      <c r="V27962" s="27"/>
    </row>
    <row r="27963" spans="3:22" x14ac:dyDescent="0.3">
      <c r="C27963" s="6"/>
      <c r="H27963" s="8"/>
      <c r="I27963" s="4"/>
      <c r="V27963" s="27"/>
    </row>
    <row r="27964" spans="3:22" x14ac:dyDescent="0.3">
      <c r="C27964" s="6"/>
      <c r="H27964" s="8"/>
      <c r="I27964" s="4"/>
      <c r="V27964" s="27"/>
    </row>
    <row r="27965" spans="3:22" x14ac:dyDescent="0.3">
      <c r="C27965" s="6"/>
      <c r="H27965" s="8"/>
      <c r="I27965" s="4"/>
      <c r="V27965" s="27"/>
    </row>
    <row r="27966" spans="3:22" x14ac:dyDescent="0.3">
      <c r="C27966" s="6"/>
      <c r="H27966" s="8"/>
      <c r="I27966" s="4"/>
      <c r="V27966" s="27"/>
    </row>
    <row r="27967" spans="3:22" x14ac:dyDescent="0.3">
      <c r="C27967" s="6"/>
      <c r="H27967" s="8"/>
      <c r="I27967" s="4"/>
      <c r="V27967" s="27"/>
    </row>
    <row r="27968" spans="3:22" x14ac:dyDescent="0.3">
      <c r="C27968" s="6"/>
      <c r="H27968" s="8"/>
      <c r="I27968" s="4"/>
      <c r="V27968" s="27"/>
    </row>
    <row r="27969" spans="3:22" x14ac:dyDescent="0.3">
      <c r="C27969" s="6"/>
      <c r="H27969" s="8"/>
      <c r="I27969" s="4"/>
      <c r="V27969" s="27"/>
    </row>
    <row r="27970" spans="3:22" x14ac:dyDescent="0.3">
      <c r="C27970" s="6"/>
      <c r="H27970" s="8"/>
      <c r="I27970" s="4"/>
      <c r="V27970" s="27"/>
    </row>
    <row r="27971" spans="3:22" x14ac:dyDescent="0.3">
      <c r="C27971" s="6"/>
      <c r="H27971" s="8"/>
      <c r="I27971" s="4"/>
      <c r="V27971" s="27"/>
    </row>
    <row r="27972" spans="3:22" x14ac:dyDescent="0.3">
      <c r="C27972" s="6"/>
      <c r="H27972" s="8"/>
      <c r="I27972" s="4"/>
      <c r="V27972" s="27"/>
    </row>
    <row r="27973" spans="3:22" x14ac:dyDescent="0.3">
      <c r="C27973" s="6"/>
      <c r="H27973" s="8"/>
      <c r="I27973" s="4"/>
      <c r="V27973" s="27"/>
    </row>
    <row r="27974" spans="3:22" x14ac:dyDescent="0.3">
      <c r="C27974" s="6"/>
      <c r="H27974" s="8"/>
      <c r="I27974" s="4"/>
      <c r="V27974" s="27"/>
    </row>
    <row r="27975" spans="3:22" x14ac:dyDescent="0.3">
      <c r="C27975" s="6"/>
      <c r="H27975" s="8"/>
      <c r="I27975" s="4"/>
      <c r="V27975" s="27"/>
    </row>
    <row r="27976" spans="3:22" x14ac:dyDescent="0.3">
      <c r="C27976" s="6"/>
      <c r="H27976" s="8"/>
      <c r="I27976" s="4"/>
      <c r="V27976" s="27"/>
    </row>
    <row r="27977" spans="3:22" x14ac:dyDescent="0.3">
      <c r="C27977" s="6"/>
      <c r="H27977" s="8"/>
      <c r="I27977" s="4"/>
      <c r="V27977" s="27"/>
    </row>
    <row r="27978" spans="3:22" x14ac:dyDescent="0.3">
      <c r="C27978" s="6"/>
      <c r="H27978" s="8"/>
      <c r="I27978" s="4"/>
      <c r="V27978" s="27"/>
    </row>
    <row r="27979" spans="3:22" x14ac:dyDescent="0.3">
      <c r="C27979" s="6"/>
      <c r="H27979" s="8"/>
      <c r="I27979" s="4"/>
      <c r="V27979" s="27"/>
    </row>
    <row r="27980" spans="3:22" x14ac:dyDescent="0.3">
      <c r="C27980" s="6"/>
      <c r="H27980" s="8"/>
      <c r="I27980" s="4"/>
      <c r="V27980" s="27"/>
    </row>
    <row r="27981" spans="3:22" x14ac:dyDescent="0.3">
      <c r="C27981" s="6"/>
      <c r="H27981" s="8"/>
      <c r="I27981" s="4"/>
      <c r="V27981" s="27"/>
    </row>
    <row r="27982" spans="3:22" x14ac:dyDescent="0.3">
      <c r="C27982" s="6"/>
      <c r="H27982" s="8"/>
      <c r="I27982" s="4"/>
      <c r="V27982" s="27"/>
    </row>
    <row r="27983" spans="3:22" x14ac:dyDescent="0.3">
      <c r="C27983" s="6"/>
      <c r="H27983" s="8"/>
      <c r="I27983" s="4"/>
      <c r="V27983" s="27"/>
    </row>
    <row r="27984" spans="3:22" x14ac:dyDescent="0.3">
      <c r="C27984" s="6"/>
      <c r="H27984" s="8"/>
      <c r="I27984" s="4"/>
      <c r="V27984" s="27"/>
    </row>
    <row r="27985" spans="3:22" x14ac:dyDescent="0.3">
      <c r="C27985" s="6"/>
      <c r="H27985" s="8"/>
      <c r="I27985" s="4"/>
      <c r="V27985" s="27"/>
    </row>
    <row r="27986" spans="3:22" x14ac:dyDescent="0.3">
      <c r="C27986" s="6"/>
      <c r="H27986" s="8"/>
      <c r="I27986" s="4"/>
      <c r="V27986" s="27"/>
    </row>
    <row r="27987" spans="3:22" x14ac:dyDescent="0.3">
      <c r="C27987" s="6"/>
      <c r="H27987" s="8"/>
      <c r="I27987" s="4"/>
      <c r="V27987" s="27"/>
    </row>
    <row r="27988" spans="3:22" x14ac:dyDescent="0.3">
      <c r="C27988" s="6"/>
      <c r="H27988" s="8"/>
      <c r="I27988" s="4"/>
      <c r="V27988" s="27"/>
    </row>
    <row r="27989" spans="3:22" x14ac:dyDescent="0.3">
      <c r="C27989" s="6"/>
      <c r="H27989" s="8"/>
      <c r="I27989" s="4"/>
      <c r="V27989" s="27"/>
    </row>
    <row r="27990" spans="3:22" x14ac:dyDescent="0.3">
      <c r="C27990" s="6"/>
      <c r="H27990" s="8"/>
      <c r="I27990" s="4"/>
      <c r="V27990" s="27"/>
    </row>
    <row r="27991" spans="3:22" x14ac:dyDescent="0.3">
      <c r="C27991" s="6"/>
      <c r="H27991" s="8"/>
      <c r="I27991" s="4"/>
      <c r="V27991" s="27"/>
    </row>
    <row r="27992" spans="3:22" x14ac:dyDescent="0.3">
      <c r="C27992" s="6"/>
      <c r="H27992" s="8"/>
      <c r="I27992" s="4"/>
      <c r="V27992" s="27"/>
    </row>
    <row r="27993" spans="3:22" x14ac:dyDescent="0.3">
      <c r="C27993" s="6"/>
      <c r="H27993" s="8"/>
      <c r="I27993" s="4"/>
      <c r="V27993" s="27"/>
    </row>
    <row r="27994" spans="3:22" x14ac:dyDescent="0.3">
      <c r="C27994" s="6"/>
      <c r="H27994" s="8"/>
      <c r="I27994" s="4"/>
      <c r="V27994" s="27"/>
    </row>
    <row r="27995" spans="3:22" x14ac:dyDescent="0.3">
      <c r="C27995" s="6"/>
      <c r="H27995" s="8"/>
      <c r="I27995" s="4"/>
      <c r="V27995" s="27"/>
    </row>
    <row r="27996" spans="3:22" x14ac:dyDescent="0.3">
      <c r="C27996" s="6"/>
      <c r="H27996" s="8"/>
      <c r="I27996" s="4"/>
      <c r="V27996" s="27"/>
    </row>
    <row r="27997" spans="3:22" x14ac:dyDescent="0.3">
      <c r="C27997" s="6"/>
      <c r="H27997" s="8"/>
      <c r="I27997" s="4"/>
      <c r="V27997" s="27"/>
    </row>
    <row r="27998" spans="3:22" x14ac:dyDescent="0.3">
      <c r="C27998" s="6"/>
      <c r="H27998" s="8"/>
      <c r="I27998" s="4"/>
      <c r="V27998" s="27"/>
    </row>
    <row r="27999" spans="3:22" x14ac:dyDescent="0.3">
      <c r="C27999" s="6"/>
      <c r="H27999" s="8"/>
      <c r="I27999" s="4"/>
      <c r="V27999" s="27"/>
    </row>
    <row r="28000" spans="3:22" x14ac:dyDescent="0.3">
      <c r="C28000" s="6"/>
      <c r="H28000" s="8"/>
      <c r="I28000" s="4"/>
      <c r="V28000" s="27"/>
    </row>
    <row r="28001" spans="3:22" x14ac:dyDescent="0.3">
      <c r="C28001" s="6"/>
      <c r="H28001" s="8"/>
      <c r="I28001" s="4"/>
      <c r="V28001" s="27"/>
    </row>
    <row r="28002" spans="3:22" x14ac:dyDescent="0.3">
      <c r="C28002" s="6"/>
      <c r="H28002" s="8"/>
      <c r="I28002" s="4"/>
      <c r="V28002" s="27"/>
    </row>
    <row r="28003" spans="3:22" x14ac:dyDescent="0.3">
      <c r="C28003" s="6"/>
      <c r="H28003" s="8"/>
      <c r="I28003" s="4"/>
      <c r="V28003" s="27"/>
    </row>
    <row r="28004" spans="3:22" x14ac:dyDescent="0.3">
      <c r="C28004" s="6"/>
      <c r="H28004" s="8"/>
      <c r="I28004" s="4"/>
      <c r="V28004" s="27"/>
    </row>
    <row r="28005" spans="3:22" x14ac:dyDescent="0.3">
      <c r="C28005" s="6"/>
      <c r="H28005" s="8"/>
      <c r="I28005" s="4"/>
      <c r="V28005" s="27"/>
    </row>
    <row r="28006" spans="3:22" x14ac:dyDescent="0.3">
      <c r="C28006" s="6"/>
      <c r="H28006" s="8"/>
      <c r="I28006" s="4"/>
      <c r="V28006" s="27"/>
    </row>
    <row r="28007" spans="3:22" x14ac:dyDescent="0.3">
      <c r="C28007" s="6"/>
      <c r="H28007" s="8"/>
      <c r="I28007" s="4"/>
      <c r="V28007" s="27"/>
    </row>
    <row r="28008" spans="3:22" x14ac:dyDescent="0.3">
      <c r="C28008" s="6"/>
      <c r="H28008" s="8"/>
      <c r="I28008" s="4"/>
      <c r="V28008" s="27"/>
    </row>
    <row r="28009" spans="3:22" x14ac:dyDescent="0.3">
      <c r="C28009" s="6"/>
      <c r="H28009" s="8"/>
      <c r="I28009" s="4"/>
      <c r="V28009" s="27"/>
    </row>
    <row r="28010" spans="3:22" x14ac:dyDescent="0.3">
      <c r="C28010" s="6"/>
      <c r="H28010" s="8"/>
      <c r="I28010" s="4"/>
      <c r="V28010" s="27"/>
    </row>
    <row r="28011" spans="3:22" x14ac:dyDescent="0.3">
      <c r="C28011" s="6"/>
      <c r="H28011" s="8"/>
      <c r="I28011" s="4"/>
      <c r="V28011" s="27"/>
    </row>
    <row r="28012" spans="3:22" x14ac:dyDescent="0.3">
      <c r="C28012" s="6"/>
      <c r="H28012" s="8"/>
      <c r="I28012" s="4"/>
      <c r="V28012" s="27"/>
    </row>
    <row r="28013" spans="3:22" x14ac:dyDescent="0.3">
      <c r="C28013" s="6"/>
      <c r="H28013" s="8"/>
      <c r="I28013" s="4"/>
      <c r="V28013" s="27"/>
    </row>
    <row r="28014" spans="3:22" x14ac:dyDescent="0.3">
      <c r="C28014" s="6"/>
      <c r="H28014" s="8"/>
      <c r="I28014" s="4"/>
      <c r="V28014" s="27"/>
    </row>
    <row r="28015" spans="3:22" x14ac:dyDescent="0.3">
      <c r="C28015" s="6"/>
      <c r="H28015" s="8"/>
      <c r="I28015" s="4"/>
      <c r="V28015" s="27"/>
    </row>
    <row r="28016" spans="3:22" x14ac:dyDescent="0.3">
      <c r="C28016" s="6"/>
      <c r="H28016" s="8"/>
      <c r="I28016" s="4"/>
      <c r="V28016" s="27"/>
    </row>
    <row r="28017" spans="3:22" x14ac:dyDescent="0.3">
      <c r="C28017" s="6"/>
      <c r="H28017" s="8"/>
      <c r="I28017" s="4"/>
      <c r="V28017" s="27"/>
    </row>
    <row r="28018" spans="3:22" x14ac:dyDescent="0.3">
      <c r="C28018" s="6"/>
      <c r="H28018" s="8"/>
      <c r="I28018" s="4"/>
      <c r="V28018" s="27"/>
    </row>
    <row r="28019" spans="3:22" x14ac:dyDescent="0.3">
      <c r="C28019" s="6"/>
      <c r="H28019" s="8"/>
      <c r="I28019" s="4"/>
      <c r="V28019" s="27"/>
    </row>
    <row r="28020" spans="3:22" x14ac:dyDescent="0.3">
      <c r="C28020" s="6"/>
      <c r="H28020" s="8"/>
      <c r="I28020" s="4"/>
      <c r="V28020" s="27"/>
    </row>
    <row r="28021" spans="3:22" x14ac:dyDescent="0.3">
      <c r="C28021" s="6"/>
      <c r="H28021" s="8"/>
      <c r="I28021" s="4"/>
      <c r="V28021" s="27"/>
    </row>
    <row r="28022" spans="3:22" x14ac:dyDescent="0.3">
      <c r="C28022" s="6"/>
      <c r="H28022" s="8"/>
      <c r="I28022" s="4"/>
      <c r="V28022" s="27"/>
    </row>
    <row r="28023" spans="3:22" x14ac:dyDescent="0.3">
      <c r="C28023" s="6"/>
      <c r="H28023" s="8"/>
      <c r="I28023" s="4"/>
      <c r="V28023" s="27"/>
    </row>
    <row r="28024" spans="3:22" x14ac:dyDescent="0.3">
      <c r="C28024" s="6"/>
      <c r="H28024" s="8"/>
      <c r="I28024" s="4"/>
      <c r="V28024" s="27"/>
    </row>
    <row r="28025" spans="3:22" x14ac:dyDescent="0.3">
      <c r="C28025" s="6"/>
      <c r="H28025" s="8"/>
      <c r="I28025" s="4"/>
      <c r="V28025" s="27"/>
    </row>
    <row r="28026" spans="3:22" x14ac:dyDescent="0.3">
      <c r="C28026" s="6"/>
      <c r="H28026" s="8"/>
      <c r="I28026" s="4"/>
      <c r="V28026" s="27"/>
    </row>
    <row r="28027" spans="3:22" x14ac:dyDescent="0.3">
      <c r="C28027" s="6"/>
      <c r="H28027" s="8"/>
      <c r="I28027" s="4"/>
      <c r="V28027" s="27"/>
    </row>
    <row r="28028" spans="3:22" x14ac:dyDescent="0.3">
      <c r="C28028" s="6"/>
      <c r="H28028" s="8"/>
      <c r="I28028" s="4"/>
      <c r="V28028" s="27"/>
    </row>
    <row r="28029" spans="3:22" x14ac:dyDescent="0.3">
      <c r="C28029" s="6"/>
      <c r="H28029" s="8"/>
      <c r="I28029" s="4"/>
      <c r="V28029" s="27"/>
    </row>
    <row r="28030" spans="3:22" x14ac:dyDescent="0.3">
      <c r="C28030" s="6"/>
      <c r="H28030" s="8"/>
      <c r="I28030" s="4"/>
      <c r="V28030" s="27"/>
    </row>
    <row r="28031" spans="3:22" x14ac:dyDescent="0.3">
      <c r="C28031" s="6"/>
      <c r="H28031" s="8"/>
      <c r="I28031" s="4"/>
      <c r="V28031" s="27"/>
    </row>
    <row r="28032" spans="3:22" x14ac:dyDescent="0.3">
      <c r="C28032" s="6"/>
      <c r="H28032" s="8"/>
      <c r="I28032" s="4"/>
      <c r="V28032" s="27"/>
    </row>
    <row r="28033" spans="3:22" x14ac:dyDescent="0.3">
      <c r="C28033" s="6"/>
      <c r="H28033" s="8"/>
      <c r="I28033" s="4"/>
      <c r="V28033" s="27"/>
    </row>
    <row r="28034" spans="3:22" x14ac:dyDescent="0.3">
      <c r="C28034" s="6"/>
      <c r="H28034" s="8"/>
      <c r="I28034" s="4"/>
      <c r="V28034" s="27"/>
    </row>
    <row r="28035" spans="3:22" x14ac:dyDescent="0.3">
      <c r="C28035" s="6"/>
      <c r="H28035" s="8"/>
      <c r="I28035" s="4"/>
      <c r="V28035" s="27"/>
    </row>
    <row r="28036" spans="3:22" x14ac:dyDescent="0.3">
      <c r="C28036" s="6"/>
      <c r="H28036" s="8"/>
      <c r="I28036" s="4"/>
      <c r="V28036" s="27"/>
    </row>
    <row r="28037" spans="3:22" x14ac:dyDescent="0.3">
      <c r="C28037" s="6"/>
      <c r="H28037" s="8"/>
      <c r="I28037" s="4"/>
      <c r="V28037" s="27"/>
    </row>
    <row r="28038" spans="3:22" x14ac:dyDescent="0.3">
      <c r="C28038" s="6"/>
      <c r="H28038" s="8"/>
      <c r="I28038" s="4"/>
      <c r="V28038" s="27"/>
    </row>
    <row r="28039" spans="3:22" x14ac:dyDescent="0.3">
      <c r="C28039" s="6"/>
      <c r="H28039" s="8"/>
      <c r="I28039" s="4"/>
      <c r="V28039" s="27"/>
    </row>
    <row r="28040" spans="3:22" x14ac:dyDescent="0.3">
      <c r="C28040" s="6"/>
      <c r="H28040" s="8"/>
      <c r="I28040" s="4"/>
      <c r="V28040" s="27"/>
    </row>
    <row r="28041" spans="3:22" x14ac:dyDescent="0.3">
      <c r="C28041" s="6"/>
      <c r="H28041" s="8"/>
      <c r="I28041" s="4"/>
      <c r="V28041" s="27"/>
    </row>
    <row r="28042" spans="3:22" x14ac:dyDescent="0.3">
      <c r="C28042" s="6"/>
      <c r="H28042" s="8"/>
      <c r="I28042" s="4"/>
      <c r="V28042" s="27"/>
    </row>
    <row r="28043" spans="3:22" x14ac:dyDescent="0.3">
      <c r="C28043" s="6"/>
      <c r="H28043" s="8"/>
      <c r="I28043" s="4"/>
      <c r="V28043" s="27"/>
    </row>
    <row r="28044" spans="3:22" x14ac:dyDescent="0.3">
      <c r="C28044" s="6"/>
      <c r="H28044" s="8"/>
      <c r="I28044" s="4"/>
      <c r="V28044" s="27"/>
    </row>
    <row r="28045" spans="3:22" x14ac:dyDescent="0.3">
      <c r="C28045" s="6"/>
      <c r="H28045" s="8"/>
      <c r="I28045" s="4"/>
      <c r="V28045" s="27"/>
    </row>
    <row r="28046" spans="3:22" x14ac:dyDescent="0.3">
      <c r="C28046" s="6"/>
      <c r="H28046" s="8"/>
      <c r="I28046" s="4"/>
      <c r="V28046" s="27"/>
    </row>
    <row r="28047" spans="3:22" x14ac:dyDescent="0.3">
      <c r="C28047" s="6"/>
      <c r="H28047" s="8"/>
      <c r="I28047" s="4"/>
      <c r="V28047" s="27"/>
    </row>
    <row r="28048" spans="3:22" x14ac:dyDescent="0.3">
      <c r="C28048" s="6"/>
      <c r="H28048" s="8"/>
      <c r="I28048" s="4"/>
      <c r="V28048" s="27"/>
    </row>
    <row r="28049" spans="3:22" x14ac:dyDescent="0.3">
      <c r="C28049" s="6"/>
      <c r="H28049" s="8"/>
      <c r="I28049" s="4"/>
      <c r="V28049" s="27"/>
    </row>
    <row r="28050" spans="3:22" x14ac:dyDescent="0.3">
      <c r="C28050" s="6"/>
      <c r="H28050" s="8"/>
      <c r="I28050" s="4"/>
      <c r="V28050" s="27"/>
    </row>
    <row r="28051" spans="3:22" x14ac:dyDescent="0.3">
      <c r="C28051" s="6"/>
      <c r="H28051" s="8"/>
      <c r="I28051" s="4"/>
      <c r="V28051" s="27"/>
    </row>
    <row r="28052" spans="3:22" x14ac:dyDescent="0.3">
      <c r="C28052" s="6"/>
      <c r="H28052" s="8"/>
      <c r="I28052" s="4"/>
      <c r="V28052" s="27"/>
    </row>
    <row r="28053" spans="3:22" x14ac:dyDescent="0.3">
      <c r="C28053" s="6"/>
      <c r="H28053" s="8"/>
      <c r="I28053" s="4"/>
      <c r="V28053" s="27"/>
    </row>
    <row r="28054" spans="3:22" x14ac:dyDescent="0.3">
      <c r="C28054" s="6"/>
      <c r="H28054" s="8"/>
      <c r="I28054" s="4"/>
      <c r="V28054" s="27"/>
    </row>
    <row r="28055" spans="3:22" x14ac:dyDescent="0.3">
      <c r="C28055" s="6"/>
      <c r="H28055" s="8"/>
      <c r="I28055" s="4"/>
      <c r="V28055" s="27"/>
    </row>
    <row r="28056" spans="3:22" x14ac:dyDescent="0.3">
      <c r="C28056" s="6"/>
      <c r="H28056" s="8"/>
      <c r="I28056" s="4"/>
      <c r="V28056" s="27"/>
    </row>
    <row r="28057" spans="3:22" x14ac:dyDescent="0.3">
      <c r="C28057" s="6"/>
      <c r="H28057" s="8"/>
      <c r="I28057" s="4"/>
      <c r="V28057" s="27"/>
    </row>
    <row r="28058" spans="3:22" x14ac:dyDescent="0.3">
      <c r="C28058" s="6"/>
      <c r="H28058" s="8"/>
      <c r="I28058" s="4"/>
      <c r="V28058" s="27"/>
    </row>
    <row r="28059" spans="3:22" x14ac:dyDescent="0.3">
      <c r="C28059" s="6"/>
      <c r="H28059" s="8"/>
      <c r="I28059" s="4"/>
      <c r="V28059" s="27"/>
    </row>
    <row r="28060" spans="3:22" x14ac:dyDescent="0.3">
      <c r="C28060" s="6"/>
      <c r="H28060" s="8"/>
      <c r="I28060" s="4"/>
      <c r="V28060" s="27"/>
    </row>
    <row r="28061" spans="3:22" x14ac:dyDescent="0.3">
      <c r="C28061" s="6"/>
      <c r="H28061" s="8"/>
      <c r="I28061" s="4"/>
      <c r="V28061" s="27"/>
    </row>
    <row r="28062" spans="3:22" x14ac:dyDescent="0.3">
      <c r="C28062" s="6"/>
      <c r="H28062" s="8"/>
      <c r="I28062" s="4"/>
      <c r="V28062" s="27"/>
    </row>
    <row r="28063" spans="3:22" x14ac:dyDescent="0.3">
      <c r="C28063" s="6"/>
      <c r="H28063" s="8"/>
      <c r="I28063" s="4"/>
      <c r="V28063" s="27"/>
    </row>
    <row r="28064" spans="3:22" x14ac:dyDescent="0.3">
      <c r="C28064" s="6"/>
      <c r="H28064" s="8"/>
      <c r="I28064" s="4"/>
      <c r="V28064" s="27"/>
    </row>
    <row r="28065" spans="3:22" x14ac:dyDescent="0.3">
      <c r="C28065" s="6"/>
      <c r="H28065" s="8"/>
      <c r="I28065" s="4"/>
      <c r="V28065" s="27"/>
    </row>
    <row r="28066" spans="3:22" x14ac:dyDescent="0.3">
      <c r="C28066" s="6"/>
      <c r="H28066" s="8"/>
      <c r="I28066" s="4"/>
      <c r="V28066" s="27"/>
    </row>
    <row r="28067" spans="3:22" x14ac:dyDescent="0.3">
      <c r="C28067" s="6"/>
      <c r="H28067" s="8"/>
      <c r="I28067" s="4"/>
      <c r="V28067" s="27"/>
    </row>
    <row r="28068" spans="3:22" x14ac:dyDescent="0.3">
      <c r="C28068" s="6"/>
      <c r="H28068" s="8"/>
      <c r="I28068" s="4"/>
      <c r="V28068" s="27"/>
    </row>
    <row r="28069" spans="3:22" x14ac:dyDescent="0.3">
      <c r="C28069" s="6"/>
      <c r="H28069" s="8"/>
      <c r="I28069" s="4"/>
      <c r="V28069" s="27"/>
    </row>
    <row r="28070" spans="3:22" x14ac:dyDescent="0.3">
      <c r="C28070" s="6"/>
      <c r="H28070" s="8"/>
      <c r="I28070" s="4"/>
      <c r="V28070" s="27"/>
    </row>
    <row r="28071" spans="3:22" x14ac:dyDescent="0.3">
      <c r="C28071" s="6"/>
      <c r="H28071" s="8"/>
      <c r="I28071" s="4"/>
      <c r="V28071" s="27"/>
    </row>
    <row r="28072" spans="3:22" x14ac:dyDescent="0.3">
      <c r="C28072" s="6"/>
      <c r="H28072" s="8"/>
      <c r="I28072" s="4"/>
      <c r="V28072" s="27"/>
    </row>
    <row r="28073" spans="3:22" x14ac:dyDescent="0.3">
      <c r="C28073" s="6"/>
      <c r="H28073" s="8"/>
      <c r="I28073" s="4"/>
      <c r="V28073" s="27"/>
    </row>
    <row r="28074" spans="3:22" x14ac:dyDescent="0.3">
      <c r="C28074" s="6"/>
      <c r="H28074" s="8"/>
      <c r="I28074" s="4"/>
      <c r="V28074" s="27"/>
    </row>
    <row r="28075" spans="3:22" x14ac:dyDescent="0.3">
      <c r="C28075" s="6"/>
      <c r="H28075" s="8"/>
      <c r="I28075" s="4"/>
      <c r="V28075" s="27"/>
    </row>
    <row r="28076" spans="3:22" x14ac:dyDescent="0.3">
      <c r="C28076" s="6"/>
      <c r="H28076" s="8"/>
      <c r="I28076" s="4"/>
      <c r="V28076" s="27"/>
    </row>
    <row r="28077" spans="3:22" x14ac:dyDescent="0.3">
      <c r="C28077" s="6"/>
      <c r="H28077" s="8"/>
      <c r="I28077" s="4"/>
      <c r="V28077" s="27"/>
    </row>
    <row r="28078" spans="3:22" x14ac:dyDescent="0.3">
      <c r="C28078" s="6"/>
      <c r="H28078" s="8"/>
      <c r="I28078" s="4"/>
      <c r="V28078" s="27"/>
    </row>
    <row r="28079" spans="3:22" x14ac:dyDescent="0.3">
      <c r="C28079" s="6"/>
      <c r="H28079" s="8"/>
      <c r="I28079" s="4"/>
      <c r="V28079" s="27"/>
    </row>
    <row r="28080" spans="3:22" x14ac:dyDescent="0.3">
      <c r="C28080" s="6"/>
      <c r="H28080" s="8"/>
      <c r="I28080" s="4"/>
      <c r="V28080" s="27"/>
    </row>
    <row r="28081" spans="3:22" x14ac:dyDescent="0.3">
      <c r="C28081" s="6"/>
      <c r="H28081" s="8"/>
      <c r="I28081" s="4"/>
      <c r="V28081" s="27"/>
    </row>
    <row r="28082" spans="3:22" x14ac:dyDescent="0.3">
      <c r="C28082" s="6"/>
      <c r="H28082" s="8"/>
      <c r="I28082" s="4"/>
      <c r="V28082" s="27"/>
    </row>
    <row r="28083" spans="3:22" x14ac:dyDescent="0.3">
      <c r="C28083" s="6"/>
      <c r="H28083" s="8"/>
      <c r="I28083" s="4"/>
      <c r="V28083" s="27"/>
    </row>
    <row r="28084" spans="3:22" x14ac:dyDescent="0.3">
      <c r="C28084" s="6"/>
      <c r="H28084" s="8"/>
      <c r="I28084" s="4"/>
      <c r="V28084" s="27"/>
    </row>
    <row r="28085" spans="3:22" x14ac:dyDescent="0.3">
      <c r="C28085" s="6"/>
      <c r="H28085" s="8"/>
      <c r="I28085" s="4"/>
      <c r="V28085" s="27"/>
    </row>
    <row r="28086" spans="3:22" x14ac:dyDescent="0.3">
      <c r="C28086" s="6"/>
      <c r="H28086" s="8"/>
      <c r="I28086" s="4"/>
      <c r="V28086" s="27"/>
    </row>
    <row r="28087" spans="3:22" x14ac:dyDescent="0.3">
      <c r="C28087" s="6"/>
      <c r="H28087" s="8"/>
      <c r="I28087" s="4"/>
      <c r="V28087" s="27"/>
    </row>
    <row r="28088" spans="3:22" x14ac:dyDescent="0.3">
      <c r="C28088" s="6"/>
      <c r="H28088" s="8"/>
      <c r="I28088" s="4"/>
      <c r="V28088" s="27"/>
    </row>
    <row r="28089" spans="3:22" x14ac:dyDescent="0.3">
      <c r="C28089" s="6"/>
      <c r="H28089" s="8"/>
      <c r="I28089" s="4"/>
      <c r="V28089" s="27"/>
    </row>
    <row r="28090" spans="3:22" x14ac:dyDescent="0.3">
      <c r="C28090" s="6"/>
      <c r="H28090" s="8"/>
      <c r="I28090" s="4"/>
      <c r="V28090" s="27"/>
    </row>
    <row r="28091" spans="3:22" x14ac:dyDescent="0.3">
      <c r="C28091" s="6"/>
      <c r="H28091" s="8"/>
      <c r="I28091" s="4"/>
      <c r="V28091" s="27"/>
    </row>
    <row r="28092" spans="3:22" x14ac:dyDescent="0.3">
      <c r="C28092" s="6"/>
      <c r="H28092" s="8"/>
      <c r="I28092" s="4"/>
      <c r="V28092" s="27"/>
    </row>
    <row r="28093" spans="3:22" x14ac:dyDescent="0.3">
      <c r="C28093" s="6"/>
      <c r="H28093" s="8"/>
      <c r="I28093" s="4"/>
      <c r="V28093" s="27"/>
    </row>
    <row r="28094" spans="3:22" x14ac:dyDescent="0.3">
      <c r="C28094" s="6"/>
      <c r="H28094" s="8"/>
      <c r="I28094" s="4"/>
      <c r="V28094" s="27"/>
    </row>
    <row r="28095" spans="3:22" x14ac:dyDescent="0.3">
      <c r="C28095" s="6"/>
      <c r="H28095" s="8"/>
      <c r="I28095" s="4"/>
      <c r="V28095" s="27"/>
    </row>
    <row r="28096" spans="3:22" x14ac:dyDescent="0.3">
      <c r="C28096" s="6"/>
      <c r="H28096" s="8"/>
      <c r="I28096" s="4"/>
      <c r="V28096" s="27"/>
    </row>
    <row r="28097" spans="3:22" x14ac:dyDescent="0.3">
      <c r="C28097" s="6"/>
      <c r="H28097" s="8"/>
      <c r="I28097" s="4"/>
      <c r="V28097" s="27"/>
    </row>
    <row r="28098" spans="3:22" x14ac:dyDescent="0.3">
      <c r="C28098" s="6"/>
      <c r="H28098" s="8"/>
      <c r="I28098" s="4"/>
      <c r="V28098" s="27"/>
    </row>
    <row r="28099" spans="3:22" x14ac:dyDescent="0.3">
      <c r="C28099" s="6"/>
      <c r="H28099" s="8"/>
      <c r="I28099" s="4"/>
      <c r="V28099" s="27"/>
    </row>
    <row r="28100" spans="3:22" x14ac:dyDescent="0.3">
      <c r="C28100" s="6"/>
      <c r="H28100" s="8"/>
      <c r="I28100" s="4"/>
      <c r="V28100" s="27"/>
    </row>
    <row r="28101" spans="3:22" x14ac:dyDescent="0.3">
      <c r="C28101" s="6"/>
      <c r="H28101" s="8"/>
      <c r="I28101" s="4"/>
      <c r="V28101" s="27"/>
    </row>
    <row r="28102" spans="3:22" x14ac:dyDescent="0.3">
      <c r="C28102" s="6"/>
      <c r="H28102" s="8"/>
      <c r="I28102" s="4"/>
      <c r="V28102" s="27"/>
    </row>
    <row r="28103" spans="3:22" x14ac:dyDescent="0.3">
      <c r="C28103" s="6"/>
      <c r="H28103" s="8"/>
      <c r="I28103" s="4"/>
      <c r="V28103" s="27"/>
    </row>
    <row r="28104" spans="3:22" x14ac:dyDescent="0.3">
      <c r="C28104" s="6"/>
      <c r="H28104" s="8"/>
      <c r="I28104" s="4"/>
      <c r="V28104" s="27"/>
    </row>
    <row r="28105" spans="3:22" x14ac:dyDescent="0.3">
      <c r="C28105" s="6"/>
      <c r="H28105" s="8"/>
      <c r="I28105" s="4"/>
      <c r="V28105" s="27"/>
    </row>
    <row r="28106" spans="3:22" x14ac:dyDescent="0.3">
      <c r="C28106" s="6"/>
      <c r="H28106" s="8"/>
      <c r="I28106" s="4"/>
      <c r="V28106" s="27"/>
    </row>
    <row r="28107" spans="3:22" x14ac:dyDescent="0.3">
      <c r="C28107" s="6"/>
      <c r="H28107" s="8"/>
      <c r="I28107" s="4"/>
      <c r="V28107" s="27"/>
    </row>
    <row r="28108" spans="3:22" x14ac:dyDescent="0.3">
      <c r="C28108" s="6"/>
      <c r="H28108" s="8"/>
      <c r="I28108" s="4"/>
      <c r="V28108" s="27"/>
    </row>
    <row r="28109" spans="3:22" x14ac:dyDescent="0.3">
      <c r="C28109" s="6"/>
      <c r="H28109" s="8"/>
      <c r="I28109" s="4"/>
      <c r="V28109" s="27"/>
    </row>
    <row r="28110" spans="3:22" x14ac:dyDescent="0.3">
      <c r="C28110" s="6"/>
      <c r="H28110" s="8"/>
      <c r="I28110" s="4"/>
      <c r="V28110" s="27"/>
    </row>
    <row r="28111" spans="3:22" x14ac:dyDescent="0.3">
      <c r="C28111" s="6"/>
      <c r="H28111" s="8"/>
      <c r="I28111" s="4"/>
      <c r="V28111" s="27"/>
    </row>
    <row r="28112" spans="3:22" x14ac:dyDescent="0.3">
      <c r="C28112" s="6"/>
      <c r="H28112" s="8"/>
      <c r="I28112" s="4"/>
      <c r="V28112" s="27"/>
    </row>
    <row r="28113" spans="3:22" x14ac:dyDescent="0.3">
      <c r="C28113" s="6"/>
      <c r="H28113" s="8"/>
      <c r="I28113" s="4"/>
      <c r="V28113" s="27"/>
    </row>
    <row r="28114" spans="3:22" x14ac:dyDescent="0.3">
      <c r="C28114" s="6"/>
      <c r="H28114" s="8"/>
      <c r="I28114" s="4"/>
      <c r="V28114" s="27"/>
    </row>
    <row r="28115" spans="3:22" x14ac:dyDescent="0.3">
      <c r="C28115" s="6"/>
      <c r="H28115" s="8"/>
      <c r="I28115" s="4"/>
      <c r="V28115" s="27"/>
    </row>
    <row r="28116" spans="3:22" x14ac:dyDescent="0.3">
      <c r="C28116" s="6"/>
      <c r="H28116" s="8"/>
      <c r="I28116" s="4"/>
      <c r="V28116" s="27"/>
    </row>
    <row r="28117" spans="3:22" x14ac:dyDescent="0.3">
      <c r="C28117" s="6"/>
      <c r="H28117" s="8"/>
      <c r="I28117" s="4"/>
      <c r="V28117" s="27"/>
    </row>
    <row r="28118" spans="3:22" x14ac:dyDescent="0.3">
      <c r="C28118" s="6"/>
      <c r="H28118" s="8"/>
      <c r="I28118" s="4"/>
      <c r="V28118" s="27"/>
    </row>
    <row r="28119" spans="3:22" x14ac:dyDescent="0.3">
      <c r="C28119" s="6"/>
      <c r="H28119" s="8"/>
      <c r="I28119" s="4"/>
      <c r="V28119" s="27"/>
    </row>
    <row r="28120" spans="3:22" x14ac:dyDescent="0.3">
      <c r="C28120" s="6"/>
      <c r="H28120" s="8"/>
      <c r="I28120" s="4"/>
      <c r="V28120" s="27"/>
    </row>
    <row r="28121" spans="3:22" x14ac:dyDescent="0.3">
      <c r="C28121" s="6"/>
      <c r="H28121" s="8"/>
      <c r="I28121" s="4"/>
      <c r="V28121" s="27"/>
    </row>
    <row r="28122" spans="3:22" x14ac:dyDescent="0.3">
      <c r="C28122" s="6"/>
      <c r="H28122" s="8"/>
      <c r="I28122" s="4"/>
      <c r="V28122" s="27"/>
    </row>
    <row r="28123" spans="3:22" x14ac:dyDescent="0.3">
      <c r="C28123" s="6"/>
      <c r="H28123" s="8"/>
      <c r="I28123" s="4"/>
      <c r="V28123" s="27"/>
    </row>
    <row r="28124" spans="3:22" x14ac:dyDescent="0.3">
      <c r="C28124" s="6"/>
      <c r="H28124" s="8"/>
      <c r="I28124" s="4"/>
      <c r="V28124" s="27"/>
    </row>
    <row r="28125" spans="3:22" x14ac:dyDescent="0.3">
      <c r="C28125" s="6"/>
      <c r="H28125" s="8"/>
      <c r="I28125" s="4"/>
      <c r="V28125" s="27"/>
    </row>
    <row r="28126" spans="3:22" x14ac:dyDescent="0.3">
      <c r="C28126" s="6"/>
      <c r="H28126" s="8"/>
      <c r="I28126" s="4"/>
      <c r="V28126" s="27"/>
    </row>
    <row r="28127" spans="3:22" x14ac:dyDescent="0.3">
      <c r="C28127" s="6"/>
      <c r="H28127" s="8"/>
      <c r="I28127" s="4"/>
      <c r="V28127" s="27"/>
    </row>
    <row r="28128" spans="3:22" x14ac:dyDescent="0.3">
      <c r="C28128" s="6"/>
      <c r="H28128" s="8"/>
      <c r="I28128" s="4"/>
      <c r="V28128" s="27"/>
    </row>
    <row r="28129" spans="3:22" x14ac:dyDescent="0.3">
      <c r="C28129" s="6"/>
      <c r="H28129" s="8"/>
      <c r="I28129" s="4"/>
      <c r="V28129" s="27"/>
    </row>
    <row r="28130" spans="3:22" x14ac:dyDescent="0.3">
      <c r="C28130" s="6"/>
      <c r="H28130" s="8"/>
      <c r="I28130" s="4"/>
      <c r="V28130" s="27"/>
    </row>
    <row r="28131" spans="3:22" x14ac:dyDescent="0.3">
      <c r="C28131" s="6"/>
      <c r="H28131" s="8"/>
      <c r="I28131" s="4"/>
      <c r="V28131" s="27"/>
    </row>
    <row r="28132" spans="3:22" x14ac:dyDescent="0.3">
      <c r="C28132" s="6"/>
      <c r="H28132" s="8"/>
      <c r="I28132" s="4"/>
      <c r="V28132" s="27"/>
    </row>
    <row r="28133" spans="3:22" x14ac:dyDescent="0.3">
      <c r="C28133" s="6"/>
      <c r="H28133" s="8"/>
      <c r="I28133" s="4"/>
      <c r="V28133" s="27"/>
    </row>
    <row r="28134" spans="3:22" x14ac:dyDescent="0.3">
      <c r="C28134" s="6"/>
      <c r="H28134" s="8"/>
      <c r="I28134" s="4"/>
      <c r="V28134" s="27"/>
    </row>
    <row r="28135" spans="3:22" x14ac:dyDescent="0.3">
      <c r="C28135" s="6"/>
      <c r="H28135" s="8"/>
      <c r="I28135" s="4"/>
      <c r="V28135" s="27"/>
    </row>
    <row r="28136" spans="3:22" x14ac:dyDescent="0.3">
      <c r="C28136" s="6"/>
      <c r="H28136" s="8"/>
      <c r="I28136" s="4"/>
      <c r="V28136" s="27"/>
    </row>
    <row r="28137" spans="3:22" x14ac:dyDescent="0.3">
      <c r="C28137" s="6"/>
      <c r="H28137" s="8"/>
      <c r="I28137" s="4"/>
      <c r="V28137" s="27"/>
    </row>
    <row r="28138" spans="3:22" x14ac:dyDescent="0.3">
      <c r="C28138" s="6"/>
      <c r="H28138" s="8"/>
      <c r="I28138" s="4"/>
      <c r="V28138" s="27"/>
    </row>
    <row r="28139" spans="3:22" x14ac:dyDescent="0.3">
      <c r="C28139" s="6"/>
      <c r="H28139" s="8"/>
      <c r="I28139" s="4"/>
      <c r="V28139" s="27"/>
    </row>
    <row r="28140" spans="3:22" x14ac:dyDescent="0.3">
      <c r="C28140" s="6"/>
      <c r="H28140" s="8"/>
      <c r="I28140" s="4"/>
      <c r="V28140" s="27"/>
    </row>
    <row r="28141" spans="3:22" x14ac:dyDescent="0.3">
      <c r="C28141" s="6"/>
      <c r="H28141" s="8"/>
      <c r="I28141" s="4"/>
      <c r="V28141" s="27"/>
    </row>
    <row r="28142" spans="3:22" x14ac:dyDescent="0.3">
      <c r="C28142" s="6"/>
      <c r="H28142" s="8"/>
      <c r="I28142" s="4"/>
      <c r="V28142" s="27"/>
    </row>
    <row r="28143" spans="3:22" x14ac:dyDescent="0.3">
      <c r="C28143" s="6"/>
      <c r="H28143" s="8"/>
      <c r="I28143" s="4"/>
      <c r="V28143" s="27"/>
    </row>
    <row r="28144" spans="3:22" x14ac:dyDescent="0.3">
      <c r="C28144" s="6"/>
      <c r="H28144" s="8"/>
      <c r="I28144" s="4"/>
      <c r="V28144" s="27"/>
    </row>
    <row r="28145" spans="3:22" x14ac:dyDescent="0.3">
      <c r="C28145" s="6"/>
      <c r="H28145" s="8"/>
      <c r="I28145" s="4"/>
      <c r="V28145" s="27"/>
    </row>
    <row r="28146" spans="3:22" x14ac:dyDescent="0.3">
      <c r="C28146" s="6"/>
      <c r="H28146" s="8"/>
      <c r="I28146" s="4"/>
      <c r="V28146" s="27"/>
    </row>
    <row r="28147" spans="3:22" x14ac:dyDescent="0.3">
      <c r="C28147" s="6"/>
      <c r="H28147" s="8"/>
      <c r="I28147" s="4"/>
      <c r="V28147" s="27"/>
    </row>
    <row r="28148" spans="3:22" x14ac:dyDescent="0.3">
      <c r="C28148" s="6"/>
      <c r="H28148" s="8"/>
      <c r="I28148" s="4"/>
      <c r="V28148" s="27"/>
    </row>
    <row r="28149" spans="3:22" x14ac:dyDescent="0.3">
      <c r="C28149" s="6"/>
      <c r="H28149" s="8"/>
      <c r="I28149" s="4"/>
      <c r="V28149" s="27"/>
    </row>
    <row r="28150" spans="3:22" x14ac:dyDescent="0.3">
      <c r="C28150" s="6"/>
      <c r="H28150" s="8"/>
      <c r="I28150" s="4"/>
      <c r="V28150" s="27"/>
    </row>
    <row r="28151" spans="3:22" x14ac:dyDescent="0.3">
      <c r="C28151" s="6"/>
      <c r="H28151" s="8"/>
      <c r="I28151" s="4"/>
      <c r="V28151" s="27"/>
    </row>
    <row r="28152" spans="3:22" x14ac:dyDescent="0.3">
      <c r="C28152" s="6"/>
      <c r="H28152" s="8"/>
      <c r="I28152" s="4"/>
      <c r="V28152" s="27"/>
    </row>
    <row r="28153" spans="3:22" x14ac:dyDescent="0.3">
      <c r="C28153" s="6"/>
      <c r="H28153" s="8"/>
      <c r="I28153" s="4"/>
      <c r="V28153" s="27"/>
    </row>
    <row r="28154" spans="3:22" x14ac:dyDescent="0.3">
      <c r="C28154" s="6"/>
      <c r="H28154" s="8"/>
      <c r="I28154" s="4"/>
      <c r="V28154" s="27"/>
    </row>
    <row r="28155" spans="3:22" x14ac:dyDescent="0.3">
      <c r="C28155" s="6"/>
      <c r="H28155" s="8"/>
      <c r="I28155" s="4"/>
      <c r="V28155" s="27"/>
    </row>
    <row r="28156" spans="3:22" x14ac:dyDescent="0.3">
      <c r="C28156" s="6"/>
      <c r="H28156" s="8"/>
      <c r="I28156" s="4"/>
      <c r="V28156" s="27"/>
    </row>
    <row r="28157" spans="3:22" x14ac:dyDescent="0.3">
      <c r="C28157" s="6"/>
      <c r="H28157" s="8"/>
      <c r="I28157" s="4"/>
      <c r="V28157" s="27"/>
    </row>
    <row r="28158" spans="3:22" x14ac:dyDescent="0.3">
      <c r="C28158" s="6"/>
      <c r="H28158" s="8"/>
      <c r="I28158" s="4"/>
      <c r="V28158" s="27"/>
    </row>
    <row r="28159" spans="3:22" x14ac:dyDescent="0.3">
      <c r="C28159" s="6"/>
      <c r="H28159" s="8"/>
      <c r="I28159" s="4"/>
      <c r="V28159" s="27"/>
    </row>
    <row r="28160" spans="3:22" x14ac:dyDescent="0.3">
      <c r="C28160" s="6"/>
      <c r="H28160" s="8"/>
      <c r="I28160" s="4"/>
      <c r="V28160" s="27"/>
    </row>
    <row r="28161" spans="3:22" x14ac:dyDescent="0.3">
      <c r="C28161" s="6"/>
      <c r="H28161" s="8"/>
      <c r="I28161" s="4"/>
      <c r="V28161" s="27"/>
    </row>
    <row r="28162" spans="3:22" x14ac:dyDescent="0.3">
      <c r="C28162" s="6"/>
      <c r="H28162" s="8"/>
      <c r="I28162" s="4"/>
      <c r="V28162" s="27"/>
    </row>
    <row r="28163" spans="3:22" x14ac:dyDescent="0.3">
      <c r="C28163" s="6"/>
      <c r="H28163" s="8"/>
      <c r="I28163" s="4"/>
      <c r="V28163" s="27"/>
    </row>
    <row r="28164" spans="3:22" x14ac:dyDescent="0.3">
      <c r="C28164" s="6"/>
      <c r="H28164" s="8"/>
      <c r="I28164" s="4"/>
      <c r="V28164" s="27"/>
    </row>
    <row r="28165" spans="3:22" x14ac:dyDescent="0.3">
      <c r="C28165" s="6"/>
      <c r="H28165" s="8"/>
      <c r="I28165" s="4"/>
      <c r="V28165" s="27"/>
    </row>
    <row r="28166" spans="3:22" x14ac:dyDescent="0.3">
      <c r="C28166" s="6"/>
      <c r="H28166" s="8"/>
      <c r="I28166" s="4"/>
      <c r="V28166" s="27"/>
    </row>
    <row r="28167" spans="3:22" x14ac:dyDescent="0.3">
      <c r="C28167" s="6"/>
      <c r="H28167" s="8"/>
      <c r="I28167" s="4"/>
      <c r="V28167" s="27"/>
    </row>
    <row r="28168" spans="3:22" x14ac:dyDescent="0.3">
      <c r="C28168" s="6"/>
      <c r="H28168" s="8"/>
      <c r="I28168" s="4"/>
      <c r="V28168" s="27"/>
    </row>
    <row r="28169" spans="3:22" x14ac:dyDescent="0.3">
      <c r="C28169" s="6"/>
      <c r="H28169" s="8"/>
      <c r="I28169" s="4"/>
      <c r="V28169" s="27"/>
    </row>
    <row r="28170" spans="3:22" x14ac:dyDescent="0.3">
      <c r="C28170" s="6"/>
      <c r="H28170" s="8"/>
      <c r="I28170" s="4"/>
      <c r="V28170" s="27"/>
    </row>
    <row r="28171" spans="3:22" x14ac:dyDescent="0.3">
      <c r="C28171" s="6"/>
      <c r="H28171" s="8"/>
      <c r="I28171" s="4"/>
      <c r="V28171" s="27"/>
    </row>
    <row r="28172" spans="3:22" x14ac:dyDescent="0.3">
      <c r="C28172" s="6"/>
      <c r="H28172" s="8"/>
      <c r="I28172" s="4"/>
      <c r="V28172" s="27"/>
    </row>
    <row r="28173" spans="3:22" x14ac:dyDescent="0.3">
      <c r="C28173" s="6"/>
      <c r="H28173" s="8"/>
      <c r="I28173" s="4"/>
      <c r="V28173" s="27"/>
    </row>
    <row r="28174" spans="3:22" x14ac:dyDescent="0.3">
      <c r="C28174" s="6"/>
      <c r="H28174" s="8"/>
      <c r="I28174" s="4"/>
      <c r="V28174" s="27"/>
    </row>
    <row r="28175" spans="3:22" x14ac:dyDescent="0.3">
      <c r="C28175" s="6"/>
      <c r="H28175" s="8"/>
      <c r="I28175" s="4"/>
      <c r="V28175" s="27"/>
    </row>
    <row r="28176" spans="3:22" x14ac:dyDescent="0.3">
      <c r="C28176" s="6"/>
      <c r="H28176" s="8"/>
      <c r="I28176" s="4"/>
      <c r="V28176" s="27"/>
    </row>
    <row r="28177" spans="3:22" x14ac:dyDescent="0.3">
      <c r="C28177" s="6"/>
      <c r="H28177" s="8"/>
      <c r="I28177" s="4"/>
      <c r="V28177" s="27"/>
    </row>
    <row r="28178" spans="3:22" x14ac:dyDescent="0.3">
      <c r="C28178" s="6"/>
      <c r="H28178" s="8"/>
      <c r="I28178" s="4"/>
      <c r="V28178" s="27"/>
    </row>
    <row r="28179" spans="3:22" x14ac:dyDescent="0.3">
      <c r="C28179" s="6"/>
      <c r="H28179" s="8"/>
      <c r="I28179" s="4"/>
      <c r="V28179" s="27"/>
    </row>
    <row r="28180" spans="3:22" x14ac:dyDescent="0.3">
      <c r="C28180" s="6"/>
      <c r="H28180" s="8"/>
      <c r="I28180" s="4"/>
      <c r="V28180" s="27"/>
    </row>
    <row r="28181" spans="3:22" x14ac:dyDescent="0.3">
      <c r="C28181" s="6"/>
      <c r="H28181" s="8"/>
      <c r="I28181" s="4"/>
      <c r="V28181" s="27"/>
    </row>
    <row r="28182" spans="3:22" x14ac:dyDescent="0.3">
      <c r="C28182" s="6"/>
      <c r="H28182" s="8"/>
      <c r="I28182" s="4"/>
      <c r="V28182" s="27"/>
    </row>
    <row r="28183" spans="3:22" x14ac:dyDescent="0.3">
      <c r="C28183" s="6"/>
      <c r="H28183" s="8"/>
      <c r="I28183" s="4"/>
      <c r="V28183" s="27"/>
    </row>
    <row r="28184" spans="3:22" x14ac:dyDescent="0.3">
      <c r="C28184" s="6"/>
      <c r="H28184" s="8"/>
      <c r="I28184" s="4"/>
      <c r="V28184" s="27"/>
    </row>
    <row r="28185" spans="3:22" x14ac:dyDescent="0.3">
      <c r="C28185" s="6"/>
      <c r="H28185" s="8"/>
      <c r="I28185" s="4"/>
      <c r="V28185" s="27"/>
    </row>
    <row r="28186" spans="3:22" x14ac:dyDescent="0.3">
      <c r="C28186" s="6"/>
      <c r="H28186" s="8"/>
      <c r="I28186" s="4"/>
      <c r="V28186" s="27"/>
    </row>
    <row r="28187" spans="3:22" x14ac:dyDescent="0.3">
      <c r="C28187" s="6"/>
      <c r="H28187" s="8"/>
      <c r="I28187" s="4"/>
      <c r="V28187" s="27"/>
    </row>
    <row r="28188" spans="3:22" x14ac:dyDescent="0.3">
      <c r="C28188" s="6"/>
      <c r="H28188" s="8"/>
      <c r="I28188" s="4"/>
      <c r="V28188" s="27"/>
    </row>
    <row r="28189" spans="3:22" x14ac:dyDescent="0.3">
      <c r="C28189" s="6"/>
      <c r="H28189" s="8"/>
      <c r="I28189" s="4"/>
      <c r="V28189" s="27"/>
    </row>
    <row r="28190" spans="3:22" x14ac:dyDescent="0.3">
      <c r="C28190" s="6"/>
      <c r="H28190" s="8"/>
      <c r="I28190" s="4"/>
      <c r="V28190" s="27"/>
    </row>
    <row r="28191" spans="3:22" x14ac:dyDescent="0.3">
      <c r="C28191" s="6"/>
      <c r="H28191" s="8"/>
      <c r="I28191" s="4"/>
      <c r="V28191" s="27"/>
    </row>
    <row r="28192" spans="3:22" x14ac:dyDescent="0.3">
      <c r="C28192" s="6"/>
      <c r="H28192" s="8"/>
      <c r="I28192" s="4"/>
      <c r="V28192" s="27"/>
    </row>
    <row r="28193" spans="3:22" x14ac:dyDescent="0.3">
      <c r="C28193" s="6"/>
      <c r="H28193" s="8"/>
      <c r="I28193" s="4"/>
      <c r="V28193" s="27"/>
    </row>
    <row r="28194" spans="3:22" x14ac:dyDescent="0.3">
      <c r="C28194" s="6"/>
      <c r="H28194" s="8"/>
      <c r="I28194" s="4"/>
      <c r="V28194" s="27"/>
    </row>
    <row r="28195" spans="3:22" x14ac:dyDescent="0.3">
      <c r="C28195" s="6"/>
      <c r="H28195" s="8"/>
      <c r="I28195" s="4"/>
      <c r="V28195" s="27"/>
    </row>
    <row r="28196" spans="3:22" x14ac:dyDescent="0.3">
      <c r="C28196" s="6"/>
      <c r="H28196" s="8"/>
      <c r="I28196" s="4"/>
      <c r="V28196" s="27"/>
    </row>
    <row r="28197" spans="3:22" x14ac:dyDescent="0.3">
      <c r="C28197" s="6"/>
      <c r="H28197" s="8"/>
      <c r="I28197" s="4"/>
      <c r="V28197" s="27"/>
    </row>
    <row r="28198" spans="3:22" x14ac:dyDescent="0.3">
      <c r="C28198" s="6"/>
      <c r="H28198" s="8"/>
      <c r="I28198" s="4"/>
      <c r="V28198" s="27"/>
    </row>
    <row r="28199" spans="3:22" x14ac:dyDescent="0.3">
      <c r="C28199" s="6"/>
      <c r="H28199" s="8"/>
      <c r="I28199" s="4"/>
      <c r="V28199" s="27"/>
    </row>
    <row r="28200" spans="3:22" x14ac:dyDescent="0.3">
      <c r="C28200" s="6"/>
      <c r="H28200" s="8"/>
      <c r="I28200" s="4"/>
      <c r="V28200" s="27"/>
    </row>
    <row r="28201" spans="3:22" x14ac:dyDescent="0.3">
      <c r="C28201" s="6"/>
      <c r="H28201" s="8"/>
      <c r="I28201" s="4"/>
      <c r="V28201" s="27"/>
    </row>
    <row r="28202" spans="3:22" x14ac:dyDescent="0.3">
      <c r="C28202" s="6"/>
      <c r="H28202" s="8"/>
      <c r="I28202" s="4"/>
      <c r="V28202" s="27"/>
    </row>
    <row r="28203" spans="3:22" x14ac:dyDescent="0.3">
      <c r="C28203" s="6"/>
      <c r="H28203" s="8"/>
      <c r="I28203" s="4"/>
      <c r="V28203" s="27"/>
    </row>
    <row r="28204" spans="3:22" x14ac:dyDescent="0.3">
      <c r="C28204" s="6"/>
      <c r="H28204" s="8"/>
      <c r="I28204" s="4"/>
      <c r="V28204" s="27"/>
    </row>
    <row r="28205" spans="3:22" x14ac:dyDescent="0.3">
      <c r="C28205" s="6"/>
      <c r="H28205" s="8"/>
      <c r="I28205" s="4"/>
      <c r="V28205" s="27"/>
    </row>
    <row r="28206" spans="3:22" x14ac:dyDescent="0.3">
      <c r="C28206" s="6"/>
      <c r="H28206" s="8"/>
      <c r="I28206" s="4"/>
      <c r="V28206" s="27"/>
    </row>
    <row r="28207" spans="3:22" x14ac:dyDescent="0.3">
      <c r="C28207" s="6"/>
      <c r="H28207" s="8"/>
      <c r="I28207" s="4"/>
      <c r="V28207" s="27"/>
    </row>
    <row r="28208" spans="3:22" x14ac:dyDescent="0.3">
      <c r="C28208" s="6"/>
      <c r="H28208" s="8"/>
      <c r="I28208" s="4"/>
      <c r="V28208" s="27"/>
    </row>
    <row r="28209" spans="3:22" x14ac:dyDescent="0.3">
      <c r="C28209" s="6"/>
      <c r="H28209" s="8"/>
      <c r="I28209" s="4"/>
      <c r="V28209" s="27"/>
    </row>
    <row r="28210" spans="3:22" x14ac:dyDescent="0.3">
      <c r="C28210" s="6"/>
      <c r="H28210" s="8"/>
      <c r="I28210" s="4"/>
      <c r="V28210" s="27"/>
    </row>
    <row r="28211" spans="3:22" x14ac:dyDescent="0.3">
      <c r="C28211" s="6"/>
      <c r="H28211" s="8"/>
      <c r="I28211" s="4"/>
      <c r="V28211" s="27"/>
    </row>
    <row r="28212" spans="3:22" x14ac:dyDescent="0.3">
      <c r="C28212" s="6"/>
      <c r="H28212" s="8"/>
      <c r="I28212" s="4"/>
      <c r="V28212" s="27"/>
    </row>
    <row r="28213" spans="3:22" x14ac:dyDescent="0.3">
      <c r="C28213" s="6"/>
      <c r="H28213" s="8"/>
      <c r="I28213" s="4"/>
      <c r="V28213" s="27"/>
    </row>
    <row r="28214" spans="3:22" x14ac:dyDescent="0.3">
      <c r="C28214" s="6"/>
      <c r="H28214" s="8"/>
      <c r="I28214" s="4"/>
      <c r="V28214" s="27"/>
    </row>
    <row r="28215" spans="3:22" x14ac:dyDescent="0.3">
      <c r="C28215" s="6"/>
      <c r="H28215" s="8"/>
      <c r="I28215" s="4"/>
      <c r="V28215" s="27"/>
    </row>
    <row r="28216" spans="3:22" x14ac:dyDescent="0.3">
      <c r="C28216" s="6"/>
      <c r="H28216" s="8"/>
      <c r="I28216" s="4"/>
      <c r="V28216" s="27"/>
    </row>
    <row r="28217" spans="3:22" x14ac:dyDescent="0.3">
      <c r="C28217" s="6"/>
      <c r="H28217" s="8"/>
      <c r="I28217" s="4"/>
      <c r="V28217" s="27"/>
    </row>
    <row r="28218" spans="3:22" x14ac:dyDescent="0.3">
      <c r="C28218" s="6"/>
      <c r="H28218" s="8"/>
      <c r="I28218" s="4"/>
      <c r="V28218" s="27"/>
    </row>
    <row r="28219" spans="3:22" x14ac:dyDescent="0.3">
      <c r="C28219" s="6"/>
      <c r="H28219" s="8"/>
      <c r="I28219" s="4"/>
      <c r="V28219" s="27"/>
    </row>
    <row r="28220" spans="3:22" x14ac:dyDescent="0.3">
      <c r="C28220" s="6"/>
      <c r="H28220" s="8"/>
      <c r="I28220" s="4"/>
      <c r="V28220" s="27"/>
    </row>
    <row r="28221" spans="3:22" x14ac:dyDescent="0.3">
      <c r="C28221" s="6"/>
      <c r="H28221" s="8"/>
      <c r="I28221" s="4"/>
      <c r="V28221" s="27"/>
    </row>
    <row r="28222" spans="3:22" x14ac:dyDescent="0.3">
      <c r="C28222" s="6"/>
      <c r="H28222" s="8"/>
      <c r="I28222" s="4"/>
      <c r="V28222" s="27"/>
    </row>
    <row r="28223" spans="3:22" x14ac:dyDescent="0.3">
      <c r="C28223" s="6"/>
      <c r="H28223" s="8"/>
      <c r="I28223" s="4"/>
      <c r="V28223" s="27"/>
    </row>
    <row r="28224" spans="3:22" x14ac:dyDescent="0.3">
      <c r="C28224" s="6"/>
      <c r="H28224" s="8"/>
      <c r="I28224" s="4"/>
      <c r="V28224" s="27"/>
    </row>
    <row r="28225" spans="3:22" x14ac:dyDescent="0.3">
      <c r="C28225" s="6"/>
      <c r="H28225" s="8"/>
      <c r="I28225" s="4"/>
      <c r="V28225" s="27"/>
    </row>
    <row r="28226" spans="3:22" x14ac:dyDescent="0.3">
      <c r="C28226" s="6"/>
      <c r="H28226" s="8"/>
      <c r="I28226" s="4"/>
      <c r="V28226" s="27"/>
    </row>
    <row r="28227" spans="3:22" x14ac:dyDescent="0.3">
      <c r="C28227" s="6"/>
      <c r="H28227" s="8"/>
      <c r="I28227" s="4"/>
      <c r="V28227" s="27"/>
    </row>
    <row r="28228" spans="3:22" x14ac:dyDescent="0.3">
      <c r="C28228" s="6"/>
      <c r="H28228" s="8"/>
      <c r="I28228" s="4"/>
      <c r="V28228" s="27"/>
    </row>
    <row r="28229" spans="3:22" x14ac:dyDescent="0.3">
      <c r="C28229" s="6"/>
      <c r="H28229" s="8"/>
      <c r="I28229" s="4"/>
      <c r="V28229" s="27"/>
    </row>
    <row r="28230" spans="3:22" x14ac:dyDescent="0.3">
      <c r="C28230" s="6"/>
      <c r="H28230" s="8"/>
      <c r="I28230" s="4"/>
      <c r="V28230" s="27"/>
    </row>
    <row r="28231" spans="3:22" x14ac:dyDescent="0.3">
      <c r="C28231" s="6"/>
      <c r="H28231" s="8"/>
      <c r="I28231" s="4"/>
      <c r="V28231" s="27"/>
    </row>
    <row r="28232" spans="3:22" x14ac:dyDescent="0.3">
      <c r="C28232" s="6"/>
      <c r="H28232" s="8"/>
      <c r="I28232" s="4"/>
      <c r="V28232" s="27"/>
    </row>
    <row r="28233" spans="3:22" x14ac:dyDescent="0.3">
      <c r="C28233" s="6"/>
      <c r="H28233" s="8"/>
      <c r="I28233" s="4"/>
      <c r="V28233" s="27"/>
    </row>
    <row r="28234" spans="3:22" x14ac:dyDescent="0.3">
      <c r="C28234" s="6"/>
      <c r="H28234" s="8"/>
      <c r="I28234" s="4"/>
      <c r="V28234" s="27"/>
    </row>
    <row r="28235" spans="3:22" x14ac:dyDescent="0.3">
      <c r="C28235" s="6"/>
      <c r="H28235" s="8"/>
      <c r="I28235" s="4"/>
      <c r="V28235" s="27"/>
    </row>
    <row r="28236" spans="3:22" x14ac:dyDescent="0.3">
      <c r="C28236" s="6"/>
      <c r="H28236" s="8"/>
      <c r="I28236" s="4"/>
      <c r="V28236" s="27"/>
    </row>
    <row r="28237" spans="3:22" x14ac:dyDescent="0.3">
      <c r="C28237" s="6"/>
      <c r="H28237" s="8"/>
      <c r="I28237" s="4"/>
      <c r="V28237" s="27"/>
    </row>
    <row r="28238" spans="3:22" x14ac:dyDescent="0.3">
      <c r="C28238" s="6"/>
      <c r="H28238" s="8"/>
      <c r="I28238" s="4"/>
      <c r="V28238" s="27"/>
    </row>
    <row r="28239" spans="3:22" x14ac:dyDescent="0.3">
      <c r="C28239" s="6"/>
      <c r="H28239" s="8"/>
      <c r="I28239" s="4"/>
      <c r="V28239" s="27"/>
    </row>
    <row r="28240" spans="3:22" x14ac:dyDescent="0.3">
      <c r="C28240" s="6"/>
      <c r="H28240" s="8"/>
      <c r="I28240" s="4"/>
      <c r="V28240" s="27"/>
    </row>
    <row r="28241" spans="3:22" x14ac:dyDescent="0.3">
      <c r="C28241" s="6"/>
      <c r="H28241" s="8"/>
      <c r="I28241" s="4"/>
      <c r="V28241" s="27"/>
    </row>
    <row r="28242" spans="3:22" x14ac:dyDescent="0.3">
      <c r="C28242" s="6"/>
      <c r="H28242" s="8"/>
      <c r="I28242" s="4"/>
      <c r="V28242" s="27"/>
    </row>
    <row r="28243" spans="3:22" x14ac:dyDescent="0.3">
      <c r="C28243" s="6"/>
      <c r="H28243" s="8"/>
      <c r="I28243" s="4"/>
      <c r="V28243" s="27"/>
    </row>
    <row r="28244" spans="3:22" x14ac:dyDescent="0.3">
      <c r="C28244" s="6"/>
      <c r="H28244" s="8"/>
      <c r="I28244" s="4"/>
      <c r="V28244" s="27"/>
    </row>
    <row r="28245" spans="3:22" x14ac:dyDescent="0.3">
      <c r="C28245" s="6"/>
      <c r="H28245" s="8"/>
      <c r="I28245" s="4"/>
      <c r="V28245" s="27"/>
    </row>
    <row r="28246" spans="3:22" x14ac:dyDescent="0.3">
      <c r="C28246" s="6"/>
      <c r="H28246" s="8"/>
      <c r="I28246" s="4"/>
      <c r="V28246" s="27"/>
    </row>
    <row r="28247" spans="3:22" x14ac:dyDescent="0.3">
      <c r="C28247" s="6"/>
      <c r="H28247" s="8"/>
      <c r="I28247" s="4"/>
      <c r="V28247" s="27"/>
    </row>
    <row r="28248" spans="3:22" x14ac:dyDescent="0.3">
      <c r="C28248" s="6"/>
      <c r="H28248" s="8"/>
      <c r="I28248" s="4"/>
      <c r="V28248" s="27"/>
    </row>
    <row r="28249" spans="3:22" x14ac:dyDescent="0.3">
      <c r="C28249" s="6"/>
      <c r="H28249" s="8"/>
      <c r="I28249" s="4"/>
      <c r="V28249" s="27"/>
    </row>
    <row r="28250" spans="3:22" x14ac:dyDescent="0.3">
      <c r="C28250" s="6"/>
      <c r="H28250" s="8"/>
      <c r="I28250" s="4"/>
      <c r="V28250" s="27"/>
    </row>
    <row r="28251" spans="3:22" x14ac:dyDescent="0.3">
      <c r="C28251" s="6"/>
      <c r="H28251" s="8"/>
      <c r="I28251" s="4"/>
      <c r="V28251" s="27"/>
    </row>
    <row r="28252" spans="3:22" x14ac:dyDescent="0.3">
      <c r="C28252" s="6"/>
      <c r="H28252" s="8"/>
      <c r="I28252" s="4"/>
      <c r="V28252" s="27"/>
    </row>
    <row r="28253" spans="3:22" x14ac:dyDescent="0.3">
      <c r="C28253" s="6"/>
      <c r="H28253" s="8"/>
      <c r="I28253" s="4"/>
      <c r="V28253" s="27"/>
    </row>
    <row r="28254" spans="3:22" x14ac:dyDescent="0.3">
      <c r="C28254" s="6"/>
      <c r="H28254" s="8"/>
      <c r="I28254" s="4"/>
      <c r="V28254" s="27"/>
    </row>
    <row r="28255" spans="3:22" x14ac:dyDescent="0.3">
      <c r="C28255" s="6"/>
      <c r="H28255" s="8"/>
      <c r="I28255" s="4"/>
      <c r="V28255" s="27"/>
    </row>
    <row r="28256" spans="3:22" x14ac:dyDescent="0.3">
      <c r="C28256" s="6"/>
      <c r="H28256" s="8"/>
      <c r="I28256" s="4"/>
      <c r="V28256" s="27"/>
    </row>
    <row r="28257" spans="3:22" x14ac:dyDescent="0.3">
      <c r="C28257" s="6"/>
      <c r="H28257" s="8"/>
      <c r="I28257" s="4"/>
      <c r="V28257" s="27"/>
    </row>
    <row r="28258" spans="3:22" x14ac:dyDescent="0.3">
      <c r="C28258" s="6"/>
      <c r="H28258" s="8"/>
      <c r="I28258" s="4"/>
      <c r="V28258" s="27"/>
    </row>
    <row r="28259" spans="3:22" x14ac:dyDescent="0.3">
      <c r="C28259" s="6"/>
      <c r="H28259" s="8"/>
      <c r="I28259" s="4"/>
      <c r="V28259" s="27"/>
    </row>
    <row r="28260" spans="3:22" x14ac:dyDescent="0.3">
      <c r="C28260" s="6"/>
      <c r="H28260" s="8"/>
      <c r="I28260" s="4"/>
      <c r="V28260" s="27"/>
    </row>
    <row r="28261" spans="3:22" x14ac:dyDescent="0.3">
      <c r="C28261" s="6"/>
      <c r="H28261" s="8"/>
      <c r="I28261" s="4"/>
      <c r="V28261" s="27"/>
    </row>
    <row r="28262" spans="3:22" x14ac:dyDescent="0.3">
      <c r="C28262" s="6"/>
      <c r="H28262" s="8"/>
      <c r="I28262" s="4"/>
      <c r="V28262" s="27"/>
    </row>
    <row r="28263" spans="3:22" x14ac:dyDescent="0.3">
      <c r="C28263" s="6"/>
      <c r="H28263" s="8"/>
      <c r="I28263" s="4"/>
      <c r="V28263" s="27"/>
    </row>
    <row r="28264" spans="3:22" x14ac:dyDescent="0.3">
      <c r="C28264" s="6"/>
      <c r="H28264" s="8"/>
      <c r="I28264" s="4"/>
      <c r="V28264" s="27"/>
    </row>
    <row r="28265" spans="3:22" x14ac:dyDescent="0.3">
      <c r="C28265" s="6"/>
      <c r="H28265" s="8"/>
      <c r="I28265" s="4"/>
      <c r="V28265" s="27"/>
    </row>
    <row r="28266" spans="3:22" x14ac:dyDescent="0.3">
      <c r="C28266" s="6"/>
      <c r="H28266" s="8"/>
      <c r="I28266" s="4"/>
      <c r="V28266" s="27"/>
    </row>
    <row r="28267" spans="3:22" x14ac:dyDescent="0.3">
      <c r="C28267" s="6"/>
      <c r="H28267" s="8"/>
      <c r="I28267" s="4"/>
      <c r="V28267" s="27"/>
    </row>
    <row r="28268" spans="3:22" x14ac:dyDescent="0.3">
      <c r="C28268" s="6"/>
      <c r="H28268" s="8"/>
      <c r="I28268" s="4"/>
      <c r="V28268" s="27"/>
    </row>
    <row r="28269" spans="3:22" x14ac:dyDescent="0.3">
      <c r="C28269" s="6"/>
      <c r="H28269" s="8"/>
      <c r="I28269" s="4"/>
      <c r="V28269" s="27"/>
    </row>
    <row r="28270" spans="3:22" x14ac:dyDescent="0.3">
      <c r="C28270" s="6"/>
      <c r="H28270" s="8"/>
      <c r="I28270" s="4"/>
      <c r="V28270" s="27"/>
    </row>
    <row r="28271" spans="3:22" x14ac:dyDescent="0.3">
      <c r="C28271" s="6"/>
      <c r="H28271" s="8"/>
      <c r="I28271" s="4"/>
      <c r="V28271" s="27"/>
    </row>
    <row r="28272" spans="3:22" x14ac:dyDescent="0.3">
      <c r="C28272" s="6"/>
      <c r="H28272" s="8"/>
      <c r="I28272" s="4"/>
      <c r="V28272" s="27"/>
    </row>
    <row r="28273" spans="3:22" x14ac:dyDescent="0.3">
      <c r="C28273" s="6"/>
      <c r="H28273" s="8"/>
      <c r="I28273" s="4"/>
      <c r="V28273" s="27"/>
    </row>
    <row r="28274" spans="3:22" x14ac:dyDescent="0.3">
      <c r="C28274" s="6"/>
      <c r="H28274" s="8"/>
      <c r="I28274" s="4"/>
      <c r="V28274" s="27"/>
    </row>
    <row r="28275" spans="3:22" x14ac:dyDescent="0.3">
      <c r="C28275" s="6"/>
      <c r="H28275" s="8"/>
      <c r="I28275" s="4"/>
      <c r="V28275" s="27"/>
    </row>
    <row r="28276" spans="3:22" x14ac:dyDescent="0.3">
      <c r="C28276" s="6"/>
      <c r="H28276" s="8"/>
      <c r="I28276" s="4"/>
      <c r="V28276" s="27"/>
    </row>
    <row r="28277" spans="3:22" x14ac:dyDescent="0.3">
      <c r="C28277" s="6"/>
      <c r="H28277" s="8"/>
      <c r="I28277" s="4"/>
      <c r="V28277" s="27"/>
    </row>
    <row r="28278" spans="3:22" x14ac:dyDescent="0.3">
      <c r="C28278" s="6"/>
      <c r="H28278" s="8"/>
      <c r="I28278" s="4"/>
      <c r="V28278" s="27"/>
    </row>
    <row r="28279" spans="3:22" x14ac:dyDescent="0.3">
      <c r="C28279" s="6"/>
      <c r="H28279" s="8"/>
      <c r="I28279" s="4"/>
      <c r="V28279" s="27"/>
    </row>
    <row r="28280" spans="3:22" x14ac:dyDescent="0.3">
      <c r="C28280" s="6"/>
      <c r="H28280" s="8"/>
      <c r="I28280" s="4"/>
      <c r="V28280" s="27"/>
    </row>
    <row r="28281" spans="3:22" x14ac:dyDescent="0.3">
      <c r="C28281" s="6"/>
      <c r="H28281" s="8"/>
      <c r="I28281" s="4"/>
      <c r="V28281" s="27"/>
    </row>
    <row r="28282" spans="3:22" x14ac:dyDescent="0.3">
      <c r="C28282" s="6"/>
      <c r="H28282" s="8"/>
      <c r="I28282" s="4"/>
      <c r="V28282" s="27"/>
    </row>
    <row r="28283" spans="3:22" x14ac:dyDescent="0.3">
      <c r="C28283" s="6"/>
      <c r="H28283" s="8"/>
      <c r="I28283" s="4"/>
      <c r="V28283" s="27"/>
    </row>
    <row r="28284" spans="3:22" x14ac:dyDescent="0.3">
      <c r="C28284" s="6"/>
      <c r="H28284" s="8"/>
      <c r="I28284" s="4"/>
      <c r="V28284" s="27"/>
    </row>
    <row r="28285" spans="3:22" x14ac:dyDescent="0.3">
      <c r="C28285" s="6"/>
      <c r="H28285" s="8"/>
      <c r="I28285" s="4"/>
      <c r="V28285" s="27"/>
    </row>
    <row r="28286" spans="3:22" x14ac:dyDescent="0.3">
      <c r="C28286" s="6"/>
      <c r="H28286" s="8"/>
      <c r="I28286" s="4"/>
      <c r="V28286" s="27"/>
    </row>
    <row r="28287" spans="3:22" x14ac:dyDescent="0.3">
      <c r="C28287" s="6"/>
      <c r="H28287" s="8"/>
      <c r="I28287" s="4"/>
      <c r="V28287" s="27"/>
    </row>
    <row r="28288" spans="3:22" x14ac:dyDescent="0.3">
      <c r="C28288" s="6"/>
      <c r="H28288" s="8"/>
      <c r="I28288" s="4"/>
      <c r="V28288" s="27"/>
    </row>
    <row r="28289" spans="3:22" x14ac:dyDescent="0.3">
      <c r="C28289" s="6"/>
      <c r="H28289" s="8"/>
      <c r="I28289" s="4"/>
      <c r="V28289" s="27"/>
    </row>
    <row r="28290" spans="3:22" x14ac:dyDescent="0.3">
      <c r="C28290" s="6"/>
      <c r="H28290" s="8"/>
      <c r="I28290" s="4"/>
      <c r="V28290" s="27"/>
    </row>
    <row r="28291" spans="3:22" x14ac:dyDescent="0.3">
      <c r="C28291" s="6"/>
      <c r="H28291" s="8"/>
      <c r="I28291" s="4"/>
      <c r="V28291" s="27"/>
    </row>
    <row r="28292" spans="3:22" x14ac:dyDescent="0.3">
      <c r="C28292" s="6"/>
      <c r="H28292" s="8"/>
      <c r="I28292" s="4"/>
      <c r="V28292" s="27"/>
    </row>
    <row r="28293" spans="3:22" x14ac:dyDescent="0.3">
      <c r="C28293" s="6"/>
      <c r="H28293" s="8"/>
      <c r="I28293" s="4"/>
      <c r="V28293" s="27"/>
    </row>
    <row r="28294" spans="3:22" x14ac:dyDescent="0.3">
      <c r="C28294" s="6"/>
      <c r="H28294" s="8"/>
      <c r="I28294" s="4"/>
      <c r="V28294" s="27"/>
    </row>
    <row r="28295" spans="3:22" x14ac:dyDescent="0.3">
      <c r="C28295" s="6"/>
      <c r="H28295" s="8"/>
      <c r="I28295" s="4"/>
      <c r="V28295" s="27"/>
    </row>
    <row r="28296" spans="3:22" x14ac:dyDescent="0.3">
      <c r="C28296" s="6"/>
      <c r="H28296" s="8"/>
      <c r="I28296" s="4"/>
      <c r="V28296" s="27"/>
    </row>
    <row r="28297" spans="3:22" x14ac:dyDescent="0.3">
      <c r="C28297" s="6"/>
      <c r="H28297" s="8"/>
      <c r="I28297" s="4"/>
      <c r="V28297" s="27"/>
    </row>
    <row r="28298" spans="3:22" x14ac:dyDescent="0.3">
      <c r="C28298" s="6"/>
      <c r="H28298" s="8"/>
      <c r="I28298" s="4"/>
      <c r="V28298" s="27"/>
    </row>
    <row r="28299" spans="3:22" x14ac:dyDescent="0.3">
      <c r="C28299" s="6"/>
      <c r="H28299" s="8"/>
      <c r="I28299" s="4"/>
      <c r="V28299" s="27"/>
    </row>
    <row r="28300" spans="3:22" x14ac:dyDescent="0.3">
      <c r="C28300" s="6"/>
      <c r="H28300" s="8"/>
      <c r="I28300" s="4"/>
      <c r="V28300" s="27"/>
    </row>
    <row r="28301" spans="3:22" x14ac:dyDescent="0.3">
      <c r="C28301" s="6"/>
      <c r="H28301" s="8"/>
      <c r="I28301" s="4"/>
      <c r="V28301" s="27"/>
    </row>
    <row r="28302" spans="3:22" x14ac:dyDescent="0.3">
      <c r="C28302" s="6"/>
      <c r="H28302" s="8"/>
      <c r="I28302" s="4"/>
      <c r="V28302" s="27"/>
    </row>
    <row r="28303" spans="3:22" x14ac:dyDescent="0.3">
      <c r="C28303" s="6"/>
      <c r="H28303" s="8"/>
      <c r="I28303" s="4"/>
      <c r="V28303" s="27"/>
    </row>
    <row r="28304" spans="3:22" x14ac:dyDescent="0.3">
      <c r="C28304" s="6"/>
      <c r="H28304" s="8"/>
      <c r="I28304" s="4"/>
      <c r="V28304" s="27"/>
    </row>
    <row r="28305" spans="3:22" x14ac:dyDescent="0.3">
      <c r="C28305" s="6"/>
      <c r="H28305" s="8"/>
      <c r="I28305" s="4"/>
      <c r="V28305" s="27"/>
    </row>
    <row r="28306" spans="3:22" x14ac:dyDescent="0.3">
      <c r="C28306" s="6"/>
      <c r="H28306" s="8"/>
      <c r="I28306" s="4"/>
      <c r="V28306" s="27"/>
    </row>
    <row r="28307" spans="3:22" x14ac:dyDescent="0.3">
      <c r="C28307" s="6"/>
      <c r="H28307" s="8"/>
      <c r="I28307" s="4"/>
      <c r="V28307" s="27"/>
    </row>
    <row r="28308" spans="3:22" x14ac:dyDescent="0.3">
      <c r="C28308" s="6"/>
      <c r="H28308" s="8"/>
      <c r="I28308" s="4"/>
      <c r="V28308" s="27"/>
    </row>
    <row r="28309" spans="3:22" x14ac:dyDescent="0.3">
      <c r="C28309" s="6"/>
      <c r="H28309" s="8"/>
      <c r="I28309" s="4"/>
      <c r="V28309" s="27"/>
    </row>
    <row r="28310" spans="3:22" x14ac:dyDescent="0.3">
      <c r="C28310" s="6"/>
      <c r="H28310" s="8"/>
      <c r="I28310" s="4"/>
      <c r="V28310" s="27"/>
    </row>
    <row r="28311" spans="3:22" x14ac:dyDescent="0.3">
      <c r="C28311" s="6"/>
      <c r="H28311" s="8"/>
      <c r="I28311" s="4"/>
      <c r="V28311" s="27"/>
    </row>
    <row r="28312" spans="3:22" x14ac:dyDescent="0.3">
      <c r="C28312" s="6"/>
      <c r="H28312" s="8"/>
      <c r="I28312" s="4"/>
      <c r="V28312" s="27"/>
    </row>
    <row r="28313" spans="3:22" x14ac:dyDescent="0.3">
      <c r="C28313" s="6"/>
      <c r="H28313" s="8"/>
      <c r="I28313" s="4"/>
      <c r="V28313" s="27"/>
    </row>
    <row r="28314" spans="3:22" x14ac:dyDescent="0.3">
      <c r="C28314" s="6"/>
      <c r="H28314" s="8"/>
      <c r="I28314" s="4"/>
      <c r="V28314" s="27"/>
    </row>
    <row r="28315" spans="3:22" x14ac:dyDescent="0.3">
      <c r="C28315" s="6"/>
      <c r="H28315" s="8"/>
      <c r="I28315" s="4"/>
      <c r="V28315" s="27"/>
    </row>
    <row r="28316" spans="3:22" x14ac:dyDescent="0.3">
      <c r="C28316" s="6"/>
      <c r="H28316" s="8"/>
      <c r="I28316" s="4"/>
      <c r="V28316" s="27"/>
    </row>
    <row r="28317" spans="3:22" x14ac:dyDescent="0.3">
      <c r="C28317" s="6"/>
      <c r="H28317" s="8"/>
      <c r="I28317" s="4"/>
      <c r="V28317" s="27"/>
    </row>
    <row r="28318" spans="3:22" x14ac:dyDescent="0.3">
      <c r="C28318" s="6"/>
      <c r="H28318" s="8"/>
      <c r="I28318" s="4"/>
      <c r="V28318" s="27"/>
    </row>
    <row r="28319" spans="3:22" x14ac:dyDescent="0.3">
      <c r="C28319" s="6"/>
      <c r="H28319" s="8"/>
      <c r="I28319" s="4"/>
      <c r="V28319" s="27"/>
    </row>
    <row r="28320" spans="3:22" x14ac:dyDescent="0.3">
      <c r="C28320" s="6"/>
      <c r="H28320" s="8"/>
      <c r="I28320" s="4"/>
      <c r="V28320" s="27"/>
    </row>
    <row r="28321" spans="3:22" x14ac:dyDescent="0.3">
      <c r="C28321" s="6"/>
      <c r="H28321" s="8"/>
      <c r="I28321" s="4"/>
      <c r="V28321" s="27"/>
    </row>
    <row r="28322" spans="3:22" x14ac:dyDescent="0.3">
      <c r="C28322" s="6"/>
      <c r="H28322" s="8"/>
      <c r="I28322" s="4"/>
      <c r="V28322" s="27"/>
    </row>
    <row r="28323" spans="3:22" x14ac:dyDescent="0.3">
      <c r="C28323" s="6"/>
      <c r="H28323" s="8"/>
      <c r="I28323" s="4"/>
      <c r="V28323" s="27"/>
    </row>
    <row r="28324" spans="3:22" x14ac:dyDescent="0.3">
      <c r="C28324" s="6"/>
      <c r="H28324" s="8"/>
      <c r="I28324" s="4"/>
      <c r="V28324" s="27"/>
    </row>
    <row r="28325" spans="3:22" x14ac:dyDescent="0.3">
      <c r="C28325" s="6"/>
      <c r="H28325" s="8"/>
      <c r="I28325" s="4"/>
      <c r="V28325" s="27"/>
    </row>
    <row r="28326" spans="3:22" x14ac:dyDescent="0.3">
      <c r="C28326" s="6"/>
      <c r="H28326" s="8"/>
      <c r="I28326" s="4"/>
      <c r="V28326" s="27"/>
    </row>
    <row r="28327" spans="3:22" x14ac:dyDescent="0.3">
      <c r="C28327" s="6"/>
      <c r="H28327" s="8"/>
      <c r="I28327" s="4"/>
      <c r="V28327" s="27"/>
    </row>
    <row r="28328" spans="3:22" x14ac:dyDescent="0.3">
      <c r="C28328" s="6"/>
      <c r="H28328" s="8"/>
      <c r="I28328" s="4"/>
      <c r="V28328" s="27"/>
    </row>
    <row r="28329" spans="3:22" x14ac:dyDescent="0.3">
      <c r="C28329" s="6"/>
      <c r="H28329" s="8"/>
      <c r="I28329" s="4"/>
      <c r="V28329" s="27"/>
    </row>
    <row r="28330" spans="3:22" x14ac:dyDescent="0.3">
      <c r="C28330" s="6"/>
      <c r="H28330" s="8"/>
      <c r="I28330" s="4"/>
      <c r="V28330" s="27"/>
    </row>
    <row r="28331" spans="3:22" x14ac:dyDescent="0.3">
      <c r="C28331" s="6"/>
      <c r="H28331" s="8"/>
      <c r="I28331" s="4"/>
      <c r="V28331" s="27"/>
    </row>
    <row r="28332" spans="3:22" x14ac:dyDescent="0.3">
      <c r="C28332" s="6"/>
      <c r="H28332" s="8"/>
      <c r="I28332" s="4"/>
      <c r="V28332" s="27"/>
    </row>
    <row r="28333" spans="3:22" x14ac:dyDescent="0.3">
      <c r="C28333" s="6"/>
      <c r="H28333" s="8"/>
      <c r="I28333" s="4"/>
      <c r="V28333" s="27"/>
    </row>
    <row r="28334" spans="3:22" x14ac:dyDescent="0.3">
      <c r="C28334" s="6"/>
      <c r="H28334" s="8"/>
      <c r="I28334" s="4"/>
      <c r="V28334" s="27"/>
    </row>
    <row r="28335" spans="3:22" x14ac:dyDescent="0.3">
      <c r="C28335" s="6"/>
      <c r="H28335" s="8"/>
      <c r="I28335" s="4"/>
      <c r="V28335" s="27"/>
    </row>
    <row r="28336" spans="3:22" x14ac:dyDescent="0.3">
      <c r="C28336" s="6"/>
      <c r="H28336" s="8"/>
      <c r="I28336" s="4"/>
      <c r="V28336" s="27"/>
    </row>
    <row r="28337" spans="3:22" x14ac:dyDescent="0.3">
      <c r="C28337" s="6"/>
      <c r="H28337" s="8"/>
      <c r="I28337" s="4"/>
      <c r="V28337" s="27"/>
    </row>
    <row r="28338" spans="3:22" x14ac:dyDescent="0.3">
      <c r="C28338" s="6"/>
      <c r="H28338" s="8"/>
      <c r="I28338" s="4"/>
      <c r="V28338" s="27"/>
    </row>
    <row r="28339" spans="3:22" x14ac:dyDescent="0.3">
      <c r="C28339" s="6"/>
      <c r="H28339" s="8"/>
      <c r="I28339" s="4"/>
      <c r="V28339" s="27"/>
    </row>
    <row r="28340" spans="3:22" x14ac:dyDescent="0.3">
      <c r="C28340" s="6"/>
      <c r="H28340" s="8"/>
      <c r="I28340" s="4"/>
      <c r="V28340" s="27"/>
    </row>
    <row r="28341" spans="3:22" x14ac:dyDescent="0.3">
      <c r="C28341" s="6"/>
      <c r="H28341" s="8"/>
      <c r="I28341" s="4"/>
      <c r="V28341" s="27"/>
    </row>
    <row r="28342" spans="3:22" x14ac:dyDescent="0.3">
      <c r="C28342" s="6"/>
      <c r="H28342" s="8"/>
      <c r="I28342" s="4"/>
      <c r="V28342" s="27"/>
    </row>
    <row r="28343" spans="3:22" x14ac:dyDescent="0.3">
      <c r="C28343" s="6"/>
      <c r="H28343" s="8"/>
      <c r="I28343" s="4"/>
      <c r="V28343" s="27"/>
    </row>
    <row r="28344" spans="3:22" x14ac:dyDescent="0.3">
      <c r="C28344" s="6"/>
      <c r="H28344" s="8"/>
      <c r="I28344" s="4"/>
      <c r="V28344" s="27"/>
    </row>
    <row r="28345" spans="3:22" x14ac:dyDescent="0.3">
      <c r="C28345" s="6"/>
      <c r="H28345" s="8"/>
      <c r="I28345" s="4"/>
      <c r="V28345" s="27"/>
    </row>
    <row r="28346" spans="3:22" x14ac:dyDescent="0.3">
      <c r="C28346" s="6"/>
      <c r="H28346" s="8"/>
      <c r="I28346" s="4"/>
      <c r="V28346" s="27"/>
    </row>
    <row r="28347" spans="3:22" x14ac:dyDescent="0.3">
      <c r="C28347" s="6"/>
      <c r="H28347" s="8"/>
      <c r="I28347" s="4"/>
      <c r="V28347" s="27"/>
    </row>
    <row r="28348" spans="3:22" x14ac:dyDescent="0.3">
      <c r="C28348" s="6"/>
      <c r="H28348" s="8"/>
      <c r="I28348" s="4"/>
      <c r="V28348" s="27"/>
    </row>
    <row r="28349" spans="3:22" x14ac:dyDescent="0.3">
      <c r="C28349" s="6"/>
      <c r="H28349" s="8"/>
      <c r="I28349" s="4"/>
      <c r="V28349" s="27"/>
    </row>
    <row r="28350" spans="3:22" x14ac:dyDescent="0.3">
      <c r="C28350" s="6"/>
      <c r="H28350" s="8"/>
      <c r="I28350" s="4"/>
      <c r="V28350" s="27"/>
    </row>
    <row r="28351" spans="3:22" x14ac:dyDescent="0.3">
      <c r="C28351" s="6"/>
      <c r="H28351" s="8"/>
      <c r="I28351" s="4"/>
      <c r="V28351" s="27"/>
    </row>
    <row r="28352" spans="3:22" x14ac:dyDescent="0.3">
      <c r="C28352" s="6"/>
      <c r="H28352" s="8"/>
      <c r="I28352" s="4"/>
      <c r="V28352" s="27"/>
    </row>
    <row r="28353" spans="3:22" x14ac:dyDescent="0.3">
      <c r="C28353" s="6"/>
      <c r="H28353" s="8"/>
      <c r="I28353" s="4"/>
      <c r="V28353" s="27"/>
    </row>
    <row r="28354" spans="3:22" x14ac:dyDescent="0.3">
      <c r="C28354" s="6"/>
      <c r="H28354" s="8"/>
      <c r="I28354" s="4"/>
      <c r="V28354" s="27"/>
    </row>
    <row r="28355" spans="3:22" x14ac:dyDescent="0.3">
      <c r="C28355" s="6"/>
      <c r="H28355" s="8"/>
      <c r="I28355" s="4"/>
      <c r="V28355" s="27"/>
    </row>
    <row r="28356" spans="3:22" x14ac:dyDescent="0.3">
      <c r="C28356" s="6"/>
      <c r="H28356" s="8"/>
      <c r="I28356" s="4"/>
      <c r="V28356" s="27"/>
    </row>
    <row r="28357" spans="3:22" x14ac:dyDescent="0.3">
      <c r="C28357" s="6"/>
      <c r="H28357" s="8"/>
      <c r="I28357" s="4"/>
      <c r="V28357" s="27"/>
    </row>
    <row r="28358" spans="3:22" x14ac:dyDescent="0.3">
      <c r="C28358" s="6"/>
      <c r="H28358" s="8"/>
      <c r="I28358" s="4"/>
      <c r="V28358" s="27"/>
    </row>
    <row r="28359" spans="3:22" x14ac:dyDescent="0.3">
      <c r="C28359" s="6"/>
      <c r="H28359" s="8"/>
      <c r="I28359" s="4"/>
      <c r="V28359" s="27"/>
    </row>
    <row r="28360" spans="3:22" x14ac:dyDescent="0.3">
      <c r="C28360" s="6"/>
      <c r="H28360" s="8"/>
      <c r="I28360" s="4"/>
      <c r="V28360" s="27"/>
    </row>
    <row r="28361" spans="3:22" x14ac:dyDescent="0.3">
      <c r="C28361" s="6"/>
      <c r="H28361" s="8"/>
      <c r="I28361" s="4"/>
      <c r="V28361" s="27"/>
    </row>
    <row r="28362" spans="3:22" x14ac:dyDescent="0.3">
      <c r="C28362" s="6"/>
      <c r="H28362" s="8"/>
      <c r="I28362" s="4"/>
      <c r="V28362" s="27"/>
    </row>
    <row r="28363" spans="3:22" x14ac:dyDescent="0.3">
      <c r="C28363" s="6"/>
      <c r="H28363" s="8"/>
      <c r="I28363" s="4"/>
      <c r="V28363" s="27"/>
    </row>
    <row r="28364" spans="3:22" x14ac:dyDescent="0.3">
      <c r="C28364" s="6"/>
      <c r="H28364" s="8"/>
      <c r="I28364" s="4"/>
      <c r="V28364" s="27"/>
    </row>
    <row r="28365" spans="3:22" x14ac:dyDescent="0.3">
      <c r="C28365" s="6"/>
      <c r="H28365" s="8"/>
      <c r="I28365" s="4"/>
      <c r="V28365" s="27"/>
    </row>
    <row r="28366" spans="3:22" x14ac:dyDescent="0.3">
      <c r="C28366" s="6"/>
      <c r="H28366" s="8"/>
      <c r="I28366" s="4"/>
      <c r="V28366" s="27"/>
    </row>
    <row r="28367" spans="3:22" x14ac:dyDescent="0.3">
      <c r="C28367" s="6"/>
      <c r="H28367" s="8"/>
      <c r="I28367" s="4"/>
      <c r="V28367" s="27"/>
    </row>
    <row r="28368" spans="3:22" x14ac:dyDescent="0.3">
      <c r="C28368" s="6"/>
      <c r="H28368" s="8"/>
      <c r="I28368" s="4"/>
      <c r="V28368" s="27"/>
    </row>
    <row r="28369" spans="3:22" x14ac:dyDescent="0.3">
      <c r="C28369" s="6"/>
      <c r="H28369" s="8"/>
      <c r="I28369" s="4"/>
      <c r="V28369" s="27"/>
    </row>
    <row r="28370" spans="3:22" x14ac:dyDescent="0.3">
      <c r="C28370" s="6"/>
      <c r="H28370" s="8"/>
      <c r="I28370" s="4"/>
      <c r="V28370" s="27"/>
    </row>
    <row r="28371" spans="3:22" x14ac:dyDescent="0.3">
      <c r="C28371" s="6"/>
      <c r="H28371" s="8"/>
      <c r="I28371" s="4"/>
      <c r="V28371" s="27"/>
    </row>
    <row r="28372" spans="3:22" x14ac:dyDescent="0.3">
      <c r="C28372" s="6"/>
      <c r="H28372" s="8"/>
      <c r="I28372" s="4"/>
      <c r="V28372" s="27"/>
    </row>
    <row r="28373" spans="3:22" x14ac:dyDescent="0.3">
      <c r="C28373" s="6"/>
      <c r="H28373" s="8"/>
      <c r="I28373" s="4"/>
      <c r="V28373" s="27"/>
    </row>
    <row r="28374" spans="3:22" x14ac:dyDescent="0.3">
      <c r="C28374" s="6"/>
      <c r="H28374" s="8"/>
      <c r="I28374" s="4"/>
      <c r="V28374" s="27"/>
    </row>
    <row r="28375" spans="3:22" x14ac:dyDescent="0.3">
      <c r="C28375" s="6"/>
      <c r="H28375" s="8"/>
      <c r="I28375" s="4"/>
      <c r="V28375" s="27"/>
    </row>
    <row r="28376" spans="3:22" x14ac:dyDescent="0.3">
      <c r="C28376" s="6"/>
      <c r="H28376" s="8"/>
      <c r="I28376" s="4"/>
      <c r="V28376" s="27"/>
    </row>
    <row r="28377" spans="3:22" x14ac:dyDescent="0.3">
      <c r="C28377" s="6"/>
      <c r="H28377" s="8"/>
      <c r="I28377" s="4"/>
      <c r="V28377" s="27"/>
    </row>
    <row r="28378" spans="3:22" x14ac:dyDescent="0.3">
      <c r="C28378" s="6"/>
      <c r="H28378" s="8"/>
      <c r="I28378" s="4"/>
      <c r="V28378" s="27"/>
    </row>
    <row r="28379" spans="3:22" x14ac:dyDescent="0.3">
      <c r="C28379" s="6"/>
      <c r="H28379" s="8"/>
      <c r="I28379" s="4"/>
      <c r="V28379" s="27"/>
    </row>
    <row r="28380" spans="3:22" x14ac:dyDescent="0.3">
      <c r="C28380" s="6"/>
      <c r="H28380" s="8"/>
      <c r="I28380" s="4"/>
      <c r="V28380" s="27"/>
    </row>
    <row r="28381" spans="3:22" x14ac:dyDescent="0.3">
      <c r="C28381" s="6"/>
      <c r="H28381" s="8"/>
      <c r="I28381" s="4"/>
      <c r="V28381" s="27"/>
    </row>
    <row r="28382" spans="3:22" x14ac:dyDescent="0.3">
      <c r="C28382" s="6"/>
      <c r="H28382" s="8"/>
      <c r="I28382" s="4"/>
      <c r="V28382" s="27"/>
    </row>
    <row r="28383" spans="3:22" x14ac:dyDescent="0.3">
      <c r="C28383" s="6"/>
      <c r="H28383" s="8"/>
      <c r="I28383" s="4"/>
      <c r="V28383" s="27"/>
    </row>
    <row r="28384" spans="3:22" x14ac:dyDescent="0.3">
      <c r="C28384" s="6"/>
      <c r="H28384" s="8"/>
      <c r="I28384" s="4"/>
      <c r="V28384" s="27"/>
    </row>
    <row r="28385" spans="3:22" x14ac:dyDescent="0.3">
      <c r="C28385" s="6"/>
      <c r="H28385" s="8"/>
      <c r="I28385" s="4"/>
      <c r="V28385" s="27"/>
    </row>
    <row r="28386" spans="3:22" x14ac:dyDescent="0.3">
      <c r="C28386" s="6"/>
      <c r="H28386" s="8"/>
      <c r="I28386" s="4"/>
      <c r="V28386" s="27"/>
    </row>
    <row r="28387" spans="3:22" x14ac:dyDescent="0.3">
      <c r="C28387" s="6"/>
      <c r="H28387" s="8"/>
      <c r="I28387" s="4"/>
      <c r="V28387" s="27"/>
    </row>
    <row r="28388" spans="3:22" x14ac:dyDescent="0.3">
      <c r="C28388" s="6"/>
      <c r="H28388" s="8"/>
      <c r="I28388" s="4"/>
      <c r="V28388" s="27"/>
    </row>
    <row r="28389" spans="3:22" x14ac:dyDescent="0.3">
      <c r="C28389" s="6"/>
      <c r="H28389" s="8"/>
      <c r="I28389" s="4"/>
      <c r="V28389" s="27"/>
    </row>
    <row r="28390" spans="3:22" x14ac:dyDescent="0.3">
      <c r="C28390" s="6"/>
      <c r="H28390" s="8"/>
      <c r="I28390" s="4"/>
      <c r="V28390" s="27"/>
    </row>
    <row r="28391" spans="3:22" x14ac:dyDescent="0.3">
      <c r="C28391" s="6"/>
      <c r="H28391" s="8"/>
      <c r="I28391" s="4"/>
      <c r="V28391" s="27"/>
    </row>
    <row r="28392" spans="3:22" x14ac:dyDescent="0.3">
      <c r="C28392" s="6"/>
      <c r="H28392" s="8"/>
      <c r="I28392" s="4"/>
      <c r="V28392" s="27"/>
    </row>
    <row r="28393" spans="3:22" x14ac:dyDescent="0.3">
      <c r="C28393" s="6"/>
      <c r="H28393" s="8"/>
      <c r="I28393" s="4"/>
      <c r="V28393" s="27"/>
    </row>
    <row r="28394" spans="3:22" x14ac:dyDescent="0.3">
      <c r="C28394" s="6"/>
      <c r="H28394" s="8"/>
      <c r="I28394" s="4"/>
      <c r="V28394" s="27"/>
    </row>
    <row r="28395" spans="3:22" x14ac:dyDescent="0.3">
      <c r="C28395" s="6"/>
      <c r="H28395" s="8"/>
      <c r="I28395" s="4"/>
      <c r="V28395" s="27"/>
    </row>
    <row r="28396" spans="3:22" x14ac:dyDescent="0.3">
      <c r="C28396" s="6"/>
      <c r="H28396" s="8"/>
      <c r="I28396" s="4"/>
      <c r="V28396" s="27"/>
    </row>
    <row r="28397" spans="3:22" x14ac:dyDescent="0.3">
      <c r="C28397" s="6"/>
      <c r="H28397" s="8"/>
      <c r="I28397" s="4"/>
      <c r="V28397" s="27"/>
    </row>
    <row r="28398" spans="3:22" x14ac:dyDescent="0.3">
      <c r="C28398" s="6"/>
      <c r="H28398" s="8"/>
      <c r="I28398" s="4"/>
      <c r="V28398" s="27"/>
    </row>
    <row r="28399" spans="3:22" x14ac:dyDescent="0.3">
      <c r="C28399" s="6"/>
      <c r="H28399" s="8"/>
      <c r="I28399" s="4"/>
      <c r="V28399" s="27"/>
    </row>
    <row r="28400" spans="3:22" x14ac:dyDescent="0.3">
      <c r="C28400" s="6"/>
      <c r="H28400" s="8"/>
      <c r="I28400" s="4"/>
      <c r="V28400" s="27"/>
    </row>
    <row r="28401" spans="3:22" x14ac:dyDescent="0.3">
      <c r="C28401" s="6"/>
      <c r="H28401" s="8"/>
      <c r="I28401" s="4"/>
      <c r="V28401" s="27"/>
    </row>
    <row r="28402" spans="3:22" x14ac:dyDescent="0.3">
      <c r="C28402" s="6"/>
      <c r="H28402" s="8"/>
      <c r="I28402" s="4"/>
      <c r="V28402" s="27"/>
    </row>
    <row r="28403" spans="3:22" x14ac:dyDescent="0.3">
      <c r="C28403" s="6"/>
      <c r="H28403" s="8"/>
      <c r="I28403" s="4"/>
      <c r="V28403" s="27"/>
    </row>
    <row r="28404" spans="3:22" x14ac:dyDescent="0.3">
      <c r="C28404" s="6"/>
      <c r="H28404" s="8"/>
      <c r="I28404" s="4"/>
      <c r="V28404" s="27"/>
    </row>
    <row r="28405" spans="3:22" x14ac:dyDescent="0.3">
      <c r="C28405" s="6"/>
      <c r="H28405" s="8"/>
      <c r="I28405" s="4"/>
      <c r="V28405" s="27"/>
    </row>
    <row r="28406" spans="3:22" x14ac:dyDescent="0.3">
      <c r="C28406" s="6"/>
      <c r="H28406" s="8"/>
      <c r="I28406" s="4"/>
      <c r="V28406" s="27"/>
    </row>
    <row r="28407" spans="3:22" x14ac:dyDescent="0.3">
      <c r="C28407" s="6"/>
      <c r="H28407" s="8"/>
      <c r="I28407" s="4"/>
      <c r="V28407" s="27"/>
    </row>
    <row r="28408" spans="3:22" x14ac:dyDescent="0.3">
      <c r="C28408" s="6"/>
      <c r="H28408" s="8"/>
      <c r="I28408" s="4"/>
      <c r="V28408" s="27"/>
    </row>
    <row r="28409" spans="3:22" x14ac:dyDescent="0.3">
      <c r="C28409" s="6"/>
      <c r="H28409" s="8"/>
      <c r="I28409" s="4"/>
      <c r="V28409" s="27"/>
    </row>
    <row r="28410" spans="3:22" x14ac:dyDescent="0.3">
      <c r="C28410" s="6"/>
      <c r="H28410" s="8"/>
      <c r="I28410" s="4"/>
      <c r="V28410" s="27"/>
    </row>
    <row r="28411" spans="3:22" x14ac:dyDescent="0.3">
      <c r="C28411" s="6"/>
      <c r="H28411" s="8"/>
      <c r="I28411" s="4"/>
      <c r="V28411" s="27"/>
    </row>
    <row r="28412" spans="3:22" x14ac:dyDescent="0.3">
      <c r="C28412" s="6"/>
      <c r="H28412" s="8"/>
      <c r="I28412" s="4"/>
      <c r="V28412" s="27"/>
    </row>
    <row r="28413" spans="3:22" x14ac:dyDescent="0.3">
      <c r="C28413" s="6"/>
      <c r="H28413" s="8"/>
      <c r="I28413" s="4"/>
      <c r="V28413" s="27"/>
    </row>
    <row r="28414" spans="3:22" x14ac:dyDescent="0.3">
      <c r="C28414" s="6"/>
      <c r="H28414" s="8"/>
      <c r="I28414" s="4"/>
      <c r="V28414" s="27"/>
    </row>
    <row r="28415" spans="3:22" x14ac:dyDescent="0.3">
      <c r="C28415" s="6"/>
      <c r="H28415" s="8"/>
      <c r="I28415" s="4"/>
      <c r="V28415" s="27"/>
    </row>
    <row r="28416" spans="3:22" x14ac:dyDescent="0.3">
      <c r="C28416" s="6"/>
      <c r="H28416" s="8"/>
      <c r="I28416" s="4"/>
      <c r="V28416" s="27"/>
    </row>
    <row r="28417" spans="3:22" x14ac:dyDescent="0.3">
      <c r="C28417" s="6"/>
      <c r="H28417" s="8"/>
      <c r="I28417" s="4"/>
      <c r="V28417" s="27"/>
    </row>
    <row r="28418" spans="3:22" x14ac:dyDescent="0.3">
      <c r="C28418" s="6"/>
      <c r="H28418" s="8"/>
      <c r="I28418" s="4"/>
      <c r="V28418" s="27"/>
    </row>
    <row r="28419" spans="3:22" x14ac:dyDescent="0.3">
      <c r="C28419" s="6"/>
      <c r="H28419" s="8"/>
      <c r="I28419" s="4"/>
      <c r="V28419" s="27"/>
    </row>
    <row r="28420" spans="3:22" x14ac:dyDescent="0.3">
      <c r="C28420" s="6"/>
      <c r="H28420" s="8"/>
      <c r="I28420" s="4"/>
      <c r="V28420" s="27"/>
    </row>
    <row r="28421" spans="3:22" x14ac:dyDescent="0.3">
      <c r="C28421" s="6"/>
      <c r="H28421" s="8"/>
      <c r="I28421" s="4"/>
      <c r="V28421" s="27"/>
    </row>
    <row r="28422" spans="3:22" x14ac:dyDescent="0.3">
      <c r="C28422" s="6"/>
      <c r="H28422" s="8"/>
      <c r="I28422" s="4"/>
      <c r="V28422" s="27"/>
    </row>
    <row r="28423" spans="3:22" x14ac:dyDescent="0.3">
      <c r="C28423" s="6"/>
      <c r="H28423" s="8"/>
      <c r="I28423" s="4"/>
      <c r="V28423" s="27"/>
    </row>
    <row r="28424" spans="3:22" x14ac:dyDescent="0.3">
      <c r="C28424" s="6"/>
      <c r="H28424" s="8"/>
      <c r="I28424" s="4"/>
      <c r="V28424" s="27"/>
    </row>
    <row r="28425" spans="3:22" x14ac:dyDescent="0.3">
      <c r="C28425" s="6"/>
      <c r="H28425" s="8"/>
      <c r="I28425" s="4"/>
      <c r="V28425" s="27"/>
    </row>
    <row r="28426" spans="3:22" x14ac:dyDescent="0.3">
      <c r="C28426" s="6"/>
      <c r="H28426" s="8"/>
      <c r="I28426" s="4"/>
      <c r="V28426" s="27"/>
    </row>
    <row r="28427" spans="3:22" x14ac:dyDescent="0.3">
      <c r="C28427" s="6"/>
      <c r="H28427" s="8"/>
      <c r="I28427" s="4"/>
      <c r="V28427" s="27"/>
    </row>
    <row r="28428" spans="3:22" x14ac:dyDescent="0.3">
      <c r="C28428" s="6"/>
      <c r="H28428" s="8"/>
      <c r="I28428" s="4"/>
      <c r="V28428" s="27"/>
    </row>
    <row r="28429" spans="3:22" x14ac:dyDescent="0.3">
      <c r="C28429" s="6"/>
      <c r="H28429" s="8"/>
      <c r="I28429" s="4"/>
      <c r="V28429" s="27"/>
    </row>
    <row r="28430" spans="3:22" x14ac:dyDescent="0.3">
      <c r="C28430" s="6"/>
      <c r="H28430" s="8"/>
      <c r="I28430" s="4"/>
      <c r="V28430" s="27"/>
    </row>
    <row r="28431" spans="3:22" x14ac:dyDescent="0.3">
      <c r="C28431" s="6"/>
      <c r="H28431" s="8"/>
      <c r="I28431" s="4"/>
      <c r="V28431" s="27"/>
    </row>
    <row r="28432" spans="3:22" x14ac:dyDescent="0.3">
      <c r="C28432" s="6"/>
      <c r="H28432" s="8"/>
      <c r="I28432" s="4"/>
      <c r="V28432" s="27"/>
    </row>
    <row r="28433" spans="3:22" x14ac:dyDescent="0.3">
      <c r="C28433" s="6"/>
      <c r="H28433" s="8"/>
      <c r="I28433" s="4"/>
      <c r="V28433" s="27"/>
    </row>
    <row r="28434" spans="3:22" x14ac:dyDescent="0.3">
      <c r="C28434" s="6"/>
      <c r="H28434" s="8"/>
      <c r="I28434" s="4"/>
      <c r="V28434" s="27"/>
    </row>
    <row r="28435" spans="3:22" x14ac:dyDescent="0.3">
      <c r="C28435" s="6"/>
      <c r="H28435" s="8"/>
      <c r="I28435" s="4"/>
      <c r="V28435" s="27"/>
    </row>
    <row r="28436" spans="3:22" x14ac:dyDescent="0.3">
      <c r="C28436" s="6"/>
      <c r="H28436" s="8"/>
      <c r="I28436" s="4"/>
      <c r="V28436" s="27"/>
    </row>
    <row r="28437" spans="3:22" x14ac:dyDescent="0.3">
      <c r="C28437" s="6"/>
      <c r="H28437" s="8"/>
      <c r="I28437" s="4"/>
      <c r="V28437" s="27"/>
    </row>
    <row r="28438" spans="3:22" x14ac:dyDescent="0.3">
      <c r="C28438" s="6"/>
      <c r="H28438" s="8"/>
      <c r="I28438" s="4"/>
      <c r="V28438" s="27"/>
    </row>
    <row r="28439" spans="3:22" x14ac:dyDescent="0.3">
      <c r="C28439" s="6"/>
      <c r="H28439" s="8"/>
      <c r="I28439" s="4"/>
      <c r="V28439" s="27"/>
    </row>
    <row r="28440" spans="3:22" x14ac:dyDescent="0.3">
      <c r="C28440" s="6"/>
      <c r="H28440" s="8"/>
      <c r="I28440" s="4"/>
      <c r="V28440" s="27"/>
    </row>
    <row r="28441" spans="3:22" x14ac:dyDescent="0.3">
      <c r="C28441" s="6"/>
      <c r="H28441" s="8"/>
      <c r="I28441" s="4"/>
      <c r="V28441" s="27"/>
    </row>
    <row r="28442" spans="3:22" x14ac:dyDescent="0.3">
      <c r="C28442" s="6"/>
      <c r="H28442" s="8"/>
      <c r="I28442" s="4"/>
      <c r="V28442" s="27"/>
    </row>
    <row r="28443" spans="3:22" x14ac:dyDescent="0.3">
      <c r="C28443" s="6"/>
      <c r="H28443" s="8"/>
      <c r="I28443" s="4"/>
      <c r="V28443" s="27"/>
    </row>
    <row r="28444" spans="3:22" x14ac:dyDescent="0.3">
      <c r="C28444" s="6"/>
      <c r="H28444" s="8"/>
      <c r="I28444" s="4"/>
      <c r="V28444" s="27"/>
    </row>
    <row r="28445" spans="3:22" x14ac:dyDescent="0.3">
      <c r="C28445" s="6"/>
      <c r="H28445" s="8"/>
      <c r="I28445" s="4"/>
      <c r="V28445" s="27"/>
    </row>
    <row r="28446" spans="3:22" x14ac:dyDescent="0.3">
      <c r="C28446" s="6"/>
      <c r="H28446" s="8"/>
      <c r="I28446" s="4"/>
      <c r="V28446" s="27"/>
    </row>
    <row r="28447" spans="3:22" x14ac:dyDescent="0.3">
      <c r="C28447" s="6"/>
      <c r="H28447" s="8"/>
      <c r="I28447" s="4"/>
      <c r="V28447" s="27"/>
    </row>
    <row r="28448" spans="3:22" x14ac:dyDescent="0.3">
      <c r="C28448" s="6"/>
      <c r="H28448" s="8"/>
      <c r="I28448" s="4"/>
      <c r="V28448" s="27"/>
    </row>
    <row r="28449" spans="3:22" x14ac:dyDescent="0.3">
      <c r="C28449" s="6"/>
      <c r="H28449" s="8"/>
      <c r="I28449" s="4"/>
      <c r="V28449" s="27"/>
    </row>
    <row r="28450" spans="3:22" x14ac:dyDescent="0.3">
      <c r="C28450" s="6"/>
      <c r="H28450" s="8"/>
      <c r="I28450" s="4"/>
      <c r="V28450" s="27"/>
    </row>
    <row r="28451" spans="3:22" x14ac:dyDescent="0.3">
      <c r="C28451" s="6"/>
      <c r="H28451" s="8"/>
      <c r="I28451" s="4"/>
      <c r="V28451" s="27"/>
    </row>
    <row r="28452" spans="3:22" x14ac:dyDescent="0.3">
      <c r="C28452" s="6"/>
      <c r="H28452" s="8"/>
      <c r="I28452" s="4"/>
      <c r="V28452" s="27"/>
    </row>
    <row r="28453" spans="3:22" x14ac:dyDescent="0.3">
      <c r="C28453" s="6"/>
      <c r="H28453" s="8"/>
      <c r="I28453" s="4"/>
      <c r="V28453" s="27"/>
    </row>
    <row r="28454" spans="3:22" x14ac:dyDescent="0.3">
      <c r="C28454" s="6"/>
      <c r="H28454" s="8"/>
      <c r="I28454" s="4"/>
      <c r="V28454" s="27"/>
    </row>
    <row r="28455" spans="3:22" x14ac:dyDescent="0.3">
      <c r="C28455" s="6"/>
      <c r="H28455" s="8"/>
      <c r="I28455" s="4"/>
      <c r="V28455" s="27"/>
    </row>
    <row r="28456" spans="3:22" x14ac:dyDescent="0.3">
      <c r="C28456" s="6"/>
      <c r="H28456" s="8"/>
      <c r="I28456" s="4"/>
      <c r="V28456" s="27"/>
    </row>
    <row r="28457" spans="3:22" x14ac:dyDescent="0.3">
      <c r="C28457" s="6"/>
      <c r="H28457" s="8"/>
      <c r="I28457" s="4"/>
      <c r="V28457" s="27"/>
    </row>
    <row r="28458" spans="3:22" x14ac:dyDescent="0.3">
      <c r="C28458" s="6"/>
      <c r="H28458" s="8"/>
      <c r="I28458" s="4"/>
      <c r="V28458" s="27"/>
    </row>
    <row r="28459" spans="3:22" x14ac:dyDescent="0.3">
      <c r="C28459" s="6"/>
      <c r="H28459" s="8"/>
      <c r="I28459" s="4"/>
      <c r="V28459" s="27"/>
    </row>
    <row r="28460" spans="3:22" x14ac:dyDescent="0.3">
      <c r="C28460" s="6"/>
      <c r="H28460" s="8"/>
      <c r="I28460" s="4"/>
      <c r="V28460" s="27"/>
    </row>
    <row r="28461" spans="3:22" x14ac:dyDescent="0.3">
      <c r="C28461" s="6"/>
      <c r="H28461" s="8"/>
      <c r="I28461" s="4"/>
      <c r="V28461" s="27"/>
    </row>
    <row r="28462" spans="3:22" x14ac:dyDescent="0.3">
      <c r="C28462" s="6"/>
      <c r="H28462" s="8"/>
      <c r="I28462" s="4"/>
      <c r="V28462" s="27"/>
    </row>
    <row r="28463" spans="3:22" x14ac:dyDescent="0.3">
      <c r="C28463" s="6"/>
      <c r="H28463" s="8"/>
      <c r="I28463" s="4"/>
      <c r="V28463" s="27"/>
    </row>
    <row r="28464" spans="3:22" x14ac:dyDescent="0.3">
      <c r="C28464" s="6"/>
      <c r="H28464" s="8"/>
      <c r="I28464" s="4"/>
      <c r="V28464" s="27"/>
    </row>
    <row r="28465" spans="3:22" x14ac:dyDescent="0.3">
      <c r="C28465" s="6"/>
      <c r="H28465" s="8"/>
      <c r="I28465" s="4"/>
      <c r="V28465" s="27"/>
    </row>
    <row r="28466" spans="3:22" x14ac:dyDescent="0.3">
      <c r="C28466" s="6"/>
      <c r="H28466" s="8"/>
      <c r="I28466" s="4"/>
      <c r="V28466" s="27"/>
    </row>
    <row r="28467" spans="3:22" x14ac:dyDescent="0.3">
      <c r="C28467" s="6"/>
      <c r="H28467" s="8"/>
      <c r="I28467" s="4"/>
      <c r="V28467" s="27"/>
    </row>
    <row r="28468" spans="3:22" x14ac:dyDescent="0.3">
      <c r="C28468" s="6"/>
      <c r="H28468" s="8"/>
      <c r="I28468" s="4"/>
      <c r="V28468" s="27"/>
    </row>
    <row r="28469" spans="3:22" x14ac:dyDescent="0.3">
      <c r="C28469" s="6"/>
      <c r="H28469" s="8"/>
      <c r="I28469" s="4"/>
      <c r="V28469" s="27"/>
    </row>
    <row r="28470" spans="3:22" x14ac:dyDescent="0.3">
      <c r="C28470" s="6"/>
      <c r="H28470" s="8"/>
      <c r="I28470" s="4"/>
      <c r="V28470" s="27"/>
    </row>
    <row r="28471" spans="3:22" x14ac:dyDescent="0.3">
      <c r="C28471" s="6"/>
      <c r="H28471" s="8"/>
      <c r="I28471" s="4"/>
      <c r="V28471" s="27"/>
    </row>
    <row r="28472" spans="3:22" x14ac:dyDescent="0.3">
      <c r="C28472" s="6"/>
      <c r="H28472" s="8"/>
      <c r="I28472" s="4"/>
      <c r="V28472" s="27"/>
    </row>
    <row r="28473" spans="3:22" x14ac:dyDescent="0.3">
      <c r="C28473" s="6"/>
      <c r="H28473" s="8"/>
      <c r="I28473" s="4"/>
      <c r="V28473" s="27"/>
    </row>
    <row r="28474" spans="3:22" x14ac:dyDescent="0.3">
      <c r="C28474" s="6"/>
      <c r="H28474" s="8"/>
      <c r="I28474" s="4"/>
      <c r="V28474" s="27"/>
    </row>
    <row r="28475" spans="3:22" x14ac:dyDescent="0.3">
      <c r="C28475" s="6"/>
      <c r="H28475" s="8"/>
      <c r="I28475" s="4"/>
      <c r="V28475" s="27"/>
    </row>
    <row r="28476" spans="3:22" x14ac:dyDescent="0.3">
      <c r="C28476" s="6"/>
      <c r="H28476" s="8"/>
      <c r="I28476" s="4"/>
      <c r="V28476" s="27"/>
    </row>
    <row r="28477" spans="3:22" x14ac:dyDescent="0.3">
      <c r="C28477" s="6"/>
      <c r="H28477" s="8"/>
      <c r="I28477" s="4"/>
      <c r="V28477" s="27"/>
    </row>
    <row r="28478" spans="3:22" x14ac:dyDescent="0.3">
      <c r="C28478" s="6"/>
      <c r="H28478" s="8"/>
      <c r="I28478" s="4"/>
      <c r="V28478" s="27"/>
    </row>
    <row r="28479" spans="3:22" x14ac:dyDescent="0.3">
      <c r="C28479" s="6"/>
      <c r="H28479" s="8"/>
      <c r="I28479" s="4"/>
      <c r="V28479" s="27"/>
    </row>
    <row r="28480" spans="3:22" x14ac:dyDescent="0.3">
      <c r="C28480" s="6"/>
      <c r="H28480" s="8"/>
      <c r="I28480" s="4"/>
      <c r="V28480" s="27"/>
    </row>
    <row r="28481" spans="3:22" x14ac:dyDescent="0.3">
      <c r="C28481" s="6"/>
      <c r="H28481" s="8"/>
      <c r="I28481" s="4"/>
      <c r="V28481" s="27"/>
    </row>
    <row r="28482" spans="3:22" x14ac:dyDescent="0.3">
      <c r="C28482" s="6"/>
      <c r="H28482" s="8"/>
      <c r="I28482" s="4"/>
      <c r="V28482" s="27"/>
    </row>
    <row r="28483" spans="3:22" x14ac:dyDescent="0.3">
      <c r="C28483" s="6"/>
      <c r="H28483" s="8"/>
      <c r="I28483" s="4"/>
      <c r="V28483" s="27"/>
    </row>
    <row r="28484" spans="3:22" x14ac:dyDescent="0.3">
      <c r="C28484" s="6"/>
      <c r="H28484" s="8"/>
      <c r="I28484" s="4"/>
      <c r="V28484" s="27"/>
    </row>
    <row r="28485" spans="3:22" x14ac:dyDescent="0.3">
      <c r="C28485" s="6"/>
      <c r="H28485" s="8"/>
      <c r="I28485" s="4"/>
      <c r="V28485" s="27"/>
    </row>
    <row r="28486" spans="3:22" x14ac:dyDescent="0.3">
      <c r="C28486" s="6"/>
      <c r="H28486" s="8"/>
      <c r="I28486" s="4"/>
      <c r="V28486" s="27"/>
    </row>
    <row r="28487" spans="3:22" x14ac:dyDescent="0.3">
      <c r="C28487" s="6"/>
      <c r="H28487" s="8"/>
      <c r="I28487" s="4"/>
      <c r="V28487" s="27"/>
    </row>
    <row r="28488" spans="3:22" x14ac:dyDescent="0.3">
      <c r="C28488" s="6"/>
      <c r="H28488" s="8"/>
      <c r="I28488" s="4"/>
      <c r="V28488" s="27"/>
    </row>
    <row r="28489" spans="3:22" x14ac:dyDescent="0.3">
      <c r="C28489" s="6"/>
      <c r="H28489" s="8"/>
      <c r="I28489" s="4"/>
      <c r="V28489" s="27"/>
    </row>
    <row r="28490" spans="3:22" x14ac:dyDescent="0.3">
      <c r="C28490" s="6"/>
      <c r="H28490" s="8"/>
      <c r="I28490" s="4"/>
      <c r="V28490" s="27"/>
    </row>
    <row r="28491" spans="3:22" x14ac:dyDescent="0.3">
      <c r="C28491" s="6"/>
      <c r="H28491" s="8"/>
      <c r="I28491" s="4"/>
      <c r="V28491" s="27"/>
    </row>
    <row r="28492" spans="3:22" x14ac:dyDescent="0.3">
      <c r="C28492" s="6"/>
      <c r="H28492" s="8"/>
      <c r="I28492" s="4"/>
      <c r="V28492" s="27"/>
    </row>
    <row r="28493" spans="3:22" x14ac:dyDescent="0.3">
      <c r="C28493" s="6"/>
      <c r="H28493" s="8"/>
      <c r="I28493" s="4"/>
      <c r="V28493" s="27"/>
    </row>
    <row r="28494" spans="3:22" x14ac:dyDescent="0.3">
      <c r="C28494" s="6"/>
      <c r="H28494" s="8"/>
      <c r="I28494" s="4"/>
      <c r="V28494" s="27"/>
    </row>
    <row r="28495" spans="3:22" x14ac:dyDescent="0.3">
      <c r="C28495" s="6"/>
      <c r="H28495" s="8"/>
      <c r="I28495" s="4"/>
      <c r="V28495" s="27"/>
    </row>
    <row r="28496" spans="3:22" x14ac:dyDescent="0.3">
      <c r="C28496" s="6"/>
      <c r="H28496" s="8"/>
      <c r="I28496" s="4"/>
      <c r="V28496" s="27"/>
    </row>
    <row r="28497" spans="3:22" x14ac:dyDescent="0.3">
      <c r="C28497" s="6"/>
      <c r="H28497" s="8"/>
      <c r="I28497" s="4"/>
      <c r="V28497" s="27"/>
    </row>
    <row r="28498" spans="3:22" x14ac:dyDescent="0.3">
      <c r="C28498" s="6"/>
      <c r="H28498" s="8"/>
      <c r="I28498" s="4"/>
      <c r="V28498" s="27"/>
    </row>
    <row r="28499" spans="3:22" x14ac:dyDescent="0.3">
      <c r="C28499" s="6"/>
      <c r="H28499" s="8"/>
      <c r="I28499" s="4"/>
      <c r="V28499" s="27"/>
    </row>
    <row r="28500" spans="3:22" x14ac:dyDescent="0.3">
      <c r="C28500" s="6"/>
      <c r="H28500" s="8"/>
      <c r="I28500" s="4"/>
      <c r="V28500" s="27"/>
    </row>
    <row r="28501" spans="3:22" x14ac:dyDescent="0.3">
      <c r="C28501" s="6"/>
      <c r="H28501" s="8"/>
      <c r="I28501" s="4"/>
      <c r="V28501" s="27"/>
    </row>
    <row r="28502" spans="3:22" x14ac:dyDescent="0.3">
      <c r="C28502" s="6"/>
      <c r="H28502" s="8"/>
      <c r="I28502" s="4"/>
      <c r="V28502" s="27"/>
    </row>
    <row r="28503" spans="3:22" x14ac:dyDescent="0.3">
      <c r="C28503" s="6"/>
      <c r="H28503" s="8"/>
      <c r="I28503" s="4"/>
      <c r="V28503" s="27"/>
    </row>
    <row r="28504" spans="3:22" x14ac:dyDescent="0.3">
      <c r="C28504" s="6"/>
      <c r="H28504" s="8"/>
      <c r="I28504" s="4"/>
      <c r="V28504" s="27"/>
    </row>
    <row r="28505" spans="3:22" x14ac:dyDescent="0.3">
      <c r="C28505" s="6"/>
      <c r="H28505" s="8"/>
      <c r="I28505" s="4"/>
      <c r="V28505" s="27"/>
    </row>
    <row r="28506" spans="3:22" x14ac:dyDescent="0.3">
      <c r="C28506" s="6"/>
      <c r="H28506" s="8"/>
      <c r="I28506" s="4"/>
      <c r="V28506" s="27"/>
    </row>
    <row r="28507" spans="3:22" x14ac:dyDescent="0.3">
      <c r="C28507" s="6"/>
      <c r="H28507" s="8"/>
      <c r="I28507" s="4"/>
      <c r="V28507" s="27"/>
    </row>
    <row r="28508" spans="3:22" x14ac:dyDescent="0.3">
      <c r="C28508" s="6"/>
      <c r="H28508" s="8"/>
      <c r="I28508" s="4"/>
      <c r="V28508" s="27"/>
    </row>
    <row r="28509" spans="3:22" x14ac:dyDescent="0.3">
      <c r="C28509" s="6"/>
      <c r="H28509" s="8"/>
      <c r="I28509" s="4"/>
      <c r="V28509" s="27"/>
    </row>
    <row r="28510" spans="3:22" x14ac:dyDescent="0.3">
      <c r="C28510" s="6"/>
      <c r="H28510" s="8"/>
      <c r="I28510" s="4"/>
      <c r="V28510" s="27"/>
    </row>
    <row r="28511" spans="3:22" x14ac:dyDescent="0.3">
      <c r="C28511" s="6"/>
      <c r="H28511" s="8"/>
      <c r="I28511" s="4"/>
      <c r="V28511" s="27"/>
    </row>
    <row r="28512" spans="3:22" x14ac:dyDescent="0.3">
      <c r="C28512" s="6"/>
      <c r="H28512" s="8"/>
      <c r="I28512" s="4"/>
      <c r="V28512" s="27"/>
    </row>
    <row r="28513" spans="3:22" x14ac:dyDescent="0.3">
      <c r="C28513" s="6"/>
      <c r="H28513" s="8"/>
      <c r="I28513" s="4"/>
      <c r="V28513" s="27"/>
    </row>
    <row r="28514" spans="3:22" x14ac:dyDescent="0.3">
      <c r="C28514" s="6"/>
      <c r="H28514" s="8"/>
      <c r="I28514" s="4"/>
      <c r="V28514" s="27"/>
    </row>
    <row r="28515" spans="3:22" x14ac:dyDescent="0.3">
      <c r="C28515" s="6"/>
      <c r="H28515" s="8"/>
      <c r="I28515" s="4"/>
      <c r="V28515" s="27"/>
    </row>
    <row r="28516" spans="3:22" x14ac:dyDescent="0.3">
      <c r="C28516" s="6"/>
      <c r="H28516" s="8"/>
      <c r="I28516" s="4"/>
      <c r="V28516" s="27"/>
    </row>
    <row r="28517" spans="3:22" x14ac:dyDescent="0.3">
      <c r="C28517" s="6"/>
      <c r="H28517" s="8"/>
      <c r="I28517" s="4"/>
      <c r="V28517" s="27"/>
    </row>
    <row r="28518" spans="3:22" x14ac:dyDescent="0.3">
      <c r="C28518" s="6"/>
      <c r="H28518" s="8"/>
      <c r="I28518" s="4"/>
      <c r="V28518" s="27"/>
    </row>
    <row r="28519" spans="3:22" x14ac:dyDescent="0.3">
      <c r="C28519" s="6"/>
      <c r="H28519" s="8"/>
      <c r="I28519" s="4"/>
      <c r="V28519" s="27"/>
    </row>
    <row r="28520" spans="3:22" x14ac:dyDescent="0.3">
      <c r="C28520" s="6"/>
      <c r="H28520" s="8"/>
      <c r="I28520" s="4"/>
      <c r="V28520" s="27"/>
    </row>
    <row r="28521" spans="3:22" x14ac:dyDescent="0.3">
      <c r="C28521" s="6"/>
      <c r="H28521" s="8"/>
      <c r="I28521" s="4"/>
      <c r="V28521" s="27"/>
    </row>
    <row r="28522" spans="3:22" x14ac:dyDescent="0.3">
      <c r="C28522" s="6"/>
      <c r="H28522" s="8"/>
      <c r="I28522" s="4"/>
      <c r="V28522" s="27"/>
    </row>
    <row r="28523" spans="3:22" x14ac:dyDescent="0.3">
      <c r="C28523" s="6"/>
      <c r="H28523" s="8"/>
      <c r="I28523" s="4"/>
      <c r="V28523" s="27"/>
    </row>
    <row r="28524" spans="3:22" x14ac:dyDescent="0.3">
      <c r="C28524" s="6"/>
      <c r="H28524" s="8"/>
      <c r="I28524" s="4"/>
      <c r="V28524" s="27"/>
    </row>
    <row r="28525" spans="3:22" x14ac:dyDescent="0.3">
      <c r="C28525" s="6"/>
      <c r="H28525" s="8"/>
      <c r="I28525" s="4"/>
      <c r="V28525" s="27"/>
    </row>
    <row r="28526" spans="3:22" x14ac:dyDescent="0.3">
      <c r="C28526" s="6"/>
      <c r="H28526" s="8"/>
      <c r="I28526" s="4"/>
      <c r="V28526" s="27"/>
    </row>
    <row r="28527" spans="3:22" x14ac:dyDescent="0.3">
      <c r="C28527" s="6"/>
      <c r="H28527" s="8"/>
      <c r="I28527" s="4"/>
      <c r="V28527" s="27"/>
    </row>
    <row r="28528" spans="3:22" x14ac:dyDescent="0.3">
      <c r="C28528" s="6"/>
      <c r="H28528" s="8"/>
      <c r="I28528" s="4"/>
      <c r="V28528" s="27"/>
    </row>
    <row r="28529" spans="3:22" x14ac:dyDescent="0.3">
      <c r="C28529" s="6"/>
      <c r="H28529" s="8"/>
      <c r="I28529" s="4"/>
      <c r="V28529" s="27"/>
    </row>
    <row r="28530" spans="3:22" x14ac:dyDescent="0.3">
      <c r="C28530" s="6"/>
      <c r="H28530" s="8"/>
      <c r="I28530" s="4"/>
      <c r="V28530" s="27"/>
    </row>
    <row r="28531" spans="3:22" x14ac:dyDescent="0.3">
      <c r="C28531" s="6"/>
      <c r="H28531" s="8"/>
      <c r="I28531" s="4"/>
      <c r="V28531" s="27"/>
    </row>
    <row r="28532" spans="3:22" x14ac:dyDescent="0.3">
      <c r="C28532" s="6"/>
      <c r="H28532" s="8"/>
      <c r="I28532" s="4"/>
      <c r="V28532" s="27"/>
    </row>
    <row r="28533" spans="3:22" x14ac:dyDescent="0.3">
      <c r="C28533" s="6"/>
      <c r="H28533" s="8"/>
      <c r="I28533" s="4"/>
      <c r="V28533" s="27"/>
    </row>
    <row r="28534" spans="3:22" x14ac:dyDescent="0.3">
      <c r="C28534" s="6"/>
      <c r="H28534" s="8"/>
      <c r="I28534" s="4"/>
      <c r="V28534" s="27"/>
    </row>
    <row r="28535" spans="3:22" x14ac:dyDescent="0.3">
      <c r="C28535" s="6"/>
      <c r="H28535" s="8"/>
      <c r="I28535" s="4"/>
      <c r="V28535" s="27"/>
    </row>
    <row r="28536" spans="3:22" x14ac:dyDescent="0.3">
      <c r="C28536" s="6"/>
      <c r="H28536" s="8"/>
      <c r="I28536" s="4"/>
      <c r="V28536" s="27"/>
    </row>
    <row r="28537" spans="3:22" x14ac:dyDescent="0.3">
      <c r="C28537" s="6"/>
      <c r="H28537" s="8"/>
      <c r="I28537" s="4"/>
      <c r="V28537" s="27"/>
    </row>
    <row r="28538" spans="3:22" x14ac:dyDescent="0.3">
      <c r="C28538" s="6"/>
      <c r="H28538" s="8"/>
      <c r="I28538" s="4"/>
      <c r="V28538" s="27"/>
    </row>
    <row r="28539" spans="3:22" x14ac:dyDescent="0.3">
      <c r="C28539" s="6"/>
      <c r="H28539" s="8"/>
      <c r="I28539" s="4"/>
      <c r="V28539" s="27"/>
    </row>
    <row r="28540" spans="3:22" x14ac:dyDescent="0.3">
      <c r="C28540" s="6"/>
      <c r="H28540" s="8"/>
      <c r="I28540" s="4"/>
      <c r="V28540" s="27"/>
    </row>
    <row r="28541" spans="3:22" x14ac:dyDescent="0.3">
      <c r="C28541" s="6"/>
      <c r="H28541" s="8"/>
      <c r="I28541" s="4"/>
      <c r="V28541" s="27"/>
    </row>
    <row r="28542" spans="3:22" x14ac:dyDescent="0.3">
      <c r="C28542" s="6"/>
      <c r="H28542" s="8"/>
      <c r="I28542" s="4"/>
      <c r="V28542" s="27"/>
    </row>
    <row r="28543" spans="3:22" x14ac:dyDescent="0.3">
      <c r="C28543" s="6"/>
      <c r="H28543" s="8"/>
      <c r="I28543" s="4"/>
      <c r="V28543" s="27"/>
    </row>
    <row r="28544" spans="3:22" x14ac:dyDescent="0.3">
      <c r="C28544" s="6"/>
      <c r="H28544" s="8"/>
      <c r="I28544" s="4"/>
      <c r="V28544" s="27"/>
    </row>
    <row r="28545" spans="3:22" x14ac:dyDescent="0.3">
      <c r="C28545" s="6"/>
      <c r="H28545" s="8"/>
      <c r="I28545" s="4"/>
      <c r="V28545" s="27"/>
    </row>
    <row r="28546" spans="3:22" x14ac:dyDescent="0.3">
      <c r="C28546" s="6"/>
      <c r="H28546" s="8"/>
      <c r="I28546" s="4"/>
      <c r="V28546" s="27"/>
    </row>
    <row r="28547" spans="3:22" x14ac:dyDescent="0.3">
      <c r="C28547" s="6"/>
      <c r="H28547" s="8"/>
      <c r="I28547" s="4"/>
      <c r="V28547" s="27"/>
    </row>
    <row r="28548" spans="3:22" x14ac:dyDescent="0.3">
      <c r="C28548" s="6"/>
      <c r="H28548" s="8"/>
      <c r="I28548" s="4"/>
      <c r="V28548" s="27"/>
    </row>
    <row r="28549" spans="3:22" x14ac:dyDescent="0.3">
      <c r="C28549" s="6"/>
      <c r="H28549" s="8"/>
      <c r="I28549" s="4"/>
      <c r="V28549" s="27"/>
    </row>
    <row r="28550" spans="3:22" x14ac:dyDescent="0.3">
      <c r="C28550" s="6"/>
      <c r="H28550" s="8"/>
      <c r="I28550" s="4"/>
      <c r="V28550" s="27"/>
    </row>
    <row r="28551" spans="3:22" x14ac:dyDescent="0.3">
      <c r="C28551" s="6"/>
      <c r="H28551" s="8"/>
      <c r="I28551" s="4"/>
      <c r="V28551" s="27"/>
    </row>
    <row r="28552" spans="3:22" x14ac:dyDescent="0.3">
      <c r="C28552" s="6"/>
      <c r="H28552" s="8"/>
      <c r="I28552" s="4"/>
      <c r="V28552" s="27"/>
    </row>
    <row r="28553" spans="3:22" x14ac:dyDescent="0.3">
      <c r="C28553" s="6"/>
      <c r="H28553" s="8"/>
      <c r="I28553" s="4"/>
      <c r="V28553" s="27"/>
    </row>
    <row r="28554" spans="3:22" x14ac:dyDescent="0.3">
      <c r="C28554" s="6"/>
      <c r="H28554" s="8"/>
      <c r="I28554" s="4"/>
      <c r="V28554" s="27"/>
    </row>
    <row r="28555" spans="3:22" x14ac:dyDescent="0.3">
      <c r="C28555" s="6"/>
      <c r="H28555" s="8"/>
      <c r="I28555" s="4"/>
      <c r="V28555" s="27"/>
    </row>
    <row r="28556" spans="3:22" x14ac:dyDescent="0.3">
      <c r="C28556" s="6"/>
      <c r="H28556" s="8"/>
      <c r="I28556" s="4"/>
      <c r="V28556" s="27"/>
    </row>
    <row r="28557" spans="3:22" x14ac:dyDescent="0.3">
      <c r="C28557" s="6"/>
      <c r="H28557" s="8"/>
      <c r="I28557" s="4"/>
      <c r="V28557" s="27"/>
    </row>
    <row r="28558" spans="3:22" x14ac:dyDescent="0.3">
      <c r="C28558" s="6"/>
      <c r="H28558" s="8"/>
      <c r="I28558" s="4"/>
      <c r="V28558" s="27"/>
    </row>
    <row r="28559" spans="3:22" x14ac:dyDescent="0.3">
      <c r="C28559" s="6"/>
      <c r="H28559" s="8"/>
      <c r="I28559" s="4"/>
      <c r="V28559" s="27"/>
    </row>
    <row r="28560" spans="3:22" x14ac:dyDescent="0.3">
      <c r="C28560" s="6"/>
      <c r="H28560" s="8"/>
      <c r="I28560" s="4"/>
      <c r="V28560" s="27"/>
    </row>
    <row r="28561" spans="3:22" x14ac:dyDescent="0.3">
      <c r="C28561" s="6"/>
      <c r="H28561" s="8"/>
      <c r="I28561" s="4"/>
      <c r="V28561" s="27"/>
    </row>
    <row r="28562" spans="3:22" x14ac:dyDescent="0.3">
      <c r="C28562" s="6"/>
      <c r="H28562" s="8"/>
      <c r="I28562" s="4"/>
      <c r="V28562" s="27"/>
    </row>
    <row r="28563" spans="3:22" x14ac:dyDescent="0.3">
      <c r="C28563" s="6"/>
      <c r="H28563" s="8"/>
      <c r="I28563" s="4"/>
      <c r="V28563" s="27"/>
    </row>
    <row r="28564" spans="3:22" x14ac:dyDescent="0.3">
      <c r="C28564" s="6"/>
      <c r="H28564" s="8"/>
      <c r="I28564" s="4"/>
      <c r="V28564" s="27"/>
    </row>
    <row r="28565" spans="3:22" x14ac:dyDescent="0.3">
      <c r="C28565" s="6"/>
      <c r="H28565" s="8"/>
      <c r="I28565" s="4"/>
      <c r="V28565" s="27"/>
    </row>
    <row r="28566" spans="3:22" x14ac:dyDescent="0.3">
      <c r="C28566" s="6"/>
      <c r="H28566" s="8"/>
      <c r="I28566" s="4"/>
      <c r="V28566" s="27"/>
    </row>
    <row r="28567" spans="3:22" x14ac:dyDescent="0.3">
      <c r="C28567" s="6"/>
      <c r="H28567" s="8"/>
      <c r="I28567" s="4"/>
      <c r="V28567" s="27"/>
    </row>
    <row r="28568" spans="3:22" x14ac:dyDescent="0.3">
      <c r="C28568" s="6"/>
      <c r="H28568" s="8"/>
      <c r="I28568" s="4"/>
      <c r="V28568" s="27"/>
    </row>
    <row r="28569" spans="3:22" x14ac:dyDescent="0.3">
      <c r="C28569" s="6"/>
      <c r="H28569" s="8"/>
      <c r="I28569" s="4"/>
      <c r="V28569" s="27"/>
    </row>
    <row r="28570" spans="3:22" x14ac:dyDescent="0.3">
      <c r="C28570" s="6"/>
      <c r="H28570" s="8"/>
      <c r="I28570" s="4"/>
      <c r="V28570" s="27"/>
    </row>
    <row r="28571" spans="3:22" x14ac:dyDescent="0.3">
      <c r="C28571" s="6"/>
      <c r="H28571" s="8"/>
      <c r="I28571" s="4"/>
      <c r="V28571" s="27"/>
    </row>
    <row r="28572" spans="3:22" x14ac:dyDescent="0.3">
      <c r="C28572" s="6"/>
      <c r="H28572" s="8"/>
      <c r="I28572" s="4"/>
      <c r="V28572" s="27"/>
    </row>
    <row r="28573" spans="3:22" x14ac:dyDescent="0.3">
      <c r="C28573" s="6"/>
      <c r="H28573" s="8"/>
      <c r="I28573" s="4"/>
      <c r="V28573" s="27"/>
    </row>
    <row r="28574" spans="3:22" x14ac:dyDescent="0.3">
      <c r="C28574" s="6"/>
      <c r="H28574" s="8"/>
      <c r="I28574" s="4"/>
      <c r="V28574" s="27"/>
    </row>
    <row r="28575" spans="3:22" x14ac:dyDescent="0.3">
      <c r="C28575" s="6"/>
      <c r="H28575" s="8"/>
      <c r="I28575" s="4"/>
      <c r="V28575" s="27"/>
    </row>
    <row r="28576" spans="3:22" x14ac:dyDescent="0.3">
      <c r="C28576" s="6"/>
      <c r="H28576" s="8"/>
      <c r="I28576" s="4"/>
      <c r="V28576" s="27"/>
    </row>
    <row r="28577" spans="3:22" x14ac:dyDescent="0.3">
      <c r="C28577" s="6"/>
      <c r="H28577" s="8"/>
      <c r="I28577" s="4"/>
      <c r="V28577" s="27"/>
    </row>
    <row r="28578" spans="3:22" x14ac:dyDescent="0.3">
      <c r="C28578" s="6"/>
      <c r="H28578" s="8"/>
      <c r="I28578" s="4"/>
      <c r="V28578" s="27"/>
    </row>
    <row r="28579" spans="3:22" x14ac:dyDescent="0.3">
      <c r="C28579" s="6"/>
      <c r="H28579" s="8"/>
      <c r="I28579" s="4"/>
      <c r="V28579" s="27"/>
    </row>
    <row r="28580" spans="3:22" x14ac:dyDescent="0.3">
      <c r="C28580" s="6"/>
      <c r="H28580" s="8"/>
      <c r="I28580" s="4"/>
      <c r="V28580" s="27"/>
    </row>
    <row r="28581" spans="3:22" x14ac:dyDescent="0.3">
      <c r="C28581" s="6"/>
      <c r="H28581" s="8"/>
      <c r="I28581" s="4"/>
      <c r="V28581" s="27"/>
    </row>
    <row r="28582" spans="3:22" x14ac:dyDescent="0.3">
      <c r="C28582" s="6"/>
      <c r="H28582" s="8"/>
      <c r="I28582" s="4"/>
      <c r="V28582" s="27"/>
    </row>
    <row r="28583" spans="3:22" x14ac:dyDescent="0.3">
      <c r="C28583" s="6"/>
      <c r="H28583" s="8"/>
      <c r="I28583" s="4"/>
      <c r="V28583" s="27"/>
    </row>
    <row r="28584" spans="3:22" x14ac:dyDescent="0.3">
      <c r="C28584" s="6"/>
      <c r="H28584" s="8"/>
      <c r="I28584" s="4"/>
      <c r="V28584" s="27"/>
    </row>
    <row r="28585" spans="3:22" x14ac:dyDescent="0.3">
      <c r="C28585" s="6"/>
      <c r="H28585" s="8"/>
      <c r="I28585" s="4"/>
      <c r="V28585" s="27"/>
    </row>
    <row r="28586" spans="3:22" x14ac:dyDescent="0.3">
      <c r="C28586" s="6"/>
      <c r="H28586" s="8"/>
      <c r="I28586" s="4"/>
      <c r="V28586" s="27"/>
    </row>
    <row r="28587" spans="3:22" x14ac:dyDescent="0.3">
      <c r="C28587" s="6"/>
      <c r="H28587" s="8"/>
      <c r="I28587" s="4"/>
      <c r="V28587" s="27"/>
    </row>
    <row r="28588" spans="3:22" x14ac:dyDescent="0.3">
      <c r="C28588" s="6"/>
      <c r="H28588" s="8"/>
      <c r="I28588" s="4"/>
      <c r="V28588" s="27"/>
    </row>
    <row r="28589" spans="3:22" x14ac:dyDescent="0.3">
      <c r="C28589" s="6"/>
      <c r="H28589" s="8"/>
      <c r="I28589" s="4"/>
      <c r="V28589" s="27"/>
    </row>
    <row r="28590" spans="3:22" x14ac:dyDescent="0.3">
      <c r="C28590" s="6"/>
      <c r="H28590" s="8"/>
      <c r="I28590" s="4"/>
      <c r="V28590" s="27"/>
    </row>
    <row r="28591" spans="3:22" x14ac:dyDescent="0.3">
      <c r="C28591" s="6"/>
      <c r="H28591" s="8"/>
      <c r="I28591" s="4"/>
      <c r="V28591" s="27"/>
    </row>
    <row r="28592" spans="3:22" x14ac:dyDescent="0.3">
      <c r="C28592" s="6"/>
      <c r="H28592" s="8"/>
      <c r="I28592" s="4"/>
      <c r="V28592" s="27"/>
    </row>
    <row r="28593" spans="3:22" x14ac:dyDescent="0.3">
      <c r="C28593" s="6"/>
      <c r="H28593" s="8"/>
      <c r="I28593" s="4"/>
      <c r="V28593" s="27"/>
    </row>
    <row r="28594" spans="3:22" x14ac:dyDescent="0.3">
      <c r="C28594" s="6"/>
      <c r="H28594" s="8"/>
      <c r="I28594" s="4"/>
      <c r="V28594" s="27"/>
    </row>
    <row r="28595" spans="3:22" x14ac:dyDescent="0.3">
      <c r="C28595" s="6"/>
      <c r="H28595" s="8"/>
      <c r="I28595" s="4"/>
      <c r="V28595" s="27"/>
    </row>
    <row r="28596" spans="3:22" x14ac:dyDescent="0.3">
      <c r="C28596" s="6"/>
      <c r="H28596" s="8"/>
      <c r="I28596" s="4"/>
      <c r="V28596" s="27"/>
    </row>
    <row r="28597" spans="3:22" x14ac:dyDescent="0.3">
      <c r="C28597" s="6"/>
      <c r="H28597" s="8"/>
      <c r="I28597" s="4"/>
      <c r="V28597" s="27"/>
    </row>
    <row r="28598" spans="3:22" x14ac:dyDescent="0.3">
      <c r="C28598" s="6"/>
      <c r="H28598" s="8"/>
      <c r="I28598" s="4"/>
      <c r="V28598" s="27"/>
    </row>
    <row r="28599" spans="3:22" x14ac:dyDescent="0.3">
      <c r="C28599" s="6"/>
      <c r="H28599" s="8"/>
      <c r="I28599" s="4"/>
      <c r="V28599" s="27"/>
    </row>
    <row r="28600" spans="3:22" x14ac:dyDescent="0.3">
      <c r="C28600" s="6"/>
      <c r="H28600" s="8"/>
      <c r="I28600" s="4"/>
      <c r="V28600" s="27"/>
    </row>
    <row r="28601" spans="3:22" x14ac:dyDescent="0.3">
      <c r="C28601" s="6"/>
      <c r="H28601" s="8"/>
      <c r="I28601" s="4"/>
      <c r="V28601" s="27"/>
    </row>
    <row r="28602" spans="3:22" x14ac:dyDescent="0.3">
      <c r="C28602" s="6"/>
      <c r="H28602" s="8"/>
      <c r="I28602" s="4"/>
      <c r="V28602" s="27"/>
    </row>
    <row r="28603" spans="3:22" x14ac:dyDescent="0.3">
      <c r="C28603" s="6"/>
      <c r="H28603" s="8"/>
      <c r="I28603" s="4"/>
      <c r="V28603" s="27"/>
    </row>
    <row r="28604" spans="3:22" x14ac:dyDescent="0.3">
      <c r="C28604" s="6"/>
      <c r="H28604" s="8"/>
      <c r="I28604" s="4"/>
      <c r="V28604" s="27"/>
    </row>
    <row r="28605" spans="3:22" x14ac:dyDescent="0.3">
      <c r="C28605" s="6"/>
      <c r="H28605" s="8"/>
      <c r="I28605" s="4"/>
      <c r="V28605" s="27"/>
    </row>
    <row r="28606" spans="3:22" x14ac:dyDescent="0.3">
      <c r="C28606" s="6"/>
      <c r="H28606" s="8"/>
      <c r="I28606" s="4"/>
      <c r="V28606" s="27"/>
    </row>
    <row r="28607" spans="3:22" x14ac:dyDescent="0.3">
      <c r="C28607" s="6"/>
      <c r="H28607" s="8"/>
      <c r="I28607" s="4"/>
      <c r="V28607" s="27"/>
    </row>
    <row r="28608" spans="3:22" x14ac:dyDescent="0.3">
      <c r="C28608" s="6"/>
      <c r="H28608" s="8"/>
      <c r="I28608" s="4"/>
      <c r="V28608" s="27"/>
    </row>
    <row r="28609" spans="3:22" x14ac:dyDescent="0.3">
      <c r="C28609" s="6"/>
      <c r="H28609" s="8"/>
      <c r="I28609" s="4"/>
      <c r="V28609" s="27"/>
    </row>
    <row r="28610" spans="3:22" x14ac:dyDescent="0.3">
      <c r="C28610" s="6"/>
      <c r="H28610" s="8"/>
      <c r="I28610" s="4"/>
      <c r="V28610" s="27"/>
    </row>
    <row r="28611" spans="3:22" x14ac:dyDescent="0.3">
      <c r="C28611" s="6"/>
      <c r="H28611" s="8"/>
      <c r="I28611" s="4"/>
      <c r="V28611" s="27"/>
    </row>
    <row r="28612" spans="3:22" x14ac:dyDescent="0.3">
      <c r="C28612" s="6"/>
      <c r="H28612" s="8"/>
      <c r="I28612" s="4"/>
      <c r="V28612" s="27"/>
    </row>
    <row r="28613" spans="3:22" x14ac:dyDescent="0.3">
      <c r="C28613" s="6"/>
      <c r="H28613" s="8"/>
      <c r="I28613" s="4"/>
      <c r="V28613" s="27"/>
    </row>
    <row r="28614" spans="3:22" x14ac:dyDescent="0.3">
      <c r="C28614" s="6"/>
      <c r="H28614" s="8"/>
      <c r="I28614" s="4"/>
      <c r="V28614" s="27"/>
    </row>
    <row r="28615" spans="3:22" x14ac:dyDescent="0.3">
      <c r="C28615" s="6"/>
      <c r="H28615" s="8"/>
      <c r="I28615" s="4"/>
      <c r="V28615" s="27"/>
    </row>
    <row r="28616" spans="3:22" x14ac:dyDescent="0.3">
      <c r="C28616" s="6"/>
      <c r="H28616" s="8"/>
      <c r="I28616" s="4"/>
      <c r="V28616" s="27"/>
    </row>
    <row r="28617" spans="3:22" x14ac:dyDescent="0.3">
      <c r="C28617" s="6"/>
      <c r="H28617" s="8"/>
      <c r="I28617" s="4"/>
      <c r="V28617" s="27"/>
    </row>
    <row r="28618" spans="3:22" x14ac:dyDescent="0.3">
      <c r="C28618" s="6"/>
      <c r="H28618" s="8"/>
      <c r="I28618" s="4"/>
      <c r="V28618" s="27"/>
    </row>
    <row r="28619" spans="3:22" x14ac:dyDescent="0.3">
      <c r="C28619" s="6"/>
      <c r="H28619" s="8"/>
      <c r="I28619" s="4"/>
      <c r="V28619" s="27"/>
    </row>
    <row r="28620" spans="3:22" x14ac:dyDescent="0.3">
      <c r="C28620" s="6"/>
      <c r="H28620" s="8"/>
      <c r="I28620" s="4"/>
      <c r="V28620" s="27"/>
    </row>
    <row r="28621" spans="3:22" x14ac:dyDescent="0.3">
      <c r="C28621" s="6"/>
      <c r="H28621" s="8"/>
      <c r="I28621" s="4"/>
      <c r="V28621" s="27"/>
    </row>
    <row r="28622" spans="3:22" x14ac:dyDescent="0.3">
      <c r="C28622" s="6"/>
      <c r="H28622" s="8"/>
      <c r="I28622" s="4"/>
      <c r="V28622" s="27"/>
    </row>
    <row r="28623" spans="3:22" x14ac:dyDescent="0.3">
      <c r="C28623" s="6"/>
      <c r="H28623" s="8"/>
      <c r="I28623" s="4"/>
      <c r="V28623" s="27"/>
    </row>
    <row r="28624" spans="3:22" x14ac:dyDescent="0.3">
      <c r="C28624" s="6"/>
      <c r="H28624" s="8"/>
      <c r="I28624" s="4"/>
      <c r="V28624" s="27"/>
    </row>
    <row r="28625" spans="3:22" x14ac:dyDescent="0.3">
      <c r="C28625" s="6"/>
      <c r="H28625" s="8"/>
      <c r="I28625" s="4"/>
      <c r="V28625" s="27"/>
    </row>
    <row r="28626" spans="3:22" x14ac:dyDescent="0.3">
      <c r="C28626" s="6"/>
      <c r="H28626" s="8"/>
      <c r="I28626" s="4"/>
      <c r="V28626" s="27"/>
    </row>
    <row r="28627" spans="3:22" x14ac:dyDescent="0.3">
      <c r="C28627" s="6"/>
      <c r="H28627" s="8"/>
      <c r="I28627" s="4"/>
      <c r="V28627" s="27"/>
    </row>
    <row r="28628" spans="3:22" x14ac:dyDescent="0.3">
      <c r="C28628" s="6"/>
      <c r="H28628" s="8"/>
      <c r="I28628" s="4"/>
      <c r="V28628" s="27"/>
    </row>
    <row r="28629" spans="3:22" x14ac:dyDescent="0.3">
      <c r="C28629" s="6"/>
      <c r="H28629" s="8"/>
      <c r="I28629" s="4"/>
      <c r="V28629" s="27"/>
    </row>
    <row r="28630" spans="3:22" x14ac:dyDescent="0.3">
      <c r="C28630" s="6"/>
      <c r="H28630" s="8"/>
      <c r="I28630" s="4"/>
      <c r="V28630" s="27"/>
    </row>
    <row r="28631" spans="3:22" x14ac:dyDescent="0.3">
      <c r="C28631" s="6"/>
      <c r="H28631" s="8"/>
      <c r="I28631" s="4"/>
      <c r="V28631" s="27"/>
    </row>
    <row r="28632" spans="3:22" x14ac:dyDescent="0.3">
      <c r="C28632" s="6"/>
      <c r="H28632" s="8"/>
      <c r="I28632" s="4"/>
      <c r="V28632" s="27"/>
    </row>
    <row r="28633" spans="3:22" x14ac:dyDescent="0.3">
      <c r="C28633" s="6"/>
      <c r="H28633" s="8"/>
      <c r="I28633" s="4"/>
      <c r="V28633" s="27"/>
    </row>
    <row r="28634" spans="3:22" x14ac:dyDescent="0.3">
      <c r="C28634" s="6"/>
      <c r="H28634" s="8"/>
      <c r="I28634" s="4"/>
      <c r="V28634" s="27"/>
    </row>
    <row r="28635" spans="3:22" x14ac:dyDescent="0.3">
      <c r="C28635" s="6"/>
      <c r="H28635" s="8"/>
      <c r="I28635" s="4"/>
      <c r="V28635" s="27"/>
    </row>
    <row r="28636" spans="3:22" x14ac:dyDescent="0.3">
      <c r="C28636" s="6"/>
      <c r="H28636" s="8"/>
      <c r="I28636" s="4"/>
      <c r="V28636" s="27"/>
    </row>
    <row r="28637" spans="3:22" x14ac:dyDescent="0.3">
      <c r="C28637" s="6"/>
      <c r="H28637" s="8"/>
      <c r="I28637" s="4"/>
      <c r="V28637" s="27"/>
    </row>
    <row r="28638" spans="3:22" x14ac:dyDescent="0.3">
      <c r="C28638" s="6"/>
      <c r="H28638" s="8"/>
      <c r="I28638" s="4"/>
      <c r="V28638" s="27"/>
    </row>
    <row r="28639" spans="3:22" x14ac:dyDescent="0.3">
      <c r="C28639" s="6"/>
      <c r="H28639" s="8"/>
      <c r="I28639" s="4"/>
      <c r="V28639" s="27"/>
    </row>
    <row r="28640" spans="3:22" x14ac:dyDescent="0.3">
      <c r="C28640" s="6"/>
      <c r="H28640" s="8"/>
      <c r="I28640" s="4"/>
      <c r="V28640" s="27"/>
    </row>
    <row r="28641" spans="3:22" x14ac:dyDescent="0.3">
      <c r="C28641" s="6"/>
      <c r="H28641" s="8"/>
      <c r="I28641" s="4"/>
      <c r="V28641" s="27"/>
    </row>
    <row r="28642" spans="3:22" x14ac:dyDescent="0.3">
      <c r="C28642" s="6"/>
      <c r="H28642" s="8"/>
      <c r="I28642" s="4"/>
      <c r="V28642" s="27"/>
    </row>
    <row r="28643" spans="3:22" x14ac:dyDescent="0.3">
      <c r="C28643" s="6"/>
      <c r="H28643" s="8"/>
      <c r="I28643" s="4"/>
      <c r="V28643" s="27"/>
    </row>
    <row r="28644" spans="3:22" x14ac:dyDescent="0.3">
      <c r="C28644" s="6"/>
      <c r="H28644" s="8"/>
      <c r="I28644" s="4"/>
      <c r="V28644" s="27"/>
    </row>
    <row r="28645" spans="3:22" x14ac:dyDescent="0.3">
      <c r="C28645" s="6"/>
      <c r="H28645" s="8"/>
      <c r="I28645" s="4"/>
      <c r="V28645" s="27"/>
    </row>
    <row r="28646" spans="3:22" x14ac:dyDescent="0.3">
      <c r="C28646" s="6"/>
      <c r="H28646" s="8"/>
      <c r="I28646" s="4"/>
      <c r="V28646" s="27"/>
    </row>
    <row r="28647" spans="3:22" x14ac:dyDescent="0.3">
      <c r="C28647" s="6"/>
      <c r="H28647" s="8"/>
      <c r="I28647" s="4"/>
      <c r="V28647" s="27"/>
    </row>
    <row r="28648" spans="3:22" x14ac:dyDescent="0.3">
      <c r="C28648" s="6"/>
      <c r="H28648" s="8"/>
      <c r="I28648" s="4"/>
      <c r="V28648" s="27"/>
    </row>
    <row r="28649" spans="3:22" x14ac:dyDescent="0.3">
      <c r="C28649" s="6"/>
      <c r="H28649" s="8"/>
      <c r="I28649" s="4"/>
      <c r="V28649" s="27"/>
    </row>
    <row r="28650" spans="3:22" x14ac:dyDescent="0.3">
      <c r="C28650" s="6"/>
      <c r="H28650" s="8"/>
      <c r="I28650" s="4"/>
      <c r="V28650" s="27"/>
    </row>
    <row r="28651" spans="3:22" x14ac:dyDescent="0.3">
      <c r="C28651" s="6"/>
      <c r="H28651" s="8"/>
      <c r="I28651" s="4"/>
      <c r="V28651" s="27"/>
    </row>
    <row r="28652" spans="3:22" x14ac:dyDescent="0.3">
      <c r="C28652" s="6"/>
      <c r="H28652" s="8"/>
      <c r="I28652" s="4"/>
      <c r="V28652" s="27"/>
    </row>
    <row r="28653" spans="3:22" x14ac:dyDescent="0.3">
      <c r="C28653" s="6"/>
      <c r="H28653" s="8"/>
      <c r="I28653" s="4"/>
      <c r="V28653" s="27"/>
    </row>
    <row r="28654" spans="3:22" x14ac:dyDescent="0.3">
      <c r="C28654" s="6"/>
      <c r="H28654" s="8"/>
      <c r="I28654" s="4"/>
      <c r="V28654" s="27"/>
    </row>
    <row r="28655" spans="3:22" x14ac:dyDescent="0.3">
      <c r="C28655" s="6"/>
      <c r="H28655" s="8"/>
      <c r="I28655" s="4"/>
      <c r="V28655" s="27"/>
    </row>
    <row r="28656" spans="3:22" x14ac:dyDescent="0.3">
      <c r="C28656" s="6"/>
      <c r="H28656" s="8"/>
      <c r="I28656" s="4"/>
      <c r="V28656" s="27"/>
    </row>
    <row r="28657" spans="3:22" x14ac:dyDescent="0.3">
      <c r="C28657" s="6"/>
      <c r="H28657" s="8"/>
      <c r="I28657" s="4"/>
      <c r="V28657" s="27"/>
    </row>
    <row r="28658" spans="3:22" x14ac:dyDescent="0.3">
      <c r="C28658" s="6"/>
      <c r="H28658" s="8"/>
      <c r="I28658" s="4"/>
      <c r="V28658" s="27"/>
    </row>
    <row r="28659" spans="3:22" x14ac:dyDescent="0.3">
      <c r="C28659" s="6"/>
      <c r="H28659" s="8"/>
      <c r="I28659" s="4"/>
      <c r="V28659" s="27"/>
    </row>
    <row r="28660" spans="3:22" x14ac:dyDescent="0.3">
      <c r="C28660" s="6"/>
      <c r="H28660" s="8"/>
      <c r="I28660" s="4"/>
      <c r="V28660" s="27"/>
    </row>
    <row r="28661" spans="3:22" x14ac:dyDescent="0.3">
      <c r="C28661" s="6"/>
      <c r="H28661" s="8"/>
      <c r="I28661" s="4"/>
      <c r="V28661" s="27"/>
    </row>
    <row r="28662" spans="3:22" x14ac:dyDescent="0.3">
      <c r="C28662" s="6"/>
      <c r="H28662" s="8"/>
      <c r="I28662" s="4"/>
      <c r="V28662" s="27"/>
    </row>
    <row r="28663" spans="3:22" x14ac:dyDescent="0.3">
      <c r="C28663" s="6"/>
      <c r="H28663" s="8"/>
      <c r="I28663" s="4"/>
      <c r="V28663" s="27"/>
    </row>
    <row r="28664" spans="3:22" x14ac:dyDescent="0.3">
      <c r="C28664" s="6"/>
      <c r="H28664" s="8"/>
      <c r="I28664" s="4"/>
      <c r="V28664" s="27"/>
    </row>
    <row r="28665" spans="3:22" x14ac:dyDescent="0.3">
      <c r="C28665" s="6"/>
      <c r="H28665" s="8"/>
      <c r="I28665" s="4"/>
      <c r="V28665" s="27"/>
    </row>
    <row r="28666" spans="3:22" x14ac:dyDescent="0.3">
      <c r="C28666" s="6"/>
      <c r="H28666" s="8"/>
      <c r="I28666" s="4"/>
      <c r="V28666" s="27"/>
    </row>
    <row r="28667" spans="3:22" x14ac:dyDescent="0.3">
      <c r="C28667" s="6"/>
      <c r="H28667" s="8"/>
      <c r="I28667" s="4"/>
      <c r="V28667" s="27"/>
    </row>
    <row r="28668" spans="3:22" x14ac:dyDescent="0.3">
      <c r="C28668" s="6"/>
      <c r="H28668" s="8"/>
      <c r="I28668" s="4"/>
      <c r="V28668" s="27"/>
    </row>
    <row r="28669" spans="3:22" x14ac:dyDescent="0.3">
      <c r="C28669" s="6"/>
      <c r="H28669" s="8"/>
      <c r="I28669" s="4"/>
      <c r="V28669" s="27"/>
    </row>
    <row r="28670" spans="3:22" x14ac:dyDescent="0.3">
      <c r="C28670" s="6"/>
      <c r="H28670" s="8"/>
      <c r="I28670" s="4"/>
      <c r="V28670" s="27"/>
    </row>
    <row r="28671" spans="3:22" x14ac:dyDescent="0.3">
      <c r="C28671" s="6"/>
      <c r="H28671" s="8"/>
      <c r="I28671" s="4"/>
      <c r="V28671" s="27"/>
    </row>
    <row r="28672" spans="3:22" x14ac:dyDescent="0.3">
      <c r="C28672" s="6"/>
      <c r="H28672" s="8"/>
      <c r="I28672" s="4"/>
      <c r="V28672" s="27"/>
    </row>
    <row r="28673" spans="3:22" x14ac:dyDescent="0.3">
      <c r="C28673" s="6"/>
      <c r="H28673" s="8"/>
      <c r="I28673" s="4"/>
      <c r="V28673" s="27"/>
    </row>
    <row r="28674" spans="3:22" x14ac:dyDescent="0.3">
      <c r="C28674" s="6"/>
      <c r="H28674" s="8"/>
      <c r="I28674" s="4"/>
      <c r="V28674" s="27"/>
    </row>
    <row r="28675" spans="3:22" x14ac:dyDescent="0.3">
      <c r="C28675" s="6"/>
      <c r="H28675" s="8"/>
      <c r="I28675" s="4"/>
      <c r="V28675" s="27"/>
    </row>
    <row r="28676" spans="3:22" x14ac:dyDescent="0.3">
      <c r="C28676" s="6"/>
      <c r="H28676" s="8"/>
      <c r="I28676" s="4"/>
      <c r="V28676" s="27"/>
    </row>
    <row r="28677" spans="3:22" x14ac:dyDescent="0.3">
      <c r="C28677" s="6"/>
      <c r="H28677" s="8"/>
      <c r="I28677" s="4"/>
      <c r="V28677" s="27"/>
    </row>
    <row r="28678" spans="3:22" x14ac:dyDescent="0.3">
      <c r="C28678" s="6"/>
      <c r="H28678" s="8"/>
      <c r="I28678" s="4"/>
      <c r="V28678" s="27"/>
    </row>
    <row r="28679" spans="3:22" x14ac:dyDescent="0.3">
      <c r="C28679" s="6"/>
      <c r="H28679" s="8"/>
      <c r="I28679" s="4"/>
      <c r="V28679" s="27"/>
    </row>
    <row r="28680" spans="3:22" x14ac:dyDescent="0.3">
      <c r="C28680" s="6"/>
      <c r="H28680" s="8"/>
      <c r="I28680" s="4"/>
      <c r="V28680" s="27"/>
    </row>
    <row r="28681" spans="3:22" x14ac:dyDescent="0.3">
      <c r="C28681" s="6"/>
      <c r="H28681" s="8"/>
      <c r="I28681" s="4"/>
      <c r="V28681" s="27"/>
    </row>
    <row r="28682" spans="3:22" x14ac:dyDescent="0.3">
      <c r="C28682" s="6"/>
      <c r="H28682" s="8"/>
      <c r="I28682" s="4"/>
      <c r="V28682" s="27"/>
    </row>
    <row r="28683" spans="3:22" x14ac:dyDescent="0.3">
      <c r="C28683" s="6"/>
      <c r="H28683" s="8"/>
      <c r="I28683" s="4"/>
      <c r="V28683" s="27"/>
    </row>
    <row r="28684" spans="3:22" x14ac:dyDescent="0.3">
      <c r="C28684" s="6"/>
      <c r="H28684" s="8"/>
      <c r="I28684" s="4"/>
      <c r="V28684" s="27"/>
    </row>
    <row r="28685" spans="3:22" x14ac:dyDescent="0.3">
      <c r="C28685" s="6"/>
      <c r="H28685" s="8"/>
      <c r="I28685" s="4"/>
      <c r="V28685" s="27"/>
    </row>
    <row r="28686" spans="3:22" x14ac:dyDescent="0.3">
      <c r="C28686" s="6"/>
      <c r="H28686" s="8"/>
      <c r="I28686" s="4"/>
      <c r="V28686" s="27"/>
    </row>
    <row r="28687" spans="3:22" x14ac:dyDescent="0.3">
      <c r="C28687" s="6"/>
      <c r="H28687" s="8"/>
      <c r="I28687" s="4"/>
      <c r="V28687" s="27"/>
    </row>
    <row r="28688" spans="3:22" x14ac:dyDescent="0.3">
      <c r="C28688" s="6"/>
      <c r="H28688" s="8"/>
      <c r="I28688" s="4"/>
      <c r="V28688" s="27"/>
    </row>
    <row r="28689" spans="3:22" x14ac:dyDescent="0.3">
      <c r="C28689" s="6"/>
      <c r="H28689" s="8"/>
      <c r="I28689" s="4"/>
      <c r="V28689" s="27"/>
    </row>
    <row r="28690" spans="3:22" x14ac:dyDescent="0.3">
      <c r="C28690" s="6"/>
      <c r="H28690" s="8"/>
      <c r="I28690" s="4"/>
      <c r="V28690" s="27"/>
    </row>
    <row r="28691" spans="3:22" x14ac:dyDescent="0.3">
      <c r="C28691" s="6"/>
      <c r="H28691" s="8"/>
      <c r="I28691" s="4"/>
      <c r="V28691" s="27"/>
    </row>
    <row r="28692" spans="3:22" x14ac:dyDescent="0.3">
      <c r="C28692" s="6"/>
      <c r="H28692" s="8"/>
      <c r="I28692" s="4"/>
      <c r="V28692" s="27"/>
    </row>
    <row r="28693" spans="3:22" x14ac:dyDescent="0.3">
      <c r="C28693" s="6"/>
      <c r="H28693" s="8"/>
      <c r="I28693" s="4"/>
      <c r="V28693" s="27"/>
    </row>
    <row r="28694" spans="3:22" x14ac:dyDescent="0.3">
      <c r="C28694" s="6"/>
      <c r="H28694" s="8"/>
      <c r="I28694" s="4"/>
      <c r="V28694" s="27"/>
    </row>
    <row r="28695" spans="3:22" x14ac:dyDescent="0.3">
      <c r="C28695" s="6"/>
      <c r="H28695" s="8"/>
      <c r="I28695" s="4"/>
      <c r="V28695" s="27"/>
    </row>
    <row r="28696" spans="3:22" x14ac:dyDescent="0.3">
      <c r="C28696" s="6"/>
      <c r="H28696" s="8"/>
      <c r="I28696" s="4"/>
      <c r="V28696" s="27"/>
    </row>
    <row r="28697" spans="3:22" x14ac:dyDescent="0.3">
      <c r="C28697" s="6"/>
      <c r="H28697" s="8"/>
      <c r="I28697" s="4"/>
      <c r="V28697" s="27"/>
    </row>
    <row r="28698" spans="3:22" x14ac:dyDescent="0.3">
      <c r="C28698" s="6"/>
      <c r="H28698" s="8"/>
      <c r="I28698" s="4"/>
      <c r="V28698" s="27"/>
    </row>
    <row r="28699" spans="3:22" x14ac:dyDescent="0.3">
      <c r="C28699" s="6"/>
      <c r="H28699" s="8"/>
      <c r="I28699" s="4"/>
      <c r="V28699" s="27"/>
    </row>
    <row r="28700" spans="3:22" x14ac:dyDescent="0.3">
      <c r="C28700" s="6"/>
      <c r="H28700" s="8"/>
      <c r="I28700" s="4"/>
      <c r="V28700" s="27"/>
    </row>
    <row r="28701" spans="3:22" x14ac:dyDescent="0.3">
      <c r="C28701" s="6"/>
      <c r="H28701" s="8"/>
      <c r="I28701" s="4"/>
      <c r="V28701" s="27"/>
    </row>
    <row r="28702" spans="3:22" x14ac:dyDescent="0.3">
      <c r="C28702" s="6"/>
      <c r="H28702" s="8"/>
      <c r="I28702" s="4"/>
      <c r="V28702" s="27"/>
    </row>
    <row r="28703" spans="3:22" x14ac:dyDescent="0.3">
      <c r="C28703" s="6"/>
      <c r="H28703" s="8"/>
      <c r="I28703" s="4"/>
      <c r="V28703" s="27"/>
    </row>
    <row r="28704" spans="3:22" x14ac:dyDescent="0.3">
      <c r="C28704" s="6"/>
      <c r="H28704" s="8"/>
      <c r="I28704" s="4"/>
      <c r="V28704" s="27"/>
    </row>
    <row r="28705" spans="3:22" x14ac:dyDescent="0.3">
      <c r="C28705" s="6"/>
      <c r="H28705" s="8"/>
      <c r="I28705" s="4"/>
      <c r="V28705" s="27"/>
    </row>
    <row r="28706" spans="3:22" x14ac:dyDescent="0.3">
      <c r="C28706" s="6"/>
      <c r="H28706" s="8"/>
      <c r="I28706" s="4"/>
      <c r="V28706" s="27"/>
    </row>
    <row r="28707" spans="3:22" x14ac:dyDescent="0.3">
      <c r="C28707" s="6"/>
      <c r="H28707" s="8"/>
      <c r="I28707" s="4"/>
      <c r="V28707" s="27"/>
    </row>
    <row r="28708" spans="3:22" x14ac:dyDescent="0.3">
      <c r="C28708" s="6"/>
      <c r="H28708" s="8"/>
      <c r="I28708" s="4"/>
      <c r="V28708" s="27"/>
    </row>
    <row r="28709" spans="3:22" x14ac:dyDescent="0.3">
      <c r="C28709" s="6"/>
      <c r="H28709" s="8"/>
      <c r="I28709" s="4"/>
      <c r="V28709" s="27"/>
    </row>
    <row r="28710" spans="3:22" x14ac:dyDescent="0.3">
      <c r="C28710" s="6"/>
      <c r="H28710" s="8"/>
      <c r="I28710" s="4"/>
      <c r="V28710" s="27"/>
    </row>
    <row r="28711" spans="3:22" x14ac:dyDescent="0.3">
      <c r="C28711" s="6"/>
      <c r="H28711" s="8"/>
      <c r="I28711" s="4"/>
      <c r="V28711" s="27"/>
    </row>
    <row r="28712" spans="3:22" x14ac:dyDescent="0.3">
      <c r="C28712" s="6"/>
      <c r="H28712" s="8"/>
      <c r="I28712" s="4"/>
      <c r="V28712" s="27"/>
    </row>
    <row r="28713" spans="3:22" x14ac:dyDescent="0.3">
      <c r="C28713" s="6"/>
      <c r="H28713" s="8"/>
      <c r="I28713" s="4"/>
      <c r="V28713" s="27"/>
    </row>
    <row r="28714" spans="3:22" x14ac:dyDescent="0.3">
      <c r="C28714" s="6"/>
      <c r="H28714" s="8"/>
      <c r="I28714" s="4"/>
      <c r="V28714" s="27"/>
    </row>
    <row r="28715" spans="3:22" x14ac:dyDescent="0.3">
      <c r="C28715" s="6"/>
      <c r="H28715" s="8"/>
      <c r="I28715" s="4"/>
      <c r="V28715" s="27"/>
    </row>
    <row r="28716" spans="3:22" x14ac:dyDescent="0.3">
      <c r="C28716" s="6"/>
      <c r="H28716" s="8"/>
      <c r="I28716" s="4"/>
      <c r="V28716" s="27"/>
    </row>
    <row r="28717" spans="3:22" x14ac:dyDescent="0.3">
      <c r="C28717" s="6"/>
      <c r="H28717" s="8"/>
      <c r="I28717" s="4"/>
      <c r="V28717" s="27"/>
    </row>
    <row r="28718" spans="3:22" x14ac:dyDescent="0.3">
      <c r="C28718" s="6"/>
      <c r="H28718" s="8"/>
      <c r="I28718" s="4"/>
      <c r="V28718" s="27"/>
    </row>
    <row r="28719" spans="3:22" x14ac:dyDescent="0.3">
      <c r="C28719" s="6"/>
      <c r="H28719" s="8"/>
      <c r="I28719" s="4"/>
      <c r="V28719" s="27"/>
    </row>
    <row r="28720" spans="3:22" x14ac:dyDescent="0.3">
      <c r="C28720" s="6"/>
      <c r="H28720" s="8"/>
      <c r="I28720" s="4"/>
      <c r="V28720" s="27"/>
    </row>
    <row r="28721" spans="3:22" x14ac:dyDescent="0.3">
      <c r="C28721" s="6"/>
      <c r="H28721" s="8"/>
      <c r="I28721" s="4"/>
      <c r="V28721" s="27"/>
    </row>
    <row r="28722" spans="3:22" x14ac:dyDescent="0.3">
      <c r="C28722" s="6"/>
      <c r="H28722" s="8"/>
      <c r="I28722" s="4"/>
      <c r="V28722" s="27"/>
    </row>
    <row r="28723" spans="3:22" x14ac:dyDescent="0.3">
      <c r="C28723" s="6"/>
      <c r="H28723" s="8"/>
      <c r="I28723" s="4"/>
      <c r="V28723" s="27"/>
    </row>
    <row r="28724" spans="3:22" x14ac:dyDescent="0.3">
      <c r="C28724" s="6"/>
      <c r="H28724" s="8"/>
      <c r="I28724" s="4"/>
      <c r="V28724" s="27"/>
    </row>
    <row r="28725" spans="3:22" x14ac:dyDescent="0.3">
      <c r="C28725" s="6"/>
      <c r="H28725" s="8"/>
      <c r="I28725" s="4"/>
      <c r="V28725" s="27"/>
    </row>
    <row r="28726" spans="3:22" x14ac:dyDescent="0.3">
      <c r="C28726" s="6"/>
      <c r="H28726" s="8"/>
      <c r="I28726" s="4"/>
      <c r="V28726" s="27"/>
    </row>
    <row r="28727" spans="3:22" x14ac:dyDescent="0.3">
      <c r="C28727" s="6"/>
      <c r="H28727" s="8"/>
      <c r="I28727" s="4"/>
      <c r="V28727" s="27"/>
    </row>
    <row r="28728" spans="3:22" x14ac:dyDescent="0.3">
      <c r="C28728" s="6"/>
      <c r="H28728" s="8"/>
      <c r="I28728" s="4"/>
      <c r="V28728" s="27"/>
    </row>
    <row r="28729" spans="3:22" x14ac:dyDescent="0.3">
      <c r="C28729" s="6"/>
      <c r="H28729" s="8"/>
      <c r="I28729" s="4"/>
      <c r="V28729" s="27"/>
    </row>
    <row r="28730" spans="3:22" x14ac:dyDescent="0.3">
      <c r="C28730" s="6"/>
      <c r="H28730" s="8"/>
      <c r="I28730" s="4"/>
      <c r="V28730" s="27"/>
    </row>
    <row r="28731" spans="3:22" x14ac:dyDescent="0.3">
      <c r="C28731" s="6"/>
      <c r="H28731" s="8"/>
      <c r="I28731" s="4"/>
      <c r="V28731" s="27"/>
    </row>
    <row r="28732" spans="3:22" x14ac:dyDescent="0.3">
      <c r="C28732" s="6"/>
      <c r="H28732" s="8"/>
      <c r="I28732" s="4"/>
      <c r="V28732" s="27"/>
    </row>
    <row r="28733" spans="3:22" x14ac:dyDescent="0.3">
      <c r="C28733" s="6"/>
      <c r="H28733" s="8"/>
      <c r="I28733" s="4"/>
      <c r="V28733" s="27"/>
    </row>
    <row r="28734" spans="3:22" x14ac:dyDescent="0.3">
      <c r="C28734" s="6"/>
      <c r="H28734" s="8"/>
      <c r="I28734" s="4"/>
      <c r="V28734" s="27"/>
    </row>
    <row r="28735" spans="3:22" x14ac:dyDescent="0.3">
      <c r="C28735" s="6"/>
      <c r="H28735" s="8"/>
      <c r="I28735" s="4"/>
      <c r="V28735" s="27"/>
    </row>
    <row r="28736" spans="3:22" x14ac:dyDescent="0.3">
      <c r="C28736" s="6"/>
      <c r="H28736" s="8"/>
      <c r="I28736" s="4"/>
      <c r="V28736" s="27"/>
    </row>
    <row r="28737" spans="3:22" x14ac:dyDescent="0.3">
      <c r="C28737" s="6"/>
      <c r="H28737" s="8"/>
      <c r="I28737" s="4"/>
      <c r="V28737" s="27"/>
    </row>
    <row r="28738" spans="3:22" x14ac:dyDescent="0.3">
      <c r="C28738" s="6"/>
      <c r="H28738" s="8"/>
      <c r="I28738" s="4"/>
      <c r="V28738" s="27"/>
    </row>
    <row r="28739" spans="3:22" x14ac:dyDescent="0.3">
      <c r="C28739" s="6"/>
      <c r="H28739" s="8"/>
      <c r="I28739" s="4"/>
      <c r="V28739" s="27"/>
    </row>
    <row r="28740" spans="3:22" x14ac:dyDescent="0.3">
      <c r="C28740" s="6"/>
      <c r="H28740" s="8"/>
      <c r="I28740" s="4"/>
      <c r="V28740" s="27"/>
    </row>
    <row r="28741" spans="3:22" x14ac:dyDescent="0.3">
      <c r="C28741" s="6"/>
      <c r="H28741" s="8"/>
      <c r="I28741" s="4"/>
      <c r="V28741" s="27"/>
    </row>
    <row r="28742" spans="3:22" x14ac:dyDescent="0.3">
      <c r="C28742" s="6"/>
      <c r="H28742" s="8"/>
      <c r="I28742" s="4"/>
      <c r="V28742" s="27"/>
    </row>
    <row r="28743" spans="3:22" x14ac:dyDescent="0.3">
      <c r="C28743" s="6"/>
      <c r="H28743" s="8"/>
      <c r="I28743" s="4"/>
      <c r="V28743" s="27"/>
    </row>
    <row r="28744" spans="3:22" x14ac:dyDescent="0.3">
      <c r="C28744" s="6"/>
      <c r="H28744" s="8"/>
      <c r="I28744" s="4"/>
      <c r="V28744" s="27"/>
    </row>
    <row r="28745" spans="3:22" x14ac:dyDescent="0.3">
      <c r="C28745" s="6"/>
      <c r="H28745" s="8"/>
      <c r="I28745" s="4"/>
      <c r="V28745" s="27"/>
    </row>
    <row r="28746" spans="3:22" x14ac:dyDescent="0.3">
      <c r="C28746" s="6"/>
      <c r="H28746" s="8"/>
      <c r="I28746" s="4"/>
      <c r="V28746" s="27"/>
    </row>
    <row r="28747" spans="3:22" x14ac:dyDescent="0.3">
      <c r="C28747" s="6"/>
      <c r="H28747" s="8"/>
      <c r="I28747" s="4"/>
      <c r="V28747" s="27"/>
    </row>
    <row r="28748" spans="3:22" x14ac:dyDescent="0.3">
      <c r="C28748" s="6"/>
      <c r="H28748" s="8"/>
      <c r="I28748" s="4"/>
      <c r="V28748" s="27"/>
    </row>
    <row r="28749" spans="3:22" x14ac:dyDescent="0.3">
      <c r="C28749" s="6"/>
      <c r="H28749" s="8"/>
      <c r="I28749" s="4"/>
      <c r="V28749" s="27"/>
    </row>
    <row r="28750" spans="3:22" x14ac:dyDescent="0.3">
      <c r="C28750" s="6"/>
      <c r="H28750" s="8"/>
      <c r="I28750" s="4"/>
      <c r="V28750" s="27"/>
    </row>
    <row r="28751" spans="3:22" x14ac:dyDescent="0.3">
      <c r="C28751" s="6"/>
      <c r="H28751" s="8"/>
      <c r="I28751" s="4"/>
      <c r="V28751" s="27"/>
    </row>
    <row r="28752" spans="3:22" x14ac:dyDescent="0.3">
      <c r="C28752" s="6"/>
      <c r="H28752" s="8"/>
      <c r="I28752" s="4"/>
      <c r="V28752" s="27"/>
    </row>
    <row r="28753" spans="3:22" x14ac:dyDescent="0.3">
      <c r="C28753" s="6"/>
      <c r="H28753" s="8"/>
      <c r="I28753" s="4"/>
      <c r="V28753" s="27"/>
    </row>
    <row r="28754" spans="3:22" x14ac:dyDescent="0.3">
      <c r="C28754" s="6"/>
      <c r="H28754" s="8"/>
      <c r="I28754" s="4"/>
      <c r="V28754" s="27"/>
    </row>
    <row r="28755" spans="3:22" x14ac:dyDescent="0.3">
      <c r="C28755" s="6"/>
      <c r="H28755" s="8"/>
      <c r="I28755" s="4"/>
      <c r="V28755" s="27"/>
    </row>
    <row r="28756" spans="3:22" x14ac:dyDescent="0.3">
      <c r="C28756" s="6"/>
      <c r="H28756" s="8"/>
      <c r="I28756" s="4"/>
      <c r="V28756" s="27"/>
    </row>
    <row r="28757" spans="3:22" x14ac:dyDescent="0.3">
      <c r="C28757" s="6"/>
      <c r="H28757" s="8"/>
      <c r="I28757" s="4"/>
      <c r="V28757" s="27"/>
    </row>
    <row r="28758" spans="3:22" x14ac:dyDescent="0.3">
      <c r="C28758" s="6"/>
      <c r="H28758" s="8"/>
      <c r="I28758" s="4"/>
      <c r="V28758" s="27"/>
    </row>
    <row r="28759" spans="3:22" x14ac:dyDescent="0.3">
      <c r="C28759" s="6"/>
      <c r="H28759" s="8"/>
      <c r="I28759" s="4"/>
      <c r="V28759" s="27"/>
    </row>
    <row r="28760" spans="3:22" x14ac:dyDescent="0.3">
      <c r="C28760" s="6"/>
      <c r="H28760" s="8"/>
      <c r="I28760" s="4"/>
      <c r="V28760" s="27"/>
    </row>
    <row r="28761" spans="3:22" x14ac:dyDescent="0.3">
      <c r="C28761" s="6"/>
      <c r="H28761" s="8"/>
      <c r="I28761" s="4"/>
      <c r="V28761" s="27"/>
    </row>
    <row r="28762" spans="3:22" x14ac:dyDescent="0.3">
      <c r="C28762" s="6"/>
      <c r="H28762" s="8"/>
      <c r="I28762" s="4"/>
      <c r="V28762" s="27"/>
    </row>
    <row r="28763" spans="3:22" x14ac:dyDescent="0.3">
      <c r="C28763" s="6"/>
      <c r="H28763" s="8"/>
      <c r="I28763" s="4"/>
      <c r="V28763" s="27"/>
    </row>
    <row r="28764" spans="3:22" x14ac:dyDescent="0.3">
      <c r="C28764" s="6"/>
      <c r="H28764" s="8"/>
      <c r="I28764" s="4"/>
      <c r="V28764" s="27"/>
    </row>
    <row r="28765" spans="3:22" x14ac:dyDescent="0.3">
      <c r="C28765" s="6"/>
      <c r="H28765" s="8"/>
      <c r="I28765" s="4"/>
      <c r="V28765" s="27"/>
    </row>
    <row r="28766" spans="3:22" x14ac:dyDescent="0.3">
      <c r="C28766" s="6"/>
      <c r="H28766" s="8"/>
      <c r="I28766" s="4"/>
      <c r="V28766" s="27"/>
    </row>
    <row r="28767" spans="3:22" x14ac:dyDescent="0.3">
      <c r="C28767" s="6"/>
      <c r="H28767" s="8"/>
      <c r="I28767" s="4"/>
      <c r="V28767" s="27"/>
    </row>
    <row r="28768" spans="3:22" x14ac:dyDescent="0.3">
      <c r="C28768" s="6"/>
      <c r="H28768" s="8"/>
      <c r="I28768" s="4"/>
      <c r="V28768" s="27"/>
    </row>
    <row r="28769" spans="3:22" x14ac:dyDescent="0.3">
      <c r="C28769" s="6"/>
      <c r="H28769" s="8"/>
      <c r="I28769" s="4"/>
      <c r="V28769" s="27"/>
    </row>
    <row r="28770" spans="3:22" x14ac:dyDescent="0.3">
      <c r="C28770" s="6"/>
      <c r="H28770" s="8"/>
      <c r="I28770" s="4"/>
      <c r="V28770" s="27"/>
    </row>
    <row r="28771" spans="3:22" x14ac:dyDescent="0.3">
      <c r="C28771" s="6"/>
      <c r="H28771" s="8"/>
      <c r="I28771" s="4"/>
      <c r="V28771" s="27"/>
    </row>
    <row r="28772" spans="3:22" x14ac:dyDescent="0.3">
      <c r="C28772" s="6"/>
      <c r="H28772" s="8"/>
      <c r="I28772" s="4"/>
      <c r="V28772" s="27"/>
    </row>
    <row r="28773" spans="3:22" x14ac:dyDescent="0.3">
      <c r="C28773" s="6"/>
      <c r="H28773" s="8"/>
      <c r="I28773" s="4"/>
      <c r="V28773" s="27"/>
    </row>
    <row r="28774" spans="3:22" x14ac:dyDescent="0.3">
      <c r="C28774" s="6"/>
      <c r="H28774" s="8"/>
      <c r="I28774" s="4"/>
      <c r="V28774" s="27"/>
    </row>
    <row r="28775" spans="3:22" x14ac:dyDescent="0.3">
      <c r="C28775" s="6"/>
      <c r="H28775" s="8"/>
      <c r="I28775" s="4"/>
      <c r="V28775" s="27"/>
    </row>
    <row r="28776" spans="3:22" x14ac:dyDescent="0.3">
      <c r="C28776" s="6"/>
      <c r="H28776" s="8"/>
      <c r="I28776" s="4"/>
      <c r="V28776" s="27"/>
    </row>
    <row r="28777" spans="3:22" x14ac:dyDescent="0.3">
      <c r="C28777" s="6"/>
      <c r="H28777" s="8"/>
      <c r="I28777" s="4"/>
      <c r="V28777" s="27"/>
    </row>
    <row r="28778" spans="3:22" x14ac:dyDescent="0.3">
      <c r="C28778" s="6"/>
      <c r="H28778" s="8"/>
      <c r="I28778" s="4"/>
      <c r="V28778" s="27"/>
    </row>
    <row r="28779" spans="3:22" x14ac:dyDescent="0.3">
      <c r="C28779" s="6"/>
      <c r="H28779" s="8"/>
      <c r="I28779" s="4"/>
      <c r="V28779" s="27"/>
    </row>
    <row r="28780" spans="3:22" x14ac:dyDescent="0.3">
      <c r="C28780" s="6"/>
      <c r="H28780" s="8"/>
      <c r="I28780" s="4"/>
      <c r="V28780" s="27"/>
    </row>
    <row r="28781" spans="3:22" x14ac:dyDescent="0.3">
      <c r="C28781" s="6"/>
      <c r="H28781" s="8"/>
      <c r="I28781" s="4"/>
      <c r="V28781" s="27"/>
    </row>
    <row r="28782" spans="3:22" x14ac:dyDescent="0.3">
      <c r="C28782" s="6"/>
      <c r="H28782" s="8"/>
      <c r="I28782" s="4"/>
      <c r="V28782" s="27"/>
    </row>
    <row r="28783" spans="3:22" x14ac:dyDescent="0.3">
      <c r="C28783" s="6"/>
      <c r="H28783" s="8"/>
      <c r="I28783" s="4"/>
      <c r="V28783" s="27"/>
    </row>
    <row r="28784" spans="3:22" x14ac:dyDescent="0.3">
      <c r="C28784" s="6"/>
      <c r="H28784" s="8"/>
      <c r="I28784" s="4"/>
      <c r="V28784" s="27"/>
    </row>
    <row r="28785" spans="3:22" x14ac:dyDescent="0.3">
      <c r="C28785" s="6"/>
      <c r="H28785" s="8"/>
      <c r="I28785" s="4"/>
      <c r="V28785" s="27"/>
    </row>
    <row r="28786" spans="3:22" x14ac:dyDescent="0.3">
      <c r="C28786" s="6"/>
      <c r="H28786" s="8"/>
      <c r="I28786" s="4"/>
      <c r="V28786" s="27"/>
    </row>
    <row r="28787" spans="3:22" x14ac:dyDescent="0.3">
      <c r="C28787" s="6"/>
      <c r="H28787" s="8"/>
      <c r="I28787" s="4"/>
      <c r="V28787" s="27"/>
    </row>
    <row r="28788" spans="3:22" x14ac:dyDescent="0.3">
      <c r="C28788" s="6"/>
      <c r="H28788" s="8"/>
      <c r="I28788" s="4"/>
      <c r="V28788" s="27"/>
    </row>
    <row r="28789" spans="3:22" x14ac:dyDescent="0.3">
      <c r="C28789" s="6"/>
      <c r="H28789" s="8"/>
      <c r="I28789" s="4"/>
      <c r="V28789" s="27"/>
    </row>
    <row r="28790" spans="3:22" x14ac:dyDescent="0.3">
      <c r="C28790" s="6"/>
      <c r="H28790" s="8"/>
      <c r="I28790" s="4"/>
      <c r="V28790" s="27"/>
    </row>
    <row r="28791" spans="3:22" x14ac:dyDescent="0.3">
      <c r="C28791" s="6"/>
      <c r="H28791" s="8"/>
      <c r="I28791" s="4"/>
      <c r="V28791" s="27"/>
    </row>
    <row r="28792" spans="3:22" x14ac:dyDescent="0.3">
      <c r="C28792" s="6"/>
      <c r="H28792" s="8"/>
      <c r="I28792" s="4"/>
      <c r="V28792" s="27"/>
    </row>
    <row r="28793" spans="3:22" x14ac:dyDescent="0.3">
      <c r="C28793" s="6"/>
      <c r="H28793" s="8"/>
      <c r="I28793" s="4"/>
      <c r="V28793" s="27"/>
    </row>
    <row r="28794" spans="3:22" x14ac:dyDescent="0.3">
      <c r="C28794" s="6"/>
      <c r="H28794" s="8"/>
      <c r="I28794" s="4"/>
      <c r="V28794" s="27"/>
    </row>
    <row r="28795" spans="3:22" x14ac:dyDescent="0.3">
      <c r="C28795" s="6"/>
      <c r="H28795" s="8"/>
      <c r="I28795" s="4"/>
      <c r="V28795" s="27"/>
    </row>
    <row r="28796" spans="3:22" x14ac:dyDescent="0.3">
      <c r="C28796" s="6"/>
      <c r="H28796" s="8"/>
      <c r="I28796" s="4"/>
      <c r="V28796" s="27"/>
    </row>
    <row r="28797" spans="3:22" x14ac:dyDescent="0.3">
      <c r="C28797" s="6"/>
      <c r="H28797" s="8"/>
      <c r="I28797" s="4"/>
      <c r="V28797" s="27"/>
    </row>
    <row r="28798" spans="3:22" x14ac:dyDescent="0.3">
      <c r="C28798" s="6"/>
      <c r="H28798" s="8"/>
      <c r="I28798" s="4"/>
      <c r="V28798" s="27"/>
    </row>
    <row r="28799" spans="3:22" x14ac:dyDescent="0.3">
      <c r="C28799" s="6"/>
      <c r="H28799" s="8"/>
      <c r="I28799" s="4"/>
      <c r="V28799" s="27"/>
    </row>
    <row r="28800" spans="3:22" x14ac:dyDescent="0.3">
      <c r="C28800" s="6"/>
      <c r="H28800" s="8"/>
      <c r="I28800" s="4"/>
      <c r="V28800" s="27"/>
    </row>
    <row r="28801" spans="3:22" x14ac:dyDescent="0.3">
      <c r="C28801" s="6"/>
      <c r="H28801" s="8"/>
      <c r="I28801" s="4"/>
      <c r="V28801" s="27"/>
    </row>
    <row r="28802" spans="3:22" x14ac:dyDescent="0.3">
      <c r="C28802" s="6"/>
      <c r="H28802" s="8"/>
      <c r="I28802" s="4"/>
      <c r="V28802" s="27"/>
    </row>
    <row r="28803" spans="3:22" x14ac:dyDescent="0.3">
      <c r="C28803" s="6"/>
      <c r="H28803" s="8"/>
      <c r="I28803" s="4"/>
      <c r="V28803" s="27"/>
    </row>
    <row r="28804" spans="3:22" x14ac:dyDescent="0.3">
      <c r="C28804" s="6"/>
      <c r="H28804" s="8"/>
      <c r="I28804" s="4"/>
      <c r="V28804" s="27"/>
    </row>
    <row r="28805" spans="3:22" x14ac:dyDescent="0.3">
      <c r="C28805" s="6"/>
      <c r="H28805" s="8"/>
      <c r="I28805" s="4"/>
      <c r="V28805" s="27"/>
    </row>
    <row r="28806" spans="3:22" x14ac:dyDescent="0.3">
      <c r="C28806" s="6"/>
      <c r="H28806" s="8"/>
      <c r="I28806" s="4"/>
      <c r="V28806" s="27"/>
    </row>
    <row r="28807" spans="3:22" x14ac:dyDescent="0.3">
      <c r="C28807" s="6"/>
      <c r="H28807" s="8"/>
      <c r="I28807" s="4"/>
      <c r="V28807" s="27"/>
    </row>
    <row r="28808" spans="3:22" x14ac:dyDescent="0.3">
      <c r="C28808" s="6"/>
      <c r="H28808" s="8"/>
      <c r="I28808" s="4"/>
      <c r="V28808" s="27"/>
    </row>
    <row r="28809" spans="3:22" x14ac:dyDescent="0.3">
      <c r="C28809" s="6"/>
      <c r="H28809" s="8"/>
      <c r="I28809" s="4"/>
      <c r="V28809" s="27"/>
    </row>
    <row r="28810" spans="3:22" x14ac:dyDescent="0.3">
      <c r="C28810" s="6"/>
      <c r="H28810" s="8"/>
      <c r="I28810" s="4"/>
      <c r="V28810" s="27"/>
    </row>
    <row r="28811" spans="3:22" x14ac:dyDescent="0.3">
      <c r="C28811" s="6"/>
      <c r="H28811" s="8"/>
      <c r="I28811" s="4"/>
      <c r="V28811" s="27"/>
    </row>
    <row r="28812" spans="3:22" x14ac:dyDescent="0.3">
      <c r="C28812" s="6"/>
      <c r="H28812" s="8"/>
      <c r="I28812" s="4"/>
      <c r="V28812" s="27"/>
    </row>
    <row r="28813" spans="3:22" x14ac:dyDescent="0.3">
      <c r="C28813" s="6"/>
      <c r="H28813" s="8"/>
      <c r="I28813" s="4"/>
      <c r="V28813" s="27"/>
    </row>
    <row r="28814" spans="3:22" x14ac:dyDescent="0.3">
      <c r="C28814" s="6"/>
      <c r="H28814" s="8"/>
      <c r="I28814" s="4"/>
      <c r="V28814" s="27"/>
    </row>
    <row r="28815" spans="3:22" x14ac:dyDescent="0.3">
      <c r="C28815" s="6"/>
      <c r="H28815" s="8"/>
      <c r="I28815" s="4"/>
      <c r="V28815" s="27"/>
    </row>
    <row r="28816" spans="3:22" x14ac:dyDescent="0.3">
      <c r="C28816" s="6"/>
      <c r="H28816" s="8"/>
      <c r="I28816" s="4"/>
      <c r="V28816" s="27"/>
    </row>
    <row r="28817" spans="3:22" x14ac:dyDescent="0.3">
      <c r="C28817" s="6"/>
      <c r="H28817" s="8"/>
      <c r="I28817" s="4"/>
      <c r="V28817" s="27"/>
    </row>
    <row r="28818" spans="3:22" x14ac:dyDescent="0.3">
      <c r="C28818" s="6"/>
      <c r="H28818" s="8"/>
      <c r="I28818" s="4"/>
      <c r="V28818" s="27"/>
    </row>
    <row r="28819" spans="3:22" x14ac:dyDescent="0.3">
      <c r="C28819" s="6"/>
      <c r="H28819" s="8"/>
      <c r="I28819" s="4"/>
      <c r="V28819" s="27"/>
    </row>
    <row r="28820" spans="3:22" x14ac:dyDescent="0.3">
      <c r="C28820" s="6"/>
      <c r="H28820" s="8"/>
      <c r="I28820" s="4"/>
      <c r="V28820" s="27"/>
    </row>
    <row r="28821" spans="3:22" x14ac:dyDescent="0.3">
      <c r="C28821" s="6"/>
      <c r="H28821" s="8"/>
      <c r="I28821" s="4"/>
      <c r="V28821" s="27"/>
    </row>
    <row r="28822" spans="3:22" x14ac:dyDescent="0.3">
      <c r="C28822" s="6"/>
      <c r="H28822" s="8"/>
      <c r="I28822" s="4"/>
      <c r="V28822" s="27"/>
    </row>
    <row r="28823" spans="3:22" x14ac:dyDescent="0.3">
      <c r="C28823" s="6"/>
      <c r="H28823" s="8"/>
      <c r="I28823" s="4"/>
      <c r="V28823" s="27"/>
    </row>
    <row r="28824" spans="3:22" x14ac:dyDescent="0.3">
      <c r="C28824" s="6"/>
      <c r="H28824" s="8"/>
      <c r="I28824" s="4"/>
      <c r="V28824" s="27"/>
    </row>
    <row r="28825" spans="3:22" x14ac:dyDescent="0.3">
      <c r="C28825" s="6"/>
      <c r="H28825" s="8"/>
      <c r="I28825" s="4"/>
      <c r="V28825" s="27"/>
    </row>
    <row r="28826" spans="3:22" x14ac:dyDescent="0.3">
      <c r="C28826" s="6"/>
      <c r="H28826" s="8"/>
      <c r="I28826" s="4"/>
      <c r="V28826" s="27"/>
    </row>
    <row r="28827" spans="3:22" x14ac:dyDescent="0.3">
      <c r="C28827" s="6"/>
      <c r="H28827" s="8"/>
      <c r="I28827" s="4"/>
      <c r="V28827" s="27"/>
    </row>
    <row r="28828" spans="3:22" x14ac:dyDescent="0.3">
      <c r="C28828" s="6"/>
      <c r="H28828" s="8"/>
      <c r="I28828" s="4"/>
      <c r="V28828" s="27"/>
    </row>
    <row r="28829" spans="3:22" x14ac:dyDescent="0.3">
      <c r="C28829" s="6"/>
      <c r="H28829" s="8"/>
      <c r="I28829" s="4"/>
      <c r="V28829" s="27"/>
    </row>
    <row r="28830" spans="3:22" x14ac:dyDescent="0.3">
      <c r="C28830" s="6"/>
      <c r="H28830" s="8"/>
      <c r="I28830" s="4"/>
      <c r="V28830" s="27"/>
    </row>
    <row r="28831" spans="3:22" x14ac:dyDescent="0.3">
      <c r="C28831" s="6"/>
      <c r="H28831" s="8"/>
      <c r="I28831" s="4"/>
      <c r="V28831" s="27"/>
    </row>
    <row r="28832" spans="3:22" x14ac:dyDescent="0.3">
      <c r="C28832" s="6"/>
      <c r="H28832" s="8"/>
      <c r="I28832" s="4"/>
      <c r="V28832" s="27"/>
    </row>
    <row r="28833" spans="3:22" x14ac:dyDescent="0.3">
      <c r="C28833" s="6"/>
      <c r="H28833" s="8"/>
      <c r="I28833" s="4"/>
      <c r="V28833" s="27"/>
    </row>
    <row r="28834" spans="3:22" x14ac:dyDescent="0.3">
      <c r="C28834" s="6"/>
      <c r="H28834" s="8"/>
      <c r="I28834" s="4"/>
      <c r="V28834" s="27"/>
    </row>
    <row r="28835" spans="3:22" x14ac:dyDescent="0.3">
      <c r="C28835" s="6"/>
      <c r="H28835" s="8"/>
      <c r="I28835" s="4"/>
      <c r="V28835" s="27"/>
    </row>
    <row r="28836" spans="3:22" x14ac:dyDescent="0.3">
      <c r="C28836" s="6"/>
      <c r="H28836" s="8"/>
      <c r="I28836" s="4"/>
      <c r="V28836" s="27"/>
    </row>
    <row r="28837" spans="3:22" x14ac:dyDescent="0.3">
      <c r="C28837" s="6"/>
      <c r="H28837" s="8"/>
      <c r="I28837" s="4"/>
      <c r="V28837" s="27"/>
    </row>
    <row r="28838" spans="3:22" x14ac:dyDescent="0.3">
      <c r="C28838" s="6"/>
      <c r="H28838" s="8"/>
      <c r="I28838" s="4"/>
      <c r="V28838" s="27"/>
    </row>
    <row r="28839" spans="3:22" x14ac:dyDescent="0.3">
      <c r="C28839" s="6"/>
      <c r="H28839" s="8"/>
      <c r="I28839" s="4"/>
      <c r="V28839" s="27"/>
    </row>
    <row r="28840" spans="3:22" x14ac:dyDescent="0.3">
      <c r="C28840" s="6"/>
      <c r="H28840" s="8"/>
      <c r="I28840" s="4"/>
      <c r="V28840" s="27"/>
    </row>
    <row r="28841" spans="3:22" x14ac:dyDescent="0.3">
      <c r="C28841" s="6"/>
      <c r="H28841" s="8"/>
      <c r="I28841" s="4"/>
      <c r="V28841" s="27"/>
    </row>
    <row r="28842" spans="3:22" x14ac:dyDescent="0.3">
      <c r="C28842" s="6"/>
      <c r="H28842" s="8"/>
      <c r="I28842" s="4"/>
      <c r="V28842" s="27"/>
    </row>
    <row r="28843" spans="3:22" x14ac:dyDescent="0.3">
      <c r="C28843" s="6"/>
      <c r="H28843" s="8"/>
      <c r="I28843" s="4"/>
      <c r="V28843" s="27"/>
    </row>
    <row r="28844" spans="3:22" x14ac:dyDescent="0.3">
      <c r="C28844" s="6"/>
      <c r="H28844" s="8"/>
      <c r="I28844" s="4"/>
      <c r="V28844" s="27"/>
    </row>
    <row r="28845" spans="3:22" x14ac:dyDescent="0.3">
      <c r="C28845" s="6"/>
      <c r="H28845" s="8"/>
      <c r="I28845" s="4"/>
      <c r="V28845" s="27"/>
    </row>
    <row r="28846" spans="3:22" x14ac:dyDescent="0.3">
      <c r="C28846" s="6"/>
      <c r="H28846" s="8"/>
      <c r="I28846" s="4"/>
      <c r="V28846" s="27"/>
    </row>
    <row r="28847" spans="3:22" x14ac:dyDescent="0.3">
      <c r="C28847" s="6"/>
      <c r="H28847" s="8"/>
      <c r="I28847" s="4"/>
      <c r="V28847" s="27"/>
    </row>
    <row r="28848" spans="3:22" x14ac:dyDescent="0.3">
      <c r="C28848" s="6"/>
      <c r="H28848" s="8"/>
      <c r="I28848" s="4"/>
      <c r="V28848" s="27"/>
    </row>
    <row r="28849" spans="3:22" x14ac:dyDescent="0.3">
      <c r="C28849" s="6"/>
      <c r="H28849" s="8"/>
      <c r="I28849" s="4"/>
      <c r="V28849" s="27"/>
    </row>
    <row r="28850" spans="3:22" x14ac:dyDescent="0.3">
      <c r="C28850" s="6"/>
      <c r="H28850" s="8"/>
      <c r="I28850" s="4"/>
      <c r="V28850" s="27"/>
    </row>
    <row r="28851" spans="3:22" x14ac:dyDescent="0.3">
      <c r="C28851" s="6"/>
      <c r="H28851" s="8"/>
      <c r="I28851" s="4"/>
      <c r="V28851" s="27"/>
    </row>
    <row r="28852" spans="3:22" x14ac:dyDescent="0.3">
      <c r="C28852" s="6"/>
      <c r="H28852" s="8"/>
      <c r="I28852" s="4"/>
      <c r="V28852" s="27"/>
    </row>
    <row r="28853" spans="3:22" x14ac:dyDescent="0.3">
      <c r="C28853" s="6"/>
      <c r="H28853" s="8"/>
      <c r="I28853" s="4"/>
      <c r="V28853" s="27"/>
    </row>
    <row r="28854" spans="3:22" x14ac:dyDescent="0.3">
      <c r="C28854" s="6"/>
      <c r="H28854" s="8"/>
      <c r="I28854" s="4"/>
      <c r="V28854" s="27"/>
    </row>
    <row r="28855" spans="3:22" x14ac:dyDescent="0.3">
      <c r="C28855" s="6"/>
      <c r="H28855" s="8"/>
      <c r="I28855" s="4"/>
      <c r="V28855" s="27"/>
    </row>
    <row r="28856" spans="3:22" x14ac:dyDescent="0.3">
      <c r="C28856" s="6"/>
      <c r="H28856" s="8"/>
      <c r="I28856" s="4"/>
      <c r="V28856" s="27"/>
    </row>
    <row r="28857" spans="3:22" x14ac:dyDescent="0.3">
      <c r="C28857" s="6"/>
      <c r="H28857" s="8"/>
      <c r="I28857" s="4"/>
      <c r="V28857" s="27"/>
    </row>
    <row r="28858" spans="3:22" x14ac:dyDescent="0.3">
      <c r="C28858" s="6"/>
      <c r="H28858" s="8"/>
      <c r="I28858" s="4"/>
      <c r="V28858" s="27"/>
    </row>
    <row r="28859" spans="3:22" x14ac:dyDescent="0.3">
      <c r="C28859" s="6"/>
      <c r="H28859" s="8"/>
      <c r="I28859" s="4"/>
      <c r="V28859" s="27"/>
    </row>
    <row r="28860" spans="3:22" x14ac:dyDescent="0.3">
      <c r="C28860" s="6"/>
      <c r="H28860" s="8"/>
      <c r="I28860" s="4"/>
      <c r="V28860" s="27"/>
    </row>
    <row r="28861" spans="3:22" x14ac:dyDescent="0.3">
      <c r="C28861" s="6"/>
      <c r="H28861" s="8"/>
      <c r="I28861" s="4"/>
      <c r="V28861" s="27"/>
    </row>
    <row r="28862" spans="3:22" x14ac:dyDescent="0.3">
      <c r="C28862" s="6"/>
      <c r="H28862" s="8"/>
      <c r="I28862" s="4"/>
      <c r="V28862" s="27"/>
    </row>
    <row r="28863" spans="3:22" x14ac:dyDescent="0.3">
      <c r="C28863" s="6"/>
      <c r="H28863" s="8"/>
      <c r="I28863" s="4"/>
      <c r="V28863" s="27"/>
    </row>
    <row r="28864" spans="3:22" x14ac:dyDescent="0.3">
      <c r="C28864" s="6"/>
      <c r="H28864" s="8"/>
      <c r="I28864" s="4"/>
      <c r="V28864" s="27"/>
    </row>
    <row r="28865" spans="3:22" x14ac:dyDescent="0.3">
      <c r="C28865" s="6"/>
      <c r="H28865" s="8"/>
      <c r="I28865" s="4"/>
      <c r="V28865" s="27"/>
    </row>
    <row r="28866" spans="3:22" x14ac:dyDescent="0.3">
      <c r="C28866" s="6"/>
      <c r="H28866" s="8"/>
      <c r="I28866" s="4"/>
      <c r="V28866" s="27"/>
    </row>
    <row r="28867" spans="3:22" x14ac:dyDescent="0.3">
      <c r="C28867" s="6"/>
      <c r="H28867" s="8"/>
      <c r="I28867" s="4"/>
      <c r="V28867" s="27"/>
    </row>
    <row r="28868" spans="3:22" x14ac:dyDescent="0.3">
      <c r="C28868" s="6"/>
      <c r="H28868" s="8"/>
      <c r="I28868" s="4"/>
      <c r="V28868" s="27"/>
    </row>
    <row r="28869" spans="3:22" x14ac:dyDescent="0.3">
      <c r="C28869" s="6"/>
      <c r="H28869" s="8"/>
      <c r="I28869" s="4"/>
      <c r="V28869" s="27"/>
    </row>
    <row r="28870" spans="3:22" x14ac:dyDescent="0.3">
      <c r="C28870" s="6"/>
      <c r="H28870" s="8"/>
      <c r="I28870" s="4"/>
      <c r="V28870" s="27"/>
    </row>
    <row r="28871" spans="3:22" x14ac:dyDescent="0.3">
      <c r="C28871" s="6"/>
      <c r="H28871" s="8"/>
      <c r="I28871" s="4"/>
      <c r="V28871" s="27"/>
    </row>
    <row r="28872" spans="3:22" x14ac:dyDescent="0.3">
      <c r="C28872" s="6"/>
      <c r="H28872" s="8"/>
      <c r="I28872" s="4"/>
      <c r="V28872" s="27"/>
    </row>
    <row r="28873" spans="3:22" x14ac:dyDescent="0.3">
      <c r="C28873" s="6"/>
      <c r="H28873" s="8"/>
      <c r="I28873" s="4"/>
      <c r="V28873" s="27"/>
    </row>
    <row r="28874" spans="3:22" x14ac:dyDescent="0.3">
      <c r="C28874" s="6"/>
      <c r="H28874" s="8"/>
      <c r="I28874" s="4"/>
      <c r="V28874" s="27"/>
    </row>
    <row r="28875" spans="3:22" x14ac:dyDescent="0.3">
      <c r="C28875" s="6"/>
      <c r="H28875" s="8"/>
      <c r="I28875" s="4"/>
      <c r="V28875" s="27"/>
    </row>
    <row r="28876" spans="3:22" x14ac:dyDescent="0.3">
      <c r="C28876" s="6"/>
      <c r="H28876" s="8"/>
      <c r="I28876" s="4"/>
      <c r="V28876" s="27"/>
    </row>
    <row r="28877" spans="3:22" x14ac:dyDescent="0.3">
      <c r="C28877" s="6"/>
      <c r="H28877" s="8"/>
      <c r="I28877" s="4"/>
      <c r="V28877" s="27"/>
    </row>
    <row r="28878" spans="3:22" x14ac:dyDescent="0.3">
      <c r="C28878" s="6"/>
      <c r="H28878" s="8"/>
      <c r="I28878" s="4"/>
      <c r="V28878" s="27"/>
    </row>
    <row r="28879" spans="3:22" x14ac:dyDescent="0.3">
      <c r="C28879" s="6"/>
      <c r="H28879" s="8"/>
      <c r="I28879" s="4"/>
      <c r="V28879" s="27"/>
    </row>
    <row r="28880" spans="3:22" x14ac:dyDescent="0.3">
      <c r="C28880" s="6"/>
      <c r="H28880" s="8"/>
      <c r="I28880" s="4"/>
      <c r="V28880" s="27"/>
    </row>
    <row r="28881" spans="3:22" x14ac:dyDescent="0.3">
      <c r="C28881" s="6"/>
      <c r="H28881" s="8"/>
      <c r="I28881" s="4"/>
      <c r="V28881" s="27"/>
    </row>
    <row r="28882" spans="3:22" x14ac:dyDescent="0.3">
      <c r="C28882" s="6"/>
      <c r="H28882" s="8"/>
      <c r="I28882" s="4"/>
      <c r="V28882" s="27"/>
    </row>
    <row r="28883" spans="3:22" x14ac:dyDescent="0.3">
      <c r="C28883" s="6"/>
      <c r="H28883" s="8"/>
      <c r="I28883" s="4"/>
      <c r="V28883" s="27"/>
    </row>
    <row r="28884" spans="3:22" x14ac:dyDescent="0.3">
      <c r="C28884" s="6"/>
      <c r="H28884" s="8"/>
      <c r="I28884" s="4"/>
      <c r="V28884" s="27"/>
    </row>
    <row r="28885" spans="3:22" x14ac:dyDescent="0.3">
      <c r="C28885" s="6"/>
      <c r="H28885" s="8"/>
      <c r="I28885" s="4"/>
      <c r="V28885" s="27"/>
    </row>
    <row r="28886" spans="3:22" x14ac:dyDescent="0.3">
      <c r="C28886" s="6"/>
      <c r="H28886" s="8"/>
      <c r="I28886" s="4"/>
      <c r="V28886" s="27"/>
    </row>
    <row r="28887" spans="3:22" x14ac:dyDescent="0.3">
      <c r="C28887" s="6"/>
      <c r="H28887" s="8"/>
      <c r="I28887" s="4"/>
      <c r="V28887" s="27"/>
    </row>
    <row r="28888" spans="3:22" x14ac:dyDescent="0.3">
      <c r="C28888" s="6"/>
      <c r="H28888" s="8"/>
      <c r="I28888" s="4"/>
      <c r="V28888" s="27"/>
    </row>
    <row r="28889" spans="3:22" x14ac:dyDescent="0.3">
      <c r="C28889" s="6"/>
      <c r="H28889" s="8"/>
      <c r="I28889" s="4"/>
      <c r="V28889" s="27"/>
    </row>
    <row r="28890" spans="3:22" x14ac:dyDescent="0.3">
      <c r="C28890" s="6"/>
      <c r="H28890" s="8"/>
      <c r="I28890" s="4"/>
      <c r="V28890" s="27"/>
    </row>
    <row r="28891" spans="3:22" x14ac:dyDescent="0.3">
      <c r="C28891" s="6"/>
      <c r="H28891" s="8"/>
      <c r="I28891" s="4"/>
      <c r="V28891" s="27"/>
    </row>
    <row r="28892" spans="3:22" x14ac:dyDescent="0.3">
      <c r="C28892" s="6"/>
      <c r="H28892" s="8"/>
      <c r="I28892" s="4"/>
      <c r="V28892" s="27"/>
    </row>
    <row r="28893" spans="3:22" x14ac:dyDescent="0.3">
      <c r="C28893" s="6"/>
      <c r="H28893" s="8"/>
      <c r="I28893" s="4"/>
      <c r="V28893" s="27"/>
    </row>
    <row r="28894" spans="3:22" x14ac:dyDescent="0.3">
      <c r="C28894" s="6"/>
      <c r="H28894" s="8"/>
      <c r="I28894" s="4"/>
      <c r="V28894" s="27"/>
    </row>
    <row r="28895" spans="3:22" x14ac:dyDescent="0.3">
      <c r="C28895" s="6"/>
      <c r="H28895" s="8"/>
      <c r="I28895" s="4"/>
      <c r="V28895" s="27"/>
    </row>
    <row r="28896" spans="3:22" x14ac:dyDescent="0.3">
      <c r="C28896" s="6"/>
      <c r="H28896" s="8"/>
      <c r="I28896" s="4"/>
      <c r="V28896" s="27"/>
    </row>
    <row r="28897" spans="3:22" x14ac:dyDescent="0.3">
      <c r="C28897" s="6"/>
      <c r="H28897" s="8"/>
      <c r="I28897" s="4"/>
      <c r="V28897" s="27"/>
    </row>
    <row r="28898" spans="3:22" x14ac:dyDescent="0.3">
      <c r="C28898" s="6"/>
      <c r="H28898" s="8"/>
      <c r="I28898" s="4"/>
      <c r="V28898" s="27"/>
    </row>
    <row r="28899" spans="3:22" x14ac:dyDescent="0.3">
      <c r="C28899" s="6"/>
      <c r="H28899" s="8"/>
      <c r="I28899" s="4"/>
      <c r="V28899" s="27"/>
    </row>
    <row r="28900" spans="3:22" x14ac:dyDescent="0.3">
      <c r="C28900" s="6"/>
      <c r="H28900" s="8"/>
      <c r="I28900" s="4"/>
      <c r="V28900" s="27"/>
    </row>
    <row r="28901" spans="3:22" x14ac:dyDescent="0.3">
      <c r="C28901" s="6"/>
      <c r="H28901" s="8"/>
      <c r="I28901" s="4"/>
      <c r="V28901" s="27"/>
    </row>
    <row r="28902" spans="3:22" x14ac:dyDescent="0.3">
      <c r="C28902" s="6"/>
      <c r="H28902" s="8"/>
      <c r="I28902" s="4"/>
      <c r="V28902" s="27"/>
    </row>
    <row r="28903" spans="3:22" x14ac:dyDescent="0.3">
      <c r="C28903" s="6"/>
      <c r="H28903" s="8"/>
      <c r="I28903" s="4"/>
      <c r="V28903" s="27"/>
    </row>
    <row r="28904" spans="3:22" x14ac:dyDescent="0.3">
      <c r="C28904" s="6"/>
      <c r="H28904" s="8"/>
      <c r="I28904" s="4"/>
      <c r="V28904" s="27"/>
    </row>
    <row r="28905" spans="3:22" x14ac:dyDescent="0.3">
      <c r="C28905" s="6"/>
      <c r="H28905" s="8"/>
      <c r="I28905" s="4"/>
      <c r="V28905" s="27"/>
    </row>
    <row r="28906" spans="3:22" x14ac:dyDescent="0.3">
      <c r="C28906" s="6"/>
      <c r="H28906" s="8"/>
      <c r="I28906" s="4"/>
      <c r="V28906" s="27"/>
    </row>
    <row r="28907" spans="3:22" x14ac:dyDescent="0.3">
      <c r="C28907" s="6"/>
      <c r="H28907" s="8"/>
      <c r="I28907" s="4"/>
      <c r="V28907" s="27"/>
    </row>
    <row r="28908" spans="3:22" x14ac:dyDescent="0.3">
      <c r="C28908" s="6"/>
      <c r="H28908" s="8"/>
      <c r="I28908" s="4"/>
      <c r="V28908" s="27"/>
    </row>
    <row r="28909" spans="3:22" x14ac:dyDescent="0.3">
      <c r="C28909" s="6"/>
      <c r="H28909" s="8"/>
      <c r="I28909" s="4"/>
      <c r="V28909" s="27"/>
    </row>
    <row r="28910" spans="3:22" x14ac:dyDescent="0.3">
      <c r="C28910" s="6"/>
      <c r="H28910" s="8"/>
      <c r="I28910" s="4"/>
      <c r="V28910" s="27"/>
    </row>
    <row r="28911" spans="3:22" x14ac:dyDescent="0.3">
      <c r="C28911" s="6"/>
      <c r="H28911" s="8"/>
      <c r="I28911" s="4"/>
      <c r="V28911" s="27"/>
    </row>
    <row r="28912" spans="3:22" x14ac:dyDescent="0.3">
      <c r="C28912" s="6"/>
      <c r="H28912" s="8"/>
      <c r="I28912" s="4"/>
      <c r="V28912" s="27"/>
    </row>
    <row r="28913" spans="3:22" x14ac:dyDescent="0.3">
      <c r="C28913" s="6"/>
      <c r="H28913" s="8"/>
      <c r="I28913" s="4"/>
      <c r="V28913" s="27"/>
    </row>
    <row r="28914" spans="3:22" x14ac:dyDescent="0.3">
      <c r="C28914" s="6"/>
      <c r="H28914" s="8"/>
      <c r="I28914" s="4"/>
      <c r="V28914" s="27"/>
    </row>
    <row r="28915" spans="3:22" x14ac:dyDescent="0.3">
      <c r="C28915" s="6"/>
      <c r="H28915" s="8"/>
      <c r="I28915" s="4"/>
      <c r="V28915" s="27"/>
    </row>
    <row r="28916" spans="3:22" x14ac:dyDescent="0.3">
      <c r="C28916" s="6"/>
      <c r="H28916" s="8"/>
      <c r="I28916" s="4"/>
      <c r="V28916" s="27"/>
    </row>
    <row r="28917" spans="3:22" x14ac:dyDescent="0.3">
      <c r="C28917" s="6"/>
      <c r="H28917" s="8"/>
      <c r="I28917" s="4"/>
      <c r="V28917" s="27"/>
    </row>
    <row r="28918" spans="3:22" x14ac:dyDescent="0.3">
      <c r="C28918" s="6"/>
      <c r="H28918" s="8"/>
      <c r="I28918" s="4"/>
      <c r="V28918" s="27"/>
    </row>
    <row r="28919" spans="3:22" x14ac:dyDescent="0.3">
      <c r="C28919" s="6"/>
      <c r="H28919" s="8"/>
      <c r="I28919" s="4"/>
      <c r="V28919" s="27"/>
    </row>
    <row r="28920" spans="3:22" x14ac:dyDescent="0.3">
      <c r="C28920" s="6"/>
      <c r="H28920" s="8"/>
      <c r="I28920" s="4"/>
      <c r="V28920" s="27"/>
    </row>
    <row r="28921" spans="3:22" x14ac:dyDescent="0.3">
      <c r="C28921" s="6"/>
      <c r="H28921" s="8"/>
      <c r="I28921" s="4"/>
      <c r="V28921" s="27"/>
    </row>
    <row r="28922" spans="3:22" x14ac:dyDescent="0.3">
      <c r="C28922" s="6"/>
      <c r="H28922" s="8"/>
      <c r="I28922" s="4"/>
      <c r="V28922" s="27"/>
    </row>
    <row r="28923" spans="3:22" x14ac:dyDescent="0.3">
      <c r="C28923" s="6"/>
      <c r="H28923" s="8"/>
      <c r="I28923" s="4"/>
      <c r="V28923" s="27"/>
    </row>
    <row r="28924" spans="3:22" x14ac:dyDescent="0.3">
      <c r="C28924" s="6"/>
      <c r="H28924" s="8"/>
      <c r="I28924" s="4"/>
      <c r="V28924" s="27"/>
    </row>
    <row r="28925" spans="3:22" x14ac:dyDescent="0.3">
      <c r="C28925" s="6"/>
      <c r="H28925" s="8"/>
      <c r="I28925" s="4"/>
      <c r="V28925" s="27"/>
    </row>
    <row r="28926" spans="3:22" x14ac:dyDescent="0.3">
      <c r="C28926" s="6"/>
      <c r="H28926" s="8"/>
      <c r="I28926" s="4"/>
      <c r="V28926" s="27"/>
    </row>
    <row r="28927" spans="3:22" x14ac:dyDescent="0.3">
      <c r="C28927" s="6"/>
      <c r="H28927" s="8"/>
      <c r="I28927" s="4"/>
      <c r="V28927" s="27"/>
    </row>
    <row r="28928" spans="3:22" x14ac:dyDescent="0.3">
      <c r="C28928" s="6"/>
      <c r="H28928" s="8"/>
      <c r="I28928" s="4"/>
      <c r="V28928" s="27"/>
    </row>
    <row r="28929" spans="3:22" x14ac:dyDescent="0.3">
      <c r="C28929" s="6"/>
      <c r="H28929" s="8"/>
      <c r="I28929" s="4"/>
      <c r="V28929" s="27"/>
    </row>
    <row r="28930" spans="3:22" x14ac:dyDescent="0.3">
      <c r="C28930" s="6"/>
      <c r="H28930" s="8"/>
      <c r="I28930" s="4"/>
      <c r="V28930" s="27"/>
    </row>
    <row r="28931" spans="3:22" x14ac:dyDescent="0.3">
      <c r="C28931" s="6"/>
      <c r="H28931" s="8"/>
      <c r="I28931" s="4"/>
      <c r="V28931" s="27"/>
    </row>
    <row r="28932" spans="3:22" x14ac:dyDescent="0.3">
      <c r="C28932" s="6"/>
      <c r="H28932" s="8"/>
      <c r="I28932" s="4"/>
      <c r="V28932" s="27"/>
    </row>
    <row r="28933" spans="3:22" x14ac:dyDescent="0.3">
      <c r="C28933" s="6"/>
      <c r="H28933" s="8"/>
      <c r="I28933" s="4"/>
      <c r="V28933" s="27"/>
    </row>
    <row r="28934" spans="3:22" x14ac:dyDescent="0.3">
      <c r="C28934" s="6"/>
      <c r="H28934" s="8"/>
      <c r="I28934" s="4"/>
      <c r="V28934" s="27"/>
    </row>
    <row r="28935" spans="3:22" x14ac:dyDescent="0.3">
      <c r="C28935" s="6"/>
      <c r="H28935" s="8"/>
      <c r="I28935" s="4"/>
      <c r="V28935" s="27"/>
    </row>
    <row r="28936" spans="3:22" x14ac:dyDescent="0.3">
      <c r="C28936" s="6"/>
      <c r="H28936" s="8"/>
      <c r="I28936" s="4"/>
      <c r="V28936" s="27"/>
    </row>
    <row r="28937" spans="3:22" x14ac:dyDescent="0.3">
      <c r="C28937" s="6"/>
      <c r="H28937" s="8"/>
      <c r="I28937" s="4"/>
      <c r="V28937" s="27"/>
    </row>
    <row r="28938" spans="3:22" x14ac:dyDescent="0.3">
      <c r="C28938" s="6"/>
      <c r="H28938" s="8"/>
      <c r="I28938" s="4"/>
      <c r="V28938" s="27"/>
    </row>
    <row r="28939" spans="3:22" x14ac:dyDescent="0.3">
      <c r="C28939" s="6"/>
      <c r="H28939" s="8"/>
      <c r="I28939" s="4"/>
      <c r="V28939" s="27"/>
    </row>
    <row r="28940" spans="3:22" x14ac:dyDescent="0.3">
      <c r="C28940" s="6"/>
      <c r="H28940" s="8"/>
      <c r="I28940" s="4"/>
      <c r="V28940" s="27"/>
    </row>
    <row r="28941" spans="3:22" x14ac:dyDescent="0.3">
      <c r="C28941" s="6"/>
      <c r="H28941" s="8"/>
      <c r="I28941" s="4"/>
      <c r="V28941" s="27"/>
    </row>
    <row r="28942" spans="3:22" x14ac:dyDescent="0.3">
      <c r="C28942" s="6"/>
      <c r="H28942" s="8"/>
      <c r="I28942" s="4"/>
      <c r="V28942" s="27"/>
    </row>
    <row r="28943" spans="3:22" x14ac:dyDescent="0.3">
      <c r="C28943" s="6"/>
      <c r="H28943" s="8"/>
      <c r="I28943" s="4"/>
      <c r="V28943" s="27"/>
    </row>
    <row r="28944" spans="3:22" x14ac:dyDescent="0.3">
      <c r="C28944" s="6"/>
      <c r="H28944" s="8"/>
      <c r="I28944" s="4"/>
      <c r="V28944" s="27"/>
    </row>
    <row r="28945" spans="3:22" x14ac:dyDescent="0.3">
      <c r="C28945" s="6"/>
      <c r="H28945" s="8"/>
      <c r="I28945" s="4"/>
      <c r="V28945" s="27"/>
    </row>
    <row r="28946" spans="3:22" x14ac:dyDescent="0.3">
      <c r="C28946" s="6"/>
      <c r="H28946" s="8"/>
      <c r="I28946" s="4"/>
      <c r="V28946" s="27"/>
    </row>
    <row r="28947" spans="3:22" x14ac:dyDescent="0.3">
      <c r="C28947" s="6"/>
      <c r="H28947" s="8"/>
      <c r="I28947" s="4"/>
      <c r="V28947" s="27"/>
    </row>
    <row r="28948" spans="3:22" x14ac:dyDescent="0.3">
      <c r="C28948" s="6"/>
      <c r="H28948" s="8"/>
      <c r="I28948" s="4"/>
      <c r="V28948" s="27"/>
    </row>
    <row r="28949" spans="3:22" x14ac:dyDescent="0.3">
      <c r="C28949" s="6"/>
      <c r="H28949" s="8"/>
      <c r="I28949" s="4"/>
      <c r="V28949" s="27"/>
    </row>
    <row r="28950" spans="3:22" x14ac:dyDescent="0.3">
      <c r="C28950" s="6"/>
      <c r="H28950" s="8"/>
      <c r="I28950" s="4"/>
      <c r="V28950" s="27"/>
    </row>
    <row r="28951" spans="3:22" x14ac:dyDescent="0.3">
      <c r="C28951" s="6"/>
      <c r="H28951" s="8"/>
      <c r="I28951" s="4"/>
      <c r="V28951" s="27"/>
    </row>
    <row r="28952" spans="3:22" x14ac:dyDescent="0.3">
      <c r="C28952" s="6"/>
      <c r="H28952" s="8"/>
      <c r="I28952" s="4"/>
      <c r="V28952" s="27"/>
    </row>
    <row r="28953" spans="3:22" x14ac:dyDescent="0.3">
      <c r="C28953" s="6"/>
      <c r="H28953" s="8"/>
      <c r="I28953" s="4"/>
      <c r="V28953" s="27"/>
    </row>
    <row r="28954" spans="3:22" x14ac:dyDescent="0.3">
      <c r="C28954" s="6"/>
      <c r="H28954" s="8"/>
      <c r="I28954" s="4"/>
      <c r="V28954" s="27"/>
    </row>
    <row r="28955" spans="3:22" x14ac:dyDescent="0.3">
      <c r="C28955" s="6"/>
      <c r="H28955" s="8"/>
      <c r="I28955" s="4"/>
      <c r="V28955" s="27"/>
    </row>
    <row r="28956" spans="3:22" x14ac:dyDescent="0.3">
      <c r="C28956" s="6"/>
      <c r="H28956" s="8"/>
      <c r="I28956" s="4"/>
      <c r="V28956" s="27"/>
    </row>
    <row r="28957" spans="3:22" x14ac:dyDescent="0.3">
      <c r="C28957" s="6"/>
      <c r="H28957" s="8"/>
      <c r="I28957" s="4"/>
      <c r="V28957" s="27"/>
    </row>
    <row r="28958" spans="3:22" x14ac:dyDescent="0.3">
      <c r="C28958" s="6"/>
      <c r="H28958" s="8"/>
      <c r="I28958" s="4"/>
      <c r="V28958" s="27"/>
    </row>
    <row r="28959" spans="3:22" x14ac:dyDescent="0.3">
      <c r="C28959" s="6"/>
      <c r="H28959" s="8"/>
      <c r="I28959" s="4"/>
      <c r="V28959" s="27"/>
    </row>
    <row r="28960" spans="3:22" x14ac:dyDescent="0.3">
      <c r="C28960" s="6"/>
      <c r="H28960" s="8"/>
      <c r="I28960" s="4"/>
      <c r="V28960" s="27"/>
    </row>
    <row r="28961" spans="3:22" x14ac:dyDescent="0.3">
      <c r="C28961" s="6"/>
      <c r="H28961" s="8"/>
      <c r="I28961" s="4"/>
      <c r="V28961" s="27"/>
    </row>
    <row r="28962" spans="3:22" x14ac:dyDescent="0.3">
      <c r="C28962" s="6"/>
      <c r="H28962" s="8"/>
      <c r="I28962" s="4"/>
      <c r="V28962" s="27"/>
    </row>
    <row r="28963" spans="3:22" x14ac:dyDescent="0.3">
      <c r="C28963" s="6"/>
      <c r="H28963" s="8"/>
      <c r="I28963" s="4"/>
      <c r="V28963" s="27"/>
    </row>
    <row r="28964" spans="3:22" x14ac:dyDescent="0.3">
      <c r="C28964" s="6"/>
      <c r="H28964" s="8"/>
      <c r="I28964" s="4"/>
      <c r="V28964" s="27"/>
    </row>
    <row r="28965" spans="3:22" x14ac:dyDescent="0.3">
      <c r="C28965" s="6"/>
      <c r="H28965" s="8"/>
      <c r="I28965" s="4"/>
      <c r="V28965" s="27"/>
    </row>
    <row r="28966" spans="3:22" x14ac:dyDescent="0.3">
      <c r="C28966" s="6"/>
      <c r="H28966" s="8"/>
      <c r="I28966" s="4"/>
      <c r="V28966" s="27"/>
    </row>
    <row r="28967" spans="3:22" x14ac:dyDescent="0.3">
      <c r="C28967" s="6"/>
      <c r="H28967" s="8"/>
      <c r="I28967" s="4"/>
      <c r="V28967" s="27"/>
    </row>
    <row r="28968" spans="3:22" x14ac:dyDescent="0.3">
      <c r="C28968" s="6"/>
      <c r="H28968" s="8"/>
      <c r="I28968" s="4"/>
      <c r="V28968" s="27"/>
    </row>
    <row r="28969" spans="3:22" x14ac:dyDescent="0.3">
      <c r="C28969" s="6"/>
      <c r="H28969" s="8"/>
      <c r="I28969" s="4"/>
      <c r="V28969" s="27"/>
    </row>
    <row r="28970" spans="3:22" x14ac:dyDescent="0.3">
      <c r="C28970" s="6"/>
      <c r="H28970" s="8"/>
      <c r="I28970" s="4"/>
      <c r="V28970" s="27"/>
    </row>
    <row r="28971" spans="3:22" x14ac:dyDescent="0.3">
      <c r="C28971" s="6"/>
      <c r="H28971" s="8"/>
      <c r="I28971" s="4"/>
      <c r="V28971" s="27"/>
    </row>
    <row r="28972" spans="3:22" x14ac:dyDescent="0.3">
      <c r="C28972" s="6"/>
      <c r="H28972" s="8"/>
      <c r="I28972" s="4"/>
      <c r="V28972" s="27"/>
    </row>
    <row r="28973" spans="3:22" x14ac:dyDescent="0.3">
      <c r="C28973" s="6"/>
      <c r="H28973" s="8"/>
      <c r="I28973" s="4"/>
      <c r="V28973" s="27"/>
    </row>
    <row r="28974" spans="3:22" x14ac:dyDescent="0.3">
      <c r="C28974" s="6"/>
      <c r="H28974" s="8"/>
      <c r="I28974" s="4"/>
      <c r="V28974" s="27"/>
    </row>
    <row r="28975" spans="3:22" x14ac:dyDescent="0.3">
      <c r="C28975" s="6"/>
      <c r="H28975" s="8"/>
      <c r="I28975" s="4"/>
      <c r="V28975" s="27"/>
    </row>
    <row r="28976" spans="3:22" x14ac:dyDescent="0.3">
      <c r="C28976" s="6"/>
      <c r="H28976" s="8"/>
      <c r="I28976" s="4"/>
      <c r="V28976" s="27"/>
    </row>
    <row r="28977" spans="3:22" x14ac:dyDescent="0.3">
      <c r="C28977" s="6"/>
      <c r="H28977" s="8"/>
      <c r="I28977" s="4"/>
      <c r="V28977" s="27"/>
    </row>
    <row r="28978" spans="3:22" x14ac:dyDescent="0.3">
      <c r="C28978" s="6"/>
      <c r="H28978" s="8"/>
      <c r="I28978" s="4"/>
      <c r="V28978" s="27"/>
    </row>
    <row r="28979" spans="3:22" x14ac:dyDescent="0.3">
      <c r="C28979" s="6"/>
      <c r="H28979" s="8"/>
      <c r="I28979" s="4"/>
      <c r="V28979" s="27"/>
    </row>
    <row r="28980" spans="3:22" x14ac:dyDescent="0.3">
      <c r="C28980" s="6"/>
      <c r="H28980" s="8"/>
      <c r="I28980" s="4"/>
      <c r="V28980" s="27"/>
    </row>
    <row r="28981" spans="3:22" x14ac:dyDescent="0.3">
      <c r="C28981" s="6"/>
      <c r="H28981" s="8"/>
      <c r="I28981" s="4"/>
      <c r="V28981" s="27"/>
    </row>
    <row r="28982" spans="3:22" x14ac:dyDescent="0.3">
      <c r="C28982" s="6"/>
      <c r="H28982" s="8"/>
      <c r="I28982" s="4"/>
      <c r="V28982" s="27"/>
    </row>
    <row r="28983" spans="3:22" x14ac:dyDescent="0.3">
      <c r="C28983" s="6"/>
      <c r="H28983" s="8"/>
      <c r="I28983" s="4"/>
      <c r="V28983" s="27"/>
    </row>
    <row r="28984" spans="3:22" x14ac:dyDescent="0.3">
      <c r="C28984" s="6"/>
      <c r="H28984" s="8"/>
      <c r="I28984" s="4"/>
      <c r="V28984" s="27"/>
    </row>
    <row r="28985" spans="3:22" x14ac:dyDescent="0.3">
      <c r="C28985" s="6"/>
      <c r="H28985" s="8"/>
      <c r="I28985" s="4"/>
      <c r="V28985" s="27"/>
    </row>
    <row r="28986" spans="3:22" x14ac:dyDescent="0.3">
      <c r="C28986" s="6"/>
      <c r="H28986" s="8"/>
      <c r="I28986" s="4"/>
      <c r="V28986" s="27"/>
    </row>
    <row r="28987" spans="3:22" x14ac:dyDescent="0.3">
      <c r="C28987" s="6"/>
      <c r="H28987" s="8"/>
      <c r="I28987" s="4"/>
      <c r="V28987" s="27"/>
    </row>
    <row r="28988" spans="3:22" x14ac:dyDescent="0.3">
      <c r="C28988" s="6"/>
      <c r="H28988" s="8"/>
      <c r="I28988" s="4"/>
      <c r="V28988" s="27"/>
    </row>
    <row r="28989" spans="3:22" x14ac:dyDescent="0.3">
      <c r="C28989" s="6"/>
      <c r="H28989" s="8"/>
      <c r="I28989" s="4"/>
      <c r="V28989" s="27"/>
    </row>
    <row r="28990" spans="3:22" x14ac:dyDescent="0.3">
      <c r="C28990" s="6"/>
      <c r="H28990" s="8"/>
      <c r="I28990" s="4"/>
      <c r="V28990" s="27"/>
    </row>
    <row r="28991" spans="3:22" x14ac:dyDescent="0.3">
      <c r="C28991" s="6"/>
      <c r="H28991" s="8"/>
      <c r="I28991" s="4"/>
      <c r="V28991" s="27"/>
    </row>
    <row r="28992" spans="3:22" x14ac:dyDescent="0.3">
      <c r="C28992" s="6"/>
      <c r="H28992" s="8"/>
      <c r="I28992" s="4"/>
      <c r="V28992" s="27"/>
    </row>
    <row r="28993" spans="3:22" x14ac:dyDescent="0.3">
      <c r="C28993" s="6"/>
      <c r="H28993" s="8"/>
      <c r="I28993" s="4"/>
      <c r="V28993" s="27"/>
    </row>
    <row r="28994" spans="3:22" x14ac:dyDescent="0.3">
      <c r="C28994" s="6"/>
      <c r="H28994" s="8"/>
      <c r="I28994" s="4"/>
      <c r="V28994" s="27"/>
    </row>
    <row r="28995" spans="3:22" x14ac:dyDescent="0.3">
      <c r="C28995" s="6"/>
      <c r="H28995" s="8"/>
      <c r="I28995" s="4"/>
      <c r="V28995" s="27"/>
    </row>
    <row r="28996" spans="3:22" x14ac:dyDescent="0.3">
      <c r="C28996" s="6"/>
      <c r="H28996" s="8"/>
      <c r="I28996" s="4"/>
      <c r="V28996" s="27"/>
    </row>
    <row r="28997" spans="3:22" x14ac:dyDescent="0.3">
      <c r="C28997" s="6"/>
      <c r="H28997" s="8"/>
      <c r="I28997" s="4"/>
      <c r="V28997" s="27"/>
    </row>
    <row r="28998" spans="3:22" x14ac:dyDescent="0.3">
      <c r="C28998" s="6"/>
      <c r="H28998" s="8"/>
      <c r="I28998" s="4"/>
      <c r="V28998" s="27"/>
    </row>
    <row r="28999" spans="3:22" x14ac:dyDescent="0.3">
      <c r="C28999" s="6"/>
      <c r="H28999" s="8"/>
      <c r="I28999" s="4"/>
      <c r="V28999" s="27"/>
    </row>
    <row r="29000" spans="3:22" x14ac:dyDescent="0.3">
      <c r="C29000" s="6"/>
      <c r="H29000" s="8"/>
      <c r="I29000" s="4"/>
      <c r="V29000" s="27"/>
    </row>
    <row r="29001" spans="3:22" x14ac:dyDescent="0.3">
      <c r="C29001" s="6"/>
      <c r="H29001" s="8"/>
      <c r="I29001" s="4"/>
      <c r="V29001" s="27"/>
    </row>
    <row r="29002" spans="3:22" x14ac:dyDescent="0.3">
      <c r="C29002" s="6"/>
      <c r="H29002" s="8"/>
      <c r="I29002" s="4"/>
      <c r="V29002" s="27"/>
    </row>
    <row r="29003" spans="3:22" x14ac:dyDescent="0.3">
      <c r="C29003" s="6"/>
      <c r="H29003" s="8"/>
      <c r="I29003" s="4"/>
      <c r="V29003" s="27"/>
    </row>
    <row r="29004" spans="3:22" x14ac:dyDescent="0.3">
      <c r="C29004" s="6"/>
      <c r="H29004" s="8"/>
      <c r="I29004" s="4"/>
      <c r="V29004" s="27"/>
    </row>
    <row r="29005" spans="3:22" x14ac:dyDescent="0.3">
      <c r="C29005" s="6"/>
      <c r="H29005" s="8"/>
      <c r="I29005" s="4"/>
      <c r="V29005" s="27"/>
    </row>
    <row r="29006" spans="3:22" x14ac:dyDescent="0.3">
      <c r="C29006" s="6"/>
      <c r="H29006" s="8"/>
      <c r="I29006" s="4"/>
      <c r="V29006" s="27"/>
    </row>
    <row r="29007" spans="3:22" x14ac:dyDescent="0.3">
      <c r="C29007" s="6"/>
      <c r="H29007" s="8"/>
      <c r="I29007" s="4"/>
      <c r="V29007" s="27"/>
    </row>
    <row r="29008" spans="3:22" x14ac:dyDescent="0.3">
      <c r="C29008" s="6"/>
      <c r="H29008" s="8"/>
      <c r="I29008" s="4"/>
      <c r="V29008" s="27"/>
    </row>
    <row r="29009" spans="3:22" x14ac:dyDescent="0.3">
      <c r="C29009" s="6"/>
      <c r="H29009" s="8"/>
      <c r="I29009" s="4"/>
      <c r="V29009" s="27"/>
    </row>
    <row r="29010" spans="3:22" x14ac:dyDescent="0.3">
      <c r="C29010" s="6"/>
      <c r="H29010" s="8"/>
      <c r="I29010" s="4"/>
      <c r="V29010" s="27"/>
    </row>
    <row r="29011" spans="3:22" x14ac:dyDescent="0.3">
      <c r="C29011" s="6"/>
      <c r="H29011" s="8"/>
      <c r="I29011" s="4"/>
      <c r="V29011" s="27"/>
    </row>
    <row r="29012" spans="3:22" x14ac:dyDescent="0.3">
      <c r="C29012" s="6"/>
      <c r="H29012" s="8"/>
      <c r="I29012" s="4"/>
      <c r="V29012" s="27"/>
    </row>
    <row r="29013" spans="3:22" x14ac:dyDescent="0.3">
      <c r="C29013" s="6"/>
      <c r="H29013" s="8"/>
      <c r="I29013" s="4"/>
      <c r="V29013" s="27"/>
    </row>
    <row r="29014" spans="3:22" x14ac:dyDescent="0.3">
      <c r="C29014" s="6"/>
      <c r="H29014" s="8"/>
      <c r="I29014" s="4"/>
      <c r="V29014" s="27"/>
    </row>
    <row r="29015" spans="3:22" x14ac:dyDescent="0.3">
      <c r="C29015" s="6"/>
      <c r="H29015" s="8"/>
      <c r="I29015" s="4"/>
      <c r="V29015" s="27"/>
    </row>
    <row r="29016" spans="3:22" x14ac:dyDescent="0.3">
      <c r="C29016" s="6"/>
      <c r="H29016" s="8"/>
      <c r="I29016" s="4"/>
      <c r="V29016" s="27"/>
    </row>
    <row r="29017" spans="3:22" x14ac:dyDescent="0.3">
      <c r="C29017" s="6"/>
      <c r="H29017" s="8"/>
      <c r="I29017" s="4"/>
      <c r="V29017" s="27"/>
    </row>
    <row r="29018" spans="3:22" x14ac:dyDescent="0.3">
      <c r="C29018" s="6"/>
      <c r="H29018" s="8"/>
      <c r="I29018" s="4"/>
      <c r="V29018" s="27"/>
    </row>
    <row r="29019" spans="3:22" x14ac:dyDescent="0.3">
      <c r="C29019" s="6"/>
      <c r="H29019" s="8"/>
      <c r="I29019" s="4"/>
      <c r="V29019" s="27"/>
    </row>
    <row r="29020" spans="3:22" x14ac:dyDescent="0.3">
      <c r="C29020" s="6"/>
      <c r="H29020" s="8"/>
      <c r="I29020" s="4"/>
      <c r="V29020" s="27"/>
    </row>
    <row r="29021" spans="3:22" x14ac:dyDescent="0.3">
      <c r="C29021" s="6"/>
      <c r="H29021" s="8"/>
      <c r="I29021" s="4"/>
      <c r="V29021" s="27"/>
    </row>
    <row r="29022" spans="3:22" x14ac:dyDescent="0.3">
      <c r="C29022" s="6"/>
      <c r="H29022" s="8"/>
      <c r="I29022" s="4"/>
      <c r="V29022" s="27"/>
    </row>
    <row r="29023" spans="3:22" x14ac:dyDescent="0.3">
      <c r="C29023" s="6"/>
      <c r="H29023" s="8"/>
      <c r="I29023" s="4"/>
      <c r="V29023" s="27"/>
    </row>
    <row r="29024" spans="3:22" x14ac:dyDescent="0.3">
      <c r="C29024" s="6"/>
      <c r="H29024" s="8"/>
      <c r="I29024" s="4"/>
      <c r="V29024" s="27"/>
    </row>
    <row r="29025" spans="3:22" x14ac:dyDescent="0.3">
      <c r="C29025" s="6"/>
      <c r="H29025" s="8"/>
      <c r="I29025" s="4"/>
      <c r="V29025" s="27"/>
    </row>
    <row r="29026" spans="3:22" x14ac:dyDescent="0.3">
      <c r="C29026" s="6"/>
      <c r="H29026" s="8"/>
      <c r="I29026" s="4"/>
      <c r="V29026" s="27"/>
    </row>
    <row r="29027" spans="3:22" x14ac:dyDescent="0.3">
      <c r="C29027" s="6"/>
      <c r="H29027" s="8"/>
      <c r="I29027" s="4"/>
      <c r="V29027" s="27"/>
    </row>
    <row r="29028" spans="3:22" x14ac:dyDescent="0.3">
      <c r="C29028" s="6"/>
      <c r="H29028" s="8"/>
      <c r="I29028" s="4"/>
      <c r="V29028" s="27"/>
    </row>
    <row r="29029" spans="3:22" x14ac:dyDescent="0.3">
      <c r="C29029" s="6"/>
      <c r="H29029" s="8"/>
      <c r="I29029" s="4"/>
      <c r="V29029" s="27"/>
    </row>
    <row r="29030" spans="3:22" x14ac:dyDescent="0.3">
      <c r="C29030" s="6"/>
      <c r="H29030" s="8"/>
      <c r="I29030" s="4"/>
      <c r="V29030" s="27"/>
    </row>
    <row r="29031" spans="3:22" x14ac:dyDescent="0.3">
      <c r="C29031" s="6"/>
      <c r="H29031" s="8"/>
      <c r="I29031" s="4"/>
      <c r="V29031" s="27"/>
    </row>
    <row r="29032" spans="3:22" x14ac:dyDescent="0.3">
      <c r="C29032" s="6"/>
      <c r="H29032" s="8"/>
      <c r="I29032" s="4"/>
      <c r="V29032" s="27"/>
    </row>
    <row r="29033" spans="3:22" x14ac:dyDescent="0.3">
      <c r="C29033" s="6"/>
      <c r="H29033" s="8"/>
      <c r="I29033" s="4"/>
      <c r="V29033" s="27"/>
    </row>
    <row r="29034" spans="3:22" x14ac:dyDescent="0.3">
      <c r="C29034" s="6"/>
      <c r="H29034" s="8"/>
      <c r="I29034" s="4"/>
      <c r="V29034" s="27"/>
    </row>
    <row r="29035" spans="3:22" x14ac:dyDescent="0.3">
      <c r="C29035" s="6"/>
      <c r="H29035" s="8"/>
      <c r="I29035" s="4"/>
      <c r="V29035" s="27"/>
    </row>
    <row r="29036" spans="3:22" x14ac:dyDescent="0.3">
      <c r="C29036" s="6"/>
      <c r="H29036" s="8"/>
      <c r="I29036" s="4"/>
      <c r="V29036" s="27"/>
    </row>
    <row r="29037" spans="3:22" x14ac:dyDescent="0.3">
      <c r="C29037" s="6"/>
      <c r="H29037" s="8"/>
      <c r="I29037" s="4"/>
      <c r="V29037" s="27"/>
    </row>
    <row r="29038" spans="3:22" x14ac:dyDescent="0.3">
      <c r="C29038" s="6"/>
      <c r="H29038" s="8"/>
      <c r="I29038" s="4"/>
      <c r="V29038" s="27"/>
    </row>
    <row r="29039" spans="3:22" x14ac:dyDescent="0.3">
      <c r="C29039" s="6"/>
      <c r="H29039" s="8"/>
      <c r="I29039" s="4"/>
      <c r="V29039" s="27"/>
    </row>
    <row r="29040" spans="3:22" x14ac:dyDescent="0.3">
      <c r="C29040" s="6"/>
      <c r="H29040" s="8"/>
      <c r="I29040" s="4"/>
      <c r="V29040" s="27"/>
    </row>
    <row r="29041" spans="3:22" x14ac:dyDescent="0.3">
      <c r="C29041" s="6"/>
      <c r="H29041" s="8"/>
      <c r="I29041" s="4"/>
      <c r="V29041" s="27"/>
    </row>
    <row r="29042" spans="3:22" x14ac:dyDescent="0.3">
      <c r="C29042" s="6"/>
      <c r="H29042" s="8"/>
      <c r="I29042" s="4"/>
      <c r="V29042" s="27"/>
    </row>
    <row r="29043" spans="3:22" x14ac:dyDescent="0.3">
      <c r="C29043" s="6"/>
      <c r="H29043" s="8"/>
      <c r="I29043" s="4"/>
      <c r="V29043" s="27"/>
    </row>
    <row r="29044" spans="3:22" x14ac:dyDescent="0.3">
      <c r="C29044" s="6"/>
      <c r="H29044" s="8"/>
      <c r="I29044" s="4"/>
      <c r="V29044" s="27"/>
    </row>
    <row r="29045" spans="3:22" x14ac:dyDescent="0.3">
      <c r="C29045" s="6"/>
      <c r="H29045" s="8"/>
      <c r="I29045" s="4"/>
      <c r="V29045" s="27"/>
    </row>
    <row r="29046" spans="3:22" x14ac:dyDescent="0.3">
      <c r="C29046" s="6"/>
      <c r="H29046" s="8"/>
      <c r="I29046" s="4"/>
      <c r="V29046" s="27"/>
    </row>
    <row r="29047" spans="3:22" x14ac:dyDescent="0.3">
      <c r="C29047" s="6"/>
      <c r="H29047" s="8"/>
      <c r="I29047" s="4"/>
      <c r="V29047" s="27"/>
    </row>
    <row r="29048" spans="3:22" x14ac:dyDescent="0.3">
      <c r="C29048" s="6"/>
      <c r="H29048" s="8"/>
      <c r="I29048" s="4"/>
      <c r="V29048" s="27"/>
    </row>
    <row r="29049" spans="3:22" x14ac:dyDescent="0.3">
      <c r="C29049" s="6"/>
      <c r="H29049" s="8"/>
      <c r="I29049" s="4"/>
      <c r="V29049" s="27"/>
    </row>
    <row r="29050" spans="3:22" x14ac:dyDescent="0.3">
      <c r="C29050" s="6"/>
      <c r="H29050" s="8"/>
      <c r="I29050" s="4"/>
      <c r="V29050" s="27"/>
    </row>
    <row r="29051" spans="3:22" x14ac:dyDescent="0.3">
      <c r="C29051" s="6"/>
      <c r="H29051" s="8"/>
      <c r="I29051" s="4"/>
      <c r="V29051" s="27"/>
    </row>
    <row r="29052" spans="3:22" x14ac:dyDescent="0.3">
      <c r="C29052" s="6"/>
      <c r="H29052" s="8"/>
      <c r="I29052" s="4"/>
      <c r="V29052" s="27"/>
    </row>
    <row r="29053" spans="3:22" x14ac:dyDescent="0.3">
      <c r="C29053" s="6"/>
      <c r="H29053" s="8"/>
      <c r="I29053" s="4"/>
      <c r="V29053" s="27"/>
    </row>
    <row r="29054" spans="3:22" x14ac:dyDescent="0.3">
      <c r="C29054" s="6"/>
      <c r="H29054" s="8"/>
      <c r="I29054" s="4"/>
      <c r="V29054" s="27"/>
    </row>
    <row r="29055" spans="3:22" x14ac:dyDescent="0.3">
      <c r="C29055" s="6"/>
      <c r="H29055" s="8"/>
      <c r="I29055" s="4"/>
      <c r="V29055" s="27"/>
    </row>
    <row r="29056" spans="3:22" x14ac:dyDescent="0.3">
      <c r="C29056" s="6"/>
      <c r="H29056" s="8"/>
      <c r="I29056" s="4"/>
      <c r="V29056" s="27"/>
    </row>
    <row r="29057" spans="3:22" x14ac:dyDescent="0.3">
      <c r="C29057" s="6"/>
      <c r="H29057" s="8"/>
      <c r="I29057" s="4"/>
      <c r="V29057" s="27"/>
    </row>
    <row r="29058" spans="3:22" x14ac:dyDescent="0.3">
      <c r="C29058" s="6"/>
      <c r="H29058" s="8"/>
      <c r="I29058" s="4"/>
      <c r="V29058" s="27"/>
    </row>
    <row r="29059" spans="3:22" x14ac:dyDescent="0.3">
      <c r="C29059" s="6"/>
      <c r="H29059" s="8"/>
      <c r="I29059" s="4"/>
      <c r="V29059" s="27"/>
    </row>
    <row r="29060" spans="3:22" x14ac:dyDescent="0.3">
      <c r="C29060" s="6"/>
      <c r="H29060" s="8"/>
      <c r="I29060" s="4"/>
      <c r="V29060" s="27"/>
    </row>
    <row r="29061" spans="3:22" x14ac:dyDescent="0.3">
      <c r="C29061" s="6"/>
      <c r="H29061" s="8"/>
      <c r="I29061" s="4"/>
      <c r="V29061" s="27"/>
    </row>
    <row r="29062" spans="3:22" x14ac:dyDescent="0.3">
      <c r="C29062" s="6"/>
      <c r="H29062" s="8"/>
      <c r="I29062" s="4"/>
      <c r="V29062" s="27"/>
    </row>
    <row r="29063" spans="3:22" x14ac:dyDescent="0.3">
      <c r="C29063" s="6"/>
      <c r="H29063" s="8"/>
      <c r="I29063" s="4"/>
      <c r="V29063" s="27"/>
    </row>
    <row r="29064" spans="3:22" x14ac:dyDescent="0.3">
      <c r="C29064" s="6"/>
      <c r="H29064" s="8"/>
      <c r="I29064" s="4"/>
      <c r="V29064" s="27"/>
    </row>
    <row r="29065" spans="3:22" x14ac:dyDescent="0.3">
      <c r="C29065" s="6"/>
      <c r="H29065" s="8"/>
      <c r="I29065" s="4"/>
      <c r="V29065" s="27"/>
    </row>
    <row r="29066" spans="3:22" x14ac:dyDescent="0.3">
      <c r="C29066" s="6"/>
      <c r="H29066" s="8"/>
      <c r="I29066" s="4"/>
      <c r="V29066" s="27"/>
    </row>
    <row r="29067" spans="3:22" x14ac:dyDescent="0.3">
      <c r="C29067" s="6"/>
      <c r="H29067" s="8"/>
      <c r="I29067" s="4"/>
      <c r="V29067" s="27"/>
    </row>
    <row r="29068" spans="3:22" x14ac:dyDescent="0.3">
      <c r="C29068" s="6"/>
      <c r="H29068" s="8"/>
      <c r="I29068" s="4"/>
      <c r="V29068" s="27"/>
    </row>
    <row r="29069" spans="3:22" x14ac:dyDescent="0.3">
      <c r="C29069" s="6"/>
      <c r="H29069" s="8"/>
      <c r="I29069" s="4"/>
      <c r="V29069" s="27"/>
    </row>
    <row r="29070" spans="3:22" x14ac:dyDescent="0.3">
      <c r="C29070" s="6"/>
      <c r="H29070" s="8"/>
      <c r="I29070" s="4"/>
      <c r="V29070" s="27"/>
    </row>
    <row r="29071" spans="3:22" x14ac:dyDescent="0.3">
      <c r="C29071" s="6"/>
      <c r="H29071" s="8"/>
      <c r="I29071" s="4"/>
      <c r="V29071" s="27"/>
    </row>
    <row r="29072" spans="3:22" x14ac:dyDescent="0.3">
      <c r="C29072" s="6"/>
      <c r="H29072" s="8"/>
      <c r="I29072" s="4"/>
      <c r="V29072" s="27"/>
    </row>
    <row r="29073" spans="3:22" x14ac:dyDescent="0.3">
      <c r="C29073" s="6"/>
      <c r="H29073" s="8"/>
      <c r="I29073" s="4"/>
      <c r="V29073" s="27"/>
    </row>
    <row r="29074" spans="3:22" x14ac:dyDescent="0.3">
      <c r="C29074" s="6"/>
      <c r="H29074" s="8"/>
      <c r="I29074" s="4"/>
      <c r="V29074" s="27"/>
    </row>
    <row r="29075" spans="3:22" x14ac:dyDescent="0.3">
      <c r="C29075" s="6"/>
      <c r="H29075" s="8"/>
      <c r="I29075" s="4"/>
      <c r="V29075" s="27"/>
    </row>
    <row r="29076" spans="3:22" x14ac:dyDescent="0.3">
      <c r="C29076" s="6"/>
      <c r="H29076" s="8"/>
      <c r="I29076" s="4"/>
      <c r="V29076" s="27"/>
    </row>
    <row r="29077" spans="3:22" x14ac:dyDescent="0.3">
      <c r="C29077" s="6"/>
      <c r="H29077" s="8"/>
      <c r="I29077" s="4"/>
      <c r="V29077" s="27"/>
    </row>
    <row r="29078" spans="3:22" x14ac:dyDescent="0.3">
      <c r="C29078" s="6"/>
      <c r="H29078" s="8"/>
      <c r="I29078" s="4"/>
      <c r="V29078" s="27"/>
    </row>
    <row r="29079" spans="3:22" x14ac:dyDescent="0.3">
      <c r="C29079" s="6"/>
      <c r="H29079" s="8"/>
      <c r="I29079" s="4"/>
      <c r="V29079" s="27"/>
    </row>
    <row r="29080" spans="3:22" x14ac:dyDescent="0.3">
      <c r="C29080" s="6"/>
      <c r="H29080" s="8"/>
      <c r="I29080" s="4"/>
      <c r="V29080" s="27"/>
    </row>
    <row r="29081" spans="3:22" x14ac:dyDescent="0.3">
      <c r="C29081" s="6"/>
      <c r="H29081" s="8"/>
      <c r="I29081" s="4"/>
      <c r="V29081" s="27"/>
    </row>
    <row r="29082" spans="3:22" x14ac:dyDescent="0.3">
      <c r="C29082" s="6"/>
      <c r="H29082" s="8"/>
      <c r="I29082" s="4"/>
      <c r="V29082" s="27"/>
    </row>
    <row r="29083" spans="3:22" x14ac:dyDescent="0.3">
      <c r="C29083" s="6"/>
      <c r="H29083" s="8"/>
      <c r="I29083" s="4"/>
      <c r="V29083" s="27"/>
    </row>
    <row r="29084" spans="3:22" x14ac:dyDescent="0.3">
      <c r="C29084" s="6"/>
      <c r="H29084" s="8"/>
      <c r="I29084" s="4"/>
      <c r="V29084" s="27"/>
    </row>
    <row r="29085" spans="3:22" x14ac:dyDescent="0.3">
      <c r="C29085" s="6"/>
      <c r="H29085" s="8"/>
      <c r="I29085" s="4"/>
      <c r="V29085" s="27"/>
    </row>
    <row r="29086" spans="3:22" x14ac:dyDescent="0.3">
      <c r="C29086" s="6"/>
      <c r="H29086" s="8"/>
      <c r="I29086" s="4"/>
      <c r="V29086" s="27"/>
    </row>
    <row r="29087" spans="3:22" x14ac:dyDescent="0.3">
      <c r="C29087" s="6"/>
      <c r="H29087" s="8"/>
      <c r="I29087" s="4"/>
      <c r="V29087" s="27"/>
    </row>
    <row r="29088" spans="3:22" x14ac:dyDescent="0.3">
      <c r="C29088" s="6"/>
      <c r="H29088" s="8"/>
      <c r="I29088" s="4"/>
      <c r="V29088" s="27"/>
    </row>
    <row r="29089" spans="3:22" x14ac:dyDescent="0.3">
      <c r="C29089" s="6"/>
      <c r="H29089" s="8"/>
      <c r="I29089" s="4"/>
      <c r="V29089" s="27"/>
    </row>
    <row r="29090" spans="3:22" x14ac:dyDescent="0.3">
      <c r="C29090" s="6"/>
      <c r="H29090" s="8"/>
      <c r="I29090" s="4"/>
      <c r="V29090" s="27"/>
    </row>
    <row r="29091" spans="3:22" x14ac:dyDescent="0.3">
      <c r="C29091" s="6"/>
      <c r="H29091" s="8"/>
      <c r="I29091" s="4"/>
      <c r="V29091" s="27"/>
    </row>
    <row r="29092" spans="3:22" x14ac:dyDescent="0.3">
      <c r="C29092" s="6"/>
      <c r="H29092" s="8"/>
      <c r="I29092" s="4"/>
      <c r="V29092" s="27"/>
    </row>
    <row r="29093" spans="3:22" x14ac:dyDescent="0.3">
      <c r="C29093" s="6"/>
      <c r="H29093" s="8"/>
      <c r="I29093" s="4"/>
      <c r="V29093" s="27"/>
    </row>
    <row r="29094" spans="3:22" x14ac:dyDescent="0.3">
      <c r="C29094" s="6"/>
      <c r="H29094" s="8"/>
      <c r="I29094" s="4"/>
      <c r="V29094" s="27"/>
    </row>
    <row r="29095" spans="3:22" x14ac:dyDescent="0.3">
      <c r="C29095" s="6"/>
      <c r="H29095" s="8"/>
      <c r="I29095" s="4"/>
      <c r="V29095" s="27"/>
    </row>
    <row r="29096" spans="3:22" x14ac:dyDescent="0.3">
      <c r="C29096" s="6"/>
      <c r="H29096" s="8"/>
      <c r="I29096" s="4"/>
      <c r="V29096" s="27"/>
    </row>
    <row r="29097" spans="3:22" x14ac:dyDescent="0.3">
      <c r="C29097" s="6"/>
      <c r="H29097" s="8"/>
      <c r="I29097" s="4"/>
      <c r="V29097" s="27"/>
    </row>
    <row r="29098" spans="3:22" x14ac:dyDescent="0.3">
      <c r="C29098" s="6"/>
      <c r="H29098" s="8"/>
      <c r="I29098" s="4"/>
      <c r="V29098" s="27"/>
    </row>
    <row r="29099" spans="3:22" x14ac:dyDescent="0.3">
      <c r="C29099" s="6"/>
      <c r="H29099" s="8"/>
      <c r="I29099" s="4"/>
      <c r="V29099" s="27"/>
    </row>
    <row r="29100" spans="3:22" x14ac:dyDescent="0.3">
      <c r="C29100" s="6"/>
      <c r="H29100" s="8"/>
      <c r="I29100" s="4"/>
      <c r="V29100" s="27"/>
    </row>
    <row r="29101" spans="3:22" x14ac:dyDescent="0.3">
      <c r="C29101" s="6"/>
      <c r="H29101" s="8"/>
      <c r="I29101" s="4"/>
      <c r="V29101" s="27"/>
    </row>
    <row r="29102" spans="3:22" x14ac:dyDescent="0.3">
      <c r="C29102" s="6"/>
      <c r="H29102" s="8"/>
      <c r="I29102" s="4"/>
      <c r="V29102" s="27"/>
    </row>
    <row r="29103" spans="3:22" x14ac:dyDescent="0.3">
      <c r="C29103" s="6"/>
      <c r="H29103" s="8"/>
      <c r="I29103" s="4"/>
      <c r="V29103" s="27"/>
    </row>
    <row r="29104" spans="3:22" x14ac:dyDescent="0.3">
      <c r="C29104" s="6"/>
      <c r="H29104" s="8"/>
      <c r="I29104" s="4"/>
      <c r="V29104" s="27"/>
    </row>
    <row r="29105" spans="3:22" x14ac:dyDescent="0.3">
      <c r="C29105" s="6"/>
      <c r="H29105" s="8"/>
      <c r="I29105" s="4"/>
      <c r="V29105" s="27"/>
    </row>
    <row r="29106" spans="3:22" x14ac:dyDescent="0.3">
      <c r="C29106" s="6"/>
      <c r="H29106" s="8"/>
      <c r="I29106" s="4"/>
      <c r="V29106" s="27"/>
    </row>
    <row r="29107" spans="3:22" x14ac:dyDescent="0.3">
      <c r="C29107" s="6"/>
      <c r="H29107" s="8"/>
      <c r="I29107" s="4"/>
      <c r="V29107" s="27"/>
    </row>
    <row r="29108" spans="3:22" x14ac:dyDescent="0.3">
      <c r="C29108" s="6"/>
      <c r="H29108" s="8"/>
      <c r="I29108" s="4"/>
      <c r="V29108" s="27"/>
    </row>
    <row r="29109" spans="3:22" x14ac:dyDescent="0.3">
      <c r="C29109" s="6"/>
      <c r="H29109" s="8"/>
      <c r="I29109" s="4"/>
      <c r="V29109" s="27"/>
    </row>
    <row r="29110" spans="3:22" x14ac:dyDescent="0.3">
      <c r="C29110" s="6"/>
      <c r="H29110" s="8"/>
      <c r="I29110" s="4"/>
      <c r="V29110" s="27"/>
    </row>
    <row r="29111" spans="3:22" x14ac:dyDescent="0.3">
      <c r="C29111" s="6"/>
      <c r="H29111" s="8"/>
      <c r="I29111" s="4"/>
      <c r="V29111" s="27"/>
    </row>
    <row r="29112" spans="3:22" x14ac:dyDescent="0.3">
      <c r="C29112" s="6"/>
      <c r="H29112" s="8"/>
      <c r="I29112" s="4"/>
      <c r="V29112" s="27"/>
    </row>
    <row r="29113" spans="3:22" x14ac:dyDescent="0.3">
      <c r="C29113" s="6"/>
      <c r="H29113" s="8"/>
      <c r="I29113" s="4"/>
      <c r="V29113" s="27"/>
    </row>
    <row r="29114" spans="3:22" x14ac:dyDescent="0.3">
      <c r="C29114" s="6"/>
      <c r="H29114" s="8"/>
      <c r="I29114" s="4"/>
      <c r="V29114" s="27"/>
    </row>
    <row r="29115" spans="3:22" x14ac:dyDescent="0.3">
      <c r="C29115" s="6"/>
      <c r="H29115" s="8"/>
      <c r="I29115" s="4"/>
      <c r="V29115" s="27"/>
    </row>
    <row r="29116" spans="3:22" x14ac:dyDescent="0.3">
      <c r="C29116" s="6"/>
      <c r="H29116" s="8"/>
      <c r="I29116" s="4"/>
      <c r="V29116" s="27"/>
    </row>
    <row r="29117" spans="3:22" x14ac:dyDescent="0.3">
      <c r="C29117" s="6"/>
      <c r="H29117" s="8"/>
      <c r="I29117" s="4"/>
      <c r="V29117" s="27"/>
    </row>
    <row r="29118" spans="3:22" x14ac:dyDescent="0.3">
      <c r="C29118" s="6"/>
      <c r="H29118" s="8"/>
      <c r="I29118" s="4"/>
      <c r="V29118" s="27"/>
    </row>
    <row r="29119" spans="3:22" x14ac:dyDescent="0.3">
      <c r="C29119" s="6"/>
      <c r="H29119" s="8"/>
      <c r="I29119" s="4"/>
      <c r="V29119" s="27"/>
    </row>
    <row r="29120" spans="3:22" x14ac:dyDescent="0.3">
      <c r="C29120" s="6"/>
      <c r="H29120" s="8"/>
      <c r="I29120" s="4"/>
      <c r="V29120" s="27"/>
    </row>
    <row r="29121" spans="3:22" x14ac:dyDescent="0.3">
      <c r="C29121" s="6"/>
      <c r="H29121" s="8"/>
      <c r="I29121" s="4"/>
      <c r="V29121" s="27"/>
    </row>
    <row r="29122" spans="3:22" x14ac:dyDescent="0.3">
      <c r="C29122" s="6"/>
      <c r="H29122" s="8"/>
      <c r="I29122" s="4"/>
      <c r="V29122" s="27"/>
    </row>
    <row r="29123" spans="3:22" x14ac:dyDescent="0.3">
      <c r="C29123" s="6"/>
      <c r="H29123" s="8"/>
      <c r="I29123" s="4"/>
      <c r="V29123" s="27"/>
    </row>
    <row r="29124" spans="3:22" x14ac:dyDescent="0.3">
      <c r="C29124" s="6"/>
      <c r="H29124" s="8"/>
      <c r="I29124" s="4"/>
      <c r="V29124" s="27"/>
    </row>
    <row r="29125" spans="3:22" x14ac:dyDescent="0.3">
      <c r="C29125" s="6"/>
      <c r="H29125" s="8"/>
      <c r="I29125" s="4"/>
      <c r="V29125" s="27"/>
    </row>
    <row r="29126" spans="3:22" x14ac:dyDescent="0.3">
      <c r="C29126" s="6"/>
      <c r="H29126" s="8"/>
      <c r="I29126" s="4"/>
      <c r="V29126" s="27"/>
    </row>
    <row r="29127" spans="3:22" x14ac:dyDescent="0.3">
      <c r="C29127" s="6"/>
      <c r="H29127" s="8"/>
      <c r="I29127" s="4"/>
      <c r="V29127" s="27"/>
    </row>
    <row r="29128" spans="3:22" x14ac:dyDescent="0.3">
      <c r="C29128" s="6"/>
      <c r="H29128" s="8"/>
      <c r="I29128" s="4"/>
      <c r="V29128" s="27"/>
    </row>
    <row r="29129" spans="3:22" x14ac:dyDescent="0.3">
      <c r="C29129" s="6"/>
      <c r="H29129" s="8"/>
      <c r="I29129" s="4"/>
      <c r="V29129" s="27"/>
    </row>
    <row r="29130" spans="3:22" x14ac:dyDescent="0.3">
      <c r="C29130" s="6"/>
      <c r="H29130" s="8"/>
      <c r="I29130" s="4"/>
      <c r="V29130" s="27"/>
    </row>
    <row r="29131" spans="3:22" x14ac:dyDescent="0.3">
      <c r="C29131" s="6"/>
      <c r="H29131" s="8"/>
      <c r="I29131" s="4"/>
      <c r="V29131" s="27"/>
    </row>
    <row r="29132" spans="3:22" x14ac:dyDescent="0.3">
      <c r="C29132" s="6"/>
      <c r="H29132" s="8"/>
      <c r="I29132" s="4"/>
      <c r="V29132" s="27"/>
    </row>
    <row r="29133" spans="3:22" x14ac:dyDescent="0.3">
      <c r="C29133" s="6"/>
      <c r="H29133" s="8"/>
      <c r="I29133" s="4"/>
      <c r="V29133" s="27"/>
    </row>
    <row r="29134" spans="3:22" x14ac:dyDescent="0.3">
      <c r="C29134" s="6"/>
      <c r="H29134" s="8"/>
      <c r="I29134" s="4"/>
      <c r="V29134" s="27"/>
    </row>
    <row r="29135" spans="3:22" x14ac:dyDescent="0.3">
      <c r="C29135" s="6"/>
      <c r="H29135" s="8"/>
      <c r="I29135" s="4"/>
      <c r="V29135" s="27"/>
    </row>
    <row r="29136" spans="3:22" x14ac:dyDescent="0.3">
      <c r="C29136" s="6"/>
      <c r="H29136" s="8"/>
      <c r="I29136" s="4"/>
      <c r="V29136" s="27"/>
    </row>
    <row r="29137" spans="3:22" x14ac:dyDescent="0.3">
      <c r="C29137" s="6"/>
      <c r="H29137" s="8"/>
      <c r="I29137" s="4"/>
      <c r="V29137" s="27"/>
    </row>
    <row r="29138" spans="3:22" x14ac:dyDescent="0.3">
      <c r="C29138" s="6"/>
      <c r="H29138" s="8"/>
      <c r="I29138" s="4"/>
      <c r="V29138" s="27"/>
    </row>
    <row r="29139" spans="3:22" x14ac:dyDescent="0.3">
      <c r="C29139" s="6"/>
      <c r="H29139" s="8"/>
      <c r="I29139" s="4"/>
      <c r="V29139" s="27"/>
    </row>
    <row r="29140" spans="3:22" x14ac:dyDescent="0.3">
      <c r="C29140" s="6"/>
      <c r="H29140" s="8"/>
      <c r="I29140" s="4"/>
      <c r="V29140" s="27"/>
    </row>
    <row r="29141" spans="3:22" x14ac:dyDescent="0.3">
      <c r="C29141" s="6"/>
      <c r="H29141" s="8"/>
      <c r="I29141" s="4"/>
      <c r="V29141" s="27"/>
    </row>
    <row r="29142" spans="3:22" x14ac:dyDescent="0.3">
      <c r="C29142" s="6"/>
      <c r="H29142" s="8"/>
      <c r="I29142" s="4"/>
      <c r="V29142" s="27"/>
    </row>
    <row r="29143" spans="3:22" x14ac:dyDescent="0.3">
      <c r="C29143" s="6"/>
      <c r="H29143" s="8"/>
      <c r="I29143" s="4"/>
      <c r="V29143" s="27"/>
    </row>
    <row r="29144" spans="3:22" x14ac:dyDescent="0.3">
      <c r="C29144" s="6"/>
      <c r="H29144" s="8"/>
      <c r="I29144" s="4"/>
      <c r="V29144" s="27"/>
    </row>
    <row r="29145" spans="3:22" x14ac:dyDescent="0.3">
      <c r="C29145" s="6"/>
      <c r="H29145" s="8"/>
      <c r="I29145" s="4"/>
      <c r="V29145" s="27"/>
    </row>
    <row r="29146" spans="3:22" x14ac:dyDescent="0.3">
      <c r="C29146" s="6"/>
      <c r="H29146" s="8"/>
      <c r="I29146" s="4"/>
      <c r="V29146" s="27"/>
    </row>
    <row r="29147" spans="3:22" x14ac:dyDescent="0.3">
      <c r="C29147" s="6"/>
      <c r="H29147" s="8"/>
      <c r="I29147" s="4"/>
      <c r="V29147" s="27"/>
    </row>
    <row r="29148" spans="3:22" x14ac:dyDescent="0.3">
      <c r="C29148" s="6"/>
      <c r="H29148" s="8"/>
      <c r="I29148" s="4"/>
      <c r="V29148" s="27"/>
    </row>
    <row r="29149" spans="3:22" x14ac:dyDescent="0.3">
      <c r="C29149" s="6"/>
      <c r="H29149" s="8"/>
      <c r="I29149" s="4"/>
      <c r="V29149" s="27"/>
    </row>
    <row r="29150" spans="3:22" x14ac:dyDescent="0.3">
      <c r="C29150" s="6"/>
      <c r="H29150" s="8"/>
      <c r="I29150" s="4"/>
      <c r="V29150" s="27"/>
    </row>
    <row r="29151" spans="3:22" x14ac:dyDescent="0.3">
      <c r="C29151" s="6"/>
      <c r="H29151" s="8"/>
      <c r="I29151" s="4"/>
      <c r="V29151" s="27"/>
    </row>
    <row r="29152" spans="3:22" x14ac:dyDescent="0.3">
      <c r="C29152" s="6"/>
      <c r="H29152" s="8"/>
      <c r="I29152" s="4"/>
      <c r="V29152" s="27"/>
    </row>
    <row r="29153" spans="3:22" x14ac:dyDescent="0.3">
      <c r="C29153" s="6"/>
      <c r="H29153" s="8"/>
      <c r="I29153" s="4"/>
      <c r="V29153" s="27"/>
    </row>
    <row r="29154" spans="3:22" x14ac:dyDescent="0.3">
      <c r="C29154" s="6"/>
      <c r="H29154" s="8"/>
      <c r="I29154" s="4"/>
      <c r="V29154" s="27"/>
    </row>
    <row r="29155" spans="3:22" x14ac:dyDescent="0.3">
      <c r="C29155" s="6"/>
      <c r="H29155" s="8"/>
      <c r="I29155" s="4"/>
      <c r="V29155" s="27"/>
    </row>
    <row r="29156" spans="3:22" x14ac:dyDescent="0.3">
      <c r="C29156" s="6"/>
      <c r="H29156" s="8"/>
      <c r="I29156" s="4"/>
      <c r="V29156" s="27"/>
    </row>
    <row r="29157" spans="3:22" x14ac:dyDescent="0.3">
      <c r="C29157" s="6"/>
      <c r="H29157" s="8"/>
      <c r="I29157" s="4"/>
      <c r="V29157" s="27"/>
    </row>
    <row r="29158" spans="3:22" x14ac:dyDescent="0.3">
      <c r="C29158" s="6"/>
      <c r="H29158" s="8"/>
      <c r="I29158" s="4"/>
      <c r="V29158" s="27"/>
    </row>
    <row r="29159" spans="3:22" x14ac:dyDescent="0.3">
      <c r="C29159" s="6"/>
      <c r="H29159" s="8"/>
      <c r="I29159" s="4"/>
      <c r="V29159" s="27"/>
    </row>
    <row r="29160" spans="3:22" x14ac:dyDescent="0.3">
      <c r="C29160" s="6"/>
      <c r="H29160" s="8"/>
      <c r="I29160" s="4"/>
      <c r="V29160" s="27"/>
    </row>
    <row r="29161" spans="3:22" x14ac:dyDescent="0.3">
      <c r="C29161" s="6"/>
      <c r="H29161" s="8"/>
      <c r="I29161" s="4"/>
      <c r="V29161" s="27"/>
    </row>
    <row r="29162" spans="3:22" x14ac:dyDescent="0.3">
      <c r="C29162" s="6"/>
      <c r="H29162" s="8"/>
      <c r="I29162" s="4"/>
      <c r="V29162" s="27"/>
    </row>
    <row r="29163" spans="3:22" x14ac:dyDescent="0.3">
      <c r="C29163" s="6"/>
      <c r="H29163" s="8"/>
      <c r="I29163" s="4"/>
      <c r="V29163" s="27"/>
    </row>
    <row r="29164" spans="3:22" x14ac:dyDescent="0.3">
      <c r="C29164" s="6"/>
      <c r="H29164" s="8"/>
      <c r="I29164" s="4"/>
      <c r="V29164" s="27"/>
    </row>
    <row r="29165" spans="3:22" x14ac:dyDescent="0.3">
      <c r="C29165" s="6"/>
      <c r="H29165" s="8"/>
      <c r="I29165" s="4"/>
      <c r="V29165" s="27"/>
    </row>
    <row r="29166" spans="3:22" x14ac:dyDescent="0.3">
      <c r="C29166" s="6"/>
      <c r="H29166" s="8"/>
      <c r="I29166" s="4"/>
      <c r="V29166" s="27"/>
    </row>
    <row r="29167" spans="3:22" x14ac:dyDescent="0.3">
      <c r="C29167" s="6"/>
      <c r="H29167" s="8"/>
      <c r="I29167" s="4"/>
      <c r="V29167" s="27"/>
    </row>
    <row r="29168" spans="3:22" x14ac:dyDescent="0.3">
      <c r="C29168" s="6"/>
      <c r="H29168" s="8"/>
      <c r="I29168" s="4"/>
      <c r="V29168" s="27"/>
    </row>
    <row r="29169" spans="3:22" x14ac:dyDescent="0.3">
      <c r="C29169" s="6"/>
      <c r="H29169" s="8"/>
      <c r="I29169" s="4"/>
      <c r="V29169" s="27"/>
    </row>
    <row r="29170" spans="3:22" x14ac:dyDescent="0.3">
      <c r="C29170" s="6"/>
      <c r="H29170" s="8"/>
      <c r="I29170" s="4"/>
      <c r="V29170" s="27"/>
    </row>
    <row r="29171" spans="3:22" x14ac:dyDescent="0.3">
      <c r="C29171" s="6"/>
      <c r="H29171" s="8"/>
      <c r="I29171" s="4"/>
      <c r="V29171" s="27"/>
    </row>
    <row r="29172" spans="3:22" x14ac:dyDescent="0.3">
      <c r="C29172" s="6"/>
      <c r="H29172" s="8"/>
      <c r="I29172" s="4"/>
      <c r="V29172" s="27"/>
    </row>
    <row r="29173" spans="3:22" x14ac:dyDescent="0.3">
      <c r="C29173" s="6"/>
      <c r="H29173" s="8"/>
      <c r="I29173" s="4"/>
      <c r="V29173" s="27"/>
    </row>
    <row r="29174" spans="3:22" x14ac:dyDescent="0.3">
      <c r="C29174" s="6"/>
      <c r="H29174" s="8"/>
      <c r="I29174" s="4"/>
      <c r="V29174" s="27"/>
    </row>
    <row r="29175" spans="3:22" x14ac:dyDescent="0.3">
      <c r="C29175" s="6"/>
      <c r="H29175" s="8"/>
      <c r="I29175" s="4"/>
      <c r="V29175" s="27"/>
    </row>
    <row r="29176" spans="3:22" x14ac:dyDescent="0.3">
      <c r="C29176" s="6"/>
      <c r="H29176" s="8"/>
      <c r="I29176" s="4"/>
      <c r="V29176" s="27"/>
    </row>
    <row r="29177" spans="3:22" x14ac:dyDescent="0.3">
      <c r="C29177" s="6"/>
      <c r="H29177" s="8"/>
      <c r="I29177" s="4"/>
      <c r="V29177" s="27"/>
    </row>
    <row r="29178" spans="3:22" x14ac:dyDescent="0.3">
      <c r="C29178" s="6"/>
      <c r="H29178" s="8"/>
      <c r="I29178" s="4"/>
      <c r="V29178" s="27"/>
    </row>
    <row r="29179" spans="3:22" x14ac:dyDescent="0.3">
      <c r="C29179" s="6"/>
      <c r="H29179" s="8"/>
      <c r="I29179" s="4"/>
      <c r="V29179" s="27"/>
    </row>
    <row r="29180" spans="3:22" x14ac:dyDescent="0.3">
      <c r="C29180" s="6"/>
      <c r="H29180" s="8"/>
      <c r="I29180" s="4"/>
      <c r="V29180" s="27"/>
    </row>
    <row r="29181" spans="3:22" x14ac:dyDescent="0.3">
      <c r="C29181" s="6"/>
      <c r="H29181" s="8"/>
      <c r="I29181" s="4"/>
      <c r="V29181" s="27"/>
    </row>
    <row r="29182" spans="3:22" x14ac:dyDescent="0.3">
      <c r="C29182" s="6"/>
      <c r="H29182" s="8"/>
      <c r="I29182" s="4"/>
      <c r="V29182" s="27"/>
    </row>
    <row r="29183" spans="3:22" x14ac:dyDescent="0.3">
      <c r="C29183" s="6"/>
      <c r="H29183" s="8"/>
      <c r="I29183" s="4"/>
      <c r="V29183" s="27"/>
    </row>
    <row r="29184" spans="3:22" x14ac:dyDescent="0.3">
      <c r="C29184" s="6"/>
      <c r="H29184" s="8"/>
      <c r="I29184" s="4"/>
      <c r="V29184" s="27"/>
    </row>
    <row r="29185" spans="3:22" x14ac:dyDescent="0.3">
      <c r="C29185" s="6"/>
      <c r="H29185" s="8"/>
      <c r="I29185" s="4"/>
      <c r="V29185" s="27"/>
    </row>
    <row r="29186" spans="3:22" x14ac:dyDescent="0.3">
      <c r="C29186" s="6"/>
      <c r="H29186" s="8"/>
      <c r="I29186" s="4"/>
      <c r="V29186" s="27"/>
    </row>
    <row r="29187" spans="3:22" x14ac:dyDescent="0.3">
      <c r="C29187" s="6"/>
      <c r="H29187" s="8"/>
      <c r="I29187" s="4"/>
      <c r="V29187" s="27"/>
    </row>
    <row r="29188" spans="3:22" x14ac:dyDescent="0.3">
      <c r="C29188" s="6"/>
      <c r="H29188" s="8"/>
      <c r="I29188" s="4"/>
      <c r="V29188" s="27"/>
    </row>
    <row r="29189" spans="3:22" x14ac:dyDescent="0.3">
      <c r="C29189" s="6"/>
      <c r="H29189" s="8"/>
      <c r="I29189" s="4"/>
      <c r="V29189" s="27"/>
    </row>
    <row r="29190" spans="3:22" x14ac:dyDescent="0.3">
      <c r="C29190" s="6"/>
      <c r="H29190" s="8"/>
      <c r="I29190" s="4"/>
      <c r="V29190" s="27"/>
    </row>
    <row r="29191" spans="3:22" x14ac:dyDescent="0.3">
      <c r="C29191" s="6"/>
      <c r="H29191" s="8"/>
      <c r="I29191" s="4"/>
      <c r="V29191" s="27"/>
    </row>
    <row r="29192" spans="3:22" x14ac:dyDescent="0.3">
      <c r="C29192" s="6"/>
      <c r="H29192" s="8"/>
      <c r="I29192" s="4"/>
      <c r="V29192" s="27"/>
    </row>
    <row r="29193" spans="3:22" x14ac:dyDescent="0.3">
      <c r="C29193" s="6"/>
      <c r="H29193" s="8"/>
      <c r="I29193" s="4"/>
      <c r="V29193" s="27"/>
    </row>
    <row r="29194" spans="3:22" x14ac:dyDescent="0.3">
      <c r="C29194" s="6"/>
      <c r="H29194" s="8"/>
      <c r="I29194" s="4"/>
      <c r="V29194" s="27"/>
    </row>
    <row r="29195" spans="3:22" x14ac:dyDescent="0.3">
      <c r="C29195" s="6"/>
      <c r="H29195" s="8"/>
      <c r="I29195" s="4"/>
      <c r="V29195" s="27"/>
    </row>
    <row r="29196" spans="3:22" x14ac:dyDescent="0.3">
      <c r="C29196" s="6"/>
      <c r="H29196" s="8"/>
      <c r="I29196" s="4"/>
      <c r="V29196" s="27"/>
    </row>
    <row r="29197" spans="3:22" x14ac:dyDescent="0.3">
      <c r="C29197" s="6"/>
      <c r="H29197" s="8"/>
      <c r="I29197" s="4"/>
      <c r="V29197" s="27"/>
    </row>
    <row r="29198" spans="3:22" x14ac:dyDescent="0.3">
      <c r="C29198" s="6"/>
      <c r="H29198" s="8"/>
      <c r="I29198" s="4"/>
      <c r="V29198" s="27"/>
    </row>
    <row r="29199" spans="3:22" x14ac:dyDescent="0.3">
      <c r="C29199" s="6"/>
      <c r="H29199" s="8"/>
      <c r="I29199" s="4"/>
      <c r="V29199" s="27"/>
    </row>
    <row r="29200" spans="3:22" x14ac:dyDescent="0.3">
      <c r="C29200" s="6"/>
      <c r="H29200" s="8"/>
      <c r="I29200" s="4"/>
      <c r="V29200" s="27"/>
    </row>
    <row r="29201" spans="3:22" x14ac:dyDescent="0.3">
      <c r="C29201" s="6"/>
      <c r="H29201" s="8"/>
      <c r="I29201" s="4"/>
      <c r="V29201" s="27"/>
    </row>
    <row r="29202" spans="3:22" x14ac:dyDescent="0.3">
      <c r="C29202" s="6"/>
      <c r="H29202" s="8"/>
      <c r="I29202" s="4"/>
      <c r="V29202" s="27"/>
    </row>
    <row r="29203" spans="3:22" x14ac:dyDescent="0.3">
      <c r="C29203" s="6"/>
      <c r="H29203" s="8"/>
      <c r="I29203" s="4"/>
      <c r="V29203" s="27"/>
    </row>
    <row r="29204" spans="3:22" x14ac:dyDescent="0.3">
      <c r="C29204" s="6"/>
      <c r="H29204" s="8"/>
      <c r="I29204" s="4"/>
      <c r="V29204" s="27"/>
    </row>
    <row r="29205" spans="3:22" x14ac:dyDescent="0.3">
      <c r="C29205" s="6"/>
      <c r="H29205" s="8"/>
      <c r="I29205" s="4"/>
      <c r="V29205" s="27"/>
    </row>
    <row r="29206" spans="3:22" x14ac:dyDescent="0.3">
      <c r="C29206" s="6"/>
      <c r="H29206" s="8"/>
      <c r="I29206" s="4"/>
      <c r="V29206" s="27"/>
    </row>
    <row r="29207" spans="3:22" x14ac:dyDescent="0.3">
      <c r="C29207" s="6"/>
      <c r="H29207" s="8"/>
      <c r="I29207" s="4"/>
      <c r="V29207" s="27"/>
    </row>
    <row r="29208" spans="3:22" x14ac:dyDescent="0.3">
      <c r="C29208" s="6"/>
      <c r="H29208" s="8"/>
      <c r="I29208" s="4"/>
      <c r="V29208" s="27"/>
    </row>
    <row r="29209" spans="3:22" x14ac:dyDescent="0.3">
      <c r="C29209" s="6"/>
      <c r="H29209" s="8"/>
      <c r="I29209" s="4"/>
      <c r="V29209" s="27"/>
    </row>
    <row r="29210" spans="3:22" x14ac:dyDescent="0.3">
      <c r="C29210" s="6"/>
      <c r="H29210" s="8"/>
      <c r="I29210" s="4"/>
      <c r="V29210" s="27"/>
    </row>
    <row r="29211" spans="3:22" x14ac:dyDescent="0.3">
      <c r="C29211" s="6"/>
      <c r="H29211" s="8"/>
      <c r="I29211" s="4"/>
      <c r="V29211" s="27"/>
    </row>
    <row r="29212" spans="3:22" x14ac:dyDescent="0.3">
      <c r="C29212" s="6"/>
      <c r="H29212" s="8"/>
      <c r="I29212" s="4"/>
      <c r="V29212" s="27"/>
    </row>
    <row r="29213" spans="3:22" x14ac:dyDescent="0.3">
      <c r="C29213" s="6"/>
      <c r="H29213" s="8"/>
      <c r="I29213" s="4"/>
      <c r="V29213" s="27"/>
    </row>
    <row r="29214" spans="3:22" x14ac:dyDescent="0.3">
      <c r="C29214" s="6"/>
      <c r="H29214" s="8"/>
      <c r="I29214" s="4"/>
      <c r="V29214" s="27"/>
    </row>
    <row r="29215" spans="3:22" x14ac:dyDescent="0.3">
      <c r="C29215" s="6"/>
      <c r="H29215" s="8"/>
      <c r="I29215" s="4"/>
      <c r="V29215" s="27"/>
    </row>
    <row r="29216" spans="3:22" x14ac:dyDescent="0.3">
      <c r="C29216" s="6"/>
      <c r="H29216" s="8"/>
      <c r="I29216" s="4"/>
      <c r="V29216" s="27"/>
    </row>
    <row r="29217" spans="3:22" x14ac:dyDescent="0.3">
      <c r="C29217" s="6"/>
      <c r="H29217" s="8"/>
      <c r="I29217" s="4"/>
      <c r="V29217" s="27"/>
    </row>
    <row r="29218" spans="3:22" x14ac:dyDescent="0.3">
      <c r="C29218" s="6"/>
      <c r="H29218" s="8"/>
      <c r="I29218" s="4"/>
      <c r="V29218" s="27"/>
    </row>
    <row r="29219" spans="3:22" x14ac:dyDescent="0.3">
      <c r="C29219" s="6"/>
      <c r="H29219" s="8"/>
      <c r="I29219" s="4"/>
      <c r="V29219" s="27"/>
    </row>
    <row r="29220" spans="3:22" x14ac:dyDescent="0.3">
      <c r="C29220" s="6"/>
      <c r="H29220" s="8"/>
      <c r="I29220" s="4"/>
      <c r="V29220" s="27"/>
    </row>
    <row r="29221" spans="3:22" x14ac:dyDescent="0.3">
      <c r="C29221" s="6"/>
      <c r="H29221" s="8"/>
      <c r="I29221" s="4"/>
      <c r="V29221" s="27"/>
    </row>
    <row r="29222" spans="3:22" x14ac:dyDescent="0.3">
      <c r="C29222" s="6"/>
      <c r="H29222" s="8"/>
      <c r="I29222" s="4"/>
      <c r="V29222" s="27"/>
    </row>
    <row r="29223" spans="3:22" x14ac:dyDescent="0.3">
      <c r="C29223" s="6"/>
      <c r="H29223" s="8"/>
      <c r="I29223" s="4"/>
      <c r="V29223" s="27"/>
    </row>
    <row r="29224" spans="3:22" x14ac:dyDescent="0.3">
      <c r="C29224" s="6"/>
      <c r="H29224" s="8"/>
      <c r="I29224" s="4"/>
      <c r="V29224" s="27"/>
    </row>
    <row r="29225" spans="3:22" x14ac:dyDescent="0.3">
      <c r="C29225" s="6"/>
      <c r="H29225" s="8"/>
      <c r="I29225" s="4"/>
      <c r="V29225" s="27"/>
    </row>
    <row r="29226" spans="3:22" x14ac:dyDescent="0.3">
      <c r="C29226" s="6"/>
      <c r="H29226" s="8"/>
      <c r="I29226" s="4"/>
      <c r="V29226" s="27"/>
    </row>
    <row r="29227" spans="3:22" x14ac:dyDescent="0.3">
      <c r="C29227" s="6"/>
      <c r="H29227" s="8"/>
      <c r="I29227" s="4"/>
      <c r="V29227" s="27"/>
    </row>
    <row r="29228" spans="3:22" x14ac:dyDescent="0.3">
      <c r="C29228" s="6"/>
      <c r="H29228" s="8"/>
      <c r="I29228" s="4"/>
      <c r="V29228" s="27"/>
    </row>
    <row r="29229" spans="3:22" x14ac:dyDescent="0.3">
      <c r="C29229" s="6"/>
      <c r="H29229" s="8"/>
      <c r="I29229" s="4"/>
      <c r="V29229" s="27"/>
    </row>
    <row r="29230" spans="3:22" x14ac:dyDescent="0.3">
      <c r="C29230" s="6"/>
      <c r="H29230" s="8"/>
      <c r="I29230" s="4"/>
      <c r="V29230" s="27"/>
    </row>
    <row r="29231" spans="3:22" x14ac:dyDescent="0.3">
      <c r="C29231" s="6"/>
      <c r="H29231" s="8"/>
      <c r="I29231" s="4"/>
      <c r="V29231" s="27"/>
    </row>
    <row r="29232" spans="3:22" x14ac:dyDescent="0.3">
      <c r="C29232" s="6"/>
      <c r="H29232" s="8"/>
      <c r="I29232" s="4"/>
      <c r="V29232" s="27"/>
    </row>
    <row r="29233" spans="3:22" x14ac:dyDescent="0.3">
      <c r="C29233" s="6"/>
      <c r="H29233" s="8"/>
      <c r="I29233" s="4"/>
      <c r="V29233" s="27"/>
    </row>
    <row r="29234" spans="3:22" x14ac:dyDescent="0.3">
      <c r="C29234" s="6"/>
      <c r="H29234" s="8"/>
      <c r="I29234" s="4"/>
      <c r="V29234" s="27"/>
    </row>
    <row r="29235" spans="3:22" x14ac:dyDescent="0.3">
      <c r="C29235" s="6"/>
      <c r="H29235" s="8"/>
      <c r="I29235" s="4"/>
      <c r="V29235" s="27"/>
    </row>
    <row r="29236" spans="3:22" x14ac:dyDescent="0.3">
      <c r="C29236" s="6"/>
      <c r="H29236" s="8"/>
      <c r="I29236" s="4"/>
      <c r="V29236" s="27"/>
    </row>
    <row r="29237" spans="3:22" x14ac:dyDescent="0.3">
      <c r="C29237" s="6"/>
      <c r="H29237" s="8"/>
      <c r="I29237" s="4"/>
      <c r="V29237" s="27"/>
    </row>
    <row r="29238" spans="3:22" x14ac:dyDescent="0.3">
      <c r="C29238" s="6"/>
      <c r="H29238" s="8"/>
      <c r="I29238" s="4"/>
      <c r="V29238" s="27"/>
    </row>
    <row r="29239" spans="3:22" x14ac:dyDescent="0.3">
      <c r="C29239" s="6"/>
      <c r="H29239" s="8"/>
      <c r="I29239" s="4"/>
      <c r="V29239" s="27"/>
    </row>
    <row r="29240" spans="3:22" x14ac:dyDescent="0.3">
      <c r="C29240" s="6"/>
      <c r="H29240" s="8"/>
      <c r="I29240" s="4"/>
      <c r="V29240" s="27"/>
    </row>
    <row r="29241" spans="3:22" x14ac:dyDescent="0.3">
      <c r="C29241" s="6"/>
      <c r="H29241" s="8"/>
      <c r="I29241" s="4"/>
      <c r="V29241" s="27"/>
    </row>
    <row r="29242" spans="3:22" x14ac:dyDescent="0.3">
      <c r="C29242" s="6"/>
      <c r="H29242" s="8"/>
      <c r="I29242" s="4"/>
      <c r="V29242" s="27"/>
    </row>
    <row r="29243" spans="3:22" x14ac:dyDescent="0.3">
      <c r="C29243" s="6"/>
      <c r="H29243" s="8"/>
      <c r="I29243" s="4"/>
      <c r="V29243" s="27"/>
    </row>
    <row r="29244" spans="3:22" x14ac:dyDescent="0.3">
      <c r="C29244" s="6"/>
      <c r="H29244" s="8"/>
      <c r="I29244" s="4"/>
      <c r="V29244" s="27"/>
    </row>
    <row r="29245" spans="3:22" x14ac:dyDescent="0.3">
      <c r="C29245" s="6"/>
      <c r="H29245" s="8"/>
      <c r="I29245" s="4"/>
      <c r="V29245" s="27"/>
    </row>
    <row r="29246" spans="3:22" x14ac:dyDescent="0.3">
      <c r="C29246" s="6"/>
      <c r="H29246" s="8"/>
      <c r="I29246" s="4"/>
      <c r="V29246" s="27"/>
    </row>
    <row r="29247" spans="3:22" x14ac:dyDescent="0.3">
      <c r="C29247" s="6"/>
      <c r="H29247" s="8"/>
      <c r="I29247" s="4"/>
      <c r="V29247" s="27"/>
    </row>
    <row r="29248" spans="3:22" x14ac:dyDescent="0.3">
      <c r="C29248" s="6"/>
      <c r="H29248" s="8"/>
      <c r="I29248" s="4"/>
      <c r="V29248" s="27"/>
    </row>
    <row r="29249" spans="3:22" x14ac:dyDescent="0.3">
      <c r="C29249" s="6"/>
      <c r="H29249" s="8"/>
      <c r="I29249" s="4"/>
      <c r="V29249" s="27"/>
    </row>
    <row r="29250" spans="3:22" x14ac:dyDescent="0.3">
      <c r="C29250" s="6"/>
      <c r="H29250" s="8"/>
      <c r="I29250" s="4"/>
      <c r="V29250" s="27"/>
    </row>
    <row r="29251" spans="3:22" x14ac:dyDescent="0.3">
      <c r="C29251" s="6"/>
      <c r="H29251" s="8"/>
      <c r="I29251" s="4"/>
      <c r="V29251" s="27"/>
    </row>
    <row r="29252" spans="3:22" x14ac:dyDescent="0.3">
      <c r="C29252" s="6"/>
      <c r="H29252" s="8"/>
      <c r="I29252" s="4"/>
      <c r="V29252" s="27"/>
    </row>
    <row r="29253" spans="3:22" x14ac:dyDescent="0.3">
      <c r="C29253" s="6"/>
      <c r="H29253" s="8"/>
      <c r="I29253" s="4"/>
      <c r="V29253" s="27"/>
    </row>
    <row r="29254" spans="3:22" x14ac:dyDescent="0.3">
      <c r="C29254" s="6"/>
      <c r="H29254" s="8"/>
      <c r="I29254" s="4"/>
      <c r="V29254" s="27"/>
    </row>
    <row r="29255" spans="3:22" x14ac:dyDescent="0.3">
      <c r="C29255" s="6"/>
      <c r="H29255" s="8"/>
      <c r="I29255" s="4"/>
      <c r="V29255" s="27"/>
    </row>
    <row r="29256" spans="3:22" x14ac:dyDescent="0.3">
      <c r="C29256" s="6"/>
      <c r="H29256" s="8"/>
      <c r="I29256" s="4"/>
      <c r="V29256" s="27"/>
    </row>
    <row r="29257" spans="3:22" x14ac:dyDescent="0.3">
      <c r="C29257" s="6"/>
      <c r="H29257" s="8"/>
      <c r="I29257" s="4"/>
      <c r="V29257" s="27"/>
    </row>
    <row r="29258" spans="3:22" x14ac:dyDescent="0.3">
      <c r="C29258" s="6"/>
      <c r="H29258" s="8"/>
      <c r="I29258" s="4"/>
      <c r="V29258" s="27"/>
    </row>
    <row r="29259" spans="3:22" x14ac:dyDescent="0.3">
      <c r="C29259" s="6"/>
      <c r="H29259" s="8"/>
      <c r="I29259" s="4"/>
      <c r="V29259" s="27"/>
    </row>
    <row r="29260" spans="3:22" x14ac:dyDescent="0.3">
      <c r="C29260" s="6"/>
      <c r="H29260" s="8"/>
      <c r="I29260" s="4"/>
      <c r="V29260" s="27"/>
    </row>
    <row r="29261" spans="3:22" x14ac:dyDescent="0.3">
      <c r="C29261" s="6"/>
      <c r="H29261" s="8"/>
      <c r="I29261" s="4"/>
      <c r="V29261" s="27"/>
    </row>
    <row r="29262" spans="3:22" x14ac:dyDescent="0.3">
      <c r="C29262" s="6"/>
      <c r="H29262" s="8"/>
      <c r="I29262" s="4"/>
      <c r="V29262" s="27"/>
    </row>
    <row r="29263" spans="3:22" x14ac:dyDescent="0.3">
      <c r="C29263" s="6"/>
      <c r="H29263" s="8"/>
      <c r="I29263" s="4"/>
      <c r="V29263" s="27"/>
    </row>
    <row r="29264" spans="3:22" x14ac:dyDescent="0.3">
      <c r="C29264" s="6"/>
      <c r="H29264" s="8"/>
      <c r="I29264" s="4"/>
      <c r="V29264" s="27"/>
    </row>
    <row r="29265" spans="3:22" x14ac:dyDescent="0.3">
      <c r="C29265" s="6"/>
      <c r="H29265" s="8"/>
      <c r="I29265" s="4"/>
      <c r="V29265" s="27"/>
    </row>
    <row r="29266" spans="3:22" x14ac:dyDescent="0.3">
      <c r="C29266" s="6"/>
      <c r="H29266" s="8"/>
      <c r="I29266" s="4"/>
      <c r="V29266" s="27"/>
    </row>
    <row r="29267" spans="3:22" x14ac:dyDescent="0.3">
      <c r="C29267" s="6"/>
      <c r="H29267" s="8"/>
      <c r="I29267" s="4"/>
      <c r="V29267" s="27"/>
    </row>
    <row r="29268" spans="3:22" x14ac:dyDescent="0.3">
      <c r="C29268" s="6"/>
      <c r="H29268" s="8"/>
      <c r="I29268" s="4"/>
      <c r="V29268" s="27"/>
    </row>
    <row r="29269" spans="3:22" x14ac:dyDescent="0.3">
      <c r="C29269" s="6"/>
      <c r="H29269" s="8"/>
      <c r="I29269" s="4"/>
      <c r="V29269" s="27"/>
    </row>
    <row r="29270" spans="3:22" x14ac:dyDescent="0.3">
      <c r="C29270" s="6"/>
      <c r="H29270" s="8"/>
      <c r="I29270" s="4"/>
      <c r="V29270" s="27"/>
    </row>
    <row r="29271" spans="3:22" x14ac:dyDescent="0.3">
      <c r="C29271" s="6"/>
      <c r="H29271" s="8"/>
      <c r="I29271" s="4"/>
      <c r="V29271" s="27"/>
    </row>
    <row r="29272" spans="3:22" x14ac:dyDescent="0.3">
      <c r="C29272" s="6"/>
      <c r="H29272" s="8"/>
      <c r="I29272" s="4"/>
      <c r="V29272" s="27"/>
    </row>
    <row r="29273" spans="3:22" x14ac:dyDescent="0.3">
      <c r="C29273" s="6"/>
      <c r="H29273" s="8"/>
      <c r="I29273" s="4"/>
      <c r="V29273" s="27"/>
    </row>
    <row r="29274" spans="3:22" x14ac:dyDescent="0.3">
      <c r="C29274" s="6"/>
      <c r="H29274" s="8"/>
      <c r="I29274" s="4"/>
      <c r="V29274" s="27"/>
    </row>
    <row r="29275" spans="3:22" x14ac:dyDescent="0.3">
      <c r="C29275" s="6"/>
      <c r="H29275" s="8"/>
      <c r="I29275" s="4"/>
      <c r="V29275" s="27"/>
    </row>
    <row r="29276" spans="3:22" x14ac:dyDescent="0.3">
      <c r="C29276" s="6"/>
      <c r="H29276" s="8"/>
      <c r="I29276" s="4"/>
      <c r="V29276" s="27"/>
    </row>
    <row r="29277" spans="3:22" x14ac:dyDescent="0.3">
      <c r="C29277" s="6"/>
      <c r="H29277" s="8"/>
      <c r="I29277" s="4"/>
      <c r="V29277" s="27"/>
    </row>
    <row r="29278" spans="3:22" x14ac:dyDescent="0.3">
      <c r="C29278" s="6"/>
      <c r="H29278" s="8"/>
      <c r="I29278" s="4"/>
      <c r="V29278" s="27"/>
    </row>
    <row r="29279" spans="3:22" x14ac:dyDescent="0.3">
      <c r="C29279" s="6"/>
      <c r="H29279" s="8"/>
      <c r="I29279" s="4"/>
      <c r="V29279" s="27"/>
    </row>
    <row r="29280" spans="3:22" x14ac:dyDescent="0.3">
      <c r="C29280" s="6"/>
      <c r="H29280" s="8"/>
      <c r="I29280" s="4"/>
      <c r="V29280" s="27"/>
    </row>
    <row r="29281" spans="3:22" x14ac:dyDescent="0.3">
      <c r="C29281" s="6"/>
      <c r="H29281" s="8"/>
      <c r="I29281" s="4"/>
      <c r="V29281" s="27"/>
    </row>
    <row r="29282" spans="3:22" x14ac:dyDescent="0.3">
      <c r="C29282" s="6"/>
      <c r="H29282" s="8"/>
      <c r="I29282" s="4"/>
      <c r="V29282" s="27"/>
    </row>
    <row r="29283" spans="3:22" x14ac:dyDescent="0.3">
      <c r="C29283" s="6"/>
      <c r="H29283" s="8"/>
      <c r="I29283" s="4"/>
      <c r="V29283" s="27"/>
    </row>
    <row r="29284" spans="3:22" x14ac:dyDescent="0.3">
      <c r="C29284" s="6"/>
      <c r="H29284" s="8"/>
      <c r="I29284" s="4"/>
      <c r="V29284" s="27"/>
    </row>
    <row r="29285" spans="3:22" x14ac:dyDescent="0.3">
      <c r="C29285" s="6"/>
      <c r="H29285" s="8"/>
      <c r="I29285" s="4"/>
      <c r="V29285" s="27"/>
    </row>
    <row r="29286" spans="3:22" x14ac:dyDescent="0.3">
      <c r="C29286" s="6"/>
      <c r="H29286" s="8"/>
      <c r="I29286" s="4"/>
      <c r="V29286" s="27"/>
    </row>
    <row r="29287" spans="3:22" x14ac:dyDescent="0.3">
      <c r="C29287" s="6"/>
      <c r="H29287" s="8"/>
      <c r="I29287" s="4"/>
      <c r="V29287" s="27"/>
    </row>
    <row r="29288" spans="3:22" x14ac:dyDescent="0.3">
      <c r="C29288" s="6"/>
      <c r="H29288" s="8"/>
      <c r="I29288" s="4"/>
      <c r="V29288" s="27"/>
    </row>
    <row r="29289" spans="3:22" x14ac:dyDescent="0.3">
      <c r="C29289" s="6"/>
      <c r="H29289" s="8"/>
      <c r="I29289" s="4"/>
      <c r="V29289" s="27"/>
    </row>
    <row r="29290" spans="3:22" x14ac:dyDescent="0.3">
      <c r="C29290" s="6"/>
      <c r="H29290" s="8"/>
      <c r="I29290" s="4"/>
      <c r="V29290" s="27"/>
    </row>
    <row r="29291" spans="3:22" x14ac:dyDescent="0.3">
      <c r="C29291" s="6"/>
      <c r="H29291" s="8"/>
      <c r="I29291" s="4"/>
      <c r="V29291" s="27"/>
    </row>
    <row r="29292" spans="3:22" x14ac:dyDescent="0.3">
      <c r="C29292" s="6"/>
      <c r="H29292" s="8"/>
      <c r="I29292" s="4"/>
      <c r="V29292" s="27"/>
    </row>
    <row r="29293" spans="3:22" x14ac:dyDescent="0.3">
      <c r="C29293" s="6"/>
      <c r="H29293" s="8"/>
      <c r="I29293" s="4"/>
      <c r="V29293" s="27"/>
    </row>
    <row r="29294" spans="3:22" x14ac:dyDescent="0.3">
      <c r="C29294" s="6"/>
      <c r="H29294" s="8"/>
      <c r="I29294" s="4"/>
      <c r="V29294" s="27"/>
    </row>
    <row r="29295" spans="3:22" x14ac:dyDescent="0.3">
      <c r="C29295" s="6"/>
      <c r="H29295" s="8"/>
      <c r="I29295" s="4"/>
      <c r="V29295" s="27"/>
    </row>
    <row r="29296" spans="3:22" x14ac:dyDescent="0.3">
      <c r="C29296" s="6"/>
      <c r="H29296" s="8"/>
      <c r="I29296" s="4"/>
      <c r="V29296" s="27"/>
    </row>
    <row r="29297" spans="3:22" x14ac:dyDescent="0.3">
      <c r="C29297" s="6"/>
      <c r="H29297" s="8"/>
      <c r="I29297" s="4"/>
      <c r="V29297" s="27"/>
    </row>
    <row r="29298" spans="3:22" x14ac:dyDescent="0.3">
      <c r="C29298" s="6"/>
      <c r="H29298" s="8"/>
      <c r="I29298" s="4"/>
      <c r="V29298" s="27"/>
    </row>
    <row r="29299" spans="3:22" x14ac:dyDescent="0.3">
      <c r="C29299" s="6"/>
      <c r="H29299" s="8"/>
      <c r="I29299" s="4"/>
      <c r="V29299" s="27"/>
    </row>
    <row r="29300" spans="3:22" x14ac:dyDescent="0.3">
      <c r="C29300" s="6"/>
      <c r="H29300" s="8"/>
      <c r="I29300" s="4"/>
      <c r="V29300" s="27"/>
    </row>
    <row r="29301" spans="3:22" x14ac:dyDescent="0.3">
      <c r="C29301" s="6"/>
      <c r="H29301" s="8"/>
      <c r="I29301" s="4"/>
      <c r="V29301" s="27"/>
    </row>
    <row r="29302" spans="3:22" x14ac:dyDescent="0.3">
      <c r="C29302" s="6"/>
      <c r="H29302" s="8"/>
      <c r="I29302" s="4"/>
      <c r="V29302" s="27"/>
    </row>
    <row r="29303" spans="3:22" x14ac:dyDescent="0.3">
      <c r="C29303" s="6"/>
      <c r="H29303" s="8"/>
      <c r="I29303" s="4"/>
      <c r="V29303" s="27"/>
    </row>
    <row r="29304" spans="3:22" x14ac:dyDescent="0.3">
      <c r="C29304" s="6"/>
      <c r="H29304" s="8"/>
      <c r="I29304" s="4"/>
      <c r="V29304" s="27"/>
    </row>
    <row r="29305" spans="3:22" x14ac:dyDescent="0.3">
      <c r="C29305" s="6"/>
      <c r="H29305" s="8"/>
      <c r="I29305" s="4"/>
      <c r="V29305" s="27"/>
    </row>
    <row r="29306" spans="3:22" x14ac:dyDescent="0.3">
      <c r="C29306" s="6"/>
      <c r="H29306" s="8"/>
      <c r="I29306" s="4"/>
      <c r="V29306" s="27"/>
    </row>
    <row r="29307" spans="3:22" x14ac:dyDescent="0.3">
      <c r="C29307" s="6"/>
      <c r="H29307" s="8"/>
      <c r="I29307" s="4"/>
      <c r="V29307" s="27"/>
    </row>
    <row r="29308" spans="3:22" x14ac:dyDescent="0.3">
      <c r="C29308" s="6"/>
      <c r="H29308" s="8"/>
      <c r="I29308" s="4"/>
      <c r="V29308" s="27"/>
    </row>
    <row r="29309" spans="3:22" x14ac:dyDescent="0.3">
      <c r="C29309" s="6"/>
      <c r="H29309" s="8"/>
      <c r="I29309" s="4"/>
      <c r="V29309" s="27"/>
    </row>
    <row r="29310" spans="3:22" x14ac:dyDescent="0.3">
      <c r="C29310" s="6"/>
      <c r="H29310" s="8"/>
      <c r="I29310" s="4"/>
      <c r="V29310" s="27"/>
    </row>
    <row r="29311" spans="3:22" x14ac:dyDescent="0.3">
      <c r="C29311" s="6"/>
      <c r="H29311" s="8"/>
      <c r="I29311" s="4"/>
      <c r="V29311" s="27"/>
    </row>
    <row r="29312" spans="3:22" x14ac:dyDescent="0.3">
      <c r="C29312" s="6"/>
      <c r="H29312" s="8"/>
      <c r="I29312" s="4"/>
      <c r="V29312" s="27"/>
    </row>
    <row r="29313" spans="3:22" x14ac:dyDescent="0.3">
      <c r="C29313" s="6"/>
      <c r="H29313" s="8"/>
      <c r="I29313" s="4"/>
      <c r="V29313" s="27"/>
    </row>
    <row r="29314" spans="3:22" x14ac:dyDescent="0.3">
      <c r="C29314" s="6"/>
      <c r="H29314" s="8"/>
      <c r="I29314" s="4"/>
      <c r="V29314" s="27"/>
    </row>
    <row r="29315" spans="3:22" x14ac:dyDescent="0.3">
      <c r="C29315" s="6"/>
      <c r="H29315" s="8"/>
      <c r="I29315" s="4"/>
      <c r="V29315" s="27"/>
    </row>
    <row r="29316" spans="3:22" x14ac:dyDescent="0.3">
      <c r="C29316" s="6"/>
      <c r="H29316" s="8"/>
      <c r="I29316" s="4"/>
      <c r="V29316" s="27"/>
    </row>
    <row r="29317" spans="3:22" x14ac:dyDescent="0.3">
      <c r="C29317" s="6"/>
      <c r="H29317" s="8"/>
      <c r="I29317" s="4"/>
      <c r="V29317" s="27"/>
    </row>
    <row r="29318" spans="3:22" x14ac:dyDescent="0.3">
      <c r="C29318" s="6"/>
      <c r="H29318" s="8"/>
      <c r="I29318" s="4"/>
      <c r="V29318" s="27"/>
    </row>
    <row r="29319" spans="3:22" x14ac:dyDescent="0.3">
      <c r="C29319" s="6"/>
      <c r="H29319" s="8"/>
      <c r="I29319" s="4"/>
      <c r="V29319" s="27"/>
    </row>
    <row r="29320" spans="3:22" x14ac:dyDescent="0.3">
      <c r="C29320" s="6"/>
      <c r="H29320" s="8"/>
      <c r="I29320" s="4"/>
      <c r="V29320" s="27"/>
    </row>
    <row r="29321" spans="3:22" x14ac:dyDescent="0.3">
      <c r="C29321" s="6"/>
      <c r="H29321" s="8"/>
      <c r="I29321" s="4"/>
      <c r="V29321" s="27"/>
    </row>
    <row r="29322" spans="3:22" x14ac:dyDescent="0.3">
      <c r="C29322" s="6"/>
      <c r="H29322" s="8"/>
      <c r="I29322" s="4"/>
      <c r="V29322" s="27"/>
    </row>
    <row r="29323" spans="3:22" x14ac:dyDescent="0.3">
      <c r="C29323" s="6"/>
      <c r="H29323" s="8"/>
      <c r="I29323" s="4"/>
      <c r="V29323" s="27"/>
    </row>
    <row r="29324" spans="3:22" x14ac:dyDescent="0.3">
      <c r="C29324" s="6"/>
      <c r="H29324" s="8"/>
      <c r="I29324" s="4"/>
      <c r="V29324" s="27"/>
    </row>
    <row r="29325" spans="3:22" x14ac:dyDescent="0.3">
      <c r="C29325" s="6"/>
      <c r="H29325" s="8"/>
      <c r="I29325" s="4"/>
      <c r="V29325" s="27"/>
    </row>
    <row r="29326" spans="3:22" x14ac:dyDescent="0.3">
      <c r="C29326" s="6"/>
      <c r="H29326" s="8"/>
      <c r="I29326" s="4"/>
      <c r="V29326" s="27"/>
    </row>
    <row r="29327" spans="3:22" x14ac:dyDescent="0.3">
      <c r="C29327" s="6"/>
      <c r="H29327" s="8"/>
      <c r="I29327" s="4"/>
      <c r="V29327" s="27"/>
    </row>
    <row r="29328" spans="3:22" x14ac:dyDescent="0.3">
      <c r="C29328" s="6"/>
      <c r="H29328" s="8"/>
      <c r="I29328" s="4"/>
      <c r="V29328" s="27"/>
    </row>
    <row r="29329" spans="3:22" x14ac:dyDescent="0.3">
      <c r="C29329" s="6"/>
      <c r="H29329" s="8"/>
      <c r="I29329" s="4"/>
      <c r="V29329" s="27"/>
    </row>
    <row r="29330" spans="3:22" x14ac:dyDescent="0.3">
      <c r="C29330" s="6"/>
      <c r="H29330" s="8"/>
      <c r="I29330" s="4"/>
      <c r="V29330" s="27"/>
    </row>
    <row r="29331" spans="3:22" x14ac:dyDescent="0.3">
      <c r="C29331" s="6"/>
      <c r="H29331" s="8"/>
      <c r="I29331" s="4"/>
      <c r="V29331" s="27"/>
    </row>
    <row r="29332" spans="3:22" x14ac:dyDescent="0.3">
      <c r="C29332" s="6"/>
      <c r="H29332" s="8"/>
      <c r="I29332" s="4"/>
      <c r="V29332" s="27"/>
    </row>
    <row r="29333" spans="3:22" x14ac:dyDescent="0.3">
      <c r="C29333" s="6"/>
      <c r="H29333" s="8"/>
      <c r="I29333" s="4"/>
      <c r="V29333" s="27"/>
    </row>
    <row r="29334" spans="3:22" x14ac:dyDescent="0.3">
      <c r="C29334" s="6"/>
      <c r="H29334" s="8"/>
      <c r="I29334" s="4"/>
      <c r="V29334" s="27"/>
    </row>
    <row r="29335" spans="3:22" x14ac:dyDescent="0.3">
      <c r="C29335" s="6"/>
      <c r="H29335" s="8"/>
      <c r="I29335" s="4"/>
      <c r="V29335" s="27"/>
    </row>
    <row r="29336" spans="3:22" x14ac:dyDescent="0.3">
      <c r="C29336" s="6"/>
      <c r="H29336" s="8"/>
      <c r="I29336" s="4"/>
      <c r="V29336" s="27"/>
    </row>
    <row r="29337" spans="3:22" x14ac:dyDescent="0.3">
      <c r="C29337" s="6"/>
      <c r="H29337" s="8"/>
      <c r="I29337" s="4"/>
      <c r="V29337" s="27"/>
    </row>
    <row r="29338" spans="3:22" x14ac:dyDescent="0.3">
      <c r="C29338" s="6"/>
      <c r="H29338" s="8"/>
      <c r="I29338" s="4"/>
      <c r="V29338" s="27"/>
    </row>
    <row r="29339" spans="3:22" x14ac:dyDescent="0.3">
      <c r="C29339" s="6"/>
      <c r="H29339" s="8"/>
      <c r="I29339" s="4"/>
      <c r="V29339" s="27"/>
    </row>
    <row r="29340" spans="3:22" x14ac:dyDescent="0.3">
      <c r="C29340" s="6"/>
      <c r="H29340" s="8"/>
      <c r="I29340" s="4"/>
      <c r="V29340" s="27"/>
    </row>
    <row r="29341" spans="3:22" x14ac:dyDescent="0.3">
      <c r="C29341" s="6"/>
      <c r="H29341" s="8"/>
      <c r="I29341" s="4"/>
      <c r="V29341" s="27"/>
    </row>
    <row r="29342" spans="3:22" x14ac:dyDescent="0.3">
      <c r="C29342" s="6"/>
      <c r="H29342" s="8"/>
      <c r="I29342" s="4"/>
      <c r="V29342" s="27"/>
    </row>
    <row r="29343" spans="3:22" x14ac:dyDescent="0.3">
      <c r="C29343" s="6"/>
      <c r="H29343" s="8"/>
      <c r="I29343" s="4"/>
      <c r="V29343" s="27"/>
    </row>
    <row r="29344" spans="3:22" x14ac:dyDescent="0.3">
      <c r="C29344" s="6"/>
      <c r="H29344" s="8"/>
      <c r="I29344" s="4"/>
      <c r="V29344" s="27"/>
    </row>
    <row r="29345" spans="3:22" x14ac:dyDescent="0.3">
      <c r="C29345" s="6"/>
      <c r="H29345" s="8"/>
      <c r="I29345" s="4"/>
      <c r="V29345" s="27"/>
    </row>
    <row r="29346" spans="3:22" x14ac:dyDescent="0.3">
      <c r="C29346" s="6"/>
      <c r="H29346" s="8"/>
      <c r="I29346" s="4"/>
      <c r="V29346" s="27"/>
    </row>
    <row r="29347" spans="3:22" x14ac:dyDescent="0.3">
      <c r="C29347" s="6"/>
      <c r="H29347" s="8"/>
      <c r="I29347" s="4"/>
      <c r="V29347" s="27"/>
    </row>
    <row r="29348" spans="3:22" x14ac:dyDescent="0.3">
      <c r="C29348" s="6"/>
      <c r="H29348" s="8"/>
      <c r="I29348" s="4"/>
      <c r="V29348" s="27"/>
    </row>
    <row r="29349" spans="3:22" x14ac:dyDescent="0.3">
      <c r="C29349" s="6"/>
      <c r="H29349" s="8"/>
      <c r="I29349" s="4"/>
      <c r="V29349" s="27"/>
    </row>
    <row r="29350" spans="3:22" x14ac:dyDescent="0.3">
      <c r="C29350" s="6"/>
      <c r="H29350" s="8"/>
      <c r="I29350" s="4"/>
      <c r="V29350" s="27"/>
    </row>
    <row r="29351" spans="3:22" x14ac:dyDescent="0.3">
      <c r="C29351" s="6"/>
      <c r="H29351" s="8"/>
      <c r="I29351" s="4"/>
      <c r="V29351" s="27"/>
    </row>
    <row r="29352" spans="3:22" x14ac:dyDescent="0.3">
      <c r="C29352" s="6"/>
      <c r="H29352" s="8"/>
      <c r="I29352" s="4"/>
      <c r="V29352" s="27"/>
    </row>
    <row r="29353" spans="3:22" x14ac:dyDescent="0.3">
      <c r="C29353" s="6"/>
      <c r="H29353" s="8"/>
      <c r="I29353" s="4"/>
      <c r="V29353" s="27"/>
    </row>
    <row r="29354" spans="3:22" x14ac:dyDescent="0.3">
      <c r="C29354" s="6"/>
      <c r="H29354" s="8"/>
      <c r="I29354" s="4"/>
      <c r="V29354" s="27"/>
    </row>
    <row r="29355" spans="3:22" x14ac:dyDescent="0.3">
      <c r="C29355" s="6"/>
      <c r="H29355" s="8"/>
      <c r="I29355" s="4"/>
      <c r="V29355" s="27"/>
    </row>
    <row r="29356" spans="3:22" x14ac:dyDescent="0.3">
      <c r="C29356" s="6"/>
      <c r="H29356" s="8"/>
      <c r="I29356" s="4"/>
      <c r="V29356" s="27"/>
    </row>
    <row r="29357" spans="3:22" x14ac:dyDescent="0.3">
      <c r="C29357" s="6"/>
      <c r="H29357" s="8"/>
      <c r="I29357" s="4"/>
      <c r="V29357" s="27"/>
    </row>
    <row r="29358" spans="3:22" x14ac:dyDescent="0.3">
      <c r="C29358" s="6"/>
      <c r="H29358" s="8"/>
      <c r="I29358" s="4"/>
      <c r="V29358" s="27"/>
    </row>
    <row r="29359" spans="3:22" x14ac:dyDescent="0.3">
      <c r="C29359" s="6"/>
      <c r="H29359" s="8"/>
      <c r="I29359" s="4"/>
      <c r="V29359" s="27"/>
    </row>
    <row r="29360" spans="3:22" x14ac:dyDescent="0.3">
      <c r="C29360" s="6"/>
      <c r="H29360" s="8"/>
      <c r="I29360" s="4"/>
      <c r="V29360" s="27"/>
    </row>
    <row r="29361" spans="3:22" x14ac:dyDescent="0.3">
      <c r="C29361" s="6"/>
      <c r="H29361" s="8"/>
      <c r="I29361" s="4"/>
      <c r="V29361" s="27"/>
    </row>
    <row r="29362" spans="3:22" x14ac:dyDescent="0.3">
      <c r="C29362" s="6"/>
      <c r="H29362" s="8"/>
      <c r="I29362" s="4"/>
      <c r="V29362" s="27"/>
    </row>
    <row r="29363" spans="3:22" x14ac:dyDescent="0.3">
      <c r="C29363" s="6"/>
      <c r="H29363" s="8"/>
      <c r="I29363" s="4"/>
      <c r="V29363" s="27"/>
    </row>
    <row r="29364" spans="3:22" x14ac:dyDescent="0.3">
      <c r="C29364" s="6"/>
      <c r="H29364" s="8"/>
      <c r="I29364" s="4"/>
      <c r="V29364" s="27"/>
    </row>
    <row r="29365" spans="3:22" x14ac:dyDescent="0.3">
      <c r="C29365" s="6"/>
      <c r="H29365" s="8"/>
      <c r="I29365" s="4"/>
      <c r="V29365" s="27"/>
    </row>
    <row r="29366" spans="3:22" x14ac:dyDescent="0.3">
      <c r="C29366" s="6"/>
      <c r="H29366" s="8"/>
      <c r="I29366" s="4"/>
      <c r="V29366" s="27"/>
    </row>
    <row r="29367" spans="3:22" x14ac:dyDescent="0.3">
      <c r="C29367" s="6"/>
      <c r="H29367" s="8"/>
      <c r="I29367" s="4"/>
      <c r="V29367" s="27"/>
    </row>
    <row r="29368" spans="3:22" x14ac:dyDescent="0.3">
      <c r="C29368" s="6"/>
      <c r="H29368" s="8"/>
      <c r="I29368" s="4"/>
      <c r="V29368" s="27"/>
    </row>
    <row r="29369" spans="3:22" x14ac:dyDescent="0.3">
      <c r="C29369" s="6"/>
      <c r="H29369" s="8"/>
      <c r="I29369" s="4"/>
      <c r="V29369" s="27"/>
    </row>
    <row r="29370" spans="3:22" x14ac:dyDescent="0.3">
      <c r="C29370" s="6"/>
      <c r="H29370" s="8"/>
      <c r="I29370" s="4"/>
      <c r="V29370" s="27"/>
    </row>
    <row r="29371" spans="3:22" x14ac:dyDescent="0.3">
      <c r="C29371" s="6"/>
      <c r="H29371" s="8"/>
      <c r="I29371" s="4"/>
      <c r="V29371" s="27"/>
    </row>
    <row r="29372" spans="3:22" x14ac:dyDescent="0.3">
      <c r="C29372" s="6"/>
      <c r="H29372" s="8"/>
      <c r="I29372" s="4"/>
      <c r="V29372" s="27"/>
    </row>
    <row r="29373" spans="3:22" x14ac:dyDescent="0.3">
      <c r="C29373" s="6"/>
      <c r="H29373" s="8"/>
      <c r="I29373" s="4"/>
      <c r="V29373" s="27"/>
    </row>
    <row r="29374" spans="3:22" x14ac:dyDescent="0.3">
      <c r="C29374" s="6"/>
      <c r="H29374" s="8"/>
      <c r="I29374" s="4"/>
      <c r="V29374" s="27"/>
    </row>
    <row r="29375" spans="3:22" x14ac:dyDescent="0.3">
      <c r="C29375" s="6"/>
      <c r="H29375" s="8"/>
      <c r="I29375" s="4"/>
      <c r="V29375" s="27"/>
    </row>
    <row r="29376" spans="3:22" x14ac:dyDescent="0.3">
      <c r="C29376" s="6"/>
      <c r="H29376" s="8"/>
      <c r="I29376" s="4"/>
      <c r="V29376" s="27"/>
    </row>
    <row r="29377" spans="3:22" x14ac:dyDescent="0.3">
      <c r="C29377" s="6"/>
      <c r="H29377" s="8"/>
      <c r="I29377" s="4"/>
      <c r="V29377" s="27"/>
    </row>
    <row r="29378" spans="3:22" x14ac:dyDescent="0.3">
      <c r="C29378" s="6"/>
      <c r="H29378" s="8"/>
      <c r="I29378" s="4"/>
      <c r="V29378" s="27"/>
    </row>
    <row r="29379" spans="3:22" x14ac:dyDescent="0.3">
      <c r="C29379" s="6"/>
      <c r="H29379" s="8"/>
      <c r="I29379" s="4"/>
      <c r="V29379" s="27"/>
    </row>
    <row r="29380" spans="3:22" x14ac:dyDescent="0.3">
      <c r="C29380" s="6"/>
      <c r="H29380" s="8"/>
      <c r="I29380" s="4"/>
      <c r="V29380" s="27"/>
    </row>
    <row r="29381" spans="3:22" x14ac:dyDescent="0.3">
      <c r="C29381" s="6"/>
      <c r="H29381" s="8"/>
      <c r="I29381" s="4"/>
      <c r="V29381" s="27"/>
    </row>
    <row r="29382" spans="3:22" x14ac:dyDescent="0.3">
      <c r="C29382" s="6"/>
      <c r="H29382" s="8"/>
      <c r="I29382" s="4"/>
      <c r="V29382" s="27"/>
    </row>
    <row r="29383" spans="3:22" x14ac:dyDescent="0.3">
      <c r="C29383" s="6"/>
      <c r="H29383" s="8"/>
      <c r="I29383" s="4"/>
      <c r="V29383" s="27"/>
    </row>
    <row r="29384" spans="3:22" x14ac:dyDescent="0.3">
      <c r="C29384" s="6"/>
      <c r="H29384" s="8"/>
      <c r="I29384" s="4"/>
      <c r="V29384" s="27"/>
    </row>
    <row r="29385" spans="3:22" x14ac:dyDescent="0.3">
      <c r="C29385" s="6"/>
      <c r="H29385" s="8"/>
      <c r="I29385" s="4"/>
      <c r="V29385" s="27"/>
    </row>
    <row r="29386" spans="3:22" x14ac:dyDescent="0.3">
      <c r="C29386" s="6"/>
      <c r="H29386" s="8"/>
      <c r="I29386" s="4"/>
      <c r="V29386" s="27"/>
    </row>
    <row r="29387" spans="3:22" x14ac:dyDescent="0.3">
      <c r="C29387" s="6"/>
      <c r="H29387" s="8"/>
      <c r="I29387" s="4"/>
      <c r="V29387" s="27"/>
    </row>
    <row r="29388" spans="3:22" x14ac:dyDescent="0.3">
      <c r="C29388" s="6"/>
      <c r="H29388" s="8"/>
      <c r="I29388" s="4"/>
      <c r="V29388" s="27"/>
    </row>
    <row r="29389" spans="3:22" x14ac:dyDescent="0.3">
      <c r="C29389" s="6"/>
      <c r="H29389" s="8"/>
      <c r="I29389" s="4"/>
      <c r="V29389" s="27"/>
    </row>
    <row r="29390" spans="3:22" x14ac:dyDescent="0.3">
      <c r="C29390" s="6"/>
      <c r="H29390" s="8"/>
      <c r="I29390" s="4"/>
      <c r="V29390" s="27"/>
    </row>
    <row r="29391" spans="3:22" x14ac:dyDescent="0.3">
      <c r="C29391" s="6"/>
      <c r="H29391" s="8"/>
      <c r="I29391" s="4"/>
      <c r="V29391" s="27"/>
    </row>
    <row r="29392" spans="3:22" x14ac:dyDescent="0.3">
      <c r="C29392" s="6"/>
      <c r="H29392" s="8"/>
      <c r="I29392" s="4"/>
      <c r="V29392" s="27"/>
    </row>
    <row r="29393" spans="3:22" x14ac:dyDescent="0.3">
      <c r="C29393" s="6"/>
      <c r="H29393" s="8"/>
      <c r="I29393" s="4"/>
      <c r="V29393" s="27"/>
    </row>
    <row r="29394" spans="3:22" x14ac:dyDescent="0.3">
      <c r="C29394" s="6"/>
      <c r="H29394" s="8"/>
      <c r="I29394" s="4"/>
      <c r="V29394" s="27"/>
    </row>
    <row r="29395" spans="3:22" x14ac:dyDescent="0.3">
      <c r="C29395" s="6"/>
      <c r="H29395" s="8"/>
      <c r="I29395" s="4"/>
      <c r="V29395" s="27"/>
    </row>
    <row r="29396" spans="3:22" x14ac:dyDescent="0.3">
      <c r="C29396" s="6"/>
      <c r="H29396" s="8"/>
      <c r="I29396" s="4"/>
      <c r="V29396" s="27"/>
    </row>
    <row r="29397" spans="3:22" x14ac:dyDescent="0.3">
      <c r="C29397" s="6"/>
      <c r="H29397" s="8"/>
      <c r="I29397" s="4"/>
      <c r="V29397" s="27"/>
    </row>
    <row r="29398" spans="3:22" x14ac:dyDescent="0.3">
      <c r="C29398" s="6"/>
      <c r="H29398" s="8"/>
      <c r="I29398" s="4"/>
      <c r="V29398" s="27"/>
    </row>
    <row r="29399" spans="3:22" x14ac:dyDescent="0.3">
      <c r="C29399" s="6"/>
      <c r="H29399" s="8"/>
      <c r="I29399" s="4"/>
      <c r="V29399" s="27"/>
    </row>
    <row r="29400" spans="3:22" x14ac:dyDescent="0.3">
      <c r="C29400" s="6"/>
      <c r="H29400" s="8"/>
      <c r="I29400" s="4"/>
      <c r="V29400" s="27"/>
    </row>
    <row r="29401" spans="3:22" x14ac:dyDescent="0.3">
      <c r="C29401" s="6"/>
      <c r="H29401" s="8"/>
      <c r="I29401" s="4"/>
      <c r="V29401" s="27"/>
    </row>
    <row r="29402" spans="3:22" x14ac:dyDescent="0.3">
      <c r="C29402" s="6"/>
      <c r="H29402" s="8"/>
      <c r="I29402" s="4"/>
      <c r="V29402" s="27"/>
    </row>
    <row r="29403" spans="3:22" x14ac:dyDescent="0.3">
      <c r="C29403" s="6"/>
      <c r="H29403" s="8"/>
      <c r="I29403" s="4"/>
      <c r="V29403" s="27"/>
    </row>
    <row r="29404" spans="3:22" x14ac:dyDescent="0.3">
      <c r="C29404" s="6"/>
      <c r="H29404" s="8"/>
      <c r="I29404" s="4"/>
      <c r="V29404" s="27"/>
    </row>
    <row r="29405" spans="3:22" x14ac:dyDescent="0.3">
      <c r="C29405" s="6"/>
      <c r="H29405" s="8"/>
      <c r="I29405" s="4"/>
      <c r="V29405" s="27"/>
    </row>
    <row r="29406" spans="3:22" x14ac:dyDescent="0.3">
      <c r="C29406" s="6"/>
      <c r="H29406" s="8"/>
      <c r="I29406" s="4"/>
      <c r="V29406" s="27"/>
    </row>
    <row r="29407" spans="3:22" x14ac:dyDescent="0.3">
      <c r="C29407" s="6"/>
      <c r="H29407" s="8"/>
      <c r="I29407" s="4"/>
      <c r="V29407" s="27"/>
    </row>
    <row r="29408" spans="3:22" x14ac:dyDescent="0.3">
      <c r="C29408" s="6"/>
      <c r="H29408" s="8"/>
      <c r="I29408" s="4"/>
      <c r="V29408" s="27"/>
    </row>
    <row r="29409" spans="3:22" x14ac:dyDescent="0.3">
      <c r="C29409" s="6"/>
      <c r="H29409" s="8"/>
      <c r="I29409" s="4"/>
      <c r="V29409" s="27"/>
    </row>
    <row r="29410" spans="3:22" x14ac:dyDescent="0.3">
      <c r="C29410" s="6"/>
      <c r="H29410" s="8"/>
      <c r="I29410" s="4"/>
      <c r="V29410" s="27"/>
    </row>
    <row r="29411" spans="3:22" x14ac:dyDescent="0.3">
      <c r="C29411" s="6"/>
      <c r="H29411" s="8"/>
      <c r="I29411" s="4"/>
      <c r="V29411" s="27"/>
    </row>
    <row r="29412" spans="3:22" x14ac:dyDescent="0.3">
      <c r="C29412" s="6"/>
      <c r="H29412" s="8"/>
      <c r="I29412" s="4"/>
      <c r="V29412" s="27"/>
    </row>
    <row r="29413" spans="3:22" x14ac:dyDescent="0.3">
      <c r="C29413" s="6"/>
      <c r="H29413" s="8"/>
      <c r="I29413" s="4"/>
      <c r="V29413" s="27"/>
    </row>
    <row r="29414" spans="3:22" x14ac:dyDescent="0.3">
      <c r="C29414" s="6"/>
      <c r="H29414" s="8"/>
      <c r="I29414" s="4"/>
      <c r="V29414" s="27"/>
    </row>
    <row r="29415" spans="3:22" x14ac:dyDescent="0.3">
      <c r="C29415" s="6"/>
      <c r="H29415" s="8"/>
      <c r="I29415" s="4"/>
      <c r="V29415" s="27"/>
    </row>
    <row r="29416" spans="3:22" x14ac:dyDescent="0.3">
      <c r="C29416" s="6"/>
      <c r="H29416" s="8"/>
      <c r="I29416" s="4"/>
      <c r="V29416" s="27"/>
    </row>
    <row r="29417" spans="3:22" x14ac:dyDescent="0.3">
      <c r="C29417" s="6"/>
      <c r="H29417" s="8"/>
      <c r="I29417" s="4"/>
      <c r="V29417" s="27"/>
    </row>
    <row r="29418" spans="3:22" x14ac:dyDescent="0.3">
      <c r="C29418" s="6"/>
      <c r="H29418" s="8"/>
      <c r="I29418" s="4"/>
      <c r="V29418" s="27"/>
    </row>
    <row r="29419" spans="3:22" x14ac:dyDescent="0.3">
      <c r="C29419" s="6"/>
      <c r="H29419" s="8"/>
      <c r="I29419" s="4"/>
      <c r="V29419" s="27"/>
    </row>
    <row r="29420" spans="3:22" x14ac:dyDescent="0.3">
      <c r="C29420" s="6"/>
      <c r="H29420" s="8"/>
      <c r="I29420" s="4"/>
      <c r="V29420" s="27"/>
    </row>
    <row r="29421" spans="3:22" x14ac:dyDescent="0.3">
      <c r="C29421" s="6"/>
      <c r="H29421" s="8"/>
      <c r="I29421" s="4"/>
      <c r="V29421" s="27"/>
    </row>
    <row r="29422" spans="3:22" x14ac:dyDescent="0.3">
      <c r="C29422" s="6"/>
      <c r="H29422" s="8"/>
      <c r="I29422" s="4"/>
      <c r="V29422" s="27"/>
    </row>
    <row r="29423" spans="3:22" x14ac:dyDescent="0.3">
      <c r="C29423" s="6"/>
      <c r="H29423" s="8"/>
      <c r="I29423" s="4"/>
      <c r="V29423" s="27"/>
    </row>
    <row r="29424" spans="3:22" x14ac:dyDescent="0.3">
      <c r="C29424" s="6"/>
      <c r="H29424" s="8"/>
      <c r="I29424" s="4"/>
      <c r="V29424" s="27"/>
    </row>
    <row r="29425" spans="3:22" x14ac:dyDescent="0.3">
      <c r="C29425" s="6"/>
      <c r="H29425" s="8"/>
      <c r="I29425" s="4"/>
      <c r="V29425" s="27"/>
    </row>
    <row r="29426" spans="3:22" x14ac:dyDescent="0.3">
      <c r="C29426" s="6"/>
      <c r="H29426" s="8"/>
      <c r="I29426" s="4"/>
      <c r="V29426" s="27"/>
    </row>
    <row r="29427" spans="3:22" x14ac:dyDescent="0.3">
      <c r="C29427" s="6"/>
      <c r="H29427" s="8"/>
      <c r="I29427" s="4"/>
      <c r="V29427" s="27"/>
    </row>
    <row r="29428" spans="3:22" x14ac:dyDescent="0.3">
      <c r="C29428" s="6"/>
      <c r="H29428" s="8"/>
      <c r="I29428" s="4"/>
      <c r="V29428" s="27"/>
    </row>
    <row r="29429" spans="3:22" x14ac:dyDescent="0.3">
      <c r="C29429" s="6"/>
      <c r="H29429" s="8"/>
      <c r="I29429" s="4"/>
      <c r="V29429" s="27"/>
    </row>
    <row r="29430" spans="3:22" x14ac:dyDescent="0.3">
      <c r="C29430" s="6"/>
      <c r="H29430" s="8"/>
      <c r="I29430" s="4"/>
      <c r="V29430" s="27"/>
    </row>
    <row r="29431" spans="3:22" x14ac:dyDescent="0.3">
      <c r="C29431" s="6"/>
      <c r="H29431" s="8"/>
      <c r="I29431" s="4"/>
      <c r="V29431" s="27"/>
    </row>
    <row r="29432" spans="3:22" x14ac:dyDescent="0.3">
      <c r="C29432" s="6"/>
      <c r="H29432" s="8"/>
      <c r="I29432" s="4"/>
      <c r="V29432" s="27"/>
    </row>
    <row r="29433" spans="3:22" x14ac:dyDescent="0.3">
      <c r="C29433" s="6"/>
      <c r="H29433" s="8"/>
      <c r="I29433" s="4"/>
      <c r="V29433" s="27"/>
    </row>
    <row r="29434" spans="3:22" x14ac:dyDescent="0.3">
      <c r="C29434" s="6"/>
      <c r="H29434" s="8"/>
      <c r="I29434" s="4"/>
      <c r="V29434" s="27"/>
    </row>
    <row r="29435" spans="3:22" x14ac:dyDescent="0.3">
      <c r="C29435" s="6"/>
      <c r="H29435" s="8"/>
      <c r="I29435" s="4"/>
      <c r="V29435" s="27"/>
    </row>
    <row r="29436" spans="3:22" x14ac:dyDescent="0.3">
      <c r="C29436" s="6"/>
      <c r="H29436" s="8"/>
      <c r="I29436" s="4"/>
      <c r="V29436" s="27"/>
    </row>
    <row r="29437" spans="3:22" x14ac:dyDescent="0.3">
      <c r="C29437" s="6"/>
      <c r="H29437" s="8"/>
      <c r="I29437" s="4"/>
      <c r="V29437" s="27"/>
    </row>
    <row r="29438" spans="3:22" x14ac:dyDescent="0.3">
      <c r="C29438" s="6"/>
      <c r="H29438" s="8"/>
      <c r="I29438" s="4"/>
      <c r="V29438" s="27"/>
    </row>
    <row r="29439" spans="3:22" x14ac:dyDescent="0.3">
      <c r="C29439" s="6"/>
      <c r="H29439" s="8"/>
      <c r="I29439" s="4"/>
      <c r="V29439" s="27"/>
    </row>
    <row r="29440" spans="3:22" x14ac:dyDescent="0.3">
      <c r="C29440" s="6"/>
      <c r="H29440" s="8"/>
      <c r="I29440" s="4"/>
      <c r="V29440" s="27"/>
    </row>
    <row r="29441" spans="3:22" x14ac:dyDescent="0.3">
      <c r="C29441" s="6"/>
      <c r="H29441" s="8"/>
      <c r="I29441" s="4"/>
      <c r="V29441" s="27"/>
    </row>
    <row r="29442" spans="3:22" x14ac:dyDescent="0.3">
      <c r="C29442" s="6"/>
      <c r="H29442" s="8"/>
      <c r="I29442" s="4"/>
      <c r="V29442" s="27"/>
    </row>
    <row r="29443" spans="3:22" x14ac:dyDescent="0.3">
      <c r="C29443" s="6"/>
      <c r="H29443" s="8"/>
      <c r="I29443" s="4"/>
      <c r="V29443" s="27"/>
    </row>
    <row r="29444" spans="3:22" x14ac:dyDescent="0.3">
      <c r="C29444" s="6"/>
      <c r="H29444" s="8"/>
      <c r="I29444" s="4"/>
      <c r="V29444" s="27"/>
    </row>
    <row r="29445" spans="3:22" x14ac:dyDescent="0.3">
      <c r="C29445" s="6"/>
      <c r="H29445" s="8"/>
      <c r="I29445" s="4"/>
      <c r="V29445" s="27"/>
    </row>
    <row r="29446" spans="3:22" x14ac:dyDescent="0.3">
      <c r="C29446" s="6"/>
      <c r="H29446" s="8"/>
      <c r="I29446" s="4"/>
      <c r="V29446" s="27"/>
    </row>
    <row r="29447" spans="3:22" x14ac:dyDescent="0.3">
      <c r="C29447" s="6"/>
      <c r="H29447" s="8"/>
      <c r="I29447" s="4"/>
      <c r="V29447" s="27"/>
    </row>
    <row r="29448" spans="3:22" x14ac:dyDescent="0.3">
      <c r="C29448" s="6"/>
      <c r="H29448" s="8"/>
      <c r="I29448" s="4"/>
      <c r="V29448" s="27"/>
    </row>
    <row r="29449" spans="3:22" x14ac:dyDescent="0.3">
      <c r="C29449" s="6"/>
      <c r="H29449" s="8"/>
      <c r="I29449" s="4"/>
      <c r="V29449" s="27"/>
    </row>
    <row r="29450" spans="3:22" x14ac:dyDescent="0.3">
      <c r="C29450" s="6"/>
      <c r="H29450" s="8"/>
      <c r="I29450" s="4"/>
      <c r="V29450" s="27"/>
    </row>
    <row r="29451" spans="3:22" x14ac:dyDescent="0.3">
      <c r="C29451" s="6"/>
      <c r="H29451" s="8"/>
      <c r="I29451" s="4"/>
      <c r="V29451" s="27"/>
    </row>
    <row r="29452" spans="3:22" x14ac:dyDescent="0.3">
      <c r="C29452" s="6"/>
      <c r="H29452" s="8"/>
      <c r="I29452" s="4"/>
      <c r="V29452" s="27"/>
    </row>
    <row r="29453" spans="3:22" x14ac:dyDescent="0.3">
      <c r="C29453" s="6"/>
      <c r="H29453" s="8"/>
      <c r="I29453" s="4"/>
      <c r="V29453" s="27"/>
    </row>
    <row r="29454" spans="3:22" x14ac:dyDescent="0.3">
      <c r="C29454" s="6"/>
      <c r="H29454" s="8"/>
      <c r="I29454" s="4"/>
      <c r="V29454" s="27"/>
    </row>
    <row r="29455" spans="3:22" x14ac:dyDescent="0.3">
      <c r="C29455" s="6"/>
      <c r="H29455" s="8"/>
      <c r="I29455" s="4"/>
      <c r="V29455" s="27"/>
    </row>
    <row r="29456" spans="3:22" x14ac:dyDescent="0.3">
      <c r="C29456" s="6"/>
      <c r="H29456" s="8"/>
      <c r="I29456" s="4"/>
      <c r="V29456" s="27"/>
    </row>
    <row r="29457" spans="3:22" x14ac:dyDescent="0.3">
      <c r="C29457" s="6"/>
      <c r="H29457" s="8"/>
      <c r="I29457" s="4"/>
      <c r="V29457" s="27"/>
    </row>
    <row r="29458" spans="3:22" x14ac:dyDescent="0.3">
      <c r="C29458" s="6"/>
      <c r="H29458" s="8"/>
      <c r="I29458" s="4"/>
      <c r="V29458" s="27"/>
    </row>
    <row r="29459" spans="3:22" x14ac:dyDescent="0.3">
      <c r="C29459" s="6"/>
      <c r="H29459" s="8"/>
      <c r="I29459" s="4"/>
      <c r="V29459" s="27"/>
    </row>
    <row r="29460" spans="3:22" x14ac:dyDescent="0.3">
      <c r="C29460" s="6"/>
      <c r="H29460" s="8"/>
      <c r="I29460" s="4"/>
      <c r="V29460" s="27"/>
    </row>
    <row r="29461" spans="3:22" x14ac:dyDescent="0.3">
      <c r="C29461" s="6"/>
      <c r="H29461" s="8"/>
      <c r="I29461" s="4"/>
      <c r="V29461" s="27"/>
    </row>
    <row r="29462" spans="3:22" x14ac:dyDescent="0.3">
      <c r="C29462" s="6"/>
      <c r="H29462" s="8"/>
      <c r="I29462" s="4"/>
      <c r="V29462" s="27"/>
    </row>
    <row r="29463" spans="3:22" x14ac:dyDescent="0.3">
      <c r="C29463" s="6"/>
      <c r="H29463" s="8"/>
      <c r="I29463" s="4"/>
      <c r="V29463" s="27"/>
    </row>
    <row r="29464" spans="3:22" x14ac:dyDescent="0.3">
      <c r="C29464" s="6"/>
      <c r="H29464" s="8"/>
      <c r="I29464" s="4"/>
      <c r="V29464" s="27"/>
    </row>
    <row r="29465" spans="3:22" x14ac:dyDescent="0.3">
      <c r="C29465" s="6"/>
      <c r="H29465" s="8"/>
      <c r="I29465" s="4"/>
      <c r="V29465" s="27"/>
    </row>
    <row r="29466" spans="3:22" x14ac:dyDescent="0.3">
      <c r="C29466" s="6"/>
      <c r="H29466" s="8"/>
      <c r="I29466" s="4"/>
      <c r="V29466" s="27"/>
    </row>
    <row r="29467" spans="3:22" x14ac:dyDescent="0.3">
      <c r="C29467" s="6"/>
      <c r="H29467" s="8"/>
      <c r="I29467" s="4"/>
      <c r="V29467" s="27"/>
    </row>
    <row r="29468" spans="3:22" x14ac:dyDescent="0.3">
      <c r="C29468" s="6"/>
      <c r="H29468" s="8"/>
      <c r="I29468" s="4"/>
      <c r="V29468" s="27"/>
    </row>
    <row r="29469" spans="3:22" x14ac:dyDescent="0.3">
      <c r="C29469" s="6"/>
      <c r="H29469" s="8"/>
      <c r="I29469" s="4"/>
      <c r="V29469" s="27"/>
    </row>
    <row r="29470" spans="3:22" x14ac:dyDescent="0.3">
      <c r="C29470" s="6"/>
      <c r="H29470" s="8"/>
      <c r="I29470" s="4"/>
      <c r="V29470" s="27"/>
    </row>
    <row r="29471" spans="3:22" x14ac:dyDescent="0.3">
      <c r="C29471" s="6"/>
      <c r="H29471" s="8"/>
      <c r="I29471" s="4"/>
      <c r="V29471" s="27"/>
    </row>
    <row r="29472" spans="3:22" x14ac:dyDescent="0.3">
      <c r="C29472" s="6"/>
      <c r="H29472" s="8"/>
      <c r="I29472" s="4"/>
      <c r="V29472" s="27"/>
    </row>
    <row r="29473" spans="3:22" x14ac:dyDescent="0.3">
      <c r="C29473" s="6"/>
      <c r="H29473" s="8"/>
      <c r="I29473" s="4"/>
      <c r="V29473" s="27"/>
    </row>
    <row r="29474" spans="3:22" x14ac:dyDescent="0.3">
      <c r="C29474" s="6"/>
      <c r="H29474" s="8"/>
      <c r="I29474" s="4"/>
      <c r="V29474" s="27"/>
    </row>
    <row r="29475" spans="3:22" x14ac:dyDescent="0.3">
      <c r="C29475" s="6"/>
      <c r="H29475" s="8"/>
      <c r="I29475" s="4"/>
      <c r="V29475" s="27"/>
    </row>
    <row r="29476" spans="3:22" x14ac:dyDescent="0.3">
      <c r="C29476" s="6"/>
      <c r="H29476" s="8"/>
      <c r="I29476" s="4"/>
      <c r="V29476" s="27"/>
    </row>
    <row r="29477" spans="3:22" x14ac:dyDescent="0.3">
      <c r="C29477" s="6"/>
      <c r="H29477" s="8"/>
      <c r="I29477" s="4"/>
      <c r="V29477" s="27"/>
    </row>
    <row r="29478" spans="3:22" x14ac:dyDescent="0.3">
      <c r="C29478" s="6"/>
      <c r="H29478" s="8"/>
      <c r="I29478" s="4"/>
      <c r="V29478" s="27"/>
    </row>
    <row r="29479" spans="3:22" x14ac:dyDescent="0.3">
      <c r="C29479" s="6"/>
      <c r="H29479" s="8"/>
      <c r="I29479" s="4"/>
      <c r="V29479" s="27"/>
    </row>
    <row r="29480" spans="3:22" x14ac:dyDescent="0.3">
      <c r="C29480" s="6"/>
      <c r="H29480" s="8"/>
      <c r="I29480" s="4"/>
      <c r="V29480" s="27"/>
    </row>
    <row r="29481" spans="3:22" x14ac:dyDescent="0.3">
      <c r="C29481" s="6"/>
      <c r="H29481" s="8"/>
      <c r="I29481" s="4"/>
      <c r="V29481" s="27"/>
    </row>
    <row r="29482" spans="3:22" x14ac:dyDescent="0.3">
      <c r="C29482" s="6"/>
      <c r="H29482" s="8"/>
      <c r="I29482" s="4"/>
      <c r="V29482" s="27"/>
    </row>
    <row r="29483" spans="3:22" x14ac:dyDescent="0.3">
      <c r="C29483" s="6"/>
      <c r="H29483" s="8"/>
      <c r="I29483" s="4"/>
      <c r="V29483" s="27"/>
    </row>
    <row r="29484" spans="3:22" x14ac:dyDescent="0.3">
      <c r="C29484" s="6"/>
      <c r="H29484" s="8"/>
      <c r="I29484" s="4"/>
      <c r="V29484" s="27"/>
    </row>
    <row r="29485" spans="3:22" x14ac:dyDescent="0.3">
      <c r="C29485" s="6"/>
      <c r="H29485" s="8"/>
      <c r="I29485" s="4"/>
      <c r="V29485" s="27"/>
    </row>
    <row r="29486" spans="3:22" x14ac:dyDescent="0.3">
      <c r="C29486" s="6"/>
      <c r="H29486" s="8"/>
      <c r="I29486" s="4"/>
      <c r="V29486" s="27"/>
    </row>
    <row r="29487" spans="3:22" x14ac:dyDescent="0.3">
      <c r="C29487" s="6"/>
      <c r="H29487" s="8"/>
      <c r="I29487" s="4"/>
      <c r="V29487" s="27"/>
    </row>
    <row r="29488" spans="3:22" x14ac:dyDescent="0.3">
      <c r="C29488" s="6"/>
      <c r="H29488" s="8"/>
      <c r="I29488" s="4"/>
      <c r="V29488" s="27"/>
    </row>
    <row r="29489" spans="3:22" x14ac:dyDescent="0.3">
      <c r="C29489" s="6"/>
      <c r="H29489" s="8"/>
      <c r="I29489" s="4"/>
      <c r="V29489" s="27"/>
    </row>
    <row r="29490" spans="3:22" x14ac:dyDescent="0.3">
      <c r="C29490" s="6"/>
      <c r="H29490" s="8"/>
      <c r="I29490" s="4"/>
      <c r="V29490" s="27"/>
    </row>
    <row r="29491" spans="3:22" x14ac:dyDescent="0.3">
      <c r="C29491" s="6"/>
      <c r="H29491" s="8"/>
      <c r="I29491" s="4"/>
      <c r="V29491" s="27"/>
    </row>
    <row r="29492" spans="3:22" x14ac:dyDescent="0.3">
      <c r="C29492" s="6"/>
      <c r="H29492" s="8"/>
      <c r="I29492" s="4"/>
      <c r="V29492" s="27"/>
    </row>
    <row r="29493" spans="3:22" x14ac:dyDescent="0.3">
      <c r="C29493" s="6"/>
      <c r="H29493" s="8"/>
      <c r="I29493" s="4"/>
      <c r="V29493" s="27"/>
    </row>
    <row r="29494" spans="3:22" x14ac:dyDescent="0.3">
      <c r="C29494" s="6"/>
      <c r="H29494" s="8"/>
      <c r="I29494" s="4"/>
      <c r="V29494" s="27"/>
    </row>
    <row r="29495" spans="3:22" x14ac:dyDescent="0.3">
      <c r="C29495" s="6"/>
      <c r="H29495" s="8"/>
      <c r="I29495" s="4"/>
      <c r="V29495" s="27"/>
    </row>
    <row r="29496" spans="3:22" x14ac:dyDescent="0.3">
      <c r="C29496" s="6"/>
      <c r="H29496" s="8"/>
      <c r="I29496" s="4"/>
      <c r="V29496" s="27"/>
    </row>
    <row r="29497" spans="3:22" x14ac:dyDescent="0.3">
      <c r="C29497" s="6"/>
      <c r="H29497" s="8"/>
      <c r="I29497" s="4"/>
      <c r="V29497" s="27"/>
    </row>
    <row r="29498" spans="3:22" x14ac:dyDescent="0.3">
      <c r="C29498" s="6"/>
      <c r="H29498" s="8"/>
      <c r="I29498" s="4"/>
      <c r="V29498" s="27"/>
    </row>
    <row r="29499" spans="3:22" x14ac:dyDescent="0.3">
      <c r="C29499" s="6"/>
      <c r="H29499" s="8"/>
      <c r="I29499" s="4"/>
      <c r="V29499" s="27"/>
    </row>
    <row r="29500" spans="3:22" x14ac:dyDescent="0.3">
      <c r="C29500" s="6"/>
      <c r="H29500" s="8"/>
      <c r="I29500" s="4"/>
      <c r="V29500" s="27"/>
    </row>
    <row r="29501" spans="3:22" x14ac:dyDescent="0.3">
      <c r="C29501" s="6"/>
      <c r="H29501" s="8"/>
      <c r="I29501" s="4"/>
      <c r="V29501" s="27"/>
    </row>
    <row r="29502" spans="3:22" x14ac:dyDescent="0.3">
      <c r="C29502" s="6"/>
      <c r="H29502" s="8"/>
      <c r="I29502" s="4"/>
      <c r="V29502" s="27"/>
    </row>
    <row r="29503" spans="3:22" x14ac:dyDescent="0.3">
      <c r="C29503" s="6"/>
      <c r="H29503" s="8"/>
      <c r="I29503" s="4"/>
      <c r="V29503" s="27"/>
    </row>
    <row r="29504" spans="3:22" x14ac:dyDescent="0.3">
      <c r="C29504" s="6"/>
      <c r="H29504" s="8"/>
      <c r="I29504" s="4"/>
      <c r="V29504" s="27"/>
    </row>
    <row r="29505" spans="3:22" x14ac:dyDescent="0.3">
      <c r="C29505" s="6"/>
      <c r="H29505" s="8"/>
      <c r="I29505" s="4"/>
      <c r="V29505" s="27"/>
    </row>
    <row r="29506" spans="3:22" x14ac:dyDescent="0.3">
      <c r="C29506" s="6"/>
      <c r="H29506" s="8"/>
      <c r="I29506" s="4"/>
      <c r="V29506" s="27"/>
    </row>
    <row r="29507" spans="3:22" x14ac:dyDescent="0.3">
      <c r="C29507" s="6"/>
      <c r="H29507" s="8"/>
      <c r="I29507" s="4"/>
      <c r="V29507" s="27"/>
    </row>
    <row r="29508" spans="3:22" x14ac:dyDescent="0.3">
      <c r="C29508" s="6"/>
      <c r="H29508" s="8"/>
      <c r="I29508" s="4"/>
      <c r="V29508" s="27"/>
    </row>
    <row r="29509" spans="3:22" x14ac:dyDescent="0.3">
      <c r="C29509" s="6"/>
      <c r="H29509" s="8"/>
      <c r="I29509" s="4"/>
      <c r="V29509" s="27"/>
    </row>
    <row r="29510" spans="3:22" x14ac:dyDescent="0.3">
      <c r="C29510" s="6"/>
      <c r="H29510" s="8"/>
      <c r="I29510" s="4"/>
      <c r="V29510" s="27"/>
    </row>
    <row r="29511" spans="3:22" x14ac:dyDescent="0.3">
      <c r="C29511" s="6"/>
      <c r="H29511" s="8"/>
      <c r="I29511" s="4"/>
      <c r="V29511" s="27"/>
    </row>
    <row r="29512" spans="3:22" x14ac:dyDescent="0.3">
      <c r="C29512" s="6"/>
      <c r="H29512" s="8"/>
      <c r="I29512" s="4"/>
      <c r="V29512" s="27"/>
    </row>
    <row r="29513" spans="3:22" x14ac:dyDescent="0.3">
      <c r="C29513" s="6"/>
      <c r="H29513" s="8"/>
      <c r="I29513" s="4"/>
      <c r="V29513" s="27"/>
    </row>
    <row r="29514" spans="3:22" x14ac:dyDescent="0.3">
      <c r="C29514" s="6"/>
      <c r="H29514" s="8"/>
      <c r="I29514" s="4"/>
      <c r="V29514" s="27"/>
    </row>
    <row r="29515" spans="3:22" x14ac:dyDescent="0.3">
      <c r="C29515" s="6"/>
      <c r="H29515" s="8"/>
      <c r="I29515" s="4"/>
      <c r="V29515" s="27"/>
    </row>
    <row r="29516" spans="3:22" x14ac:dyDescent="0.3">
      <c r="C29516" s="6"/>
      <c r="H29516" s="8"/>
      <c r="I29516" s="4"/>
      <c r="V29516" s="27"/>
    </row>
    <row r="29517" spans="3:22" x14ac:dyDescent="0.3">
      <c r="C29517" s="6"/>
      <c r="H29517" s="8"/>
      <c r="I29517" s="4"/>
      <c r="V29517" s="27"/>
    </row>
    <row r="29518" spans="3:22" x14ac:dyDescent="0.3">
      <c r="C29518" s="6"/>
      <c r="H29518" s="8"/>
      <c r="I29518" s="4"/>
      <c r="V29518" s="27"/>
    </row>
    <row r="29519" spans="3:22" x14ac:dyDescent="0.3">
      <c r="C29519" s="6"/>
      <c r="H29519" s="8"/>
      <c r="I29519" s="4"/>
      <c r="V29519" s="27"/>
    </row>
    <row r="29520" spans="3:22" x14ac:dyDescent="0.3">
      <c r="C29520" s="6"/>
      <c r="H29520" s="8"/>
      <c r="I29520" s="4"/>
      <c r="V29520" s="27"/>
    </row>
    <row r="29521" spans="3:22" x14ac:dyDescent="0.3">
      <c r="C29521" s="6"/>
      <c r="H29521" s="8"/>
      <c r="I29521" s="4"/>
      <c r="V29521" s="27"/>
    </row>
    <row r="29522" spans="3:22" x14ac:dyDescent="0.3">
      <c r="C29522" s="6"/>
      <c r="H29522" s="8"/>
      <c r="I29522" s="4"/>
      <c r="V29522" s="27"/>
    </row>
    <row r="29523" spans="3:22" x14ac:dyDescent="0.3">
      <c r="C29523" s="6"/>
      <c r="H29523" s="8"/>
      <c r="I29523" s="4"/>
      <c r="V29523" s="27"/>
    </row>
    <row r="29524" spans="3:22" x14ac:dyDescent="0.3">
      <c r="C29524" s="6"/>
      <c r="H29524" s="8"/>
      <c r="I29524" s="4"/>
      <c r="V29524" s="27"/>
    </row>
    <row r="29525" spans="3:22" x14ac:dyDescent="0.3">
      <c r="C29525" s="6"/>
      <c r="H29525" s="8"/>
      <c r="I29525" s="4"/>
      <c r="V29525" s="27"/>
    </row>
    <row r="29526" spans="3:22" x14ac:dyDescent="0.3">
      <c r="C29526" s="6"/>
      <c r="H29526" s="8"/>
      <c r="I29526" s="4"/>
      <c r="V29526" s="27"/>
    </row>
    <row r="29527" spans="3:22" x14ac:dyDescent="0.3">
      <c r="C29527" s="6"/>
      <c r="H29527" s="8"/>
      <c r="I29527" s="4"/>
      <c r="V29527" s="27"/>
    </row>
    <row r="29528" spans="3:22" x14ac:dyDescent="0.3">
      <c r="C29528" s="6"/>
      <c r="H29528" s="8"/>
      <c r="I29528" s="4"/>
      <c r="V29528" s="27"/>
    </row>
    <row r="29529" spans="3:22" x14ac:dyDescent="0.3">
      <c r="C29529" s="6"/>
      <c r="H29529" s="8"/>
      <c r="I29529" s="4"/>
      <c r="V29529" s="27"/>
    </row>
    <row r="29530" spans="3:22" x14ac:dyDescent="0.3">
      <c r="C29530" s="6"/>
      <c r="H29530" s="8"/>
      <c r="I29530" s="4"/>
      <c r="V29530" s="27"/>
    </row>
    <row r="29531" spans="3:22" x14ac:dyDescent="0.3">
      <c r="C29531" s="6"/>
      <c r="H29531" s="8"/>
      <c r="I29531" s="4"/>
      <c r="V29531" s="27"/>
    </row>
    <row r="29532" spans="3:22" x14ac:dyDescent="0.3">
      <c r="C29532" s="6"/>
      <c r="H29532" s="8"/>
      <c r="I29532" s="4"/>
      <c r="V29532" s="27"/>
    </row>
    <row r="29533" spans="3:22" x14ac:dyDescent="0.3">
      <c r="C29533" s="6"/>
      <c r="H29533" s="8"/>
      <c r="I29533" s="4"/>
      <c r="V29533" s="27"/>
    </row>
    <row r="29534" spans="3:22" x14ac:dyDescent="0.3">
      <c r="C29534" s="6"/>
      <c r="H29534" s="8"/>
      <c r="I29534" s="4"/>
      <c r="V29534" s="27"/>
    </row>
    <row r="29535" spans="3:22" x14ac:dyDescent="0.3">
      <c r="C29535" s="6"/>
      <c r="H29535" s="8"/>
      <c r="I29535" s="4"/>
      <c r="V29535" s="27"/>
    </row>
    <row r="29536" spans="3:22" x14ac:dyDescent="0.3">
      <c r="C29536" s="6"/>
      <c r="H29536" s="8"/>
      <c r="I29536" s="4"/>
      <c r="V29536" s="27"/>
    </row>
    <row r="29537" spans="3:22" x14ac:dyDescent="0.3">
      <c r="C29537" s="6"/>
      <c r="H29537" s="8"/>
      <c r="I29537" s="4"/>
      <c r="V29537" s="27"/>
    </row>
    <row r="29538" spans="3:22" x14ac:dyDescent="0.3">
      <c r="C29538" s="6"/>
      <c r="H29538" s="8"/>
      <c r="I29538" s="4"/>
      <c r="V29538" s="27"/>
    </row>
    <row r="29539" spans="3:22" x14ac:dyDescent="0.3">
      <c r="C29539" s="6"/>
      <c r="H29539" s="8"/>
      <c r="I29539" s="4"/>
      <c r="V29539" s="27"/>
    </row>
    <row r="29540" spans="3:22" x14ac:dyDescent="0.3">
      <c r="C29540" s="6"/>
      <c r="H29540" s="8"/>
      <c r="I29540" s="4"/>
      <c r="V29540" s="27"/>
    </row>
    <row r="29541" spans="3:22" x14ac:dyDescent="0.3">
      <c r="C29541" s="6"/>
      <c r="H29541" s="8"/>
      <c r="I29541" s="4"/>
      <c r="V29541" s="27"/>
    </row>
    <row r="29542" spans="3:22" x14ac:dyDescent="0.3">
      <c r="C29542" s="6"/>
      <c r="H29542" s="8"/>
      <c r="I29542" s="4"/>
      <c r="V29542" s="27"/>
    </row>
    <row r="29543" spans="3:22" x14ac:dyDescent="0.3">
      <c r="C29543" s="6"/>
      <c r="H29543" s="8"/>
      <c r="I29543" s="4"/>
      <c r="V29543" s="27"/>
    </row>
    <row r="29544" spans="3:22" x14ac:dyDescent="0.3">
      <c r="C29544" s="6"/>
      <c r="H29544" s="8"/>
      <c r="I29544" s="4"/>
      <c r="V29544" s="27"/>
    </row>
    <row r="29545" spans="3:22" x14ac:dyDescent="0.3">
      <c r="C29545" s="6"/>
      <c r="H29545" s="8"/>
      <c r="I29545" s="4"/>
      <c r="V29545" s="27"/>
    </row>
    <row r="29546" spans="3:22" x14ac:dyDescent="0.3">
      <c r="C29546" s="6"/>
      <c r="H29546" s="8"/>
      <c r="I29546" s="4"/>
      <c r="V29546" s="27"/>
    </row>
    <row r="29547" spans="3:22" x14ac:dyDescent="0.3">
      <c r="C29547" s="6"/>
      <c r="H29547" s="8"/>
      <c r="I29547" s="4"/>
      <c r="V29547" s="27"/>
    </row>
    <row r="29548" spans="3:22" x14ac:dyDescent="0.3">
      <c r="C29548" s="6"/>
      <c r="H29548" s="8"/>
      <c r="I29548" s="4"/>
      <c r="V29548" s="27"/>
    </row>
    <row r="29549" spans="3:22" x14ac:dyDescent="0.3">
      <c r="C29549" s="6"/>
      <c r="H29549" s="8"/>
      <c r="I29549" s="4"/>
      <c r="V29549" s="27"/>
    </row>
    <row r="29550" spans="3:22" x14ac:dyDescent="0.3">
      <c r="C29550" s="6"/>
      <c r="H29550" s="8"/>
      <c r="I29550" s="4"/>
      <c r="V29550" s="27"/>
    </row>
    <row r="29551" spans="3:22" x14ac:dyDescent="0.3">
      <c r="C29551" s="6"/>
      <c r="H29551" s="8"/>
      <c r="I29551" s="4"/>
      <c r="V29551" s="27"/>
    </row>
    <row r="29552" spans="3:22" x14ac:dyDescent="0.3">
      <c r="C29552" s="6"/>
      <c r="H29552" s="8"/>
      <c r="I29552" s="4"/>
      <c r="V29552" s="27"/>
    </row>
    <row r="29553" spans="3:22" x14ac:dyDescent="0.3">
      <c r="C29553" s="6"/>
      <c r="H29553" s="8"/>
      <c r="I29553" s="4"/>
      <c r="V29553" s="27"/>
    </row>
    <row r="29554" spans="3:22" x14ac:dyDescent="0.3">
      <c r="C29554" s="6"/>
      <c r="H29554" s="8"/>
      <c r="I29554" s="4"/>
      <c r="V29554" s="27"/>
    </row>
    <row r="29555" spans="3:22" x14ac:dyDescent="0.3">
      <c r="C29555" s="6"/>
      <c r="H29555" s="8"/>
      <c r="I29555" s="4"/>
      <c r="V29555" s="27"/>
    </row>
    <row r="29556" spans="3:22" x14ac:dyDescent="0.3">
      <c r="C29556" s="6"/>
      <c r="H29556" s="8"/>
      <c r="I29556" s="4"/>
      <c r="V29556" s="27"/>
    </row>
    <row r="29557" spans="3:22" x14ac:dyDescent="0.3">
      <c r="C29557" s="6"/>
      <c r="H29557" s="8"/>
      <c r="I29557" s="4"/>
      <c r="V29557" s="27"/>
    </row>
    <row r="29558" spans="3:22" x14ac:dyDescent="0.3">
      <c r="C29558" s="6"/>
      <c r="H29558" s="8"/>
      <c r="I29558" s="4"/>
      <c r="V29558" s="27"/>
    </row>
    <row r="29559" spans="3:22" x14ac:dyDescent="0.3">
      <c r="C29559" s="6"/>
      <c r="H29559" s="8"/>
      <c r="I29559" s="4"/>
      <c r="V29559" s="27"/>
    </row>
    <row r="29560" spans="3:22" x14ac:dyDescent="0.3">
      <c r="C29560" s="6"/>
      <c r="H29560" s="8"/>
      <c r="I29560" s="4"/>
      <c r="V29560" s="27"/>
    </row>
    <row r="29561" spans="3:22" x14ac:dyDescent="0.3">
      <c r="C29561" s="6"/>
      <c r="H29561" s="8"/>
      <c r="I29561" s="4"/>
      <c r="V29561" s="27"/>
    </row>
    <row r="29562" spans="3:22" x14ac:dyDescent="0.3">
      <c r="C29562" s="6"/>
      <c r="H29562" s="8"/>
      <c r="I29562" s="4"/>
      <c r="V29562" s="27"/>
    </row>
    <row r="29563" spans="3:22" x14ac:dyDescent="0.3">
      <c r="C29563" s="6"/>
      <c r="H29563" s="8"/>
      <c r="I29563" s="4"/>
      <c r="V29563" s="27"/>
    </row>
    <row r="29564" spans="3:22" x14ac:dyDescent="0.3">
      <c r="C29564" s="6"/>
      <c r="H29564" s="8"/>
      <c r="I29564" s="4"/>
      <c r="V29564" s="27"/>
    </row>
    <row r="29565" spans="3:22" x14ac:dyDescent="0.3">
      <c r="C29565" s="6"/>
      <c r="H29565" s="8"/>
      <c r="I29565" s="4"/>
      <c r="V29565" s="27"/>
    </row>
    <row r="29566" spans="3:22" x14ac:dyDescent="0.3">
      <c r="C29566" s="6"/>
      <c r="H29566" s="8"/>
      <c r="I29566" s="4"/>
      <c r="V29566" s="27"/>
    </row>
    <row r="29567" spans="3:22" x14ac:dyDescent="0.3">
      <c r="C29567" s="6"/>
      <c r="H29567" s="8"/>
      <c r="I29567" s="4"/>
      <c r="V29567" s="27"/>
    </row>
    <row r="29568" spans="3:22" x14ac:dyDescent="0.3">
      <c r="C29568" s="6"/>
      <c r="H29568" s="8"/>
      <c r="I29568" s="4"/>
      <c r="V29568" s="27"/>
    </row>
    <row r="29569" spans="3:22" x14ac:dyDescent="0.3">
      <c r="C29569" s="6"/>
      <c r="H29569" s="8"/>
      <c r="I29569" s="4"/>
      <c r="V29569" s="27"/>
    </row>
    <row r="29570" spans="3:22" x14ac:dyDescent="0.3">
      <c r="C29570" s="6"/>
      <c r="H29570" s="8"/>
      <c r="I29570" s="4"/>
      <c r="V29570" s="27"/>
    </row>
    <row r="29571" spans="3:22" x14ac:dyDescent="0.3">
      <c r="C29571" s="6"/>
      <c r="H29571" s="8"/>
      <c r="I29571" s="4"/>
      <c r="V29571" s="27"/>
    </row>
    <row r="29572" spans="3:22" x14ac:dyDescent="0.3">
      <c r="C29572" s="6"/>
      <c r="H29572" s="8"/>
      <c r="I29572" s="4"/>
      <c r="V29572" s="27"/>
    </row>
    <row r="29573" spans="3:22" x14ac:dyDescent="0.3">
      <c r="C29573" s="6"/>
      <c r="H29573" s="8"/>
      <c r="I29573" s="4"/>
      <c r="V29573" s="27"/>
    </row>
    <row r="29574" spans="3:22" x14ac:dyDescent="0.3">
      <c r="C29574" s="6"/>
      <c r="H29574" s="8"/>
      <c r="I29574" s="4"/>
      <c r="V29574" s="27"/>
    </row>
    <row r="29575" spans="3:22" x14ac:dyDescent="0.3">
      <c r="C29575" s="6"/>
      <c r="H29575" s="8"/>
      <c r="I29575" s="4"/>
      <c r="V29575" s="27"/>
    </row>
    <row r="29576" spans="3:22" x14ac:dyDescent="0.3">
      <c r="C29576" s="6"/>
      <c r="H29576" s="8"/>
      <c r="I29576" s="4"/>
      <c r="V29576" s="27"/>
    </row>
    <row r="29577" spans="3:22" x14ac:dyDescent="0.3">
      <c r="C29577" s="6"/>
      <c r="H29577" s="8"/>
      <c r="I29577" s="4"/>
      <c r="V29577" s="27"/>
    </row>
    <row r="29578" spans="3:22" x14ac:dyDescent="0.3">
      <c r="C29578" s="6"/>
      <c r="H29578" s="8"/>
      <c r="I29578" s="4"/>
      <c r="V29578" s="27"/>
    </row>
    <row r="29579" spans="3:22" x14ac:dyDescent="0.3">
      <c r="C29579" s="6"/>
      <c r="H29579" s="8"/>
      <c r="I29579" s="4"/>
      <c r="V29579" s="27"/>
    </row>
    <row r="29580" spans="3:22" x14ac:dyDescent="0.3">
      <c r="C29580" s="6"/>
      <c r="H29580" s="8"/>
      <c r="I29580" s="4"/>
      <c r="V29580" s="27"/>
    </row>
    <row r="29581" spans="3:22" x14ac:dyDescent="0.3">
      <c r="C29581" s="6"/>
      <c r="H29581" s="8"/>
      <c r="I29581" s="4"/>
      <c r="V29581" s="27"/>
    </row>
    <row r="29582" spans="3:22" x14ac:dyDescent="0.3">
      <c r="C29582" s="6"/>
      <c r="H29582" s="8"/>
      <c r="I29582" s="4"/>
      <c r="V29582" s="27"/>
    </row>
    <row r="29583" spans="3:22" x14ac:dyDescent="0.3">
      <c r="C29583" s="6"/>
      <c r="H29583" s="8"/>
      <c r="I29583" s="4"/>
      <c r="V29583" s="27"/>
    </row>
    <row r="29584" spans="3:22" x14ac:dyDescent="0.3">
      <c r="C29584" s="6"/>
      <c r="H29584" s="8"/>
      <c r="I29584" s="4"/>
      <c r="V29584" s="27"/>
    </row>
    <row r="29585" spans="3:22" x14ac:dyDescent="0.3">
      <c r="C29585" s="6"/>
      <c r="H29585" s="8"/>
      <c r="I29585" s="4"/>
      <c r="V29585" s="27"/>
    </row>
    <row r="29586" spans="3:22" x14ac:dyDescent="0.3">
      <c r="C29586" s="6"/>
      <c r="H29586" s="8"/>
      <c r="I29586" s="4"/>
      <c r="V29586" s="27"/>
    </row>
    <row r="29587" spans="3:22" x14ac:dyDescent="0.3">
      <c r="C29587" s="6"/>
      <c r="H29587" s="8"/>
      <c r="I29587" s="4"/>
      <c r="V29587" s="27"/>
    </row>
    <row r="29588" spans="3:22" x14ac:dyDescent="0.3">
      <c r="C29588" s="6"/>
      <c r="H29588" s="8"/>
      <c r="I29588" s="4"/>
      <c r="V29588" s="27"/>
    </row>
    <row r="29589" spans="3:22" x14ac:dyDescent="0.3">
      <c r="C29589" s="6"/>
      <c r="H29589" s="8"/>
      <c r="I29589" s="4"/>
      <c r="V29589" s="27"/>
    </row>
    <row r="29590" spans="3:22" x14ac:dyDescent="0.3">
      <c r="C29590" s="6"/>
      <c r="H29590" s="8"/>
      <c r="I29590" s="4"/>
      <c r="V29590" s="27"/>
    </row>
    <row r="29591" spans="3:22" x14ac:dyDescent="0.3">
      <c r="C29591" s="6"/>
      <c r="H29591" s="8"/>
      <c r="I29591" s="4"/>
      <c r="V29591" s="27"/>
    </row>
    <row r="29592" spans="3:22" x14ac:dyDescent="0.3">
      <c r="C29592" s="6"/>
      <c r="H29592" s="8"/>
      <c r="I29592" s="4"/>
      <c r="V29592" s="27"/>
    </row>
    <row r="29593" spans="3:22" x14ac:dyDescent="0.3">
      <c r="C29593" s="6"/>
      <c r="H29593" s="8"/>
      <c r="I29593" s="4"/>
      <c r="V29593" s="27"/>
    </row>
    <row r="29594" spans="3:22" x14ac:dyDescent="0.3">
      <c r="C29594" s="6"/>
      <c r="H29594" s="8"/>
      <c r="I29594" s="4"/>
      <c r="V29594" s="27"/>
    </row>
    <row r="29595" spans="3:22" x14ac:dyDescent="0.3">
      <c r="C29595" s="6"/>
      <c r="H29595" s="8"/>
      <c r="I29595" s="4"/>
      <c r="V29595" s="27"/>
    </row>
    <row r="29596" spans="3:22" x14ac:dyDescent="0.3">
      <c r="C29596" s="6"/>
      <c r="H29596" s="8"/>
      <c r="I29596" s="4"/>
      <c r="V29596" s="27"/>
    </row>
    <row r="29597" spans="3:22" x14ac:dyDescent="0.3">
      <c r="C29597" s="6"/>
      <c r="H29597" s="8"/>
      <c r="I29597" s="4"/>
      <c r="V29597" s="27"/>
    </row>
    <row r="29598" spans="3:22" x14ac:dyDescent="0.3">
      <c r="C29598" s="6"/>
      <c r="H29598" s="8"/>
      <c r="I29598" s="4"/>
      <c r="V29598" s="27"/>
    </row>
    <row r="29599" spans="3:22" x14ac:dyDescent="0.3">
      <c r="C29599" s="6"/>
      <c r="H29599" s="8"/>
      <c r="I29599" s="4"/>
      <c r="V29599" s="27"/>
    </row>
    <row r="29600" spans="3:22" x14ac:dyDescent="0.3">
      <c r="C29600" s="6"/>
      <c r="H29600" s="8"/>
      <c r="I29600" s="4"/>
      <c r="V29600" s="27"/>
    </row>
    <row r="29601" spans="3:22" x14ac:dyDescent="0.3">
      <c r="C29601" s="6"/>
      <c r="H29601" s="8"/>
      <c r="I29601" s="4"/>
      <c r="V29601" s="27"/>
    </row>
    <row r="29602" spans="3:22" x14ac:dyDescent="0.3">
      <c r="C29602" s="6"/>
      <c r="H29602" s="8"/>
      <c r="I29602" s="4"/>
      <c r="V29602" s="27"/>
    </row>
    <row r="29603" spans="3:22" x14ac:dyDescent="0.3">
      <c r="C29603" s="6"/>
      <c r="H29603" s="8"/>
      <c r="I29603" s="4"/>
      <c r="V29603" s="27"/>
    </row>
    <row r="29604" spans="3:22" x14ac:dyDescent="0.3">
      <c r="C29604" s="6"/>
      <c r="H29604" s="8"/>
      <c r="I29604" s="4"/>
      <c r="V29604" s="27"/>
    </row>
    <row r="29605" spans="3:22" x14ac:dyDescent="0.3">
      <c r="C29605" s="6"/>
      <c r="H29605" s="8"/>
      <c r="I29605" s="4"/>
      <c r="V29605" s="27"/>
    </row>
    <row r="29606" spans="3:22" x14ac:dyDescent="0.3">
      <c r="C29606" s="6"/>
      <c r="H29606" s="8"/>
      <c r="I29606" s="4"/>
      <c r="V29606" s="27"/>
    </row>
    <row r="29607" spans="3:22" x14ac:dyDescent="0.3">
      <c r="C29607" s="6"/>
      <c r="H29607" s="8"/>
      <c r="I29607" s="4"/>
      <c r="V29607" s="27"/>
    </row>
    <row r="29608" spans="3:22" x14ac:dyDescent="0.3">
      <c r="C29608" s="6"/>
      <c r="H29608" s="8"/>
      <c r="I29608" s="4"/>
      <c r="V29608" s="27"/>
    </row>
    <row r="29609" spans="3:22" x14ac:dyDescent="0.3">
      <c r="C29609" s="6"/>
      <c r="H29609" s="8"/>
      <c r="I29609" s="4"/>
      <c r="V29609" s="27"/>
    </row>
    <row r="29610" spans="3:22" x14ac:dyDescent="0.3">
      <c r="C29610" s="6"/>
      <c r="H29610" s="8"/>
      <c r="I29610" s="4"/>
      <c r="V29610" s="27"/>
    </row>
    <row r="29611" spans="3:22" x14ac:dyDescent="0.3">
      <c r="C29611" s="6"/>
      <c r="H29611" s="8"/>
      <c r="I29611" s="4"/>
      <c r="V29611" s="27"/>
    </row>
    <row r="29612" spans="3:22" x14ac:dyDescent="0.3">
      <c r="C29612" s="6"/>
      <c r="H29612" s="8"/>
      <c r="I29612" s="4"/>
      <c r="V29612" s="27"/>
    </row>
    <row r="29613" spans="3:22" x14ac:dyDescent="0.3">
      <c r="C29613" s="6"/>
      <c r="H29613" s="8"/>
      <c r="I29613" s="4"/>
      <c r="V29613" s="27"/>
    </row>
    <row r="29614" spans="3:22" x14ac:dyDescent="0.3">
      <c r="C29614" s="6"/>
      <c r="H29614" s="8"/>
      <c r="I29614" s="4"/>
      <c r="V29614" s="27"/>
    </row>
    <row r="29615" spans="3:22" x14ac:dyDescent="0.3">
      <c r="C29615" s="6"/>
      <c r="H29615" s="8"/>
      <c r="I29615" s="4"/>
      <c r="V29615" s="27"/>
    </row>
    <row r="29616" spans="3:22" x14ac:dyDescent="0.3">
      <c r="C29616" s="6"/>
      <c r="H29616" s="8"/>
      <c r="I29616" s="4"/>
      <c r="V29616" s="27"/>
    </row>
    <row r="29617" spans="3:22" x14ac:dyDescent="0.3">
      <c r="C29617" s="6"/>
      <c r="H29617" s="8"/>
      <c r="I29617" s="4"/>
      <c r="V29617" s="27"/>
    </row>
    <row r="29618" spans="3:22" x14ac:dyDescent="0.3">
      <c r="C29618" s="6"/>
      <c r="H29618" s="8"/>
      <c r="I29618" s="4"/>
      <c r="V29618" s="27"/>
    </row>
    <row r="29619" spans="3:22" x14ac:dyDescent="0.3">
      <c r="C29619" s="6"/>
      <c r="H29619" s="8"/>
      <c r="I29619" s="4"/>
      <c r="V29619" s="27"/>
    </row>
    <row r="29620" spans="3:22" x14ac:dyDescent="0.3">
      <c r="C29620" s="6"/>
      <c r="H29620" s="8"/>
      <c r="I29620" s="4"/>
      <c r="V29620" s="27"/>
    </row>
    <row r="29621" spans="3:22" x14ac:dyDescent="0.3">
      <c r="C29621" s="6"/>
      <c r="H29621" s="8"/>
      <c r="I29621" s="4"/>
      <c r="V29621" s="27"/>
    </row>
    <row r="29622" spans="3:22" x14ac:dyDescent="0.3">
      <c r="C29622" s="6"/>
      <c r="H29622" s="8"/>
      <c r="I29622" s="4"/>
      <c r="V29622" s="27"/>
    </row>
    <row r="29623" spans="3:22" x14ac:dyDescent="0.3">
      <c r="C29623" s="6"/>
      <c r="H29623" s="8"/>
      <c r="I29623" s="4"/>
      <c r="V29623" s="27"/>
    </row>
    <row r="29624" spans="3:22" x14ac:dyDescent="0.3">
      <c r="C29624" s="6"/>
      <c r="H29624" s="8"/>
      <c r="I29624" s="4"/>
      <c r="V29624" s="27"/>
    </row>
    <row r="29625" spans="3:22" x14ac:dyDescent="0.3">
      <c r="C29625" s="6"/>
      <c r="H29625" s="8"/>
      <c r="I29625" s="4"/>
      <c r="V29625" s="27"/>
    </row>
    <row r="29626" spans="3:22" x14ac:dyDescent="0.3">
      <c r="C29626" s="6"/>
      <c r="H29626" s="8"/>
      <c r="I29626" s="4"/>
      <c r="V29626" s="27"/>
    </row>
    <row r="29627" spans="3:22" x14ac:dyDescent="0.3">
      <c r="C29627" s="6"/>
      <c r="H29627" s="8"/>
      <c r="I29627" s="4"/>
      <c r="V29627" s="27"/>
    </row>
    <row r="29628" spans="3:22" x14ac:dyDescent="0.3">
      <c r="C29628" s="6"/>
      <c r="H29628" s="8"/>
      <c r="I29628" s="4"/>
      <c r="V29628" s="27"/>
    </row>
    <row r="29629" spans="3:22" x14ac:dyDescent="0.3">
      <c r="C29629" s="6"/>
      <c r="H29629" s="8"/>
      <c r="I29629" s="4"/>
      <c r="V29629" s="27"/>
    </row>
    <row r="29630" spans="3:22" x14ac:dyDescent="0.3">
      <c r="C29630" s="6"/>
      <c r="H29630" s="8"/>
      <c r="I29630" s="4"/>
      <c r="V29630" s="27"/>
    </row>
    <row r="29631" spans="3:22" x14ac:dyDescent="0.3">
      <c r="C29631" s="6"/>
      <c r="H29631" s="8"/>
      <c r="I29631" s="4"/>
      <c r="V29631" s="27"/>
    </row>
    <row r="29632" spans="3:22" x14ac:dyDescent="0.3">
      <c r="C29632" s="6"/>
      <c r="H29632" s="8"/>
      <c r="I29632" s="4"/>
      <c r="V29632" s="27"/>
    </row>
    <row r="29633" spans="3:22" x14ac:dyDescent="0.3">
      <c r="C29633" s="6"/>
      <c r="H29633" s="8"/>
      <c r="I29633" s="4"/>
      <c r="V29633" s="27"/>
    </row>
    <row r="29634" spans="3:22" x14ac:dyDescent="0.3">
      <c r="C29634" s="6"/>
      <c r="H29634" s="8"/>
      <c r="I29634" s="4"/>
      <c r="V29634" s="27"/>
    </row>
    <row r="29635" spans="3:22" x14ac:dyDescent="0.3">
      <c r="C29635" s="6"/>
      <c r="H29635" s="8"/>
      <c r="I29635" s="4"/>
      <c r="V29635" s="27"/>
    </row>
    <row r="29636" spans="3:22" x14ac:dyDescent="0.3">
      <c r="C29636" s="6"/>
      <c r="H29636" s="8"/>
      <c r="I29636" s="4"/>
      <c r="V29636" s="27"/>
    </row>
    <row r="29637" spans="3:22" x14ac:dyDescent="0.3">
      <c r="C29637" s="6"/>
      <c r="H29637" s="8"/>
      <c r="I29637" s="4"/>
      <c r="V29637" s="27"/>
    </row>
    <row r="29638" spans="3:22" x14ac:dyDescent="0.3">
      <c r="C29638" s="6"/>
      <c r="H29638" s="8"/>
      <c r="I29638" s="4"/>
      <c r="V29638" s="27"/>
    </row>
    <row r="29639" spans="3:22" x14ac:dyDescent="0.3">
      <c r="C29639" s="6"/>
      <c r="H29639" s="8"/>
      <c r="I29639" s="4"/>
      <c r="V29639" s="27"/>
    </row>
    <row r="29640" spans="3:22" x14ac:dyDescent="0.3">
      <c r="C29640" s="6"/>
      <c r="H29640" s="8"/>
      <c r="I29640" s="4"/>
      <c r="V29640" s="27"/>
    </row>
    <row r="29641" spans="3:22" x14ac:dyDescent="0.3">
      <c r="C29641" s="6"/>
      <c r="H29641" s="8"/>
      <c r="I29641" s="4"/>
      <c r="V29641" s="27"/>
    </row>
    <row r="29642" spans="3:22" x14ac:dyDescent="0.3">
      <c r="C29642" s="6"/>
      <c r="H29642" s="8"/>
      <c r="I29642" s="4"/>
      <c r="V29642" s="27"/>
    </row>
    <row r="29643" spans="3:22" x14ac:dyDescent="0.3">
      <c r="C29643" s="6"/>
      <c r="H29643" s="8"/>
      <c r="I29643" s="4"/>
      <c r="V29643" s="27"/>
    </row>
    <row r="29644" spans="3:22" x14ac:dyDescent="0.3">
      <c r="C29644" s="6"/>
      <c r="H29644" s="8"/>
      <c r="I29644" s="4"/>
      <c r="V29644" s="27"/>
    </row>
    <row r="29645" spans="3:22" x14ac:dyDescent="0.3">
      <c r="C29645" s="6"/>
      <c r="H29645" s="8"/>
      <c r="I29645" s="4"/>
      <c r="V29645" s="27"/>
    </row>
    <row r="29646" spans="3:22" x14ac:dyDescent="0.3">
      <c r="C29646" s="6"/>
      <c r="H29646" s="8"/>
      <c r="I29646" s="4"/>
      <c r="V29646" s="27"/>
    </row>
    <row r="29647" spans="3:22" x14ac:dyDescent="0.3">
      <c r="C29647" s="6"/>
      <c r="H29647" s="8"/>
      <c r="I29647" s="4"/>
      <c r="V29647" s="27"/>
    </row>
    <row r="29648" spans="3:22" x14ac:dyDescent="0.3">
      <c r="C29648" s="6"/>
      <c r="H29648" s="8"/>
      <c r="I29648" s="4"/>
      <c r="V29648" s="27"/>
    </row>
    <row r="29649" spans="3:22" x14ac:dyDescent="0.3">
      <c r="C29649" s="6"/>
      <c r="H29649" s="8"/>
      <c r="I29649" s="4"/>
      <c r="V29649" s="27"/>
    </row>
    <row r="29650" spans="3:22" x14ac:dyDescent="0.3">
      <c r="C29650" s="6"/>
      <c r="H29650" s="8"/>
      <c r="I29650" s="4"/>
      <c r="V29650" s="27"/>
    </row>
    <row r="29651" spans="3:22" x14ac:dyDescent="0.3">
      <c r="C29651" s="6"/>
      <c r="H29651" s="8"/>
      <c r="I29651" s="4"/>
      <c r="V29651" s="27"/>
    </row>
    <row r="29652" spans="3:22" x14ac:dyDescent="0.3">
      <c r="C29652" s="6"/>
      <c r="H29652" s="8"/>
      <c r="I29652" s="4"/>
      <c r="V29652" s="27"/>
    </row>
    <row r="29653" spans="3:22" x14ac:dyDescent="0.3">
      <c r="C29653" s="6"/>
      <c r="H29653" s="8"/>
      <c r="I29653" s="4"/>
      <c r="V29653" s="27"/>
    </row>
    <row r="29654" spans="3:22" x14ac:dyDescent="0.3">
      <c r="C29654" s="6"/>
      <c r="H29654" s="8"/>
      <c r="I29654" s="4"/>
      <c r="V29654" s="27"/>
    </row>
    <row r="29655" spans="3:22" x14ac:dyDescent="0.3">
      <c r="C29655" s="6"/>
      <c r="H29655" s="8"/>
      <c r="I29655" s="4"/>
      <c r="V29655" s="27"/>
    </row>
    <row r="29656" spans="3:22" x14ac:dyDescent="0.3">
      <c r="C29656" s="6"/>
      <c r="H29656" s="8"/>
      <c r="I29656" s="4"/>
      <c r="V29656" s="27"/>
    </row>
    <row r="29657" spans="3:22" x14ac:dyDescent="0.3">
      <c r="C29657" s="6"/>
      <c r="H29657" s="8"/>
      <c r="I29657" s="4"/>
      <c r="V29657" s="27"/>
    </row>
    <row r="29658" spans="3:22" x14ac:dyDescent="0.3">
      <c r="C29658" s="6"/>
      <c r="H29658" s="8"/>
      <c r="I29658" s="4"/>
      <c r="V29658" s="27"/>
    </row>
    <row r="29659" spans="3:22" x14ac:dyDescent="0.3">
      <c r="C29659" s="6"/>
      <c r="H29659" s="8"/>
      <c r="I29659" s="4"/>
      <c r="V29659" s="27"/>
    </row>
    <row r="29660" spans="3:22" x14ac:dyDescent="0.3">
      <c r="C29660" s="6"/>
      <c r="H29660" s="8"/>
      <c r="I29660" s="4"/>
      <c r="V29660" s="27"/>
    </row>
    <row r="29661" spans="3:22" x14ac:dyDescent="0.3">
      <c r="C29661" s="6"/>
      <c r="H29661" s="8"/>
      <c r="I29661" s="4"/>
      <c r="V29661" s="27"/>
    </row>
    <row r="29662" spans="3:22" x14ac:dyDescent="0.3">
      <c r="C29662" s="6"/>
      <c r="H29662" s="8"/>
      <c r="I29662" s="4"/>
      <c r="V29662" s="27"/>
    </row>
    <row r="29663" spans="3:22" x14ac:dyDescent="0.3">
      <c r="C29663" s="6"/>
      <c r="H29663" s="8"/>
      <c r="I29663" s="4"/>
      <c r="V29663" s="27"/>
    </row>
    <row r="29664" spans="3:22" x14ac:dyDescent="0.3">
      <c r="C29664" s="6"/>
      <c r="H29664" s="8"/>
      <c r="I29664" s="4"/>
      <c r="V29664" s="27"/>
    </row>
    <row r="29665" spans="3:22" x14ac:dyDescent="0.3">
      <c r="C29665" s="6"/>
      <c r="H29665" s="8"/>
      <c r="I29665" s="4"/>
      <c r="V29665" s="27"/>
    </row>
    <row r="29666" spans="3:22" x14ac:dyDescent="0.3">
      <c r="C29666" s="6"/>
      <c r="H29666" s="8"/>
      <c r="I29666" s="4"/>
      <c r="V29666" s="27"/>
    </row>
    <row r="29667" spans="3:22" x14ac:dyDescent="0.3">
      <c r="C29667" s="6"/>
      <c r="H29667" s="8"/>
      <c r="I29667" s="4"/>
      <c r="V29667" s="27"/>
    </row>
    <row r="29668" spans="3:22" x14ac:dyDescent="0.3">
      <c r="C29668" s="6"/>
      <c r="H29668" s="8"/>
      <c r="I29668" s="4"/>
      <c r="V29668" s="27"/>
    </row>
    <row r="29669" spans="3:22" x14ac:dyDescent="0.3">
      <c r="C29669" s="6"/>
      <c r="H29669" s="8"/>
      <c r="I29669" s="4"/>
      <c r="V29669" s="27"/>
    </row>
    <row r="29670" spans="3:22" x14ac:dyDescent="0.3">
      <c r="C29670" s="6"/>
      <c r="H29670" s="8"/>
      <c r="I29670" s="4"/>
      <c r="V29670" s="27"/>
    </row>
    <row r="29671" spans="3:22" x14ac:dyDescent="0.3">
      <c r="C29671" s="6"/>
      <c r="H29671" s="8"/>
      <c r="I29671" s="4"/>
      <c r="V29671" s="27"/>
    </row>
    <row r="29672" spans="3:22" x14ac:dyDescent="0.3">
      <c r="C29672" s="6"/>
      <c r="H29672" s="8"/>
      <c r="I29672" s="4"/>
      <c r="V29672" s="27"/>
    </row>
    <row r="29673" spans="3:22" x14ac:dyDescent="0.3">
      <c r="C29673" s="6"/>
      <c r="H29673" s="8"/>
      <c r="I29673" s="4"/>
      <c r="V29673" s="27"/>
    </row>
    <row r="29674" spans="3:22" x14ac:dyDescent="0.3">
      <c r="C29674" s="6"/>
      <c r="H29674" s="8"/>
      <c r="I29674" s="4"/>
      <c r="V29674" s="27"/>
    </row>
    <row r="29675" spans="3:22" x14ac:dyDescent="0.3">
      <c r="C29675" s="6"/>
      <c r="H29675" s="8"/>
      <c r="I29675" s="4"/>
      <c r="V29675" s="27"/>
    </row>
    <row r="29676" spans="3:22" x14ac:dyDescent="0.3">
      <c r="C29676" s="6"/>
      <c r="H29676" s="8"/>
      <c r="I29676" s="4"/>
      <c r="V29676" s="27"/>
    </row>
    <row r="29677" spans="3:22" x14ac:dyDescent="0.3">
      <c r="C29677" s="6"/>
      <c r="H29677" s="8"/>
      <c r="I29677" s="4"/>
      <c r="V29677" s="27"/>
    </row>
    <row r="29678" spans="3:22" x14ac:dyDescent="0.3">
      <c r="C29678" s="6"/>
      <c r="H29678" s="8"/>
      <c r="I29678" s="4"/>
      <c r="V29678" s="27"/>
    </row>
    <row r="29679" spans="3:22" x14ac:dyDescent="0.3">
      <c r="C29679" s="6"/>
      <c r="H29679" s="8"/>
      <c r="I29679" s="4"/>
      <c r="V29679" s="27"/>
    </row>
    <row r="29680" spans="3:22" x14ac:dyDescent="0.3">
      <c r="C29680" s="6"/>
      <c r="H29680" s="8"/>
      <c r="I29680" s="4"/>
      <c r="V29680" s="27"/>
    </row>
    <row r="29681" spans="3:22" x14ac:dyDescent="0.3">
      <c r="C29681" s="6"/>
      <c r="H29681" s="8"/>
      <c r="I29681" s="4"/>
      <c r="V29681" s="27"/>
    </row>
    <row r="29682" spans="3:22" x14ac:dyDescent="0.3">
      <c r="C29682" s="6"/>
      <c r="H29682" s="8"/>
      <c r="I29682" s="4"/>
      <c r="V29682" s="27"/>
    </row>
    <row r="29683" spans="3:22" x14ac:dyDescent="0.3">
      <c r="C29683" s="6"/>
      <c r="H29683" s="8"/>
      <c r="I29683" s="4"/>
      <c r="V29683" s="27"/>
    </row>
    <row r="29684" spans="3:22" x14ac:dyDescent="0.3">
      <c r="C29684" s="6"/>
      <c r="H29684" s="8"/>
      <c r="I29684" s="4"/>
      <c r="V29684" s="27"/>
    </row>
    <row r="29685" spans="3:22" x14ac:dyDescent="0.3">
      <c r="C29685" s="6"/>
      <c r="H29685" s="8"/>
      <c r="I29685" s="4"/>
      <c r="V29685" s="27"/>
    </row>
    <row r="29686" spans="3:22" x14ac:dyDescent="0.3">
      <c r="C29686" s="6"/>
      <c r="H29686" s="8"/>
      <c r="I29686" s="4"/>
      <c r="V29686" s="27"/>
    </row>
    <row r="29687" spans="3:22" x14ac:dyDescent="0.3">
      <c r="C29687" s="6"/>
      <c r="H29687" s="8"/>
      <c r="I29687" s="4"/>
      <c r="V29687" s="27"/>
    </row>
    <row r="29688" spans="3:22" x14ac:dyDescent="0.3">
      <c r="C29688" s="6"/>
      <c r="H29688" s="8"/>
      <c r="I29688" s="4"/>
      <c r="V29688" s="27"/>
    </row>
    <row r="29689" spans="3:22" x14ac:dyDescent="0.3">
      <c r="C29689" s="6"/>
      <c r="H29689" s="8"/>
      <c r="I29689" s="4"/>
      <c r="V29689" s="27"/>
    </row>
    <row r="29690" spans="3:22" x14ac:dyDescent="0.3">
      <c r="C29690" s="6"/>
      <c r="H29690" s="8"/>
      <c r="I29690" s="4"/>
      <c r="V29690" s="27"/>
    </row>
    <row r="29691" spans="3:22" x14ac:dyDescent="0.3">
      <c r="C29691" s="6"/>
      <c r="H29691" s="8"/>
      <c r="I29691" s="4"/>
      <c r="V29691" s="27"/>
    </row>
    <row r="29692" spans="3:22" x14ac:dyDescent="0.3">
      <c r="C29692" s="6"/>
      <c r="H29692" s="8"/>
      <c r="I29692" s="4"/>
      <c r="V29692" s="27"/>
    </row>
    <row r="29693" spans="3:22" x14ac:dyDescent="0.3">
      <c r="C29693" s="6"/>
      <c r="H29693" s="8"/>
      <c r="I29693" s="4"/>
      <c r="V29693" s="27"/>
    </row>
    <row r="29694" spans="3:22" x14ac:dyDescent="0.3">
      <c r="C29694" s="6"/>
      <c r="H29694" s="8"/>
      <c r="I29694" s="4"/>
      <c r="V29694" s="27"/>
    </row>
    <row r="29695" spans="3:22" x14ac:dyDescent="0.3">
      <c r="C29695" s="6"/>
      <c r="H29695" s="8"/>
      <c r="I29695" s="4"/>
      <c r="V29695" s="27"/>
    </row>
    <row r="29696" spans="3:22" x14ac:dyDescent="0.3">
      <c r="C29696" s="6"/>
      <c r="H29696" s="8"/>
      <c r="I29696" s="4"/>
      <c r="V29696" s="27"/>
    </row>
    <row r="29697" spans="3:22" x14ac:dyDescent="0.3">
      <c r="C29697" s="6"/>
      <c r="H29697" s="8"/>
      <c r="I29697" s="4"/>
      <c r="V29697" s="27"/>
    </row>
    <row r="29698" spans="3:22" x14ac:dyDescent="0.3">
      <c r="C29698" s="6"/>
      <c r="H29698" s="8"/>
      <c r="I29698" s="4"/>
      <c r="V29698" s="27"/>
    </row>
    <row r="29699" spans="3:22" x14ac:dyDescent="0.3">
      <c r="C29699" s="6"/>
      <c r="H29699" s="8"/>
      <c r="I29699" s="4"/>
      <c r="V29699" s="27"/>
    </row>
    <row r="29700" spans="3:22" x14ac:dyDescent="0.3">
      <c r="C29700" s="6"/>
      <c r="H29700" s="8"/>
      <c r="I29700" s="4"/>
      <c r="V29700" s="27"/>
    </row>
    <row r="29701" spans="3:22" x14ac:dyDescent="0.3">
      <c r="C29701" s="6"/>
      <c r="H29701" s="8"/>
      <c r="I29701" s="4"/>
      <c r="V29701" s="27"/>
    </row>
    <row r="29702" spans="3:22" x14ac:dyDescent="0.3">
      <c r="C29702" s="6"/>
      <c r="H29702" s="8"/>
      <c r="I29702" s="4"/>
      <c r="V29702" s="27"/>
    </row>
    <row r="29703" spans="3:22" x14ac:dyDescent="0.3">
      <c r="C29703" s="6"/>
      <c r="H29703" s="8"/>
      <c r="I29703" s="4"/>
      <c r="V29703" s="27"/>
    </row>
    <row r="29704" spans="3:22" x14ac:dyDescent="0.3">
      <c r="C29704" s="6"/>
      <c r="H29704" s="8"/>
      <c r="I29704" s="4"/>
      <c r="V29704" s="27"/>
    </row>
    <row r="29705" spans="3:22" x14ac:dyDescent="0.3">
      <c r="C29705" s="6"/>
      <c r="H29705" s="8"/>
      <c r="I29705" s="4"/>
      <c r="V29705" s="27"/>
    </row>
    <row r="29706" spans="3:22" x14ac:dyDescent="0.3">
      <c r="C29706" s="6"/>
      <c r="H29706" s="8"/>
      <c r="I29706" s="4"/>
      <c r="V29706" s="27"/>
    </row>
    <row r="29707" spans="3:22" x14ac:dyDescent="0.3">
      <c r="C29707" s="6"/>
      <c r="H29707" s="8"/>
      <c r="I29707" s="4"/>
      <c r="V29707" s="27"/>
    </row>
    <row r="29708" spans="3:22" x14ac:dyDescent="0.3">
      <c r="C29708" s="6"/>
      <c r="H29708" s="8"/>
      <c r="I29708" s="4"/>
      <c r="V29708" s="27"/>
    </row>
    <row r="29709" spans="3:22" x14ac:dyDescent="0.3">
      <c r="C29709" s="6"/>
      <c r="H29709" s="8"/>
      <c r="I29709" s="4"/>
      <c r="V29709" s="27"/>
    </row>
    <row r="29710" spans="3:22" x14ac:dyDescent="0.3">
      <c r="C29710" s="6"/>
      <c r="H29710" s="8"/>
      <c r="I29710" s="4"/>
      <c r="V29710" s="27"/>
    </row>
    <row r="29711" spans="3:22" x14ac:dyDescent="0.3">
      <c r="C29711" s="6"/>
      <c r="H29711" s="8"/>
      <c r="I29711" s="4"/>
      <c r="V29711" s="27"/>
    </row>
    <row r="29712" spans="3:22" x14ac:dyDescent="0.3">
      <c r="C29712" s="6"/>
      <c r="H29712" s="8"/>
      <c r="I29712" s="4"/>
      <c r="V29712" s="27"/>
    </row>
    <row r="29713" spans="3:22" x14ac:dyDescent="0.3">
      <c r="C29713" s="6"/>
      <c r="H29713" s="8"/>
      <c r="I29713" s="4"/>
      <c r="V29713" s="27"/>
    </row>
    <row r="29714" spans="3:22" x14ac:dyDescent="0.3">
      <c r="C29714" s="6"/>
      <c r="H29714" s="8"/>
      <c r="I29714" s="4"/>
      <c r="V29714" s="27"/>
    </row>
    <row r="29715" spans="3:22" x14ac:dyDescent="0.3">
      <c r="C29715" s="6"/>
      <c r="H29715" s="8"/>
      <c r="I29715" s="4"/>
      <c r="V29715" s="27"/>
    </row>
    <row r="29716" spans="3:22" x14ac:dyDescent="0.3">
      <c r="C29716" s="6"/>
      <c r="H29716" s="8"/>
      <c r="I29716" s="4"/>
      <c r="V29716" s="27"/>
    </row>
    <row r="29717" spans="3:22" x14ac:dyDescent="0.3">
      <c r="C29717" s="6"/>
      <c r="H29717" s="8"/>
      <c r="I29717" s="4"/>
      <c r="V29717" s="27"/>
    </row>
    <row r="29718" spans="3:22" x14ac:dyDescent="0.3">
      <c r="C29718" s="6"/>
      <c r="H29718" s="8"/>
      <c r="I29718" s="4"/>
      <c r="V29718" s="27"/>
    </row>
    <row r="29719" spans="3:22" x14ac:dyDescent="0.3">
      <c r="C29719" s="6"/>
      <c r="H29719" s="8"/>
      <c r="I29719" s="4"/>
      <c r="V29719" s="27"/>
    </row>
    <row r="29720" spans="3:22" x14ac:dyDescent="0.3">
      <c r="C29720" s="6"/>
      <c r="H29720" s="8"/>
      <c r="I29720" s="4"/>
      <c r="V29720" s="27"/>
    </row>
    <row r="29721" spans="3:22" x14ac:dyDescent="0.3">
      <c r="C29721" s="6"/>
      <c r="H29721" s="8"/>
      <c r="I29721" s="4"/>
      <c r="V29721" s="27"/>
    </row>
    <row r="29722" spans="3:22" x14ac:dyDescent="0.3">
      <c r="C29722" s="6"/>
      <c r="H29722" s="8"/>
      <c r="I29722" s="4"/>
      <c r="V29722" s="27"/>
    </row>
    <row r="29723" spans="3:22" x14ac:dyDescent="0.3">
      <c r="C29723" s="6"/>
      <c r="H29723" s="8"/>
      <c r="I29723" s="4"/>
      <c r="V29723" s="27"/>
    </row>
    <row r="29724" spans="3:22" x14ac:dyDescent="0.3">
      <c r="C29724" s="6"/>
      <c r="H29724" s="8"/>
      <c r="I29724" s="4"/>
      <c r="V29724" s="27"/>
    </row>
    <row r="29725" spans="3:22" x14ac:dyDescent="0.3">
      <c r="C29725" s="6"/>
      <c r="H29725" s="8"/>
      <c r="I29725" s="4"/>
      <c r="V29725" s="27"/>
    </row>
    <row r="29726" spans="3:22" x14ac:dyDescent="0.3">
      <c r="C29726" s="6"/>
      <c r="H29726" s="8"/>
      <c r="I29726" s="4"/>
      <c r="V29726" s="27"/>
    </row>
    <row r="29727" spans="3:22" x14ac:dyDescent="0.3">
      <c r="C29727" s="6"/>
      <c r="H29727" s="8"/>
      <c r="I29727" s="4"/>
      <c r="V29727" s="27"/>
    </row>
    <row r="29728" spans="3:22" x14ac:dyDescent="0.3">
      <c r="C29728" s="6"/>
      <c r="H29728" s="8"/>
      <c r="I29728" s="4"/>
      <c r="V29728" s="27"/>
    </row>
    <row r="29729" spans="3:22" x14ac:dyDescent="0.3">
      <c r="C29729" s="6"/>
      <c r="H29729" s="8"/>
      <c r="I29729" s="4"/>
      <c r="V29729" s="27"/>
    </row>
    <row r="29730" spans="3:22" x14ac:dyDescent="0.3">
      <c r="C29730" s="6"/>
      <c r="H29730" s="8"/>
      <c r="I29730" s="4"/>
      <c r="V29730" s="27"/>
    </row>
    <row r="29731" spans="3:22" x14ac:dyDescent="0.3">
      <c r="C29731" s="6"/>
      <c r="H29731" s="8"/>
      <c r="I29731" s="4"/>
      <c r="V29731" s="27"/>
    </row>
    <row r="29732" spans="3:22" x14ac:dyDescent="0.3">
      <c r="C29732" s="6"/>
      <c r="H29732" s="8"/>
      <c r="I29732" s="4"/>
      <c r="V29732" s="27"/>
    </row>
    <row r="29733" spans="3:22" x14ac:dyDescent="0.3">
      <c r="C29733" s="6"/>
      <c r="H29733" s="8"/>
      <c r="I29733" s="4"/>
      <c r="V29733" s="27"/>
    </row>
    <row r="29734" spans="3:22" x14ac:dyDescent="0.3">
      <c r="C29734" s="6"/>
      <c r="H29734" s="8"/>
      <c r="I29734" s="4"/>
      <c r="V29734" s="27"/>
    </row>
    <row r="29735" spans="3:22" x14ac:dyDescent="0.3">
      <c r="C29735" s="6"/>
      <c r="H29735" s="8"/>
      <c r="I29735" s="4"/>
      <c r="V29735" s="27"/>
    </row>
    <row r="29736" spans="3:22" x14ac:dyDescent="0.3">
      <c r="C29736" s="6"/>
      <c r="H29736" s="8"/>
      <c r="I29736" s="4"/>
      <c r="V29736" s="27"/>
    </row>
    <row r="29737" spans="3:22" x14ac:dyDescent="0.3">
      <c r="C29737" s="6"/>
      <c r="H29737" s="8"/>
      <c r="I29737" s="4"/>
      <c r="V29737" s="27"/>
    </row>
    <row r="29738" spans="3:22" x14ac:dyDescent="0.3">
      <c r="C29738" s="6"/>
      <c r="H29738" s="8"/>
      <c r="I29738" s="4"/>
      <c r="V29738" s="27"/>
    </row>
    <row r="29739" spans="3:22" x14ac:dyDescent="0.3">
      <c r="C29739" s="6"/>
      <c r="H29739" s="8"/>
      <c r="I29739" s="4"/>
      <c r="V29739" s="27"/>
    </row>
    <row r="29740" spans="3:22" x14ac:dyDescent="0.3">
      <c r="C29740" s="6"/>
      <c r="H29740" s="8"/>
      <c r="I29740" s="4"/>
      <c r="V29740" s="27"/>
    </row>
    <row r="29741" spans="3:22" x14ac:dyDescent="0.3">
      <c r="C29741" s="6"/>
      <c r="H29741" s="8"/>
      <c r="I29741" s="4"/>
      <c r="V29741" s="27"/>
    </row>
    <row r="29742" spans="3:22" x14ac:dyDescent="0.3">
      <c r="C29742" s="6"/>
      <c r="H29742" s="8"/>
      <c r="I29742" s="4"/>
      <c r="V29742" s="27"/>
    </row>
    <row r="29743" spans="3:22" x14ac:dyDescent="0.3">
      <c r="C29743" s="6"/>
      <c r="H29743" s="8"/>
      <c r="I29743" s="4"/>
      <c r="V29743" s="27"/>
    </row>
    <row r="29744" spans="3:22" x14ac:dyDescent="0.3">
      <c r="C29744" s="6"/>
      <c r="H29744" s="8"/>
      <c r="I29744" s="4"/>
      <c r="V29744" s="27"/>
    </row>
    <row r="29745" spans="3:22" x14ac:dyDescent="0.3">
      <c r="C29745" s="6"/>
      <c r="H29745" s="8"/>
      <c r="I29745" s="4"/>
      <c r="V29745" s="27"/>
    </row>
    <row r="29746" spans="3:22" x14ac:dyDescent="0.3">
      <c r="C29746" s="6"/>
      <c r="H29746" s="8"/>
      <c r="I29746" s="4"/>
      <c r="V29746" s="27"/>
    </row>
    <row r="29747" spans="3:22" x14ac:dyDescent="0.3">
      <c r="C29747" s="6"/>
      <c r="H29747" s="8"/>
      <c r="I29747" s="4"/>
      <c r="V29747" s="27"/>
    </row>
    <row r="29748" spans="3:22" x14ac:dyDescent="0.3">
      <c r="C29748" s="6"/>
      <c r="H29748" s="8"/>
      <c r="I29748" s="4"/>
      <c r="V29748" s="27"/>
    </row>
    <row r="29749" spans="3:22" x14ac:dyDescent="0.3">
      <c r="C29749" s="6"/>
      <c r="H29749" s="8"/>
      <c r="I29749" s="4"/>
      <c r="V29749" s="27"/>
    </row>
    <row r="29750" spans="3:22" x14ac:dyDescent="0.3">
      <c r="C29750" s="6"/>
      <c r="H29750" s="8"/>
      <c r="I29750" s="4"/>
      <c r="V29750" s="27"/>
    </row>
    <row r="29751" spans="3:22" x14ac:dyDescent="0.3">
      <c r="C29751" s="6"/>
      <c r="H29751" s="8"/>
      <c r="I29751" s="4"/>
      <c r="V29751" s="27"/>
    </row>
    <row r="29752" spans="3:22" x14ac:dyDescent="0.3">
      <c r="C29752" s="6"/>
      <c r="H29752" s="8"/>
      <c r="I29752" s="4"/>
      <c r="V29752" s="27"/>
    </row>
    <row r="29753" spans="3:22" x14ac:dyDescent="0.3">
      <c r="C29753" s="6"/>
      <c r="H29753" s="8"/>
      <c r="I29753" s="4"/>
      <c r="V29753" s="27"/>
    </row>
    <row r="29754" spans="3:22" x14ac:dyDescent="0.3">
      <c r="C29754" s="6"/>
      <c r="H29754" s="8"/>
      <c r="I29754" s="4"/>
      <c r="V29754" s="27"/>
    </row>
    <row r="29755" spans="3:22" x14ac:dyDescent="0.3">
      <c r="C29755" s="6"/>
      <c r="H29755" s="8"/>
      <c r="I29755" s="4"/>
      <c r="V29755" s="27"/>
    </row>
    <row r="29756" spans="3:22" x14ac:dyDescent="0.3">
      <c r="C29756" s="6"/>
      <c r="H29756" s="8"/>
      <c r="I29756" s="4"/>
      <c r="V29756" s="27"/>
    </row>
    <row r="29757" spans="3:22" x14ac:dyDescent="0.3">
      <c r="C29757" s="6"/>
      <c r="H29757" s="8"/>
      <c r="I29757" s="4"/>
      <c r="V29757" s="27"/>
    </row>
    <row r="29758" spans="3:22" x14ac:dyDescent="0.3">
      <c r="C29758" s="6"/>
      <c r="H29758" s="8"/>
      <c r="I29758" s="4"/>
      <c r="V29758" s="27"/>
    </row>
    <row r="29759" spans="3:22" x14ac:dyDescent="0.3">
      <c r="C29759" s="6"/>
      <c r="H29759" s="8"/>
      <c r="I29759" s="4"/>
      <c r="V29759" s="27"/>
    </row>
    <row r="29760" spans="3:22" x14ac:dyDescent="0.3">
      <c r="C29760" s="6"/>
      <c r="H29760" s="8"/>
      <c r="I29760" s="4"/>
      <c r="V29760" s="27"/>
    </row>
    <row r="29761" spans="3:22" x14ac:dyDescent="0.3">
      <c r="C29761" s="6"/>
      <c r="H29761" s="8"/>
      <c r="I29761" s="4"/>
      <c r="V29761" s="27"/>
    </row>
    <row r="29762" spans="3:22" x14ac:dyDescent="0.3">
      <c r="C29762" s="6"/>
      <c r="H29762" s="8"/>
      <c r="I29762" s="4"/>
      <c r="V29762" s="27"/>
    </row>
    <row r="29763" spans="3:22" x14ac:dyDescent="0.3">
      <c r="C29763" s="6"/>
      <c r="H29763" s="8"/>
      <c r="I29763" s="4"/>
      <c r="V29763" s="27"/>
    </row>
    <row r="29764" spans="3:22" x14ac:dyDescent="0.3">
      <c r="C29764" s="6"/>
      <c r="H29764" s="8"/>
      <c r="I29764" s="4"/>
      <c r="V29764" s="27"/>
    </row>
    <row r="29765" spans="3:22" x14ac:dyDescent="0.3">
      <c r="C29765" s="6"/>
      <c r="H29765" s="8"/>
      <c r="I29765" s="4"/>
      <c r="V29765" s="27"/>
    </row>
    <row r="29766" spans="3:22" x14ac:dyDescent="0.3">
      <c r="C29766" s="6"/>
      <c r="H29766" s="8"/>
      <c r="I29766" s="4"/>
      <c r="V29766" s="27"/>
    </row>
    <row r="29767" spans="3:22" x14ac:dyDescent="0.3">
      <c r="C29767" s="6"/>
      <c r="H29767" s="8"/>
      <c r="I29767" s="4"/>
      <c r="V29767" s="27"/>
    </row>
    <row r="29768" spans="3:22" x14ac:dyDescent="0.3">
      <c r="C29768" s="6"/>
      <c r="H29768" s="8"/>
      <c r="I29768" s="4"/>
      <c r="V29768" s="27"/>
    </row>
    <row r="29769" spans="3:22" x14ac:dyDescent="0.3">
      <c r="C29769" s="6"/>
      <c r="H29769" s="8"/>
      <c r="I29769" s="4"/>
      <c r="V29769" s="27"/>
    </row>
    <row r="29770" spans="3:22" x14ac:dyDescent="0.3">
      <c r="C29770" s="6"/>
      <c r="H29770" s="8"/>
      <c r="I29770" s="4"/>
      <c r="V29770" s="27"/>
    </row>
    <row r="29771" spans="3:22" x14ac:dyDescent="0.3">
      <c r="C29771" s="6"/>
      <c r="H29771" s="8"/>
      <c r="I29771" s="4"/>
      <c r="V29771" s="27"/>
    </row>
    <row r="29772" spans="3:22" x14ac:dyDescent="0.3">
      <c r="C29772" s="6"/>
      <c r="H29772" s="8"/>
      <c r="I29772" s="4"/>
      <c r="V29772" s="27"/>
    </row>
    <row r="29773" spans="3:22" x14ac:dyDescent="0.3">
      <c r="C29773" s="6"/>
      <c r="H29773" s="8"/>
      <c r="I29773" s="4"/>
      <c r="V29773" s="27"/>
    </row>
    <row r="29774" spans="3:22" x14ac:dyDescent="0.3">
      <c r="C29774" s="6"/>
      <c r="H29774" s="8"/>
      <c r="I29774" s="4"/>
      <c r="V29774" s="27"/>
    </row>
    <row r="29775" spans="3:22" x14ac:dyDescent="0.3">
      <c r="C29775" s="6"/>
      <c r="H29775" s="8"/>
      <c r="I29775" s="4"/>
      <c r="V29775" s="27"/>
    </row>
    <row r="29776" spans="3:22" x14ac:dyDescent="0.3">
      <c r="C29776" s="6"/>
      <c r="H29776" s="8"/>
      <c r="I29776" s="4"/>
      <c r="V29776" s="27"/>
    </row>
    <row r="29777" spans="3:22" x14ac:dyDescent="0.3">
      <c r="C29777" s="6"/>
      <c r="H29777" s="8"/>
      <c r="I29777" s="4"/>
      <c r="V29777" s="27"/>
    </row>
    <row r="29778" spans="3:22" x14ac:dyDescent="0.3">
      <c r="C29778" s="6"/>
      <c r="H29778" s="8"/>
      <c r="I29778" s="4"/>
      <c r="V29778" s="27"/>
    </row>
    <row r="29779" spans="3:22" x14ac:dyDescent="0.3">
      <c r="C29779" s="6"/>
      <c r="H29779" s="8"/>
      <c r="I29779" s="4"/>
      <c r="V29779" s="27"/>
    </row>
    <row r="29780" spans="3:22" x14ac:dyDescent="0.3">
      <c r="C29780" s="6"/>
      <c r="H29780" s="8"/>
      <c r="I29780" s="4"/>
      <c r="V29780" s="27"/>
    </row>
    <row r="29781" spans="3:22" x14ac:dyDescent="0.3">
      <c r="C29781" s="6"/>
      <c r="H29781" s="8"/>
      <c r="I29781" s="4"/>
      <c r="V29781" s="27"/>
    </row>
    <row r="29782" spans="3:22" x14ac:dyDescent="0.3">
      <c r="C29782" s="6"/>
      <c r="H29782" s="8"/>
      <c r="I29782" s="4"/>
      <c r="V29782" s="27"/>
    </row>
    <row r="29783" spans="3:22" x14ac:dyDescent="0.3">
      <c r="C29783" s="6"/>
      <c r="H29783" s="8"/>
      <c r="I29783" s="4"/>
      <c r="V29783" s="27"/>
    </row>
    <row r="29784" spans="3:22" x14ac:dyDescent="0.3">
      <c r="C29784" s="6"/>
      <c r="H29784" s="8"/>
      <c r="I29784" s="4"/>
      <c r="V29784" s="27"/>
    </row>
    <row r="29785" spans="3:22" x14ac:dyDescent="0.3">
      <c r="C29785" s="6"/>
      <c r="H29785" s="8"/>
      <c r="I29785" s="4"/>
      <c r="V29785" s="27"/>
    </row>
    <row r="29786" spans="3:22" x14ac:dyDescent="0.3">
      <c r="C29786" s="6"/>
      <c r="H29786" s="8"/>
      <c r="I29786" s="4"/>
      <c r="V29786" s="27"/>
    </row>
    <row r="29787" spans="3:22" x14ac:dyDescent="0.3">
      <c r="C29787" s="6"/>
      <c r="H29787" s="8"/>
      <c r="I29787" s="4"/>
      <c r="V29787" s="27"/>
    </row>
    <row r="29788" spans="3:22" x14ac:dyDescent="0.3">
      <c r="C29788" s="6"/>
      <c r="H29788" s="8"/>
      <c r="I29788" s="4"/>
      <c r="V29788" s="27"/>
    </row>
    <row r="29789" spans="3:22" x14ac:dyDescent="0.3">
      <c r="C29789" s="6"/>
      <c r="H29789" s="8"/>
      <c r="I29789" s="4"/>
      <c r="V29789" s="27"/>
    </row>
    <row r="29790" spans="3:22" x14ac:dyDescent="0.3">
      <c r="C29790" s="6"/>
      <c r="H29790" s="8"/>
      <c r="I29790" s="4"/>
      <c r="V29790" s="27"/>
    </row>
    <row r="29791" spans="3:22" x14ac:dyDescent="0.3">
      <c r="C29791" s="6"/>
      <c r="H29791" s="8"/>
      <c r="I29791" s="4"/>
      <c r="V29791" s="27"/>
    </row>
    <row r="29792" spans="3:22" x14ac:dyDescent="0.3">
      <c r="C29792" s="6"/>
      <c r="H29792" s="8"/>
      <c r="I29792" s="4"/>
      <c r="V29792" s="27"/>
    </row>
    <row r="29793" spans="3:22" x14ac:dyDescent="0.3">
      <c r="C29793" s="6"/>
      <c r="H29793" s="8"/>
      <c r="I29793" s="4"/>
      <c r="V29793" s="27"/>
    </row>
    <row r="29794" spans="3:22" x14ac:dyDescent="0.3">
      <c r="C29794" s="6"/>
      <c r="H29794" s="8"/>
      <c r="I29794" s="4"/>
      <c r="V29794" s="27"/>
    </row>
    <row r="29795" spans="3:22" x14ac:dyDescent="0.3">
      <c r="C29795" s="6"/>
      <c r="H29795" s="8"/>
      <c r="I29795" s="4"/>
      <c r="V29795" s="27"/>
    </row>
    <row r="29796" spans="3:22" x14ac:dyDescent="0.3">
      <c r="C29796" s="6"/>
      <c r="H29796" s="8"/>
      <c r="I29796" s="4"/>
      <c r="V29796" s="27"/>
    </row>
    <row r="29797" spans="3:22" x14ac:dyDescent="0.3">
      <c r="C29797" s="6"/>
      <c r="H29797" s="8"/>
      <c r="I29797" s="4"/>
      <c r="V29797" s="27"/>
    </row>
    <row r="29798" spans="3:22" x14ac:dyDescent="0.3">
      <c r="C29798" s="6"/>
      <c r="H29798" s="8"/>
      <c r="I29798" s="4"/>
      <c r="V29798" s="27"/>
    </row>
    <row r="29799" spans="3:22" x14ac:dyDescent="0.3">
      <c r="C29799" s="6"/>
      <c r="H29799" s="8"/>
      <c r="I29799" s="4"/>
      <c r="V29799" s="27"/>
    </row>
    <row r="29800" spans="3:22" x14ac:dyDescent="0.3">
      <c r="C29800" s="6"/>
      <c r="H29800" s="8"/>
      <c r="I29800" s="4"/>
      <c r="V29800" s="27"/>
    </row>
    <row r="29801" spans="3:22" x14ac:dyDescent="0.3">
      <c r="C29801" s="6"/>
      <c r="H29801" s="8"/>
      <c r="I29801" s="4"/>
      <c r="V29801" s="27"/>
    </row>
    <row r="29802" spans="3:22" x14ac:dyDescent="0.3">
      <c r="C29802" s="6"/>
      <c r="H29802" s="8"/>
      <c r="I29802" s="4"/>
      <c r="V29802" s="27"/>
    </row>
    <row r="29803" spans="3:22" x14ac:dyDescent="0.3">
      <c r="C29803" s="6"/>
      <c r="H29803" s="8"/>
      <c r="I29803" s="4"/>
      <c r="V29803" s="27"/>
    </row>
    <row r="29804" spans="3:22" x14ac:dyDescent="0.3">
      <c r="C29804" s="6"/>
      <c r="H29804" s="8"/>
      <c r="I29804" s="4"/>
      <c r="V29804" s="27"/>
    </row>
    <row r="29805" spans="3:22" x14ac:dyDescent="0.3">
      <c r="C29805" s="6"/>
      <c r="H29805" s="8"/>
      <c r="I29805" s="4"/>
      <c r="V29805" s="27"/>
    </row>
    <row r="29806" spans="3:22" x14ac:dyDescent="0.3">
      <c r="C29806" s="6"/>
      <c r="H29806" s="8"/>
      <c r="I29806" s="4"/>
      <c r="V29806" s="27"/>
    </row>
    <row r="29807" spans="3:22" x14ac:dyDescent="0.3">
      <c r="C29807" s="6"/>
      <c r="H29807" s="8"/>
      <c r="I29807" s="4"/>
      <c r="V29807" s="27"/>
    </row>
    <row r="29808" spans="3:22" x14ac:dyDescent="0.3">
      <c r="C29808" s="6"/>
      <c r="H29808" s="8"/>
      <c r="I29808" s="4"/>
      <c r="V29808" s="27"/>
    </row>
    <row r="29809" spans="3:22" x14ac:dyDescent="0.3">
      <c r="C29809" s="6"/>
      <c r="H29809" s="8"/>
      <c r="I29809" s="4"/>
      <c r="V29809" s="27"/>
    </row>
    <row r="29810" spans="3:22" x14ac:dyDescent="0.3">
      <c r="C29810" s="6"/>
      <c r="H29810" s="8"/>
      <c r="I29810" s="4"/>
      <c r="V29810" s="27"/>
    </row>
    <row r="29811" spans="3:22" x14ac:dyDescent="0.3">
      <c r="C29811" s="6"/>
      <c r="H29811" s="8"/>
      <c r="I29811" s="4"/>
      <c r="V29811" s="27"/>
    </row>
    <row r="29812" spans="3:22" x14ac:dyDescent="0.3">
      <c r="C29812" s="6"/>
      <c r="H29812" s="8"/>
      <c r="I29812" s="4"/>
      <c r="V29812" s="27"/>
    </row>
    <row r="29813" spans="3:22" x14ac:dyDescent="0.3">
      <c r="C29813" s="6"/>
      <c r="H29813" s="8"/>
      <c r="I29813" s="4"/>
      <c r="V29813" s="27"/>
    </row>
    <row r="29814" spans="3:22" x14ac:dyDescent="0.3">
      <c r="C29814" s="6"/>
      <c r="H29814" s="8"/>
      <c r="I29814" s="4"/>
      <c r="V29814" s="27"/>
    </row>
    <row r="29815" spans="3:22" x14ac:dyDescent="0.3">
      <c r="C29815" s="6"/>
      <c r="H29815" s="8"/>
      <c r="I29815" s="4"/>
      <c r="V29815" s="27"/>
    </row>
    <row r="29816" spans="3:22" x14ac:dyDescent="0.3">
      <c r="C29816" s="6"/>
      <c r="H29816" s="8"/>
      <c r="I29816" s="4"/>
      <c r="V29816" s="27"/>
    </row>
    <row r="29817" spans="3:22" x14ac:dyDescent="0.3">
      <c r="C29817" s="6"/>
      <c r="H29817" s="8"/>
      <c r="I29817" s="4"/>
      <c r="V29817" s="27"/>
    </row>
    <row r="29818" spans="3:22" x14ac:dyDescent="0.3">
      <c r="C29818" s="6"/>
      <c r="H29818" s="8"/>
      <c r="I29818" s="4"/>
      <c r="V29818" s="27"/>
    </row>
    <row r="29819" spans="3:22" x14ac:dyDescent="0.3">
      <c r="C29819" s="6"/>
      <c r="H29819" s="8"/>
      <c r="I29819" s="4"/>
      <c r="V29819" s="27"/>
    </row>
    <row r="29820" spans="3:22" x14ac:dyDescent="0.3">
      <c r="C29820" s="6"/>
      <c r="H29820" s="8"/>
      <c r="I29820" s="4"/>
      <c r="V29820" s="27"/>
    </row>
    <row r="29821" spans="3:22" x14ac:dyDescent="0.3">
      <c r="C29821" s="6"/>
      <c r="H29821" s="8"/>
      <c r="I29821" s="4"/>
      <c r="V29821" s="27"/>
    </row>
    <row r="29822" spans="3:22" x14ac:dyDescent="0.3">
      <c r="C29822" s="6"/>
      <c r="H29822" s="8"/>
      <c r="I29822" s="4"/>
      <c r="V29822" s="27"/>
    </row>
    <row r="29823" spans="3:22" x14ac:dyDescent="0.3">
      <c r="C29823" s="6"/>
      <c r="H29823" s="8"/>
      <c r="I29823" s="4"/>
      <c r="V29823" s="27"/>
    </row>
    <row r="29824" spans="3:22" x14ac:dyDescent="0.3">
      <c r="C29824" s="6"/>
      <c r="H29824" s="8"/>
      <c r="I29824" s="4"/>
      <c r="V29824" s="27"/>
    </row>
    <row r="29825" spans="3:22" x14ac:dyDescent="0.3">
      <c r="C29825" s="6"/>
      <c r="H29825" s="8"/>
      <c r="I29825" s="4"/>
      <c r="V29825" s="27"/>
    </row>
    <row r="29826" spans="3:22" x14ac:dyDescent="0.3">
      <c r="C29826" s="6"/>
      <c r="H29826" s="8"/>
      <c r="I29826" s="4"/>
      <c r="V29826" s="27"/>
    </row>
    <row r="29827" spans="3:22" x14ac:dyDescent="0.3">
      <c r="C29827" s="6"/>
      <c r="H29827" s="8"/>
      <c r="I29827" s="4"/>
      <c r="V29827" s="27"/>
    </row>
    <row r="29828" spans="3:22" x14ac:dyDescent="0.3">
      <c r="C29828" s="6"/>
      <c r="H29828" s="8"/>
      <c r="I29828" s="4"/>
      <c r="V29828" s="27"/>
    </row>
    <row r="29829" spans="3:22" x14ac:dyDescent="0.3">
      <c r="C29829" s="6"/>
      <c r="H29829" s="8"/>
      <c r="I29829" s="4"/>
      <c r="V29829" s="27"/>
    </row>
    <row r="29830" spans="3:22" x14ac:dyDescent="0.3">
      <c r="C29830" s="6"/>
      <c r="H29830" s="8"/>
      <c r="I29830" s="4"/>
      <c r="V29830" s="27"/>
    </row>
    <row r="29831" spans="3:22" x14ac:dyDescent="0.3">
      <c r="C29831" s="6"/>
      <c r="H29831" s="8"/>
      <c r="I29831" s="4"/>
      <c r="V29831" s="27"/>
    </row>
    <row r="29832" spans="3:22" x14ac:dyDescent="0.3">
      <c r="C29832" s="6"/>
      <c r="H29832" s="8"/>
      <c r="I29832" s="4"/>
      <c r="V29832" s="27"/>
    </row>
    <row r="29833" spans="3:22" x14ac:dyDescent="0.3">
      <c r="C29833" s="6"/>
      <c r="H29833" s="8"/>
      <c r="I29833" s="4"/>
      <c r="V29833" s="27"/>
    </row>
    <row r="29834" spans="3:22" x14ac:dyDescent="0.3">
      <c r="C29834" s="6"/>
      <c r="H29834" s="8"/>
      <c r="I29834" s="4"/>
      <c r="V29834" s="27"/>
    </row>
    <row r="29835" spans="3:22" x14ac:dyDescent="0.3">
      <c r="C29835" s="6"/>
      <c r="H29835" s="8"/>
      <c r="I29835" s="4"/>
      <c r="V29835" s="27"/>
    </row>
    <row r="29836" spans="3:22" x14ac:dyDescent="0.3">
      <c r="C29836" s="6"/>
      <c r="H29836" s="8"/>
      <c r="I29836" s="4"/>
      <c r="V29836" s="27"/>
    </row>
    <row r="29837" spans="3:22" x14ac:dyDescent="0.3">
      <c r="C29837" s="6"/>
      <c r="H29837" s="8"/>
      <c r="I29837" s="4"/>
      <c r="V29837" s="27"/>
    </row>
    <row r="29838" spans="3:22" x14ac:dyDescent="0.3">
      <c r="C29838" s="6"/>
      <c r="H29838" s="8"/>
      <c r="I29838" s="4"/>
      <c r="V29838" s="27"/>
    </row>
    <row r="29839" spans="3:22" x14ac:dyDescent="0.3">
      <c r="C29839" s="6"/>
      <c r="H29839" s="8"/>
      <c r="I29839" s="4"/>
      <c r="V29839" s="27"/>
    </row>
    <row r="29840" spans="3:22" x14ac:dyDescent="0.3">
      <c r="C29840" s="6"/>
      <c r="H29840" s="8"/>
      <c r="I29840" s="4"/>
      <c r="V29840" s="27"/>
    </row>
    <row r="29841" spans="3:22" x14ac:dyDescent="0.3">
      <c r="C29841" s="6"/>
      <c r="H29841" s="8"/>
      <c r="I29841" s="4"/>
      <c r="V29841" s="27"/>
    </row>
    <row r="29842" spans="3:22" x14ac:dyDescent="0.3">
      <c r="C29842" s="6"/>
      <c r="H29842" s="8"/>
      <c r="I29842" s="4"/>
      <c r="V29842" s="27"/>
    </row>
    <row r="29843" spans="3:22" x14ac:dyDescent="0.3">
      <c r="C29843" s="6"/>
      <c r="H29843" s="8"/>
      <c r="I29843" s="4"/>
      <c r="V29843" s="27"/>
    </row>
    <row r="29844" spans="3:22" x14ac:dyDescent="0.3">
      <c r="C29844" s="6"/>
      <c r="H29844" s="8"/>
      <c r="I29844" s="4"/>
      <c r="V29844" s="27"/>
    </row>
    <row r="29845" spans="3:22" x14ac:dyDescent="0.3">
      <c r="C29845" s="6"/>
      <c r="H29845" s="8"/>
      <c r="I29845" s="4"/>
      <c r="V29845" s="27"/>
    </row>
    <row r="29846" spans="3:22" x14ac:dyDescent="0.3">
      <c r="C29846" s="6"/>
      <c r="H29846" s="8"/>
      <c r="I29846" s="4"/>
      <c r="V29846" s="27"/>
    </row>
    <row r="29847" spans="3:22" x14ac:dyDescent="0.3">
      <c r="C29847" s="6"/>
      <c r="H29847" s="8"/>
      <c r="I29847" s="4"/>
      <c r="V29847" s="27"/>
    </row>
    <row r="29848" spans="3:22" x14ac:dyDescent="0.3">
      <c r="C29848" s="6"/>
      <c r="H29848" s="8"/>
      <c r="I29848" s="4"/>
      <c r="V29848" s="27"/>
    </row>
    <row r="29849" spans="3:22" x14ac:dyDescent="0.3">
      <c r="C29849" s="6"/>
      <c r="H29849" s="8"/>
      <c r="I29849" s="4"/>
      <c r="V29849" s="27"/>
    </row>
    <row r="29850" spans="3:22" x14ac:dyDescent="0.3">
      <c r="C29850" s="6"/>
      <c r="H29850" s="8"/>
      <c r="I29850" s="4"/>
      <c r="V29850" s="27"/>
    </row>
    <row r="29851" spans="3:22" x14ac:dyDescent="0.3">
      <c r="C29851" s="6"/>
      <c r="H29851" s="8"/>
      <c r="I29851" s="4"/>
      <c r="V29851" s="27"/>
    </row>
    <row r="29852" spans="3:22" x14ac:dyDescent="0.3">
      <c r="C29852" s="6"/>
      <c r="H29852" s="8"/>
      <c r="I29852" s="4"/>
      <c r="V29852" s="27"/>
    </row>
    <row r="29853" spans="3:22" x14ac:dyDescent="0.3">
      <c r="C29853" s="6"/>
      <c r="H29853" s="8"/>
      <c r="I29853" s="4"/>
      <c r="V29853" s="27"/>
    </row>
    <row r="29854" spans="3:22" x14ac:dyDescent="0.3">
      <c r="C29854" s="6"/>
      <c r="H29854" s="8"/>
      <c r="I29854" s="4"/>
      <c r="V29854" s="27"/>
    </row>
    <row r="29855" spans="3:22" x14ac:dyDescent="0.3">
      <c r="C29855" s="6"/>
      <c r="H29855" s="8"/>
      <c r="I29855" s="4"/>
      <c r="V29855" s="27"/>
    </row>
    <row r="29856" spans="3:22" x14ac:dyDescent="0.3">
      <c r="C29856" s="6"/>
      <c r="H29856" s="8"/>
      <c r="I29856" s="4"/>
      <c r="V29856" s="27"/>
    </row>
    <row r="29857" spans="3:22" x14ac:dyDescent="0.3">
      <c r="C29857" s="6"/>
      <c r="H29857" s="8"/>
      <c r="I29857" s="4"/>
      <c r="V29857" s="27"/>
    </row>
    <row r="29858" spans="3:22" x14ac:dyDescent="0.3">
      <c r="C29858" s="6"/>
      <c r="H29858" s="8"/>
      <c r="I29858" s="4"/>
      <c r="V29858" s="27"/>
    </row>
    <row r="29859" spans="3:22" x14ac:dyDescent="0.3">
      <c r="C29859" s="6"/>
      <c r="H29859" s="8"/>
      <c r="I29859" s="4"/>
      <c r="V29859" s="27"/>
    </row>
    <row r="29860" spans="3:22" x14ac:dyDescent="0.3">
      <c r="C29860" s="6"/>
      <c r="H29860" s="8"/>
      <c r="I29860" s="4"/>
      <c r="V29860" s="27"/>
    </row>
    <row r="29861" spans="3:22" x14ac:dyDescent="0.3">
      <c r="C29861" s="6"/>
      <c r="H29861" s="8"/>
      <c r="I29861" s="4"/>
      <c r="V29861" s="27"/>
    </row>
    <row r="29862" spans="3:22" x14ac:dyDescent="0.3">
      <c r="C29862" s="6"/>
      <c r="H29862" s="8"/>
      <c r="I29862" s="4"/>
      <c r="V29862" s="27"/>
    </row>
    <row r="29863" spans="3:22" x14ac:dyDescent="0.3">
      <c r="C29863" s="6"/>
      <c r="H29863" s="8"/>
      <c r="I29863" s="4"/>
      <c r="V29863" s="27"/>
    </row>
    <row r="29864" spans="3:22" x14ac:dyDescent="0.3">
      <c r="C29864" s="6"/>
      <c r="H29864" s="8"/>
      <c r="I29864" s="4"/>
      <c r="V29864" s="27"/>
    </row>
    <row r="29865" spans="3:22" x14ac:dyDescent="0.3">
      <c r="C29865" s="6"/>
      <c r="H29865" s="8"/>
      <c r="I29865" s="4"/>
      <c r="V29865" s="27"/>
    </row>
    <row r="29866" spans="3:22" x14ac:dyDescent="0.3">
      <c r="C29866" s="6"/>
      <c r="H29866" s="8"/>
      <c r="I29866" s="4"/>
      <c r="V29866" s="27"/>
    </row>
    <row r="29867" spans="3:22" x14ac:dyDescent="0.3">
      <c r="C29867" s="6"/>
      <c r="H29867" s="8"/>
      <c r="I29867" s="4"/>
      <c r="V29867" s="27"/>
    </row>
    <row r="29868" spans="3:22" x14ac:dyDescent="0.3">
      <c r="C29868" s="6"/>
      <c r="H29868" s="8"/>
      <c r="I29868" s="4"/>
      <c r="V29868" s="27"/>
    </row>
    <row r="29869" spans="3:22" x14ac:dyDescent="0.3">
      <c r="C29869" s="6"/>
      <c r="H29869" s="8"/>
      <c r="I29869" s="4"/>
      <c r="V29869" s="27"/>
    </row>
    <row r="29870" spans="3:22" x14ac:dyDescent="0.3">
      <c r="C29870" s="6"/>
      <c r="H29870" s="8"/>
      <c r="I29870" s="4"/>
      <c r="V29870" s="27"/>
    </row>
    <row r="29871" spans="3:22" x14ac:dyDescent="0.3">
      <c r="C29871" s="6"/>
      <c r="H29871" s="8"/>
      <c r="I29871" s="4"/>
      <c r="V29871" s="27"/>
    </row>
    <row r="29872" spans="3:22" x14ac:dyDescent="0.3">
      <c r="C29872" s="6"/>
      <c r="H29872" s="8"/>
      <c r="I29872" s="4"/>
      <c r="V29872" s="27"/>
    </row>
    <row r="29873" spans="3:22" x14ac:dyDescent="0.3">
      <c r="C29873" s="6"/>
      <c r="H29873" s="8"/>
      <c r="I29873" s="4"/>
      <c r="V29873" s="27"/>
    </row>
    <row r="29874" spans="3:22" x14ac:dyDescent="0.3">
      <c r="C29874" s="6"/>
      <c r="H29874" s="8"/>
      <c r="I29874" s="4"/>
      <c r="V29874" s="27"/>
    </row>
    <row r="29875" spans="3:22" x14ac:dyDescent="0.3">
      <c r="C29875" s="6"/>
      <c r="H29875" s="8"/>
      <c r="I29875" s="4"/>
      <c r="V29875" s="27"/>
    </row>
    <row r="29876" spans="3:22" x14ac:dyDescent="0.3">
      <c r="C29876" s="6"/>
      <c r="H29876" s="8"/>
      <c r="I29876" s="4"/>
      <c r="V29876" s="27"/>
    </row>
    <row r="29877" spans="3:22" x14ac:dyDescent="0.3">
      <c r="C29877" s="6"/>
      <c r="H29877" s="8"/>
      <c r="I29877" s="4"/>
      <c r="V29877" s="27"/>
    </row>
    <row r="29878" spans="3:22" x14ac:dyDescent="0.3">
      <c r="C29878" s="6"/>
      <c r="H29878" s="8"/>
      <c r="I29878" s="4"/>
      <c r="V29878" s="27"/>
    </row>
    <row r="29879" spans="3:22" x14ac:dyDescent="0.3">
      <c r="C29879" s="6"/>
      <c r="H29879" s="8"/>
      <c r="I29879" s="4"/>
      <c r="V29879" s="27"/>
    </row>
    <row r="29880" spans="3:22" x14ac:dyDescent="0.3">
      <c r="C29880" s="6"/>
      <c r="H29880" s="8"/>
      <c r="I29880" s="4"/>
      <c r="V29880" s="27"/>
    </row>
    <row r="29881" spans="3:22" x14ac:dyDescent="0.3">
      <c r="C29881" s="6"/>
      <c r="H29881" s="8"/>
      <c r="I29881" s="4"/>
      <c r="V29881" s="27"/>
    </row>
    <row r="29882" spans="3:22" x14ac:dyDescent="0.3">
      <c r="C29882" s="6"/>
      <c r="H29882" s="8"/>
      <c r="I29882" s="4"/>
      <c r="V29882" s="27"/>
    </row>
    <row r="29883" spans="3:22" x14ac:dyDescent="0.3">
      <c r="C29883" s="6"/>
      <c r="H29883" s="8"/>
      <c r="I29883" s="4"/>
      <c r="V29883" s="27"/>
    </row>
    <row r="29884" spans="3:22" x14ac:dyDescent="0.3">
      <c r="C29884" s="6"/>
      <c r="H29884" s="8"/>
      <c r="I29884" s="4"/>
      <c r="V29884" s="27"/>
    </row>
    <row r="29885" spans="3:22" x14ac:dyDescent="0.3">
      <c r="C29885" s="6"/>
      <c r="H29885" s="8"/>
      <c r="I29885" s="4"/>
      <c r="V29885" s="27"/>
    </row>
    <row r="29886" spans="3:22" x14ac:dyDescent="0.3">
      <c r="C29886" s="6"/>
      <c r="H29886" s="8"/>
      <c r="I29886" s="4"/>
      <c r="V29886" s="27"/>
    </row>
    <row r="29887" spans="3:22" x14ac:dyDescent="0.3">
      <c r="C29887" s="6"/>
      <c r="H29887" s="8"/>
      <c r="I29887" s="4"/>
      <c r="V29887" s="27"/>
    </row>
    <row r="29888" spans="3:22" x14ac:dyDescent="0.3">
      <c r="C29888" s="6"/>
      <c r="H29888" s="8"/>
      <c r="I29888" s="4"/>
      <c r="V29888" s="27"/>
    </row>
    <row r="29889" spans="3:22" x14ac:dyDescent="0.3">
      <c r="C29889" s="6"/>
      <c r="H29889" s="8"/>
      <c r="I29889" s="4"/>
      <c r="V29889" s="27"/>
    </row>
    <row r="29890" spans="3:22" x14ac:dyDescent="0.3">
      <c r="C29890" s="6"/>
      <c r="H29890" s="8"/>
      <c r="I29890" s="4"/>
      <c r="V29890" s="27"/>
    </row>
    <row r="29891" spans="3:22" x14ac:dyDescent="0.3">
      <c r="C29891" s="6"/>
      <c r="H29891" s="8"/>
      <c r="I29891" s="4"/>
      <c r="V29891" s="27"/>
    </row>
    <row r="29892" spans="3:22" x14ac:dyDescent="0.3">
      <c r="C29892" s="6"/>
      <c r="H29892" s="8"/>
      <c r="I29892" s="4"/>
      <c r="V29892" s="27"/>
    </row>
    <row r="29893" spans="3:22" x14ac:dyDescent="0.3">
      <c r="C29893" s="6"/>
      <c r="H29893" s="8"/>
      <c r="I29893" s="4"/>
      <c r="V29893" s="27"/>
    </row>
    <row r="29894" spans="3:22" x14ac:dyDescent="0.3">
      <c r="C29894" s="6"/>
      <c r="H29894" s="8"/>
      <c r="I29894" s="4"/>
      <c r="V29894" s="27"/>
    </row>
    <row r="29895" spans="3:22" x14ac:dyDescent="0.3">
      <c r="C29895" s="6"/>
      <c r="H29895" s="8"/>
      <c r="I29895" s="4"/>
      <c r="V29895" s="27"/>
    </row>
    <row r="29896" spans="3:22" x14ac:dyDescent="0.3">
      <c r="C29896" s="6"/>
      <c r="H29896" s="8"/>
      <c r="I29896" s="4"/>
      <c r="V29896" s="27"/>
    </row>
    <row r="29897" spans="3:22" x14ac:dyDescent="0.3">
      <c r="C29897" s="6"/>
      <c r="H29897" s="8"/>
      <c r="I29897" s="4"/>
      <c r="V29897" s="27"/>
    </row>
    <row r="29898" spans="3:22" x14ac:dyDescent="0.3">
      <c r="C29898" s="6"/>
      <c r="H29898" s="8"/>
      <c r="I29898" s="4"/>
      <c r="V29898" s="27"/>
    </row>
    <row r="29899" spans="3:22" x14ac:dyDescent="0.3">
      <c r="C29899" s="6"/>
      <c r="H29899" s="8"/>
      <c r="I29899" s="4"/>
      <c r="V29899" s="27"/>
    </row>
    <row r="29900" spans="3:22" x14ac:dyDescent="0.3">
      <c r="C29900" s="6"/>
      <c r="H29900" s="8"/>
      <c r="I29900" s="4"/>
      <c r="V29900" s="27"/>
    </row>
    <row r="29901" spans="3:22" x14ac:dyDescent="0.3">
      <c r="C29901" s="6"/>
      <c r="H29901" s="8"/>
      <c r="I29901" s="4"/>
      <c r="V29901" s="27"/>
    </row>
    <row r="29902" spans="3:22" x14ac:dyDescent="0.3">
      <c r="C29902" s="6"/>
      <c r="H29902" s="8"/>
      <c r="I29902" s="4"/>
      <c r="V29902" s="27"/>
    </row>
    <row r="29903" spans="3:22" x14ac:dyDescent="0.3">
      <c r="C29903" s="6"/>
      <c r="H29903" s="8"/>
      <c r="I29903" s="4"/>
      <c r="V29903" s="27"/>
    </row>
    <row r="29904" spans="3:22" x14ac:dyDescent="0.3">
      <c r="C29904" s="6"/>
      <c r="H29904" s="8"/>
      <c r="I29904" s="4"/>
      <c r="V29904" s="27"/>
    </row>
    <row r="29905" spans="3:22" x14ac:dyDescent="0.3">
      <c r="C29905" s="6"/>
      <c r="H29905" s="8"/>
      <c r="I29905" s="4"/>
      <c r="V29905" s="27"/>
    </row>
    <row r="29906" spans="3:22" x14ac:dyDescent="0.3">
      <c r="C29906" s="6"/>
      <c r="H29906" s="8"/>
      <c r="I29906" s="4"/>
      <c r="V29906" s="27"/>
    </row>
    <row r="29907" spans="3:22" x14ac:dyDescent="0.3">
      <c r="C29907" s="6"/>
      <c r="H29907" s="8"/>
      <c r="I29907" s="4"/>
      <c r="V29907" s="27"/>
    </row>
    <row r="29908" spans="3:22" x14ac:dyDescent="0.3">
      <c r="C29908" s="6"/>
      <c r="H29908" s="8"/>
      <c r="I29908" s="4"/>
      <c r="V29908" s="27"/>
    </row>
    <row r="29909" spans="3:22" x14ac:dyDescent="0.3">
      <c r="C29909" s="6"/>
      <c r="H29909" s="8"/>
      <c r="I29909" s="4"/>
      <c r="V29909" s="27"/>
    </row>
    <row r="29910" spans="3:22" x14ac:dyDescent="0.3">
      <c r="C29910" s="6"/>
      <c r="H29910" s="8"/>
      <c r="I29910" s="4"/>
      <c r="V29910" s="27"/>
    </row>
    <row r="29911" spans="3:22" x14ac:dyDescent="0.3">
      <c r="C29911" s="6"/>
      <c r="H29911" s="8"/>
      <c r="I29911" s="4"/>
      <c r="V29911" s="27"/>
    </row>
    <row r="29912" spans="3:22" x14ac:dyDescent="0.3">
      <c r="C29912" s="6"/>
      <c r="H29912" s="8"/>
      <c r="I29912" s="4"/>
      <c r="V29912" s="27"/>
    </row>
    <row r="29913" spans="3:22" x14ac:dyDescent="0.3">
      <c r="C29913" s="6"/>
      <c r="H29913" s="8"/>
      <c r="I29913" s="4"/>
      <c r="V29913" s="27"/>
    </row>
    <row r="29914" spans="3:22" x14ac:dyDescent="0.3">
      <c r="C29914" s="6"/>
      <c r="H29914" s="8"/>
      <c r="I29914" s="4"/>
      <c r="V29914" s="27"/>
    </row>
    <row r="29915" spans="3:22" x14ac:dyDescent="0.3">
      <c r="C29915" s="6"/>
      <c r="H29915" s="8"/>
      <c r="I29915" s="4"/>
      <c r="V29915" s="27"/>
    </row>
    <row r="29916" spans="3:22" x14ac:dyDescent="0.3">
      <c r="C29916" s="6"/>
      <c r="H29916" s="8"/>
      <c r="I29916" s="4"/>
      <c r="V29916" s="27"/>
    </row>
    <row r="29917" spans="3:22" x14ac:dyDescent="0.3">
      <c r="C29917" s="6"/>
      <c r="H29917" s="8"/>
      <c r="I29917" s="4"/>
      <c r="V29917" s="27"/>
    </row>
    <row r="29918" spans="3:22" x14ac:dyDescent="0.3">
      <c r="C29918" s="6"/>
      <c r="H29918" s="8"/>
      <c r="I29918" s="4"/>
      <c r="V29918" s="27"/>
    </row>
    <row r="29919" spans="3:22" x14ac:dyDescent="0.3">
      <c r="C29919" s="6"/>
      <c r="H29919" s="8"/>
      <c r="I29919" s="4"/>
      <c r="V29919" s="27"/>
    </row>
    <row r="29920" spans="3:22" x14ac:dyDescent="0.3">
      <c r="C29920" s="6"/>
      <c r="H29920" s="8"/>
      <c r="I29920" s="4"/>
      <c r="V29920" s="27"/>
    </row>
    <row r="29921" spans="3:22" x14ac:dyDescent="0.3">
      <c r="C29921" s="6"/>
      <c r="H29921" s="8"/>
      <c r="I29921" s="4"/>
      <c r="V29921" s="27"/>
    </row>
    <row r="29922" spans="3:22" x14ac:dyDescent="0.3">
      <c r="C29922" s="6"/>
      <c r="H29922" s="8"/>
      <c r="I29922" s="4"/>
      <c r="V29922" s="27"/>
    </row>
    <row r="29923" spans="3:22" x14ac:dyDescent="0.3">
      <c r="C29923" s="6"/>
      <c r="H29923" s="8"/>
      <c r="I29923" s="4"/>
      <c r="V29923" s="27"/>
    </row>
    <row r="29924" spans="3:22" x14ac:dyDescent="0.3">
      <c r="C29924" s="6"/>
      <c r="H29924" s="8"/>
      <c r="I29924" s="4"/>
      <c r="V29924" s="27"/>
    </row>
    <row r="29925" spans="3:22" x14ac:dyDescent="0.3">
      <c r="C29925" s="6"/>
      <c r="H29925" s="8"/>
      <c r="I29925" s="4"/>
      <c r="V29925" s="27"/>
    </row>
    <row r="29926" spans="3:22" x14ac:dyDescent="0.3">
      <c r="C29926" s="6"/>
      <c r="H29926" s="8"/>
      <c r="I29926" s="4"/>
      <c r="V29926" s="27"/>
    </row>
    <row r="29927" spans="3:22" x14ac:dyDescent="0.3">
      <c r="C29927" s="6"/>
      <c r="H29927" s="8"/>
      <c r="I29927" s="4"/>
      <c r="V29927" s="27"/>
    </row>
    <row r="29928" spans="3:22" x14ac:dyDescent="0.3">
      <c r="C29928" s="6"/>
      <c r="H29928" s="8"/>
      <c r="I29928" s="4"/>
      <c r="V29928" s="27"/>
    </row>
    <row r="29929" spans="3:22" x14ac:dyDescent="0.3">
      <c r="C29929" s="6"/>
      <c r="H29929" s="8"/>
      <c r="I29929" s="4"/>
      <c r="V29929" s="27"/>
    </row>
    <row r="29930" spans="3:22" x14ac:dyDescent="0.3">
      <c r="C29930" s="6"/>
      <c r="H29930" s="8"/>
      <c r="I29930" s="4"/>
      <c r="V29930" s="27"/>
    </row>
    <row r="29931" spans="3:22" x14ac:dyDescent="0.3">
      <c r="C29931" s="6"/>
      <c r="H29931" s="8"/>
      <c r="I29931" s="4"/>
      <c r="V29931" s="27"/>
    </row>
    <row r="29932" spans="3:22" x14ac:dyDescent="0.3">
      <c r="C29932" s="6"/>
      <c r="H29932" s="8"/>
      <c r="I29932" s="4"/>
      <c r="V29932" s="27"/>
    </row>
    <row r="29933" spans="3:22" x14ac:dyDescent="0.3">
      <c r="C29933" s="6"/>
      <c r="H29933" s="8"/>
      <c r="I29933" s="4"/>
      <c r="V29933" s="27"/>
    </row>
    <row r="29934" spans="3:22" x14ac:dyDescent="0.3">
      <c r="C29934" s="6"/>
      <c r="H29934" s="8"/>
      <c r="I29934" s="4"/>
      <c r="V29934" s="27"/>
    </row>
    <row r="29935" spans="3:22" x14ac:dyDescent="0.3">
      <c r="C29935" s="6"/>
      <c r="H29935" s="8"/>
      <c r="I29935" s="4"/>
      <c r="V29935" s="27"/>
    </row>
    <row r="29936" spans="3:22" x14ac:dyDescent="0.3">
      <c r="C29936" s="6"/>
      <c r="H29936" s="8"/>
      <c r="I29936" s="4"/>
      <c r="V29936" s="27"/>
    </row>
    <row r="29937" spans="3:22" x14ac:dyDescent="0.3">
      <c r="C29937" s="6"/>
      <c r="H29937" s="8"/>
      <c r="I29937" s="4"/>
      <c r="V29937" s="27"/>
    </row>
    <row r="29938" spans="3:22" x14ac:dyDescent="0.3">
      <c r="C29938" s="6"/>
      <c r="H29938" s="8"/>
      <c r="I29938" s="4"/>
      <c r="V29938" s="27"/>
    </row>
    <row r="29939" spans="3:22" x14ac:dyDescent="0.3">
      <c r="C29939" s="6"/>
      <c r="H29939" s="8"/>
      <c r="I29939" s="4"/>
      <c r="V29939" s="27"/>
    </row>
    <row r="29940" spans="3:22" x14ac:dyDescent="0.3">
      <c r="C29940" s="6"/>
      <c r="H29940" s="8"/>
      <c r="I29940" s="4"/>
      <c r="V29940" s="27"/>
    </row>
    <row r="29941" spans="3:22" x14ac:dyDescent="0.3">
      <c r="C29941" s="6"/>
      <c r="H29941" s="8"/>
      <c r="I29941" s="4"/>
      <c r="V29941" s="27"/>
    </row>
    <row r="29942" spans="3:22" x14ac:dyDescent="0.3">
      <c r="C29942" s="6"/>
      <c r="H29942" s="8"/>
      <c r="I29942" s="4"/>
      <c r="V29942" s="27"/>
    </row>
    <row r="29943" spans="3:22" x14ac:dyDescent="0.3">
      <c r="C29943" s="6"/>
      <c r="H29943" s="8"/>
      <c r="I29943" s="4"/>
      <c r="V29943" s="27"/>
    </row>
    <row r="29944" spans="3:22" x14ac:dyDescent="0.3">
      <c r="C29944" s="6"/>
      <c r="H29944" s="8"/>
      <c r="I29944" s="4"/>
      <c r="V29944" s="27"/>
    </row>
    <row r="29945" spans="3:22" x14ac:dyDescent="0.3">
      <c r="C29945" s="6"/>
      <c r="H29945" s="8"/>
      <c r="I29945" s="4"/>
      <c r="V29945" s="27"/>
    </row>
    <row r="29946" spans="3:22" x14ac:dyDescent="0.3">
      <c r="C29946" s="6"/>
      <c r="H29946" s="8"/>
      <c r="I29946" s="4"/>
      <c r="V29946" s="27"/>
    </row>
    <row r="29947" spans="3:22" x14ac:dyDescent="0.3">
      <c r="C29947" s="6"/>
      <c r="H29947" s="8"/>
      <c r="I29947" s="4"/>
      <c r="V29947" s="27"/>
    </row>
    <row r="29948" spans="3:22" x14ac:dyDescent="0.3">
      <c r="C29948" s="6"/>
      <c r="H29948" s="8"/>
      <c r="I29948" s="4"/>
      <c r="V29948" s="27"/>
    </row>
    <row r="29949" spans="3:22" x14ac:dyDescent="0.3">
      <c r="C29949" s="6"/>
      <c r="H29949" s="8"/>
      <c r="I29949" s="4"/>
      <c r="V29949" s="27"/>
    </row>
    <row r="29950" spans="3:22" x14ac:dyDescent="0.3">
      <c r="C29950" s="6"/>
      <c r="H29950" s="8"/>
      <c r="I29950" s="4"/>
      <c r="V29950" s="27"/>
    </row>
    <row r="29951" spans="3:22" x14ac:dyDescent="0.3">
      <c r="C29951" s="6"/>
      <c r="H29951" s="8"/>
      <c r="I29951" s="4"/>
      <c r="V29951" s="27"/>
    </row>
    <row r="29952" spans="3:22" x14ac:dyDescent="0.3">
      <c r="C29952" s="6"/>
      <c r="H29952" s="8"/>
      <c r="I29952" s="4"/>
      <c r="V29952" s="27"/>
    </row>
    <row r="29953" spans="3:22" x14ac:dyDescent="0.3">
      <c r="C29953" s="6"/>
      <c r="H29953" s="8"/>
      <c r="I29953" s="4"/>
      <c r="V29953" s="27"/>
    </row>
    <row r="29954" spans="3:22" x14ac:dyDescent="0.3">
      <c r="C29954" s="6"/>
      <c r="H29954" s="8"/>
      <c r="I29954" s="4"/>
      <c r="V29954" s="27"/>
    </row>
    <row r="29955" spans="3:22" x14ac:dyDescent="0.3">
      <c r="C29955" s="6"/>
      <c r="H29955" s="8"/>
      <c r="I29955" s="4"/>
      <c r="V29955" s="27"/>
    </row>
    <row r="29956" spans="3:22" x14ac:dyDescent="0.3">
      <c r="C29956" s="6"/>
      <c r="H29956" s="8"/>
      <c r="I29956" s="4"/>
      <c r="V29956" s="27"/>
    </row>
    <row r="29957" spans="3:22" x14ac:dyDescent="0.3">
      <c r="C29957" s="6"/>
      <c r="H29957" s="8"/>
      <c r="I29957" s="4"/>
      <c r="V29957" s="27"/>
    </row>
    <row r="29958" spans="3:22" x14ac:dyDescent="0.3">
      <c r="C29958" s="6"/>
      <c r="H29958" s="8"/>
      <c r="I29958" s="4"/>
      <c r="V29958" s="27"/>
    </row>
    <row r="29959" spans="3:22" x14ac:dyDescent="0.3">
      <c r="C29959" s="6"/>
      <c r="H29959" s="8"/>
      <c r="I29959" s="4"/>
      <c r="V29959" s="27"/>
    </row>
    <row r="29960" spans="3:22" x14ac:dyDescent="0.3">
      <c r="C29960" s="6"/>
      <c r="H29960" s="8"/>
      <c r="I29960" s="4"/>
      <c r="V29960" s="27"/>
    </row>
    <row r="29961" spans="3:22" x14ac:dyDescent="0.3">
      <c r="C29961" s="6"/>
      <c r="H29961" s="8"/>
      <c r="I29961" s="4"/>
      <c r="V29961" s="27"/>
    </row>
    <row r="29962" spans="3:22" x14ac:dyDescent="0.3">
      <c r="C29962" s="6"/>
      <c r="H29962" s="8"/>
      <c r="I29962" s="4"/>
      <c r="V29962" s="27"/>
    </row>
    <row r="29963" spans="3:22" x14ac:dyDescent="0.3">
      <c r="C29963" s="6"/>
      <c r="H29963" s="8"/>
      <c r="I29963" s="4"/>
      <c r="V29963" s="27"/>
    </row>
    <row r="29964" spans="3:22" x14ac:dyDescent="0.3">
      <c r="C29964" s="6"/>
      <c r="H29964" s="8"/>
      <c r="I29964" s="4"/>
      <c r="V29964" s="27"/>
    </row>
    <row r="29965" spans="3:22" x14ac:dyDescent="0.3">
      <c r="C29965" s="6"/>
      <c r="H29965" s="8"/>
      <c r="I29965" s="4"/>
      <c r="V29965" s="27"/>
    </row>
    <row r="29966" spans="3:22" x14ac:dyDescent="0.3">
      <c r="C29966" s="6"/>
      <c r="H29966" s="8"/>
      <c r="I29966" s="4"/>
      <c r="V29966" s="27"/>
    </row>
    <row r="29967" spans="3:22" x14ac:dyDescent="0.3">
      <c r="C29967" s="6"/>
      <c r="H29967" s="8"/>
      <c r="I29967" s="4"/>
      <c r="V29967" s="27"/>
    </row>
    <row r="29968" spans="3:22" x14ac:dyDescent="0.3">
      <c r="C29968" s="6"/>
      <c r="H29968" s="8"/>
      <c r="I29968" s="4"/>
      <c r="V29968" s="27"/>
    </row>
    <row r="29969" spans="3:22" x14ac:dyDescent="0.3">
      <c r="C29969" s="6"/>
      <c r="H29969" s="8"/>
      <c r="I29969" s="4"/>
      <c r="V29969" s="27"/>
    </row>
    <row r="29970" spans="3:22" x14ac:dyDescent="0.3">
      <c r="C29970" s="6"/>
      <c r="H29970" s="8"/>
      <c r="I29970" s="4"/>
      <c r="V29970" s="27"/>
    </row>
    <row r="29971" spans="3:22" x14ac:dyDescent="0.3">
      <c r="C29971" s="6"/>
      <c r="H29971" s="8"/>
      <c r="I29971" s="4"/>
      <c r="V29971" s="27"/>
    </row>
    <row r="29972" spans="3:22" x14ac:dyDescent="0.3">
      <c r="C29972" s="6"/>
      <c r="H29972" s="8"/>
      <c r="I29972" s="4"/>
      <c r="V29972" s="27"/>
    </row>
    <row r="29973" spans="3:22" x14ac:dyDescent="0.3">
      <c r="C29973" s="6"/>
      <c r="H29973" s="8"/>
      <c r="I29973" s="4"/>
      <c r="V29973" s="27"/>
    </row>
    <row r="29974" spans="3:22" x14ac:dyDescent="0.3">
      <c r="C29974" s="6"/>
      <c r="H29974" s="8"/>
      <c r="I29974" s="4"/>
      <c r="V29974" s="27"/>
    </row>
    <row r="29975" spans="3:22" x14ac:dyDescent="0.3">
      <c r="C29975" s="6"/>
      <c r="H29975" s="8"/>
      <c r="I29975" s="4"/>
      <c r="V29975" s="27"/>
    </row>
    <row r="29976" spans="3:22" x14ac:dyDescent="0.3">
      <c r="C29976" s="6"/>
      <c r="H29976" s="8"/>
      <c r="I29976" s="4"/>
      <c r="V29976" s="27"/>
    </row>
    <row r="29977" spans="3:22" x14ac:dyDescent="0.3">
      <c r="C29977" s="6"/>
      <c r="H29977" s="8"/>
      <c r="I29977" s="4"/>
      <c r="V29977" s="27"/>
    </row>
    <row r="29978" spans="3:22" x14ac:dyDescent="0.3">
      <c r="C29978" s="6"/>
      <c r="H29978" s="8"/>
      <c r="I29978" s="4"/>
      <c r="V29978" s="27"/>
    </row>
    <row r="29979" spans="3:22" x14ac:dyDescent="0.3">
      <c r="C29979" s="6"/>
      <c r="H29979" s="8"/>
      <c r="I29979" s="4"/>
      <c r="V29979" s="27"/>
    </row>
    <row r="29980" spans="3:22" x14ac:dyDescent="0.3">
      <c r="C29980" s="6"/>
      <c r="H29980" s="8"/>
      <c r="I29980" s="4"/>
      <c r="V29980" s="27"/>
    </row>
    <row r="29981" spans="3:22" x14ac:dyDescent="0.3">
      <c r="C29981" s="6"/>
      <c r="H29981" s="8"/>
      <c r="I29981" s="4"/>
      <c r="V29981" s="27"/>
    </row>
    <row r="29982" spans="3:22" x14ac:dyDescent="0.3">
      <c r="C29982" s="6"/>
      <c r="H29982" s="8"/>
      <c r="I29982" s="4"/>
      <c r="V29982" s="27"/>
    </row>
    <row r="29983" spans="3:22" x14ac:dyDescent="0.3">
      <c r="C29983" s="6"/>
      <c r="H29983" s="8"/>
      <c r="I29983" s="4"/>
      <c r="V29983" s="27"/>
    </row>
    <row r="29984" spans="3:22" x14ac:dyDescent="0.3">
      <c r="C29984" s="6"/>
      <c r="H29984" s="8"/>
      <c r="I29984" s="4"/>
      <c r="V29984" s="27"/>
    </row>
    <row r="29985" spans="3:22" x14ac:dyDescent="0.3">
      <c r="C29985" s="6"/>
      <c r="H29985" s="8"/>
      <c r="I29985" s="4"/>
      <c r="V29985" s="27"/>
    </row>
    <row r="29986" spans="3:22" x14ac:dyDescent="0.3">
      <c r="C29986" s="6"/>
      <c r="H29986" s="8"/>
      <c r="I29986" s="4"/>
      <c r="V29986" s="27"/>
    </row>
    <row r="29987" spans="3:22" x14ac:dyDescent="0.3">
      <c r="C29987" s="6"/>
      <c r="H29987" s="8"/>
      <c r="I29987" s="4"/>
      <c r="V29987" s="27"/>
    </row>
    <row r="29988" spans="3:22" x14ac:dyDescent="0.3">
      <c r="C29988" s="6"/>
      <c r="H29988" s="8"/>
      <c r="I29988" s="4"/>
      <c r="V29988" s="27"/>
    </row>
    <row r="29989" spans="3:22" x14ac:dyDescent="0.3">
      <c r="C29989" s="6"/>
      <c r="H29989" s="8"/>
      <c r="I29989" s="4"/>
      <c r="V29989" s="27"/>
    </row>
    <row r="29990" spans="3:22" x14ac:dyDescent="0.3">
      <c r="C29990" s="6"/>
      <c r="H29990" s="8"/>
      <c r="I29990" s="4"/>
      <c r="V29990" s="27"/>
    </row>
    <row r="29991" spans="3:22" x14ac:dyDescent="0.3">
      <c r="C29991" s="6"/>
      <c r="H29991" s="8"/>
      <c r="I29991" s="4"/>
      <c r="V29991" s="27"/>
    </row>
    <row r="29992" spans="3:22" x14ac:dyDescent="0.3">
      <c r="C29992" s="6"/>
      <c r="H29992" s="8"/>
      <c r="I29992" s="4"/>
      <c r="V29992" s="27"/>
    </row>
    <row r="29993" spans="3:22" x14ac:dyDescent="0.3">
      <c r="C29993" s="6"/>
      <c r="H29993" s="8"/>
      <c r="I29993" s="4"/>
      <c r="V29993" s="27"/>
    </row>
    <row r="29994" spans="3:22" x14ac:dyDescent="0.3">
      <c r="C29994" s="6"/>
      <c r="H29994" s="8"/>
      <c r="I29994" s="4"/>
      <c r="V29994" s="27"/>
    </row>
    <row r="29995" spans="3:22" x14ac:dyDescent="0.3">
      <c r="C29995" s="6"/>
      <c r="H29995" s="8"/>
      <c r="I29995" s="4"/>
      <c r="V29995" s="27"/>
    </row>
    <row r="29996" spans="3:22" x14ac:dyDescent="0.3">
      <c r="C29996" s="6"/>
      <c r="H29996" s="8"/>
      <c r="I29996" s="4"/>
      <c r="V29996" s="27"/>
    </row>
    <row r="29997" spans="3:22" x14ac:dyDescent="0.3">
      <c r="C29997" s="6"/>
      <c r="H29997" s="8"/>
      <c r="I29997" s="4"/>
      <c r="V29997" s="27"/>
    </row>
    <row r="29998" spans="3:22" x14ac:dyDescent="0.3">
      <c r="C29998" s="6"/>
      <c r="H29998" s="8"/>
      <c r="I29998" s="4"/>
      <c r="V29998" s="27"/>
    </row>
    <row r="29999" spans="3:22" x14ac:dyDescent="0.3">
      <c r="C29999" s="6"/>
      <c r="H29999" s="8"/>
      <c r="I29999" s="4"/>
      <c r="V29999" s="27"/>
    </row>
    <row r="30000" spans="3:22" x14ac:dyDescent="0.3">
      <c r="C30000" s="6"/>
      <c r="H30000" s="8"/>
      <c r="I30000" s="4"/>
      <c r="V30000" s="27"/>
    </row>
    <row r="30001" spans="3:22" x14ac:dyDescent="0.3">
      <c r="C30001" s="6"/>
      <c r="H30001" s="8"/>
      <c r="I30001" s="4"/>
      <c r="V30001" s="27"/>
    </row>
    <row r="30002" spans="3:22" x14ac:dyDescent="0.3">
      <c r="C30002" s="6"/>
      <c r="H30002" s="8"/>
      <c r="I30002" s="4"/>
      <c r="V30002" s="27"/>
    </row>
    <row r="30003" spans="3:22" x14ac:dyDescent="0.3">
      <c r="C30003" s="6"/>
      <c r="H30003" s="8"/>
      <c r="I30003" s="4"/>
      <c r="V30003" s="27"/>
    </row>
    <row r="30004" spans="3:22" x14ac:dyDescent="0.3">
      <c r="C30004" s="6"/>
      <c r="H30004" s="8"/>
      <c r="I30004" s="4"/>
      <c r="V30004" s="27"/>
    </row>
    <row r="30005" spans="3:22" x14ac:dyDescent="0.3">
      <c r="C30005" s="6"/>
      <c r="H30005" s="8"/>
      <c r="I30005" s="4"/>
      <c r="V30005" s="27"/>
    </row>
    <row r="30006" spans="3:22" x14ac:dyDescent="0.3">
      <c r="C30006" s="6"/>
      <c r="H30006" s="8"/>
      <c r="I30006" s="4"/>
      <c r="V30006" s="27"/>
    </row>
    <row r="30007" spans="3:22" x14ac:dyDescent="0.3">
      <c r="C30007" s="6"/>
      <c r="H30007" s="8"/>
      <c r="I30007" s="4"/>
      <c r="V30007" s="27"/>
    </row>
    <row r="30008" spans="3:22" x14ac:dyDescent="0.3">
      <c r="C30008" s="6"/>
      <c r="H30008" s="8"/>
      <c r="I30008" s="4"/>
      <c r="V30008" s="27"/>
    </row>
    <row r="30009" spans="3:22" x14ac:dyDescent="0.3">
      <c r="C30009" s="6"/>
      <c r="H30009" s="8"/>
      <c r="I30009" s="4"/>
      <c r="V30009" s="27"/>
    </row>
    <row r="30010" spans="3:22" x14ac:dyDescent="0.3">
      <c r="C30010" s="6"/>
      <c r="H30010" s="8"/>
      <c r="I30010" s="4"/>
      <c r="V30010" s="27"/>
    </row>
    <row r="30011" spans="3:22" x14ac:dyDescent="0.3">
      <c r="C30011" s="6"/>
      <c r="H30011" s="8"/>
      <c r="I30011" s="4"/>
      <c r="V30011" s="27"/>
    </row>
    <row r="30012" spans="3:22" x14ac:dyDescent="0.3">
      <c r="C30012" s="6"/>
      <c r="H30012" s="8"/>
      <c r="I30012" s="4"/>
      <c r="V30012" s="27"/>
    </row>
    <row r="30013" spans="3:22" x14ac:dyDescent="0.3">
      <c r="C30013" s="6"/>
      <c r="H30013" s="8"/>
      <c r="I30013" s="4"/>
      <c r="V30013" s="27"/>
    </row>
    <row r="30014" spans="3:22" x14ac:dyDescent="0.3">
      <c r="C30014" s="6"/>
      <c r="H30014" s="8"/>
      <c r="I30014" s="4"/>
      <c r="V30014" s="27"/>
    </row>
    <row r="30015" spans="3:22" x14ac:dyDescent="0.3">
      <c r="C30015" s="6"/>
      <c r="H30015" s="8"/>
      <c r="I30015" s="4"/>
      <c r="V30015" s="27"/>
    </row>
    <row r="30016" spans="3:22" x14ac:dyDescent="0.3">
      <c r="C30016" s="6"/>
      <c r="H30016" s="8"/>
      <c r="I30016" s="4"/>
      <c r="V30016" s="27"/>
    </row>
    <row r="30017" spans="3:22" x14ac:dyDescent="0.3">
      <c r="C30017" s="6"/>
      <c r="H30017" s="8"/>
      <c r="I30017" s="4"/>
      <c r="V30017" s="27"/>
    </row>
    <row r="30018" spans="3:22" x14ac:dyDescent="0.3">
      <c r="C30018" s="6"/>
      <c r="H30018" s="8"/>
      <c r="I30018" s="4"/>
      <c r="V30018" s="27"/>
    </row>
    <row r="30019" spans="3:22" x14ac:dyDescent="0.3">
      <c r="C30019" s="6"/>
      <c r="H30019" s="8"/>
      <c r="I30019" s="4"/>
      <c r="V30019" s="27"/>
    </row>
    <row r="30020" spans="3:22" x14ac:dyDescent="0.3">
      <c r="C30020" s="6"/>
      <c r="H30020" s="8"/>
      <c r="I30020" s="4"/>
      <c r="V30020" s="27"/>
    </row>
    <row r="30021" spans="3:22" x14ac:dyDescent="0.3">
      <c r="C30021" s="6"/>
      <c r="H30021" s="8"/>
      <c r="I30021" s="4"/>
      <c r="V30021" s="27"/>
    </row>
    <row r="30022" spans="3:22" x14ac:dyDescent="0.3">
      <c r="C30022" s="6"/>
      <c r="H30022" s="8"/>
      <c r="I30022" s="4"/>
      <c r="V30022" s="27"/>
    </row>
    <row r="30023" spans="3:22" x14ac:dyDescent="0.3">
      <c r="C30023" s="6"/>
      <c r="H30023" s="8"/>
      <c r="I30023" s="4"/>
      <c r="V30023" s="27"/>
    </row>
    <row r="30024" spans="3:22" x14ac:dyDescent="0.3">
      <c r="C30024" s="6"/>
      <c r="H30024" s="8"/>
      <c r="I30024" s="4"/>
      <c r="V30024" s="27"/>
    </row>
    <row r="30025" spans="3:22" x14ac:dyDescent="0.3">
      <c r="C30025" s="6"/>
      <c r="H30025" s="8"/>
      <c r="I30025" s="4"/>
      <c r="V30025" s="27"/>
    </row>
    <row r="30026" spans="3:22" x14ac:dyDescent="0.3">
      <c r="C30026" s="6"/>
      <c r="H30026" s="8"/>
      <c r="I30026" s="4"/>
      <c r="V30026" s="27"/>
    </row>
    <row r="30027" spans="3:22" x14ac:dyDescent="0.3">
      <c r="C30027" s="6"/>
      <c r="H30027" s="8"/>
      <c r="I30027" s="4"/>
      <c r="V30027" s="27"/>
    </row>
    <row r="30028" spans="3:22" x14ac:dyDescent="0.3">
      <c r="C30028" s="6"/>
      <c r="H30028" s="8"/>
      <c r="I30028" s="4"/>
      <c r="V30028" s="27"/>
    </row>
    <row r="30029" spans="3:22" x14ac:dyDescent="0.3">
      <c r="C30029" s="6"/>
      <c r="H30029" s="8"/>
      <c r="I30029" s="4"/>
      <c r="V30029" s="27"/>
    </row>
    <row r="30030" spans="3:22" x14ac:dyDescent="0.3">
      <c r="C30030" s="6"/>
      <c r="H30030" s="8"/>
      <c r="I30030" s="4"/>
      <c r="V30030" s="27"/>
    </row>
    <row r="30031" spans="3:22" x14ac:dyDescent="0.3">
      <c r="C30031" s="6"/>
      <c r="H30031" s="8"/>
      <c r="I30031" s="4"/>
      <c r="V30031" s="27"/>
    </row>
    <row r="30032" spans="3:22" x14ac:dyDescent="0.3">
      <c r="C30032" s="6"/>
      <c r="H30032" s="8"/>
      <c r="I30032" s="4"/>
      <c r="V30032" s="27"/>
    </row>
    <row r="30033" spans="3:22" x14ac:dyDescent="0.3">
      <c r="C30033" s="6"/>
      <c r="H30033" s="8"/>
      <c r="I30033" s="4"/>
      <c r="V30033" s="27"/>
    </row>
    <row r="30034" spans="3:22" x14ac:dyDescent="0.3">
      <c r="C30034" s="6"/>
      <c r="H30034" s="8"/>
      <c r="I30034" s="4"/>
      <c r="V30034" s="27"/>
    </row>
    <row r="30035" spans="3:22" x14ac:dyDescent="0.3">
      <c r="C30035" s="6"/>
      <c r="H30035" s="8"/>
      <c r="I30035" s="4"/>
      <c r="V30035" s="27"/>
    </row>
    <row r="30036" spans="3:22" x14ac:dyDescent="0.3">
      <c r="C30036" s="6"/>
      <c r="H30036" s="8"/>
      <c r="I30036" s="4"/>
      <c r="V30036" s="27"/>
    </row>
    <row r="30037" spans="3:22" x14ac:dyDescent="0.3">
      <c r="C30037" s="6"/>
      <c r="H30037" s="8"/>
      <c r="I30037" s="4"/>
      <c r="V30037" s="27"/>
    </row>
    <row r="30038" spans="3:22" x14ac:dyDescent="0.3">
      <c r="C30038" s="6"/>
      <c r="H30038" s="8"/>
      <c r="I30038" s="4"/>
      <c r="V30038" s="27"/>
    </row>
    <row r="30039" spans="3:22" x14ac:dyDescent="0.3">
      <c r="C30039" s="6"/>
      <c r="H30039" s="8"/>
      <c r="I30039" s="4"/>
      <c r="V30039" s="27"/>
    </row>
    <row r="30040" spans="3:22" x14ac:dyDescent="0.3">
      <c r="C30040" s="6"/>
      <c r="H30040" s="8"/>
      <c r="I30040" s="4"/>
      <c r="V30040" s="27"/>
    </row>
    <row r="30041" spans="3:22" x14ac:dyDescent="0.3">
      <c r="C30041" s="6"/>
      <c r="H30041" s="8"/>
      <c r="I30041" s="4"/>
      <c r="V30041" s="27"/>
    </row>
    <row r="30042" spans="3:22" x14ac:dyDescent="0.3">
      <c r="C30042" s="6"/>
      <c r="H30042" s="8"/>
      <c r="I30042" s="4"/>
      <c r="V30042" s="27"/>
    </row>
    <row r="30043" spans="3:22" x14ac:dyDescent="0.3">
      <c r="C30043" s="6"/>
      <c r="H30043" s="8"/>
      <c r="I30043" s="4"/>
      <c r="V30043" s="27"/>
    </row>
    <row r="30044" spans="3:22" x14ac:dyDescent="0.3">
      <c r="C30044" s="6"/>
      <c r="H30044" s="8"/>
      <c r="I30044" s="4"/>
      <c r="V30044" s="27"/>
    </row>
    <row r="30045" spans="3:22" x14ac:dyDescent="0.3">
      <c r="C30045" s="6"/>
      <c r="H30045" s="8"/>
      <c r="I30045" s="4"/>
      <c r="V30045" s="27"/>
    </row>
    <row r="30046" spans="3:22" x14ac:dyDescent="0.3">
      <c r="C30046" s="6"/>
      <c r="H30046" s="8"/>
      <c r="I30046" s="4"/>
      <c r="V30046" s="27"/>
    </row>
    <row r="30047" spans="3:22" x14ac:dyDescent="0.3">
      <c r="C30047" s="6"/>
      <c r="H30047" s="8"/>
      <c r="I30047" s="4"/>
      <c r="V30047" s="27"/>
    </row>
    <row r="30048" spans="3:22" x14ac:dyDescent="0.3">
      <c r="C30048" s="6"/>
      <c r="H30048" s="8"/>
      <c r="I30048" s="4"/>
      <c r="V30048" s="27"/>
    </row>
    <row r="30049" spans="3:22" x14ac:dyDescent="0.3">
      <c r="C30049" s="6"/>
      <c r="H30049" s="8"/>
      <c r="I30049" s="4"/>
      <c r="V30049" s="27"/>
    </row>
    <row r="30050" spans="3:22" x14ac:dyDescent="0.3">
      <c r="C30050" s="6"/>
      <c r="H30050" s="8"/>
      <c r="I30050" s="4"/>
      <c r="V30050" s="27"/>
    </row>
    <row r="30051" spans="3:22" x14ac:dyDescent="0.3">
      <c r="C30051" s="6"/>
      <c r="H30051" s="8"/>
      <c r="I30051" s="4"/>
      <c r="V30051" s="27"/>
    </row>
    <row r="30052" spans="3:22" x14ac:dyDescent="0.3">
      <c r="C30052" s="6"/>
      <c r="H30052" s="8"/>
      <c r="I30052" s="4"/>
      <c r="V30052" s="27"/>
    </row>
    <row r="30053" spans="3:22" x14ac:dyDescent="0.3">
      <c r="C30053" s="6"/>
      <c r="H30053" s="8"/>
      <c r="I30053" s="4"/>
      <c r="V30053" s="27"/>
    </row>
    <row r="30054" spans="3:22" x14ac:dyDescent="0.3">
      <c r="C30054" s="6"/>
      <c r="H30054" s="8"/>
      <c r="I30054" s="4"/>
      <c r="V30054" s="27"/>
    </row>
    <row r="30055" spans="3:22" x14ac:dyDescent="0.3">
      <c r="C30055" s="6"/>
      <c r="H30055" s="8"/>
      <c r="I30055" s="4"/>
      <c r="V30055" s="27"/>
    </row>
    <row r="30056" spans="3:22" x14ac:dyDescent="0.3">
      <c r="C30056" s="6"/>
      <c r="H30056" s="8"/>
      <c r="I30056" s="4"/>
      <c r="V30056" s="27"/>
    </row>
    <row r="30057" spans="3:22" x14ac:dyDescent="0.3">
      <c r="C30057" s="6"/>
      <c r="H30057" s="8"/>
      <c r="I30057" s="4"/>
      <c r="V30057" s="27"/>
    </row>
    <row r="30058" spans="3:22" x14ac:dyDescent="0.3">
      <c r="C30058" s="6"/>
      <c r="H30058" s="8"/>
      <c r="I30058" s="4"/>
      <c r="V30058" s="27"/>
    </row>
    <row r="30059" spans="3:22" x14ac:dyDescent="0.3">
      <c r="C30059" s="6"/>
      <c r="H30059" s="8"/>
      <c r="I30059" s="4"/>
      <c r="V30059" s="27"/>
    </row>
    <row r="30060" spans="3:22" x14ac:dyDescent="0.3">
      <c r="C30060" s="6"/>
      <c r="H30060" s="8"/>
      <c r="I30060" s="4"/>
      <c r="V30060" s="27"/>
    </row>
    <row r="30061" spans="3:22" x14ac:dyDescent="0.3">
      <c r="C30061" s="6"/>
      <c r="H30061" s="8"/>
      <c r="I30061" s="4"/>
      <c r="V30061" s="27"/>
    </row>
    <row r="30062" spans="3:22" x14ac:dyDescent="0.3">
      <c r="C30062" s="6"/>
      <c r="H30062" s="8"/>
      <c r="I30062" s="4"/>
      <c r="V30062" s="27"/>
    </row>
    <row r="30063" spans="3:22" x14ac:dyDescent="0.3">
      <c r="C30063" s="6"/>
      <c r="H30063" s="8"/>
      <c r="I30063" s="4"/>
      <c r="V30063" s="27"/>
    </row>
    <row r="30064" spans="3:22" x14ac:dyDescent="0.3">
      <c r="C30064" s="6"/>
      <c r="H30064" s="8"/>
      <c r="I30064" s="4"/>
      <c r="V30064" s="27"/>
    </row>
    <row r="30065" spans="3:22" x14ac:dyDescent="0.3">
      <c r="C30065" s="6"/>
      <c r="H30065" s="8"/>
      <c r="I30065" s="4"/>
      <c r="V30065" s="27"/>
    </row>
    <row r="30066" spans="3:22" x14ac:dyDescent="0.3">
      <c r="C30066" s="6"/>
      <c r="H30066" s="8"/>
      <c r="I30066" s="4"/>
      <c r="V30066" s="27"/>
    </row>
    <row r="30067" spans="3:22" x14ac:dyDescent="0.3">
      <c r="C30067" s="6"/>
      <c r="H30067" s="8"/>
      <c r="I30067" s="4"/>
      <c r="V30067" s="27"/>
    </row>
    <row r="30068" spans="3:22" x14ac:dyDescent="0.3">
      <c r="C30068" s="6"/>
      <c r="H30068" s="8"/>
      <c r="I30068" s="4"/>
      <c r="V30068" s="27"/>
    </row>
    <row r="30069" spans="3:22" x14ac:dyDescent="0.3">
      <c r="C30069" s="6"/>
      <c r="H30069" s="8"/>
      <c r="I30069" s="4"/>
      <c r="V30069" s="27"/>
    </row>
    <row r="30070" spans="3:22" x14ac:dyDescent="0.3">
      <c r="C30070" s="6"/>
      <c r="H30070" s="8"/>
      <c r="I30070" s="4"/>
      <c r="V30070" s="27"/>
    </row>
    <row r="30071" spans="3:22" x14ac:dyDescent="0.3">
      <c r="C30071" s="6"/>
      <c r="H30071" s="8"/>
      <c r="I30071" s="4"/>
      <c r="V30071" s="27"/>
    </row>
    <row r="30072" spans="3:22" x14ac:dyDescent="0.3">
      <c r="C30072" s="6"/>
      <c r="H30072" s="8"/>
      <c r="I30072" s="4"/>
      <c r="V30072" s="27"/>
    </row>
    <row r="30073" spans="3:22" x14ac:dyDescent="0.3">
      <c r="C30073" s="6"/>
      <c r="H30073" s="8"/>
      <c r="I30073" s="4"/>
      <c r="V30073" s="27"/>
    </row>
    <row r="30074" spans="3:22" x14ac:dyDescent="0.3">
      <c r="C30074" s="6"/>
      <c r="H30074" s="8"/>
      <c r="I30074" s="4"/>
      <c r="V30074" s="27"/>
    </row>
    <row r="30075" spans="3:22" x14ac:dyDescent="0.3">
      <c r="C30075" s="6"/>
      <c r="H30075" s="8"/>
      <c r="I30075" s="4"/>
      <c r="V30075" s="27"/>
    </row>
    <row r="30076" spans="3:22" x14ac:dyDescent="0.3">
      <c r="C30076" s="6"/>
      <c r="H30076" s="8"/>
      <c r="I30076" s="4"/>
      <c r="V30076" s="27"/>
    </row>
    <row r="30077" spans="3:22" x14ac:dyDescent="0.3">
      <c r="C30077" s="6"/>
      <c r="H30077" s="8"/>
      <c r="I30077" s="4"/>
      <c r="V30077" s="27"/>
    </row>
    <row r="30078" spans="3:22" x14ac:dyDescent="0.3">
      <c r="C30078" s="6"/>
      <c r="H30078" s="8"/>
      <c r="I30078" s="4"/>
      <c r="V30078" s="27"/>
    </row>
    <row r="30079" spans="3:22" x14ac:dyDescent="0.3">
      <c r="C30079" s="6"/>
      <c r="H30079" s="8"/>
      <c r="I30079" s="4"/>
      <c r="V30079" s="27"/>
    </row>
    <row r="30080" spans="3:22" x14ac:dyDescent="0.3">
      <c r="C30080" s="6"/>
      <c r="H30080" s="8"/>
      <c r="I30080" s="4"/>
      <c r="V30080" s="27"/>
    </row>
    <row r="30081" spans="3:22" x14ac:dyDescent="0.3">
      <c r="C30081" s="6"/>
      <c r="H30081" s="8"/>
      <c r="I30081" s="4"/>
      <c r="V30081" s="27"/>
    </row>
    <row r="30082" spans="3:22" x14ac:dyDescent="0.3">
      <c r="C30082" s="6"/>
      <c r="H30082" s="8"/>
      <c r="I30082" s="4"/>
      <c r="V30082" s="27"/>
    </row>
    <row r="30083" spans="3:22" x14ac:dyDescent="0.3">
      <c r="C30083" s="6"/>
      <c r="H30083" s="8"/>
      <c r="I30083" s="4"/>
      <c r="V30083" s="27"/>
    </row>
    <row r="30084" spans="3:22" x14ac:dyDescent="0.3">
      <c r="C30084" s="6"/>
      <c r="H30084" s="8"/>
      <c r="I30084" s="4"/>
      <c r="V30084" s="27"/>
    </row>
    <row r="30085" spans="3:22" x14ac:dyDescent="0.3">
      <c r="C30085" s="6"/>
      <c r="H30085" s="8"/>
      <c r="I30085" s="4"/>
      <c r="V30085" s="27"/>
    </row>
    <row r="30086" spans="3:22" x14ac:dyDescent="0.3">
      <c r="C30086" s="6"/>
      <c r="H30086" s="8"/>
      <c r="I30086" s="4"/>
      <c r="V30086" s="27"/>
    </row>
    <row r="30087" spans="3:22" x14ac:dyDescent="0.3">
      <c r="C30087" s="6"/>
      <c r="H30087" s="8"/>
      <c r="I30087" s="4"/>
      <c r="V30087" s="27"/>
    </row>
    <row r="30088" spans="3:22" x14ac:dyDescent="0.3">
      <c r="C30088" s="6"/>
      <c r="H30088" s="8"/>
      <c r="I30088" s="4"/>
      <c r="V30088" s="27"/>
    </row>
    <row r="30089" spans="3:22" x14ac:dyDescent="0.3">
      <c r="C30089" s="6"/>
      <c r="H30089" s="8"/>
      <c r="I30089" s="4"/>
      <c r="V30089" s="27"/>
    </row>
    <row r="30090" spans="3:22" x14ac:dyDescent="0.3">
      <c r="C30090" s="6"/>
      <c r="H30090" s="8"/>
      <c r="I30090" s="4"/>
      <c r="V30090" s="27"/>
    </row>
    <row r="30091" spans="3:22" x14ac:dyDescent="0.3">
      <c r="C30091" s="6"/>
      <c r="H30091" s="8"/>
      <c r="I30091" s="4"/>
      <c r="V30091" s="27"/>
    </row>
    <row r="30092" spans="3:22" x14ac:dyDescent="0.3">
      <c r="C30092" s="6"/>
      <c r="H30092" s="8"/>
      <c r="I30092" s="4"/>
      <c r="V30092" s="27"/>
    </row>
    <row r="30093" spans="3:22" x14ac:dyDescent="0.3">
      <c r="C30093" s="6"/>
      <c r="H30093" s="8"/>
      <c r="I30093" s="4"/>
      <c r="V30093" s="27"/>
    </row>
    <row r="30094" spans="3:22" x14ac:dyDescent="0.3">
      <c r="C30094" s="6"/>
      <c r="H30094" s="8"/>
      <c r="I30094" s="4"/>
      <c r="V30094" s="27"/>
    </row>
    <row r="30095" spans="3:22" x14ac:dyDescent="0.3">
      <c r="C30095" s="6"/>
      <c r="H30095" s="8"/>
      <c r="I30095" s="4"/>
      <c r="V30095" s="27"/>
    </row>
    <row r="30096" spans="3:22" x14ac:dyDescent="0.3">
      <c r="C30096" s="6"/>
      <c r="H30096" s="8"/>
      <c r="I30096" s="4"/>
      <c r="V30096" s="27"/>
    </row>
    <row r="30097" spans="3:22" x14ac:dyDescent="0.3">
      <c r="C30097" s="6"/>
      <c r="H30097" s="8"/>
      <c r="I30097" s="4"/>
      <c r="V30097" s="27"/>
    </row>
    <row r="30098" spans="3:22" x14ac:dyDescent="0.3">
      <c r="C30098" s="6"/>
      <c r="H30098" s="8"/>
      <c r="I30098" s="4"/>
      <c r="V30098" s="27"/>
    </row>
    <row r="30099" spans="3:22" x14ac:dyDescent="0.3">
      <c r="C30099" s="6"/>
      <c r="H30099" s="8"/>
      <c r="I30099" s="4"/>
      <c r="V30099" s="27"/>
    </row>
    <row r="30100" spans="3:22" x14ac:dyDescent="0.3">
      <c r="C30100" s="6"/>
      <c r="H30100" s="8"/>
      <c r="I30100" s="4"/>
      <c r="V30100" s="27"/>
    </row>
    <row r="30101" spans="3:22" x14ac:dyDescent="0.3">
      <c r="C30101" s="6"/>
      <c r="H30101" s="8"/>
      <c r="I30101" s="4"/>
      <c r="V30101" s="27"/>
    </row>
    <row r="30102" spans="3:22" x14ac:dyDescent="0.3">
      <c r="C30102" s="6"/>
      <c r="H30102" s="8"/>
      <c r="I30102" s="4"/>
      <c r="V30102" s="27"/>
    </row>
    <row r="30103" spans="3:22" x14ac:dyDescent="0.3">
      <c r="C30103" s="6"/>
      <c r="H30103" s="8"/>
      <c r="I30103" s="4"/>
      <c r="V30103" s="27"/>
    </row>
    <row r="30104" spans="3:22" x14ac:dyDescent="0.3">
      <c r="C30104" s="6"/>
      <c r="H30104" s="8"/>
      <c r="I30104" s="4"/>
      <c r="V30104" s="27"/>
    </row>
    <row r="30105" spans="3:22" x14ac:dyDescent="0.3">
      <c r="C30105" s="6"/>
      <c r="H30105" s="8"/>
      <c r="I30105" s="4"/>
      <c r="V30105" s="27"/>
    </row>
    <row r="30106" spans="3:22" x14ac:dyDescent="0.3">
      <c r="C30106" s="6"/>
      <c r="H30106" s="8"/>
      <c r="I30106" s="4"/>
      <c r="V30106" s="27"/>
    </row>
    <row r="30107" spans="3:22" x14ac:dyDescent="0.3">
      <c r="C30107" s="6"/>
      <c r="H30107" s="8"/>
      <c r="I30107" s="4"/>
      <c r="V30107" s="27"/>
    </row>
    <row r="30108" spans="3:22" x14ac:dyDescent="0.3">
      <c r="C30108" s="6"/>
      <c r="H30108" s="8"/>
      <c r="I30108" s="4"/>
      <c r="V30108" s="27"/>
    </row>
    <row r="30109" spans="3:22" x14ac:dyDescent="0.3">
      <c r="C30109" s="6"/>
      <c r="H30109" s="8"/>
      <c r="I30109" s="4"/>
      <c r="V30109" s="27"/>
    </row>
    <row r="30110" spans="3:22" x14ac:dyDescent="0.3">
      <c r="C30110" s="6"/>
      <c r="H30110" s="8"/>
      <c r="I30110" s="4"/>
      <c r="V30110" s="27"/>
    </row>
    <row r="30111" spans="3:22" x14ac:dyDescent="0.3">
      <c r="C30111" s="6"/>
      <c r="H30111" s="8"/>
      <c r="I30111" s="4"/>
      <c r="V30111" s="27"/>
    </row>
    <row r="30112" spans="3:22" x14ac:dyDescent="0.3">
      <c r="C30112" s="6"/>
      <c r="H30112" s="8"/>
      <c r="I30112" s="4"/>
      <c r="V30112" s="27"/>
    </row>
    <row r="30113" spans="3:22" x14ac:dyDescent="0.3">
      <c r="C30113" s="6"/>
      <c r="H30113" s="8"/>
      <c r="I30113" s="4"/>
      <c r="V30113" s="27"/>
    </row>
    <row r="30114" spans="3:22" x14ac:dyDescent="0.3">
      <c r="C30114" s="6"/>
      <c r="H30114" s="8"/>
      <c r="I30114" s="4"/>
      <c r="V30114" s="27"/>
    </row>
    <row r="30115" spans="3:22" x14ac:dyDescent="0.3">
      <c r="C30115" s="6"/>
      <c r="H30115" s="8"/>
      <c r="I30115" s="4"/>
      <c r="V30115" s="27"/>
    </row>
    <row r="30116" spans="3:22" x14ac:dyDescent="0.3">
      <c r="C30116" s="6"/>
      <c r="H30116" s="8"/>
      <c r="I30116" s="4"/>
      <c r="V30116" s="27"/>
    </row>
    <row r="30117" spans="3:22" x14ac:dyDescent="0.3">
      <c r="C30117" s="6"/>
      <c r="H30117" s="8"/>
      <c r="I30117" s="4"/>
      <c r="V30117" s="27"/>
    </row>
    <row r="30118" spans="3:22" x14ac:dyDescent="0.3">
      <c r="C30118" s="6"/>
      <c r="H30118" s="8"/>
      <c r="I30118" s="4"/>
      <c r="V30118" s="27"/>
    </row>
    <row r="30119" spans="3:22" x14ac:dyDescent="0.3">
      <c r="C30119" s="6"/>
      <c r="H30119" s="8"/>
      <c r="I30119" s="4"/>
      <c r="V30119" s="27"/>
    </row>
    <row r="30120" spans="3:22" x14ac:dyDescent="0.3">
      <c r="C30120" s="6"/>
      <c r="H30120" s="8"/>
      <c r="I30120" s="4"/>
      <c r="V30120" s="27"/>
    </row>
    <row r="30121" spans="3:22" x14ac:dyDescent="0.3">
      <c r="C30121" s="6"/>
      <c r="H30121" s="8"/>
      <c r="I30121" s="4"/>
      <c r="V30121" s="27"/>
    </row>
    <row r="30122" spans="3:22" x14ac:dyDescent="0.3">
      <c r="C30122" s="6"/>
      <c r="H30122" s="8"/>
      <c r="I30122" s="4"/>
      <c r="V30122" s="27"/>
    </row>
    <row r="30123" spans="3:22" x14ac:dyDescent="0.3">
      <c r="C30123" s="6"/>
      <c r="H30123" s="8"/>
      <c r="I30123" s="4"/>
      <c r="V30123" s="27"/>
    </row>
    <row r="30124" spans="3:22" x14ac:dyDescent="0.3">
      <c r="C30124" s="6"/>
      <c r="H30124" s="8"/>
      <c r="I30124" s="4"/>
      <c r="V30124" s="27"/>
    </row>
    <row r="30125" spans="3:22" x14ac:dyDescent="0.3">
      <c r="C30125" s="6"/>
      <c r="H30125" s="8"/>
      <c r="I30125" s="4"/>
      <c r="V30125" s="27"/>
    </row>
    <row r="30126" spans="3:22" x14ac:dyDescent="0.3">
      <c r="C30126" s="6"/>
      <c r="H30126" s="8"/>
      <c r="I30126" s="4"/>
      <c r="V30126" s="27"/>
    </row>
    <row r="30127" spans="3:22" x14ac:dyDescent="0.3">
      <c r="C30127" s="6"/>
      <c r="H30127" s="8"/>
      <c r="I30127" s="4"/>
      <c r="V30127" s="27"/>
    </row>
    <row r="30128" spans="3:22" x14ac:dyDescent="0.3">
      <c r="C30128" s="6"/>
      <c r="H30128" s="8"/>
      <c r="I30128" s="4"/>
      <c r="V30128" s="27"/>
    </row>
    <row r="30129" spans="3:22" x14ac:dyDescent="0.3">
      <c r="C30129" s="6"/>
      <c r="H30129" s="8"/>
      <c r="I30129" s="4"/>
      <c r="V30129" s="27"/>
    </row>
    <row r="30130" spans="3:22" x14ac:dyDescent="0.3">
      <c r="C30130" s="6"/>
      <c r="H30130" s="8"/>
      <c r="I30130" s="4"/>
      <c r="V30130" s="27"/>
    </row>
    <row r="30131" spans="3:22" x14ac:dyDescent="0.3">
      <c r="C30131" s="6"/>
      <c r="H30131" s="8"/>
      <c r="I30131" s="4"/>
      <c r="V30131" s="27"/>
    </row>
    <row r="30132" spans="3:22" x14ac:dyDescent="0.3">
      <c r="C30132" s="6"/>
      <c r="H30132" s="8"/>
      <c r="I30132" s="4"/>
      <c r="V30132" s="27"/>
    </row>
    <row r="30133" spans="3:22" x14ac:dyDescent="0.3">
      <c r="C30133" s="6"/>
      <c r="H30133" s="8"/>
      <c r="I30133" s="4"/>
      <c r="V30133" s="27"/>
    </row>
    <row r="30134" spans="3:22" x14ac:dyDescent="0.3">
      <c r="C30134" s="6"/>
      <c r="H30134" s="8"/>
      <c r="I30134" s="4"/>
      <c r="V30134" s="27"/>
    </row>
    <row r="30135" spans="3:22" x14ac:dyDescent="0.3">
      <c r="C30135" s="6"/>
      <c r="H30135" s="8"/>
      <c r="I30135" s="4"/>
      <c r="V30135" s="27"/>
    </row>
    <row r="30136" spans="3:22" x14ac:dyDescent="0.3">
      <c r="C30136" s="6"/>
      <c r="H30136" s="8"/>
      <c r="I30136" s="4"/>
      <c r="V30136" s="27"/>
    </row>
    <row r="30137" spans="3:22" x14ac:dyDescent="0.3">
      <c r="C30137" s="6"/>
      <c r="H30137" s="8"/>
      <c r="I30137" s="4"/>
      <c r="V30137" s="27"/>
    </row>
    <row r="30138" spans="3:22" x14ac:dyDescent="0.3">
      <c r="C30138" s="6"/>
      <c r="H30138" s="8"/>
      <c r="I30138" s="4"/>
      <c r="V30138" s="27"/>
    </row>
    <row r="30139" spans="3:22" x14ac:dyDescent="0.3">
      <c r="C30139" s="6"/>
      <c r="H30139" s="8"/>
      <c r="I30139" s="4"/>
      <c r="V30139" s="27"/>
    </row>
    <row r="30140" spans="3:22" x14ac:dyDescent="0.3">
      <c r="C30140" s="6"/>
      <c r="H30140" s="8"/>
      <c r="I30140" s="4"/>
      <c r="V30140" s="27"/>
    </row>
    <row r="30141" spans="3:22" x14ac:dyDescent="0.3">
      <c r="C30141" s="6"/>
      <c r="H30141" s="8"/>
      <c r="I30141" s="4"/>
      <c r="V30141" s="27"/>
    </row>
    <row r="30142" spans="3:22" x14ac:dyDescent="0.3">
      <c r="C30142" s="6"/>
      <c r="H30142" s="8"/>
      <c r="I30142" s="4"/>
      <c r="V30142" s="27"/>
    </row>
    <row r="30143" spans="3:22" x14ac:dyDescent="0.3">
      <c r="C30143" s="6"/>
      <c r="H30143" s="8"/>
      <c r="I30143" s="4"/>
      <c r="V30143" s="27"/>
    </row>
    <row r="30144" spans="3:22" x14ac:dyDescent="0.3">
      <c r="C30144" s="6"/>
      <c r="H30144" s="8"/>
      <c r="I30144" s="4"/>
      <c r="V30144" s="27"/>
    </row>
    <row r="30145" spans="3:22" x14ac:dyDescent="0.3">
      <c r="C30145" s="6"/>
      <c r="H30145" s="8"/>
      <c r="I30145" s="4"/>
      <c r="V30145" s="27"/>
    </row>
    <row r="30146" spans="3:22" x14ac:dyDescent="0.3">
      <c r="C30146" s="6"/>
      <c r="H30146" s="8"/>
      <c r="I30146" s="4"/>
      <c r="V30146" s="27"/>
    </row>
    <row r="30147" spans="3:22" x14ac:dyDescent="0.3">
      <c r="C30147" s="6"/>
      <c r="H30147" s="8"/>
      <c r="I30147" s="4"/>
      <c r="V30147" s="27"/>
    </row>
    <row r="30148" spans="3:22" x14ac:dyDescent="0.3">
      <c r="C30148" s="6"/>
      <c r="H30148" s="8"/>
      <c r="I30148" s="4"/>
      <c r="V30148" s="27"/>
    </row>
    <row r="30149" spans="3:22" x14ac:dyDescent="0.3">
      <c r="C30149" s="6"/>
      <c r="H30149" s="8"/>
      <c r="I30149" s="4"/>
      <c r="V30149" s="27"/>
    </row>
    <row r="30150" spans="3:22" x14ac:dyDescent="0.3">
      <c r="C30150" s="6"/>
      <c r="H30150" s="8"/>
      <c r="I30150" s="4"/>
      <c r="V30150" s="27"/>
    </row>
    <row r="30151" spans="3:22" x14ac:dyDescent="0.3">
      <c r="C30151" s="6"/>
      <c r="H30151" s="8"/>
      <c r="I30151" s="4"/>
      <c r="V30151" s="27"/>
    </row>
    <row r="30152" spans="3:22" x14ac:dyDescent="0.3">
      <c r="C30152" s="6"/>
      <c r="H30152" s="8"/>
      <c r="I30152" s="4"/>
      <c r="V30152" s="27"/>
    </row>
    <row r="30153" spans="3:22" x14ac:dyDescent="0.3">
      <c r="C30153" s="6"/>
      <c r="H30153" s="8"/>
      <c r="I30153" s="4"/>
      <c r="V30153" s="27"/>
    </row>
    <row r="30154" spans="3:22" x14ac:dyDescent="0.3">
      <c r="C30154" s="6"/>
      <c r="H30154" s="8"/>
      <c r="I30154" s="4"/>
      <c r="V30154" s="27"/>
    </row>
    <row r="30155" spans="3:22" x14ac:dyDescent="0.3">
      <c r="C30155" s="6"/>
      <c r="H30155" s="8"/>
      <c r="I30155" s="4"/>
      <c r="V30155" s="27"/>
    </row>
    <row r="30156" spans="3:22" x14ac:dyDescent="0.3">
      <c r="C30156" s="6"/>
      <c r="H30156" s="8"/>
      <c r="I30156" s="4"/>
      <c r="V30156" s="27"/>
    </row>
    <row r="30157" spans="3:22" x14ac:dyDescent="0.3">
      <c r="C30157" s="6"/>
      <c r="H30157" s="8"/>
      <c r="I30157" s="4"/>
      <c r="V30157" s="27"/>
    </row>
    <row r="30158" spans="3:22" x14ac:dyDescent="0.3">
      <c r="C30158" s="6"/>
      <c r="H30158" s="8"/>
      <c r="I30158" s="4"/>
      <c r="V30158" s="27"/>
    </row>
    <row r="30159" spans="3:22" x14ac:dyDescent="0.3">
      <c r="C30159" s="6"/>
      <c r="H30159" s="8"/>
      <c r="I30159" s="4"/>
      <c r="V30159" s="27"/>
    </row>
    <row r="30160" spans="3:22" x14ac:dyDescent="0.3">
      <c r="C30160" s="6"/>
      <c r="H30160" s="8"/>
      <c r="I30160" s="4"/>
      <c r="V30160" s="27"/>
    </row>
    <row r="30161" spans="3:22" x14ac:dyDescent="0.3">
      <c r="C30161" s="6"/>
      <c r="H30161" s="8"/>
      <c r="I30161" s="4"/>
      <c r="V30161" s="27"/>
    </row>
    <row r="30162" spans="3:22" x14ac:dyDescent="0.3">
      <c r="C30162" s="6"/>
      <c r="H30162" s="8"/>
      <c r="I30162" s="4"/>
      <c r="V30162" s="27"/>
    </row>
    <row r="30163" spans="3:22" x14ac:dyDescent="0.3">
      <c r="C30163" s="6"/>
      <c r="H30163" s="8"/>
      <c r="I30163" s="4"/>
      <c r="V30163" s="27"/>
    </row>
    <row r="30164" spans="3:22" x14ac:dyDescent="0.3">
      <c r="C30164" s="6"/>
      <c r="H30164" s="8"/>
      <c r="I30164" s="4"/>
      <c r="V30164" s="27"/>
    </row>
    <row r="30165" spans="3:22" x14ac:dyDescent="0.3">
      <c r="C30165" s="6"/>
      <c r="H30165" s="8"/>
      <c r="I30165" s="4"/>
      <c r="V30165" s="27"/>
    </row>
    <row r="30166" spans="3:22" x14ac:dyDescent="0.3">
      <c r="C30166" s="6"/>
      <c r="H30166" s="8"/>
      <c r="I30166" s="4"/>
      <c r="V30166" s="27"/>
    </row>
    <row r="30167" spans="3:22" x14ac:dyDescent="0.3">
      <c r="C30167" s="6"/>
      <c r="H30167" s="8"/>
      <c r="I30167" s="4"/>
      <c r="V30167" s="27"/>
    </row>
    <row r="30168" spans="3:22" x14ac:dyDescent="0.3">
      <c r="C30168" s="6"/>
      <c r="H30168" s="8"/>
      <c r="I30168" s="4"/>
      <c r="V30168" s="27"/>
    </row>
    <row r="30169" spans="3:22" x14ac:dyDescent="0.3">
      <c r="C30169" s="6"/>
      <c r="H30169" s="8"/>
      <c r="I30169" s="4"/>
      <c r="V30169" s="27"/>
    </row>
    <row r="30170" spans="3:22" x14ac:dyDescent="0.3">
      <c r="C30170" s="6"/>
      <c r="H30170" s="8"/>
      <c r="I30170" s="4"/>
      <c r="V30170" s="27"/>
    </row>
    <row r="30171" spans="3:22" x14ac:dyDescent="0.3">
      <c r="C30171" s="6"/>
      <c r="H30171" s="8"/>
      <c r="I30171" s="4"/>
      <c r="V30171" s="27"/>
    </row>
    <row r="30172" spans="3:22" x14ac:dyDescent="0.3">
      <c r="C30172" s="6"/>
      <c r="H30172" s="8"/>
      <c r="I30172" s="4"/>
      <c r="V30172" s="27"/>
    </row>
    <row r="30173" spans="3:22" x14ac:dyDescent="0.3">
      <c r="C30173" s="6"/>
      <c r="H30173" s="8"/>
      <c r="I30173" s="4"/>
      <c r="V30173" s="27"/>
    </row>
    <row r="30174" spans="3:22" x14ac:dyDescent="0.3">
      <c r="C30174" s="6"/>
      <c r="H30174" s="8"/>
      <c r="I30174" s="4"/>
      <c r="V30174" s="27"/>
    </row>
    <row r="30175" spans="3:22" x14ac:dyDescent="0.3">
      <c r="C30175" s="6"/>
      <c r="H30175" s="8"/>
      <c r="I30175" s="4"/>
      <c r="V30175" s="27"/>
    </row>
    <row r="30176" spans="3:22" x14ac:dyDescent="0.3">
      <c r="C30176" s="6"/>
      <c r="H30176" s="8"/>
      <c r="I30176" s="4"/>
      <c r="V30176" s="27"/>
    </row>
    <row r="30177" spans="3:22" x14ac:dyDescent="0.3">
      <c r="C30177" s="6"/>
      <c r="H30177" s="8"/>
      <c r="I30177" s="4"/>
      <c r="V30177" s="27"/>
    </row>
    <row r="30178" spans="3:22" x14ac:dyDescent="0.3">
      <c r="C30178" s="6"/>
      <c r="H30178" s="8"/>
      <c r="I30178" s="4"/>
      <c r="V30178" s="27"/>
    </row>
    <row r="30179" spans="3:22" x14ac:dyDescent="0.3">
      <c r="C30179" s="6"/>
      <c r="H30179" s="8"/>
      <c r="I30179" s="4"/>
      <c r="V30179" s="27"/>
    </row>
    <row r="30180" spans="3:22" x14ac:dyDescent="0.3">
      <c r="C30180" s="6"/>
      <c r="H30180" s="8"/>
      <c r="I30180" s="4"/>
      <c r="V30180" s="27"/>
    </row>
    <row r="30181" spans="3:22" x14ac:dyDescent="0.3">
      <c r="C30181" s="6"/>
      <c r="H30181" s="8"/>
      <c r="I30181" s="4"/>
      <c r="V30181" s="27"/>
    </row>
    <row r="30182" spans="3:22" x14ac:dyDescent="0.3">
      <c r="C30182" s="6"/>
      <c r="H30182" s="8"/>
      <c r="I30182" s="4"/>
      <c r="V30182" s="27"/>
    </row>
    <row r="30183" spans="3:22" x14ac:dyDescent="0.3">
      <c r="C30183" s="6"/>
      <c r="H30183" s="8"/>
      <c r="I30183" s="4"/>
      <c r="V30183" s="27"/>
    </row>
    <row r="30184" spans="3:22" x14ac:dyDescent="0.3">
      <c r="C30184" s="6"/>
      <c r="H30184" s="8"/>
      <c r="I30184" s="4"/>
      <c r="V30184" s="27"/>
    </row>
    <row r="30185" spans="3:22" x14ac:dyDescent="0.3">
      <c r="C30185" s="6"/>
      <c r="H30185" s="8"/>
      <c r="I30185" s="4"/>
      <c r="V30185" s="27"/>
    </row>
    <row r="30186" spans="3:22" x14ac:dyDescent="0.3">
      <c r="C30186" s="6"/>
      <c r="H30186" s="8"/>
      <c r="I30186" s="4"/>
      <c r="V30186" s="27"/>
    </row>
    <row r="30187" spans="3:22" x14ac:dyDescent="0.3">
      <c r="C30187" s="6"/>
      <c r="H30187" s="8"/>
      <c r="I30187" s="4"/>
      <c r="V30187" s="27"/>
    </row>
    <row r="30188" spans="3:22" x14ac:dyDescent="0.3">
      <c r="C30188" s="6"/>
      <c r="H30188" s="8"/>
      <c r="I30188" s="4"/>
      <c r="V30188" s="27"/>
    </row>
    <row r="30189" spans="3:22" x14ac:dyDescent="0.3">
      <c r="C30189" s="6"/>
      <c r="H30189" s="8"/>
      <c r="I30189" s="4"/>
      <c r="V30189" s="27"/>
    </row>
    <row r="30190" spans="3:22" x14ac:dyDescent="0.3">
      <c r="C30190" s="6"/>
      <c r="H30190" s="8"/>
      <c r="I30190" s="4"/>
      <c r="V30190" s="27"/>
    </row>
    <row r="30191" spans="3:22" x14ac:dyDescent="0.3">
      <c r="C30191" s="6"/>
      <c r="H30191" s="8"/>
      <c r="I30191" s="4"/>
      <c r="V30191" s="27"/>
    </row>
    <row r="30192" spans="3:22" x14ac:dyDescent="0.3">
      <c r="C30192" s="6"/>
      <c r="H30192" s="8"/>
      <c r="I30192" s="4"/>
      <c r="V30192" s="27"/>
    </row>
    <row r="30193" spans="3:22" x14ac:dyDescent="0.3">
      <c r="C30193" s="6"/>
      <c r="H30193" s="8"/>
      <c r="I30193" s="4"/>
      <c r="V30193" s="27"/>
    </row>
    <row r="30194" spans="3:22" x14ac:dyDescent="0.3">
      <c r="C30194" s="6"/>
      <c r="H30194" s="8"/>
      <c r="I30194" s="4"/>
      <c r="V30194" s="27"/>
    </row>
    <row r="30195" spans="3:22" x14ac:dyDescent="0.3">
      <c r="C30195" s="6"/>
      <c r="H30195" s="8"/>
      <c r="I30195" s="4"/>
      <c r="V30195" s="27"/>
    </row>
    <row r="30196" spans="3:22" x14ac:dyDescent="0.3">
      <c r="C30196" s="6"/>
      <c r="H30196" s="8"/>
      <c r="I30196" s="4"/>
      <c r="V30196" s="27"/>
    </row>
    <row r="30197" spans="3:22" x14ac:dyDescent="0.3">
      <c r="C30197" s="6"/>
      <c r="H30197" s="8"/>
      <c r="I30197" s="4"/>
      <c r="V30197" s="27"/>
    </row>
    <row r="30198" spans="3:22" x14ac:dyDescent="0.3">
      <c r="C30198" s="6"/>
      <c r="H30198" s="8"/>
      <c r="I30198" s="4"/>
      <c r="V30198" s="27"/>
    </row>
    <row r="30199" spans="3:22" x14ac:dyDescent="0.3">
      <c r="C30199" s="6"/>
      <c r="H30199" s="8"/>
      <c r="I30199" s="4"/>
      <c r="V30199" s="27"/>
    </row>
    <row r="30200" spans="3:22" x14ac:dyDescent="0.3">
      <c r="C30200" s="6"/>
      <c r="H30200" s="8"/>
      <c r="I30200" s="4"/>
      <c r="V30200" s="27"/>
    </row>
    <row r="30201" spans="3:22" x14ac:dyDescent="0.3">
      <c r="C30201" s="6"/>
      <c r="H30201" s="8"/>
      <c r="I30201" s="4"/>
      <c r="V30201" s="27"/>
    </row>
    <row r="30202" spans="3:22" x14ac:dyDescent="0.3">
      <c r="C30202" s="6"/>
      <c r="H30202" s="8"/>
      <c r="I30202" s="4"/>
      <c r="V30202" s="27"/>
    </row>
    <row r="30203" spans="3:22" x14ac:dyDescent="0.3">
      <c r="C30203" s="6"/>
      <c r="H30203" s="8"/>
      <c r="I30203" s="4"/>
      <c r="V30203" s="27"/>
    </row>
    <row r="30204" spans="3:22" x14ac:dyDescent="0.3">
      <c r="C30204" s="6"/>
      <c r="H30204" s="8"/>
      <c r="I30204" s="4"/>
      <c r="V30204" s="27"/>
    </row>
    <row r="30205" spans="3:22" x14ac:dyDescent="0.3">
      <c r="C30205" s="6"/>
      <c r="H30205" s="8"/>
      <c r="I30205" s="4"/>
      <c r="V30205" s="27"/>
    </row>
    <row r="30206" spans="3:22" x14ac:dyDescent="0.3">
      <c r="C30206" s="6"/>
      <c r="H30206" s="8"/>
      <c r="I30206" s="4"/>
      <c r="V30206" s="27"/>
    </row>
    <row r="30207" spans="3:22" x14ac:dyDescent="0.3">
      <c r="C30207" s="6"/>
      <c r="H30207" s="8"/>
      <c r="I30207" s="4"/>
      <c r="V30207" s="27"/>
    </row>
    <row r="30208" spans="3:22" x14ac:dyDescent="0.3">
      <c r="C30208" s="6"/>
      <c r="H30208" s="8"/>
      <c r="I30208" s="4"/>
      <c r="V30208" s="27"/>
    </row>
    <row r="30209" spans="3:22" x14ac:dyDescent="0.3">
      <c r="C30209" s="6"/>
      <c r="H30209" s="8"/>
      <c r="I30209" s="4"/>
      <c r="V30209" s="27"/>
    </row>
    <row r="30210" spans="3:22" x14ac:dyDescent="0.3">
      <c r="C30210" s="6"/>
      <c r="H30210" s="8"/>
      <c r="I30210" s="4"/>
      <c r="V30210" s="27"/>
    </row>
    <row r="30211" spans="3:22" x14ac:dyDescent="0.3">
      <c r="C30211" s="6"/>
      <c r="H30211" s="8"/>
      <c r="I30211" s="4"/>
      <c r="V30211" s="27"/>
    </row>
    <row r="30212" spans="3:22" x14ac:dyDescent="0.3">
      <c r="C30212" s="6"/>
      <c r="H30212" s="8"/>
      <c r="I30212" s="4"/>
      <c r="V30212" s="27"/>
    </row>
    <row r="30213" spans="3:22" x14ac:dyDescent="0.3">
      <c r="C30213" s="6"/>
      <c r="H30213" s="8"/>
      <c r="I30213" s="4"/>
      <c r="V30213" s="27"/>
    </row>
    <row r="30214" spans="3:22" x14ac:dyDescent="0.3">
      <c r="C30214" s="6"/>
      <c r="H30214" s="8"/>
      <c r="I30214" s="4"/>
      <c r="V30214" s="27"/>
    </row>
    <row r="30215" spans="3:22" x14ac:dyDescent="0.3">
      <c r="C30215" s="6"/>
      <c r="H30215" s="8"/>
      <c r="I30215" s="4"/>
      <c r="V30215" s="27"/>
    </row>
    <row r="30216" spans="3:22" x14ac:dyDescent="0.3">
      <c r="C30216" s="6"/>
      <c r="H30216" s="8"/>
      <c r="I30216" s="4"/>
      <c r="V30216" s="27"/>
    </row>
    <row r="30217" spans="3:22" x14ac:dyDescent="0.3">
      <c r="C30217" s="6"/>
      <c r="H30217" s="8"/>
      <c r="I30217" s="4"/>
      <c r="V30217" s="27"/>
    </row>
    <row r="30218" spans="3:22" x14ac:dyDescent="0.3">
      <c r="C30218" s="6"/>
      <c r="H30218" s="8"/>
      <c r="I30218" s="4"/>
      <c r="V30218" s="27"/>
    </row>
    <row r="30219" spans="3:22" x14ac:dyDescent="0.3">
      <c r="C30219" s="6"/>
      <c r="H30219" s="8"/>
      <c r="I30219" s="4"/>
      <c r="V30219" s="27"/>
    </row>
    <row r="30220" spans="3:22" x14ac:dyDescent="0.3">
      <c r="C30220" s="6"/>
      <c r="H30220" s="8"/>
      <c r="I30220" s="4"/>
      <c r="V30220" s="27"/>
    </row>
    <row r="30221" spans="3:22" x14ac:dyDescent="0.3">
      <c r="C30221" s="6"/>
      <c r="H30221" s="8"/>
      <c r="I30221" s="4"/>
      <c r="V30221" s="27"/>
    </row>
    <row r="30222" spans="3:22" x14ac:dyDescent="0.3">
      <c r="C30222" s="6"/>
      <c r="H30222" s="8"/>
      <c r="I30222" s="4"/>
      <c r="V30222" s="27"/>
    </row>
    <row r="30223" spans="3:22" x14ac:dyDescent="0.3">
      <c r="C30223" s="6"/>
      <c r="H30223" s="8"/>
      <c r="I30223" s="4"/>
      <c r="V30223" s="27"/>
    </row>
    <row r="30224" spans="3:22" x14ac:dyDescent="0.3">
      <c r="C30224" s="6"/>
      <c r="H30224" s="8"/>
      <c r="I30224" s="4"/>
      <c r="V30224" s="27"/>
    </row>
    <row r="30225" spans="3:22" x14ac:dyDescent="0.3">
      <c r="C30225" s="6"/>
      <c r="H30225" s="8"/>
      <c r="I30225" s="4"/>
      <c r="V30225" s="27"/>
    </row>
    <row r="30226" spans="3:22" x14ac:dyDescent="0.3">
      <c r="C30226" s="6"/>
      <c r="H30226" s="8"/>
      <c r="I30226" s="4"/>
      <c r="V30226" s="27"/>
    </row>
    <row r="30227" spans="3:22" x14ac:dyDescent="0.3">
      <c r="C30227" s="6"/>
      <c r="H30227" s="8"/>
      <c r="I30227" s="4"/>
      <c r="V30227" s="27"/>
    </row>
    <row r="30228" spans="3:22" x14ac:dyDescent="0.3">
      <c r="C30228" s="6"/>
      <c r="H30228" s="8"/>
      <c r="I30228" s="4"/>
      <c r="V30228" s="27"/>
    </row>
    <row r="30229" spans="3:22" x14ac:dyDescent="0.3">
      <c r="C30229" s="6"/>
      <c r="H30229" s="8"/>
      <c r="I30229" s="4"/>
      <c r="V30229" s="27"/>
    </row>
    <row r="30230" spans="3:22" x14ac:dyDescent="0.3">
      <c r="C30230" s="6"/>
      <c r="H30230" s="8"/>
      <c r="I30230" s="4"/>
      <c r="V30230" s="27"/>
    </row>
    <row r="30231" spans="3:22" x14ac:dyDescent="0.3">
      <c r="C30231" s="6"/>
      <c r="H30231" s="8"/>
      <c r="I30231" s="4"/>
      <c r="V30231" s="27"/>
    </row>
    <row r="30232" spans="3:22" x14ac:dyDescent="0.3">
      <c r="C30232" s="6"/>
      <c r="H30232" s="8"/>
      <c r="I30232" s="4"/>
      <c r="V30232" s="27"/>
    </row>
    <row r="30233" spans="3:22" x14ac:dyDescent="0.3">
      <c r="C30233" s="6"/>
      <c r="H30233" s="8"/>
      <c r="I30233" s="4"/>
      <c r="V30233" s="27"/>
    </row>
    <row r="30234" spans="3:22" x14ac:dyDescent="0.3">
      <c r="C30234" s="6"/>
      <c r="H30234" s="8"/>
      <c r="I30234" s="4"/>
      <c r="V30234" s="27"/>
    </row>
    <row r="30235" spans="3:22" x14ac:dyDescent="0.3">
      <c r="C30235" s="6"/>
      <c r="H30235" s="8"/>
      <c r="I30235" s="4"/>
      <c r="V30235" s="27"/>
    </row>
    <row r="30236" spans="3:22" x14ac:dyDescent="0.3">
      <c r="C30236" s="6"/>
      <c r="H30236" s="8"/>
      <c r="I30236" s="4"/>
      <c r="V30236" s="27"/>
    </row>
    <row r="30237" spans="3:22" x14ac:dyDescent="0.3">
      <c r="C30237" s="6"/>
      <c r="H30237" s="8"/>
      <c r="I30237" s="4"/>
      <c r="V30237" s="27"/>
    </row>
    <row r="30238" spans="3:22" x14ac:dyDescent="0.3">
      <c r="C30238" s="6"/>
      <c r="H30238" s="8"/>
      <c r="I30238" s="4"/>
      <c r="V30238" s="27"/>
    </row>
    <row r="30239" spans="3:22" x14ac:dyDescent="0.3">
      <c r="C30239" s="6"/>
      <c r="H30239" s="8"/>
      <c r="I30239" s="4"/>
      <c r="V30239" s="27"/>
    </row>
    <row r="30240" spans="3:22" x14ac:dyDescent="0.3">
      <c r="C30240" s="6"/>
      <c r="H30240" s="8"/>
      <c r="I30240" s="4"/>
      <c r="V30240" s="27"/>
    </row>
    <row r="30241" spans="3:22" x14ac:dyDescent="0.3">
      <c r="C30241" s="6"/>
      <c r="H30241" s="8"/>
      <c r="I30241" s="4"/>
      <c r="V30241" s="27"/>
    </row>
    <row r="30242" spans="3:22" x14ac:dyDescent="0.3">
      <c r="C30242" s="6"/>
      <c r="H30242" s="8"/>
      <c r="I30242" s="4"/>
      <c r="V30242" s="27"/>
    </row>
    <row r="30243" spans="3:22" x14ac:dyDescent="0.3">
      <c r="C30243" s="6"/>
      <c r="H30243" s="8"/>
      <c r="I30243" s="4"/>
      <c r="V30243" s="27"/>
    </row>
    <row r="30244" spans="3:22" x14ac:dyDescent="0.3">
      <c r="C30244" s="6"/>
      <c r="H30244" s="8"/>
      <c r="I30244" s="4"/>
      <c r="V30244" s="27"/>
    </row>
    <row r="30245" spans="3:22" x14ac:dyDescent="0.3">
      <c r="C30245" s="6"/>
      <c r="H30245" s="8"/>
      <c r="I30245" s="4"/>
      <c r="V30245" s="27"/>
    </row>
    <row r="30246" spans="3:22" x14ac:dyDescent="0.3">
      <c r="C30246" s="6"/>
      <c r="H30246" s="8"/>
      <c r="I30246" s="4"/>
      <c r="V30246" s="27"/>
    </row>
    <row r="30247" spans="3:22" x14ac:dyDescent="0.3">
      <c r="C30247" s="6"/>
      <c r="H30247" s="8"/>
      <c r="I30247" s="4"/>
      <c r="V30247" s="27"/>
    </row>
    <row r="30248" spans="3:22" x14ac:dyDescent="0.3">
      <c r="C30248" s="6"/>
      <c r="H30248" s="8"/>
      <c r="I30248" s="4"/>
      <c r="V30248" s="27"/>
    </row>
    <row r="30249" spans="3:22" x14ac:dyDescent="0.3">
      <c r="C30249" s="6"/>
      <c r="H30249" s="8"/>
      <c r="I30249" s="4"/>
      <c r="V30249" s="27"/>
    </row>
    <row r="30250" spans="3:22" x14ac:dyDescent="0.3">
      <c r="C30250" s="6"/>
      <c r="H30250" s="8"/>
      <c r="I30250" s="4"/>
      <c r="V30250" s="27"/>
    </row>
    <row r="30251" spans="3:22" x14ac:dyDescent="0.3">
      <c r="C30251" s="6"/>
      <c r="H30251" s="8"/>
      <c r="I30251" s="4"/>
      <c r="V30251" s="27"/>
    </row>
    <row r="30252" spans="3:22" x14ac:dyDescent="0.3">
      <c r="C30252" s="6"/>
      <c r="H30252" s="8"/>
      <c r="I30252" s="4"/>
      <c r="V30252" s="27"/>
    </row>
    <row r="30253" spans="3:22" x14ac:dyDescent="0.3">
      <c r="C30253" s="6"/>
      <c r="H30253" s="8"/>
      <c r="I30253" s="4"/>
      <c r="V30253" s="27"/>
    </row>
    <row r="30254" spans="3:22" x14ac:dyDescent="0.3">
      <c r="C30254" s="6"/>
      <c r="H30254" s="8"/>
      <c r="I30254" s="4"/>
      <c r="V30254" s="27"/>
    </row>
    <row r="30255" spans="3:22" x14ac:dyDescent="0.3">
      <c r="C30255" s="6"/>
      <c r="H30255" s="8"/>
      <c r="I30255" s="4"/>
      <c r="V30255" s="27"/>
    </row>
    <row r="30256" spans="3:22" x14ac:dyDescent="0.3">
      <c r="C30256" s="6"/>
      <c r="H30256" s="8"/>
      <c r="I30256" s="4"/>
      <c r="V30256" s="27"/>
    </row>
    <row r="30257" spans="3:22" x14ac:dyDescent="0.3">
      <c r="C30257" s="6"/>
      <c r="H30257" s="8"/>
      <c r="I30257" s="4"/>
      <c r="V30257" s="27"/>
    </row>
    <row r="30258" spans="3:22" x14ac:dyDescent="0.3">
      <c r="C30258" s="6"/>
      <c r="H30258" s="8"/>
      <c r="I30258" s="4"/>
      <c r="V30258" s="27"/>
    </row>
    <row r="30259" spans="3:22" x14ac:dyDescent="0.3">
      <c r="C30259" s="6"/>
      <c r="H30259" s="8"/>
      <c r="I30259" s="4"/>
      <c r="V30259" s="27"/>
    </row>
    <row r="30260" spans="3:22" x14ac:dyDescent="0.3">
      <c r="C30260" s="6"/>
      <c r="H30260" s="8"/>
      <c r="I30260" s="4"/>
      <c r="V30260" s="27"/>
    </row>
    <row r="30261" spans="3:22" x14ac:dyDescent="0.3">
      <c r="C30261" s="6"/>
      <c r="H30261" s="8"/>
      <c r="I30261" s="4"/>
      <c r="V30261" s="27"/>
    </row>
    <row r="30262" spans="3:22" x14ac:dyDescent="0.3">
      <c r="C30262" s="6"/>
      <c r="H30262" s="8"/>
      <c r="I30262" s="4"/>
      <c r="V30262" s="27"/>
    </row>
    <row r="30263" spans="3:22" x14ac:dyDescent="0.3">
      <c r="C30263" s="6"/>
      <c r="H30263" s="8"/>
      <c r="I30263" s="4"/>
      <c r="V30263" s="27"/>
    </row>
    <row r="30264" spans="3:22" x14ac:dyDescent="0.3">
      <c r="C30264" s="6"/>
      <c r="H30264" s="8"/>
      <c r="I30264" s="4"/>
      <c r="V30264" s="27"/>
    </row>
    <row r="30265" spans="3:22" x14ac:dyDescent="0.3">
      <c r="C30265" s="6"/>
      <c r="H30265" s="8"/>
      <c r="I30265" s="4"/>
      <c r="V30265" s="27"/>
    </row>
    <row r="30266" spans="3:22" x14ac:dyDescent="0.3">
      <c r="C30266" s="6"/>
      <c r="H30266" s="8"/>
      <c r="I30266" s="4"/>
      <c r="V30266" s="27"/>
    </row>
    <row r="30267" spans="3:22" x14ac:dyDescent="0.3">
      <c r="C30267" s="6"/>
      <c r="H30267" s="8"/>
      <c r="I30267" s="4"/>
      <c r="V30267" s="27"/>
    </row>
    <row r="30268" spans="3:22" x14ac:dyDescent="0.3">
      <c r="C30268" s="6"/>
      <c r="H30268" s="8"/>
      <c r="I30268" s="4"/>
      <c r="V30268" s="27"/>
    </row>
    <row r="30269" spans="3:22" x14ac:dyDescent="0.3">
      <c r="C30269" s="6"/>
      <c r="H30269" s="8"/>
      <c r="I30269" s="4"/>
      <c r="V30269" s="27"/>
    </row>
    <row r="30270" spans="3:22" x14ac:dyDescent="0.3">
      <c r="C30270" s="6"/>
      <c r="H30270" s="8"/>
      <c r="I30270" s="4"/>
      <c r="V30270" s="27"/>
    </row>
    <row r="30271" spans="3:22" x14ac:dyDescent="0.3">
      <c r="C30271" s="6"/>
      <c r="H30271" s="8"/>
      <c r="I30271" s="4"/>
      <c r="V30271" s="27"/>
    </row>
    <row r="30272" spans="3:22" x14ac:dyDescent="0.3">
      <c r="C30272" s="6"/>
      <c r="H30272" s="8"/>
      <c r="I30272" s="4"/>
      <c r="V30272" s="27"/>
    </row>
    <row r="30273" spans="3:22" x14ac:dyDescent="0.3">
      <c r="C30273" s="6"/>
      <c r="H30273" s="8"/>
      <c r="I30273" s="4"/>
      <c r="V30273" s="27"/>
    </row>
    <row r="30274" spans="3:22" x14ac:dyDescent="0.3">
      <c r="C30274" s="6"/>
      <c r="H30274" s="8"/>
      <c r="I30274" s="4"/>
      <c r="V30274" s="27"/>
    </row>
    <row r="30275" spans="3:22" x14ac:dyDescent="0.3">
      <c r="C30275" s="6"/>
      <c r="H30275" s="8"/>
      <c r="I30275" s="4"/>
      <c r="V30275" s="27"/>
    </row>
    <row r="30276" spans="3:22" x14ac:dyDescent="0.3">
      <c r="C30276" s="6"/>
      <c r="H30276" s="8"/>
      <c r="I30276" s="4"/>
      <c r="V30276" s="27"/>
    </row>
    <row r="30277" spans="3:22" x14ac:dyDescent="0.3">
      <c r="C30277" s="6"/>
      <c r="H30277" s="8"/>
      <c r="I30277" s="4"/>
      <c r="V30277" s="27"/>
    </row>
    <row r="30278" spans="3:22" x14ac:dyDescent="0.3">
      <c r="C30278" s="6"/>
      <c r="H30278" s="8"/>
      <c r="I30278" s="4"/>
      <c r="V30278" s="27"/>
    </row>
    <row r="30279" spans="3:22" x14ac:dyDescent="0.3">
      <c r="C30279" s="6"/>
      <c r="H30279" s="8"/>
      <c r="I30279" s="4"/>
      <c r="V30279" s="27"/>
    </row>
    <row r="30280" spans="3:22" x14ac:dyDescent="0.3">
      <c r="C30280" s="6"/>
      <c r="H30280" s="8"/>
      <c r="I30280" s="4"/>
      <c r="V30280" s="27"/>
    </row>
    <row r="30281" spans="3:22" x14ac:dyDescent="0.3">
      <c r="C30281" s="6"/>
      <c r="H30281" s="8"/>
      <c r="I30281" s="4"/>
      <c r="V30281" s="27"/>
    </row>
    <row r="30282" spans="3:22" x14ac:dyDescent="0.3">
      <c r="C30282" s="6"/>
      <c r="H30282" s="8"/>
      <c r="I30282" s="4"/>
      <c r="V30282" s="27"/>
    </row>
    <row r="30283" spans="3:22" x14ac:dyDescent="0.3">
      <c r="C30283" s="6"/>
      <c r="H30283" s="8"/>
      <c r="I30283" s="4"/>
      <c r="V30283" s="27"/>
    </row>
    <row r="30284" spans="3:22" x14ac:dyDescent="0.3">
      <c r="C30284" s="6"/>
      <c r="H30284" s="8"/>
      <c r="I30284" s="4"/>
      <c r="V30284" s="27"/>
    </row>
    <row r="30285" spans="3:22" x14ac:dyDescent="0.3">
      <c r="C30285" s="6"/>
      <c r="H30285" s="8"/>
      <c r="I30285" s="4"/>
      <c r="V30285" s="27"/>
    </row>
    <row r="30286" spans="3:22" x14ac:dyDescent="0.3">
      <c r="C30286" s="6"/>
      <c r="H30286" s="8"/>
      <c r="I30286" s="4"/>
      <c r="V30286" s="27"/>
    </row>
    <row r="30287" spans="3:22" x14ac:dyDescent="0.3">
      <c r="C30287" s="6"/>
      <c r="H30287" s="8"/>
      <c r="I30287" s="4"/>
      <c r="V30287" s="27"/>
    </row>
    <row r="30288" spans="3:22" x14ac:dyDescent="0.3">
      <c r="C30288" s="6"/>
      <c r="H30288" s="8"/>
      <c r="I30288" s="4"/>
      <c r="V30288" s="27"/>
    </row>
    <row r="30289" spans="3:22" x14ac:dyDescent="0.3">
      <c r="C30289" s="6"/>
      <c r="H30289" s="8"/>
      <c r="I30289" s="4"/>
      <c r="V30289" s="27"/>
    </row>
    <row r="30290" spans="3:22" x14ac:dyDescent="0.3">
      <c r="C30290" s="6"/>
      <c r="H30290" s="8"/>
      <c r="I30290" s="4"/>
      <c r="V30290" s="27"/>
    </row>
    <row r="30291" spans="3:22" x14ac:dyDescent="0.3">
      <c r="C30291" s="6"/>
      <c r="H30291" s="8"/>
      <c r="I30291" s="4"/>
      <c r="V30291" s="27"/>
    </row>
    <row r="30292" spans="3:22" x14ac:dyDescent="0.3">
      <c r="C30292" s="6"/>
      <c r="H30292" s="8"/>
      <c r="I30292" s="4"/>
      <c r="V30292" s="27"/>
    </row>
    <row r="30293" spans="3:22" x14ac:dyDescent="0.3">
      <c r="C30293" s="6"/>
      <c r="H30293" s="8"/>
      <c r="I30293" s="4"/>
      <c r="V30293" s="27"/>
    </row>
    <row r="30294" spans="3:22" x14ac:dyDescent="0.3">
      <c r="C30294" s="6"/>
      <c r="H30294" s="8"/>
      <c r="I30294" s="4"/>
      <c r="V30294" s="27"/>
    </row>
    <row r="30295" spans="3:22" x14ac:dyDescent="0.3">
      <c r="C30295" s="6"/>
      <c r="H30295" s="8"/>
      <c r="I30295" s="4"/>
      <c r="V30295" s="27"/>
    </row>
    <row r="30296" spans="3:22" x14ac:dyDescent="0.3">
      <c r="C30296" s="6"/>
      <c r="H30296" s="8"/>
      <c r="I30296" s="4"/>
      <c r="V30296" s="27"/>
    </row>
    <row r="30297" spans="3:22" x14ac:dyDescent="0.3">
      <c r="C30297" s="6"/>
      <c r="H30297" s="8"/>
      <c r="I30297" s="4"/>
      <c r="V30297" s="27"/>
    </row>
    <row r="30298" spans="3:22" x14ac:dyDescent="0.3">
      <c r="C30298" s="6"/>
      <c r="H30298" s="8"/>
      <c r="I30298" s="4"/>
      <c r="V30298" s="27"/>
    </row>
    <row r="30299" spans="3:22" x14ac:dyDescent="0.3">
      <c r="C30299" s="6"/>
      <c r="H30299" s="8"/>
      <c r="I30299" s="4"/>
      <c r="V30299" s="27"/>
    </row>
    <row r="30300" spans="3:22" x14ac:dyDescent="0.3">
      <c r="C30300" s="6"/>
      <c r="H30300" s="8"/>
      <c r="I30300" s="4"/>
      <c r="V30300" s="27"/>
    </row>
    <row r="30301" spans="3:22" x14ac:dyDescent="0.3">
      <c r="C30301" s="6"/>
      <c r="H30301" s="8"/>
      <c r="I30301" s="4"/>
      <c r="V30301" s="27"/>
    </row>
    <row r="30302" spans="3:22" x14ac:dyDescent="0.3">
      <c r="C30302" s="6"/>
      <c r="H30302" s="8"/>
      <c r="I30302" s="4"/>
      <c r="V30302" s="27"/>
    </row>
    <row r="30303" spans="3:22" x14ac:dyDescent="0.3">
      <c r="C30303" s="6"/>
      <c r="H30303" s="8"/>
      <c r="I30303" s="4"/>
      <c r="V30303" s="27"/>
    </row>
    <row r="30304" spans="3:22" x14ac:dyDescent="0.3">
      <c r="C30304" s="6"/>
      <c r="H30304" s="8"/>
      <c r="I30304" s="4"/>
      <c r="V30304" s="27"/>
    </row>
    <row r="30305" spans="3:22" x14ac:dyDescent="0.3">
      <c r="C30305" s="6"/>
      <c r="H30305" s="8"/>
      <c r="I30305" s="4"/>
      <c r="V30305" s="27"/>
    </row>
    <row r="30306" spans="3:22" x14ac:dyDescent="0.3">
      <c r="C30306" s="6"/>
      <c r="H30306" s="8"/>
      <c r="I30306" s="4"/>
      <c r="V30306" s="27"/>
    </row>
    <row r="30307" spans="3:22" x14ac:dyDescent="0.3">
      <c r="C30307" s="6"/>
      <c r="H30307" s="8"/>
      <c r="I30307" s="4"/>
      <c r="V30307" s="27"/>
    </row>
    <row r="30308" spans="3:22" x14ac:dyDescent="0.3">
      <c r="C30308" s="6"/>
      <c r="H30308" s="8"/>
      <c r="I30308" s="4"/>
      <c r="V30308" s="27"/>
    </row>
    <row r="30309" spans="3:22" x14ac:dyDescent="0.3">
      <c r="C30309" s="6"/>
      <c r="H30309" s="8"/>
      <c r="I30309" s="4"/>
      <c r="V30309" s="27"/>
    </row>
    <row r="30310" spans="3:22" x14ac:dyDescent="0.3">
      <c r="C30310" s="6"/>
      <c r="H30310" s="8"/>
      <c r="I30310" s="4"/>
      <c r="V30310" s="27"/>
    </row>
    <row r="30311" spans="3:22" x14ac:dyDescent="0.3">
      <c r="C30311" s="6"/>
      <c r="H30311" s="8"/>
      <c r="I30311" s="4"/>
      <c r="V30311" s="27"/>
    </row>
    <row r="30312" spans="3:22" x14ac:dyDescent="0.3">
      <c r="C30312" s="6"/>
      <c r="H30312" s="8"/>
      <c r="I30312" s="4"/>
      <c r="V30312" s="27"/>
    </row>
    <row r="30313" spans="3:22" x14ac:dyDescent="0.3">
      <c r="C30313" s="6"/>
      <c r="H30313" s="8"/>
      <c r="I30313" s="4"/>
      <c r="V30313" s="27"/>
    </row>
    <row r="30314" spans="3:22" x14ac:dyDescent="0.3">
      <c r="C30314" s="6"/>
      <c r="H30314" s="8"/>
      <c r="I30314" s="4"/>
      <c r="V30314" s="27"/>
    </row>
    <row r="30315" spans="3:22" x14ac:dyDescent="0.3">
      <c r="C30315" s="6"/>
      <c r="H30315" s="8"/>
      <c r="I30315" s="4"/>
      <c r="V30315" s="27"/>
    </row>
    <row r="30316" spans="3:22" x14ac:dyDescent="0.3">
      <c r="C30316" s="6"/>
      <c r="H30316" s="8"/>
      <c r="I30316" s="4"/>
      <c r="V30316" s="27"/>
    </row>
    <row r="30317" spans="3:22" x14ac:dyDescent="0.3">
      <c r="C30317" s="6"/>
      <c r="H30317" s="8"/>
      <c r="I30317" s="4"/>
      <c r="V30317" s="27"/>
    </row>
    <row r="30318" spans="3:22" x14ac:dyDescent="0.3">
      <c r="C30318" s="6"/>
      <c r="H30318" s="8"/>
      <c r="I30318" s="4"/>
      <c r="V30318" s="27"/>
    </row>
    <row r="30319" spans="3:22" x14ac:dyDescent="0.3">
      <c r="C30319" s="6"/>
      <c r="H30319" s="8"/>
      <c r="I30319" s="4"/>
      <c r="V30319" s="27"/>
    </row>
    <row r="30320" spans="3:22" x14ac:dyDescent="0.3">
      <c r="C30320" s="6"/>
      <c r="H30320" s="8"/>
      <c r="I30320" s="4"/>
      <c r="V30320" s="27"/>
    </row>
    <row r="30321" spans="3:22" x14ac:dyDescent="0.3">
      <c r="C30321" s="6"/>
      <c r="H30321" s="8"/>
      <c r="I30321" s="4"/>
      <c r="V30321" s="27"/>
    </row>
    <row r="30322" spans="3:22" x14ac:dyDescent="0.3">
      <c r="C30322" s="6"/>
      <c r="H30322" s="8"/>
      <c r="I30322" s="4"/>
      <c r="V30322" s="27"/>
    </row>
    <row r="30323" spans="3:22" x14ac:dyDescent="0.3">
      <c r="C30323" s="6"/>
      <c r="H30323" s="8"/>
      <c r="I30323" s="4"/>
      <c r="V30323" s="27"/>
    </row>
    <row r="30324" spans="3:22" x14ac:dyDescent="0.3">
      <c r="C30324" s="6"/>
      <c r="H30324" s="8"/>
      <c r="I30324" s="4"/>
      <c r="V30324" s="27"/>
    </row>
    <row r="30325" spans="3:22" x14ac:dyDescent="0.3">
      <c r="C30325" s="6"/>
      <c r="H30325" s="8"/>
      <c r="I30325" s="4"/>
      <c r="V30325" s="27"/>
    </row>
    <row r="30326" spans="3:22" x14ac:dyDescent="0.3">
      <c r="C30326" s="6"/>
      <c r="H30326" s="8"/>
      <c r="I30326" s="4"/>
      <c r="V30326" s="27"/>
    </row>
    <row r="30327" spans="3:22" x14ac:dyDescent="0.3">
      <c r="C30327" s="6"/>
      <c r="H30327" s="8"/>
      <c r="I30327" s="4"/>
      <c r="V30327" s="27"/>
    </row>
    <row r="30328" spans="3:22" x14ac:dyDescent="0.3">
      <c r="C30328" s="6"/>
      <c r="H30328" s="8"/>
      <c r="I30328" s="4"/>
      <c r="V30328" s="27"/>
    </row>
    <row r="30329" spans="3:22" x14ac:dyDescent="0.3">
      <c r="C30329" s="6"/>
      <c r="H30329" s="8"/>
      <c r="I30329" s="4"/>
      <c r="V30329" s="27"/>
    </row>
    <row r="30330" spans="3:22" x14ac:dyDescent="0.3">
      <c r="C30330" s="6"/>
      <c r="H30330" s="8"/>
      <c r="I30330" s="4"/>
      <c r="V30330" s="27"/>
    </row>
    <row r="30331" spans="3:22" x14ac:dyDescent="0.3">
      <c r="C30331" s="6"/>
      <c r="H30331" s="8"/>
      <c r="I30331" s="4"/>
      <c r="V30331" s="27"/>
    </row>
    <row r="30332" spans="3:22" x14ac:dyDescent="0.3">
      <c r="C30332" s="6"/>
      <c r="H30332" s="8"/>
      <c r="I30332" s="4"/>
      <c r="V30332" s="27"/>
    </row>
    <row r="30333" spans="3:22" x14ac:dyDescent="0.3">
      <c r="C30333" s="6"/>
      <c r="H30333" s="8"/>
      <c r="I30333" s="4"/>
      <c r="V30333" s="27"/>
    </row>
    <row r="30334" spans="3:22" x14ac:dyDescent="0.3">
      <c r="C30334" s="6"/>
      <c r="H30334" s="8"/>
      <c r="I30334" s="4"/>
      <c r="V30334" s="27"/>
    </row>
    <row r="30335" spans="3:22" x14ac:dyDescent="0.3">
      <c r="C30335" s="6"/>
      <c r="H30335" s="8"/>
      <c r="I30335" s="4"/>
      <c r="V30335" s="27"/>
    </row>
    <row r="30336" spans="3:22" x14ac:dyDescent="0.3">
      <c r="C30336" s="6"/>
      <c r="H30336" s="8"/>
      <c r="I30336" s="4"/>
      <c r="V30336" s="27"/>
    </row>
    <row r="30337" spans="3:22" x14ac:dyDescent="0.3">
      <c r="C30337" s="6"/>
      <c r="H30337" s="8"/>
      <c r="I30337" s="4"/>
      <c r="V30337" s="27"/>
    </row>
    <row r="30338" spans="3:22" x14ac:dyDescent="0.3">
      <c r="C30338" s="6"/>
      <c r="H30338" s="8"/>
      <c r="I30338" s="4"/>
      <c r="V30338" s="27"/>
    </row>
    <row r="30339" spans="3:22" x14ac:dyDescent="0.3">
      <c r="C30339" s="6"/>
      <c r="H30339" s="8"/>
      <c r="I30339" s="4"/>
      <c r="V30339" s="27"/>
    </row>
    <row r="30340" spans="3:22" x14ac:dyDescent="0.3">
      <c r="C30340" s="6"/>
      <c r="H30340" s="8"/>
      <c r="I30340" s="4"/>
      <c r="V30340" s="27"/>
    </row>
    <row r="30341" spans="3:22" x14ac:dyDescent="0.3">
      <c r="C30341" s="6"/>
      <c r="H30341" s="8"/>
      <c r="I30341" s="4"/>
      <c r="V30341" s="27"/>
    </row>
    <row r="30342" spans="3:22" x14ac:dyDescent="0.3">
      <c r="C30342" s="6"/>
      <c r="H30342" s="8"/>
      <c r="I30342" s="4"/>
      <c r="V30342" s="27"/>
    </row>
    <row r="30343" spans="3:22" x14ac:dyDescent="0.3">
      <c r="C30343" s="6"/>
      <c r="H30343" s="8"/>
      <c r="I30343" s="4"/>
      <c r="V30343" s="27"/>
    </row>
    <row r="30344" spans="3:22" x14ac:dyDescent="0.3">
      <c r="C30344" s="6"/>
      <c r="H30344" s="8"/>
      <c r="I30344" s="4"/>
      <c r="V30344" s="27"/>
    </row>
    <row r="30345" spans="3:22" x14ac:dyDescent="0.3">
      <c r="C30345" s="6"/>
      <c r="H30345" s="8"/>
      <c r="I30345" s="4"/>
      <c r="V30345" s="27"/>
    </row>
    <row r="30346" spans="3:22" x14ac:dyDescent="0.3">
      <c r="C30346" s="6"/>
      <c r="H30346" s="8"/>
      <c r="I30346" s="4"/>
      <c r="V30346" s="27"/>
    </row>
    <row r="30347" spans="3:22" x14ac:dyDescent="0.3">
      <c r="C30347" s="6"/>
      <c r="H30347" s="8"/>
      <c r="I30347" s="4"/>
      <c r="V30347" s="27"/>
    </row>
    <row r="30348" spans="3:22" x14ac:dyDescent="0.3">
      <c r="C30348" s="6"/>
      <c r="H30348" s="8"/>
      <c r="I30348" s="4"/>
      <c r="V30348" s="27"/>
    </row>
    <row r="30349" spans="3:22" x14ac:dyDescent="0.3">
      <c r="C30349" s="6"/>
      <c r="H30349" s="8"/>
      <c r="I30349" s="4"/>
      <c r="V30349" s="27"/>
    </row>
    <row r="30350" spans="3:22" x14ac:dyDescent="0.3">
      <c r="C30350" s="6"/>
      <c r="H30350" s="8"/>
      <c r="I30350" s="4"/>
      <c r="V30350" s="27"/>
    </row>
    <row r="30351" spans="3:22" x14ac:dyDescent="0.3">
      <c r="C30351" s="6"/>
      <c r="H30351" s="8"/>
      <c r="I30351" s="4"/>
      <c r="V30351" s="27"/>
    </row>
    <row r="30352" spans="3:22" x14ac:dyDescent="0.3">
      <c r="C30352" s="6"/>
      <c r="H30352" s="8"/>
      <c r="I30352" s="4"/>
      <c r="V30352" s="27"/>
    </row>
    <row r="30353" spans="3:22" x14ac:dyDescent="0.3">
      <c r="C30353" s="6"/>
      <c r="H30353" s="8"/>
      <c r="I30353" s="4"/>
      <c r="V30353" s="27"/>
    </row>
    <row r="30354" spans="3:22" x14ac:dyDescent="0.3">
      <c r="C30354" s="6"/>
      <c r="H30354" s="8"/>
      <c r="I30354" s="4"/>
      <c r="V30354" s="27"/>
    </row>
    <row r="30355" spans="3:22" x14ac:dyDescent="0.3">
      <c r="C30355" s="6"/>
      <c r="H30355" s="8"/>
      <c r="I30355" s="4"/>
      <c r="V30355" s="27"/>
    </row>
    <row r="30356" spans="3:22" x14ac:dyDescent="0.3">
      <c r="C30356" s="6"/>
      <c r="H30356" s="8"/>
      <c r="I30356" s="4"/>
      <c r="V30356" s="27"/>
    </row>
    <row r="30357" spans="3:22" x14ac:dyDescent="0.3">
      <c r="C30357" s="6"/>
      <c r="H30357" s="8"/>
      <c r="I30357" s="4"/>
      <c r="V30357" s="27"/>
    </row>
    <row r="30358" spans="3:22" x14ac:dyDescent="0.3">
      <c r="C30358" s="6"/>
      <c r="H30358" s="8"/>
      <c r="I30358" s="4"/>
      <c r="V30358" s="27"/>
    </row>
    <row r="30359" spans="3:22" x14ac:dyDescent="0.3">
      <c r="C30359" s="6"/>
      <c r="H30359" s="8"/>
      <c r="I30359" s="4"/>
      <c r="V30359" s="27"/>
    </row>
    <row r="30360" spans="3:22" x14ac:dyDescent="0.3">
      <c r="C30360" s="6"/>
      <c r="H30360" s="8"/>
      <c r="I30360" s="4"/>
      <c r="V30360" s="27"/>
    </row>
    <row r="30361" spans="3:22" x14ac:dyDescent="0.3">
      <c r="C30361" s="6"/>
      <c r="H30361" s="8"/>
      <c r="I30361" s="4"/>
      <c r="V30361" s="27"/>
    </row>
    <row r="30362" spans="3:22" x14ac:dyDescent="0.3">
      <c r="C30362" s="6"/>
      <c r="H30362" s="8"/>
      <c r="I30362" s="4"/>
      <c r="V30362" s="27"/>
    </row>
    <row r="30363" spans="3:22" x14ac:dyDescent="0.3">
      <c r="C30363" s="6"/>
      <c r="H30363" s="8"/>
      <c r="I30363" s="4"/>
      <c r="V30363" s="27"/>
    </row>
    <row r="30364" spans="3:22" x14ac:dyDescent="0.3">
      <c r="C30364" s="6"/>
      <c r="H30364" s="8"/>
      <c r="I30364" s="4"/>
      <c r="V30364" s="27"/>
    </row>
    <row r="30365" spans="3:22" x14ac:dyDescent="0.3">
      <c r="C30365" s="6"/>
      <c r="H30365" s="8"/>
      <c r="I30365" s="4"/>
      <c r="V30365" s="27"/>
    </row>
    <row r="30366" spans="3:22" x14ac:dyDescent="0.3">
      <c r="C30366" s="6"/>
      <c r="H30366" s="8"/>
      <c r="I30366" s="4"/>
      <c r="V30366" s="27"/>
    </row>
    <row r="30367" spans="3:22" x14ac:dyDescent="0.3">
      <c r="C30367" s="6"/>
      <c r="H30367" s="8"/>
      <c r="I30367" s="4"/>
      <c r="V30367" s="27"/>
    </row>
    <row r="30368" spans="3:22" x14ac:dyDescent="0.3">
      <c r="C30368" s="6"/>
      <c r="H30368" s="8"/>
      <c r="I30368" s="4"/>
      <c r="V30368" s="27"/>
    </row>
    <row r="30369" spans="3:22" x14ac:dyDescent="0.3">
      <c r="C30369" s="6"/>
      <c r="H30369" s="8"/>
      <c r="I30369" s="4"/>
      <c r="V30369" s="27"/>
    </row>
    <row r="30370" spans="3:22" x14ac:dyDescent="0.3">
      <c r="C30370" s="6"/>
      <c r="H30370" s="8"/>
      <c r="I30370" s="4"/>
      <c r="V30370" s="27"/>
    </row>
    <row r="30371" spans="3:22" x14ac:dyDescent="0.3">
      <c r="C30371" s="6"/>
      <c r="H30371" s="8"/>
      <c r="I30371" s="4"/>
      <c r="V30371" s="27"/>
    </row>
    <row r="30372" spans="3:22" x14ac:dyDescent="0.3">
      <c r="C30372" s="6"/>
      <c r="H30372" s="8"/>
      <c r="I30372" s="4"/>
      <c r="V30372" s="27"/>
    </row>
    <row r="30373" spans="3:22" x14ac:dyDescent="0.3">
      <c r="C30373" s="6"/>
      <c r="H30373" s="8"/>
      <c r="I30373" s="4"/>
      <c r="V30373" s="27"/>
    </row>
    <row r="30374" spans="3:22" x14ac:dyDescent="0.3">
      <c r="C30374" s="6"/>
      <c r="H30374" s="8"/>
      <c r="I30374" s="4"/>
      <c r="V30374" s="27"/>
    </row>
    <row r="30375" spans="3:22" x14ac:dyDescent="0.3">
      <c r="C30375" s="6"/>
      <c r="H30375" s="8"/>
      <c r="I30375" s="4"/>
      <c r="V30375" s="27"/>
    </row>
    <row r="30376" spans="3:22" x14ac:dyDescent="0.3">
      <c r="C30376" s="6"/>
      <c r="H30376" s="8"/>
      <c r="I30376" s="4"/>
      <c r="V30376" s="27"/>
    </row>
    <row r="30377" spans="3:22" x14ac:dyDescent="0.3">
      <c r="C30377" s="6"/>
      <c r="H30377" s="8"/>
      <c r="I30377" s="4"/>
      <c r="V30377" s="27"/>
    </row>
    <row r="30378" spans="3:22" x14ac:dyDescent="0.3">
      <c r="C30378" s="6"/>
      <c r="H30378" s="8"/>
      <c r="I30378" s="4"/>
      <c r="V30378" s="27"/>
    </row>
    <row r="30379" spans="3:22" x14ac:dyDescent="0.3">
      <c r="C30379" s="6"/>
      <c r="H30379" s="8"/>
      <c r="I30379" s="4"/>
      <c r="V30379" s="27"/>
    </row>
    <row r="30380" spans="3:22" x14ac:dyDescent="0.3">
      <c r="C30380" s="6"/>
      <c r="H30380" s="8"/>
      <c r="I30380" s="4"/>
      <c r="V30380" s="27"/>
    </row>
    <row r="30381" spans="3:22" x14ac:dyDescent="0.3">
      <c r="C30381" s="6"/>
      <c r="H30381" s="8"/>
      <c r="I30381" s="4"/>
      <c r="V30381" s="27"/>
    </row>
    <row r="30382" spans="3:22" x14ac:dyDescent="0.3">
      <c r="C30382" s="6"/>
      <c r="H30382" s="8"/>
      <c r="I30382" s="4"/>
      <c r="V30382" s="27"/>
    </row>
    <row r="30383" spans="3:22" x14ac:dyDescent="0.3">
      <c r="C30383" s="6"/>
      <c r="H30383" s="8"/>
      <c r="I30383" s="4"/>
      <c r="V30383" s="27"/>
    </row>
    <row r="30384" spans="3:22" x14ac:dyDescent="0.3">
      <c r="C30384" s="6"/>
      <c r="H30384" s="8"/>
      <c r="I30384" s="4"/>
      <c r="V30384" s="27"/>
    </row>
    <row r="30385" spans="3:22" x14ac:dyDescent="0.3">
      <c r="C30385" s="6"/>
      <c r="H30385" s="8"/>
      <c r="I30385" s="4"/>
      <c r="V30385" s="27"/>
    </row>
    <row r="30386" spans="3:22" x14ac:dyDescent="0.3">
      <c r="C30386" s="6"/>
      <c r="H30386" s="8"/>
      <c r="I30386" s="4"/>
      <c r="V30386" s="27"/>
    </row>
    <row r="30387" spans="3:22" x14ac:dyDescent="0.3">
      <c r="C30387" s="6"/>
      <c r="H30387" s="8"/>
      <c r="I30387" s="4"/>
      <c r="V30387" s="27"/>
    </row>
    <row r="30388" spans="3:22" x14ac:dyDescent="0.3">
      <c r="C30388" s="6"/>
      <c r="H30388" s="8"/>
      <c r="I30388" s="4"/>
      <c r="V30388" s="27"/>
    </row>
    <row r="30389" spans="3:22" x14ac:dyDescent="0.3">
      <c r="C30389" s="6"/>
      <c r="H30389" s="8"/>
      <c r="I30389" s="4"/>
      <c r="V30389" s="27"/>
    </row>
    <row r="30390" spans="3:22" x14ac:dyDescent="0.3">
      <c r="C30390" s="6"/>
      <c r="H30390" s="8"/>
      <c r="I30390" s="4"/>
      <c r="V30390" s="27"/>
    </row>
    <row r="30391" spans="3:22" x14ac:dyDescent="0.3">
      <c r="C30391" s="6"/>
      <c r="H30391" s="8"/>
      <c r="I30391" s="4"/>
      <c r="V30391" s="27"/>
    </row>
    <row r="30392" spans="3:22" x14ac:dyDescent="0.3">
      <c r="C30392" s="6"/>
      <c r="H30392" s="8"/>
      <c r="I30392" s="4"/>
      <c r="V30392" s="27"/>
    </row>
    <row r="30393" spans="3:22" x14ac:dyDescent="0.3">
      <c r="C30393" s="6"/>
      <c r="H30393" s="8"/>
      <c r="I30393" s="4"/>
      <c r="V30393" s="27"/>
    </row>
    <row r="30394" spans="3:22" x14ac:dyDescent="0.3">
      <c r="C30394" s="6"/>
      <c r="H30394" s="8"/>
      <c r="I30394" s="4"/>
      <c r="V30394" s="27"/>
    </row>
    <row r="30395" spans="3:22" x14ac:dyDescent="0.3">
      <c r="C30395" s="6"/>
      <c r="H30395" s="8"/>
      <c r="I30395" s="4"/>
      <c r="V30395" s="27"/>
    </row>
    <row r="30396" spans="3:22" x14ac:dyDescent="0.3">
      <c r="C30396" s="6"/>
      <c r="H30396" s="8"/>
      <c r="I30396" s="4"/>
      <c r="V30396" s="27"/>
    </row>
    <row r="30397" spans="3:22" x14ac:dyDescent="0.3">
      <c r="C30397" s="6"/>
      <c r="H30397" s="8"/>
      <c r="I30397" s="4"/>
      <c r="V30397" s="27"/>
    </row>
    <row r="30398" spans="3:22" x14ac:dyDescent="0.3">
      <c r="C30398" s="6"/>
      <c r="H30398" s="8"/>
      <c r="I30398" s="4"/>
      <c r="V30398" s="27"/>
    </row>
    <row r="30399" spans="3:22" x14ac:dyDescent="0.3">
      <c r="C30399" s="6"/>
      <c r="H30399" s="8"/>
      <c r="I30399" s="4"/>
      <c r="V30399" s="27"/>
    </row>
    <row r="30400" spans="3:22" x14ac:dyDescent="0.3">
      <c r="C30400" s="6"/>
      <c r="H30400" s="8"/>
      <c r="I30400" s="4"/>
      <c r="V30400" s="27"/>
    </row>
    <row r="30401" spans="3:22" x14ac:dyDescent="0.3">
      <c r="C30401" s="6"/>
      <c r="H30401" s="8"/>
      <c r="I30401" s="4"/>
      <c r="V30401" s="27"/>
    </row>
    <row r="30402" spans="3:22" x14ac:dyDescent="0.3">
      <c r="C30402" s="6"/>
      <c r="H30402" s="8"/>
      <c r="I30402" s="4"/>
      <c r="V30402" s="27"/>
    </row>
    <row r="30403" spans="3:22" x14ac:dyDescent="0.3">
      <c r="C30403" s="6"/>
      <c r="H30403" s="8"/>
      <c r="I30403" s="4"/>
      <c r="V30403" s="27"/>
    </row>
    <row r="30404" spans="3:22" x14ac:dyDescent="0.3">
      <c r="C30404" s="6"/>
      <c r="H30404" s="8"/>
      <c r="I30404" s="4"/>
      <c r="V30404" s="27"/>
    </row>
    <row r="30405" spans="3:22" x14ac:dyDescent="0.3">
      <c r="C30405" s="6"/>
      <c r="H30405" s="8"/>
      <c r="I30405" s="4"/>
      <c r="V30405" s="27"/>
    </row>
    <row r="30406" spans="3:22" x14ac:dyDescent="0.3">
      <c r="C30406" s="6"/>
      <c r="H30406" s="8"/>
      <c r="I30406" s="4"/>
      <c r="V30406" s="27"/>
    </row>
    <row r="30407" spans="3:22" x14ac:dyDescent="0.3">
      <c r="C30407" s="6"/>
      <c r="H30407" s="8"/>
      <c r="I30407" s="4"/>
      <c r="V30407" s="27"/>
    </row>
    <row r="30408" spans="3:22" x14ac:dyDescent="0.3">
      <c r="C30408" s="6"/>
      <c r="H30408" s="8"/>
      <c r="I30408" s="4"/>
      <c r="V30408" s="27"/>
    </row>
    <row r="30409" spans="3:22" x14ac:dyDescent="0.3">
      <c r="C30409" s="6"/>
      <c r="H30409" s="8"/>
      <c r="I30409" s="4"/>
      <c r="V30409" s="27"/>
    </row>
    <row r="30410" spans="3:22" x14ac:dyDescent="0.3">
      <c r="C30410" s="6"/>
      <c r="H30410" s="8"/>
      <c r="I30410" s="4"/>
      <c r="V30410" s="27"/>
    </row>
    <row r="30411" spans="3:22" x14ac:dyDescent="0.3">
      <c r="C30411" s="6"/>
      <c r="H30411" s="8"/>
      <c r="I30411" s="4"/>
      <c r="V30411" s="27"/>
    </row>
    <row r="30412" spans="3:22" x14ac:dyDescent="0.3">
      <c r="C30412" s="6"/>
      <c r="H30412" s="8"/>
      <c r="I30412" s="4"/>
      <c r="V30412" s="27"/>
    </row>
    <row r="30413" spans="3:22" x14ac:dyDescent="0.3">
      <c r="C30413" s="6"/>
      <c r="H30413" s="8"/>
      <c r="I30413" s="4"/>
      <c r="V30413" s="27"/>
    </row>
    <row r="30414" spans="3:22" x14ac:dyDescent="0.3">
      <c r="C30414" s="6"/>
      <c r="H30414" s="8"/>
      <c r="I30414" s="4"/>
      <c r="V30414" s="27"/>
    </row>
    <row r="30415" spans="3:22" x14ac:dyDescent="0.3">
      <c r="C30415" s="6"/>
      <c r="H30415" s="8"/>
      <c r="I30415" s="4"/>
      <c r="V30415" s="27"/>
    </row>
    <row r="30416" spans="3:22" x14ac:dyDescent="0.3">
      <c r="C30416" s="6"/>
      <c r="H30416" s="8"/>
      <c r="I30416" s="4"/>
      <c r="V30416" s="27"/>
    </row>
    <row r="30417" spans="3:22" x14ac:dyDescent="0.3">
      <c r="C30417" s="6"/>
      <c r="H30417" s="8"/>
      <c r="I30417" s="4"/>
      <c r="V30417" s="27"/>
    </row>
    <row r="30418" spans="3:22" x14ac:dyDescent="0.3">
      <c r="C30418" s="6"/>
      <c r="H30418" s="8"/>
      <c r="I30418" s="4"/>
      <c r="V30418" s="27"/>
    </row>
    <row r="30419" spans="3:22" x14ac:dyDescent="0.3">
      <c r="C30419" s="6"/>
      <c r="H30419" s="8"/>
      <c r="I30419" s="4"/>
      <c r="V30419" s="27"/>
    </row>
    <row r="30420" spans="3:22" x14ac:dyDescent="0.3">
      <c r="C30420" s="6"/>
      <c r="H30420" s="8"/>
      <c r="I30420" s="4"/>
      <c r="V30420" s="27"/>
    </row>
    <row r="30421" spans="3:22" x14ac:dyDescent="0.3">
      <c r="C30421" s="6"/>
      <c r="H30421" s="8"/>
      <c r="I30421" s="4"/>
      <c r="V30421" s="27"/>
    </row>
    <row r="30422" spans="3:22" x14ac:dyDescent="0.3">
      <c r="C30422" s="6"/>
      <c r="H30422" s="8"/>
      <c r="I30422" s="4"/>
      <c r="V30422" s="27"/>
    </row>
    <row r="30423" spans="3:22" x14ac:dyDescent="0.3">
      <c r="C30423" s="6"/>
      <c r="H30423" s="8"/>
      <c r="I30423" s="4"/>
      <c r="V30423" s="27"/>
    </row>
    <row r="30424" spans="3:22" x14ac:dyDescent="0.3">
      <c r="C30424" s="6"/>
      <c r="H30424" s="8"/>
      <c r="I30424" s="4"/>
      <c r="V30424" s="27"/>
    </row>
    <row r="30425" spans="3:22" x14ac:dyDescent="0.3">
      <c r="C30425" s="6"/>
      <c r="H30425" s="8"/>
      <c r="I30425" s="4"/>
      <c r="V30425" s="27"/>
    </row>
    <row r="30426" spans="3:22" x14ac:dyDescent="0.3">
      <c r="C30426" s="6"/>
      <c r="H30426" s="8"/>
      <c r="I30426" s="4"/>
      <c r="V30426" s="27"/>
    </row>
    <row r="30427" spans="3:22" x14ac:dyDescent="0.3">
      <c r="C30427" s="6"/>
      <c r="H30427" s="8"/>
      <c r="I30427" s="4"/>
      <c r="V30427" s="27"/>
    </row>
    <row r="30428" spans="3:22" x14ac:dyDescent="0.3">
      <c r="C30428" s="6"/>
      <c r="H30428" s="8"/>
      <c r="I30428" s="4"/>
      <c r="V30428" s="27"/>
    </row>
    <row r="30429" spans="3:22" x14ac:dyDescent="0.3">
      <c r="C30429" s="6"/>
      <c r="H30429" s="8"/>
      <c r="I30429" s="4"/>
      <c r="V30429" s="27"/>
    </row>
    <row r="30430" spans="3:22" x14ac:dyDescent="0.3">
      <c r="C30430" s="6"/>
      <c r="H30430" s="8"/>
      <c r="I30430" s="4"/>
      <c r="V30430" s="27"/>
    </row>
    <row r="30431" spans="3:22" x14ac:dyDescent="0.3">
      <c r="C30431" s="6"/>
      <c r="H30431" s="8"/>
      <c r="I30431" s="4"/>
      <c r="V30431" s="27"/>
    </row>
    <row r="30432" spans="3:22" x14ac:dyDescent="0.3">
      <c r="C30432" s="6"/>
      <c r="H30432" s="8"/>
      <c r="I30432" s="4"/>
      <c r="V30432" s="27"/>
    </row>
    <row r="30433" spans="3:22" x14ac:dyDescent="0.3">
      <c r="C30433" s="6"/>
      <c r="H30433" s="8"/>
      <c r="I30433" s="4"/>
      <c r="V30433" s="27"/>
    </row>
    <row r="30434" spans="3:22" x14ac:dyDescent="0.3">
      <c r="C30434" s="6"/>
      <c r="H30434" s="8"/>
      <c r="I30434" s="4"/>
      <c r="V30434" s="27"/>
    </row>
    <row r="30435" spans="3:22" x14ac:dyDescent="0.3">
      <c r="C30435" s="6"/>
      <c r="H30435" s="8"/>
      <c r="I30435" s="4"/>
      <c r="V30435" s="27"/>
    </row>
    <row r="30436" spans="3:22" x14ac:dyDescent="0.3">
      <c r="C30436" s="6"/>
      <c r="H30436" s="8"/>
      <c r="I30436" s="4"/>
      <c r="V30436" s="27"/>
    </row>
    <row r="30437" spans="3:22" x14ac:dyDescent="0.3">
      <c r="C30437" s="6"/>
      <c r="H30437" s="8"/>
      <c r="I30437" s="4"/>
      <c r="V30437" s="27"/>
    </row>
    <row r="30438" spans="3:22" x14ac:dyDescent="0.3">
      <c r="C30438" s="6"/>
      <c r="H30438" s="8"/>
      <c r="I30438" s="4"/>
      <c r="V30438" s="27"/>
    </row>
    <row r="30439" spans="3:22" x14ac:dyDescent="0.3">
      <c r="C30439" s="6"/>
      <c r="H30439" s="8"/>
      <c r="I30439" s="4"/>
      <c r="V30439" s="27"/>
    </row>
    <row r="30440" spans="3:22" x14ac:dyDescent="0.3">
      <c r="C30440" s="6"/>
      <c r="H30440" s="8"/>
      <c r="I30440" s="4"/>
      <c r="V30440" s="27"/>
    </row>
    <row r="30441" spans="3:22" x14ac:dyDescent="0.3">
      <c r="C30441" s="6"/>
      <c r="H30441" s="8"/>
      <c r="I30441" s="4"/>
      <c r="V30441" s="27"/>
    </row>
    <row r="30442" spans="3:22" x14ac:dyDescent="0.3">
      <c r="C30442" s="6"/>
      <c r="H30442" s="8"/>
      <c r="I30442" s="4"/>
      <c r="V30442" s="27"/>
    </row>
    <row r="30443" spans="3:22" x14ac:dyDescent="0.3">
      <c r="C30443" s="6"/>
      <c r="H30443" s="8"/>
      <c r="I30443" s="4"/>
      <c r="V30443" s="27"/>
    </row>
    <row r="30444" spans="3:22" x14ac:dyDescent="0.3">
      <c r="C30444" s="6"/>
      <c r="H30444" s="8"/>
      <c r="I30444" s="4"/>
      <c r="V30444" s="27"/>
    </row>
    <row r="30445" spans="3:22" x14ac:dyDescent="0.3">
      <c r="C30445" s="6"/>
      <c r="H30445" s="8"/>
      <c r="I30445" s="4"/>
      <c r="V30445" s="27"/>
    </row>
    <row r="30446" spans="3:22" x14ac:dyDescent="0.3">
      <c r="C30446" s="6"/>
      <c r="H30446" s="8"/>
      <c r="I30446" s="4"/>
      <c r="V30446" s="27"/>
    </row>
    <row r="30447" spans="3:22" x14ac:dyDescent="0.3">
      <c r="C30447" s="6"/>
      <c r="H30447" s="8"/>
      <c r="I30447" s="4"/>
      <c r="V30447" s="27"/>
    </row>
    <row r="30448" spans="3:22" x14ac:dyDescent="0.3">
      <c r="C30448" s="6"/>
      <c r="H30448" s="8"/>
      <c r="I30448" s="4"/>
      <c r="V30448" s="27"/>
    </row>
    <row r="30449" spans="3:22" x14ac:dyDescent="0.3">
      <c r="C30449" s="6"/>
      <c r="H30449" s="8"/>
      <c r="I30449" s="4"/>
      <c r="V30449" s="27"/>
    </row>
    <row r="30450" spans="3:22" x14ac:dyDescent="0.3">
      <c r="C30450" s="6"/>
      <c r="H30450" s="8"/>
      <c r="I30450" s="4"/>
      <c r="V30450" s="27"/>
    </row>
    <row r="30451" spans="3:22" x14ac:dyDescent="0.3">
      <c r="C30451" s="6"/>
      <c r="H30451" s="8"/>
      <c r="I30451" s="4"/>
      <c r="V30451" s="27"/>
    </row>
    <row r="30452" spans="3:22" x14ac:dyDescent="0.3">
      <c r="C30452" s="6"/>
      <c r="H30452" s="8"/>
      <c r="I30452" s="4"/>
      <c r="V30452" s="27"/>
    </row>
    <row r="30453" spans="3:22" x14ac:dyDescent="0.3">
      <c r="C30453" s="6"/>
      <c r="H30453" s="8"/>
      <c r="I30453" s="4"/>
      <c r="V30453" s="27"/>
    </row>
    <row r="30454" spans="3:22" x14ac:dyDescent="0.3">
      <c r="C30454" s="6"/>
      <c r="H30454" s="8"/>
      <c r="I30454" s="4"/>
      <c r="V30454" s="27"/>
    </row>
    <row r="30455" spans="3:22" x14ac:dyDescent="0.3">
      <c r="C30455" s="6"/>
      <c r="H30455" s="8"/>
      <c r="I30455" s="4"/>
      <c r="V30455" s="27"/>
    </row>
    <row r="30456" spans="3:22" x14ac:dyDescent="0.3">
      <c r="C30456" s="6"/>
      <c r="H30456" s="8"/>
      <c r="I30456" s="4"/>
      <c r="V30456" s="27"/>
    </row>
    <row r="30457" spans="3:22" x14ac:dyDescent="0.3">
      <c r="C30457" s="6"/>
      <c r="H30457" s="8"/>
      <c r="I30457" s="4"/>
      <c r="V30457" s="27"/>
    </row>
    <row r="30458" spans="3:22" x14ac:dyDescent="0.3">
      <c r="C30458" s="6"/>
      <c r="H30458" s="8"/>
      <c r="I30458" s="4"/>
      <c r="V30458" s="27"/>
    </row>
    <row r="30459" spans="3:22" x14ac:dyDescent="0.3">
      <c r="C30459" s="6"/>
      <c r="H30459" s="8"/>
      <c r="I30459" s="4"/>
      <c r="V30459" s="27"/>
    </row>
    <row r="30460" spans="3:22" x14ac:dyDescent="0.3">
      <c r="C30460" s="6"/>
      <c r="H30460" s="8"/>
      <c r="I30460" s="4"/>
      <c r="V30460" s="27"/>
    </row>
    <row r="30461" spans="3:22" x14ac:dyDescent="0.3">
      <c r="C30461" s="6"/>
      <c r="H30461" s="8"/>
      <c r="I30461" s="4"/>
      <c r="V30461" s="27"/>
    </row>
    <row r="30462" spans="3:22" x14ac:dyDescent="0.3">
      <c r="C30462" s="6"/>
      <c r="H30462" s="8"/>
      <c r="I30462" s="4"/>
      <c r="V30462" s="27"/>
    </row>
    <row r="30463" spans="3:22" x14ac:dyDescent="0.3">
      <c r="C30463" s="6"/>
      <c r="H30463" s="8"/>
      <c r="I30463" s="4"/>
      <c r="V30463" s="27"/>
    </row>
    <row r="30464" spans="3:22" x14ac:dyDescent="0.3">
      <c r="C30464" s="6"/>
      <c r="H30464" s="8"/>
      <c r="I30464" s="4"/>
      <c r="V30464" s="27"/>
    </row>
    <row r="30465" spans="3:22" x14ac:dyDescent="0.3">
      <c r="C30465" s="6"/>
      <c r="H30465" s="8"/>
      <c r="I30465" s="4"/>
      <c r="V30465" s="27"/>
    </row>
    <row r="30466" spans="3:22" x14ac:dyDescent="0.3">
      <c r="C30466" s="6"/>
      <c r="H30466" s="8"/>
      <c r="I30466" s="4"/>
      <c r="V30466" s="27"/>
    </row>
    <row r="30467" spans="3:22" x14ac:dyDescent="0.3">
      <c r="C30467" s="6"/>
      <c r="H30467" s="8"/>
      <c r="I30467" s="4"/>
      <c r="V30467" s="27"/>
    </row>
    <row r="30468" spans="3:22" x14ac:dyDescent="0.3">
      <c r="C30468" s="6"/>
      <c r="H30468" s="8"/>
      <c r="I30468" s="4"/>
      <c r="V30468" s="27"/>
    </row>
    <row r="30469" spans="3:22" x14ac:dyDescent="0.3">
      <c r="C30469" s="6"/>
      <c r="H30469" s="8"/>
      <c r="I30469" s="4"/>
      <c r="V30469" s="27"/>
    </row>
    <row r="30470" spans="3:22" x14ac:dyDescent="0.3">
      <c r="C30470" s="6"/>
      <c r="H30470" s="8"/>
      <c r="I30470" s="4"/>
      <c r="V30470" s="27"/>
    </row>
    <row r="30471" spans="3:22" x14ac:dyDescent="0.3">
      <c r="C30471" s="6"/>
      <c r="H30471" s="8"/>
      <c r="I30471" s="4"/>
      <c r="V30471" s="27"/>
    </row>
    <row r="30472" spans="3:22" x14ac:dyDescent="0.3">
      <c r="C30472" s="6"/>
      <c r="H30472" s="8"/>
      <c r="I30472" s="4"/>
      <c r="V30472" s="27"/>
    </row>
    <row r="30473" spans="3:22" x14ac:dyDescent="0.3">
      <c r="C30473" s="6"/>
      <c r="H30473" s="8"/>
      <c r="I30473" s="4"/>
      <c r="V30473" s="27"/>
    </row>
    <row r="30474" spans="3:22" x14ac:dyDescent="0.3">
      <c r="C30474" s="6"/>
      <c r="H30474" s="8"/>
      <c r="I30474" s="4"/>
      <c r="V30474" s="27"/>
    </row>
    <row r="30475" spans="3:22" x14ac:dyDescent="0.3">
      <c r="C30475" s="6"/>
      <c r="H30475" s="8"/>
      <c r="I30475" s="4"/>
      <c r="V30475" s="27"/>
    </row>
    <row r="30476" spans="3:22" x14ac:dyDescent="0.3">
      <c r="C30476" s="6"/>
      <c r="H30476" s="8"/>
      <c r="I30476" s="4"/>
      <c r="V30476" s="27"/>
    </row>
    <row r="30477" spans="3:22" x14ac:dyDescent="0.3">
      <c r="C30477" s="6"/>
      <c r="H30477" s="8"/>
      <c r="I30477" s="4"/>
      <c r="V30477" s="27"/>
    </row>
    <row r="30478" spans="3:22" x14ac:dyDescent="0.3">
      <c r="C30478" s="6"/>
      <c r="H30478" s="8"/>
      <c r="I30478" s="4"/>
      <c r="V30478" s="27"/>
    </row>
    <row r="30479" spans="3:22" x14ac:dyDescent="0.3">
      <c r="C30479" s="6"/>
      <c r="H30479" s="8"/>
      <c r="I30479" s="4"/>
      <c r="V30479" s="27"/>
    </row>
    <row r="30480" spans="3:22" x14ac:dyDescent="0.3">
      <c r="C30480" s="6"/>
      <c r="H30480" s="8"/>
      <c r="I30480" s="4"/>
      <c r="V30480" s="27"/>
    </row>
    <row r="30481" spans="3:22" x14ac:dyDescent="0.3">
      <c r="C30481" s="6"/>
      <c r="H30481" s="8"/>
      <c r="I30481" s="4"/>
      <c r="V30481" s="27"/>
    </row>
    <row r="30482" spans="3:22" x14ac:dyDescent="0.3">
      <c r="C30482" s="6"/>
      <c r="H30482" s="8"/>
      <c r="I30482" s="4"/>
      <c r="V30482" s="27"/>
    </row>
    <row r="30483" spans="3:22" x14ac:dyDescent="0.3">
      <c r="C30483" s="6"/>
      <c r="H30483" s="8"/>
      <c r="I30483" s="4"/>
      <c r="V30483" s="27"/>
    </row>
    <row r="30484" spans="3:22" x14ac:dyDescent="0.3">
      <c r="C30484" s="6"/>
      <c r="H30484" s="8"/>
      <c r="I30484" s="4"/>
      <c r="V30484" s="27"/>
    </row>
    <row r="30485" spans="3:22" x14ac:dyDescent="0.3">
      <c r="C30485" s="6"/>
      <c r="H30485" s="8"/>
      <c r="I30485" s="4"/>
      <c r="V30485" s="27"/>
    </row>
    <row r="30486" spans="3:22" x14ac:dyDescent="0.3">
      <c r="C30486" s="6"/>
      <c r="H30486" s="8"/>
      <c r="I30486" s="4"/>
      <c r="V30486" s="27"/>
    </row>
    <row r="30487" spans="3:22" x14ac:dyDescent="0.3">
      <c r="C30487" s="6"/>
      <c r="H30487" s="8"/>
      <c r="I30487" s="4"/>
      <c r="V30487" s="27"/>
    </row>
    <row r="30488" spans="3:22" x14ac:dyDescent="0.3">
      <c r="C30488" s="6"/>
      <c r="H30488" s="8"/>
      <c r="I30488" s="4"/>
      <c r="V30488" s="27"/>
    </row>
    <row r="30489" spans="3:22" x14ac:dyDescent="0.3">
      <c r="C30489" s="6"/>
      <c r="H30489" s="8"/>
      <c r="I30489" s="4"/>
      <c r="V30489" s="27"/>
    </row>
    <row r="30490" spans="3:22" x14ac:dyDescent="0.3">
      <c r="C30490" s="6"/>
      <c r="H30490" s="8"/>
      <c r="I30490" s="4"/>
      <c r="V30490" s="27"/>
    </row>
    <row r="30491" spans="3:22" x14ac:dyDescent="0.3">
      <c r="C30491" s="6"/>
      <c r="H30491" s="8"/>
      <c r="I30491" s="4"/>
      <c r="V30491" s="27"/>
    </row>
    <row r="30492" spans="3:22" x14ac:dyDescent="0.3">
      <c r="C30492" s="6"/>
      <c r="H30492" s="8"/>
      <c r="I30492" s="4"/>
      <c r="V30492" s="27"/>
    </row>
    <row r="30493" spans="3:22" x14ac:dyDescent="0.3">
      <c r="C30493" s="6"/>
      <c r="H30493" s="8"/>
      <c r="I30493" s="4"/>
      <c r="V30493" s="27"/>
    </row>
    <row r="30494" spans="3:22" x14ac:dyDescent="0.3">
      <c r="C30494" s="6"/>
      <c r="H30494" s="8"/>
      <c r="I30494" s="4"/>
      <c r="V30494" s="27"/>
    </row>
    <row r="30495" spans="3:22" x14ac:dyDescent="0.3">
      <c r="C30495" s="6"/>
      <c r="H30495" s="8"/>
      <c r="I30495" s="4"/>
      <c r="V30495" s="27"/>
    </row>
    <row r="30496" spans="3:22" x14ac:dyDescent="0.3">
      <c r="C30496" s="6"/>
      <c r="H30496" s="8"/>
      <c r="I30496" s="4"/>
      <c r="V30496" s="27"/>
    </row>
    <row r="30497" spans="3:22" x14ac:dyDescent="0.3">
      <c r="C30497" s="6"/>
      <c r="H30497" s="8"/>
      <c r="I30497" s="4"/>
      <c r="V30497" s="27"/>
    </row>
    <row r="30498" spans="3:22" x14ac:dyDescent="0.3">
      <c r="C30498" s="6"/>
      <c r="H30498" s="8"/>
      <c r="I30498" s="4"/>
      <c r="V30498" s="27"/>
    </row>
    <row r="30499" spans="3:22" x14ac:dyDescent="0.3">
      <c r="C30499" s="6"/>
      <c r="H30499" s="8"/>
      <c r="I30499" s="4"/>
      <c r="V30499" s="27"/>
    </row>
    <row r="30500" spans="3:22" x14ac:dyDescent="0.3">
      <c r="C30500" s="6"/>
      <c r="H30500" s="8"/>
      <c r="I30500" s="4"/>
      <c r="V30500" s="27"/>
    </row>
    <row r="30501" spans="3:22" x14ac:dyDescent="0.3">
      <c r="C30501" s="6"/>
      <c r="H30501" s="8"/>
      <c r="I30501" s="4"/>
      <c r="V30501" s="27"/>
    </row>
    <row r="30502" spans="3:22" x14ac:dyDescent="0.3">
      <c r="C30502" s="6"/>
      <c r="H30502" s="8"/>
      <c r="I30502" s="4"/>
      <c r="V30502" s="27"/>
    </row>
    <row r="30503" spans="3:22" x14ac:dyDescent="0.3">
      <c r="C30503" s="6"/>
      <c r="H30503" s="8"/>
      <c r="I30503" s="4"/>
      <c r="V30503" s="27"/>
    </row>
    <row r="30504" spans="3:22" x14ac:dyDescent="0.3">
      <c r="C30504" s="6"/>
      <c r="H30504" s="8"/>
      <c r="I30504" s="4"/>
      <c r="V30504" s="27"/>
    </row>
    <row r="30505" spans="3:22" x14ac:dyDescent="0.3">
      <c r="C30505" s="6"/>
      <c r="H30505" s="8"/>
      <c r="I30505" s="4"/>
      <c r="V30505" s="27"/>
    </row>
    <row r="30506" spans="3:22" x14ac:dyDescent="0.3">
      <c r="C30506" s="6"/>
      <c r="H30506" s="8"/>
      <c r="I30506" s="4"/>
      <c r="V30506" s="27"/>
    </row>
    <row r="30507" spans="3:22" x14ac:dyDescent="0.3">
      <c r="C30507" s="6"/>
      <c r="H30507" s="8"/>
      <c r="I30507" s="4"/>
      <c r="V30507" s="27"/>
    </row>
    <row r="30508" spans="3:22" x14ac:dyDescent="0.3">
      <c r="C30508" s="6"/>
      <c r="H30508" s="8"/>
      <c r="I30508" s="4"/>
      <c r="V30508" s="27"/>
    </row>
    <row r="30509" spans="3:22" x14ac:dyDescent="0.3">
      <c r="C30509" s="6"/>
      <c r="H30509" s="8"/>
      <c r="I30509" s="4"/>
      <c r="V30509" s="27"/>
    </row>
    <row r="30510" spans="3:22" x14ac:dyDescent="0.3">
      <c r="C30510" s="6"/>
      <c r="H30510" s="8"/>
      <c r="I30510" s="4"/>
      <c r="V30510" s="27"/>
    </row>
    <row r="30511" spans="3:22" x14ac:dyDescent="0.3">
      <c r="C30511" s="6"/>
      <c r="H30511" s="8"/>
      <c r="I30511" s="4"/>
      <c r="V30511" s="27"/>
    </row>
    <row r="30512" spans="3:22" x14ac:dyDescent="0.3">
      <c r="C30512" s="6"/>
      <c r="H30512" s="8"/>
      <c r="I30512" s="4"/>
      <c r="V30512" s="27"/>
    </row>
    <row r="30513" spans="3:22" x14ac:dyDescent="0.3">
      <c r="C30513" s="6"/>
      <c r="H30513" s="8"/>
      <c r="I30513" s="4"/>
      <c r="V30513" s="27"/>
    </row>
    <row r="30514" spans="3:22" x14ac:dyDescent="0.3">
      <c r="C30514" s="6"/>
      <c r="H30514" s="8"/>
      <c r="I30514" s="4"/>
      <c r="V30514" s="27"/>
    </row>
    <row r="30515" spans="3:22" x14ac:dyDescent="0.3">
      <c r="C30515" s="6"/>
      <c r="H30515" s="8"/>
      <c r="I30515" s="4"/>
      <c r="V30515" s="27"/>
    </row>
    <row r="30516" spans="3:22" x14ac:dyDescent="0.3">
      <c r="C30516" s="6"/>
      <c r="H30516" s="8"/>
      <c r="I30516" s="4"/>
      <c r="V30516" s="27"/>
    </row>
    <row r="30517" spans="3:22" x14ac:dyDescent="0.3">
      <c r="C30517" s="6"/>
      <c r="H30517" s="8"/>
      <c r="I30517" s="4"/>
      <c r="V30517" s="27"/>
    </row>
    <row r="30518" spans="3:22" x14ac:dyDescent="0.3">
      <c r="C30518" s="6"/>
      <c r="H30518" s="8"/>
      <c r="I30518" s="4"/>
      <c r="V30518" s="27"/>
    </row>
    <row r="30519" spans="3:22" x14ac:dyDescent="0.3">
      <c r="C30519" s="6"/>
      <c r="H30519" s="8"/>
      <c r="I30519" s="4"/>
      <c r="V30519" s="27"/>
    </row>
    <row r="30520" spans="3:22" x14ac:dyDescent="0.3">
      <c r="C30520" s="6"/>
      <c r="H30520" s="8"/>
      <c r="I30520" s="4"/>
      <c r="V30520" s="27"/>
    </row>
    <row r="30521" spans="3:22" x14ac:dyDescent="0.3">
      <c r="C30521" s="6"/>
      <c r="H30521" s="8"/>
      <c r="I30521" s="4"/>
      <c r="V30521" s="27"/>
    </row>
    <row r="30522" spans="3:22" x14ac:dyDescent="0.3">
      <c r="C30522" s="6"/>
      <c r="H30522" s="8"/>
      <c r="I30522" s="4"/>
      <c r="V30522" s="27"/>
    </row>
    <row r="30523" spans="3:22" x14ac:dyDescent="0.3">
      <c r="C30523" s="6"/>
      <c r="H30523" s="8"/>
      <c r="I30523" s="4"/>
      <c r="V30523" s="27"/>
    </row>
    <row r="30524" spans="3:22" x14ac:dyDescent="0.3">
      <c r="C30524" s="6"/>
      <c r="H30524" s="8"/>
      <c r="I30524" s="4"/>
      <c r="V30524" s="27"/>
    </row>
    <row r="30525" spans="3:22" x14ac:dyDescent="0.3">
      <c r="C30525" s="6"/>
      <c r="H30525" s="8"/>
      <c r="I30525" s="4"/>
      <c r="V30525" s="27"/>
    </row>
    <row r="30526" spans="3:22" x14ac:dyDescent="0.3">
      <c r="C30526" s="6"/>
      <c r="H30526" s="8"/>
      <c r="I30526" s="4"/>
      <c r="V30526" s="27"/>
    </row>
    <row r="30527" spans="3:22" x14ac:dyDescent="0.3">
      <c r="C30527" s="6"/>
      <c r="H30527" s="8"/>
      <c r="I30527" s="4"/>
      <c r="V30527" s="27"/>
    </row>
    <row r="30528" spans="3:22" x14ac:dyDescent="0.3">
      <c r="C30528" s="6"/>
      <c r="H30528" s="8"/>
      <c r="I30528" s="4"/>
      <c r="V30528" s="27"/>
    </row>
    <row r="30529" spans="3:22" x14ac:dyDescent="0.3">
      <c r="C30529" s="6"/>
      <c r="H30529" s="8"/>
      <c r="I30529" s="4"/>
      <c r="V30529" s="27"/>
    </row>
    <row r="30530" spans="3:22" x14ac:dyDescent="0.3">
      <c r="C30530" s="6"/>
      <c r="H30530" s="8"/>
      <c r="I30530" s="4"/>
      <c r="V30530" s="27"/>
    </row>
    <row r="30531" spans="3:22" x14ac:dyDescent="0.3">
      <c r="C30531" s="6"/>
      <c r="H30531" s="8"/>
      <c r="I30531" s="4"/>
      <c r="V30531" s="27"/>
    </row>
    <row r="30532" spans="3:22" x14ac:dyDescent="0.3">
      <c r="C30532" s="6"/>
      <c r="H30532" s="8"/>
      <c r="I30532" s="4"/>
      <c r="V30532" s="27"/>
    </row>
    <row r="30533" spans="3:22" x14ac:dyDescent="0.3">
      <c r="C30533" s="6"/>
      <c r="H30533" s="8"/>
      <c r="I30533" s="4"/>
      <c r="V30533" s="27"/>
    </row>
    <row r="30534" spans="3:22" x14ac:dyDescent="0.3">
      <c r="C30534" s="6"/>
      <c r="H30534" s="8"/>
      <c r="I30534" s="4"/>
      <c r="V30534" s="27"/>
    </row>
    <row r="30535" spans="3:22" x14ac:dyDescent="0.3">
      <c r="C30535" s="6"/>
      <c r="H30535" s="8"/>
      <c r="I30535" s="4"/>
      <c r="V30535" s="27"/>
    </row>
    <row r="30536" spans="3:22" x14ac:dyDescent="0.3">
      <c r="C30536" s="6"/>
      <c r="H30536" s="8"/>
      <c r="I30536" s="4"/>
      <c r="V30536" s="27"/>
    </row>
    <row r="30537" spans="3:22" x14ac:dyDescent="0.3">
      <c r="C30537" s="6"/>
      <c r="H30537" s="8"/>
      <c r="I30537" s="4"/>
      <c r="V30537" s="27"/>
    </row>
    <row r="30538" spans="3:22" x14ac:dyDescent="0.3">
      <c r="C30538" s="6"/>
      <c r="H30538" s="8"/>
      <c r="I30538" s="4"/>
      <c r="V30538" s="27"/>
    </row>
    <row r="30539" spans="3:22" x14ac:dyDescent="0.3">
      <c r="C30539" s="6"/>
      <c r="H30539" s="8"/>
      <c r="I30539" s="4"/>
      <c r="V30539" s="27"/>
    </row>
    <row r="30540" spans="3:22" x14ac:dyDescent="0.3">
      <c r="C30540" s="6"/>
      <c r="H30540" s="8"/>
      <c r="I30540" s="4"/>
      <c r="V30540" s="27"/>
    </row>
    <row r="30541" spans="3:22" x14ac:dyDescent="0.3">
      <c r="C30541" s="6"/>
      <c r="H30541" s="8"/>
      <c r="I30541" s="4"/>
      <c r="V30541" s="27"/>
    </row>
    <row r="30542" spans="3:22" x14ac:dyDescent="0.3">
      <c r="C30542" s="6"/>
      <c r="H30542" s="8"/>
      <c r="I30542" s="4"/>
      <c r="V30542" s="27"/>
    </row>
    <row r="30543" spans="3:22" x14ac:dyDescent="0.3">
      <c r="C30543" s="6"/>
      <c r="H30543" s="8"/>
      <c r="I30543" s="4"/>
      <c r="V30543" s="27"/>
    </row>
    <row r="30544" spans="3:22" x14ac:dyDescent="0.3">
      <c r="C30544" s="6"/>
      <c r="H30544" s="8"/>
      <c r="I30544" s="4"/>
      <c r="V30544" s="27"/>
    </row>
    <row r="30545" spans="3:22" x14ac:dyDescent="0.3">
      <c r="C30545" s="6"/>
      <c r="H30545" s="8"/>
      <c r="I30545" s="4"/>
      <c r="V30545" s="27"/>
    </row>
    <row r="30546" spans="3:22" x14ac:dyDescent="0.3">
      <c r="C30546" s="6"/>
      <c r="H30546" s="8"/>
      <c r="I30546" s="4"/>
      <c r="V30546" s="27"/>
    </row>
    <row r="30547" spans="3:22" x14ac:dyDescent="0.3">
      <c r="C30547" s="6"/>
      <c r="H30547" s="8"/>
      <c r="I30547" s="4"/>
      <c r="V30547" s="27"/>
    </row>
    <row r="30548" spans="3:22" x14ac:dyDescent="0.3">
      <c r="C30548" s="6"/>
      <c r="H30548" s="8"/>
      <c r="I30548" s="4"/>
      <c r="V30548" s="27"/>
    </row>
    <row r="30549" spans="3:22" x14ac:dyDescent="0.3">
      <c r="C30549" s="6"/>
      <c r="H30549" s="8"/>
      <c r="I30549" s="4"/>
      <c r="V30549" s="27"/>
    </row>
    <row r="30550" spans="3:22" x14ac:dyDescent="0.3">
      <c r="C30550" s="6"/>
      <c r="H30550" s="8"/>
      <c r="I30550" s="4"/>
      <c r="V30550" s="27"/>
    </row>
    <row r="30551" spans="3:22" x14ac:dyDescent="0.3">
      <c r="C30551" s="6"/>
      <c r="H30551" s="8"/>
      <c r="I30551" s="4"/>
      <c r="V30551" s="27"/>
    </row>
    <row r="30552" spans="3:22" x14ac:dyDescent="0.3">
      <c r="C30552" s="6"/>
      <c r="H30552" s="8"/>
      <c r="I30552" s="4"/>
      <c r="V30552" s="27"/>
    </row>
    <row r="30553" spans="3:22" x14ac:dyDescent="0.3">
      <c r="C30553" s="6"/>
      <c r="H30553" s="8"/>
      <c r="I30553" s="4"/>
      <c r="V30553" s="27"/>
    </row>
    <row r="30554" spans="3:22" x14ac:dyDescent="0.3">
      <c r="C30554" s="6"/>
      <c r="H30554" s="8"/>
      <c r="I30554" s="4"/>
      <c r="V30554" s="27"/>
    </row>
    <row r="30555" spans="3:22" x14ac:dyDescent="0.3">
      <c r="C30555" s="6"/>
      <c r="H30555" s="8"/>
      <c r="I30555" s="4"/>
      <c r="V30555" s="27"/>
    </row>
    <row r="30556" spans="3:22" x14ac:dyDescent="0.3">
      <c r="C30556" s="6"/>
      <c r="H30556" s="8"/>
      <c r="I30556" s="4"/>
      <c r="V30556" s="27"/>
    </row>
    <row r="30557" spans="3:22" x14ac:dyDescent="0.3">
      <c r="C30557" s="6"/>
      <c r="H30557" s="8"/>
      <c r="I30557" s="4"/>
      <c r="V30557" s="27"/>
    </row>
    <row r="30558" spans="3:22" x14ac:dyDescent="0.3">
      <c r="C30558" s="6"/>
      <c r="H30558" s="8"/>
      <c r="I30558" s="4"/>
      <c r="V30558" s="27"/>
    </row>
    <row r="30559" spans="3:22" x14ac:dyDescent="0.3">
      <c r="C30559" s="6"/>
      <c r="H30559" s="8"/>
      <c r="I30559" s="4"/>
      <c r="V30559" s="27"/>
    </row>
    <row r="30560" spans="3:22" x14ac:dyDescent="0.3">
      <c r="C30560" s="6"/>
      <c r="H30560" s="8"/>
      <c r="I30560" s="4"/>
      <c r="V30560" s="27"/>
    </row>
    <row r="30561" spans="3:22" x14ac:dyDescent="0.3">
      <c r="C30561" s="6"/>
      <c r="H30561" s="8"/>
      <c r="I30561" s="4"/>
      <c r="V30561" s="27"/>
    </row>
    <row r="30562" spans="3:22" x14ac:dyDescent="0.3">
      <c r="C30562" s="6"/>
      <c r="H30562" s="8"/>
      <c r="I30562" s="4"/>
      <c r="V30562" s="27"/>
    </row>
    <row r="30563" spans="3:22" x14ac:dyDescent="0.3">
      <c r="C30563" s="6"/>
      <c r="H30563" s="8"/>
      <c r="I30563" s="4"/>
      <c r="V30563" s="27"/>
    </row>
    <row r="30564" spans="3:22" x14ac:dyDescent="0.3">
      <c r="C30564" s="6"/>
      <c r="H30564" s="8"/>
      <c r="I30564" s="4"/>
      <c r="V30564" s="27"/>
    </row>
    <row r="30565" spans="3:22" x14ac:dyDescent="0.3">
      <c r="C30565" s="6"/>
      <c r="H30565" s="8"/>
      <c r="I30565" s="4"/>
      <c r="V30565" s="27"/>
    </row>
    <row r="30566" spans="3:22" x14ac:dyDescent="0.3">
      <c r="C30566" s="6"/>
      <c r="H30566" s="8"/>
      <c r="I30566" s="4"/>
      <c r="V30566" s="27"/>
    </row>
    <row r="30567" spans="3:22" x14ac:dyDescent="0.3">
      <c r="C30567" s="6"/>
      <c r="H30567" s="8"/>
      <c r="I30567" s="4"/>
      <c r="V30567" s="27"/>
    </row>
    <row r="30568" spans="3:22" x14ac:dyDescent="0.3">
      <c r="C30568" s="6"/>
      <c r="H30568" s="8"/>
      <c r="I30568" s="4"/>
      <c r="V30568" s="27"/>
    </row>
    <row r="30569" spans="3:22" x14ac:dyDescent="0.3">
      <c r="C30569" s="6"/>
      <c r="H30569" s="8"/>
      <c r="I30569" s="4"/>
      <c r="V30569" s="27"/>
    </row>
    <row r="30570" spans="3:22" x14ac:dyDescent="0.3">
      <c r="C30570" s="6"/>
      <c r="H30570" s="8"/>
      <c r="I30570" s="4"/>
      <c r="V30570" s="27"/>
    </row>
    <row r="30571" spans="3:22" x14ac:dyDescent="0.3">
      <c r="C30571" s="6"/>
      <c r="H30571" s="8"/>
      <c r="I30571" s="4"/>
      <c r="V30571" s="27"/>
    </row>
    <row r="30572" spans="3:22" x14ac:dyDescent="0.3">
      <c r="C30572" s="6"/>
      <c r="H30572" s="8"/>
      <c r="I30572" s="4"/>
      <c r="V30572" s="27"/>
    </row>
    <row r="30573" spans="3:22" x14ac:dyDescent="0.3">
      <c r="C30573" s="6"/>
      <c r="H30573" s="8"/>
      <c r="I30573" s="4"/>
      <c r="V30573" s="27"/>
    </row>
    <row r="30574" spans="3:22" x14ac:dyDescent="0.3">
      <c r="C30574" s="6"/>
      <c r="H30574" s="8"/>
      <c r="I30574" s="4"/>
      <c r="V30574" s="27"/>
    </row>
    <row r="30575" spans="3:22" x14ac:dyDescent="0.3">
      <c r="C30575" s="6"/>
      <c r="H30575" s="8"/>
      <c r="I30575" s="4"/>
      <c r="V30575" s="27"/>
    </row>
    <row r="30576" spans="3:22" x14ac:dyDescent="0.3">
      <c r="C30576" s="6"/>
      <c r="H30576" s="8"/>
      <c r="I30576" s="4"/>
      <c r="V30576" s="27"/>
    </row>
    <row r="30577" spans="3:22" x14ac:dyDescent="0.3">
      <c r="C30577" s="6"/>
      <c r="H30577" s="8"/>
      <c r="I30577" s="4"/>
      <c r="V30577" s="27"/>
    </row>
    <row r="30578" spans="3:22" x14ac:dyDescent="0.3">
      <c r="C30578" s="6"/>
      <c r="H30578" s="8"/>
      <c r="I30578" s="4"/>
      <c r="V30578" s="27"/>
    </row>
    <row r="30579" spans="3:22" x14ac:dyDescent="0.3">
      <c r="C30579" s="6"/>
      <c r="H30579" s="8"/>
      <c r="I30579" s="4"/>
      <c r="V30579" s="27"/>
    </row>
    <row r="30580" spans="3:22" x14ac:dyDescent="0.3">
      <c r="C30580" s="6"/>
      <c r="H30580" s="8"/>
      <c r="I30580" s="4"/>
      <c r="V30580" s="27"/>
    </row>
    <row r="30581" spans="3:22" x14ac:dyDescent="0.3">
      <c r="C30581" s="6"/>
      <c r="H30581" s="8"/>
      <c r="I30581" s="4"/>
      <c r="V30581" s="27"/>
    </row>
    <row r="30582" spans="3:22" x14ac:dyDescent="0.3">
      <c r="C30582" s="6"/>
      <c r="H30582" s="8"/>
      <c r="I30582" s="4"/>
      <c r="V30582" s="27"/>
    </row>
    <row r="30583" spans="3:22" x14ac:dyDescent="0.3">
      <c r="C30583" s="6"/>
      <c r="H30583" s="8"/>
      <c r="I30583" s="4"/>
      <c r="V30583" s="27"/>
    </row>
    <row r="30584" spans="3:22" x14ac:dyDescent="0.3">
      <c r="C30584" s="6"/>
      <c r="H30584" s="8"/>
      <c r="I30584" s="4"/>
      <c r="V30584" s="27"/>
    </row>
    <row r="30585" spans="3:22" x14ac:dyDescent="0.3">
      <c r="C30585" s="6"/>
      <c r="H30585" s="8"/>
      <c r="I30585" s="4"/>
      <c r="V30585" s="27"/>
    </row>
    <row r="30586" spans="3:22" x14ac:dyDescent="0.3">
      <c r="C30586" s="6"/>
      <c r="H30586" s="8"/>
      <c r="I30586" s="4"/>
      <c r="V30586" s="27"/>
    </row>
    <row r="30587" spans="3:22" x14ac:dyDescent="0.3">
      <c r="C30587" s="6"/>
      <c r="H30587" s="8"/>
      <c r="I30587" s="4"/>
      <c r="V30587" s="27"/>
    </row>
    <row r="30588" spans="3:22" x14ac:dyDescent="0.3">
      <c r="C30588" s="6"/>
      <c r="H30588" s="8"/>
      <c r="I30588" s="4"/>
      <c r="V30588" s="27"/>
    </row>
    <row r="30589" spans="3:22" x14ac:dyDescent="0.3">
      <c r="C30589" s="6"/>
      <c r="H30589" s="8"/>
      <c r="I30589" s="4"/>
      <c r="V30589" s="27"/>
    </row>
    <row r="30590" spans="3:22" x14ac:dyDescent="0.3">
      <c r="C30590" s="6"/>
      <c r="H30590" s="8"/>
      <c r="I30590" s="4"/>
      <c r="V30590" s="27"/>
    </row>
    <row r="30591" spans="3:22" x14ac:dyDescent="0.3">
      <c r="C30591" s="6"/>
      <c r="H30591" s="8"/>
      <c r="I30591" s="4"/>
      <c r="V30591" s="27"/>
    </row>
    <row r="30592" spans="3:22" x14ac:dyDescent="0.3">
      <c r="C30592" s="6"/>
      <c r="H30592" s="8"/>
      <c r="I30592" s="4"/>
      <c r="V30592" s="27"/>
    </row>
    <row r="30593" spans="3:22" x14ac:dyDescent="0.3">
      <c r="C30593" s="6"/>
      <c r="H30593" s="8"/>
      <c r="I30593" s="4"/>
      <c r="V30593" s="27"/>
    </row>
    <row r="30594" spans="3:22" x14ac:dyDescent="0.3">
      <c r="C30594" s="6"/>
      <c r="H30594" s="8"/>
      <c r="I30594" s="4"/>
      <c r="V30594" s="27"/>
    </row>
    <row r="30595" spans="3:22" x14ac:dyDescent="0.3">
      <c r="C30595" s="6"/>
      <c r="H30595" s="8"/>
      <c r="I30595" s="4"/>
      <c r="V30595" s="27"/>
    </row>
    <row r="30596" spans="3:22" x14ac:dyDescent="0.3">
      <c r="C30596" s="6"/>
      <c r="H30596" s="8"/>
      <c r="I30596" s="4"/>
      <c r="V30596" s="27"/>
    </row>
    <row r="30597" spans="3:22" x14ac:dyDescent="0.3">
      <c r="C30597" s="6"/>
      <c r="H30597" s="8"/>
      <c r="I30597" s="4"/>
      <c r="V30597" s="27"/>
    </row>
    <row r="30598" spans="3:22" x14ac:dyDescent="0.3">
      <c r="C30598" s="6"/>
      <c r="H30598" s="8"/>
      <c r="I30598" s="4"/>
      <c r="V30598" s="27"/>
    </row>
    <row r="30599" spans="3:22" x14ac:dyDescent="0.3">
      <c r="C30599" s="6"/>
      <c r="H30599" s="8"/>
      <c r="I30599" s="4"/>
      <c r="V30599" s="27"/>
    </row>
    <row r="30600" spans="3:22" x14ac:dyDescent="0.3">
      <c r="C30600" s="6"/>
      <c r="H30600" s="8"/>
      <c r="I30600" s="4"/>
      <c r="V30600" s="27"/>
    </row>
    <row r="30601" spans="3:22" x14ac:dyDescent="0.3">
      <c r="C30601" s="6"/>
      <c r="H30601" s="8"/>
      <c r="I30601" s="4"/>
      <c r="V30601" s="27"/>
    </row>
    <row r="30602" spans="3:22" x14ac:dyDescent="0.3">
      <c r="C30602" s="6"/>
      <c r="H30602" s="8"/>
      <c r="I30602" s="4"/>
      <c r="V30602" s="27"/>
    </row>
    <row r="30603" spans="3:22" x14ac:dyDescent="0.3">
      <c r="C30603" s="6"/>
      <c r="H30603" s="8"/>
      <c r="I30603" s="4"/>
      <c r="V30603" s="27"/>
    </row>
    <row r="30604" spans="3:22" x14ac:dyDescent="0.3">
      <c r="C30604" s="6"/>
      <c r="H30604" s="8"/>
      <c r="I30604" s="4"/>
      <c r="V30604" s="27"/>
    </row>
    <row r="30605" spans="3:22" x14ac:dyDescent="0.3">
      <c r="C30605" s="6"/>
      <c r="H30605" s="8"/>
      <c r="I30605" s="4"/>
      <c r="V30605" s="27"/>
    </row>
    <row r="30606" spans="3:22" x14ac:dyDescent="0.3">
      <c r="C30606" s="6"/>
      <c r="H30606" s="8"/>
      <c r="I30606" s="4"/>
      <c r="V30606" s="27"/>
    </row>
    <row r="30607" spans="3:22" x14ac:dyDescent="0.3">
      <c r="C30607" s="6"/>
      <c r="H30607" s="8"/>
      <c r="I30607" s="4"/>
      <c r="V30607" s="27"/>
    </row>
    <row r="30608" spans="3:22" x14ac:dyDescent="0.3">
      <c r="C30608" s="6"/>
      <c r="H30608" s="8"/>
      <c r="I30608" s="4"/>
      <c r="V30608" s="27"/>
    </row>
    <row r="30609" spans="3:22" x14ac:dyDescent="0.3">
      <c r="C30609" s="6"/>
      <c r="H30609" s="8"/>
      <c r="I30609" s="4"/>
      <c r="V30609" s="27"/>
    </row>
    <row r="30610" spans="3:22" x14ac:dyDescent="0.3">
      <c r="C30610" s="6"/>
      <c r="H30610" s="8"/>
      <c r="I30610" s="4"/>
      <c r="V30610" s="27"/>
    </row>
    <row r="30611" spans="3:22" x14ac:dyDescent="0.3">
      <c r="C30611" s="6"/>
      <c r="H30611" s="8"/>
      <c r="I30611" s="4"/>
      <c r="V30611" s="27"/>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
  <sheetViews>
    <sheetView showGridLines="0" workbookViewId="0">
      <selection activeCell="I21" sqref="I21"/>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I50"/>
  <sheetViews>
    <sheetView showGridLines="0" topLeftCell="A15" zoomScale="88" zoomScaleNormal="88" workbookViewId="0">
      <selection activeCell="N46" sqref="N46"/>
    </sheetView>
  </sheetViews>
  <sheetFormatPr defaultRowHeight="14.4" x14ac:dyDescent="0.3"/>
  <cols>
    <col min="1" max="1" width="5.88671875" customWidth="1"/>
  </cols>
  <sheetData>
    <row r="1" spans="1:35" x14ac:dyDescent="0.3">
      <c r="A1" s="5"/>
      <c r="K1" s="5"/>
      <c r="U1" s="5"/>
    </row>
    <row r="2" spans="1:35" x14ac:dyDescent="0.3">
      <c r="B2" s="5"/>
      <c r="F2" s="5"/>
      <c r="L2" s="5"/>
      <c r="P2" s="5"/>
      <c r="V2" s="5"/>
      <c r="Z2" s="5"/>
    </row>
    <row r="5" spans="1:35" ht="36.6" x14ac:dyDescent="0.3">
      <c r="B5" s="32" t="s">
        <v>26</v>
      </c>
      <c r="C5" s="32"/>
      <c r="D5" s="32"/>
      <c r="E5" s="32"/>
      <c r="F5" s="32"/>
      <c r="G5" s="32"/>
      <c r="H5" s="32"/>
      <c r="I5" s="32"/>
      <c r="J5" s="32"/>
      <c r="K5" s="32"/>
      <c r="L5" s="32"/>
      <c r="M5" s="32" t="s">
        <v>31</v>
      </c>
      <c r="N5" s="32"/>
      <c r="O5" s="32"/>
      <c r="P5" s="32"/>
      <c r="Q5" s="32"/>
      <c r="R5" s="32"/>
      <c r="S5" s="32"/>
      <c r="T5" s="32"/>
      <c r="U5" s="32"/>
      <c r="V5" s="32"/>
      <c r="W5" s="32"/>
      <c r="Y5" s="32" t="s">
        <v>33</v>
      </c>
      <c r="Z5" s="32"/>
      <c r="AA5" s="32"/>
      <c r="AB5" s="32"/>
      <c r="AC5" s="32"/>
      <c r="AD5" s="32"/>
      <c r="AE5" s="32"/>
      <c r="AF5" s="32"/>
      <c r="AG5" s="32"/>
      <c r="AH5" s="32"/>
      <c r="AI5" s="32"/>
    </row>
    <row r="22" spans="1:23" ht="36.6" x14ac:dyDescent="0.3">
      <c r="B22" s="32" t="s">
        <v>30</v>
      </c>
      <c r="C22" s="32"/>
      <c r="D22" s="32"/>
      <c r="E22" s="32"/>
      <c r="F22" s="32"/>
      <c r="G22" s="32"/>
      <c r="H22" s="32"/>
      <c r="I22" s="32"/>
      <c r="J22" s="32"/>
      <c r="K22" s="32"/>
      <c r="L22" s="32"/>
      <c r="M22" s="32" t="s">
        <v>27</v>
      </c>
      <c r="N22" s="32"/>
      <c r="O22" s="32"/>
      <c r="P22" s="32"/>
      <c r="Q22" s="32"/>
      <c r="R22" s="32"/>
      <c r="S22" s="32"/>
      <c r="T22" s="32"/>
      <c r="U22" s="32"/>
      <c r="V22" s="32"/>
      <c r="W22" s="32"/>
    </row>
    <row r="24" spans="1:23" x14ac:dyDescent="0.3">
      <c r="A24" t="s">
        <v>29</v>
      </c>
    </row>
    <row r="50" spans="8:15" ht="36.6" x14ac:dyDescent="0.3">
      <c r="H50" s="32"/>
      <c r="I50" s="32"/>
      <c r="J50" s="32"/>
      <c r="K50" s="32"/>
      <c r="L50" s="32"/>
      <c r="M50" s="32"/>
      <c r="N50" s="32"/>
      <c r="O50" s="32"/>
    </row>
  </sheetData>
  <mergeCells count="6">
    <mergeCell ref="Y5:AI5"/>
    <mergeCell ref="H50:O50"/>
    <mergeCell ref="B5:L5"/>
    <mergeCell ref="M5:W5"/>
    <mergeCell ref="B22:L22"/>
    <mergeCell ref="M22:W22"/>
  </mergeCells>
  <pageMargins left="0.7" right="0.7" top="0.75" bottom="0.75" header="0.3" footer="0.3"/>
  <pageSetup scale="110"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autoPageBreaks="0"/>
  </sheetPr>
  <dimension ref="A8:R22"/>
  <sheetViews>
    <sheetView showGridLines="0" showRowColHeaders="0" topLeftCell="A41" zoomScale="75" zoomScaleNormal="75" workbookViewId="0">
      <selection activeCell="Z57" sqref="Z57"/>
    </sheetView>
  </sheetViews>
  <sheetFormatPr defaultRowHeight="14.4" x14ac:dyDescent="0.3"/>
  <cols>
    <col min="1" max="1" width="6.77734375" style="9" customWidth="1"/>
    <col min="2" max="2" width="15" style="9" bestFit="1" customWidth="1"/>
    <col min="3" max="3" width="14.6640625" style="9" customWidth="1"/>
    <col min="4" max="6" width="8.88671875" style="9"/>
    <col min="7" max="7" width="12.5546875" style="9" bestFit="1" customWidth="1"/>
    <col min="8" max="8" width="14.44140625" style="9" bestFit="1" customWidth="1"/>
    <col min="9" max="9" width="8.88671875" style="9" customWidth="1"/>
    <col min="10" max="10" width="8.88671875" style="9"/>
    <col min="11" max="11" width="7.21875" style="9" customWidth="1"/>
    <col min="12" max="12" width="8.88671875" style="9"/>
    <col min="13" max="13" width="12.5546875" style="9" bestFit="1" customWidth="1"/>
    <col min="14" max="16384" width="8.88671875" style="9"/>
  </cols>
  <sheetData>
    <row r="8" spans="1:18" x14ac:dyDescent="0.3">
      <c r="B8" s="23" t="s">
        <v>38</v>
      </c>
      <c r="C8" s="15">
        <v>12106.9</v>
      </c>
      <c r="E8" s="23" t="s">
        <v>39</v>
      </c>
      <c r="F8" s="15" t="e">
        <f>INDEX(OptionChain[],MATCH(MIN(OptionChain[Total]),OptionChain[Total],0),8)</f>
        <v>#N/A</v>
      </c>
      <c r="H8" s="23" t="s">
        <v>65</v>
      </c>
      <c r="I8" s="23">
        <v>0.79162869914032208</v>
      </c>
      <c r="L8" s="9" t="s">
        <v>66</v>
      </c>
      <c r="M8" s="9" t="e">
        <f>ROUND(Table79[[#Totals],[Price Chg]],2)</f>
        <v>#N/A</v>
      </c>
      <c r="Q8" s="33"/>
      <c r="R8" s="33"/>
    </row>
    <row r="9" spans="1:18" x14ac:dyDescent="0.3">
      <c r="B9" s="23"/>
      <c r="C9" s="15"/>
      <c r="D9" s="15"/>
      <c r="E9" s="15"/>
      <c r="F9" s="23"/>
      <c r="G9" s="15"/>
      <c r="I9" s="23"/>
      <c r="J9" s="15"/>
      <c r="L9" s="9" t="s">
        <v>67</v>
      </c>
      <c r="M9" s="9" t="e">
        <f>ROUND(Table793[[#Totals],[Price Chg]],2)</f>
        <v>#N/A</v>
      </c>
      <c r="Q9" s="15"/>
      <c r="R9" s="15"/>
    </row>
    <row r="10" spans="1:18" x14ac:dyDescent="0.3">
      <c r="C10" s="10"/>
      <c r="D10" s="11"/>
      <c r="G10" s="10"/>
      <c r="H10" s="11"/>
      <c r="K10" s="10"/>
      <c r="M10" s="11"/>
      <c r="P10" s="10"/>
      <c r="R10" s="11"/>
    </row>
    <row r="11" spans="1:18" ht="15" thickBot="1" x14ac:dyDescent="0.35">
      <c r="E11" s="11"/>
      <c r="R11" s="11"/>
    </row>
    <row r="12" spans="1:18" ht="15" thickBot="1" x14ac:dyDescent="0.35">
      <c r="A12" s="12"/>
      <c r="B12" s="34" t="s">
        <v>35</v>
      </c>
      <c r="C12" s="35"/>
      <c r="D12" s="35"/>
      <c r="E12" s="35"/>
      <c r="F12" s="35"/>
      <c r="G12" s="35"/>
      <c r="H12" s="36" t="s">
        <v>36</v>
      </c>
      <c r="I12" s="37"/>
      <c r="J12" s="37"/>
      <c r="K12" s="37"/>
      <c r="L12" s="37"/>
      <c r="M12" s="38"/>
      <c r="P12" s="10"/>
      <c r="R12" s="11"/>
    </row>
    <row r="13" spans="1:18" ht="15" thickBot="1" x14ac:dyDescent="0.35">
      <c r="A13" s="12"/>
      <c r="B13" s="22" t="s">
        <v>60</v>
      </c>
      <c r="C13" s="22" t="s">
        <v>61</v>
      </c>
      <c r="D13" s="22" t="s">
        <v>62</v>
      </c>
      <c r="E13" s="21" t="s">
        <v>59</v>
      </c>
      <c r="F13" s="21" t="s">
        <v>58</v>
      </c>
      <c r="G13" s="18" t="s">
        <v>40</v>
      </c>
      <c r="H13" s="16" t="s">
        <v>60</v>
      </c>
      <c r="I13" s="17" t="s">
        <v>61</v>
      </c>
      <c r="J13" s="17" t="s">
        <v>62</v>
      </c>
      <c r="K13" s="24" t="s">
        <v>59</v>
      </c>
      <c r="L13" s="24" t="s">
        <v>58</v>
      </c>
      <c r="M13" s="25" t="s">
        <v>40</v>
      </c>
    </row>
    <row r="14" spans="1:18" x14ac:dyDescent="0.3">
      <c r="A14" s="12"/>
      <c r="B14" s="19" t="e">
        <f>INDEX(OptionChain[],MATCH(MAX(OptionChain[Call OI]),OptionChain[Call OI],0),19)</f>
        <v>#N/A</v>
      </c>
      <c r="C14" s="19" t="e">
        <f>INDEX(OptionChain[],MATCH(MAX(OptionChain[Call OI]),OptionChain[Call OI],0),2)</f>
        <v>#N/A</v>
      </c>
      <c r="D14" s="19" t="e">
        <f>INDEX(OptionChain[],MATCH(MAX(OptionChain[Call OI]),OptionChain[Call OI],0),5)</f>
        <v>#N/A</v>
      </c>
      <c r="E14" s="19" t="e">
        <f>INDEX(OptionChain[],MATCH(MAX(OptionChain[Call OI]),OptionChain[Call OI],0),1)</f>
        <v>#N/A</v>
      </c>
      <c r="F14" s="19" t="e">
        <f>INDEX(OptionChain[],MATCH(MAX(OptionChain[Call OI]),OptionChain[Call OI],0),4)</f>
        <v>#N/A</v>
      </c>
      <c r="G14" s="19" t="e">
        <f>INDEX(OptionChain[],MATCH(MAX(OptionChain[Call OI]),OptionChain[Call OI],0),8)</f>
        <v>#N/A</v>
      </c>
      <c r="H14" s="19" t="e">
        <f>INDEX(OptionChain[],MATCH(MAX(OptionChain[Put OI]),OptionChain[Put OI],0),20)</f>
        <v>#N/A</v>
      </c>
      <c r="I14" s="19" t="e">
        <f>INDEX(OptionChain[],MATCH(MAX(OptionChain[Put OI]),OptionChain[Put OI],0),10)</f>
        <v>#N/A</v>
      </c>
      <c r="J14" s="19" t="e">
        <f>INDEX(OptionChain[],MATCH(MAX(OptionChain[Put OI]),OptionChain[Put OI],0),13)</f>
        <v>#N/A</v>
      </c>
      <c r="K14" s="19" t="e">
        <f>INDEX(OptionChain[],MATCH(MAX(OptionChain[Put OI]),OptionChain[Put OI],0),9)</f>
        <v>#N/A</v>
      </c>
      <c r="L14" s="19" t="e">
        <f>INDEX(OptionChain[],MATCH(MAX(OptionChain[Put OI]),OptionChain[Put OI],0),12)</f>
        <v>#N/A</v>
      </c>
      <c r="M14" s="19" t="e">
        <f>INDEX(OptionChain[],MATCH(MAX(OptionChain[Put OI]),OptionChain[Put OI],0),8)</f>
        <v>#N/A</v>
      </c>
    </row>
    <row r="15" spans="1:18" x14ac:dyDescent="0.3">
      <c r="A15" s="12"/>
      <c r="B15" s="19" t="e">
        <f>INDEX(OptionChain[],MATCH(LARGE(OptionChain[Call OI],2),OptionChain[Call OI],0),19)</f>
        <v>#NUM!</v>
      </c>
      <c r="C15" s="19" t="e">
        <f>INDEX(OptionChain[],MATCH(LARGE(OptionChain[Call OI],2),OptionChain[Call OI],0),2)</f>
        <v>#NUM!</v>
      </c>
      <c r="D15" s="19" t="e">
        <f>INDEX(OptionChain[],MATCH(LARGE(OptionChain[Call OI],2),OptionChain[Call OI],0),5)</f>
        <v>#NUM!</v>
      </c>
      <c r="E15" s="19" t="e">
        <f>INDEX(OptionChain[],MATCH(LARGE(OptionChain[Call OI],2),OptionChain[Call OI],0),1)</f>
        <v>#NUM!</v>
      </c>
      <c r="F15" s="19" t="e">
        <f>INDEX(OptionChain[],MATCH(LARGE(OptionChain[Call OI],2),OptionChain[Call OI],0),4)</f>
        <v>#NUM!</v>
      </c>
      <c r="G15" s="19" t="e">
        <f>INDEX(OptionChain[],MATCH(LARGE(OptionChain[Call OI],2),OptionChain[Call OI],0),8)</f>
        <v>#NUM!</v>
      </c>
      <c r="H15" s="19" t="e">
        <f>INDEX(OptionChain[],MATCH(LARGE(OptionChain[Put OI],2),OptionChain[Put OI],0),20)</f>
        <v>#NUM!</v>
      </c>
      <c r="I15" s="19" t="e">
        <f>INDEX(OptionChain[],MATCH(LARGE(OptionChain[Put OI],2),OptionChain[Put OI],0),10)</f>
        <v>#NUM!</v>
      </c>
      <c r="J15" s="19" t="e">
        <f>INDEX(OptionChain[],MATCH(LARGE(OptionChain[Put OI],2),OptionChain[Put OI],0),13)</f>
        <v>#NUM!</v>
      </c>
      <c r="K15" s="19" t="e">
        <f>INDEX(OptionChain[],MATCH(LARGE(OptionChain[Put OI],2),OptionChain[Put OI],0),9)</f>
        <v>#NUM!</v>
      </c>
      <c r="L15" s="19" t="e">
        <f>INDEX(OptionChain[],MATCH(LARGE(OptionChain[Put OI],2),OptionChain[Put OI],0),12)</f>
        <v>#NUM!</v>
      </c>
      <c r="M15" s="19" t="e">
        <f>INDEX(OptionChain[],MATCH(LARGE(OptionChain[Put OI],2),OptionChain[Put OI],0),8)</f>
        <v>#NUM!</v>
      </c>
    </row>
    <row r="16" spans="1:18" x14ac:dyDescent="0.3">
      <c r="A16" s="12"/>
      <c r="B16" s="19" t="e">
        <f>INDEX(OptionChain[],MATCH(LARGE(OptionChain[Call OI],3),OptionChain[Call OI],0),19)</f>
        <v>#NUM!</v>
      </c>
      <c r="C16" s="19" t="e">
        <f>INDEX(OptionChain[],MATCH(LARGE(OptionChain[Call OI],3),OptionChain[Call OI],0),2)</f>
        <v>#NUM!</v>
      </c>
      <c r="D16" s="19" t="e">
        <f>INDEX(OptionChain[],MATCH(LARGE(OptionChain[Call OI],3),OptionChain[Call OI],0),5)</f>
        <v>#NUM!</v>
      </c>
      <c r="E16" s="19" t="e">
        <f>INDEX(OptionChain[],MATCH(LARGE(OptionChain[Call OI],3),OptionChain[Call OI],0),1)</f>
        <v>#NUM!</v>
      </c>
      <c r="F16" s="19" t="e">
        <f>INDEX(OptionChain[],MATCH(LARGE(OptionChain[Call OI],3),OptionChain[Call OI],0),4)</f>
        <v>#NUM!</v>
      </c>
      <c r="G16" s="19" t="e">
        <f>INDEX(OptionChain[],MATCH(LARGE(OptionChain[Call OI],3),OptionChain[Call OI],0),8)</f>
        <v>#NUM!</v>
      </c>
      <c r="H16" s="19" t="e">
        <f>INDEX(OptionChain[],MATCH(LARGE(OptionChain[Put OI],3),OptionChain[Put OI],0),20)</f>
        <v>#NUM!</v>
      </c>
      <c r="I16" s="19" t="e">
        <f>INDEX(OptionChain[],MATCH(LARGE(OptionChain[Put OI],3),OptionChain[Put OI],0),10)</f>
        <v>#NUM!</v>
      </c>
      <c r="J16" s="19" t="e">
        <f>INDEX(OptionChain[],MATCH(LARGE(OptionChain[Put OI],3),OptionChain[Put OI],0),13)</f>
        <v>#NUM!</v>
      </c>
      <c r="K16" s="19" t="e">
        <f>INDEX(OptionChain[],MATCH(LARGE(OptionChain[Put OI],3),OptionChain[Put OI],0),9)</f>
        <v>#NUM!</v>
      </c>
      <c r="L16" s="19" t="e">
        <f>INDEX(OptionChain[],MATCH(LARGE(OptionChain[Put OI],3),OptionChain[Put OI],0),12)</f>
        <v>#NUM!</v>
      </c>
      <c r="M16" s="19" t="e">
        <f>INDEX(OptionChain[],MATCH(LARGE(OptionChain[Put OI],3),OptionChain[Put OI],0),8)</f>
        <v>#NUM!</v>
      </c>
    </row>
    <row r="17" spans="1:15" x14ac:dyDescent="0.3">
      <c r="A17" s="12"/>
      <c r="B17" s="19" t="e">
        <f>INDEX(OptionChain[],MATCH(LARGE(OptionChain[Call OI],4),OptionChain[Call OI],0),19)</f>
        <v>#NUM!</v>
      </c>
      <c r="C17" s="19" t="e">
        <f>INDEX(OptionChain[],MATCH(LARGE(OptionChain[Call OI],4),OptionChain[Call OI],0),2)</f>
        <v>#NUM!</v>
      </c>
      <c r="D17" s="19" t="e">
        <f>INDEX(OptionChain[],MATCH(LARGE(OptionChain[Call OI],4),OptionChain[Call OI],0),5)</f>
        <v>#NUM!</v>
      </c>
      <c r="E17" s="19" t="e">
        <f>INDEX(OptionChain[],MATCH(LARGE(OptionChain[Call OI],4),OptionChain[Call OI],0),1)</f>
        <v>#NUM!</v>
      </c>
      <c r="F17" s="19" t="e">
        <f>INDEX(OptionChain[],MATCH(LARGE(OptionChain[Call OI],4),OptionChain[Call OI],0),4)</f>
        <v>#NUM!</v>
      </c>
      <c r="G17" s="19" t="e">
        <f>INDEX(OptionChain[],MATCH(LARGE(OptionChain[Call OI],4),OptionChain[Call OI],0),8)</f>
        <v>#NUM!</v>
      </c>
      <c r="H17" s="19" t="e">
        <f>INDEX(OptionChain[],MATCH(LARGE(OptionChain[Put OI],4),OptionChain[Put OI],0),20)</f>
        <v>#NUM!</v>
      </c>
      <c r="I17" s="19" t="e">
        <f>INDEX(OptionChain[],MATCH(LARGE(OptionChain[Put OI],4),OptionChain[Put OI],0),10)</f>
        <v>#NUM!</v>
      </c>
      <c r="J17" s="19" t="e">
        <f>INDEX(OptionChain[],MATCH(LARGE(OptionChain[Put OI],4),OptionChain[Put OI],0),13)</f>
        <v>#NUM!</v>
      </c>
      <c r="K17" s="19" t="e">
        <f>INDEX(OptionChain[],MATCH(LARGE(OptionChain[Put OI],4),OptionChain[Put OI],0),9)</f>
        <v>#NUM!</v>
      </c>
      <c r="L17" s="19" t="e">
        <f>INDEX(OptionChain[],MATCH(LARGE(OptionChain[Put OI],4),OptionChain[Put OI],0),12)</f>
        <v>#NUM!</v>
      </c>
      <c r="M17" s="19" t="e">
        <f>INDEX(OptionChain[],MATCH(LARGE(OptionChain[Put OI],4),OptionChain[Put OI],0),8)</f>
        <v>#NUM!</v>
      </c>
    </row>
    <row r="18" spans="1:15" x14ac:dyDescent="0.3">
      <c r="A18" s="12"/>
      <c r="B18" s="19" t="e">
        <f>INDEX(OptionChain[],MATCH(LARGE(OptionChain[Call OI],6),OptionChain[Call OI],0),19)</f>
        <v>#NUM!</v>
      </c>
      <c r="C18" s="19" t="e">
        <f>INDEX(OptionChain[],MATCH(LARGE(OptionChain[Call OI],5),OptionChain[Call OI],0),2)</f>
        <v>#NUM!</v>
      </c>
      <c r="D18" s="19" t="e">
        <f>INDEX(OptionChain[],MATCH(LARGE(OptionChain[Call OI],5),OptionChain[Call OI],0),5)</f>
        <v>#NUM!</v>
      </c>
      <c r="E18" s="19" t="e">
        <f>INDEX(OptionChain[],MATCH(LARGE(OptionChain[Call OI],5),OptionChain[Call OI],0),1)</f>
        <v>#NUM!</v>
      </c>
      <c r="F18" s="19" t="e">
        <f>INDEX(OptionChain[],MATCH(LARGE(OptionChain[Call OI],5),OptionChain[Call OI],0),4)</f>
        <v>#NUM!</v>
      </c>
      <c r="G18" s="19" t="e">
        <f>INDEX(OptionChain[],MATCH(LARGE(OptionChain[Call OI],5),OptionChain[Call OI],0),8)</f>
        <v>#NUM!</v>
      </c>
      <c r="H18" s="19" t="e">
        <f>INDEX(OptionChain[],MATCH(LARGE(OptionChain[Put OI],5),OptionChain[Put OI],0),20)</f>
        <v>#NUM!</v>
      </c>
      <c r="I18" s="19" t="e">
        <f>INDEX(OptionChain[],MATCH(LARGE(OptionChain[Put OI],5),OptionChain[Put OI],0),10)</f>
        <v>#NUM!</v>
      </c>
      <c r="J18" s="19" t="e">
        <f>INDEX(OptionChain[],MATCH(LARGE(OptionChain[Put OI],5),OptionChain[Put OI],0),13)</f>
        <v>#NUM!</v>
      </c>
      <c r="K18" s="19" t="e">
        <f>INDEX(OptionChain[],MATCH(LARGE(OptionChain[Put OI],5),OptionChain[Put OI],0),9)</f>
        <v>#NUM!</v>
      </c>
      <c r="L18" s="19" t="e">
        <f>INDEX(OptionChain[],MATCH(LARGE(OptionChain[Put OI],5),OptionChain[Put OI],0),12)</f>
        <v>#NUM!</v>
      </c>
      <c r="M18" s="19" t="e">
        <f>INDEX(OptionChain[],MATCH(LARGE(OptionChain[Put OI],5),OptionChain[Put OI],0),8)</f>
        <v>#NUM!</v>
      </c>
    </row>
    <row r="19" spans="1:15" x14ac:dyDescent="0.3">
      <c r="A19" s="12"/>
      <c r="B19" s="19" t="e">
        <f>INDEX(OptionChain[],MATCH(LARGE(OptionChain[Call OI],6),OptionChain[Call OI],0),19)</f>
        <v>#NUM!</v>
      </c>
      <c r="C19" s="19" t="e">
        <f>INDEX(OptionChain[],MATCH(LARGE(OptionChain[Call OI],6),OptionChain[Call OI],0),2)</f>
        <v>#NUM!</v>
      </c>
      <c r="D19" s="19" t="e">
        <f>INDEX(OptionChain[],MATCH(LARGE(OptionChain[Call OI],6),OptionChain[Call OI],0),5)</f>
        <v>#NUM!</v>
      </c>
      <c r="E19" s="19" t="e">
        <f>INDEX(OptionChain[],MATCH(LARGE(OptionChain[Call OI],6),OptionChain[Call OI],0),1)</f>
        <v>#NUM!</v>
      </c>
      <c r="F19" s="19" t="e">
        <f>INDEX(OptionChain[],MATCH(LARGE(OptionChain[Call OI],6),OptionChain[Call OI],0),4)</f>
        <v>#NUM!</v>
      </c>
      <c r="G19" s="19" t="e">
        <f>INDEX(OptionChain[],MATCH(LARGE(OptionChain[Call OI],6),OptionChain[Call OI],0),8)</f>
        <v>#NUM!</v>
      </c>
      <c r="H19" s="19" t="e">
        <f>INDEX(OptionChain[],MATCH(LARGE(OptionChain[Put OI],6),OptionChain[Put OI],0),20)</f>
        <v>#NUM!</v>
      </c>
      <c r="I19" s="19" t="e">
        <f>INDEX(OptionChain[],MATCH(LARGE(OptionChain[Put OI],6),OptionChain[Put OI],0),10)</f>
        <v>#NUM!</v>
      </c>
      <c r="J19" s="19" t="e">
        <f>INDEX(OptionChain[],MATCH(LARGE(OptionChain[Put OI],6),OptionChain[Put OI],0),13)</f>
        <v>#NUM!</v>
      </c>
      <c r="K19" s="19" t="e">
        <f>INDEX(OptionChain[],MATCH(LARGE(OptionChain[Put OI],6),OptionChain[Put OI],0),9)</f>
        <v>#NUM!</v>
      </c>
      <c r="L19" s="19" t="e">
        <f>INDEX(OptionChain[],MATCH(LARGE(OptionChain[Put OI],6),OptionChain[Put OI],0),12)</f>
        <v>#NUM!</v>
      </c>
      <c r="M19" s="19" t="e">
        <f>INDEX(OptionChain[],MATCH(LARGE(OptionChain[Put OI],6),OptionChain[Put OI],0),8)</f>
        <v>#NUM!</v>
      </c>
    </row>
    <row r="20" spans="1:15" x14ac:dyDescent="0.3">
      <c r="A20" s="12"/>
      <c r="B20" s="20"/>
      <c r="C20" s="13"/>
      <c r="D20" s="13" t="e">
        <f>AVEDEV(Table79[Net OI])</f>
        <v>#N/A</v>
      </c>
      <c r="E20" s="13" t="e">
        <f>SUBTOTAL(101,Table79[Price Chg])</f>
        <v>#N/A</v>
      </c>
      <c r="F20" s="13" t="e">
        <f>SUBTOTAL(101,Table79[LTP])</f>
        <v>#N/A</v>
      </c>
      <c r="G20" s="12"/>
      <c r="H20" s="20"/>
      <c r="I20" s="13"/>
      <c r="J20" s="13" t="e">
        <f>AVEDEV(Table793[Net OI])</f>
        <v>#N/A</v>
      </c>
      <c r="K20" s="13" t="e">
        <f>SUBTOTAL(101,Table793[Price Chg])</f>
        <v>#N/A</v>
      </c>
      <c r="L20" s="13" t="e">
        <f>SUBTOTAL(101,Table793[LTP])</f>
        <v>#N/A</v>
      </c>
      <c r="M20" s="12"/>
    </row>
    <row r="21" spans="1:15" x14ac:dyDescent="0.3">
      <c r="A21" s="12"/>
      <c r="B21" s="12"/>
      <c r="C21" s="12"/>
      <c r="D21" s="12"/>
      <c r="E21" s="12"/>
      <c r="F21" s="12"/>
      <c r="G21" s="12"/>
      <c r="I21" s="12"/>
      <c r="J21" s="12"/>
      <c r="K21" s="12"/>
      <c r="L21" s="12"/>
      <c r="M21" s="12"/>
      <c r="N21" s="12"/>
      <c r="O21" s="12"/>
    </row>
    <row r="22" spans="1:15" x14ac:dyDescent="0.3">
      <c r="A22" s="12"/>
    </row>
  </sheetData>
  <mergeCells count="3">
    <mergeCell ref="Q8:R8"/>
    <mergeCell ref="B12:G12"/>
    <mergeCell ref="H12:M12"/>
  </mergeCells>
  <conditionalFormatting sqref="E13:G13 B14:G20">
    <cfRule type="containsText" dxfId="7" priority="12" operator="containsText" text="BEARISH">
      <formula>NOT(ISERROR(SEARCH("BEARISH",B13)))</formula>
    </cfRule>
    <cfRule type="containsText" dxfId="6" priority="13" operator="containsText" text="BULLISH">
      <formula>NOT(ISERROR(SEARCH("BULLISH",B13)))</formula>
    </cfRule>
  </conditionalFormatting>
  <conditionalFormatting sqref="B13:D13">
    <cfRule type="containsText" dxfId="5" priority="5" operator="containsText" text="BEARISH">
      <formula>NOT(ISERROR(SEARCH("BEARISH",B13)))</formula>
    </cfRule>
    <cfRule type="containsText" dxfId="4" priority="6" operator="containsText" text="BULLISH">
      <formula>NOT(ISERROR(SEARCH("BULLISH",B13)))</formula>
    </cfRule>
  </conditionalFormatting>
  <conditionalFormatting sqref="K13:M13 H14:M19">
    <cfRule type="containsText" dxfId="3" priority="3" operator="containsText" text="BEARISH">
      <formula>NOT(ISERROR(SEARCH("BEARISH",H13)))</formula>
    </cfRule>
    <cfRule type="containsText" dxfId="2" priority="4" operator="containsText" text="BULLISH">
      <formula>NOT(ISERROR(SEARCH("BULLISH",H13)))</formula>
    </cfRule>
  </conditionalFormatting>
  <conditionalFormatting sqref="H13:J13">
    <cfRule type="containsText" dxfId="1" priority="1" operator="containsText" text="BEARISH">
      <formula>NOT(ISERROR(SEARCH("BEARISH",H13)))</formula>
    </cfRule>
    <cfRule type="containsText" dxfId="0" priority="2" operator="containsText" text="BULLISH">
      <formula>NOT(ISERROR(SEARCH("BULLISH",H13)))</formula>
    </cfRule>
  </conditionalFormatting>
  <pageMargins left="0.7" right="0.7" top="0.75" bottom="0.75" header="0.3" footer="0.3"/>
  <pageSetup fitToWidth="0" fitToHeight="0" orientation="portrait" r:id="rId1"/>
  <drawing r:id="rId2"/>
  <picture r:id="rId3"/>
  <tableParts count="2">
    <tablePart r:id="rId4"/>
    <tablePart r:id="rId5"/>
  </tableParts>
  <extLst>
    <ext xmlns:x14="http://schemas.microsoft.com/office/spreadsheetml/2009/9/main" uri="{A8765BA9-456A-4dab-B4F3-ACF838C121DE}">
      <x14:slicerList>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7"/>
  <sheetViews>
    <sheetView workbookViewId="0">
      <selection activeCell="B12" sqref="B12"/>
    </sheetView>
  </sheetViews>
  <sheetFormatPr defaultRowHeight="14.4" x14ac:dyDescent="0.3"/>
  <cols>
    <col min="1" max="1" width="12.5546875" bestFit="1" customWidth="1"/>
    <col min="2" max="2" width="11.5546875" bestFit="1" customWidth="1"/>
    <col min="3" max="3" width="10" bestFit="1" customWidth="1"/>
    <col min="4" max="9" width="15.5546875" bestFit="1" customWidth="1"/>
    <col min="10" max="10" width="10.77734375" bestFit="1" customWidth="1"/>
    <col min="24" max="24" width="12.5546875" bestFit="1" customWidth="1"/>
    <col min="25" max="25" width="15.88671875" bestFit="1" customWidth="1"/>
    <col min="26" max="26" width="10" bestFit="1" customWidth="1"/>
  </cols>
  <sheetData>
    <row r="3" spans="1:26" x14ac:dyDescent="0.3">
      <c r="A3" s="2" t="s">
        <v>22</v>
      </c>
      <c r="B3" t="s">
        <v>71</v>
      </c>
      <c r="C3" t="s">
        <v>73</v>
      </c>
    </row>
    <row r="4" spans="1:26" x14ac:dyDescent="0.3">
      <c r="A4" s="3" t="s">
        <v>74</v>
      </c>
      <c r="B4" s="4"/>
      <c r="C4" s="4"/>
    </row>
    <row r="5" spans="1:26" x14ac:dyDescent="0.3">
      <c r="A5" s="3" t="s">
        <v>23</v>
      </c>
      <c r="B5" s="4"/>
      <c r="C5" s="4"/>
      <c r="X5" s="2" t="s">
        <v>22</v>
      </c>
      <c r="Y5" t="s">
        <v>72</v>
      </c>
      <c r="Z5" t="s">
        <v>73</v>
      </c>
    </row>
    <row r="6" spans="1:26" x14ac:dyDescent="0.3">
      <c r="X6" s="3" t="s">
        <v>74</v>
      </c>
      <c r="Y6" s="4"/>
      <c r="Z6" s="4"/>
    </row>
    <row r="7" spans="1:26" x14ac:dyDescent="0.3">
      <c r="X7" s="3" t="s">
        <v>23</v>
      </c>
      <c r="Y7" s="4"/>
      <c r="Z7" s="4"/>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2"/>
  <sheetViews>
    <sheetView tabSelected="1" workbookViewId="0">
      <selection activeCell="C20" sqref="C20"/>
    </sheetView>
  </sheetViews>
  <sheetFormatPr defaultRowHeight="14.4" x14ac:dyDescent="0.3"/>
  <cols>
    <col min="2" max="2" width="11.33203125" customWidth="1"/>
    <col min="3" max="3" width="11" customWidth="1"/>
    <col min="4" max="4" width="11.5546875" customWidth="1"/>
    <col min="5" max="5" width="11.5546875" bestFit="1" customWidth="1"/>
  </cols>
  <sheetData>
    <row r="1" spans="1:6" x14ac:dyDescent="0.3">
      <c r="A1" t="s">
        <v>0</v>
      </c>
      <c r="B1" t="s">
        <v>75</v>
      </c>
      <c r="C1" t="s">
        <v>70</v>
      </c>
      <c r="D1" t="s">
        <v>65</v>
      </c>
      <c r="E1" t="s">
        <v>68</v>
      </c>
      <c r="F1" t="s">
        <v>69</v>
      </c>
    </row>
    <row r="2" spans="1:6" x14ac:dyDescent="0.3">
      <c r="A2" s="27"/>
    </row>
  </sheetData>
  <pageMargins left="0.7" right="0.7" top="0.75" bottom="0.75" header="0.3" footer="0.3"/>
  <pageSetup paperSize="9"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7"/>
  <sheetViews>
    <sheetView workbookViewId="0">
      <selection activeCell="A2" sqref="A2"/>
    </sheetView>
  </sheetViews>
  <sheetFormatPr defaultRowHeight="14.4" x14ac:dyDescent="0.3"/>
  <sheetData>
    <row r="1" spans="1:2" x14ac:dyDescent="0.3">
      <c r="A1" t="s">
        <v>35</v>
      </c>
      <c r="B1" t="s">
        <v>36</v>
      </c>
    </row>
    <row r="2" spans="1:2" x14ac:dyDescent="0.3">
      <c r="A2">
        <f>ROUND(SUM(OptionChain[Call OI])/100000,2)</f>
        <v>0</v>
      </c>
      <c r="B2">
        <f>ROUND(SUM(OptionChain[Put OI])/100000,2)</f>
        <v>0</v>
      </c>
    </row>
    <row r="6" spans="1:2" x14ac:dyDescent="0.3">
      <c r="A6" t="s">
        <v>35</v>
      </c>
      <c r="B6" t="s">
        <v>36</v>
      </c>
    </row>
    <row r="7" spans="1:2" x14ac:dyDescent="0.3">
      <c r="A7">
        <f>ROUND(SUM(OptionChain[Call OI Chg])/100000,2)</f>
        <v>0</v>
      </c>
      <c r="B7">
        <f>ROUND(SUM(OptionChain[Put OI Chg])/100000,2)</f>
        <v>0</v>
      </c>
    </row>
  </sheetData>
  <pageMargins left="0.7" right="0.7" top="0.75" bottom="0.75" header="0.3" footer="0.3"/>
  <drawing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T250"/>
  <sheetViews>
    <sheetView workbookViewId="0">
      <selection activeCell="M15" sqref="M15"/>
    </sheetView>
  </sheetViews>
  <sheetFormatPr defaultRowHeight="14.4" x14ac:dyDescent="0.3"/>
  <cols>
    <col min="5" max="5" width="7.77734375" customWidth="1"/>
    <col min="7" max="7" width="10.109375" customWidth="1"/>
    <col min="8" max="8" width="11.88671875" customWidth="1"/>
    <col min="10" max="10" width="9.21875" customWidth="1"/>
    <col min="15" max="15" width="20.109375" bestFit="1" customWidth="1"/>
    <col min="16" max="16" width="12.44140625" customWidth="1"/>
    <col min="17" max="18" width="12" bestFit="1" customWidth="1"/>
    <col min="19" max="19" width="17.88671875" bestFit="1" customWidth="1"/>
    <col min="20" max="20" width="18.44140625" bestFit="1" customWidth="1"/>
    <col min="21" max="21" width="4.5546875" bestFit="1" customWidth="1"/>
  </cols>
  <sheetData>
    <row r="1" spans="1:20" x14ac:dyDescent="0.3">
      <c r="A1" t="s">
        <v>55</v>
      </c>
      <c r="B1" t="s">
        <v>41</v>
      </c>
      <c r="C1" t="s">
        <v>42</v>
      </c>
      <c r="D1" t="s">
        <v>43</v>
      </c>
      <c r="E1" t="s">
        <v>44</v>
      </c>
      <c r="F1" t="s">
        <v>45</v>
      </c>
      <c r="G1" t="s">
        <v>46</v>
      </c>
      <c r="H1" t="s">
        <v>40</v>
      </c>
      <c r="I1" t="s">
        <v>47</v>
      </c>
      <c r="J1" t="s">
        <v>48</v>
      </c>
      <c r="K1" t="s">
        <v>49</v>
      </c>
      <c r="L1" t="s">
        <v>50</v>
      </c>
      <c r="M1" t="s">
        <v>51</v>
      </c>
      <c r="N1" t="s">
        <v>52</v>
      </c>
      <c r="O1" t="s">
        <v>53</v>
      </c>
      <c r="P1" t="s">
        <v>54</v>
      </c>
      <c r="Q1" t="s">
        <v>56</v>
      </c>
      <c r="R1" t="s">
        <v>57</v>
      </c>
      <c r="S1" t="s">
        <v>63</v>
      </c>
      <c r="T1" t="s">
        <v>64</v>
      </c>
    </row>
    <row r="2" spans="1:20" x14ac:dyDescent="0.3">
      <c r="H2" s="4"/>
      <c r="P2" t="str">
        <f>IF(OptionChain[[#This Row],[Strike Price]]&lt;&gt;"", IFERROR($H2*SUM(E$2:$E2)-SUMPRODUCT($H$2:H2,$E$2:E2),0),"")</f>
        <v/>
      </c>
      <c r="Q2" t="str">
        <f>IF(OptionChain[[#This Row],[Strike Price]]&lt;&gt;"",IFERROR(SUMPRODUCT($H2:H$158,$M2:M$158)-$H2*SUM($M2:M$158),0),"")</f>
        <v/>
      </c>
      <c r="R2" s="4" t="str">
        <f>IFERROR(OptionChain[[#This Row],[Call Value]]+OptionChain[[#This Row],[Put Value]],"")</f>
        <v/>
      </c>
      <c r="S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 spans="1:20" x14ac:dyDescent="0.3">
      <c r="H3" s="4"/>
      <c r="P3" t="str">
        <f>IF(OptionChain[[#This Row],[Strike Price]]&lt;&gt;"", IFERROR($H3*SUM(E$2:$E3)-SUMPRODUCT($H$2:H3,$E$2:E3),0),"")</f>
        <v/>
      </c>
      <c r="Q3" t="str">
        <f>IF(OptionChain[[#This Row],[Strike Price]]&lt;&gt;"",IFERROR(SUMPRODUCT($H3:H$158,$M3:M$158)-$H3*SUM($M3:M$158),0),"")</f>
        <v/>
      </c>
      <c r="R3" s="4" t="str">
        <f>IFERROR(OptionChain[[#This Row],[Call Value]]+OptionChain[[#This Row],[Put Value]],"")</f>
        <v/>
      </c>
      <c r="S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 spans="1:20" x14ac:dyDescent="0.3">
      <c r="H4" s="4"/>
      <c r="P4" t="str">
        <f>IF(OptionChain[[#This Row],[Strike Price]]&lt;&gt;"", IFERROR($H4*SUM(E$2:$E4)-SUMPRODUCT($H$2:H4,$E$2:E4),0),"")</f>
        <v/>
      </c>
      <c r="Q4" t="str">
        <f>IF(OptionChain[[#This Row],[Strike Price]]&lt;&gt;"",IFERROR(SUMPRODUCT($H4:H$158,$M4:M$158)-$H4*SUM($M4:M$158),0),"")</f>
        <v/>
      </c>
      <c r="R4" s="4" t="str">
        <f>IFERROR(OptionChain[[#This Row],[Call Value]]+OptionChain[[#This Row],[Put Value]],"")</f>
        <v/>
      </c>
      <c r="S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 spans="1:20" x14ac:dyDescent="0.3">
      <c r="H5" s="4"/>
      <c r="P5" t="str">
        <f>IF(OptionChain[[#This Row],[Strike Price]]&lt;&gt;"", IFERROR($H5*SUM(E$2:$E5)-SUMPRODUCT($H$2:H5,$E$2:E5),0),"")</f>
        <v/>
      </c>
      <c r="Q5" t="str">
        <f>IF(OptionChain[[#This Row],[Strike Price]]&lt;&gt;"",IFERROR(SUMPRODUCT($H5:H$158,$M5:M$158)-$H5*SUM($M5:M$158),0),"")</f>
        <v/>
      </c>
      <c r="R5" s="4" t="str">
        <f>IFERROR(OptionChain[[#This Row],[Call Value]]+OptionChain[[#This Row],[Put Value]],"")</f>
        <v/>
      </c>
      <c r="S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 spans="1:20" x14ac:dyDescent="0.3">
      <c r="H6" s="4"/>
      <c r="P6" t="str">
        <f>IF(OptionChain[[#This Row],[Strike Price]]&lt;&gt;"", IFERROR($H6*SUM(E$2:$E6)-SUMPRODUCT($H$2:H6,$E$2:E6),0),"")</f>
        <v/>
      </c>
      <c r="Q6" t="str">
        <f>IF(OptionChain[[#This Row],[Strike Price]]&lt;&gt;"",IFERROR(SUMPRODUCT($H6:H$158,$M6:M$158)-$H6*SUM($M6:M$158),0),"")</f>
        <v/>
      </c>
      <c r="R6" s="4" t="str">
        <f>IFERROR(OptionChain[[#This Row],[Call Value]]+OptionChain[[#This Row],[Put Value]],"")</f>
        <v/>
      </c>
      <c r="S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 spans="1:20" x14ac:dyDescent="0.3">
      <c r="H7" s="4"/>
      <c r="P7" t="str">
        <f>IF(OptionChain[[#This Row],[Strike Price]]&lt;&gt;"", IFERROR($H7*SUM(E$2:$E7)-SUMPRODUCT($H$2:H7,$E$2:E7),0),"")</f>
        <v/>
      </c>
      <c r="Q7" t="str">
        <f>IF(OptionChain[[#This Row],[Strike Price]]&lt;&gt;"",IFERROR(SUMPRODUCT($H7:H$158,$M7:M$158)-$H7*SUM($M7:M$158),0),"")</f>
        <v/>
      </c>
      <c r="R7" s="4" t="str">
        <f>IFERROR(OptionChain[[#This Row],[Call Value]]+OptionChain[[#This Row],[Put Value]],"")</f>
        <v/>
      </c>
      <c r="S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 spans="1:20" x14ac:dyDescent="0.3">
      <c r="H8" s="4"/>
      <c r="P8" t="str">
        <f>IF(OptionChain[[#This Row],[Strike Price]]&lt;&gt;"", IFERROR($H8*SUM(E$2:$E8)-SUMPRODUCT($H$2:H8,$E$2:E8),0),"")</f>
        <v/>
      </c>
      <c r="Q8" t="str">
        <f>IF(OptionChain[[#This Row],[Strike Price]]&lt;&gt;"",IFERROR(SUMPRODUCT($H8:H$158,$M8:M$158)-$H8*SUM($M8:M$158),0),"")</f>
        <v/>
      </c>
      <c r="R8" s="4" t="str">
        <f>IFERROR(OptionChain[[#This Row],[Call Value]]+OptionChain[[#This Row],[Put Value]],"")</f>
        <v/>
      </c>
      <c r="S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 spans="1:20" x14ac:dyDescent="0.3">
      <c r="H9" s="4"/>
      <c r="P9" t="str">
        <f>IF(OptionChain[[#This Row],[Strike Price]]&lt;&gt;"", IFERROR($H9*SUM(E$2:$E9)-SUMPRODUCT($H$2:H9,$E$2:E9),0),"")</f>
        <v/>
      </c>
      <c r="Q9" t="str">
        <f>IF(OptionChain[[#This Row],[Strike Price]]&lt;&gt;"",IFERROR(SUMPRODUCT($H9:H$158,$M9:M$158)-$H9*SUM($M9:M$158),0),"")</f>
        <v/>
      </c>
      <c r="R9" s="4" t="str">
        <f>IFERROR(OptionChain[[#This Row],[Call Value]]+OptionChain[[#This Row],[Put Value]],"")</f>
        <v/>
      </c>
      <c r="S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 spans="1:20" x14ac:dyDescent="0.3">
      <c r="H10" s="4"/>
      <c r="P10" t="str">
        <f>IF(OptionChain[[#This Row],[Strike Price]]&lt;&gt;"", IFERROR($H10*SUM(E$2:$E10)-SUMPRODUCT($H$2:H10,$E$2:E10),0),"")</f>
        <v/>
      </c>
      <c r="Q10" t="str">
        <f>IF(OptionChain[[#This Row],[Strike Price]]&lt;&gt;"",IFERROR(SUMPRODUCT($H10:H$158,$M10:M$158)-$H10*SUM($M10:M$158),0),"")</f>
        <v/>
      </c>
      <c r="R10" s="4" t="str">
        <f>IFERROR(OptionChain[[#This Row],[Call Value]]+OptionChain[[#This Row],[Put Value]],"")</f>
        <v/>
      </c>
      <c r="S1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 spans="1:20" x14ac:dyDescent="0.3">
      <c r="H11" s="4"/>
      <c r="P11" t="str">
        <f>IF(OptionChain[[#This Row],[Strike Price]]&lt;&gt;"", IFERROR($H11*SUM(E$2:$E11)-SUMPRODUCT($H$2:H11,$E$2:E11),0),"")</f>
        <v/>
      </c>
      <c r="Q11" t="str">
        <f>IF(OptionChain[[#This Row],[Strike Price]]&lt;&gt;"",IFERROR(SUMPRODUCT($H11:H$158,$M11:M$158)-$H11*SUM($M11:M$158),0),"")</f>
        <v/>
      </c>
      <c r="R11" s="4" t="str">
        <f>IFERROR(OptionChain[[#This Row],[Call Value]]+OptionChain[[#This Row],[Put Value]],"")</f>
        <v/>
      </c>
      <c r="S1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 spans="1:20" x14ac:dyDescent="0.3">
      <c r="H12" s="4"/>
      <c r="P12" t="str">
        <f>IF(OptionChain[[#This Row],[Strike Price]]&lt;&gt;"", IFERROR($H12*SUM(E$2:$E12)-SUMPRODUCT($H$2:H12,$E$2:E12),0),"")</f>
        <v/>
      </c>
      <c r="Q12" t="str">
        <f>IF(OptionChain[[#This Row],[Strike Price]]&lt;&gt;"",IFERROR(SUMPRODUCT($H12:H$158,$M12:M$158)-$H12*SUM($M12:M$158),0),"")</f>
        <v/>
      </c>
      <c r="R12" s="4" t="str">
        <f>IFERROR(OptionChain[[#This Row],[Call Value]]+OptionChain[[#This Row],[Put Value]],"")</f>
        <v/>
      </c>
      <c r="S1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 spans="1:20" x14ac:dyDescent="0.3">
      <c r="H13" s="4"/>
      <c r="P13" t="str">
        <f>IF(OptionChain[[#This Row],[Strike Price]]&lt;&gt;"", IFERROR($H13*SUM(E$2:$E13)-SUMPRODUCT($H$2:H13,$E$2:E13),0),"")</f>
        <v/>
      </c>
      <c r="Q13" t="str">
        <f>IF(OptionChain[[#This Row],[Strike Price]]&lt;&gt;"",IFERROR(SUMPRODUCT($H13:H$158,$M13:M$158)-$H13*SUM($M13:M$158),0),"")</f>
        <v/>
      </c>
      <c r="R13" s="4" t="str">
        <f>IFERROR(OptionChain[[#This Row],[Call Value]]+OptionChain[[#This Row],[Put Value]],"")</f>
        <v/>
      </c>
      <c r="S1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 spans="1:20" x14ac:dyDescent="0.3">
      <c r="H14" s="4"/>
      <c r="P14" t="str">
        <f>IF(OptionChain[[#This Row],[Strike Price]]&lt;&gt;"", IFERROR($H14*SUM(E$2:$E14)-SUMPRODUCT($H$2:H14,$E$2:E14),0),"")</f>
        <v/>
      </c>
      <c r="Q14" t="str">
        <f>IF(OptionChain[[#This Row],[Strike Price]]&lt;&gt;"",IFERROR(SUMPRODUCT($H14:H$158,$M14:M$158)-$H14*SUM($M14:M$158),0),"")</f>
        <v/>
      </c>
      <c r="R14" s="4" t="str">
        <f>IFERROR(OptionChain[[#This Row],[Call Value]]+OptionChain[[#This Row],[Put Value]],"")</f>
        <v/>
      </c>
      <c r="S1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 spans="1:20" x14ac:dyDescent="0.3">
      <c r="H15" s="4"/>
      <c r="P15" t="str">
        <f>IF(OptionChain[[#This Row],[Strike Price]]&lt;&gt;"", IFERROR($H15*SUM(E$2:$E15)-SUMPRODUCT($H$2:H15,$E$2:E15),0),"")</f>
        <v/>
      </c>
      <c r="Q15" t="str">
        <f>IF(OptionChain[[#This Row],[Strike Price]]&lt;&gt;"",IFERROR(SUMPRODUCT($H15:H$158,$M15:M$158)-$H15*SUM($M15:M$158),0),"")</f>
        <v/>
      </c>
      <c r="R15" s="4" t="str">
        <f>IFERROR(OptionChain[[#This Row],[Call Value]]+OptionChain[[#This Row],[Put Value]],"")</f>
        <v/>
      </c>
      <c r="S1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 spans="1:20" x14ac:dyDescent="0.3">
      <c r="H16" s="4"/>
      <c r="P16" t="str">
        <f>IF(OptionChain[[#This Row],[Strike Price]]&lt;&gt;"", IFERROR($H16*SUM(E$2:$E16)-SUMPRODUCT($H$2:H16,$E$2:E16),0),"")</f>
        <v/>
      </c>
      <c r="Q16" t="str">
        <f>IF(OptionChain[[#This Row],[Strike Price]]&lt;&gt;"",IFERROR(SUMPRODUCT($H16:H$158,$M16:M$158)-$H16*SUM($M16:M$158),0),"")</f>
        <v/>
      </c>
      <c r="R16" s="4" t="str">
        <f>IFERROR(OptionChain[[#This Row],[Call Value]]+OptionChain[[#This Row],[Put Value]],"")</f>
        <v/>
      </c>
      <c r="S1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 spans="8:20" x14ac:dyDescent="0.3">
      <c r="H17" s="4"/>
      <c r="P17" t="str">
        <f>IF(OptionChain[[#This Row],[Strike Price]]&lt;&gt;"", IFERROR($H17*SUM(E$2:$E17)-SUMPRODUCT($H$2:H17,$E$2:E17),0),"")</f>
        <v/>
      </c>
      <c r="Q17" t="str">
        <f>IF(OptionChain[[#This Row],[Strike Price]]&lt;&gt;"",IFERROR(SUMPRODUCT($H17:H$158,$M17:M$158)-$H17*SUM($M17:M$158),0),"")</f>
        <v/>
      </c>
      <c r="R17" s="4" t="str">
        <f>IFERROR(OptionChain[[#This Row],[Call Value]]+OptionChain[[#This Row],[Put Value]],"")</f>
        <v/>
      </c>
      <c r="S1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 spans="8:20" x14ac:dyDescent="0.3">
      <c r="H18" s="4"/>
      <c r="P18" t="str">
        <f>IF(OptionChain[[#This Row],[Strike Price]]&lt;&gt;"", IFERROR($H18*SUM(E$2:$E18)-SUMPRODUCT($H$2:H18,$E$2:E18),0),"")</f>
        <v/>
      </c>
      <c r="Q18" t="str">
        <f>IF(OptionChain[[#This Row],[Strike Price]]&lt;&gt;"",IFERROR(SUMPRODUCT($H18:H$158,$M18:M$158)-$H18*SUM($M18:M$158),0),"")</f>
        <v/>
      </c>
      <c r="R18" s="4" t="str">
        <f>IFERROR(OptionChain[[#This Row],[Call Value]]+OptionChain[[#This Row],[Put Value]],"")</f>
        <v/>
      </c>
      <c r="S1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 spans="8:20" x14ac:dyDescent="0.3">
      <c r="H19" s="4"/>
      <c r="P19" t="str">
        <f>IF(OptionChain[[#This Row],[Strike Price]]&lt;&gt;"", IFERROR($H19*SUM(E$2:$E19)-SUMPRODUCT($H$2:H19,$E$2:E19),0),"")</f>
        <v/>
      </c>
      <c r="Q19" t="str">
        <f>IF(OptionChain[[#This Row],[Strike Price]]&lt;&gt;"",IFERROR(SUMPRODUCT($H19:H$158,$M19:M$158)-$H19*SUM($M19:M$158),0),"")</f>
        <v/>
      </c>
      <c r="R19" s="4" t="str">
        <f>IFERROR(OptionChain[[#This Row],[Call Value]]+OptionChain[[#This Row],[Put Value]],"")</f>
        <v/>
      </c>
      <c r="S1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 spans="8:20" x14ac:dyDescent="0.3">
      <c r="H20" s="4"/>
      <c r="P20" t="str">
        <f>IF(OptionChain[[#This Row],[Strike Price]]&lt;&gt;"", IFERROR($H20*SUM(E$2:$E20)-SUMPRODUCT($H$2:H20,$E$2:E20),0),"")</f>
        <v/>
      </c>
      <c r="Q20" t="str">
        <f>IF(OptionChain[[#This Row],[Strike Price]]&lt;&gt;"",IFERROR(SUMPRODUCT($H20:H$158,$M20:M$158)-$H20*SUM($M20:M$158),0),"")</f>
        <v/>
      </c>
      <c r="R20" s="4" t="str">
        <f>IFERROR(OptionChain[[#This Row],[Call Value]]+OptionChain[[#This Row],[Put Value]],"")</f>
        <v/>
      </c>
      <c r="S2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 spans="8:20" x14ac:dyDescent="0.3">
      <c r="H21" s="4"/>
      <c r="P21" t="str">
        <f>IF(OptionChain[[#This Row],[Strike Price]]&lt;&gt;"", IFERROR($H21*SUM(E$2:$E21)-SUMPRODUCT($H$2:H21,$E$2:E21),0),"")</f>
        <v/>
      </c>
      <c r="Q21" t="str">
        <f>IF(OptionChain[[#This Row],[Strike Price]]&lt;&gt;"",IFERROR(SUMPRODUCT($H21:H$158,$M21:M$158)-$H21*SUM($M21:M$158),0),"")</f>
        <v/>
      </c>
      <c r="R21" s="4" t="str">
        <f>IFERROR(OptionChain[[#This Row],[Call Value]]+OptionChain[[#This Row],[Put Value]],"")</f>
        <v/>
      </c>
      <c r="S2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 spans="8:20" x14ac:dyDescent="0.3">
      <c r="H22" s="4"/>
      <c r="P22" t="str">
        <f>IF(OptionChain[[#This Row],[Strike Price]]&lt;&gt;"", IFERROR($H22*SUM(E$2:$E22)-SUMPRODUCT($H$2:H22,$E$2:E22),0),"")</f>
        <v/>
      </c>
      <c r="Q22" t="str">
        <f>IF(OptionChain[[#This Row],[Strike Price]]&lt;&gt;"",IFERROR(SUMPRODUCT($H22:H$158,$M22:M$158)-$H22*SUM($M22:M$158),0),"")</f>
        <v/>
      </c>
      <c r="R22" s="4" t="str">
        <f>IFERROR(OptionChain[[#This Row],[Call Value]]+OptionChain[[#This Row],[Put Value]],"")</f>
        <v/>
      </c>
      <c r="S2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 spans="8:20" x14ac:dyDescent="0.3">
      <c r="H23" s="4"/>
      <c r="P23" t="str">
        <f>IF(OptionChain[[#This Row],[Strike Price]]&lt;&gt;"", IFERROR($H23*SUM(E$2:$E23)-SUMPRODUCT($H$2:H23,$E$2:E23),0),"")</f>
        <v/>
      </c>
      <c r="Q23" t="str">
        <f>IF(OptionChain[[#This Row],[Strike Price]]&lt;&gt;"",IFERROR(SUMPRODUCT($H23:H$158,$M23:M$158)-$H23*SUM($M23:M$158),0),"")</f>
        <v/>
      </c>
      <c r="R23" s="4" t="str">
        <f>IFERROR(OptionChain[[#This Row],[Call Value]]+OptionChain[[#This Row],[Put Value]],"")</f>
        <v/>
      </c>
      <c r="S2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 spans="8:20" x14ac:dyDescent="0.3">
      <c r="H24" s="4"/>
      <c r="P24" t="str">
        <f>IF(OptionChain[[#This Row],[Strike Price]]&lt;&gt;"", IFERROR($H24*SUM(E$2:$E24)-SUMPRODUCT($H$2:H24,$E$2:E24),0),"")</f>
        <v/>
      </c>
      <c r="Q24" t="str">
        <f>IF(OptionChain[[#This Row],[Strike Price]]&lt;&gt;"",IFERROR(SUMPRODUCT($H24:H$158,$M24:M$158)-$H24*SUM($M24:M$158),0),"")</f>
        <v/>
      </c>
      <c r="R24" s="4" t="str">
        <f>IFERROR(OptionChain[[#This Row],[Call Value]]+OptionChain[[#This Row],[Put Value]],"")</f>
        <v/>
      </c>
      <c r="S2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5" spans="8:20" x14ac:dyDescent="0.3">
      <c r="H25" s="4"/>
      <c r="P25" t="str">
        <f>IF(OptionChain[[#This Row],[Strike Price]]&lt;&gt;"", IFERROR($H25*SUM(E$2:$E25)-SUMPRODUCT($H$2:H25,$E$2:E25),0),"")</f>
        <v/>
      </c>
      <c r="Q25" t="str">
        <f>IF(OptionChain[[#This Row],[Strike Price]]&lt;&gt;"",IFERROR(SUMPRODUCT($H25:H$158,$M25:M$158)-$H25*SUM($M25:M$158),0),"")</f>
        <v/>
      </c>
      <c r="R25" s="4" t="str">
        <f>IFERROR(OptionChain[[#This Row],[Call Value]]+OptionChain[[#This Row],[Put Value]],"")</f>
        <v/>
      </c>
      <c r="S2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6" spans="8:20" x14ac:dyDescent="0.3">
      <c r="H26" s="4"/>
      <c r="P26" t="str">
        <f>IF(OptionChain[[#This Row],[Strike Price]]&lt;&gt;"", IFERROR($H26*SUM(E$2:$E26)-SUMPRODUCT($H$2:H26,$E$2:E26),0),"")</f>
        <v/>
      </c>
      <c r="Q26" t="str">
        <f>IF(OptionChain[[#This Row],[Strike Price]]&lt;&gt;"",IFERROR(SUMPRODUCT($H26:H$158,$M26:M$158)-$H26*SUM($M26:M$158),0),"")</f>
        <v/>
      </c>
      <c r="R26" s="4" t="str">
        <f>IFERROR(OptionChain[[#This Row],[Call Value]]+OptionChain[[#This Row],[Put Value]],"")</f>
        <v/>
      </c>
      <c r="S2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7" spans="8:20" x14ac:dyDescent="0.3">
      <c r="H27" s="4"/>
      <c r="P27" t="str">
        <f>IF(OptionChain[[#This Row],[Strike Price]]&lt;&gt;"", IFERROR($H27*SUM(E$2:$E27)-SUMPRODUCT($H$2:H27,$E$2:E27),0),"")</f>
        <v/>
      </c>
      <c r="Q27" t="str">
        <f>IF(OptionChain[[#This Row],[Strike Price]]&lt;&gt;"",IFERROR(SUMPRODUCT($H27:H$158,$M27:M$158)-$H27*SUM($M27:M$158),0),"")</f>
        <v/>
      </c>
      <c r="R27" s="4" t="str">
        <f>IFERROR(OptionChain[[#This Row],[Call Value]]+OptionChain[[#This Row],[Put Value]],"")</f>
        <v/>
      </c>
      <c r="S2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8" spans="8:20" x14ac:dyDescent="0.3">
      <c r="H28" s="4"/>
      <c r="P28" t="str">
        <f>IF(OptionChain[[#This Row],[Strike Price]]&lt;&gt;"", IFERROR($H28*SUM(E$2:$E28)-SUMPRODUCT($H$2:H28,$E$2:E28),0),"")</f>
        <v/>
      </c>
      <c r="Q28" t="str">
        <f>IF(OptionChain[[#This Row],[Strike Price]]&lt;&gt;"",IFERROR(SUMPRODUCT($H28:H$158,$M28:M$158)-$H28*SUM($M28:M$158),0),"")</f>
        <v/>
      </c>
      <c r="R28" s="4" t="str">
        <f>IFERROR(OptionChain[[#This Row],[Call Value]]+OptionChain[[#This Row],[Put Value]],"")</f>
        <v/>
      </c>
      <c r="S2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9" spans="8:20" x14ac:dyDescent="0.3">
      <c r="H29" s="4"/>
      <c r="P29" t="str">
        <f>IF(OptionChain[[#This Row],[Strike Price]]&lt;&gt;"", IFERROR($H29*SUM(E$2:$E29)-SUMPRODUCT($H$2:H29,$E$2:E29),0),"")</f>
        <v/>
      </c>
      <c r="Q29" t="str">
        <f>IF(OptionChain[[#This Row],[Strike Price]]&lt;&gt;"",IFERROR(SUMPRODUCT($H29:H$158,$M29:M$158)-$H29*SUM($M29:M$158),0),"")</f>
        <v/>
      </c>
      <c r="R29" s="4" t="str">
        <f>IFERROR(OptionChain[[#This Row],[Call Value]]+OptionChain[[#This Row],[Put Value]],"")</f>
        <v/>
      </c>
      <c r="S2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0" spans="8:20" x14ac:dyDescent="0.3">
      <c r="H30" s="4"/>
      <c r="P30" t="str">
        <f>IF(OptionChain[[#This Row],[Strike Price]]&lt;&gt;"", IFERROR($H30*SUM(E$2:$E30)-SUMPRODUCT($H$2:H30,$E$2:E30),0),"")</f>
        <v/>
      </c>
      <c r="Q30" t="str">
        <f>IF(OptionChain[[#This Row],[Strike Price]]&lt;&gt;"",IFERROR(SUMPRODUCT($H30:H$158,$M30:M$158)-$H30*SUM($M30:M$158),0),"")</f>
        <v/>
      </c>
      <c r="R30" s="4" t="str">
        <f>IFERROR(OptionChain[[#This Row],[Call Value]]+OptionChain[[#This Row],[Put Value]],"")</f>
        <v/>
      </c>
      <c r="S3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1" spans="8:20" x14ac:dyDescent="0.3">
      <c r="H31" s="4"/>
      <c r="P31" t="str">
        <f>IF(OptionChain[[#This Row],[Strike Price]]&lt;&gt;"", IFERROR($H31*SUM(E$2:$E31)-SUMPRODUCT($H$2:H31,$E$2:E31),0),"")</f>
        <v/>
      </c>
      <c r="Q31" t="str">
        <f>IF(OptionChain[[#This Row],[Strike Price]]&lt;&gt;"",IFERROR(SUMPRODUCT($H31:H$158,$M31:M$158)-$H31*SUM($M31:M$158),0),"")</f>
        <v/>
      </c>
      <c r="R31" s="4" t="str">
        <f>IFERROR(OptionChain[[#This Row],[Call Value]]+OptionChain[[#This Row],[Put Value]],"")</f>
        <v/>
      </c>
      <c r="S3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2" spans="8:20" x14ac:dyDescent="0.3">
      <c r="H32" s="4"/>
      <c r="P32" t="str">
        <f>IF(OptionChain[[#This Row],[Strike Price]]&lt;&gt;"", IFERROR($H32*SUM(E$2:$E32)-SUMPRODUCT($H$2:H32,$E$2:E32),0),"")</f>
        <v/>
      </c>
      <c r="Q32" t="str">
        <f>IF(OptionChain[[#This Row],[Strike Price]]&lt;&gt;"",IFERROR(SUMPRODUCT($H32:H$158,$M32:M$158)-$H32*SUM($M32:M$158),0),"")</f>
        <v/>
      </c>
      <c r="R32" s="4" t="str">
        <f>IFERROR(OptionChain[[#This Row],[Call Value]]+OptionChain[[#This Row],[Put Value]],"")</f>
        <v/>
      </c>
      <c r="S3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3" spans="8:20" x14ac:dyDescent="0.3">
      <c r="H33" s="4"/>
      <c r="P33" t="str">
        <f>IF(OptionChain[[#This Row],[Strike Price]]&lt;&gt;"", IFERROR($H33*SUM(E$2:$E33)-SUMPRODUCT($H$2:H33,$E$2:E33),0),"")</f>
        <v/>
      </c>
      <c r="Q33" t="str">
        <f>IF(OptionChain[[#This Row],[Strike Price]]&lt;&gt;"",IFERROR(SUMPRODUCT($H33:H$158,$M33:M$158)-$H33*SUM($M33:M$158),0),"")</f>
        <v/>
      </c>
      <c r="R33" s="4" t="str">
        <f>IFERROR(OptionChain[[#This Row],[Call Value]]+OptionChain[[#This Row],[Put Value]],"")</f>
        <v/>
      </c>
      <c r="S3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4" spans="8:20" x14ac:dyDescent="0.3">
      <c r="H34" s="4"/>
      <c r="P34" t="str">
        <f>IF(OptionChain[[#This Row],[Strike Price]]&lt;&gt;"", IFERROR($H34*SUM(E$2:$E34)-SUMPRODUCT($H$2:H34,$E$2:E34),0),"")</f>
        <v/>
      </c>
      <c r="Q34" t="str">
        <f>IF(OptionChain[[#This Row],[Strike Price]]&lt;&gt;"",IFERROR(SUMPRODUCT($H34:H$158,$M34:M$158)-$H34*SUM($M34:M$158),0),"")</f>
        <v/>
      </c>
      <c r="R34" s="4" t="str">
        <f>IFERROR(OptionChain[[#This Row],[Call Value]]+OptionChain[[#This Row],[Put Value]],"")</f>
        <v/>
      </c>
      <c r="S3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5" spans="8:20" x14ac:dyDescent="0.3">
      <c r="H35" s="4"/>
      <c r="P35" t="str">
        <f>IF(OptionChain[[#This Row],[Strike Price]]&lt;&gt;"", IFERROR($H35*SUM(E$2:$E35)-SUMPRODUCT($H$2:H35,$E$2:E35),0),"")</f>
        <v/>
      </c>
      <c r="Q35" t="str">
        <f>IF(OptionChain[[#This Row],[Strike Price]]&lt;&gt;"",IFERROR(SUMPRODUCT($H35:H$158,$M35:M$158)-$H35*SUM($M35:M$158),0),"")</f>
        <v/>
      </c>
      <c r="R35" s="4" t="str">
        <f>IFERROR(OptionChain[[#This Row],[Call Value]]+OptionChain[[#This Row],[Put Value]],"")</f>
        <v/>
      </c>
      <c r="S3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6" spans="8:20" x14ac:dyDescent="0.3">
      <c r="H36" s="4"/>
      <c r="P36" t="str">
        <f>IF(OptionChain[[#This Row],[Strike Price]]&lt;&gt;"", IFERROR($H36*SUM(E$2:$E36)-SUMPRODUCT($H$2:H36,$E$2:E36),0),"")</f>
        <v/>
      </c>
      <c r="Q36" t="str">
        <f>IF(OptionChain[[#This Row],[Strike Price]]&lt;&gt;"",IFERROR(SUMPRODUCT($H36:H$158,$M36:M$158)-$H36*SUM($M36:M$158),0),"")</f>
        <v/>
      </c>
      <c r="R36" s="4" t="str">
        <f>IFERROR(OptionChain[[#This Row],[Call Value]]+OptionChain[[#This Row],[Put Value]],"")</f>
        <v/>
      </c>
      <c r="S3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7" spans="8:20" x14ac:dyDescent="0.3">
      <c r="H37" s="4"/>
      <c r="P37" t="str">
        <f>IF(OptionChain[[#This Row],[Strike Price]]&lt;&gt;"", IFERROR($H37*SUM(E$2:$E37)-SUMPRODUCT($H$2:H37,$E$2:E37),0),"")</f>
        <v/>
      </c>
      <c r="Q37" t="str">
        <f>IF(OptionChain[[#This Row],[Strike Price]]&lt;&gt;"",IFERROR(SUMPRODUCT($H37:H$158,$M37:M$158)-$H37*SUM($M37:M$158),0),"")</f>
        <v/>
      </c>
      <c r="R37" s="4" t="str">
        <f>IFERROR(OptionChain[[#This Row],[Call Value]]+OptionChain[[#This Row],[Put Value]],"")</f>
        <v/>
      </c>
      <c r="S3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8" spans="8:20" x14ac:dyDescent="0.3">
      <c r="H38" s="4"/>
      <c r="P38" t="str">
        <f>IF(OptionChain[[#This Row],[Strike Price]]&lt;&gt;"", IFERROR($H38*SUM(E$2:$E38)-SUMPRODUCT($H$2:H38,$E$2:E38),0),"")</f>
        <v/>
      </c>
      <c r="Q38" t="str">
        <f>IF(OptionChain[[#This Row],[Strike Price]]&lt;&gt;"",IFERROR(SUMPRODUCT($H38:H$158,$M38:M$158)-$H38*SUM($M38:M$158),0),"")</f>
        <v/>
      </c>
      <c r="R38" s="4" t="str">
        <f>IFERROR(OptionChain[[#This Row],[Call Value]]+OptionChain[[#This Row],[Put Value]],"")</f>
        <v/>
      </c>
      <c r="S3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39" spans="8:20" x14ac:dyDescent="0.3">
      <c r="H39" s="4"/>
      <c r="P39" t="str">
        <f>IF(OptionChain[[#This Row],[Strike Price]]&lt;&gt;"", IFERROR($H39*SUM(E$2:$E39)-SUMPRODUCT($H$2:H39,$E$2:E39),0),"")</f>
        <v/>
      </c>
      <c r="Q39" t="str">
        <f>IF(OptionChain[[#This Row],[Strike Price]]&lt;&gt;"",IFERROR(SUMPRODUCT($H39:H$158,$M39:M$158)-$H39*SUM($M39:M$158),0),"")</f>
        <v/>
      </c>
      <c r="R39" s="4" t="str">
        <f>IFERROR(OptionChain[[#This Row],[Call Value]]+OptionChain[[#This Row],[Put Value]],"")</f>
        <v/>
      </c>
      <c r="S3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3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0" spans="8:20" x14ac:dyDescent="0.3">
      <c r="H40" s="4"/>
      <c r="P40" t="str">
        <f>IF(OptionChain[[#This Row],[Strike Price]]&lt;&gt;"", IFERROR($H40*SUM(E$2:$E40)-SUMPRODUCT($H$2:H40,$E$2:E40),0),"")</f>
        <v/>
      </c>
      <c r="Q40" t="str">
        <f>IF(OptionChain[[#This Row],[Strike Price]]&lt;&gt;"",IFERROR(SUMPRODUCT($H40:H$158,$M40:M$158)-$H40*SUM($M40:M$158),0),"")</f>
        <v/>
      </c>
      <c r="R40" s="4" t="str">
        <f>IFERROR(OptionChain[[#This Row],[Call Value]]+OptionChain[[#This Row],[Put Value]],"")</f>
        <v/>
      </c>
      <c r="S4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1" spans="8:20" x14ac:dyDescent="0.3">
      <c r="H41" s="4"/>
      <c r="P41" t="str">
        <f>IF(OptionChain[[#This Row],[Strike Price]]&lt;&gt;"", IFERROR($H41*SUM(E$2:$E41)-SUMPRODUCT($H$2:H41,$E$2:E41),0),"")</f>
        <v/>
      </c>
      <c r="Q41" t="str">
        <f>IF(OptionChain[[#This Row],[Strike Price]]&lt;&gt;"",IFERROR(SUMPRODUCT($H41:H$158,$M41:M$158)-$H41*SUM($M41:M$158),0),"")</f>
        <v/>
      </c>
      <c r="R41" s="4" t="str">
        <f>IFERROR(OptionChain[[#This Row],[Call Value]]+OptionChain[[#This Row],[Put Value]],"")</f>
        <v/>
      </c>
      <c r="S4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2" spans="8:20" x14ac:dyDescent="0.3">
      <c r="H42" s="4"/>
      <c r="P42" t="str">
        <f>IF(OptionChain[[#This Row],[Strike Price]]&lt;&gt;"", IFERROR($H42*SUM(E$2:$E42)-SUMPRODUCT($H$2:H42,$E$2:E42),0),"")</f>
        <v/>
      </c>
      <c r="Q42" t="str">
        <f>IF(OptionChain[[#This Row],[Strike Price]]&lt;&gt;"",IFERROR(SUMPRODUCT($H42:H$158,$M42:M$158)-$H42*SUM($M42:M$158),0),"")</f>
        <v/>
      </c>
      <c r="R42" s="4" t="str">
        <f>IFERROR(OptionChain[[#This Row],[Call Value]]+OptionChain[[#This Row],[Put Value]],"")</f>
        <v/>
      </c>
      <c r="S4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3" spans="8:20" x14ac:dyDescent="0.3">
      <c r="H43" s="4"/>
      <c r="P43" t="str">
        <f>IF(OptionChain[[#This Row],[Strike Price]]&lt;&gt;"", IFERROR($H43*SUM(E$2:$E43)-SUMPRODUCT($H$2:H43,$E$2:E43),0),"")</f>
        <v/>
      </c>
      <c r="Q43" t="str">
        <f>IF(OptionChain[[#This Row],[Strike Price]]&lt;&gt;"",IFERROR(SUMPRODUCT($H43:H$158,$M43:M$158)-$H43*SUM($M43:M$158),0),"")</f>
        <v/>
      </c>
      <c r="R43" s="4" t="str">
        <f>IFERROR(OptionChain[[#This Row],[Call Value]]+OptionChain[[#This Row],[Put Value]],"")</f>
        <v/>
      </c>
      <c r="S4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4" spans="8:20" x14ac:dyDescent="0.3">
      <c r="H44" s="4"/>
      <c r="P44" t="str">
        <f>IF(OptionChain[[#This Row],[Strike Price]]&lt;&gt;"", IFERROR($H44*SUM(E$2:$E44)-SUMPRODUCT($H$2:H44,$E$2:E44),0),"")</f>
        <v/>
      </c>
      <c r="Q44" t="str">
        <f>IF(OptionChain[[#This Row],[Strike Price]]&lt;&gt;"",IFERROR(SUMPRODUCT($H44:H$158,$M44:M$158)-$H44*SUM($M44:M$158),0),"")</f>
        <v/>
      </c>
      <c r="R44" s="4" t="str">
        <f>IFERROR(OptionChain[[#This Row],[Call Value]]+OptionChain[[#This Row],[Put Value]],"")</f>
        <v/>
      </c>
      <c r="S4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5" spans="8:20" x14ac:dyDescent="0.3">
      <c r="H45" s="4"/>
      <c r="P45" t="str">
        <f>IF(OptionChain[[#This Row],[Strike Price]]&lt;&gt;"", IFERROR($H45*SUM(E$2:$E45)-SUMPRODUCT($H$2:H45,$E$2:E45),0),"")</f>
        <v/>
      </c>
      <c r="Q45" t="str">
        <f>IF(OptionChain[[#This Row],[Strike Price]]&lt;&gt;"",IFERROR(SUMPRODUCT($H45:H$158,$M45:M$158)-$H45*SUM($M45:M$158),0),"")</f>
        <v/>
      </c>
      <c r="R45" s="4" t="str">
        <f>IFERROR(OptionChain[[#This Row],[Call Value]]+OptionChain[[#This Row],[Put Value]],"")</f>
        <v/>
      </c>
      <c r="S4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6" spans="8:20" x14ac:dyDescent="0.3">
      <c r="H46" s="4"/>
      <c r="P46" t="str">
        <f>IF(OptionChain[[#This Row],[Strike Price]]&lt;&gt;"", IFERROR($H46*SUM(E$2:$E46)-SUMPRODUCT($H$2:H46,$E$2:E46),0),"")</f>
        <v/>
      </c>
      <c r="Q46" t="str">
        <f>IF(OptionChain[[#This Row],[Strike Price]]&lt;&gt;"",IFERROR(SUMPRODUCT($H46:H$158,$M46:M$158)-$H46*SUM($M46:M$158),0),"")</f>
        <v/>
      </c>
      <c r="R46" s="4" t="str">
        <f>IFERROR(OptionChain[[#This Row],[Call Value]]+OptionChain[[#This Row],[Put Value]],"")</f>
        <v/>
      </c>
      <c r="S4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7" spans="8:20" x14ac:dyDescent="0.3">
      <c r="H47" s="4"/>
      <c r="P47" t="str">
        <f>IF(OptionChain[[#This Row],[Strike Price]]&lt;&gt;"", IFERROR($H47*SUM(E$2:$E47)-SUMPRODUCT($H$2:H47,$E$2:E47),0),"")</f>
        <v/>
      </c>
      <c r="Q47" t="str">
        <f>IF(OptionChain[[#This Row],[Strike Price]]&lt;&gt;"",IFERROR(SUMPRODUCT($H47:H$158,$M47:M$158)-$H47*SUM($M47:M$158),0),"")</f>
        <v/>
      </c>
      <c r="R47" s="4" t="str">
        <f>IFERROR(OptionChain[[#This Row],[Call Value]]+OptionChain[[#This Row],[Put Value]],"")</f>
        <v/>
      </c>
      <c r="S4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8" spans="8:20" x14ac:dyDescent="0.3">
      <c r="H48" s="4"/>
      <c r="P48" t="str">
        <f>IF(OptionChain[[#This Row],[Strike Price]]&lt;&gt;"", IFERROR($H48*SUM(E$2:$E48)-SUMPRODUCT($H$2:H48,$E$2:E48),0),"")</f>
        <v/>
      </c>
      <c r="Q48" t="str">
        <f>IF(OptionChain[[#This Row],[Strike Price]]&lt;&gt;"",IFERROR(SUMPRODUCT($H48:H$158,$M48:M$158)-$H48*SUM($M48:M$158),0),"")</f>
        <v/>
      </c>
      <c r="R48" s="4" t="str">
        <f>IFERROR(OptionChain[[#This Row],[Call Value]]+OptionChain[[#This Row],[Put Value]],"")</f>
        <v/>
      </c>
      <c r="S4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49" spans="8:20" x14ac:dyDescent="0.3">
      <c r="H49" s="4"/>
      <c r="P49" t="str">
        <f>IF(OptionChain[[#This Row],[Strike Price]]&lt;&gt;"", IFERROR($H49*SUM(E$2:$E49)-SUMPRODUCT($H$2:H49,$E$2:E49),0),"")</f>
        <v/>
      </c>
      <c r="Q49" t="str">
        <f>IF(OptionChain[[#This Row],[Strike Price]]&lt;&gt;"",IFERROR(SUMPRODUCT($H49:H$158,$M49:M$158)-$H49*SUM($M49:M$158),0),"")</f>
        <v/>
      </c>
      <c r="R49" s="4" t="str">
        <f>IFERROR(OptionChain[[#This Row],[Call Value]]+OptionChain[[#This Row],[Put Value]],"")</f>
        <v/>
      </c>
      <c r="S4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4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0" spans="8:20" x14ac:dyDescent="0.3">
      <c r="H50" s="4"/>
      <c r="P50" t="str">
        <f>IF(OptionChain[[#This Row],[Strike Price]]&lt;&gt;"", IFERROR($H50*SUM(E$2:$E50)-SUMPRODUCT($H$2:H50,$E$2:E50),0),"")</f>
        <v/>
      </c>
      <c r="Q50" t="str">
        <f>IF(OptionChain[[#This Row],[Strike Price]]&lt;&gt;"",IFERROR(SUMPRODUCT($H50:H$158,$M50:M$158)-$H50*SUM($M50:M$158),0),"")</f>
        <v/>
      </c>
      <c r="R50" s="4" t="str">
        <f>IFERROR(OptionChain[[#This Row],[Call Value]]+OptionChain[[#This Row],[Put Value]],"")</f>
        <v/>
      </c>
      <c r="S5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1" spans="8:20" x14ac:dyDescent="0.3">
      <c r="H51" s="4"/>
      <c r="P51" t="str">
        <f>IF(OptionChain[[#This Row],[Strike Price]]&lt;&gt;"", IFERROR($H51*SUM(E$2:$E51)-SUMPRODUCT($H$2:H51,$E$2:E51),0),"")</f>
        <v/>
      </c>
      <c r="Q51" t="str">
        <f>IF(OptionChain[[#This Row],[Strike Price]]&lt;&gt;"",IFERROR(SUMPRODUCT($H51:H$158,$M51:M$158)-$H51*SUM($M51:M$158),0),"")</f>
        <v/>
      </c>
      <c r="R51" s="4" t="str">
        <f>IFERROR(OptionChain[[#This Row],[Call Value]]+OptionChain[[#This Row],[Put Value]],"")</f>
        <v/>
      </c>
      <c r="S5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2" spans="8:20" x14ac:dyDescent="0.3">
      <c r="H52" s="4"/>
      <c r="P52" t="str">
        <f>IF(OptionChain[[#This Row],[Strike Price]]&lt;&gt;"", IFERROR($H52*SUM(E$2:$E52)-SUMPRODUCT($H$2:H52,$E$2:E52),0),"")</f>
        <v/>
      </c>
      <c r="Q52" t="str">
        <f>IF(OptionChain[[#This Row],[Strike Price]]&lt;&gt;"",IFERROR(SUMPRODUCT($H52:H$158,$M52:M$158)-$H52*SUM($M52:M$158),0),"")</f>
        <v/>
      </c>
      <c r="R52" s="4" t="str">
        <f>IFERROR(OptionChain[[#This Row],[Call Value]]+OptionChain[[#This Row],[Put Value]],"")</f>
        <v/>
      </c>
      <c r="S5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3" spans="8:20" x14ac:dyDescent="0.3">
      <c r="H53" s="4"/>
      <c r="P53" t="str">
        <f>IF(OptionChain[[#This Row],[Strike Price]]&lt;&gt;"", IFERROR($H53*SUM(E$2:$E53)-SUMPRODUCT($H$2:H53,$E$2:E53),0),"")</f>
        <v/>
      </c>
      <c r="Q53" t="str">
        <f>IF(OptionChain[[#This Row],[Strike Price]]&lt;&gt;"",IFERROR(SUMPRODUCT($H53:H$158,$M53:M$158)-$H53*SUM($M53:M$158),0),"")</f>
        <v/>
      </c>
      <c r="R53" s="4" t="str">
        <f>IFERROR(OptionChain[[#This Row],[Call Value]]+OptionChain[[#This Row],[Put Value]],"")</f>
        <v/>
      </c>
      <c r="S5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4" spans="8:20" x14ac:dyDescent="0.3">
      <c r="H54" s="4"/>
      <c r="P54" t="str">
        <f>IF(OptionChain[[#This Row],[Strike Price]]&lt;&gt;"", IFERROR($H54*SUM(E$2:$E54)-SUMPRODUCT($H$2:H54,$E$2:E54),0),"")</f>
        <v/>
      </c>
      <c r="Q54" t="str">
        <f>IF(OptionChain[[#This Row],[Strike Price]]&lt;&gt;"",IFERROR(SUMPRODUCT($H54:H$158,$M54:M$158)-$H54*SUM($M54:M$158),0),"")</f>
        <v/>
      </c>
      <c r="R54" s="4" t="str">
        <f>IFERROR(OptionChain[[#This Row],[Call Value]]+OptionChain[[#This Row],[Put Value]],"")</f>
        <v/>
      </c>
      <c r="S5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5" spans="8:20" x14ac:dyDescent="0.3">
      <c r="H55" s="4"/>
      <c r="P55" t="str">
        <f>IF(OptionChain[[#This Row],[Strike Price]]&lt;&gt;"", IFERROR($H55*SUM(E$2:$E55)-SUMPRODUCT($H$2:H55,$E$2:E55),0),"")</f>
        <v/>
      </c>
      <c r="Q55" t="str">
        <f>IF(OptionChain[[#This Row],[Strike Price]]&lt;&gt;"",IFERROR(SUMPRODUCT($H55:H$158,$M55:M$158)-$H55*SUM($M55:M$158),0),"")</f>
        <v/>
      </c>
      <c r="R55" s="4" t="str">
        <f>IFERROR(OptionChain[[#This Row],[Call Value]]+OptionChain[[#This Row],[Put Value]],"")</f>
        <v/>
      </c>
      <c r="S5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6" spans="8:20" x14ac:dyDescent="0.3">
      <c r="H56" s="4"/>
      <c r="P56" t="str">
        <f>IF(OptionChain[[#This Row],[Strike Price]]&lt;&gt;"", IFERROR($H56*SUM(E$2:$E56)-SUMPRODUCT($H$2:H56,$E$2:E56),0),"")</f>
        <v/>
      </c>
      <c r="Q56" t="str">
        <f>IF(OptionChain[[#This Row],[Strike Price]]&lt;&gt;"",IFERROR(SUMPRODUCT($H56:H$158,$M56:M$158)-$H56*SUM($M56:M$158),0),"")</f>
        <v/>
      </c>
      <c r="R56" s="4" t="str">
        <f>IFERROR(OptionChain[[#This Row],[Call Value]]+OptionChain[[#This Row],[Put Value]],"")</f>
        <v/>
      </c>
      <c r="S5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7" spans="8:20" x14ac:dyDescent="0.3">
      <c r="H57" s="4"/>
      <c r="P57" t="str">
        <f>IF(OptionChain[[#This Row],[Strike Price]]&lt;&gt;"", IFERROR($H57*SUM(E$2:$E57)-SUMPRODUCT($H$2:H57,$E$2:E57),0),"")</f>
        <v/>
      </c>
      <c r="Q57" t="str">
        <f>IF(OptionChain[[#This Row],[Strike Price]]&lt;&gt;"",IFERROR(SUMPRODUCT($H57:H$158,$M57:M$158)-$H57*SUM($M57:M$158),0),"")</f>
        <v/>
      </c>
      <c r="R57" s="4" t="str">
        <f>IFERROR(OptionChain[[#This Row],[Call Value]]+OptionChain[[#This Row],[Put Value]],"")</f>
        <v/>
      </c>
      <c r="S5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8" spans="8:20" x14ac:dyDescent="0.3">
      <c r="H58" s="4"/>
      <c r="P58" t="str">
        <f>IF(OptionChain[[#This Row],[Strike Price]]&lt;&gt;"", IFERROR($H58*SUM(E$2:$E58)-SUMPRODUCT($H$2:H58,$E$2:E58),0),"")</f>
        <v/>
      </c>
      <c r="Q58" t="str">
        <f>IF(OptionChain[[#This Row],[Strike Price]]&lt;&gt;"",IFERROR(SUMPRODUCT($H58:H$158,$M58:M$158)-$H58*SUM($M58:M$158),0),"")</f>
        <v/>
      </c>
      <c r="R58" s="4" t="str">
        <f>IFERROR(OptionChain[[#This Row],[Call Value]]+OptionChain[[#This Row],[Put Value]],"")</f>
        <v/>
      </c>
      <c r="S5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59" spans="8:20" x14ac:dyDescent="0.3">
      <c r="H59" s="4"/>
      <c r="P59" t="str">
        <f>IF(OptionChain[[#This Row],[Strike Price]]&lt;&gt;"", IFERROR($H59*SUM(E$2:$E59)-SUMPRODUCT($H$2:H59,$E$2:E59),0),"")</f>
        <v/>
      </c>
      <c r="Q59" t="str">
        <f>IF(OptionChain[[#This Row],[Strike Price]]&lt;&gt;"",IFERROR(SUMPRODUCT($H59:H$158,$M59:M$158)-$H59*SUM($M59:M$158),0),"")</f>
        <v/>
      </c>
      <c r="R59" s="4" t="str">
        <f>IFERROR(OptionChain[[#This Row],[Call Value]]+OptionChain[[#This Row],[Put Value]],"")</f>
        <v/>
      </c>
      <c r="S5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5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0" spans="8:20" x14ac:dyDescent="0.3">
      <c r="H60" s="4"/>
      <c r="P60" t="str">
        <f>IF(OptionChain[[#This Row],[Strike Price]]&lt;&gt;"", IFERROR($H60*SUM(E$2:$E60)-SUMPRODUCT($H$2:H60,$E$2:E60),0),"")</f>
        <v/>
      </c>
      <c r="Q60" t="str">
        <f>IF(OptionChain[[#This Row],[Strike Price]]&lt;&gt;"",IFERROR(SUMPRODUCT($H60:H$158,$M60:M$158)-$H60*SUM($M60:M$158),0),"")</f>
        <v/>
      </c>
      <c r="R60" s="4" t="str">
        <f>IFERROR(OptionChain[[#This Row],[Call Value]]+OptionChain[[#This Row],[Put Value]],"")</f>
        <v/>
      </c>
      <c r="S6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1" spans="8:20" x14ac:dyDescent="0.3">
      <c r="H61" s="4"/>
      <c r="P61" t="str">
        <f>IF(OptionChain[[#This Row],[Strike Price]]&lt;&gt;"", IFERROR($H61*SUM(E$2:$E61)-SUMPRODUCT($H$2:H61,$E$2:E61),0),"")</f>
        <v/>
      </c>
      <c r="Q61" t="str">
        <f>IF(OptionChain[[#This Row],[Strike Price]]&lt;&gt;"",IFERROR(SUMPRODUCT($H61:H$158,$M61:M$158)-$H61*SUM($M61:M$158),0),"")</f>
        <v/>
      </c>
      <c r="R61" s="4" t="str">
        <f>IFERROR(OptionChain[[#This Row],[Call Value]]+OptionChain[[#This Row],[Put Value]],"")</f>
        <v/>
      </c>
      <c r="S6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2" spans="8:20" x14ac:dyDescent="0.3">
      <c r="H62" s="4"/>
      <c r="P62" t="str">
        <f>IF(OptionChain[[#This Row],[Strike Price]]&lt;&gt;"", IFERROR($H62*SUM(E$2:$E62)-SUMPRODUCT($H$2:H62,$E$2:E62),0),"")</f>
        <v/>
      </c>
      <c r="Q62" t="str">
        <f>IF(OptionChain[[#This Row],[Strike Price]]&lt;&gt;"",IFERROR(SUMPRODUCT($H62:H$158,$M62:M$158)-$H62*SUM($M62:M$158),0),"")</f>
        <v/>
      </c>
      <c r="R62" s="4" t="str">
        <f>IFERROR(OptionChain[[#This Row],[Call Value]]+OptionChain[[#This Row],[Put Value]],"")</f>
        <v/>
      </c>
      <c r="S6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3" spans="8:20" x14ac:dyDescent="0.3">
      <c r="H63" s="4"/>
      <c r="P63" t="str">
        <f>IF(OptionChain[[#This Row],[Strike Price]]&lt;&gt;"", IFERROR($H63*SUM(E$2:$E63)-SUMPRODUCT($H$2:H63,$E$2:E63),0),"")</f>
        <v/>
      </c>
      <c r="Q63" t="str">
        <f>IF(OptionChain[[#This Row],[Strike Price]]&lt;&gt;"",IFERROR(SUMPRODUCT($H63:H$158,$M63:M$158)-$H63*SUM($M63:M$158),0),"")</f>
        <v/>
      </c>
      <c r="R63" s="4" t="str">
        <f>IFERROR(OptionChain[[#This Row],[Call Value]]+OptionChain[[#This Row],[Put Value]],"")</f>
        <v/>
      </c>
      <c r="S6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4" spans="8:20" x14ac:dyDescent="0.3">
      <c r="H64" s="4"/>
      <c r="P64" t="str">
        <f>IF(OptionChain[[#This Row],[Strike Price]]&lt;&gt;"", IFERROR($H64*SUM(E$2:$E64)-SUMPRODUCT($H$2:H64,$E$2:E64),0),"")</f>
        <v/>
      </c>
      <c r="Q64" t="str">
        <f>IF(OptionChain[[#This Row],[Strike Price]]&lt;&gt;"",IFERROR(SUMPRODUCT($H64:H$158,$M64:M$158)-$H64*SUM($M64:M$158),0),"")</f>
        <v/>
      </c>
      <c r="R64" s="4" t="str">
        <f>IFERROR(OptionChain[[#This Row],[Call Value]]+OptionChain[[#This Row],[Put Value]],"")</f>
        <v/>
      </c>
      <c r="S6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5" spans="8:20" x14ac:dyDescent="0.3">
      <c r="H65" s="4"/>
      <c r="P65" t="str">
        <f>IF(OptionChain[[#This Row],[Strike Price]]&lt;&gt;"", IFERROR($H65*SUM(E$2:$E65)-SUMPRODUCT($H$2:H65,$E$2:E65),0),"")</f>
        <v/>
      </c>
      <c r="Q65" t="str">
        <f>IF(OptionChain[[#This Row],[Strike Price]]&lt;&gt;"",IFERROR(SUMPRODUCT($H65:H$158,$M65:M$158)-$H65*SUM($M65:M$158),0),"")</f>
        <v/>
      </c>
      <c r="R65" s="4" t="str">
        <f>IFERROR(OptionChain[[#This Row],[Call Value]]+OptionChain[[#This Row],[Put Value]],"")</f>
        <v/>
      </c>
      <c r="S6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6" spans="8:20" x14ac:dyDescent="0.3">
      <c r="H66" s="4"/>
      <c r="P66" t="str">
        <f>IF(OptionChain[[#This Row],[Strike Price]]&lt;&gt;"", IFERROR($H66*SUM(E$2:$E66)-SUMPRODUCT($H$2:H66,$E$2:E66),0),"")</f>
        <v/>
      </c>
      <c r="Q66" t="str">
        <f>IF(OptionChain[[#This Row],[Strike Price]]&lt;&gt;"",IFERROR(SUMPRODUCT($H66:H$158,$M66:M$158)-$H66*SUM($M66:M$158),0),"")</f>
        <v/>
      </c>
      <c r="R66" s="4" t="str">
        <f>IFERROR(OptionChain[[#This Row],[Call Value]]+OptionChain[[#This Row],[Put Value]],"")</f>
        <v/>
      </c>
      <c r="S6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7" spans="8:20" x14ac:dyDescent="0.3">
      <c r="H67" s="4"/>
      <c r="P67" t="str">
        <f>IF(OptionChain[[#This Row],[Strike Price]]&lt;&gt;"", IFERROR($H67*SUM(E$2:$E67)-SUMPRODUCT($H$2:H67,$E$2:E67),0),"")</f>
        <v/>
      </c>
      <c r="Q67" t="str">
        <f>IF(OptionChain[[#This Row],[Strike Price]]&lt;&gt;"",IFERROR(SUMPRODUCT($H67:H$158,$M67:M$158)-$H67*SUM($M67:M$158),0),"")</f>
        <v/>
      </c>
      <c r="R67" s="4" t="str">
        <f>IFERROR(OptionChain[[#This Row],[Call Value]]+OptionChain[[#This Row],[Put Value]],"")</f>
        <v/>
      </c>
      <c r="S6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8" spans="8:20" x14ac:dyDescent="0.3">
      <c r="H68" s="4"/>
      <c r="P68" t="str">
        <f>IF(OptionChain[[#This Row],[Strike Price]]&lt;&gt;"", IFERROR($H68*SUM(E$2:$E68)-SUMPRODUCT($H$2:H68,$E$2:E68),0),"")</f>
        <v/>
      </c>
      <c r="Q68" t="str">
        <f>IF(OptionChain[[#This Row],[Strike Price]]&lt;&gt;"",IFERROR(SUMPRODUCT($H68:H$158,$M68:M$158)-$H68*SUM($M68:M$158),0),"")</f>
        <v/>
      </c>
      <c r="R68" s="4" t="str">
        <f>IFERROR(OptionChain[[#This Row],[Call Value]]+OptionChain[[#This Row],[Put Value]],"")</f>
        <v/>
      </c>
      <c r="S6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69" spans="8:20" x14ac:dyDescent="0.3">
      <c r="H69" s="4"/>
      <c r="P69" t="str">
        <f>IF(OptionChain[[#This Row],[Strike Price]]&lt;&gt;"", IFERROR($H69*SUM(E$2:$E69)-SUMPRODUCT($H$2:H69,$E$2:E69),0),"")</f>
        <v/>
      </c>
      <c r="Q69" t="str">
        <f>IF(OptionChain[[#This Row],[Strike Price]]&lt;&gt;"",IFERROR(SUMPRODUCT($H69:H$158,$M69:M$158)-$H69*SUM($M69:M$158),0),"")</f>
        <v/>
      </c>
      <c r="R69" s="4" t="str">
        <f>IFERROR(OptionChain[[#This Row],[Call Value]]+OptionChain[[#This Row],[Put Value]],"")</f>
        <v/>
      </c>
      <c r="S6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6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0" spans="8:20" x14ac:dyDescent="0.3">
      <c r="H70" s="4"/>
      <c r="P70" t="str">
        <f>IF(OptionChain[[#This Row],[Strike Price]]&lt;&gt;"", IFERROR($H70*SUM(E$2:$E70)-SUMPRODUCT($H$2:H70,$E$2:E70),0),"")</f>
        <v/>
      </c>
      <c r="Q70" t="str">
        <f>IF(OptionChain[[#This Row],[Strike Price]]&lt;&gt;"",IFERROR(SUMPRODUCT($H70:H$158,$M70:M$158)-$H70*SUM($M70:M$158),0),"")</f>
        <v/>
      </c>
      <c r="R70" s="4" t="str">
        <f>IFERROR(OptionChain[[#This Row],[Call Value]]+OptionChain[[#This Row],[Put Value]],"")</f>
        <v/>
      </c>
      <c r="S7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1" spans="8:20" x14ac:dyDescent="0.3">
      <c r="H71" s="4"/>
      <c r="P71" t="str">
        <f>IF(OptionChain[[#This Row],[Strike Price]]&lt;&gt;"", IFERROR($H71*SUM(E$2:$E71)-SUMPRODUCT($H$2:H71,$E$2:E71),0),"")</f>
        <v/>
      </c>
      <c r="Q71" t="str">
        <f>IF(OptionChain[[#This Row],[Strike Price]]&lt;&gt;"",IFERROR(SUMPRODUCT($H71:H$158,$M71:M$158)-$H71*SUM($M71:M$158),0),"")</f>
        <v/>
      </c>
      <c r="R71" s="4" t="str">
        <f>IFERROR(OptionChain[[#This Row],[Call Value]]+OptionChain[[#This Row],[Put Value]],"")</f>
        <v/>
      </c>
      <c r="S7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2" spans="8:20" x14ac:dyDescent="0.3">
      <c r="H72" s="4"/>
      <c r="P72" t="str">
        <f>IF(OptionChain[[#This Row],[Strike Price]]&lt;&gt;"", IFERROR($H72*SUM(E$2:$E72)-SUMPRODUCT($H$2:H72,$E$2:E72),0),"")</f>
        <v/>
      </c>
      <c r="Q72" t="str">
        <f>IF(OptionChain[[#This Row],[Strike Price]]&lt;&gt;"",IFERROR(SUMPRODUCT($H72:H$158,$M72:M$158)-$H72*SUM($M72:M$158),0),"")</f>
        <v/>
      </c>
      <c r="R72" s="4" t="str">
        <f>IFERROR(OptionChain[[#This Row],[Call Value]]+OptionChain[[#This Row],[Put Value]],"")</f>
        <v/>
      </c>
      <c r="S7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3" spans="8:20" x14ac:dyDescent="0.3">
      <c r="H73" s="4"/>
      <c r="P73" t="str">
        <f>IF(OptionChain[[#This Row],[Strike Price]]&lt;&gt;"", IFERROR($H73*SUM(E$2:$E73)-SUMPRODUCT($H$2:H73,$E$2:E73),0),"")</f>
        <v/>
      </c>
      <c r="Q73" t="str">
        <f>IF(OptionChain[[#This Row],[Strike Price]]&lt;&gt;"",IFERROR(SUMPRODUCT($H73:H$158,$M73:M$158)-$H73*SUM($M73:M$158),0),"")</f>
        <v/>
      </c>
      <c r="R73" s="4" t="str">
        <f>IFERROR(OptionChain[[#This Row],[Call Value]]+OptionChain[[#This Row],[Put Value]],"")</f>
        <v/>
      </c>
      <c r="S7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4" spans="8:20" x14ac:dyDescent="0.3">
      <c r="H74" s="4"/>
      <c r="P74" t="str">
        <f>IF(OptionChain[[#This Row],[Strike Price]]&lt;&gt;"", IFERROR($H74*SUM(E$2:$E74)-SUMPRODUCT($H$2:H74,$E$2:E74),0),"")</f>
        <v/>
      </c>
      <c r="Q74" t="str">
        <f>IF(OptionChain[[#This Row],[Strike Price]]&lt;&gt;"",IFERROR(SUMPRODUCT($H74:H$158,$M74:M$158)-$H74*SUM($M74:M$158),0),"")</f>
        <v/>
      </c>
      <c r="R74" s="4" t="str">
        <f>IFERROR(OptionChain[[#This Row],[Call Value]]+OptionChain[[#This Row],[Put Value]],"")</f>
        <v/>
      </c>
      <c r="S7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5" spans="8:20" x14ac:dyDescent="0.3">
      <c r="H75" s="4"/>
      <c r="P75" t="str">
        <f>IF(OptionChain[[#This Row],[Strike Price]]&lt;&gt;"", IFERROR($H75*SUM(E$2:$E75)-SUMPRODUCT($H$2:H75,$E$2:E75),0),"")</f>
        <v/>
      </c>
      <c r="Q75" t="str">
        <f>IF(OptionChain[[#This Row],[Strike Price]]&lt;&gt;"",IFERROR(SUMPRODUCT($H75:H$158,$M75:M$158)-$H75*SUM($M75:M$158),0),"")</f>
        <v/>
      </c>
      <c r="R75" s="4" t="str">
        <f>IFERROR(OptionChain[[#This Row],[Call Value]]+OptionChain[[#This Row],[Put Value]],"")</f>
        <v/>
      </c>
      <c r="S7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6" spans="8:20" x14ac:dyDescent="0.3">
      <c r="H76" s="4"/>
      <c r="P76" t="str">
        <f>IF(OptionChain[[#This Row],[Strike Price]]&lt;&gt;"", IFERROR($H76*SUM(E$2:$E76)-SUMPRODUCT($H$2:H76,$E$2:E76),0),"")</f>
        <v/>
      </c>
      <c r="Q76" t="str">
        <f>IF(OptionChain[[#This Row],[Strike Price]]&lt;&gt;"",IFERROR(SUMPRODUCT($H76:H$158,$M76:M$158)-$H76*SUM($M76:M$158),0),"")</f>
        <v/>
      </c>
      <c r="R76" s="4" t="str">
        <f>IFERROR(OptionChain[[#This Row],[Call Value]]+OptionChain[[#This Row],[Put Value]],"")</f>
        <v/>
      </c>
      <c r="S7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7" spans="8:20" x14ac:dyDescent="0.3">
      <c r="H77" s="4"/>
      <c r="P77" t="str">
        <f>IF(OptionChain[[#This Row],[Strike Price]]&lt;&gt;"", IFERROR($H77*SUM(E$2:$E77)-SUMPRODUCT($H$2:H77,$E$2:E77),0),"")</f>
        <v/>
      </c>
      <c r="Q77" t="str">
        <f>IF(OptionChain[[#This Row],[Strike Price]]&lt;&gt;"",IFERROR(SUMPRODUCT($H77:H$158,$M77:M$158)-$H77*SUM($M77:M$158),0),"")</f>
        <v/>
      </c>
      <c r="R77" s="4" t="str">
        <f>IFERROR(OptionChain[[#This Row],[Call Value]]+OptionChain[[#This Row],[Put Value]],"")</f>
        <v/>
      </c>
      <c r="S7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8" spans="8:20" x14ac:dyDescent="0.3">
      <c r="H78" s="4"/>
      <c r="P78" t="str">
        <f>IF(OptionChain[[#This Row],[Strike Price]]&lt;&gt;"", IFERROR($H78*SUM(E$2:$E78)-SUMPRODUCT($H$2:H78,$E$2:E78),0),"")</f>
        <v/>
      </c>
      <c r="Q78" t="str">
        <f>IF(OptionChain[[#This Row],[Strike Price]]&lt;&gt;"",IFERROR(SUMPRODUCT($H78:H$158,$M78:M$158)-$H78*SUM($M78:M$158),0),"")</f>
        <v/>
      </c>
      <c r="R78" s="4" t="str">
        <f>IFERROR(OptionChain[[#This Row],[Call Value]]+OptionChain[[#This Row],[Put Value]],"")</f>
        <v/>
      </c>
      <c r="S7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79" spans="8:20" x14ac:dyDescent="0.3">
      <c r="H79" s="4"/>
      <c r="P79" t="str">
        <f>IF(OptionChain[[#This Row],[Strike Price]]&lt;&gt;"", IFERROR($H79*SUM(E$2:$E79)-SUMPRODUCT($H$2:H79,$E$2:E79),0),"")</f>
        <v/>
      </c>
      <c r="Q79" t="str">
        <f>IF(OptionChain[[#This Row],[Strike Price]]&lt;&gt;"",IFERROR(SUMPRODUCT($H79:H$158,$M79:M$158)-$H79*SUM($M79:M$158),0),"")</f>
        <v/>
      </c>
      <c r="R79" s="4" t="str">
        <f>IFERROR(OptionChain[[#This Row],[Call Value]]+OptionChain[[#This Row],[Put Value]],"")</f>
        <v/>
      </c>
      <c r="S7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7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0" spans="8:20" x14ac:dyDescent="0.3">
      <c r="H80" s="4"/>
      <c r="P80" t="str">
        <f>IF(OptionChain[[#This Row],[Strike Price]]&lt;&gt;"", IFERROR($H80*SUM(E$2:$E80)-SUMPRODUCT($H$2:H80,$E$2:E80),0),"")</f>
        <v/>
      </c>
      <c r="Q80" t="str">
        <f>IF(OptionChain[[#This Row],[Strike Price]]&lt;&gt;"",IFERROR(SUMPRODUCT($H80:H$158,$M80:M$158)-$H80*SUM($M80:M$158),0),"")</f>
        <v/>
      </c>
      <c r="R80" s="4" t="str">
        <f>IFERROR(OptionChain[[#This Row],[Call Value]]+OptionChain[[#This Row],[Put Value]],"")</f>
        <v/>
      </c>
      <c r="S8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1" spans="8:20" x14ac:dyDescent="0.3">
      <c r="H81" s="4"/>
      <c r="P81" s="4" t="str">
        <f>IF(OptionChain[[#This Row],[Strike Price]]&lt;&gt;"", IFERROR($H81*SUM(E$2:$E81)-SUMPRODUCT($H$2:H81,$E$2:E81),0),"")</f>
        <v/>
      </c>
      <c r="Q81" s="4" t="str">
        <f>IF(OptionChain[[#This Row],[Strike Price]]&lt;&gt;"",IFERROR(SUMPRODUCT($H81:H$158,$M81:M$158)-$H81*SUM($M81:M$158),0),"")</f>
        <v/>
      </c>
      <c r="R81" s="4" t="str">
        <f>IFERROR(OptionChain[[#This Row],[Call Value]]+OptionChain[[#This Row],[Put Value]],"")</f>
        <v/>
      </c>
      <c r="S8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2" spans="8:20" x14ac:dyDescent="0.3">
      <c r="H82" s="4"/>
      <c r="P82" s="4" t="str">
        <f>IF(OptionChain[[#This Row],[Strike Price]]&lt;&gt;"", IFERROR($H82*SUM(E$2:$E82)-SUMPRODUCT($H$2:H82,$E$2:E82),0),"")</f>
        <v/>
      </c>
      <c r="Q82" s="4" t="str">
        <f>IF(OptionChain[[#This Row],[Strike Price]]&lt;&gt;"",IFERROR(SUMPRODUCT($H82:H$158,$M82:M$158)-$H82*SUM($M82:M$158),0),"")</f>
        <v/>
      </c>
      <c r="R82" s="4" t="str">
        <f>IFERROR(OptionChain[[#This Row],[Call Value]]+OptionChain[[#This Row],[Put Value]],"")</f>
        <v/>
      </c>
      <c r="S8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3" spans="8:20" x14ac:dyDescent="0.3">
      <c r="H83" s="4"/>
      <c r="P83" s="4" t="str">
        <f>IF(OptionChain[[#This Row],[Strike Price]]&lt;&gt;"", IFERROR($H83*SUM(E$2:$E83)-SUMPRODUCT($H$2:H83,$E$2:E83),0),"")</f>
        <v/>
      </c>
      <c r="Q83" s="4" t="str">
        <f>IF(OptionChain[[#This Row],[Strike Price]]&lt;&gt;"",IFERROR(SUMPRODUCT($H83:H$158,$M83:M$158)-$H83*SUM($M83:M$158),0),"")</f>
        <v/>
      </c>
      <c r="R83" s="4" t="str">
        <f>IFERROR(OptionChain[[#This Row],[Call Value]]+OptionChain[[#This Row],[Put Value]],"")</f>
        <v/>
      </c>
      <c r="S8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4" spans="8:20" x14ac:dyDescent="0.3">
      <c r="H84" s="4"/>
      <c r="P84" s="4" t="str">
        <f>IF(OptionChain[[#This Row],[Strike Price]]&lt;&gt;"", IFERROR($H84*SUM(E$2:$E84)-SUMPRODUCT($H$2:H84,$E$2:E84),0),"")</f>
        <v/>
      </c>
      <c r="Q84" s="4" t="str">
        <f>IF(OptionChain[[#This Row],[Strike Price]]&lt;&gt;"",IFERROR(SUMPRODUCT($H84:H$158,$M84:M$158)-$H84*SUM($M84:M$158),0),"")</f>
        <v/>
      </c>
      <c r="R84" s="4" t="str">
        <f>IFERROR(OptionChain[[#This Row],[Call Value]]+OptionChain[[#This Row],[Put Value]],"")</f>
        <v/>
      </c>
      <c r="S8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5" spans="8:20" x14ac:dyDescent="0.3">
      <c r="H85" s="4"/>
      <c r="P85" s="4" t="str">
        <f>IF(OptionChain[[#This Row],[Strike Price]]&lt;&gt;"", IFERROR($H85*SUM(E$2:$E85)-SUMPRODUCT($H$2:H85,$E$2:E85),0),"")</f>
        <v/>
      </c>
      <c r="Q85" s="4" t="str">
        <f>IF(OptionChain[[#This Row],[Strike Price]]&lt;&gt;"",IFERROR(SUMPRODUCT($H85:H$158,$M85:M$158)-$H85*SUM($M85:M$158),0),"")</f>
        <v/>
      </c>
      <c r="R85" s="4" t="str">
        <f>IFERROR(OptionChain[[#This Row],[Call Value]]+OptionChain[[#This Row],[Put Value]],"")</f>
        <v/>
      </c>
      <c r="S8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6" spans="8:20" x14ac:dyDescent="0.3">
      <c r="H86" s="4"/>
      <c r="P86" s="4" t="str">
        <f>IF(OptionChain[[#This Row],[Strike Price]]&lt;&gt;"", IFERROR($H86*SUM(E$2:$E86)-SUMPRODUCT($H$2:H86,$E$2:E86),0),"")</f>
        <v/>
      </c>
      <c r="Q86" s="4" t="str">
        <f>IF(OptionChain[[#This Row],[Strike Price]]&lt;&gt;"",IFERROR(SUMPRODUCT($H86:H$158,$M86:M$158)-$H86*SUM($M86:M$158),0),"")</f>
        <v/>
      </c>
      <c r="R86" s="4" t="str">
        <f>IFERROR(OptionChain[[#This Row],[Call Value]]+OptionChain[[#This Row],[Put Value]],"")</f>
        <v/>
      </c>
      <c r="S8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7" spans="8:20" x14ac:dyDescent="0.3">
      <c r="H87" s="4"/>
      <c r="P87" s="4" t="str">
        <f>IF(OptionChain[[#This Row],[Strike Price]]&lt;&gt;"", IFERROR($H87*SUM(E$2:$E87)-SUMPRODUCT($H$2:H87,$E$2:E87),0),"")</f>
        <v/>
      </c>
      <c r="Q87" s="4" t="str">
        <f>IF(OptionChain[[#This Row],[Strike Price]]&lt;&gt;"",IFERROR(SUMPRODUCT($H87:H$158,$M87:M$158)-$H87*SUM($M87:M$158),0),"")</f>
        <v/>
      </c>
      <c r="R87" s="4" t="str">
        <f>IFERROR(OptionChain[[#This Row],[Call Value]]+OptionChain[[#This Row],[Put Value]],"")</f>
        <v/>
      </c>
      <c r="S8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8" spans="8:20" x14ac:dyDescent="0.3">
      <c r="H88" s="4"/>
      <c r="P88" s="4" t="str">
        <f>IF(OptionChain[[#This Row],[Strike Price]]&lt;&gt;"", IFERROR($H88*SUM(E$2:$E88)-SUMPRODUCT($H$2:H88,$E$2:E88),0),"")</f>
        <v/>
      </c>
      <c r="Q88" s="4" t="str">
        <f>IF(OptionChain[[#This Row],[Strike Price]]&lt;&gt;"",IFERROR(SUMPRODUCT($H88:H$158,$M88:M$158)-$H88*SUM($M88:M$158),0),"")</f>
        <v/>
      </c>
      <c r="R88" s="4" t="str">
        <f>IFERROR(OptionChain[[#This Row],[Call Value]]+OptionChain[[#This Row],[Put Value]],"")</f>
        <v/>
      </c>
      <c r="S8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89" spans="8:20" x14ac:dyDescent="0.3">
      <c r="H89" s="4"/>
      <c r="P89" s="4" t="str">
        <f>IF(OptionChain[[#This Row],[Strike Price]]&lt;&gt;"", IFERROR($H89*SUM(E$2:$E89)-SUMPRODUCT($H$2:H89,$E$2:E89),0),"")</f>
        <v/>
      </c>
      <c r="Q89" s="4" t="str">
        <f>IF(OptionChain[[#This Row],[Strike Price]]&lt;&gt;"",IFERROR(SUMPRODUCT($H89:H$158,$M89:M$158)-$H89*SUM($M89:M$158),0),"")</f>
        <v/>
      </c>
      <c r="R89" s="4" t="str">
        <f>IFERROR(OptionChain[[#This Row],[Call Value]]+OptionChain[[#This Row],[Put Value]],"")</f>
        <v/>
      </c>
      <c r="S8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8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0" spans="8:20" x14ac:dyDescent="0.3">
      <c r="H90" s="4"/>
      <c r="P90" s="4" t="str">
        <f>IF(OptionChain[[#This Row],[Strike Price]]&lt;&gt;"", IFERROR($H90*SUM(E$2:$E90)-SUMPRODUCT($H$2:H90,$E$2:E90),0),"")</f>
        <v/>
      </c>
      <c r="Q90" s="4" t="str">
        <f>IF(OptionChain[[#This Row],[Strike Price]]&lt;&gt;"",IFERROR(SUMPRODUCT($H90:H$158,$M90:M$158)-$H90*SUM($M90:M$158),0),"")</f>
        <v/>
      </c>
      <c r="R90" s="4" t="str">
        <f>IFERROR(OptionChain[[#This Row],[Call Value]]+OptionChain[[#This Row],[Put Value]],"")</f>
        <v/>
      </c>
      <c r="S9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1" spans="8:20" x14ac:dyDescent="0.3">
      <c r="H91" s="4"/>
      <c r="P91" s="4" t="str">
        <f>IF(OptionChain[[#This Row],[Strike Price]]&lt;&gt;"", IFERROR($H91*SUM(E$2:$E91)-SUMPRODUCT($H$2:H91,$E$2:E91),0),"")</f>
        <v/>
      </c>
      <c r="Q91" s="4" t="str">
        <f>IF(OptionChain[[#This Row],[Strike Price]]&lt;&gt;"",IFERROR(SUMPRODUCT($H91:H$158,$M91:M$158)-$H91*SUM($M91:M$158),0),"")</f>
        <v/>
      </c>
      <c r="R91" s="4" t="str">
        <f>IFERROR(OptionChain[[#This Row],[Call Value]]+OptionChain[[#This Row],[Put Value]],"")</f>
        <v/>
      </c>
      <c r="S9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2" spans="8:20" x14ac:dyDescent="0.3">
      <c r="H92" s="4"/>
      <c r="P92" s="4" t="str">
        <f>IF(OptionChain[[#This Row],[Strike Price]]&lt;&gt;"", IFERROR($H92*SUM(E$2:$E92)-SUMPRODUCT($H$2:H92,$E$2:E92),0),"")</f>
        <v/>
      </c>
      <c r="Q92" s="4" t="str">
        <f>IF(OptionChain[[#This Row],[Strike Price]]&lt;&gt;"",IFERROR(SUMPRODUCT($H92:H$158,$M92:M$158)-$H92*SUM($M92:M$158),0),"")</f>
        <v/>
      </c>
      <c r="R92" s="4" t="str">
        <f>IFERROR(OptionChain[[#This Row],[Call Value]]+OptionChain[[#This Row],[Put Value]],"")</f>
        <v/>
      </c>
      <c r="S9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3" spans="8:20" x14ac:dyDescent="0.3">
      <c r="H93" s="4"/>
      <c r="P93" s="4" t="str">
        <f>IF(OptionChain[[#This Row],[Strike Price]]&lt;&gt;"", IFERROR($H93*SUM(E$2:$E93)-SUMPRODUCT($H$2:H93,$E$2:E93),0),"")</f>
        <v/>
      </c>
      <c r="Q93" s="4" t="str">
        <f>IF(OptionChain[[#This Row],[Strike Price]]&lt;&gt;"",IFERROR(SUMPRODUCT($H93:H$158,$M93:M$158)-$H93*SUM($M93:M$158),0),"")</f>
        <v/>
      </c>
      <c r="R93" s="4" t="str">
        <f>IFERROR(OptionChain[[#This Row],[Call Value]]+OptionChain[[#This Row],[Put Value]],"")</f>
        <v/>
      </c>
      <c r="S9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4" spans="8:20" x14ac:dyDescent="0.3">
      <c r="H94" s="4"/>
      <c r="P94" s="4" t="str">
        <f>IF(OptionChain[[#This Row],[Strike Price]]&lt;&gt;"", IFERROR($H94*SUM(E$2:$E94)-SUMPRODUCT($H$2:H94,$E$2:E94),0),"")</f>
        <v/>
      </c>
      <c r="Q94" s="4" t="str">
        <f>IF(OptionChain[[#This Row],[Strike Price]]&lt;&gt;"",IFERROR(SUMPRODUCT($H94:H$158,$M94:M$158)-$H94*SUM($M94:M$158),0),"")</f>
        <v/>
      </c>
      <c r="R94" s="4" t="str">
        <f>IFERROR(OptionChain[[#This Row],[Call Value]]+OptionChain[[#This Row],[Put Value]],"")</f>
        <v/>
      </c>
      <c r="S9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5" spans="8:20" x14ac:dyDescent="0.3">
      <c r="H95" s="4"/>
      <c r="P95" s="4" t="str">
        <f>IF(OptionChain[[#This Row],[Strike Price]]&lt;&gt;"", IFERROR($H95*SUM(E$2:$E95)-SUMPRODUCT($H$2:H95,$E$2:E95),0),"")</f>
        <v/>
      </c>
      <c r="Q95" s="4" t="str">
        <f>IF(OptionChain[[#This Row],[Strike Price]]&lt;&gt;"",IFERROR(SUMPRODUCT($H95:H$158,$M95:M$158)-$H95*SUM($M95:M$158),0),"")</f>
        <v/>
      </c>
      <c r="R95" s="4" t="str">
        <f>IFERROR(OptionChain[[#This Row],[Call Value]]+OptionChain[[#This Row],[Put Value]],"")</f>
        <v/>
      </c>
      <c r="S9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6" spans="8:20" x14ac:dyDescent="0.3">
      <c r="H96" s="4"/>
      <c r="P96" s="4" t="str">
        <f>IF(OptionChain[[#This Row],[Strike Price]]&lt;&gt;"", IFERROR($H96*SUM(E$2:$E96)-SUMPRODUCT($H$2:H96,$E$2:E96),0),"")</f>
        <v/>
      </c>
      <c r="Q96" s="4" t="str">
        <f>IF(OptionChain[[#This Row],[Strike Price]]&lt;&gt;"",IFERROR(SUMPRODUCT($H96:H$158,$M96:M$158)-$H96*SUM($M96:M$158),0),"")</f>
        <v/>
      </c>
      <c r="R96" s="4" t="str">
        <f>IFERROR(OptionChain[[#This Row],[Call Value]]+OptionChain[[#This Row],[Put Value]],"")</f>
        <v/>
      </c>
      <c r="S9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7" spans="8:20" x14ac:dyDescent="0.3">
      <c r="H97" s="4"/>
      <c r="P97" s="4" t="str">
        <f>IF(OptionChain[[#This Row],[Strike Price]]&lt;&gt;"", IFERROR($H97*SUM(E$2:$E97)-SUMPRODUCT($H$2:H97,$E$2:E97),0),"")</f>
        <v/>
      </c>
      <c r="Q97" s="4" t="str">
        <f>IF(OptionChain[[#This Row],[Strike Price]]&lt;&gt;"",IFERROR(SUMPRODUCT($H97:H$158,$M97:M$158)-$H97*SUM($M97:M$158),0),"")</f>
        <v/>
      </c>
      <c r="R97" s="4" t="str">
        <f>IFERROR(OptionChain[[#This Row],[Call Value]]+OptionChain[[#This Row],[Put Value]],"")</f>
        <v/>
      </c>
      <c r="S9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8" spans="8:20" x14ac:dyDescent="0.3">
      <c r="H98" s="4"/>
      <c r="P98" s="4" t="str">
        <f>IF(OptionChain[[#This Row],[Strike Price]]&lt;&gt;"", IFERROR($H98*SUM(E$2:$E98)-SUMPRODUCT($H$2:H98,$E$2:E98),0),"")</f>
        <v/>
      </c>
      <c r="Q98" s="4" t="str">
        <f>IF(OptionChain[[#This Row],[Strike Price]]&lt;&gt;"",IFERROR(SUMPRODUCT($H98:H$158,$M98:M$158)-$H98*SUM($M98:M$158),0),"")</f>
        <v/>
      </c>
      <c r="R98" s="4" t="str">
        <f>IFERROR(OptionChain[[#This Row],[Call Value]]+OptionChain[[#This Row],[Put Value]],"")</f>
        <v/>
      </c>
      <c r="S9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99" spans="8:20" x14ac:dyDescent="0.3">
      <c r="H99" s="4"/>
      <c r="P99" s="4" t="str">
        <f>IF(OptionChain[[#This Row],[Strike Price]]&lt;&gt;"", IFERROR($H99*SUM(E$2:$E99)-SUMPRODUCT($H$2:H99,$E$2:E99),0),"")</f>
        <v/>
      </c>
      <c r="Q99" s="4" t="str">
        <f>IF(OptionChain[[#This Row],[Strike Price]]&lt;&gt;"",IFERROR(SUMPRODUCT($H99:H$158,$M99:M$158)-$H99*SUM($M99:M$158),0),"")</f>
        <v/>
      </c>
      <c r="R99" s="4" t="str">
        <f>IFERROR(OptionChain[[#This Row],[Call Value]]+OptionChain[[#This Row],[Put Value]],"")</f>
        <v/>
      </c>
      <c r="S9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9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0" spans="8:20" x14ac:dyDescent="0.3">
      <c r="H100" s="4"/>
      <c r="P100" s="4" t="str">
        <f>IF(OptionChain[[#This Row],[Strike Price]]&lt;&gt;"", IFERROR($H100*SUM(E$2:$E100)-SUMPRODUCT($H$2:H100,$E$2:E100),0),"")</f>
        <v/>
      </c>
      <c r="Q100" s="4" t="str">
        <f>IF(OptionChain[[#This Row],[Strike Price]]&lt;&gt;"",IFERROR(SUMPRODUCT($H100:H$158,$M100:M$158)-$H100*SUM($M100:M$158),0),"")</f>
        <v/>
      </c>
      <c r="R100" s="4" t="str">
        <f>IFERROR(OptionChain[[#This Row],[Call Value]]+OptionChain[[#This Row],[Put Value]],"")</f>
        <v/>
      </c>
      <c r="S10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1" spans="8:20" x14ac:dyDescent="0.3">
      <c r="H101" s="4"/>
      <c r="P101" s="4" t="str">
        <f>IF(OptionChain[[#This Row],[Strike Price]]&lt;&gt;"", IFERROR($H101*SUM(E$2:$E101)-SUMPRODUCT($H$2:H101,$E$2:E101),0),"")</f>
        <v/>
      </c>
      <c r="Q101" s="4" t="str">
        <f>IF(OptionChain[[#This Row],[Strike Price]]&lt;&gt;"",IFERROR(SUMPRODUCT($H101:H$158,$M101:M$158)-$H101*SUM($M101:M$158),0),"")</f>
        <v/>
      </c>
      <c r="R101" s="4" t="str">
        <f>IFERROR(OptionChain[[#This Row],[Call Value]]+OptionChain[[#This Row],[Put Value]],"")</f>
        <v/>
      </c>
      <c r="S10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2" spans="8:20" x14ac:dyDescent="0.3">
      <c r="H102" s="4"/>
      <c r="P102" s="4" t="str">
        <f>IF(OptionChain[[#This Row],[Strike Price]]&lt;&gt;"", IFERROR($H102*SUM(E$2:$E102)-SUMPRODUCT($H$2:H102,$E$2:E102),0),"")</f>
        <v/>
      </c>
      <c r="Q102" s="4" t="str">
        <f>IF(OptionChain[[#This Row],[Strike Price]]&lt;&gt;"",IFERROR(SUMPRODUCT($H102:H$158,$M102:M$158)-$H102*SUM($M102:M$158),0),"")</f>
        <v/>
      </c>
      <c r="R102" s="4" t="str">
        <f>IFERROR(OptionChain[[#This Row],[Call Value]]+OptionChain[[#This Row],[Put Value]],"")</f>
        <v/>
      </c>
      <c r="S10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3" spans="8:20" x14ac:dyDescent="0.3">
      <c r="H103" s="4"/>
      <c r="P103" s="4" t="str">
        <f>IF(OptionChain[[#This Row],[Strike Price]]&lt;&gt;"", IFERROR($H103*SUM(E$2:$E103)-SUMPRODUCT($H$2:H103,$E$2:E103),0),"")</f>
        <v/>
      </c>
      <c r="Q103" s="4" t="str">
        <f>IF(OptionChain[[#This Row],[Strike Price]]&lt;&gt;"",IFERROR(SUMPRODUCT($H103:H$158,$M103:M$158)-$H103*SUM($M103:M$158),0),"")</f>
        <v/>
      </c>
      <c r="R103" s="4" t="str">
        <f>IFERROR(OptionChain[[#This Row],[Call Value]]+OptionChain[[#This Row],[Put Value]],"")</f>
        <v/>
      </c>
      <c r="S10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4" spans="8:20" x14ac:dyDescent="0.3">
      <c r="H104" s="4"/>
      <c r="P104" s="4" t="str">
        <f>IF(OptionChain[[#This Row],[Strike Price]]&lt;&gt;"", IFERROR($H104*SUM(E$2:$E104)-SUMPRODUCT($H$2:H104,$E$2:E104),0),"")</f>
        <v/>
      </c>
      <c r="Q104" s="4" t="str">
        <f>IF(OptionChain[[#This Row],[Strike Price]]&lt;&gt;"",IFERROR(SUMPRODUCT($H104:H$158,$M104:M$158)-$H104*SUM($M104:M$158),0),"")</f>
        <v/>
      </c>
      <c r="R104" s="4" t="str">
        <f>IFERROR(OptionChain[[#This Row],[Call Value]]+OptionChain[[#This Row],[Put Value]],"")</f>
        <v/>
      </c>
      <c r="S10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5" spans="8:20" x14ac:dyDescent="0.3">
      <c r="H105" s="4"/>
      <c r="P105" s="4" t="str">
        <f>IF(OptionChain[[#This Row],[Strike Price]]&lt;&gt;"", IFERROR($H105*SUM(E$2:$E105)-SUMPRODUCT($H$2:H105,$E$2:E105),0),"")</f>
        <v/>
      </c>
      <c r="Q105" s="4" t="str">
        <f>IF(OptionChain[[#This Row],[Strike Price]]&lt;&gt;"",IFERROR(SUMPRODUCT($H105:H$158,$M105:M$158)-$H105*SUM($M105:M$158),0),"")</f>
        <v/>
      </c>
      <c r="R105" s="4" t="str">
        <f>IFERROR(OptionChain[[#This Row],[Call Value]]+OptionChain[[#This Row],[Put Value]],"")</f>
        <v/>
      </c>
      <c r="S10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6" spans="8:20" x14ac:dyDescent="0.3">
      <c r="H106" s="4"/>
      <c r="P106" s="4" t="str">
        <f>IF(OptionChain[[#This Row],[Strike Price]]&lt;&gt;"", IFERROR($H106*SUM(E$2:$E106)-SUMPRODUCT($H$2:H106,$E$2:E106),0),"")</f>
        <v/>
      </c>
      <c r="Q106" s="4" t="str">
        <f>IF(OptionChain[[#This Row],[Strike Price]]&lt;&gt;"",IFERROR(SUMPRODUCT($H106:H$158,$M106:M$158)-$H106*SUM($M106:M$158),0),"")</f>
        <v/>
      </c>
      <c r="R106" s="4" t="str">
        <f>IFERROR(OptionChain[[#This Row],[Call Value]]+OptionChain[[#This Row],[Put Value]],"")</f>
        <v/>
      </c>
      <c r="S10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7" spans="8:20" x14ac:dyDescent="0.3">
      <c r="H107" s="4"/>
      <c r="P107" s="4" t="str">
        <f>IF(OptionChain[[#This Row],[Strike Price]]&lt;&gt;"", IFERROR($H107*SUM(E$2:$E107)-SUMPRODUCT($H$2:H107,$E$2:E107),0),"")</f>
        <v/>
      </c>
      <c r="Q107" s="4" t="str">
        <f>IF(OptionChain[[#This Row],[Strike Price]]&lt;&gt;"",IFERROR(SUMPRODUCT($H107:H$158,$M107:M$158)-$H107*SUM($M107:M$158),0),"")</f>
        <v/>
      </c>
      <c r="R107" s="4" t="str">
        <f>IFERROR(OptionChain[[#This Row],[Call Value]]+OptionChain[[#This Row],[Put Value]],"")</f>
        <v/>
      </c>
      <c r="S10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8" spans="8:20" x14ac:dyDescent="0.3">
      <c r="H108" s="4"/>
      <c r="P108" s="4" t="str">
        <f>IF(OptionChain[[#This Row],[Strike Price]]&lt;&gt;"", IFERROR($H108*SUM(E$2:$E108)-SUMPRODUCT($H$2:H108,$E$2:E108),0),"")</f>
        <v/>
      </c>
      <c r="Q108" s="4" t="str">
        <f>IF(OptionChain[[#This Row],[Strike Price]]&lt;&gt;"",IFERROR(SUMPRODUCT($H108:H$158,$M108:M$158)-$H108*SUM($M108:M$158),0),"")</f>
        <v/>
      </c>
      <c r="R108" s="4" t="str">
        <f>IFERROR(OptionChain[[#This Row],[Call Value]]+OptionChain[[#This Row],[Put Value]],"")</f>
        <v/>
      </c>
      <c r="S10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09" spans="8:20" x14ac:dyDescent="0.3">
      <c r="H109" s="4"/>
      <c r="P109" s="4" t="str">
        <f>IF(OptionChain[[#This Row],[Strike Price]]&lt;&gt;"", IFERROR($H109*SUM(E$2:$E109)-SUMPRODUCT($H$2:H109,$E$2:E109),0),"")</f>
        <v/>
      </c>
      <c r="Q109" s="4" t="str">
        <f>IF(OptionChain[[#This Row],[Strike Price]]&lt;&gt;"",IFERROR(SUMPRODUCT($H109:H$158,$M109:M$158)-$H109*SUM($M109:M$158),0),"")</f>
        <v/>
      </c>
      <c r="R109" s="4" t="str">
        <f>IFERROR(OptionChain[[#This Row],[Call Value]]+OptionChain[[#This Row],[Put Value]],"")</f>
        <v/>
      </c>
      <c r="S10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0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0" spans="8:20" x14ac:dyDescent="0.3">
      <c r="H110" s="4"/>
      <c r="P110" s="4" t="str">
        <f>IF(OptionChain[[#This Row],[Strike Price]]&lt;&gt;"", IFERROR($H110*SUM(E$2:$E110)-SUMPRODUCT($H$2:H110,$E$2:E110),0),"")</f>
        <v/>
      </c>
      <c r="Q110" s="4" t="str">
        <f>IF(OptionChain[[#This Row],[Strike Price]]&lt;&gt;"",IFERROR(SUMPRODUCT($H110:H$158,$M110:M$158)-$H110*SUM($M110:M$158),0),"")</f>
        <v/>
      </c>
      <c r="R110" s="4" t="str">
        <f>IFERROR(OptionChain[[#This Row],[Call Value]]+OptionChain[[#This Row],[Put Value]],"")</f>
        <v/>
      </c>
      <c r="S11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1" spans="8:20" x14ac:dyDescent="0.3">
      <c r="H111" s="4"/>
      <c r="P111" s="4" t="str">
        <f>IF(OptionChain[[#This Row],[Strike Price]]&lt;&gt;"", IFERROR($H111*SUM(E$2:$E111)-SUMPRODUCT($H$2:H111,$E$2:E111),0),"")</f>
        <v/>
      </c>
      <c r="Q111" s="4" t="str">
        <f>IF(OptionChain[[#This Row],[Strike Price]]&lt;&gt;"",IFERROR(SUMPRODUCT($H111:H$158,$M111:M$158)-$H111*SUM($M111:M$158),0),"")</f>
        <v/>
      </c>
      <c r="R111" s="4" t="str">
        <f>IFERROR(OptionChain[[#This Row],[Call Value]]+OptionChain[[#This Row],[Put Value]],"")</f>
        <v/>
      </c>
      <c r="S11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2" spans="8:20" x14ac:dyDescent="0.3">
      <c r="H112" s="4"/>
      <c r="P112" s="4" t="str">
        <f>IF(OptionChain[[#This Row],[Strike Price]]&lt;&gt;"", IFERROR($H112*SUM(E$2:$E112)-SUMPRODUCT($H$2:H112,$E$2:E112),0),"")</f>
        <v/>
      </c>
      <c r="Q112" s="4" t="str">
        <f>IF(OptionChain[[#This Row],[Strike Price]]&lt;&gt;"",IFERROR(SUMPRODUCT($H112:H$158,$M112:M$158)-$H112*SUM($M112:M$158),0),"")</f>
        <v/>
      </c>
      <c r="R112" s="4" t="str">
        <f>IFERROR(OptionChain[[#This Row],[Call Value]]+OptionChain[[#This Row],[Put Value]],"")</f>
        <v/>
      </c>
      <c r="S11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3" spans="8:20" x14ac:dyDescent="0.3">
      <c r="H113" s="4"/>
      <c r="P113" s="4" t="str">
        <f>IF(OptionChain[[#This Row],[Strike Price]]&lt;&gt;"", IFERROR($H113*SUM(E$2:$E113)-SUMPRODUCT($H$2:H113,$E$2:E113),0),"")</f>
        <v/>
      </c>
      <c r="Q113" s="4" t="str">
        <f>IF(OptionChain[[#This Row],[Strike Price]]&lt;&gt;"",IFERROR(SUMPRODUCT($H113:H$158,$M113:M$158)-$H113*SUM($M113:M$158),0),"")</f>
        <v/>
      </c>
      <c r="R113" s="4" t="str">
        <f>IFERROR(OptionChain[[#This Row],[Call Value]]+OptionChain[[#This Row],[Put Value]],"")</f>
        <v/>
      </c>
      <c r="S11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4" spans="8:20" x14ac:dyDescent="0.3">
      <c r="H114" s="4"/>
      <c r="P114" s="4" t="str">
        <f>IF(OptionChain[[#This Row],[Strike Price]]&lt;&gt;"", IFERROR($H114*SUM(E$2:$E114)-SUMPRODUCT($H$2:H114,$E$2:E114),0),"")</f>
        <v/>
      </c>
      <c r="Q114" s="4" t="str">
        <f>IF(OptionChain[[#This Row],[Strike Price]]&lt;&gt;"",IFERROR(SUMPRODUCT($H114:H$158,$M114:M$158)-$H114*SUM($M114:M$158),0),"")</f>
        <v/>
      </c>
      <c r="R114" s="4" t="str">
        <f>IFERROR(OptionChain[[#This Row],[Call Value]]+OptionChain[[#This Row],[Put Value]],"")</f>
        <v/>
      </c>
      <c r="S11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5" spans="8:20" x14ac:dyDescent="0.3">
      <c r="H115" s="4"/>
      <c r="P115" s="4" t="str">
        <f>IF(OptionChain[[#This Row],[Strike Price]]&lt;&gt;"", IFERROR($H115*SUM(E$2:$E115)-SUMPRODUCT($H$2:H115,$E$2:E115),0),"")</f>
        <v/>
      </c>
      <c r="Q115" s="4" t="str">
        <f>IF(OptionChain[[#This Row],[Strike Price]]&lt;&gt;"",IFERROR(SUMPRODUCT($H115:H$158,$M115:M$158)-$H115*SUM($M115:M$158),0),"")</f>
        <v/>
      </c>
      <c r="R115" s="4" t="str">
        <f>IFERROR(OptionChain[[#This Row],[Call Value]]+OptionChain[[#This Row],[Put Value]],"")</f>
        <v/>
      </c>
      <c r="S11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6" spans="8:20" x14ac:dyDescent="0.3">
      <c r="H116" s="4"/>
      <c r="P116" s="4" t="str">
        <f>IF(OptionChain[[#This Row],[Strike Price]]&lt;&gt;"", IFERROR($H116*SUM(E$2:$E116)-SUMPRODUCT($H$2:H116,$E$2:E116),0),"")</f>
        <v/>
      </c>
      <c r="Q116" s="4" t="str">
        <f>IF(OptionChain[[#This Row],[Strike Price]]&lt;&gt;"",IFERROR(SUMPRODUCT($H116:H$158,$M116:M$158)-$H116*SUM($M116:M$158),0),"")</f>
        <v/>
      </c>
      <c r="R116" s="4" t="str">
        <f>IFERROR(OptionChain[[#This Row],[Call Value]]+OptionChain[[#This Row],[Put Value]],"")</f>
        <v/>
      </c>
      <c r="S11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7" spans="8:20" x14ac:dyDescent="0.3">
      <c r="H117" s="4"/>
      <c r="P117" s="4" t="str">
        <f>IF(OptionChain[[#This Row],[Strike Price]]&lt;&gt;"", IFERROR($H117*SUM(E$2:$E117)-SUMPRODUCT($H$2:H117,$E$2:E117),0),"")</f>
        <v/>
      </c>
      <c r="Q117" s="4" t="str">
        <f>IF(OptionChain[[#This Row],[Strike Price]]&lt;&gt;"",IFERROR(SUMPRODUCT($H117:H$158,$M117:M$158)-$H117*SUM($M117:M$158),0),"")</f>
        <v/>
      </c>
      <c r="R117" s="4" t="str">
        <f>IFERROR(OptionChain[[#This Row],[Call Value]]+OptionChain[[#This Row],[Put Value]],"")</f>
        <v/>
      </c>
      <c r="S11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8" spans="8:20" x14ac:dyDescent="0.3">
      <c r="H118" s="4"/>
      <c r="P118" s="4" t="str">
        <f>IF(OptionChain[[#This Row],[Strike Price]]&lt;&gt;"", IFERROR($H118*SUM(E$2:$E118)-SUMPRODUCT($H$2:H118,$E$2:E118),0),"")</f>
        <v/>
      </c>
      <c r="Q118" s="4" t="str">
        <f>IF(OptionChain[[#This Row],[Strike Price]]&lt;&gt;"",IFERROR(SUMPRODUCT($H118:H$158,$M118:M$158)-$H118*SUM($M118:M$158),0),"")</f>
        <v/>
      </c>
      <c r="R118" s="4" t="str">
        <f>IFERROR(OptionChain[[#This Row],[Call Value]]+OptionChain[[#This Row],[Put Value]],"")</f>
        <v/>
      </c>
      <c r="S11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19" spans="8:20" x14ac:dyDescent="0.3">
      <c r="H119" s="4"/>
      <c r="P119" s="4" t="str">
        <f>IF(OptionChain[[#This Row],[Strike Price]]&lt;&gt;"", IFERROR($H119*SUM(E$2:$E119)-SUMPRODUCT($H$2:H119,$E$2:E119),0),"")</f>
        <v/>
      </c>
      <c r="Q119" s="4" t="str">
        <f>IF(OptionChain[[#This Row],[Strike Price]]&lt;&gt;"",IFERROR(SUMPRODUCT($H119:H$158,$M119:M$158)-$H119*SUM($M119:M$158),0),"")</f>
        <v/>
      </c>
      <c r="R119" s="4" t="str">
        <f>IFERROR(OptionChain[[#This Row],[Call Value]]+OptionChain[[#This Row],[Put Value]],"")</f>
        <v/>
      </c>
      <c r="S11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1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0" spans="8:20" x14ac:dyDescent="0.3">
      <c r="H120" s="4"/>
      <c r="P120" s="4" t="str">
        <f>IF(OptionChain[[#This Row],[Strike Price]]&lt;&gt;"", IFERROR($H120*SUM(E$2:$E120)-SUMPRODUCT($H$2:H120,$E$2:E120),0),"")</f>
        <v/>
      </c>
      <c r="Q120" s="4" t="str">
        <f>IF(OptionChain[[#This Row],[Strike Price]]&lt;&gt;"",IFERROR(SUMPRODUCT($H120:H$158,$M120:M$158)-$H120*SUM($M120:M$158),0),"")</f>
        <v/>
      </c>
      <c r="R120" s="4" t="str">
        <f>IFERROR(OptionChain[[#This Row],[Call Value]]+OptionChain[[#This Row],[Put Value]],"")</f>
        <v/>
      </c>
      <c r="S12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1" spans="8:20" x14ac:dyDescent="0.3">
      <c r="H121" s="4"/>
      <c r="P121" s="4" t="str">
        <f>IF(OptionChain[[#This Row],[Strike Price]]&lt;&gt;"", IFERROR($H121*SUM(E$2:$E121)-SUMPRODUCT($H$2:H121,$E$2:E121),0),"")</f>
        <v/>
      </c>
      <c r="Q121" s="4" t="str">
        <f>IF(OptionChain[[#This Row],[Strike Price]]&lt;&gt;"",IFERROR(SUMPRODUCT($H121:H$158,$M121:M$158)-$H121*SUM($M121:M$158),0),"")</f>
        <v/>
      </c>
      <c r="R121" s="4" t="str">
        <f>IFERROR(OptionChain[[#This Row],[Call Value]]+OptionChain[[#This Row],[Put Value]],"")</f>
        <v/>
      </c>
      <c r="S12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2" spans="8:20" x14ac:dyDescent="0.3">
      <c r="H122" s="4"/>
      <c r="P122" s="4" t="str">
        <f>IF(OptionChain[[#This Row],[Strike Price]]&lt;&gt;"", IFERROR($H122*SUM(E$2:$E122)-SUMPRODUCT($H$2:H122,$E$2:E122),0),"")</f>
        <v/>
      </c>
      <c r="Q122" s="4" t="str">
        <f>IF(OptionChain[[#This Row],[Strike Price]]&lt;&gt;"",IFERROR(SUMPRODUCT($H122:H$158,$M122:M$158)-$H122*SUM($M122:M$158),0),"")</f>
        <v/>
      </c>
      <c r="R122" s="4" t="str">
        <f>IFERROR(OptionChain[[#This Row],[Call Value]]+OptionChain[[#This Row],[Put Value]],"")</f>
        <v/>
      </c>
      <c r="S12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3" spans="8:20" x14ac:dyDescent="0.3">
      <c r="H123" s="4"/>
      <c r="P123" s="4" t="str">
        <f>IF(OptionChain[[#This Row],[Strike Price]]&lt;&gt;"", IFERROR($H123*SUM(E$2:$E123)-SUMPRODUCT($H$2:H123,$E$2:E123),0),"")</f>
        <v/>
      </c>
      <c r="Q123" s="4" t="str">
        <f>IF(OptionChain[[#This Row],[Strike Price]]&lt;&gt;"",IFERROR(SUMPRODUCT($H123:H$158,$M123:M$158)-$H123*SUM($M123:M$158),0),"")</f>
        <v/>
      </c>
      <c r="R123" s="4" t="str">
        <f>IFERROR(OptionChain[[#This Row],[Call Value]]+OptionChain[[#This Row],[Put Value]],"")</f>
        <v/>
      </c>
      <c r="S12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4" spans="8:20" x14ac:dyDescent="0.3">
      <c r="H124" s="4"/>
      <c r="P124" s="4" t="str">
        <f>IF(OptionChain[[#This Row],[Strike Price]]&lt;&gt;"", IFERROR($H124*SUM(E$2:$E124)-SUMPRODUCT($H$2:H124,$E$2:E124),0),"")</f>
        <v/>
      </c>
      <c r="Q124" s="4" t="str">
        <f>IF(OptionChain[[#This Row],[Strike Price]]&lt;&gt;"",IFERROR(SUMPRODUCT($H124:H$158,$M124:M$158)-$H124*SUM($M124:M$158),0),"")</f>
        <v/>
      </c>
      <c r="R124" s="4" t="str">
        <f>IFERROR(OptionChain[[#This Row],[Call Value]]+OptionChain[[#This Row],[Put Value]],"")</f>
        <v/>
      </c>
      <c r="S12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5" spans="8:20" x14ac:dyDescent="0.3">
      <c r="H125" s="4"/>
      <c r="P125" s="4" t="str">
        <f>IF(OptionChain[[#This Row],[Strike Price]]&lt;&gt;"", IFERROR($H125*SUM(E$2:$E125)-SUMPRODUCT($H$2:H125,$E$2:E125),0),"")</f>
        <v/>
      </c>
      <c r="Q125" s="4" t="str">
        <f>IF(OptionChain[[#This Row],[Strike Price]]&lt;&gt;"",IFERROR(SUMPRODUCT($H125:H$158,$M125:M$158)-$H125*SUM($M125:M$158),0),"")</f>
        <v/>
      </c>
      <c r="R125" s="4" t="str">
        <f>IFERROR(OptionChain[[#This Row],[Call Value]]+OptionChain[[#This Row],[Put Value]],"")</f>
        <v/>
      </c>
      <c r="S12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6" spans="8:20" x14ac:dyDescent="0.3">
      <c r="H126" s="4"/>
      <c r="P126" s="4" t="str">
        <f>IF(OptionChain[[#This Row],[Strike Price]]&lt;&gt;"", IFERROR($H126*SUM(E$2:$E126)-SUMPRODUCT($H$2:H126,$E$2:E126),0),"")</f>
        <v/>
      </c>
      <c r="Q126" s="4" t="str">
        <f>IF(OptionChain[[#This Row],[Strike Price]]&lt;&gt;"",IFERROR(SUMPRODUCT($H126:H$158,$M126:M$158)-$H126*SUM($M126:M$158),0),"")</f>
        <v/>
      </c>
      <c r="R126" s="4" t="str">
        <f>IFERROR(OptionChain[[#This Row],[Call Value]]+OptionChain[[#This Row],[Put Value]],"")</f>
        <v/>
      </c>
      <c r="S12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7" spans="8:20" x14ac:dyDescent="0.3">
      <c r="H127" s="4"/>
      <c r="P127" s="4" t="str">
        <f>IF(OptionChain[[#This Row],[Strike Price]]&lt;&gt;"", IFERROR($H127*SUM(E$2:$E127)-SUMPRODUCT($H$2:H127,$E$2:E127),0),"")</f>
        <v/>
      </c>
      <c r="Q127" s="4" t="str">
        <f>IF(OptionChain[[#This Row],[Strike Price]]&lt;&gt;"",IFERROR(SUMPRODUCT($H127:H$158,$M127:M$158)-$H127*SUM($M127:M$158),0),"")</f>
        <v/>
      </c>
      <c r="R127" s="4" t="str">
        <f>IFERROR(OptionChain[[#This Row],[Call Value]]+OptionChain[[#This Row],[Put Value]],"")</f>
        <v/>
      </c>
      <c r="S12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8" spans="8:20" x14ac:dyDescent="0.3">
      <c r="H128" s="4"/>
      <c r="P128" s="4" t="str">
        <f>IF(OptionChain[[#This Row],[Strike Price]]&lt;&gt;"", IFERROR($H128*SUM(E$2:$E128)-SUMPRODUCT($H$2:H128,$E$2:E128),0),"")</f>
        <v/>
      </c>
      <c r="Q128" s="4" t="str">
        <f>IF(OptionChain[[#This Row],[Strike Price]]&lt;&gt;"",IFERROR(SUMPRODUCT($H128:H$158,$M128:M$158)-$H128*SUM($M128:M$158),0),"")</f>
        <v/>
      </c>
      <c r="R128" s="4" t="str">
        <f>IFERROR(OptionChain[[#This Row],[Call Value]]+OptionChain[[#This Row],[Put Value]],"")</f>
        <v/>
      </c>
      <c r="S12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29" spans="8:20" x14ac:dyDescent="0.3">
      <c r="H129" s="4"/>
      <c r="P129" s="4" t="str">
        <f>IF(OptionChain[[#This Row],[Strike Price]]&lt;&gt;"", IFERROR($H129*SUM(E$2:$E129)-SUMPRODUCT($H$2:H129,$E$2:E129),0),"")</f>
        <v/>
      </c>
      <c r="Q129" s="4" t="str">
        <f>IF(OptionChain[[#This Row],[Strike Price]]&lt;&gt;"",IFERROR(SUMPRODUCT($H129:H$158,$M129:M$158)-$H129*SUM($M129:M$158),0),"")</f>
        <v/>
      </c>
      <c r="R129" s="4" t="str">
        <f>IFERROR(OptionChain[[#This Row],[Call Value]]+OptionChain[[#This Row],[Put Value]],"")</f>
        <v/>
      </c>
      <c r="S12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2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0" spans="8:20" x14ac:dyDescent="0.3">
      <c r="H130" s="4"/>
      <c r="P130" s="4" t="str">
        <f>IF(OptionChain[[#This Row],[Strike Price]]&lt;&gt;"", IFERROR($H130*SUM(E$2:$E130)-SUMPRODUCT($H$2:H130,$E$2:E130),0),"")</f>
        <v/>
      </c>
      <c r="Q130" s="4" t="str">
        <f>IF(OptionChain[[#This Row],[Strike Price]]&lt;&gt;"",IFERROR(SUMPRODUCT($H130:H$158,$M130:M$158)-$H130*SUM($M130:M$158),0),"")</f>
        <v/>
      </c>
      <c r="R130" s="4" t="str">
        <f>IFERROR(OptionChain[[#This Row],[Call Value]]+OptionChain[[#This Row],[Put Value]],"")</f>
        <v/>
      </c>
      <c r="S13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1" spans="8:20" x14ac:dyDescent="0.3">
      <c r="H131" s="4"/>
      <c r="P131" s="4" t="str">
        <f>IF(OptionChain[[#This Row],[Strike Price]]&lt;&gt;"", IFERROR($H131*SUM(E$2:$E131)-SUMPRODUCT($H$2:H131,$E$2:E131),0),"")</f>
        <v/>
      </c>
      <c r="Q131" s="4" t="str">
        <f>IF(OptionChain[[#This Row],[Strike Price]]&lt;&gt;"",IFERROR(SUMPRODUCT($H131:H$158,$M131:M$158)-$H131*SUM($M131:M$158),0),"")</f>
        <v/>
      </c>
      <c r="R131" s="4" t="str">
        <f>IFERROR(OptionChain[[#This Row],[Call Value]]+OptionChain[[#This Row],[Put Value]],"")</f>
        <v/>
      </c>
      <c r="S13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2" spans="8:20" x14ac:dyDescent="0.3">
      <c r="H132" s="4"/>
      <c r="P132" s="4" t="str">
        <f>IF(OptionChain[[#This Row],[Strike Price]]&lt;&gt;"", IFERROR($H132*SUM(E$2:$E132)-SUMPRODUCT($H$2:H132,$E$2:E132),0),"")</f>
        <v/>
      </c>
      <c r="Q132" s="4" t="str">
        <f>IF(OptionChain[[#This Row],[Strike Price]]&lt;&gt;"",IFERROR(SUMPRODUCT($H132:H$158,$M132:M$158)-$H132*SUM($M132:M$158),0),"")</f>
        <v/>
      </c>
      <c r="R132" s="4" t="str">
        <f>IFERROR(OptionChain[[#This Row],[Call Value]]+OptionChain[[#This Row],[Put Value]],"")</f>
        <v/>
      </c>
      <c r="S13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3" spans="8:20" x14ac:dyDescent="0.3">
      <c r="H133" s="4"/>
      <c r="P133" s="4" t="str">
        <f>IF(OptionChain[[#This Row],[Strike Price]]&lt;&gt;"", IFERROR($H133*SUM(E$2:$E133)-SUMPRODUCT($H$2:H133,$E$2:E133),0),"")</f>
        <v/>
      </c>
      <c r="Q133" s="4" t="str">
        <f>IF(OptionChain[[#This Row],[Strike Price]]&lt;&gt;"",IFERROR(SUMPRODUCT($H133:H$158,$M133:M$158)-$H133*SUM($M133:M$158),0),"")</f>
        <v/>
      </c>
      <c r="R133" s="4" t="str">
        <f>IFERROR(OptionChain[[#This Row],[Call Value]]+OptionChain[[#This Row],[Put Value]],"")</f>
        <v/>
      </c>
      <c r="S13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4" spans="8:20" x14ac:dyDescent="0.3">
      <c r="H134" s="4"/>
      <c r="P134" s="4" t="str">
        <f>IF(OptionChain[[#This Row],[Strike Price]]&lt;&gt;"", IFERROR($H134*SUM(E$2:$E134)-SUMPRODUCT($H$2:H134,$E$2:E134),0),"")</f>
        <v/>
      </c>
      <c r="Q134" s="4" t="str">
        <f>IF(OptionChain[[#This Row],[Strike Price]]&lt;&gt;"",IFERROR(SUMPRODUCT($H134:H$158,$M134:M$158)-$H134*SUM($M134:M$158),0),"")</f>
        <v/>
      </c>
      <c r="R134" s="4" t="str">
        <f>IFERROR(OptionChain[[#This Row],[Call Value]]+OptionChain[[#This Row],[Put Value]],"")</f>
        <v/>
      </c>
      <c r="S13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5" spans="8:20" x14ac:dyDescent="0.3">
      <c r="H135" s="4"/>
      <c r="P135" s="4" t="str">
        <f>IF(OptionChain[[#This Row],[Strike Price]]&lt;&gt;"", IFERROR($H135*SUM(E$2:$E135)-SUMPRODUCT($H$2:H135,$E$2:E135),0),"")</f>
        <v/>
      </c>
      <c r="Q135" s="4" t="str">
        <f>IF(OptionChain[[#This Row],[Strike Price]]&lt;&gt;"",IFERROR(SUMPRODUCT($H135:H$158,$M135:M$158)-$H135*SUM($M135:M$158),0),"")</f>
        <v/>
      </c>
      <c r="R135" s="4" t="str">
        <f>IFERROR(OptionChain[[#This Row],[Call Value]]+OptionChain[[#This Row],[Put Value]],"")</f>
        <v/>
      </c>
      <c r="S13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6" spans="8:20" x14ac:dyDescent="0.3">
      <c r="H136" s="4"/>
      <c r="P136" s="4" t="str">
        <f>IF(OptionChain[[#This Row],[Strike Price]]&lt;&gt;"", IFERROR($H136*SUM(E$2:$E136)-SUMPRODUCT($H$2:H136,$E$2:E136),0),"")</f>
        <v/>
      </c>
      <c r="Q136" s="4" t="str">
        <f>IF(OptionChain[[#This Row],[Strike Price]]&lt;&gt;"",IFERROR(SUMPRODUCT($H136:H$158,$M136:M$158)-$H136*SUM($M136:M$158),0),"")</f>
        <v/>
      </c>
      <c r="R136" s="4" t="str">
        <f>IFERROR(OptionChain[[#This Row],[Call Value]]+OptionChain[[#This Row],[Put Value]],"")</f>
        <v/>
      </c>
      <c r="S13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7" spans="8:20" x14ac:dyDescent="0.3">
      <c r="H137" s="4"/>
      <c r="P137" s="4" t="str">
        <f>IF(OptionChain[[#This Row],[Strike Price]]&lt;&gt;"", IFERROR($H137*SUM(E$2:$E137)-SUMPRODUCT($H$2:H137,$E$2:E137),0),"")</f>
        <v/>
      </c>
      <c r="Q137" s="4" t="str">
        <f>IF(OptionChain[[#This Row],[Strike Price]]&lt;&gt;"",IFERROR(SUMPRODUCT($H137:H$158,$M137:M$158)-$H137*SUM($M137:M$158),0),"")</f>
        <v/>
      </c>
      <c r="R137" s="4" t="str">
        <f>IFERROR(OptionChain[[#This Row],[Call Value]]+OptionChain[[#This Row],[Put Value]],"")</f>
        <v/>
      </c>
      <c r="S13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8" spans="8:20" x14ac:dyDescent="0.3">
      <c r="H138" s="4"/>
      <c r="P138" s="4" t="str">
        <f>IF(OptionChain[[#This Row],[Strike Price]]&lt;&gt;"", IFERROR($H138*SUM(E$2:$E138)-SUMPRODUCT($H$2:H138,$E$2:E138),0),"")</f>
        <v/>
      </c>
      <c r="Q138" s="4" t="str">
        <f>IF(OptionChain[[#This Row],[Strike Price]]&lt;&gt;"",IFERROR(SUMPRODUCT($H138:H$158,$M138:M$158)-$H138*SUM($M138:M$158),0),"")</f>
        <v/>
      </c>
      <c r="R138" s="4" t="str">
        <f>IFERROR(OptionChain[[#This Row],[Call Value]]+OptionChain[[#This Row],[Put Value]],"")</f>
        <v/>
      </c>
      <c r="S13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39" spans="8:20" x14ac:dyDescent="0.3">
      <c r="H139" s="4"/>
      <c r="P139" s="4" t="str">
        <f>IF(OptionChain[[#This Row],[Strike Price]]&lt;&gt;"", IFERROR($H139*SUM(E$2:$E139)-SUMPRODUCT($H$2:H139,$E$2:E139),0),"")</f>
        <v/>
      </c>
      <c r="Q139" s="4" t="str">
        <f>IF(OptionChain[[#This Row],[Strike Price]]&lt;&gt;"",IFERROR(SUMPRODUCT($H139:H$158,$M139:M$158)-$H139*SUM($M139:M$158),0),"")</f>
        <v/>
      </c>
      <c r="R139" s="4" t="str">
        <f>IFERROR(OptionChain[[#This Row],[Call Value]]+OptionChain[[#This Row],[Put Value]],"")</f>
        <v/>
      </c>
      <c r="S13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3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0" spans="8:20" x14ac:dyDescent="0.3">
      <c r="H140" s="4"/>
      <c r="P140" s="4" t="str">
        <f>IF(OptionChain[[#This Row],[Strike Price]]&lt;&gt;"", IFERROR($H140*SUM(E$2:$E140)-SUMPRODUCT($H$2:H140,$E$2:E140),0),"")</f>
        <v/>
      </c>
      <c r="Q140" s="4" t="str">
        <f>IF(OptionChain[[#This Row],[Strike Price]]&lt;&gt;"",IFERROR(SUMPRODUCT($H140:H$158,$M140:M$158)-$H140*SUM($M140:M$158),0),"")</f>
        <v/>
      </c>
      <c r="R140" s="4" t="str">
        <f>IFERROR(OptionChain[[#This Row],[Call Value]]+OptionChain[[#This Row],[Put Value]],"")</f>
        <v/>
      </c>
      <c r="S14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1" spans="8:20" x14ac:dyDescent="0.3">
      <c r="H141" s="4"/>
      <c r="P141" s="4" t="str">
        <f>IF(OptionChain[[#This Row],[Strike Price]]&lt;&gt;"", IFERROR($H141*SUM(E$2:$E141)-SUMPRODUCT($H$2:H141,$E$2:E141),0),"")</f>
        <v/>
      </c>
      <c r="Q141" s="4" t="str">
        <f>IF(OptionChain[[#This Row],[Strike Price]]&lt;&gt;"",IFERROR(SUMPRODUCT($H141:H$158,$M141:M$158)-$H141*SUM($M141:M$158),0),"")</f>
        <v/>
      </c>
      <c r="R141" s="4" t="str">
        <f>IFERROR(OptionChain[[#This Row],[Call Value]]+OptionChain[[#This Row],[Put Value]],"")</f>
        <v/>
      </c>
      <c r="S14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2" spans="8:20" x14ac:dyDescent="0.3">
      <c r="H142" s="4"/>
      <c r="P142" s="4" t="str">
        <f>IF(OptionChain[[#This Row],[Strike Price]]&lt;&gt;"", IFERROR($H142*SUM(E$2:$E142)-SUMPRODUCT($H$2:H142,$E$2:E142),0),"")</f>
        <v/>
      </c>
      <c r="Q142" s="4" t="str">
        <f>IF(OptionChain[[#This Row],[Strike Price]]&lt;&gt;"",IFERROR(SUMPRODUCT($H142:H$158,$M142:M$158)-$H142*SUM($M142:M$158),0),"")</f>
        <v/>
      </c>
      <c r="R142" s="4" t="str">
        <f>IFERROR(OptionChain[[#This Row],[Call Value]]+OptionChain[[#This Row],[Put Value]],"")</f>
        <v/>
      </c>
      <c r="S14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3" spans="8:20" x14ac:dyDescent="0.3">
      <c r="H143" s="4"/>
      <c r="P143" s="4" t="str">
        <f>IF(OptionChain[[#This Row],[Strike Price]]&lt;&gt;"", IFERROR($H143*SUM(E$2:$E143)-SUMPRODUCT($H$2:H143,$E$2:E143),0),"")</f>
        <v/>
      </c>
      <c r="Q143" s="4" t="str">
        <f>IF(OptionChain[[#This Row],[Strike Price]]&lt;&gt;"",IFERROR(SUMPRODUCT($H143:H$158,$M143:M$158)-$H143*SUM($M143:M$158),0),"")</f>
        <v/>
      </c>
      <c r="R143" s="4" t="str">
        <f>IFERROR(OptionChain[[#This Row],[Call Value]]+OptionChain[[#This Row],[Put Value]],"")</f>
        <v/>
      </c>
      <c r="S14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4" spans="8:20" x14ac:dyDescent="0.3">
      <c r="H144" s="4"/>
      <c r="P144" s="4" t="str">
        <f>IF(OptionChain[[#This Row],[Strike Price]]&lt;&gt;"", IFERROR($H144*SUM(E$2:$E144)-SUMPRODUCT($H$2:H144,$E$2:E144),0),"")</f>
        <v/>
      </c>
      <c r="Q144" s="4" t="str">
        <f>IF(OptionChain[[#This Row],[Strike Price]]&lt;&gt;"",IFERROR(SUMPRODUCT($H144:H$158,$M144:M$158)-$H144*SUM($M144:M$158),0),"")</f>
        <v/>
      </c>
      <c r="R144" s="4" t="str">
        <f>IFERROR(OptionChain[[#This Row],[Call Value]]+OptionChain[[#This Row],[Put Value]],"")</f>
        <v/>
      </c>
      <c r="S14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5" spans="8:20" x14ac:dyDescent="0.3">
      <c r="H145" s="4"/>
      <c r="P145" s="4" t="str">
        <f>IF(OptionChain[[#This Row],[Strike Price]]&lt;&gt;"", IFERROR($H145*SUM(E$2:$E145)-SUMPRODUCT($H$2:H145,$E$2:E145),0),"")</f>
        <v/>
      </c>
      <c r="Q145" s="4" t="str">
        <f>IF(OptionChain[[#This Row],[Strike Price]]&lt;&gt;"",IFERROR(SUMPRODUCT($H145:H$158,$M145:M$158)-$H145*SUM($M145:M$158),0),"")</f>
        <v/>
      </c>
      <c r="R145" s="4" t="str">
        <f>IFERROR(OptionChain[[#This Row],[Call Value]]+OptionChain[[#This Row],[Put Value]],"")</f>
        <v/>
      </c>
      <c r="S14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6" spans="8:20" x14ac:dyDescent="0.3">
      <c r="H146" s="4"/>
      <c r="P146" s="4" t="str">
        <f>IF(OptionChain[[#This Row],[Strike Price]]&lt;&gt;"", IFERROR($H146*SUM(E$2:$E146)-SUMPRODUCT($H$2:H146,$E$2:E146),0),"")</f>
        <v/>
      </c>
      <c r="Q146" s="4" t="str">
        <f>IF(OptionChain[[#This Row],[Strike Price]]&lt;&gt;"",IFERROR(SUMPRODUCT($H146:H$158,$M146:M$158)-$H146*SUM($M146:M$158),0),"")</f>
        <v/>
      </c>
      <c r="R146" s="4" t="str">
        <f>IFERROR(OptionChain[[#This Row],[Call Value]]+OptionChain[[#This Row],[Put Value]],"")</f>
        <v/>
      </c>
      <c r="S14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7" spans="8:20" x14ac:dyDescent="0.3">
      <c r="H147" s="4"/>
      <c r="P147" s="4" t="str">
        <f>IF(OptionChain[[#This Row],[Strike Price]]&lt;&gt;"", IFERROR($H147*SUM(E$2:$E147)-SUMPRODUCT($H$2:H147,$E$2:E147),0),"")</f>
        <v/>
      </c>
      <c r="Q147" s="4" t="str">
        <f>IF(OptionChain[[#This Row],[Strike Price]]&lt;&gt;"",IFERROR(SUMPRODUCT($H147:H$158,$M147:M$158)-$H147*SUM($M147:M$158),0),"")</f>
        <v/>
      </c>
      <c r="R147" s="4" t="str">
        <f>IFERROR(OptionChain[[#This Row],[Call Value]]+OptionChain[[#This Row],[Put Value]],"")</f>
        <v/>
      </c>
      <c r="S14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8" spans="8:20" x14ac:dyDescent="0.3">
      <c r="H148" s="4"/>
      <c r="P148" s="4" t="str">
        <f>IF(OptionChain[[#This Row],[Strike Price]]&lt;&gt;"", IFERROR($H148*SUM(E$2:$E148)-SUMPRODUCT($H$2:H148,$E$2:E148),0),"")</f>
        <v/>
      </c>
      <c r="Q148" s="4" t="str">
        <f>IF(OptionChain[[#This Row],[Strike Price]]&lt;&gt;"",IFERROR(SUMPRODUCT($H148:H$158,$M148:M$158)-$H148*SUM($M148:M$158),0),"")</f>
        <v/>
      </c>
      <c r="R148" s="4" t="str">
        <f>IFERROR(OptionChain[[#This Row],[Call Value]]+OptionChain[[#This Row],[Put Value]],"")</f>
        <v/>
      </c>
      <c r="S14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49" spans="8:20" x14ac:dyDescent="0.3">
      <c r="H149" s="4"/>
      <c r="P149" s="4" t="str">
        <f>IF(OptionChain[[#This Row],[Strike Price]]&lt;&gt;"", IFERROR($H149*SUM(E$2:$E149)-SUMPRODUCT($H$2:H149,$E$2:E149),0),"")</f>
        <v/>
      </c>
      <c r="Q149" s="4" t="str">
        <f>IF(OptionChain[[#This Row],[Strike Price]]&lt;&gt;"",IFERROR(SUMPRODUCT($H149:H$158,$M149:M$158)-$H149*SUM($M149:M$158),0),"")</f>
        <v/>
      </c>
      <c r="R149" s="4" t="str">
        <f>IFERROR(OptionChain[[#This Row],[Call Value]]+OptionChain[[#This Row],[Put Value]],"")</f>
        <v/>
      </c>
      <c r="S14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4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0" spans="8:20" x14ac:dyDescent="0.3">
      <c r="H150" s="4"/>
      <c r="P150" s="4" t="str">
        <f>IF(OptionChain[[#This Row],[Strike Price]]&lt;&gt;"", IFERROR($H150*SUM(E$2:$E150)-SUMPRODUCT($H$2:H150,$E$2:E150),0),"")</f>
        <v/>
      </c>
      <c r="Q150" s="4" t="str">
        <f>IF(OptionChain[[#This Row],[Strike Price]]&lt;&gt;"",IFERROR(SUMPRODUCT($H150:H$158,$M150:M$158)-$H150*SUM($M150:M$158),0),"")</f>
        <v/>
      </c>
      <c r="R150" s="4" t="str">
        <f>IFERROR(OptionChain[[#This Row],[Call Value]]+OptionChain[[#This Row],[Put Value]],"")</f>
        <v/>
      </c>
      <c r="S15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1" spans="8:20" x14ac:dyDescent="0.3">
      <c r="H151" s="4"/>
      <c r="P151" s="4" t="str">
        <f>IF(OptionChain[[#This Row],[Strike Price]]&lt;&gt;"", IFERROR($H151*SUM(E$2:$E151)-SUMPRODUCT($H$2:H151,$E$2:E151),0),"")</f>
        <v/>
      </c>
      <c r="Q151" s="4" t="str">
        <f>IF(OptionChain[[#This Row],[Strike Price]]&lt;&gt;"",IFERROR(SUMPRODUCT($H151:H$158,$M151:M$158)-$H151*SUM($M151:M$158),0),"")</f>
        <v/>
      </c>
      <c r="R151" s="4" t="str">
        <f>IFERROR(OptionChain[[#This Row],[Call Value]]+OptionChain[[#This Row],[Put Value]],"")</f>
        <v/>
      </c>
      <c r="S15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2" spans="8:20" x14ac:dyDescent="0.3">
      <c r="H152" s="4"/>
      <c r="P152" s="4" t="str">
        <f>IF(OptionChain[[#This Row],[Strike Price]]&lt;&gt;"", IFERROR($H152*SUM(E$2:$E152)-SUMPRODUCT($H$2:H152,$E$2:E152),0),"")</f>
        <v/>
      </c>
      <c r="Q152" s="4" t="str">
        <f>IF(OptionChain[[#This Row],[Strike Price]]&lt;&gt;"",IFERROR(SUMPRODUCT($H152:H$158,$M152:M$158)-$H152*SUM($M152:M$158),0),"")</f>
        <v/>
      </c>
      <c r="R152" s="4" t="str">
        <f>IFERROR(OptionChain[[#This Row],[Call Value]]+OptionChain[[#This Row],[Put Value]],"")</f>
        <v/>
      </c>
      <c r="S15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3" spans="8:20" x14ac:dyDescent="0.3">
      <c r="H153" s="4"/>
      <c r="P153" s="4" t="str">
        <f>IF(OptionChain[[#This Row],[Strike Price]]&lt;&gt;"", IFERROR($H153*SUM(E$2:$E153)-SUMPRODUCT($H$2:H153,$E$2:E153),0),"")</f>
        <v/>
      </c>
      <c r="Q153" s="4" t="str">
        <f>IF(OptionChain[[#This Row],[Strike Price]]&lt;&gt;"",IFERROR(SUMPRODUCT($H153:H$158,$M153:M$158)-$H153*SUM($M153:M$158),0),"")</f>
        <v/>
      </c>
      <c r="R153" s="4" t="str">
        <f>IFERROR(OptionChain[[#This Row],[Call Value]]+OptionChain[[#This Row],[Put Value]],"")</f>
        <v/>
      </c>
      <c r="S15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4" spans="8:20" x14ac:dyDescent="0.3">
      <c r="H154" s="4"/>
      <c r="P154" s="4" t="str">
        <f>IF(OptionChain[[#This Row],[Strike Price]]&lt;&gt;"", IFERROR($H154*SUM(E$2:$E154)-SUMPRODUCT($H$2:H154,$E$2:E154),0),"")</f>
        <v/>
      </c>
      <c r="Q154" s="4" t="str">
        <f>IF(OptionChain[[#This Row],[Strike Price]]&lt;&gt;"",IFERROR(SUMPRODUCT($H154:H$158,$M154:M$158)-$H154*SUM($M154:M$158),0),"")</f>
        <v/>
      </c>
      <c r="R154" s="4" t="str">
        <f>IFERROR(OptionChain[[#This Row],[Call Value]]+OptionChain[[#This Row],[Put Value]],"")</f>
        <v/>
      </c>
      <c r="S15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5" spans="8:20" x14ac:dyDescent="0.3">
      <c r="H155" s="4"/>
      <c r="P155" s="4" t="str">
        <f>IF(OptionChain[[#This Row],[Strike Price]]&lt;&gt;"", IFERROR($H155*SUM(E$2:$E155)-SUMPRODUCT($H$2:H155,$E$2:E155),0),"")</f>
        <v/>
      </c>
      <c r="Q155" s="4" t="str">
        <f>IF(OptionChain[[#This Row],[Strike Price]]&lt;&gt;"",IFERROR(SUMPRODUCT($H155:H$158,$M155:M$158)-$H155*SUM($M155:M$158),0),"")</f>
        <v/>
      </c>
      <c r="R155" s="4" t="str">
        <f>IFERROR(OptionChain[[#This Row],[Call Value]]+OptionChain[[#This Row],[Put Value]],"")</f>
        <v/>
      </c>
      <c r="S15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6" spans="8:20" x14ac:dyDescent="0.3">
      <c r="H156" s="4"/>
      <c r="P156" s="4" t="str">
        <f>IF(OptionChain[[#This Row],[Strike Price]]&lt;&gt;"", IFERROR($H156*SUM(E$2:$E156)-SUMPRODUCT($H$2:H156,$E$2:E156),0),"")</f>
        <v/>
      </c>
      <c r="Q156" s="4" t="str">
        <f>IF(OptionChain[[#This Row],[Strike Price]]&lt;&gt;"",IFERROR(SUMPRODUCT($H156:H$158,$M156:M$158)-$H156*SUM($M156:M$158),0),"")</f>
        <v/>
      </c>
      <c r="R156" s="4" t="str">
        <f>IFERROR(OptionChain[[#This Row],[Call Value]]+OptionChain[[#This Row],[Put Value]],"")</f>
        <v/>
      </c>
      <c r="S15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7" spans="8:20" x14ac:dyDescent="0.3">
      <c r="H157" s="4"/>
      <c r="P157" s="4" t="str">
        <f>IF(OptionChain[[#This Row],[Strike Price]]&lt;&gt;"", IFERROR($H157*SUM(E$2:$E157)-SUMPRODUCT($H$2:H157,$E$2:E157),0),"")</f>
        <v/>
      </c>
      <c r="Q157" s="4" t="str">
        <f>IF(OptionChain[[#This Row],[Strike Price]]&lt;&gt;"",IFERROR(SUMPRODUCT($H157:H$158,$M157:M$158)-$H157*SUM($M157:M$158),0),"")</f>
        <v/>
      </c>
      <c r="R157" s="4" t="str">
        <f>IFERROR(OptionChain[[#This Row],[Call Value]]+OptionChain[[#This Row],[Put Value]],"")</f>
        <v/>
      </c>
      <c r="S15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8" spans="8:20" x14ac:dyDescent="0.3">
      <c r="H158" s="4"/>
      <c r="P158" s="4" t="str">
        <f>IF(OptionChain[[#This Row],[Strike Price]]&lt;&gt;"", IFERROR($H158*SUM(E$2:$E158)-SUMPRODUCT($H$2:H158,$E$2:E158),0),"")</f>
        <v/>
      </c>
      <c r="Q158" s="4" t="str">
        <f>IF(OptionChain[[#This Row],[Strike Price]]&lt;&gt;"",IFERROR(SUMPRODUCT($H158:H$158,$M158:M$158)-$H158*SUM($M158:M$158),0),"")</f>
        <v/>
      </c>
      <c r="R158" s="4" t="str">
        <f>IFERROR(OptionChain[[#This Row],[Call Value]]+OptionChain[[#This Row],[Put Value]],"")</f>
        <v/>
      </c>
      <c r="S15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59" spans="8:20" x14ac:dyDescent="0.3">
      <c r="H159" s="4"/>
      <c r="P159" s="4" t="str">
        <f>IF(OptionChain[[#This Row],[Strike Price]]&lt;&gt;"", IFERROR($H159*SUM(E$2:$E159)-SUMPRODUCT($H$2:H159,$E$2:E159),0),"")</f>
        <v/>
      </c>
      <c r="Q159" s="4" t="str">
        <f>IF(OptionChain[[#This Row],[Strike Price]]&lt;&gt;"",IFERROR(SUMPRODUCT($H$158:H159,$M$158:M159)-$H159*SUM($M$158:M159),0),"")</f>
        <v/>
      </c>
      <c r="R159" s="4" t="str">
        <f>IFERROR(OptionChain[[#This Row],[Call Value]]+OptionChain[[#This Row],[Put Value]],"")</f>
        <v/>
      </c>
      <c r="S15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5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0" spans="8:20" x14ac:dyDescent="0.3">
      <c r="H160" s="4"/>
      <c r="P160" s="4" t="str">
        <f>IF(OptionChain[[#This Row],[Strike Price]]&lt;&gt;"", IFERROR($H160*SUM(E$2:$E160)-SUMPRODUCT($H$2:H160,$E$2:E160),0),"")</f>
        <v/>
      </c>
      <c r="Q160" s="4" t="str">
        <f>IF(OptionChain[[#This Row],[Strike Price]]&lt;&gt;"",IFERROR(SUMPRODUCT($H$158:H160,$M$158:M160)-$H160*SUM($M$158:M160),0),"")</f>
        <v/>
      </c>
      <c r="R160" s="4" t="str">
        <f>IFERROR(OptionChain[[#This Row],[Call Value]]+OptionChain[[#This Row],[Put Value]],"")</f>
        <v/>
      </c>
      <c r="S16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1" spans="8:20" x14ac:dyDescent="0.3">
      <c r="H161" s="4"/>
      <c r="P161" s="4" t="str">
        <f>IF(OptionChain[[#This Row],[Strike Price]]&lt;&gt;"", IFERROR($H161*SUM(E$2:$E161)-SUMPRODUCT($H$2:H161,$E$2:E161),0),"")</f>
        <v/>
      </c>
      <c r="Q161" s="4" t="str">
        <f>IF(OptionChain[[#This Row],[Strike Price]]&lt;&gt;"",IFERROR(SUMPRODUCT($H$158:H161,$M$158:M161)-$H161*SUM($M$158:M161),0),"")</f>
        <v/>
      </c>
      <c r="R161" s="4" t="str">
        <f>IFERROR(OptionChain[[#This Row],[Call Value]]+OptionChain[[#This Row],[Put Value]],"")</f>
        <v/>
      </c>
      <c r="S16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2" spans="8:20" x14ac:dyDescent="0.3">
      <c r="H162" s="4"/>
      <c r="P162" s="4" t="str">
        <f>IF(OptionChain[[#This Row],[Strike Price]]&lt;&gt;"", IFERROR($H162*SUM(E$2:$E162)-SUMPRODUCT($H$2:H162,$E$2:E162),0),"")</f>
        <v/>
      </c>
      <c r="Q162" s="4" t="str">
        <f>IF(OptionChain[[#This Row],[Strike Price]]&lt;&gt;"",IFERROR(SUMPRODUCT($H$158:H162,$M$158:M162)-$H162*SUM($M$158:M162),0),"")</f>
        <v/>
      </c>
      <c r="R162" s="4" t="str">
        <f>IFERROR(OptionChain[[#This Row],[Call Value]]+OptionChain[[#This Row],[Put Value]],"")</f>
        <v/>
      </c>
      <c r="S16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3" spans="8:20" x14ac:dyDescent="0.3">
      <c r="H163" s="4"/>
      <c r="P163" s="4" t="str">
        <f>IF(OptionChain[[#This Row],[Strike Price]]&lt;&gt;"", IFERROR($H163*SUM(E$2:$E163)-SUMPRODUCT($H$2:H163,$E$2:E163),0),"")</f>
        <v/>
      </c>
      <c r="Q163" s="4" t="str">
        <f>IF(OptionChain[[#This Row],[Strike Price]]&lt;&gt;"",IFERROR(SUMPRODUCT($H$158:H163,$M$158:M163)-$H163*SUM($M$158:M163),0),"")</f>
        <v/>
      </c>
      <c r="R163" s="4" t="str">
        <f>IFERROR(OptionChain[[#This Row],[Call Value]]+OptionChain[[#This Row],[Put Value]],"")</f>
        <v/>
      </c>
      <c r="S16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4" spans="8:20" x14ac:dyDescent="0.3">
      <c r="H164" s="4"/>
      <c r="P164" s="4" t="str">
        <f>IF(OptionChain[[#This Row],[Strike Price]]&lt;&gt;"", IFERROR($H164*SUM(E$2:$E164)-SUMPRODUCT($H$2:H164,$E$2:E164),0),"")</f>
        <v/>
      </c>
      <c r="Q164" s="4" t="str">
        <f>IF(OptionChain[[#This Row],[Strike Price]]&lt;&gt;"",IFERROR(SUMPRODUCT($H$158:H164,$M$158:M164)-$H164*SUM($M$158:M164),0),"")</f>
        <v/>
      </c>
      <c r="R164" s="4" t="str">
        <f>IFERROR(OptionChain[[#This Row],[Call Value]]+OptionChain[[#This Row],[Put Value]],"")</f>
        <v/>
      </c>
      <c r="S16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5" spans="8:20" x14ac:dyDescent="0.3">
      <c r="H165" s="4"/>
      <c r="P165" s="4" t="str">
        <f>IF(OptionChain[[#This Row],[Strike Price]]&lt;&gt;"", IFERROR($H165*SUM(E$2:$E165)-SUMPRODUCT($H$2:H165,$E$2:E165),0),"")</f>
        <v/>
      </c>
      <c r="Q165" s="4" t="str">
        <f>IF(OptionChain[[#This Row],[Strike Price]]&lt;&gt;"",IFERROR(SUMPRODUCT($H$158:H165,$M$158:M165)-$H165*SUM($M$158:M165),0),"")</f>
        <v/>
      </c>
      <c r="R165" s="4" t="str">
        <f>IFERROR(OptionChain[[#This Row],[Call Value]]+OptionChain[[#This Row],[Put Value]],"")</f>
        <v/>
      </c>
      <c r="S16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6" spans="8:20" x14ac:dyDescent="0.3">
      <c r="H166" s="4"/>
      <c r="P166" s="4" t="str">
        <f>IF(OptionChain[[#This Row],[Strike Price]]&lt;&gt;"", IFERROR($H166*SUM(E$2:$E166)-SUMPRODUCT($H$2:H166,$E$2:E166),0),"")</f>
        <v/>
      </c>
      <c r="Q166" s="4" t="str">
        <f>IF(OptionChain[[#This Row],[Strike Price]]&lt;&gt;"",IFERROR(SUMPRODUCT($H$158:H166,$M$158:M166)-$H166*SUM($M$158:M166),0),"")</f>
        <v/>
      </c>
      <c r="R166" s="4" t="str">
        <f>IFERROR(OptionChain[[#This Row],[Call Value]]+OptionChain[[#This Row],[Put Value]],"")</f>
        <v/>
      </c>
      <c r="S16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7" spans="8:20" x14ac:dyDescent="0.3">
      <c r="H167" s="4"/>
      <c r="P167" s="4" t="str">
        <f>IF(OptionChain[[#This Row],[Strike Price]]&lt;&gt;"", IFERROR($H167*SUM(E$2:$E167)-SUMPRODUCT($H$2:H167,$E$2:E167),0),"")</f>
        <v/>
      </c>
      <c r="Q167" s="4" t="str">
        <f>IF(OptionChain[[#This Row],[Strike Price]]&lt;&gt;"",IFERROR(SUMPRODUCT($H$158:H167,$M$158:M167)-$H167*SUM($M$158:M167),0),"")</f>
        <v/>
      </c>
      <c r="R167" s="4" t="str">
        <f>IFERROR(OptionChain[[#This Row],[Call Value]]+OptionChain[[#This Row],[Put Value]],"")</f>
        <v/>
      </c>
      <c r="S16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8" spans="8:20" x14ac:dyDescent="0.3">
      <c r="H168" s="4"/>
      <c r="P168" s="4" t="str">
        <f>IF(OptionChain[[#This Row],[Strike Price]]&lt;&gt;"", IFERROR($H168*SUM(E$2:$E168)-SUMPRODUCT($H$2:H168,$E$2:E168),0),"")</f>
        <v/>
      </c>
      <c r="Q168" s="4" t="str">
        <f>IF(OptionChain[[#This Row],[Strike Price]]&lt;&gt;"",IFERROR(SUMPRODUCT($H$158:H168,$M$158:M168)-$H168*SUM($M$158:M168),0),"")</f>
        <v/>
      </c>
      <c r="R168" s="4" t="str">
        <f>IFERROR(OptionChain[[#This Row],[Call Value]]+OptionChain[[#This Row],[Put Value]],"")</f>
        <v/>
      </c>
      <c r="S16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69" spans="8:20" x14ac:dyDescent="0.3">
      <c r="H169" s="4"/>
      <c r="P169" s="4" t="str">
        <f>IF(OptionChain[[#This Row],[Strike Price]]&lt;&gt;"", IFERROR($H169*SUM(E$2:$E169)-SUMPRODUCT($H$2:H169,$E$2:E169),0),"")</f>
        <v/>
      </c>
      <c r="Q169" s="4" t="str">
        <f>IF(OptionChain[[#This Row],[Strike Price]]&lt;&gt;"",IFERROR(SUMPRODUCT($H$158:H169,$M$158:M169)-$H169*SUM($M$158:M169),0),"")</f>
        <v/>
      </c>
      <c r="R169" s="4" t="str">
        <f>IFERROR(OptionChain[[#This Row],[Call Value]]+OptionChain[[#This Row],[Put Value]],"")</f>
        <v/>
      </c>
      <c r="S16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6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0" spans="8:20" x14ac:dyDescent="0.3">
      <c r="H170" s="4"/>
      <c r="P170" s="4" t="str">
        <f>IF(OptionChain[[#This Row],[Strike Price]]&lt;&gt;"", IFERROR($H170*SUM(E$2:$E170)-SUMPRODUCT($H$2:H170,$E$2:E170),0),"")</f>
        <v/>
      </c>
      <c r="Q170" s="4" t="str">
        <f>IF(OptionChain[[#This Row],[Strike Price]]&lt;&gt;"",IFERROR(SUMPRODUCT($H$158:H170,$M$158:M170)-$H170*SUM($M$158:M170),0),"")</f>
        <v/>
      </c>
      <c r="R170" s="4" t="str">
        <f>IFERROR(OptionChain[[#This Row],[Call Value]]+OptionChain[[#This Row],[Put Value]],"")</f>
        <v/>
      </c>
      <c r="S17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1" spans="8:20" x14ac:dyDescent="0.3">
      <c r="H171" s="4"/>
      <c r="P171" s="4" t="str">
        <f>IF(OptionChain[[#This Row],[Strike Price]]&lt;&gt;"", IFERROR($H171*SUM(E$2:$E171)-SUMPRODUCT($H$2:H171,$E$2:E171),0),"")</f>
        <v/>
      </c>
      <c r="Q171" s="4" t="str">
        <f>IF(OptionChain[[#This Row],[Strike Price]]&lt;&gt;"",IFERROR(SUMPRODUCT($H$158:H171,$M$158:M171)-$H171*SUM($M$158:M171),0),"")</f>
        <v/>
      </c>
      <c r="R171" s="4" t="str">
        <f>IFERROR(OptionChain[[#This Row],[Call Value]]+OptionChain[[#This Row],[Put Value]],"")</f>
        <v/>
      </c>
      <c r="S17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2" spans="8:20" x14ac:dyDescent="0.3">
      <c r="H172" s="4"/>
      <c r="P172" s="4" t="str">
        <f>IF(OptionChain[[#This Row],[Strike Price]]&lt;&gt;"", IFERROR($H172*SUM(E$2:$E172)-SUMPRODUCT($H$2:H172,$E$2:E172),0),"")</f>
        <v/>
      </c>
      <c r="Q172" s="4" t="str">
        <f>IF(OptionChain[[#This Row],[Strike Price]]&lt;&gt;"",IFERROR(SUMPRODUCT($H$158:H172,$M$158:M172)-$H172*SUM($M$158:M172),0),"")</f>
        <v/>
      </c>
      <c r="R172" s="4" t="str">
        <f>IFERROR(OptionChain[[#This Row],[Call Value]]+OptionChain[[#This Row],[Put Value]],"")</f>
        <v/>
      </c>
      <c r="S17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3" spans="8:20" x14ac:dyDescent="0.3">
      <c r="H173" s="4"/>
      <c r="P173" s="4" t="str">
        <f>IF(OptionChain[[#This Row],[Strike Price]]&lt;&gt;"", IFERROR($H173*SUM(E$2:$E173)-SUMPRODUCT($H$2:H173,$E$2:E173),0),"")</f>
        <v/>
      </c>
      <c r="Q173" s="4" t="str">
        <f>IF(OptionChain[[#This Row],[Strike Price]]&lt;&gt;"",IFERROR(SUMPRODUCT($H$158:H173,$M$158:M173)-$H173*SUM($M$158:M173),0),"")</f>
        <v/>
      </c>
      <c r="R173" s="4" t="str">
        <f>IFERROR(OptionChain[[#This Row],[Call Value]]+OptionChain[[#This Row],[Put Value]],"")</f>
        <v/>
      </c>
      <c r="S17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4" spans="8:20" x14ac:dyDescent="0.3">
      <c r="H174" s="4"/>
      <c r="P174" s="4" t="str">
        <f>IF(OptionChain[[#This Row],[Strike Price]]&lt;&gt;"", IFERROR($H174*SUM(E$2:$E174)-SUMPRODUCT($H$2:H174,$E$2:E174),0),"")</f>
        <v/>
      </c>
      <c r="Q174" s="4" t="str">
        <f>IF(OptionChain[[#This Row],[Strike Price]]&lt;&gt;"",IFERROR(SUMPRODUCT($H$158:H174,$M$158:M174)-$H174*SUM($M$158:M174),0),"")</f>
        <v/>
      </c>
      <c r="R174" s="4" t="str">
        <f>IFERROR(OptionChain[[#This Row],[Call Value]]+OptionChain[[#This Row],[Put Value]],"")</f>
        <v/>
      </c>
      <c r="S17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5" spans="8:20" x14ac:dyDescent="0.3">
      <c r="H175" s="4"/>
      <c r="P175" s="4" t="str">
        <f>IF(OptionChain[[#This Row],[Strike Price]]&lt;&gt;"", IFERROR($H175*SUM(E$2:$E175)-SUMPRODUCT($H$2:H175,$E$2:E175),0),"")</f>
        <v/>
      </c>
      <c r="Q175" s="4" t="str">
        <f>IF(OptionChain[[#This Row],[Strike Price]]&lt;&gt;"",IFERROR(SUMPRODUCT($H$158:H175,$M$158:M175)-$H175*SUM($M$158:M175),0),"")</f>
        <v/>
      </c>
      <c r="R175" s="4" t="str">
        <f>IFERROR(OptionChain[[#This Row],[Call Value]]+OptionChain[[#This Row],[Put Value]],"")</f>
        <v/>
      </c>
      <c r="S17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6" spans="8:20" x14ac:dyDescent="0.3">
      <c r="H176" s="4"/>
      <c r="P176" s="4" t="str">
        <f>IF(OptionChain[[#This Row],[Strike Price]]&lt;&gt;"", IFERROR($H176*SUM(E$2:$E176)-SUMPRODUCT($H$2:H176,$E$2:E176),0),"")</f>
        <v/>
      </c>
      <c r="Q176" s="4" t="str">
        <f>IF(OptionChain[[#This Row],[Strike Price]]&lt;&gt;"",IFERROR(SUMPRODUCT($H$158:H176,$M$158:M176)-$H176*SUM($M$158:M176),0),"")</f>
        <v/>
      </c>
      <c r="R176" s="4" t="str">
        <f>IFERROR(OptionChain[[#This Row],[Call Value]]+OptionChain[[#This Row],[Put Value]],"")</f>
        <v/>
      </c>
      <c r="S17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7" spans="8:20" x14ac:dyDescent="0.3">
      <c r="H177" s="4"/>
      <c r="P177" s="4" t="str">
        <f>IF(OptionChain[[#This Row],[Strike Price]]&lt;&gt;"", IFERROR($H177*SUM(E$2:$E177)-SUMPRODUCT($H$2:H177,$E$2:E177),0),"")</f>
        <v/>
      </c>
      <c r="Q177" s="4" t="str">
        <f>IF(OptionChain[[#This Row],[Strike Price]]&lt;&gt;"",IFERROR(SUMPRODUCT($H$158:H177,$M$158:M177)-$H177*SUM($M$158:M177),0),"")</f>
        <v/>
      </c>
      <c r="R177" s="4" t="str">
        <f>IFERROR(OptionChain[[#This Row],[Call Value]]+OptionChain[[#This Row],[Put Value]],"")</f>
        <v/>
      </c>
      <c r="S17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8" spans="8:20" x14ac:dyDescent="0.3">
      <c r="H178" s="4"/>
      <c r="P178" s="4" t="str">
        <f>IF(OptionChain[[#This Row],[Strike Price]]&lt;&gt;"", IFERROR($H178*SUM(E$2:$E178)-SUMPRODUCT($H$2:H178,$E$2:E178),0),"")</f>
        <v/>
      </c>
      <c r="Q178" s="4" t="str">
        <f>IF(OptionChain[[#This Row],[Strike Price]]&lt;&gt;"",IFERROR(SUMPRODUCT($H$158:H178,$M$158:M178)-$H178*SUM($M$158:M178),0),"")</f>
        <v/>
      </c>
      <c r="R178" s="4" t="str">
        <f>IFERROR(OptionChain[[#This Row],[Call Value]]+OptionChain[[#This Row],[Put Value]],"")</f>
        <v/>
      </c>
      <c r="S17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79" spans="8:20" x14ac:dyDescent="0.3">
      <c r="H179" s="4"/>
      <c r="P179" s="4" t="str">
        <f>IF(OptionChain[[#This Row],[Strike Price]]&lt;&gt;"", IFERROR($H179*SUM(E$2:$E179)-SUMPRODUCT($H$2:H179,$E$2:E179),0),"")</f>
        <v/>
      </c>
      <c r="Q179" s="4" t="str">
        <f>IF(OptionChain[[#This Row],[Strike Price]]&lt;&gt;"",IFERROR(SUMPRODUCT($H$158:H179,$M$158:M179)-$H179*SUM($M$158:M179),0),"")</f>
        <v/>
      </c>
      <c r="R179" s="4" t="str">
        <f>IFERROR(OptionChain[[#This Row],[Call Value]]+OptionChain[[#This Row],[Put Value]],"")</f>
        <v/>
      </c>
      <c r="S17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7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0" spans="8:20" x14ac:dyDescent="0.3">
      <c r="H180" s="4"/>
      <c r="P180" s="4" t="str">
        <f>IF(OptionChain[[#This Row],[Strike Price]]&lt;&gt;"", IFERROR($H180*SUM(E$2:$E180)-SUMPRODUCT($H$2:H180,$E$2:E180),0),"")</f>
        <v/>
      </c>
      <c r="Q180" s="4" t="str">
        <f>IF(OptionChain[[#This Row],[Strike Price]]&lt;&gt;"",IFERROR(SUMPRODUCT($H$158:H180,$M$158:M180)-$H180*SUM($M$158:M180),0),"")</f>
        <v/>
      </c>
      <c r="R180" s="4" t="str">
        <f>IFERROR(OptionChain[[#This Row],[Call Value]]+OptionChain[[#This Row],[Put Value]],"")</f>
        <v/>
      </c>
      <c r="S18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1" spans="8:20" x14ac:dyDescent="0.3">
      <c r="H181" s="4"/>
      <c r="P181" s="4" t="str">
        <f>IF(OptionChain[[#This Row],[Strike Price]]&lt;&gt;"", IFERROR($H181*SUM(E$2:$E181)-SUMPRODUCT($H$2:H181,$E$2:E181),0),"")</f>
        <v/>
      </c>
      <c r="Q181" s="4" t="str">
        <f>IF(OptionChain[[#This Row],[Strike Price]]&lt;&gt;"",IFERROR(SUMPRODUCT($H$158:H181,$M$158:M181)-$H181*SUM($M$158:M181),0),"")</f>
        <v/>
      </c>
      <c r="R181" s="4" t="str">
        <f>IFERROR(OptionChain[[#This Row],[Call Value]]+OptionChain[[#This Row],[Put Value]],"")</f>
        <v/>
      </c>
      <c r="S18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2" spans="8:20" x14ac:dyDescent="0.3">
      <c r="H182" s="4"/>
      <c r="P182" s="4" t="str">
        <f>IF(OptionChain[[#This Row],[Strike Price]]&lt;&gt;"", IFERROR($H182*SUM(E$2:$E182)-SUMPRODUCT($H$2:H182,$E$2:E182),0),"")</f>
        <v/>
      </c>
      <c r="Q182" s="4" t="str">
        <f>IF(OptionChain[[#This Row],[Strike Price]]&lt;&gt;"",IFERROR(SUMPRODUCT($H$158:H182,$M$158:M182)-$H182*SUM($M$158:M182),0),"")</f>
        <v/>
      </c>
      <c r="R182" s="4" t="str">
        <f>IFERROR(OptionChain[[#This Row],[Call Value]]+OptionChain[[#This Row],[Put Value]],"")</f>
        <v/>
      </c>
      <c r="S18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3" spans="8:20" x14ac:dyDescent="0.3">
      <c r="H183" s="4"/>
      <c r="P183" s="4" t="str">
        <f>IF(OptionChain[[#This Row],[Strike Price]]&lt;&gt;"", IFERROR($H183*SUM(E$2:$E183)-SUMPRODUCT($H$2:H183,$E$2:E183),0),"")</f>
        <v/>
      </c>
      <c r="Q183" s="4" t="str">
        <f>IF(OptionChain[[#This Row],[Strike Price]]&lt;&gt;"",IFERROR(SUMPRODUCT($H$158:H183,$M$158:M183)-$H183*SUM($M$158:M183),0),"")</f>
        <v/>
      </c>
      <c r="R183" s="4" t="str">
        <f>IFERROR(OptionChain[[#This Row],[Call Value]]+OptionChain[[#This Row],[Put Value]],"")</f>
        <v/>
      </c>
      <c r="S18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4" spans="8:20" x14ac:dyDescent="0.3">
      <c r="H184" s="4"/>
      <c r="P184" s="4" t="str">
        <f>IF(OptionChain[[#This Row],[Strike Price]]&lt;&gt;"", IFERROR($H184*SUM(E$2:$E184)-SUMPRODUCT($H$2:H184,$E$2:E184),0),"")</f>
        <v/>
      </c>
      <c r="Q184" s="4" t="str">
        <f>IF(OptionChain[[#This Row],[Strike Price]]&lt;&gt;"",IFERROR(SUMPRODUCT($H$158:H184,$M$158:M184)-$H184*SUM($M$158:M184),0),"")</f>
        <v/>
      </c>
      <c r="R184" s="4" t="str">
        <f>IFERROR(OptionChain[[#This Row],[Call Value]]+OptionChain[[#This Row],[Put Value]],"")</f>
        <v/>
      </c>
      <c r="S18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5" spans="8:20" x14ac:dyDescent="0.3">
      <c r="H185" s="4"/>
      <c r="P185" s="4" t="str">
        <f>IF(OptionChain[[#This Row],[Strike Price]]&lt;&gt;"", IFERROR($H185*SUM(E$2:$E185)-SUMPRODUCT($H$2:H185,$E$2:E185),0),"")</f>
        <v/>
      </c>
      <c r="Q185" s="4" t="str">
        <f>IF(OptionChain[[#This Row],[Strike Price]]&lt;&gt;"",IFERROR(SUMPRODUCT($H$158:H185,$M$158:M185)-$H185*SUM($M$158:M185),0),"")</f>
        <v/>
      </c>
      <c r="R185" s="4" t="str">
        <f>IFERROR(OptionChain[[#This Row],[Call Value]]+OptionChain[[#This Row],[Put Value]],"")</f>
        <v/>
      </c>
      <c r="S18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6" spans="8:20" x14ac:dyDescent="0.3">
      <c r="H186" s="4"/>
      <c r="P186" s="4" t="str">
        <f>IF(OptionChain[[#This Row],[Strike Price]]&lt;&gt;"", IFERROR($H186*SUM(E$2:$E186)-SUMPRODUCT($H$2:H186,$E$2:E186),0),"")</f>
        <v/>
      </c>
      <c r="Q186" s="4" t="str">
        <f>IF(OptionChain[[#This Row],[Strike Price]]&lt;&gt;"",IFERROR(SUMPRODUCT($H$158:H186,$M$158:M186)-$H186*SUM($M$158:M186),0),"")</f>
        <v/>
      </c>
      <c r="R186" s="4" t="str">
        <f>IFERROR(OptionChain[[#This Row],[Call Value]]+OptionChain[[#This Row],[Put Value]],"")</f>
        <v/>
      </c>
      <c r="S18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7" spans="8:20" x14ac:dyDescent="0.3">
      <c r="H187" s="4"/>
      <c r="P187" s="4" t="str">
        <f>IF(OptionChain[[#This Row],[Strike Price]]&lt;&gt;"", IFERROR($H187*SUM(E$2:$E187)-SUMPRODUCT($H$2:H187,$E$2:E187),0),"")</f>
        <v/>
      </c>
      <c r="Q187" s="4" t="str">
        <f>IF(OptionChain[[#This Row],[Strike Price]]&lt;&gt;"",IFERROR(SUMPRODUCT($H$158:H187,$M$158:M187)-$H187*SUM($M$158:M187),0),"")</f>
        <v/>
      </c>
      <c r="R187" s="4" t="str">
        <f>IFERROR(OptionChain[[#This Row],[Call Value]]+OptionChain[[#This Row],[Put Value]],"")</f>
        <v/>
      </c>
      <c r="S18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8" spans="8:20" x14ac:dyDescent="0.3">
      <c r="H188" s="4"/>
      <c r="P188" s="4" t="str">
        <f>IF(OptionChain[[#This Row],[Strike Price]]&lt;&gt;"", IFERROR($H188*SUM(E$2:$E188)-SUMPRODUCT($H$2:H188,$E$2:E188),0),"")</f>
        <v/>
      </c>
      <c r="Q188" s="4" t="str">
        <f>IF(OptionChain[[#This Row],[Strike Price]]&lt;&gt;"",IFERROR(SUMPRODUCT($H$158:H188,$M$158:M188)-$H188*SUM($M$158:M188),0),"")</f>
        <v/>
      </c>
      <c r="R188" s="4" t="str">
        <f>IFERROR(OptionChain[[#This Row],[Call Value]]+OptionChain[[#This Row],[Put Value]],"")</f>
        <v/>
      </c>
      <c r="S18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89" spans="8:20" x14ac:dyDescent="0.3">
      <c r="H189" s="4"/>
      <c r="P189" s="4" t="str">
        <f>IF(OptionChain[[#This Row],[Strike Price]]&lt;&gt;"", IFERROR($H189*SUM(E$2:$E189)-SUMPRODUCT($H$2:H189,$E$2:E189),0),"")</f>
        <v/>
      </c>
      <c r="Q189" s="4" t="str">
        <f>IF(OptionChain[[#This Row],[Strike Price]]&lt;&gt;"",IFERROR(SUMPRODUCT($H$158:H189,$M$158:M189)-$H189*SUM($M$158:M189),0),"")</f>
        <v/>
      </c>
      <c r="R189" s="4" t="str">
        <f>IFERROR(OptionChain[[#This Row],[Call Value]]+OptionChain[[#This Row],[Put Value]],"")</f>
        <v/>
      </c>
      <c r="S18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8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0" spans="8:20" x14ac:dyDescent="0.3">
      <c r="H190" s="4"/>
      <c r="P190" s="4" t="str">
        <f>IF(OptionChain[[#This Row],[Strike Price]]&lt;&gt;"", IFERROR($H190*SUM(E$2:$E190)-SUMPRODUCT($H$2:H190,$E$2:E190),0),"")</f>
        <v/>
      </c>
      <c r="Q190" s="4" t="str">
        <f>IF(OptionChain[[#This Row],[Strike Price]]&lt;&gt;"",IFERROR(SUMPRODUCT($H$158:H190,$M$158:M190)-$H190*SUM($M$158:M190),0),"")</f>
        <v/>
      </c>
      <c r="R190" s="4" t="str">
        <f>IFERROR(OptionChain[[#This Row],[Call Value]]+OptionChain[[#This Row],[Put Value]],"")</f>
        <v/>
      </c>
      <c r="S19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1" spans="8:20" x14ac:dyDescent="0.3">
      <c r="H191" s="4"/>
      <c r="P191" s="4" t="str">
        <f>IF(OptionChain[[#This Row],[Strike Price]]&lt;&gt;"", IFERROR($H191*SUM(E$2:$E191)-SUMPRODUCT($H$2:H191,$E$2:E191),0),"")</f>
        <v/>
      </c>
      <c r="Q191" s="4" t="str">
        <f>IF(OptionChain[[#This Row],[Strike Price]]&lt;&gt;"",IFERROR(SUMPRODUCT($H$158:H191,$M$158:M191)-$H191*SUM($M$158:M191),0),"")</f>
        <v/>
      </c>
      <c r="R191" s="4" t="str">
        <f>IFERROR(OptionChain[[#This Row],[Call Value]]+OptionChain[[#This Row],[Put Value]],"")</f>
        <v/>
      </c>
      <c r="S19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2" spans="8:20" x14ac:dyDescent="0.3">
      <c r="H192" s="4"/>
      <c r="P192" s="4" t="str">
        <f>IF(OptionChain[[#This Row],[Strike Price]]&lt;&gt;"", IFERROR($H192*SUM(E$2:$E192)-SUMPRODUCT($H$2:H192,$E$2:E192),0),"")</f>
        <v/>
      </c>
      <c r="Q192" s="4" t="str">
        <f>IF(OptionChain[[#This Row],[Strike Price]]&lt;&gt;"",IFERROR(SUMPRODUCT($H$158:H192,$M$158:M192)-$H192*SUM($M$158:M192),0),"")</f>
        <v/>
      </c>
      <c r="R192" s="4" t="str">
        <f>IFERROR(OptionChain[[#This Row],[Call Value]]+OptionChain[[#This Row],[Put Value]],"")</f>
        <v/>
      </c>
      <c r="S19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3" spans="8:20" x14ac:dyDescent="0.3">
      <c r="H193" s="4"/>
      <c r="P193" s="4" t="str">
        <f>IF(OptionChain[[#This Row],[Strike Price]]&lt;&gt;"", IFERROR($H193*SUM(E$2:$E193)-SUMPRODUCT($H$2:H193,$E$2:E193),0),"")</f>
        <v/>
      </c>
      <c r="Q193" s="4" t="str">
        <f>IF(OptionChain[[#This Row],[Strike Price]]&lt;&gt;"",IFERROR(SUMPRODUCT($H$158:H193,$M$158:M193)-$H193*SUM($M$158:M193),0),"")</f>
        <v/>
      </c>
      <c r="R193" s="4" t="str">
        <f>IFERROR(OptionChain[[#This Row],[Call Value]]+OptionChain[[#This Row],[Put Value]],"")</f>
        <v/>
      </c>
      <c r="S19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4" spans="8:20" x14ac:dyDescent="0.3">
      <c r="H194" s="4"/>
      <c r="P194" s="4" t="str">
        <f>IF(OptionChain[[#This Row],[Strike Price]]&lt;&gt;"", IFERROR($H194*SUM(E$2:$E194)-SUMPRODUCT($H$2:H194,$E$2:E194),0),"")</f>
        <v/>
      </c>
      <c r="Q194" s="4" t="str">
        <f>IF(OptionChain[[#This Row],[Strike Price]]&lt;&gt;"",IFERROR(SUMPRODUCT($H$158:H194,$M$158:M194)-$H194*SUM($M$158:M194),0),"")</f>
        <v/>
      </c>
      <c r="R194" s="4" t="str">
        <f>IFERROR(OptionChain[[#This Row],[Call Value]]+OptionChain[[#This Row],[Put Value]],"")</f>
        <v/>
      </c>
      <c r="S19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5" spans="8:20" x14ac:dyDescent="0.3">
      <c r="H195" s="4"/>
      <c r="P195" s="4" t="str">
        <f>IF(OptionChain[[#This Row],[Strike Price]]&lt;&gt;"", IFERROR($H195*SUM(E$2:$E195)-SUMPRODUCT($H$2:H195,$E$2:E195),0),"")</f>
        <v/>
      </c>
      <c r="Q195" s="4" t="str">
        <f>IF(OptionChain[[#This Row],[Strike Price]]&lt;&gt;"",IFERROR(SUMPRODUCT($H$158:H195,$M$158:M195)-$H195*SUM($M$158:M195),0),"")</f>
        <v/>
      </c>
      <c r="R195" s="4" t="str">
        <f>IFERROR(OptionChain[[#This Row],[Call Value]]+OptionChain[[#This Row],[Put Value]],"")</f>
        <v/>
      </c>
      <c r="S19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6" spans="8:20" x14ac:dyDescent="0.3">
      <c r="H196" s="4"/>
      <c r="P196" s="4" t="str">
        <f>IF(OptionChain[[#This Row],[Strike Price]]&lt;&gt;"", IFERROR($H196*SUM(E$2:$E196)-SUMPRODUCT($H$2:H196,$E$2:E196),0),"")</f>
        <v/>
      </c>
      <c r="Q196" s="4" t="str">
        <f>IF(OptionChain[[#This Row],[Strike Price]]&lt;&gt;"",IFERROR(SUMPRODUCT($H$158:H196,$M$158:M196)-$H196*SUM($M$158:M196),0),"")</f>
        <v/>
      </c>
      <c r="R196" s="4" t="str">
        <f>IFERROR(OptionChain[[#This Row],[Call Value]]+OptionChain[[#This Row],[Put Value]],"")</f>
        <v/>
      </c>
      <c r="S19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7" spans="8:20" x14ac:dyDescent="0.3">
      <c r="H197" s="4"/>
      <c r="P197" s="4" t="str">
        <f>IF(OptionChain[[#This Row],[Strike Price]]&lt;&gt;"", IFERROR($H197*SUM(E$2:$E197)-SUMPRODUCT($H$2:H197,$E$2:E197),0),"")</f>
        <v/>
      </c>
      <c r="Q197" s="4" t="str">
        <f>IF(OptionChain[[#This Row],[Strike Price]]&lt;&gt;"",IFERROR(SUMPRODUCT($H$158:H197,$M$158:M197)-$H197*SUM($M$158:M197),0),"")</f>
        <v/>
      </c>
      <c r="R197" s="4" t="str">
        <f>IFERROR(OptionChain[[#This Row],[Call Value]]+OptionChain[[#This Row],[Put Value]],"")</f>
        <v/>
      </c>
      <c r="S19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8" spans="8:20" x14ac:dyDescent="0.3">
      <c r="H198" s="4"/>
      <c r="P198" s="4" t="str">
        <f>IF(OptionChain[[#This Row],[Strike Price]]&lt;&gt;"", IFERROR($H198*SUM(E$2:$E198)-SUMPRODUCT($H$2:H198,$E$2:E198),0),"")</f>
        <v/>
      </c>
      <c r="Q198" s="4" t="str">
        <f>IF(OptionChain[[#This Row],[Strike Price]]&lt;&gt;"",IFERROR(SUMPRODUCT($H$158:H198,$M$158:M198)-$H198*SUM($M$158:M198),0),"")</f>
        <v/>
      </c>
      <c r="R198" s="4" t="str">
        <f>IFERROR(OptionChain[[#This Row],[Call Value]]+OptionChain[[#This Row],[Put Value]],"")</f>
        <v/>
      </c>
      <c r="S19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199" spans="8:20" x14ac:dyDescent="0.3">
      <c r="H199" s="4"/>
      <c r="P199" s="4" t="str">
        <f>IF(OptionChain[[#This Row],[Strike Price]]&lt;&gt;"", IFERROR($H199*SUM(E$2:$E199)-SUMPRODUCT($H$2:H199,$E$2:E199),0),"")</f>
        <v/>
      </c>
      <c r="Q199" s="4" t="str">
        <f>IF(OptionChain[[#This Row],[Strike Price]]&lt;&gt;"",IFERROR(SUMPRODUCT($H$158:H199,$M$158:M199)-$H199*SUM($M$158:M199),0),"")</f>
        <v/>
      </c>
      <c r="R199" s="4" t="str">
        <f>IFERROR(OptionChain[[#This Row],[Call Value]]+OptionChain[[#This Row],[Put Value]],"")</f>
        <v/>
      </c>
      <c r="S19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19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0" spans="8:20" x14ac:dyDescent="0.3">
      <c r="H200" s="4"/>
      <c r="P200" s="4" t="str">
        <f>IF(OptionChain[[#This Row],[Strike Price]]&lt;&gt;"", IFERROR($H200*SUM(E$2:$E200)-SUMPRODUCT($H$2:H200,$E$2:E200),0),"")</f>
        <v/>
      </c>
      <c r="Q200" s="4" t="str">
        <f>IF(OptionChain[[#This Row],[Strike Price]]&lt;&gt;"",IFERROR(SUMPRODUCT($H$158:H200,$M$158:M200)-$H200*SUM($M$158:M200),0),"")</f>
        <v/>
      </c>
      <c r="R200" s="4" t="str">
        <f>IFERROR(OptionChain[[#This Row],[Call Value]]+OptionChain[[#This Row],[Put Value]],"")</f>
        <v/>
      </c>
      <c r="S20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1" spans="8:20" x14ac:dyDescent="0.3">
      <c r="H201" s="4"/>
      <c r="P201" s="4" t="str">
        <f>IF(OptionChain[[#This Row],[Strike Price]]&lt;&gt;"", IFERROR($H201*SUM(E$2:$E201)-SUMPRODUCT($H$2:H201,$E$2:E201),0),"")</f>
        <v/>
      </c>
      <c r="Q201" s="4" t="str">
        <f>IF(OptionChain[[#This Row],[Strike Price]]&lt;&gt;"",IFERROR(SUMPRODUCT($H$158:H201,$M$158:M201)-$H201*SUM($M$158:M201),0),"")</f>
        <v/>
      </c>
      <c r="R201" s="4" t="str">
        <f>IFERROR(OptionChain[[#This Row],[Call Value]]+OptionChain[[#This Row],[Put Value]],"")</f>
        <v/>
      </c>
      <c r="S20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2" spans="8:20" x14ac:dyDescent="0.3">
      <c r="H202" s="4"/>
      <c r="P202" s="4" t="str">
        <f>IF(OptionChain[[#This Row],[Strike Price]]&lt;&gt;"", IFERROR($H202*SUM(E$2:$E202)-SUMPRODUCT($H$2:H202,$E$2:E202),0),"")</f>
        <v/>
      </c>
      <c r="Q202" s="4" t="str">
        <f>IF(OptionChain[[#This Row],[Strike Price]]&lt;&gt;"",IFERROR(SUMPRODUCT($H$158:H202,$M$158:M202)-$H202*SUM($M$158:M202),0),"")</f>
        <v/>
      </c>
      <c r="R202" s="4" t="str">
        <f>IFERROR(OptionChain[[#This Row],[Call Value]]+OptionChain[[#This Row],[Put Value]],"")</f>
        <v/>
      </c>
      <c r="S20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3" spans="8:20" x14ac:dyDescent="0.3">
      <c r="H203" s="4"/>
      <c r="P203" s="4" t="str">
        <f>IF(OptionChain[[#This Row],[Strike Price]]&lt;&gt;"", IFERROR($H203*SUM(E$2:$E203)-SUMPRODUCT($H$2:H203,$E$2:E203),0),"")</f>
        <v/>
      </c>
      <c r="Q203" s="4" t="str">
        <f>IF(OptionChain[[#This Row],[Strike Price]]&lt;&gt;"",IFERROR(SUMPRODUCT($H$158:H203,$M$158:M203)-$H203*SUM($M$158:M203),0),"")</f>
        <v/>
      </c>
      <c r="R203" s="4" t="str">
        <f>IFERROR(OptionChain[[#This Row],[Call Value]]+OptionChain[[#This Row],[Put Value]],"")</f>
        <v/>
      </c>
      <c r="S20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4" spans="8:20" x14ac:dyDescent="0.3">
      <c r="H204" s="4"/>
      <c r="P204" s="4" t="str">
        <f>IF(OptionChain[[#This Row],[Strike Price]]&lt;&gt;"", IFERROR($H204*SUM(E$2:$E204)-SUMPRODUCT($H$2:H204,$E$2:E204),0),"")</f>
        <v/>
      </c>
      <c r="Q204" s="4" t="str">
        <f>IF(OptionChain[[#This Row],[Strike Price]]&lt;&gt;"",IFERROR(SUMPRODUCT($H$158:H204,$M$158:M204)-$H204*SUM($M$158:M204),0),"")</f>
        <v/>
      </c>
      <c r="R204" s="4" t="str">
        <f>IFERROR(OptionChain[[#This Row],[Call Value]]+OptionChain[[#This Row],[Put Value]],"")</f>
        <v/>
      </c>
      <c r="S20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5" spans="8:20" x14ac:dyDescent="0.3">
      <c r="H205" s="4"/>
      <c r="P205" s="4" t="str">
        <f>IF(OptionChain[[#This Row],[Strike Price]]&lt;&gt;"", IFERROR($H205*SUM(E$2:$E205)-SUMPRODUCT($H$2:H205,$E$2:E205),0),"")</f>
        <v/>
      </c>
      <c r="Q205" s="4" t="str">
        <f>IF(OptionChain[[#This Row],[Strike Price]]&lt;&gt;"",IFERROR(SUMPRODUCT($H$158:H205,$M$158:M205)-$H205*SUM($M$158:M205),0),"")</f>
        <v/>
      </c>
      <c r="R205" s="4" t="str">
        <f>IFERROR(OptionChain[[#This Row],[Call Value]]+OptionChain[[#This Row],[Put Value]],"")</f>
        <v/>
      </c>
      <c r="S20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6" spans="8:20" x14ac:dyDescent="0.3">
      <c r="H206" s="4"/>
      <c r="P206" s="4" t="str">
        <f>IF(OptionChain[[#This Row],[Strike Price]]&lt;&gt;"", IFERROR($H206*SUM(E$2:$E206)-SUMPRODUCT($H$2:H206,$E$2:E206),0),"")</f>
        <v/>
      </c>
      <c r="Q206" s="4" t="str">
        <f>IF(OptionChain[[#This Row],[Strike Price]]&lt;&gt;"",IFERROR(SUMPRODUCT($H$158:H206,$M$158:M206)-$H206*SUM($M$158:M206),0),"")</f>
        <v/>
      </c>
      <c r="R206" s="4" t="str">
        <f>IFERROR(OptionChain[[#This Row],[Call Value]]+OptionChain[[#This Row],[Put Value]],"")</f>
        <v/>
      </c>
      <c r="S20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7" spans="8:20" x14ac:dyDescent="0.3">
      <c r="H207" s="4"/>
      <c r="P207" s="4" t="str">
        <f>IF(OptionChain[[#This Row],[Strike Price]]&lt;&gt;"", IFERROR($H207*SUM(E$2:$E207)-SUMPRODUCT($H$2:H207,$E$2:E207),0),"")</f>
        <v/>
      </c>
      <c r="Q207" s="4" t="str">
        <f>IF(OptionChain[[#This Row],[Strike Price]]&lt;&gt;"",IFERROR(SUMPRODUCT($H$158:H207,$M$158:M207)-$H207*SUM($M$158:M207),0),"")</f>
        <v/>
      </c>
      <c r="R207" s="4" t="str">
        <f>IFERROR(OptionChain[[#This Row],[Call Value]]+OptionChain[[#This Row],[Put Value]],"")</f>
        <v/>
      </c>
      <c r="S20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8" spans="8:20" x14ac:dyDescent="0.3">
      <c r="H208" s="4"/>
      <c r="P208" s="4" t="str">
        <f>IF(OptionChain[[#This Row],[Strike Price]]&lt;&gt;"", IFERROR($H208*SUM(E$2:$E208)-SUMPRODUCT($H$2:H208,$E$2:E208),0),"")</f>
        <v/>
      </c>
      <c r="Q208" s="4" t="str">
        <f>IF(OptionChain[[#This Row],[Strike Price]]&lt;&gt;"",IFERROR(SUMPRODUCT($H$158:H208,$M$158:M208)-$H208*SUM($M$158:M208),0),"")</f>
        <v/>
      </c>
      <c r="R208" s="4" t="str">
        <f>IFERROR(OptionChain[[#This Row],[Call Value]]+OptionChain[[#This Row],[Put Value]],"")</f>
        <v/>
      </c>
      <c r="S20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09" spans="8:20" x14ac:dyDescent="0.3">
      <c r="H209" s="4"/>
      <c r="P209" s="4" t="str">
        <f>IF(OptionChain[[#This Row],[Strike Price]]&lt;&gt;"", IFERROR($H209*SUM(E$2:$E209)-SUMPRODUCT($H$2:H209,$E$2:E209),0),"")</f>
        <v/>
      </c>
      <c r="Q209" s="4" t="str">
        <f>IF(OptionChain[[#This Row],[Strike Price]]&lt;&gt;"",IFERROR(SUMPRODUCT($H$158:H209,$M$158:M209)-$H209*SUM($M$158:M209),0),"")</f>
        <v/>
      </c>
      <c r="R209" s="4" t="str">
        <f>IFERROR(OptionChain[[#This Row],[Call Value]]+OptionChain[[#This Row],[Put Value]],"")</f>
        <v/>
      </c>
      <c r="S20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0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0" spans="8:20" x14ac:dyDescent="0.3">
      <c r="H210" s="4"/>
      <c r="P210" s="4" t="str">
        <f>IF(OptionChain[[#This Row],[Strike Price]]&lt;&gt;"", IFERROR($H210*SUM(E$2:$E210)-SUMPRODUCT($H$2:H210,$E$2:E210),0),"")</f>
        <v/>
      </c>
      <c r="Q210" s="4" t="str">
        <f>IF(OptionChain[[#This Row],[Strike Price]]&lt;&gt;"",IFERROR(SUMPRODUCT($H$158:H210,$M$158:M210)-$H210*SUM($M$158:M210),0),"")</f>
        <v/>
      </c>
      <c r="R210" s="4" t="str">
        <f>IFERROR(OptionChain[[#This Row],[Call Value]]+OptionChain[[#This Row],[Put Value]],"")</f>
        <v/>
      </c>
      <c r="S21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1" spans="8:20" x14ac:dyDescent="0.3">
      <c r="H211" s="4"/>
      <c r="P211" s="4" t="str">
        <f>IF(OptionChain[[#This Row],[Strike Price]]&lt;&gt;"", IFERROR($H211*SUM(E$2:$E211)-SUMPRODUCT($H$2:H211,$E$2:E211),0),"")</f>
        <v/>
      </c>
      <c r="Q211" s="4" t="str">
        <f>IF(OptionChain[[#This Row],[Strike Price]]&lt;&gt;"",IFERROR(SUMPRODUCT($H$158:H211,$M$158:M211)-$H211*SUM($M$158:M211),0),"")</f>
        <v/>
      </c>
      <c r="R211" s="4" t="str">
        <f>IFERROR(OptionChain[[#This Row],[Call Value]]+OptionChain[[#This Row],[Put Value]],"")</f>
        <v/>
      </c>
      <c r="S21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2" spans="8:20" x14ac:dyDescent="0.3">
      <c r="H212" s="4"/>
      <c r="P212" s="4" t="str">
        <f>IF(OptionChain[[#This Row],[Strike Price]]&lt;&gt;"", IFERROR($H212*SUM(E$2:$E212)-SUMPRODUCT($H$2:H212,$E$2:E212),0),"")</f>
        <v/>
      </c>
      <c r="Q212" s="4" t="str">
        <f>IF(OptionChain[[#This Row],[Strike Price]]&lt;&gt;"",IFERROR(SUMPRODUCT($H$158:H212,$M$158:M212)-$H212*SUM($M$158:M212),0),"")</f>
        <v/>
      </c>
      <c r="R212" s="4" t="str">
        <f>IFERROR(OptionChain[[#This Row],[Call Value]]+OptionChain[[#This Row],[Put Value]],"")</f>
        <v/>
      </c>
      <c r="S21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3" spans="8:20" x14ac:dyDescent="0.3">
      <c r="H213" s="4"/>
      <c r="P213" s="4" t="str">
        <f>IF(OptionChain[[#This Row],[Strike Price]]&lt;&gt;"", IFERROR($H213*SUM(E$2:$E213)-SUMPRODUCT($H$2:H213,$E$2:E213),0),"")</f>
        <v/>
      </c>
      <c r="Q213" s="4" t="str">
        <f>IF(OptionChain[[#This Row],[Strike Price]]&lt;&gt;"",IFERROR(SUMPRODUCT($H$158:H213,$M$158:M213)-$H213*SUM($M$158:M213),0),"")</f>
        <v/>
      </c>
      <c r="R213" s="4" t="str">
        <f>IFERROR(OptionChain[[#This Row],[Call Value]]+OptionChain[[#This Row],[Put Value]],"")</f>
        <v/>
      </c>
      <c r="S21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4" spans="8:20" x14ac:dyDescent="0.3">
      <c r="H214" s="4"/>
      <c r="P214" s="4" t="str">
        <f>IF(OptionChain[[#This Row],[Strike Price]]&lt;&gt;"", IFERROR($H214*SUM(E$2:$E214)-SUMPRODUCT($H$2:H214,$E$2:E214),0),"")</f>
        <v/>
      </c>
      <c r="Q214" s="4" t="str">
        <f>IF(OptionChain[[#This Row],[Strike Price]]&lt;&gt;"",IFERROR(SUMPRODUCT($H$158:H214,$M$158:M214)-$H214*SUM($M$158:M214),0),"")</f>
        <v/>
      </c>
      <c r="R214" s="4" t="str">
        <f>IFERROR(OptionChain[[#This Row],[Call Value]]+OptionChain[[#This Row],[Put Value]],"")</f>
        <v/>
      </c>
      <c r="S21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5" spans="8:20" x14ac:dyDescent="0.3">
      <c r="H215" s="4"/>
      <c r="P215" s="4" t="str">
        <f>IF(OptionChain[[#This Row],[Strike Price]]&lt;&gt;"", IFERROR($H215*SUM(E$2:$E215)-SUMPRODUCT($H$2:H215,$E$2:E215),0),"")</f>
        <v/>
      </c>
      <c r="Q215" s="4" t="str">
        <f>IF(OptionChain[[#This Row],[Strike Price]]&lt;&gt;"",IFERROR(SUMPRODUCT($H$158:H215,$M$158:M215)-$H215*SUM($M$158:M215),0),"")</f>
        <v/>
      </c>
      <c r="R215" s="4" t="str">
        <f>IFERROR(OptionChain[[#This Row],[Call Value]]+OptionChain[[#This Row],[Put Value]],"")</f>
        <v/>
      </c>
      <c r="S21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6" spans="8:20" x14ac:dyDescent="0.3">
      <c r="H216" s="4"/>
      <c r="P216" s="4" t="str">
        <f>IF(OptionChain[[#This Row],[Strike Price]]&lt;&gt;"", IFERROR($H216*SUM(E$2:$E216)-SUMPRODUCT($H$2:H216,$E$2:E216),0),"")</f>
        <v/>
      </c>
      <c r="Q216" s="4" t="str">
        <f>IF(OptionChain[[#This Row],[Strike Price]]&lt;&gt;"",IFERROR(SUMPRODUCT($H$158:H216,$M$158:M216)-$H216*SUM($M$158:M216),0),"")</f>
        <v/>
      </c>
      <c r="R216" s="4" t="str">
        <f>IFERROR(OptionChain[[#This Row],[Call Value]]+OptionChain[[#This Row],[Put Value]],"")</f>
        <v/>
      </c>
      <c r="S21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7" spans="8:20" x14ac:dyDescent="0.3">
      <c r="H217" s="4"/>
      <c r="P217" s="4" t="str">
        <f>IF(OptionChain[[#This Row],[Strike Price]]&lt;&gt;"", IFERROR($H217*SUM(E$2:$E217)-SUMPRODUCT($H$2:H217,$E$2:E217),0),"")</f>
        <v/>
      </c>
      <c r="Q217" s="4" t="str">
        <f>IF(OptionChain[[#This Row],[Strike Price]]&lt;&gt;"",IFERROR(SUMPRODUCT($H$158:H217,$M$158:M217)-$H217*SUM($M$158:M217),0),"")</f>
        <v/>
      </c>
      <c r="R217" s="4" t="str">
        <f>IFERROR(OptionChain[[#This Row],[Call Value]]+OptionChain[[#This Row],[Put Value]],"")</f>
        <v/>
      </c>
      <c r="S21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8" spans="8:20" x14ac:dyDescent="0.3">
      <c r="H218" s="4"/>
      <c r="P218" s="4" t="str">
        <f>IF(OptionChain[[#This Row],[Strike Price]]&lt;&gt;"", IFERROR($H218*SUM(E$2:$E218)-SUMPRODUCT($H$2:H218,$E$2:E218),0),"")</f>
        <v/>
      </c>
      <c r="Q218" s="4" t="str">
        <f>IF(OptionChain[[#This Row],[Strike Price]]&lt;&gt;"",IFERROR(SUMPRODUCT($H$158:H218,$M$158:M218)-$H218*SUM($M$158:M218),0),"")</f>
        <v/>
      </c>
      <c r="R218" s="4" t="str">
        <f>IFERROR(OptionChain[[#This Row],[Call Value]]+OptionChain[[#This Row],[Put Value]],"")</f>
        <v/>
      </c>
      <c r="S21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19" spans="8:20" x14ac:dyDescent="0.3">
      <c r="H219" s="4"/>
      <c r="P219" s="4" t="str">
        <f>IF(OptionChain[[#This Row],[Strike Price]]&lt;&gt;"", IFERROR($H219*SUM(E$2:$E219)-SUMPRODUCT($H$2:H219,$E$2:E219),0),"")</f>
        <v/>
      </c>
      <c r="Q219" s="4" t="str">
        <f>IF(OptionChain[[#This Row],[Strike Price]]&lt;&gt;"",IFERROR(SUMPRODUCT($H$158:H219,$M$158:M219)-$H219*SUM($M$158:M219),0),"")</f>
        <v/>
      </c>
      <c r="R219" s="4" t="str">
        <f>IFERROR(OptionChain[[#This Row],[Call Value]]+OptionChain[[#This Row],[Put Value]],"")</f>
        <v/>
      </c>
      <c r="S21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1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0" spans="8:20" x14ac:dyDescent="0.3">
      <c r="H220" s="4"/>
      <c r="P220" s="4" t="str">
        <f>IF(OptionChain[[#This Row],[Strike Price]]&lt;&gt;"", IFERROR($H220*SUM(E$2:$E220)-SUMPRODUCT($H$2:H220,$E$2:E220),0),"")</f>
        <v/>
      </c>
      <c r="Q220" s="4" t="str">
        <f>IF(OptionChain[[#This Row],[Strike Price]]&lt;&gt;"",IFERROR(SUMPRODUCT($H$158:H220,$M$158:M220)-$H220*SUM($M$158:M220),0),"")</f>
        <v/>
      </c>
      <c r="R220" s="4" t="str">
        <f>IFERROR(OptionChain[[#This Row],[Call Value]]+OptionChain[[#This Row],[Put Value]],"")</f>
        <v/>
      </c>
      <c r="S22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1" spans="8:20" x14ac:dyDescent="0.3">
      <c r="H221" s="4"/>
      <c r="P221" s="4" t="str">
        <f>IF(OptionChain[[#This Row],[Strike Price]]&lt;&gt;"", IFERROR($H221*SUM(E$2:$E221)-SUMPRODUCT($H$2:H221,$E$2:E221),0),"")</f>
        <v/>
      </c>
      <c r="Q221" s="4" t="str">
        <f>IF(OptionChain[[#This Row],[Strike Price]]&lt;&gt;"",IFERROR(SUMPRODUCT($H$158:H221,$M$158:M221)-$H221*SUM($M$158:M221),0),"")</f>
        <v/>
      </c>
      <c r="R221" s="4" t="str">
        <f>IFERROR(OptionChain[[#This Row],[Call Value]]+OptionChain[[#This Row],[Put Value]],"")</f>
        <v/>
      </c>
      <c r="S22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2" spans="8:20" x14ac:dyDescent="0.3">
      <c r="H222" s="4"/>
      <c r="P222" s="4" t="str">
        <f>IF(OptionChain[[#This Row],[Strike Price]]&lt;&gt;"", IFERROR($H222*SUM(E$2:$E222)-SUMPRODUCT($H$2:H222,$E$2:E222),0),"")</f>
        <v/>
      </c>
      <c r="Q222" s="4" t="str">
        <f>IF(OptionChain[[#This Row],[Strike Price]]&lt;&gt;"",IFERROR(SUMPRODUCT($H$158:H222,$M$158:M222)-$H222*SUM($M$158:M222),0),"")</f>
        <v/>
      </c>
      <c r="R222" s="4" t="str">
        <f>IFERROR(OptionChain[[#This Row],[Call Value]]+OptionChain[[#This Row],[Put Value]],"")</f>
        <v/>
      </c>
      <c r="S22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3" spans="8:20" x14ac:dyDescent="0.3">
      <c r="H223" s="4"/>
      <c r="P223" s="4" t="str">
        <f>IF(OptionChain[[#This Row],[Strike Price]]&lt;&gt;"", IFERROR($H223*SUM(E$2:$E223)-SUMPRODUCT($H$2:H223,$E$2:E223),0),"")</f>
        <v/>
      </c>
      <c r="Q223" s="4" t="str">
        <f>IF(OptionChain[[#This Row],[Strike Price]]&lt;&gt;"",IFERROR(SUMPRODUCT($H$158:H223,$M$158:M223)-$H223*SUM($M$158:M223),0),"")</f>
        <v/>
      </c>
      <c r="R223" s="4" t="str">
        <f>IFERROR(OptionChain[[#This Row],[Call Value]]+OptionChain[[#This Row],[Put Value]],"")</f>
        <v/>
      </c>
      <c r="S22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4" spans="8:20" x14ac:dyDescent="0.3">
      <c r="H224" s="4"/>
      <c r="P224" s="4" t="str">
        <f>IF(OptionChain[[#This Row],[Strike Price]]&lt;&gt;"", IFERROR($H224*SUM(E$2:$E224)-SUMPRODUCT($H$2:H224,$E$2:E224),0),"")</f>
        <v/>
      </c>
      <c r="Q224" s="4" t="str">
        <f>IF(OptionChain[[#This Row],[Strike Price]]&lt;&gt;"",IFERROR(SUMPRODUCT($H$158:H224,$M$158:M224)-$H224*SUM($M$158:M224),0),"")</f>
        <v/>
      </c>
      <c r="R224" s="4" t="str">
        <f>IFERROR(OptionChain[[#This Row],[Call Value]]+OptionChain[[#This Row],[Put Value]],"")</f>
        <v/>
      </c>
      <c r="S22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5" spans="8:20" x14ac:dyDescent="0.3">
      <c r="H225" s="4"/>
      <c r="P225" s="4" t="str">
        <f>IF(OptionChain[[#This Row],[Strike Price]]&lt;&gt;"", IFERROR($H225*SUM(E$2:$E225)-SUMPRODUCT($H$2:H225,$E$2:E225),0),"")</f>
        <v/>
      </c>
      <c r="Q225" s="4" t="str">
        <f>IF(OptionChain[[#This Row],[Strike Price]]&lt;&gt;"",IFERROR(SUMPRODUCT($H$158:H225,$M$158:M225)-$H225*SUM($M$158:M225),0),"")</f>
        <v/>
      </c>
      <c r="R225" s="4" t="str">
        <f>IFERROR(OptionChain[[#This Row],[Call Value]]+OptionChain[[#This Row],[Put Value]],"")</f>
        <v/>
      </c>
      <c r="S22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6" spans="8:20" x14ac:dyDescent="0.3">
      <c r="H226" s="4"/>
      <c r="P226" s="4" t="str">
        <f>IF(OptionChain[[#This Row],[Strike Price]]&lt;&gt;"", IFERROR($H226*SUM(E$2:$E226)-SUMPRODUCT($H$2:H226,$E$2:E226),0),"")</f>
        <v/>
      </c>
      <c r="Q226" s="4" t="str">
        <f>IF(OptionChain[[#This Row],[Strike Price]]&lt;&gt;"",IFERROR(SUMPRODUCT($H$158:H226,$M$158:M226)-$H226*SUM($M$158:M226),0),"")</f>
        <v/>
      </c>
      <c r="R226" s="4" t="str">
        <f>IFERROR(OptionChain[[#This Row],[Call Value]]+OptionChain[[#This Row],[Put Value]],"")</f>
        <v/>
      </c>
      <c r="S22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7" spans="8:20" x14ac:dyDescent="0.3">
      <c r="H227" s="4"/>
      <c r="P227" s="4" t="str">
        <f>IF(OptionChain[[#This Row],[Strike Price]]&lt;&gt;"", IFERROR($H227*SUM(E$2:$E227)-SUMPRODUCT($H$2:H227,$E$2:E227),0),"")</f>
        <v/>
      </c>
      <c r="Q227" s="4" t="str">
        <f>IF(OptionChain[[#This Row],[Strike Price]]&lt;&gt;"",IFERROR(SUMPRODUCT($H$158:H227,$M$158:M227)-$H227*SUM($M$158:M227),0),"")</f>
        <v/>
      </c>
      <c r="R227" s="4" t="str">
        <f>IFERROR(OptionChain[[#This Row],[Call Value]]+OptionChain[[#This Row],[Put Value]],"")</f>
        <v/>
      </c>
      <c r="S22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8" spans="8:20" x14ac:dyDescent="0.3">
      <c r="H228" s="4"/>
      <c r="P228" s="4" t="str">
        <f>IF(OptionChain[[#This Row],[Strike Price]]&lt;&gt;"", IFERROR($H228*SUM(E$2:$E228)-SUMPRODUCT($H$2:H228,$E$2:E228),0),"")</f>
        <v/>
      </c>
      <c r="Q228" s="4" t="str">
        <f>IF(OptionChain[[#This Row],[Strike Price]]&lt;&gt;"",IFERROR(SUMPRODUCT($H$158:H228,$M$158:M228)-$H228*SUM($M$158:M228),0),"")</f>
        <v/>
      </c>
      <c r="R228" s="4" t="str">
        <f>IFERROR(OptionChain[[#This Row],[Call Value]]+OptionChain[[#This Row],[Put Value]],"")</f>
        <v/>
      </c>
      <c r="S22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29" spans="8:20" x14ac:dyDescent="0.3">
      <c r="H229" s="4"/>
      <c r="P229" s="4" t="str">
        <f>IF(OptionChain[[#This Row],[Strike Price]]&lt;&gt;"", IFERROR($H229*SUM(E$2:$E229)-SUMPRODUCT($H$2:H229,$E$2:E229),0),"")</f>
        <v/>
      </c>
      <c r="Q229" s="4" t="str">
        <f>IF(OptionChain[[#This Row],[Strike Price]]&lt;&gt;"",IFERROR(SUMPRODUCT($H$158:H229,$M$158:M229)-$H229*SUM($M$158:M229),0),"")</f>
        <v/>
      </c>
      <c r="R229" s="4" t="str">
        <f>IFERROR(OptionChain[[#This Row],[Call Value]]+OptionChain[[#This Row],[Put Value]],"")</f>
        <v/>
      </c>
      <c r="S22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2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0" spans="8:20" x14ac:dyDescent="0.3">
      <c r="H230" s="4"/>
      <c r="P230" s="4" t="str">
        <f>IF(OptionChain[[#This Row],[Strike Price]]&lt;&gt;"", IFERROR($H230*SUM(E$2:$E230)-SUMPRODUCT($H$2:H230,$E$2:E230),0),"")</f>
        <v/>
      </c>
      <c r="Q230" s="4" t="str">
        <f>IF(OptionChain[[#This Row],[Strike Price]]&lt;&gt;"",IFERROR(SUMPRODUCT($H$158:H230,$M$158:M230)-$H230*SUM($M$158:M230),0),"")</f>
        <v/>
      </c>
      <c r="R230" s="4" t="str">
        <f>IFERROR(OptionChain[[#This Row],[Call Value]]+OptionChain[[#This Row],[Put Value]],"")</f>
        <v/>
      </c>
      <c r="S23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1" spans="8:20" x14ac:dyDescent="0.3">
      <c r="H231" s="4"/>
      <c r="P231" s="4" t="str">
        <f>IF(OptionChain[[#This Row],[Strike Price]]&lt;&gt;"", IFERROR($H231*SUM(E$2:$E231)-SUMPRODUCT($H$2:H231,$E$2:E231),0),"")</f>
        <v/>
      </c>
      <c r="Q231" s="4" t="str">
        <f>IF(OptionChain[[#This Row],[Strike Price]]&lt;&gt;"",IFERROR(SUMPRODUCT($H$158:H231,$M$158:M231)-$H231*SUM($M$158:M231),0),"")</f>
        <v/>
      </c>
      <c r="R231" s="4" t="str">
        <f>IFERROR(OptionChain[[#This Row],[Call Value]]+OptionChain[[#This Row],[Put Value]],"")</f>
        <v/>
      </c>
      <c r="S23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2" spans="8:20" x14ac:dyDescent="0.3">
      <c r="H232" s="4"/>
      <c r="P232" s="4" t="str">
        <f>IF(OptionChain[[#This Row],[Strike Price]]&lt;&gt;"", IFERROR($H232*SUM(E$2:$E232)-SUMPRODUCT($H$2:H232,$E$2:E232),0),"")</f>
        <v/>
      </c>
      <c r="Q232" s="4" t="str">
        <f>IF(OptionChain[[#This Row],[Strike Price]]&lt;&gt;"",IFERROR(SUMPRODUCT($H$158:H232,$M$158:M232)-$H232*SUM($M$158:M232),0),"")</f>
        <v/>
      </c>
      <c r="R232" s="4" t="str">
        <f>IFERROR(OptionChain[[#This Row],[Call Value]]+OptionChain[[#This Row],[Put Value]],"")</f>
        <v/>
      </c>
      <c r="S23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3" spans="8:20" x14ac:dyDescent="0.3">
      <c r="H233" s="4"/>
      <c r="P233" s="4" t="str">
        <f>IF(OptionChain[[#This Row],[Strike Price]]&lt;&gt;"", IFERROR($H233*SUM(E$2:$E233)-SUMPRODUCT($H$2:H233,$E$2:E233),0),"")</f>
        <v/>
      </c>
      <c r="Q233" s="4" t="str">
        <f>IF(OptionChain[[#This Row],[Strike Price]]&lt;&gt;"",IFERROR(SUMPRODUCT($H$158:H233,$M$158:M233)-$H233*SUM($M$158:M233),0),"")</f>
        <v/>
      </c>
      <c r="R233" s="4" t="str">
        <f>IFERROR(OptionChain[[#This Row],[Call Value]]+OptionChain[[#This Row],[Put Value]],"")</f>
        <v/>
      </c>
      <c r="S23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4" spans="8:20" x14ac:dyDescent="0.3">
      <c r="H234" s="4"/>
      <c r="P234" s="4" t="str">
        <f>IF(OptionChain[[#This Row],[Strike Price]]&lt;&gt;"", IFERROR($H234*SUM(E$2:$E234)-SUMPRODUCT($H$2:H234,$E$2:E234),0),"")</f>
        <v/>
      </c>
      <c r="Q234" s="4" t="str">
        <f>IF(OptionChain[[#This Row],[Strike Price]]&lt;&gt;"",IFERROR(SUMPRODUCT($H$158:H234,$M$158:M234)-$H234*SUM($M$158:M234),0),"")</f>
        <v/>
      </c>
      <c r="R234" s="4" t="str">
        <f>IFERROR(OptionChain[[#This Row],[Call Value]]+OptionChain[[#This Row],[Put Value]],"")</f>
        <v/>
      </c>
      <c r="S23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5" spans="8:20" x14ac:dyDescent="0.3">
      <c r="H235" s="4"/>
      <c r="P235" s="4" t="str">
        <f>IF(OptionChain[[#This Row],[Strike Price]]&lt;&gt;"", IFERROR($H235*SUM(E$2:$E235)-SUMPRODUCT($H$2:H235,$E$2:E235),0),"")</f>
        <v/>
      </c>
      <c r="Q235" s="4" t="str">
        <f>IF(OptionChain[[#This Row],[Strike Price]]&lt;&gt;"",IFERROR(SUMPRODUCT($H$158:H235,$M$158:M235)-$H235*SUM($M$158:M235),0),"")</f>
        <v/>
      </c>
      <c r="R235" s="4" t="str">
        <f>IFERROR(OptionChain[[#This Row],[Call Value]]+OptionChain[[#This Row],[Put Value]],"")</f>
        <v/>
      </c>
      <c r="S23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6" spans="8:20" x14ac:dyDescent="0.3">
      <c r="H236" s="4"/>
      <c r="P236" s="4" t="str">
        <f>IF(OptionChain[[#This Row],[Strike Price]]&lt;&gt;"", IFERROR($H236*SUM(E$2:$E236)-SUMPRODUCT($H$2:H236,$E$2:E236),0),"")</f>
        <v/>
      </c>
      <c r="Q236" s="4" t="str">
        <f>IF(OptionChain[[#This Row],[Strike Price]]&lt;&gt;"",IFERROR(SUMPRODUCT($H$158:H236,$M$158:M236)-$H236*SUM($M$158:M236),0),"")</f>
        <v/>
      </c>
      <c r="R236" s="4" t="str">
        <f>IFERROR(OptionChain[[#This Row],[Call Value]]+OptionChain[[#This Row],[Put Value]],"")</f>
        <v/>
      </c>
      <c r="S23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7" spans="8:20" x14ac:dyDescent="0.3">
      <c r="H237" s="4"/>
      <c r="P237" s="4" t="str">
        <f>IF(OptionChain[[#This Row],[Strike Price]]&lt;&gt;"", IFERROR($H237*SUM(E$2:$E237)-SUMPRODUCT($H$2:H237,$E$2:E237),0),"")</f>
        <v/>
      </c>
      <c r="Q237" s="4" t="str">
        <f>IF(OptionChain[[#This Row],[Strike Price]]&lt;&gt;"",IFERROR(SUMPRODUCT($H$158:H237,$M$158:M237)-$H237*SUM($M$158:M237),0),"")</f>
        <v/>
      </c>
      <c r="R237" s="4" t="str">
        <f>IFERROR(OptionChain[[#This Row],[Call Value]]+OptionChain[[#This Row],[Put Value]],"")</f>
        <v/>
      </c>
      <c r="S23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8" spans="8:20" x14ac:dyDescent="0.3">
      <c r="H238" s="4"/>
      <c r="P238" s="4" t="str">
        <f>IF(OptionChain[[#This Row],[Strike Price]]&lt;&gt;"", IFERROR($H238*SUM(E$2:$E238)-SUMPRODUCT($H$2:H238,$E$2:E238),0),"")</f>
        <v/>
      </c>
      <c r="Q238" s="4" t="str">
        <f>IF(OptionChain[[#This Row],[Strike Price]]&lt;&gt;"",IFERROR(SUMPRODUCT($H$158:H238,$M$158:M238)-$H238*SUM($M$158:M238),0),"")</f>
        <v/>
      </c>
      <c r="R238" s="4" t="str">
        <f>IFERROR(OptionChain[[#This Row],[Call Value]]+OptionChain[[#This Row],[Put Value]],"")</f>
        <v/>
      </c>
      <c r="S23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39" spans="8:20" x14ac:dyDescent="0.3">
      <c r="H239" s="4"/>
      <c r="P239" s="4" t="str">
        <f>IF(OptionChain[[#This Row],[Strike Price]]&lt;&gt;"", IFERROR($H239*SUM(E$2:$E239)-SUMPRODUCT($H$2:H239,$E$2:E239),0),"")</f>
        <v/>
      </c>
      <c r="Q239" s="4" t="str">
        <f>IF(OptionChain[[#This Row],[Strike Price]]&lt;&gt;"",IFERROR(SUMPRODUCT($H$158:H239,$M$158:M239)-$H239*SUM($M$158:M239),0),"")</f>
        <v/>
      </c>
      <c r="R239" s="4" t="str">
        <f>IFERROR(OptionChain[[#This Row],[Call Value]]+OptionChain[[#This Row],[Put Value]],"")</f>
        <v/>
      </c>
      <c r="S23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3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0" spans="8:20" x14ac:dyDescent="0.3">
      <c r="H240" s="4"/>
      <c r="P240" s="4" t="str">
        <f>IF(OptionChain[[#This Row],[Strike Price]]&lt;&gt;"", IFERROR($H240*SUM(E$2:$E240)-SUMPRODUCT($H$2:H240,$E$2:E240),0),"")</f>
        <v/>
      </c>
      <c r="Q240" s="4" t="str">
        <f>IF(OptionChain[[#This Row],[Strike Price]]&lt;&gt;"",IFERROR(SUMPRODUCT($H$158:H240,$M$158:M240)-$H240*SUM($M$158:M240),0),"")</f>
        <v/>
      </c>
      <c r="R240" s="4" t="str">
        <f>IFERROR(OptionChain[[#This Row],[Call Value]]+OptionChain[[#This Row],[Put Value]],"")</f>
        <v/>
      </c>
      <c r="S24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1" spans="8:20" x14ac:dyDescent="0.3">
      <c r="H241" s="4"/>
      <c r="P241" s="4" t="str">
        <f>IF(OptionChain[[#This Row],[Strike Price]]&lt;&gt;"", IFERROR($H241*SUM(E$2:$E241)-SUMPRODUCT($H$2:H241,$E$2:E241),0),"")</f>
        <v/>
      </c>
      <c r="Q241" s="4" t="str">
        <f>IF(OptionChain[[#This Row],[Strike Price]]&lt;&gt;"",IFERROR(SUMPRODUCT($H$158:H241,$M$158:M241)-$H241*SUM($M$158:M241),0),"")</f>
        <v/>
      </c>
      <c r="R241" s="4" t="str">
        <f>IFERROR(OptionChain[[#This Row],[Call Value]]+OptionChain[[#This Row],[Put Value]],"")</f>
        <v/>
      </c>
      <c r="S241"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1"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2" spans="8:20" x14ac:dyDescent="0.3">
      <c r="H242" s="4"/>
      <c r="P242" s="4" t="str">
        <f>IF(OptionChain[[#This Row],[Strike Price]]&lt;&gt;"", IFERROR($H242*SUM(E$2:$E242)-SUMPRODUCT($H$2:H242,$E$2:E242),0),"")</f>
        <v/>
      </c>
      <c r="Q242" s="4" t="str">
        <f>IF(OptionChain[[#This Row],[Strike Price]]&lt;&gt;"",IFERROR(SUMPRODUCT($H$158:H242,$M$158:M242)-$H242*SUM($M$158:M242),0),"")</f>
        <v/>
      </c>
      <c r="R242" s="4" t="str">
        <f>IFERROR(OptionChain[[#This Row],[Call Value]]+OptionChain[[#This Row],[Put Value]],"")</f>
        <v/>
      </c>
      <c r="S242"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2"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3" spans="8:20" x14ac:dyDescent="0.3">
      <c r="H243" s="4"/>
      <c r="P243" s="4" t="str">
        <f>IF(OptionChain[[#This Row],[Strike Price]]&lt;&gt;"", IFERROR($H243*SUM(E$2:$E243)-SUMPRODUCT($H$2:H243,$E$2:E243),0),"")</f>
        <v/>
      </c>
      <c r="Q243" s="4" t="str">
        <f>IF(OptionChain[[#This Row],[Strike Price]]&lt;&gt;"",IFERROR(SUMPRODUCT($H$158:H243,$M$158:M243)-$H243*SUM($M$158:M243),0),"")</f>
        <v/>
      </c>
      <c r="R243" s="4" t="str">
        <f>IFERROR(OptionChain[[#This Row],[Call Value]]+OptionChain[[#This Row],[Put Value]],"")</f>
        <v/>
      </c>
      <c r="S243"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3"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4" spans="8:20" x14ac:dyDescent="0.3">
      <c r="H244" s="4"/>
      <c r="P244" s="4" t="str">
        <f>IF(OptionChain[[#This Row],[Strike Price]]&lt;&gt;"", IFERROR($H244*SUM(E$2:$E244)-SUMPRODUCT($H$2:H244,$E$2:E244),0),"")</f>
        <v/>
      </c>
      <c r="Q244" s="4" t="str">
        <f>IF(OptionChain[[#This Row],[Strike Price]]&lt;&gt;"",IFERROR(SUMPRODUCT($H$158:H244,$M$158:M244)-$H244*SUM($M$158:M244),0),"")</f>
        <v/>
      </c>
      <c r="R244" s="4" t="str">
        <f>IFERROR(OptionChain[[#This Row],[Call Value]]+OptionChain[[#This Row],[Put Value]],"")</f>
        <v/>
      </c>
      <c r="S244"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4"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5" spans="8:20" x14ac:dyDescent="0.3">
      <c r="H245" s="4"/>
      <c r="P245" s="4" t="str">
        <f>IF(OptionChain[[#This Row],[Strike Price]]&lt;&gt;"", IFERROR($H245*SUM(E$2:$E245)-SUMPRODUCT($H$2:H245,$E$2:E245),0),"")</f>
        <v/>
      </c>
      <c r="Q245" s="4" t="str">
        <f>IF(OptionChain[[#This Row],[Strike Price]]&lt;&gt;"",IFERROR(SUMPRODUCT($H$158:H245,$M$158:M245)-$H245*SUM($M$158:M245),0),"")</f>
        <v/>
      </c>
      <c r="R245" s="4" t="str">
        <f>IFERROR(OptionChain[[#This Row],[Call Value]]+OptionChain[[#This Row],[Put Value]],"")</f>
        <v/>
      </c>
      <c r="S245"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5"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6" spans="8:20" x14ac:dyDescent="0.3">
      <c r="H246" s="4"/>
      <c r="P246" s="4" t="str">
        <f>IF(OptionChain[[#This Row],[Strike Price]]&lt;&gt;"", IFERROR($H246*SUM(E$2:$E246)-SUMPRODUCT($H$2:H246,$E$2:E246),0),"")</f>
        <v/>
      </c>
      <c r="Q246" s="4" t="str">
        <f>IF(OptionChain[[#This Row],[Strike Price]]&lt;&gt;"",IFERROR(SUMPRODUCT($H$158:H246,$M$158:M246)-$H246*SUM($M$158:M246),0),"")</f>
        <v/>
      </c>
      <c r="R246" s="4" t="str">
        <f>IFERROR(OptionChain[[#This Row],[Call Value]]+OptionChain[[#This Row],[Put Value]],"")</f>
        <v/>
      </c>
      <c r="S246"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6"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7" spans="8:20" x14ac:dyDescent="0.3">
      <c r="H247" s="4"/>
      <c r="P247" s="4" t="str">
        <f>IF(OptionChain[[#This Row],[Strike Price]]&lt;&gt;"", IFERROR($H247*SUM(E$2:$E247)-SUMPRODUCT($H$2:H247,$E$2:E247),0),"")</f>
        <v/>
      </c>
      <c r="Q247" s="4" t="str">
        <f>IF(OptionChain[[#This Row],[Strike Price]]&lt;&gt;"",IFERROR(SUMPRODUCT($H$158:H247,$M$158:M247)-$H247*SUM($M$158:M247),0),"")</f>
        <v/>
      </c>
      <c r="R247" s="4" t="str">
        <f>IFERROR(OptionChain[[#This Row],[Call Value]]+OptionChain[[#This Row],[Put Value]],"")</f>
        <v/>
      </c>
      <c r="S247"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7"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8" spans="8:20" x14ac:dyDescent="0.3">
      <c r="H248" s="4"/>
      <c r="P248" s="4" t="str">
        <f>IF(OptionChain[[#This Row],[Strike Price]]&lt;&gt;"", IFERROR($H248*SUM(E$2:$E248)-SUMPRODUCT($H$2:H248,$E$2:E248),0),"")</f>
        <v/>
      </c>
      <c r="Q248" s="4" t="str">
        <f>IF(OptionChain[[#This Row],[Strike Price]]&lt;&gt;"",IFERROR(SUMPRODUCT($H$158:H248,$M$158:M248)-$H248*SUM($M$158:M248),0),"")</f>
        <v/>
      </c>
      <c r="R248" s="4" t="str">
        <f>IFERROR(OptionChain[[#This Row],[Call Value]]+OptionChain[[#This Row],[Put Value]],"")</f>
        <v/>
      </c>
      <c r="S248"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8"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49" spans="8:20" x14ac:dyDescent="0.3">
      <c r="H249" s="4"/>
      <c r="P249" s="4" t="str">
        <f>IF(OptionChain[[#This Row],[Strike Price]]&lt;&gt;"", IFERROR($H249*SUM(E$2:$E249)-SUMPRODUCT($H$2:H249,$E$2:E249),0),"")</f>
        <v/>
      </c>
      <c r="Q249" s="4" t="str">
        <f>IF(OptionChain[[#This Row],[Strike Price]]&lt;&gt;"",IFERROR(SUMPRODUCT($H$158:H249,$M$158:M249)-$H249*SUM($M$158:M249),0),"")</f>
        <v/>
      </c>
      <c r="R249" s="4" t="str">
        <f>IFERROR(OptionChain[[#This Row],[Call Value]]+OptionChain[[#This Row],[Put Value]],"")</f>
        <v/>
      </c>
      <c r="S249"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49"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row r="250" spans="8:20" x14ac:dyDescent="0.3">
      <c r="H250" s="4"/>
      <c r="P250" s="4" t="str">
        <f>IF(OptionChain[[#This Row],[Strike Price]]&lt;&gt;"", IFERROR($H250*SUM(E$2:$E250)-SUMPRODUCT($H$2:H250,$E$2:E250),0),"")</f>
        <v/>
      </c>
      <c r="Q250" s="4" t="str">
        <f>IF(OptionChain[[#This Row],[Strike Price]]&lt;&gt;"",IFERROR(SUMPRODUCT($H$158:H250,$M$158:M250)-$H250*SUM($M$158:M250),0),"")</f>
        <v/>
      </c>
      <c r="R250" s="4" t="str">
        <f>IFERROR(OptionChain[[#This Row],[Call Value]]+OptionChain[[#This Row],[Put Value]],"")</f>
        <v/>
      </c>
      <c r="S250" s="4" t="str">
        <f>IF(AND(OptionChain[[#This Row],[Call OI Chg]]&lt;0,OptionChain[[#This Row],[Call Chg]]&gt;0),"Short Covering",IF(AND(OptionChain[[#This Row],[Call OI Chg]]&gt;0,OptionChain[[#This Row],[Call Chg]]&gt;0),"Long Buildup",IF(AND(OptionChain[[#This Row],[Call OI Chg]]&lt;0,OptionChain[[#This Row],[Call Chg]]&lt;0),"Long Liquidation",IF(AND(OptionChain[[#This Row],[Call OI Chg]]&gt;0,OptionChain[[#This Row],[Call Chg]]&lt;0),"Short Buildup",""))))</f>
        <v/>
      </c>
      <c r="T250" s="4" t="str">
        <f>IF(AND(OptionChain[[#This Row],[Put OI Chg]]&lt;0,OptionChain[[#This Row],[Put Chg]]&gt;0),"Short Covering",IF(AND(OptionChain[[#This Row],[Put OI Chg]]&gt;0,OptionChain[[#This Row],[Put Chg]]&gt;0),"Long Buildup",IF(AND(OptionChain[[#This Row],[Put OI Chg]]&lt;0,OptionChain[[#This Row],[Put Chg]]&lt;0),"Long Liquidation",IF(AND(OptionChain[[#This Row],[Put OI Chg]]&gt;0,OptionChain[[#This Row],[Put Chg]]&lt;0),"Short Buildup",""))))</f>
        <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IV</vt:lpstr>
      <vt:lpstr>OI</vt:lpstr>
      <vt:lpstr>Volume</vt:lpstr>
      <vt:lpstr>OIChg</vt:lpstr>
      <vt:lpstr>Premium</vt:lpstr>
      <vt:lpstr>Data</vt:lpstr>
      <vt:lpstr>Sheet6</vt:lpstr>
      <vt:lpstr>Visualization</vt:lpstr>
      <vt:lpstr>Dashboard</vt:lpstr>
      <vt:lpstr>Sheet2</vt:lpstr>
      <vt:lpstr>MP_Data</vt:lpstr>
      <vt:lpstr>OIRatio</vt:lpstr>
      <vt:lpstr>OIData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Jaganathan, Suresh</dc:creator>
  <cp:lastModifiedBy>Jaganathan, Suresh</cp:lastModifiedBy>
  <dcterms:created xsi:type="dcterms:W3CDTF">2019-09-13T16:41:51Z</dcterms:created>
  <dcterms:modified xsi:type="dcterms:W3CDTF">2020-03-05T03:57:20Z</dcterms:modified>
</cp:coreProperties>
</file>