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defaultThemeVersion="124226"/>
  <mc:AlternateContent xmlns:mc="http://schemas.openxmlformats.org/markup-compatibility/2006">
    <mc:Choice Requires="x15">
      <x15ac:absPath xmlns:x15ac="http://schemas.microsoft.com/office/spreadsheetml/2010/11/ac" url="/Users/pranavdeo/Desktop/Marketing Analytics/Semester 2/Market Forecasting/Assignment- NLS/"/>
    </mc:Choice>
  </mc:AlternateContent>
  <xr:revisionPtr revIDLastSave="0" documentId="13_ncr:1_{9CF62BAA-4F27-5F41-A1DA-6026587E8CDD}" xr6:coauthVersionLast="45" xr6:coauthVersionMax="45" xr10:uidLastSave="{00000000-0000-0000-0000-000000000000}"/>
  <bookViews>
    <workbookView xWindow="0" yWindow="460" windowWidth="33600" windowHeight="18940" tabRatio="917" xr2:uid="{00000000-000D-0000-FFFF-FFFF00000000}"/>
  </bookViews>
  <sheets>
    <sheet name="Q1, Q2 and Q6" sheetId="8" r:id="rId1"/>
    <sheet name="Q3" sheetId="9" r:id="rId2"/>
    <sheet name="Q4 and Q5" sheetId="11" r:id="rId3"/>
    <sheet name="Data with calculations" sheetId="10" r:id="rId4"/>
    <sheet name="Calculation_model from 2008" sheetId="97" r:id="rId5"/>
    <sheet name="Election 2008 Data" sheetId="98" r:id="rId6"/>
  </sheets>
  <externalReferences>
    <externalReference r:id="rId7"/>
    <externalReference r:id="rId8"/>
  </externalReferences>
  <definedNames>
    <definedName name="_difference_1t">'[1]1 Sample Equivalence - CI Mean'!$G$16</definedName>
    <definedName name="_lel_1t">'[1]1 Sample Equivalence - CI Mean'!$G$10</definedName>
    <definedName name="_t2_1t">'[1]1 Sample Equivalence - CI Mean'!$G$19</definedName>
    <definedName name="_Target_1t">'[1]1 Sample Equivalence - CI Mean'!$G$8</definedName>
    <definedName name="_uel_1t">'[1]1 Sample Equivalence - CI Mean'!$G$9</definedName>
    <definedName name="chartrngxl">#REF!</definedName>
    <definedName name="end">#REF!</definedName>
    <definedName name="endxlrnge">#REF!</definedName>
    <definedName name="Height">16</definedName>
    <definedName name="highlight1">#REF!</definedName>
    <definedName name="pear1">#REF!</definedName>
    <definedName name="pearp">#REF!</definedName>
    <definedName name="rngxl_">#REF!</definedName>
    <definedName name="rngxl21_">#REF!</definedName>
    <definedName name="solver_adj" localSheetId="4" hidden="1">'Calculation_model from 2008'!$I$2:$Q$2</definedName>
    <definedName name="solver_adj" localSheetId="3" hidden="1">'Data with calculations'!$K$2:$S$2</definedName>
    <definedName name="solver_adj" localSheetId="5" hidden="1">'Election 2008 Data'!$G$2:$O$2</definedName>
    <definedName name="solver_cvg" localSheetId="4" hidden="1">0.0001</definedName>
    <definedName name="solver_cvg" localSheetId="3" hidden="1">0.0001</definedName>
    <definedName name="solver_cvg" localSheetId="5" hidden="1">0.0001</definedName>
    <definedName name="solver_drv" localSheetId="4" hidden="1">1</definedName>
    <definedName name="solver_drv" localSheetId="3" hidden="1">1</definedName>
    <definedName name="solver_drv" localSheetId="5" hidden="1">1</definedName>
    <definedName name="solver_eng" localSheetId="4" hidden="1">1</definedName>
    <definedName name="solver_eng" localSheetId="3" hidden="1">1</definedName>
    <definedName name="solver_eng" localSheetId="5" hidden="1">1</definedName>
    <definedName name="solver_est" localSheetId="4" hidden="1">1</definedName>
    <definedName name="solver_est" localSheetId="3" hidden="1">1</definedName>
    <definedName name="solver_est" localSheetId="5" hidden="1">1</definedName>
    <definedName name="solver_itr" localSheetId="4" hidden="1">100</definedName>
    <definedName name="solver_itr" localSheetId="3" hidden="1">100</definedName>
    <definedName name="solver_itr" localSheetId="5" hidden="1">2147483647</definedName>
    <definedName name="solver_lin" localSheetId="4" hidden="1">2</definedName>
    <definedName name="solver_lin" localSheetId="3" hidden="1">2</definedName>
    <definedName name="solver_mip" localSheetId="4" hidden="1">2147483647</definedName>
    <definedName name="solver_mip" localSheetId="3" hidden="1">2147483647</definedName>
    <definedName name="solver_mip" localSheetId="5" hidden="1">2147483647</definedName>
    <definedName name="solver_mni" localSheetId="4" hidden="1">30</definedName>
    <definedName name="solver_mni" localSheetId="3" hidden="1">30</definedName>
    <definedName name="solver_mni" localSheetId="5" hidden="1">30</definedName>
    <definedName name="solver_mrt" localSheetId="4" hidden="1">0.075</definedName>
    <definedName name="solver_mrt" localSheetId="3" hidden="1">0.075</definedName>
    <definedName name="solver_mrt" localSheetId="5" hidden="1">0.075</definedName>
    <definedName name="solver_msl" localSheetId="4" hidden="1">2</definedName>
    <definedName name="solver_msl" localSheetId="3" hidden="1">2</definedName>
    <definedName name="solver_msl" localSheetId="5" hidden="1">2</definedName>
    <definedName name="solver_neg" localSheetId="4" hidden="1">2</definedName>
    <definedName name="solver_neg" localSheetId="3" hidden="1">2</definedName>
    <definedName name="solver_neg" localSheetId="5" hidden="1">2</definedName>
    <definedName name="solver_nod" localSheetId="4" hidden="1">2147483647</definedName>
    <definedName name="solver_nod" localSheetId="3" hidden="1">2147483647</definedName>
    <definedName name="solver_nod" localSheetId="5" hidden="1">2147483647</definedName>
    <definedName name="solver_num" localSheetId="4" hidden="1">0</definedName>
    <definedName name="solver_num" localSheetId="3" hidden="1">0</definedName>
    <definedName name="solver_num" localSheetId="5" hidden="1">0</definedName>
    <definedName name="solver_nwt" localSheetId="4" hidden="1">1</definedName>
    <definedName name="solver_nwt" localSheetId="3" hidden="1">1</definedName>
    <definedName name="solver_nwt" localSheetId="5" hidden="1">1</definedName>
    <definedName name="solver_opt" localSheetId="4" hidden="1">'Calculation_model from 2008'!$H$2</definedName>
    <definedName name="solver_opt" localSheetId="3" hidden="1">'Data with calculations'!$J$2</definedName>
    <definedName name="solver_opt" localSheetId="5" hidden="1">'Election 2008 Data'!$F$2</definedName>
    <definedName name="solver_pre" localSheetId="4" hidden="1">0.000001</definedName>
    <definedName name="solver_pre" localSheetId="3" hidden="1">0.000001</definedName>
    <definedName name="solver_pre" localSheetId="5" hidden="1">0.000001</definedName>
    <definedName name="solver_rbv" localSheetId="4" hidden="1">1</definedName>
    <definedName name="solver_rbv" localSheetId="3" hidden="1">1</definedName>
    <definedName name="solver_rbv" localSheetId="5" hidden="1">1</definedName>
    <definedName name="solver_rlx" localSheetId="4" hidden="1">1</definedName>
    <definedName name="solver_rlx" localSheetId="3" hidden="1">1</definedName>
    <definedName name="solver_rlx" localSheetId="5" hidden="1">2</definedName>
    <definedName name="solver_rsd" localSheetId="4" hidden="1">0</definedName>
    <definedName name="solver_rsd" localSheetId="3" hidden="1">0</definedName>
    <definedName name="solver_rsd" localSheetId="5" hidden="1">0</definedName>
    <definedName name="solver_scl" localSheetId="4" hidden="1">2</definedName>
    <definedName name="solver_scl" localSheetId="3" hidden="1">2</definedName>
    <definedName name="solver_scl" localSheetId="5" hidden="1">1</definedName>
    <definedName name="solver_sho" localSheetId="4" hidden="1">2</definedName>
    <definedName name="solver_sho" localSheetId="3" hidden="1">2</definedName>
    <definedName name="solver_sho" localSheetId="5" hidden="1">2</definedName>
    <definedName name="solver_ssz" localSheetId="4" hidden="1">100</definedName>
    <definedName name="solver_ssz" localSheetId="3" hidden="1">100</definedName>
    <definedName name="solver_ssz" localSheetId="5" hidden="1">100</definedName>
    <definedName name="solver_tim" localSheetId="4" hidden="1">100</definedName>
    <definedName name="solver_tim" localSheetId="3" hidden="1">100</definedName>
    <definedName name="solver_tim" localSheetId="5" hidden="1">2147483647</definedName>
    <definedName name="solver_tol" localSheetId="4" hidden="1">0.05</definedName>
    <definedName name="solver_tol" localSheetId="3" hidden="1">0.05</definedName>
    <definedName name="solver_tol" localSheetId="5" hidden="1">0.01</definedName>
    <definedName name="solver_typ" localSheetId="4" hidden="1">2</definedName>
    <definedName name="solver_typ" localSheetId="3" hidden="1">2</definedName>
    <definedName name="solver_typ" localSheetId="5" hidden="1">2</definedName>
    <definedName name="solver_val" localSheetId="4" hidden="1">0</definedName>
    <definedName name="solver_val" localSheetId="3" hidden="1">0</definedName>
    <definedName name="solver_val" localSheetId="5" hidden="1">0</definedName>
    <definedName name="solver_ver" localSheetId="4" hidden="1">3</definedName>
    <definedName name="solver_ver" localSheetId="3" hidden="1">3</definedName>
    <definedName name="solver_ver" localSheetId="5" hidden="1">3</definedName>
    <definedName name="spear1">#REF!</definedName>
    <definedName name="spearp">#REF!</definedName>
    <definedName name="StartValue">0.475</definedName>
    <definedName name="Title">'[2]Two-Factor 4-Run DOE'!$C$3</definedName>
    <definedName name="Width">4</definedName>
    <definedName name="xlrngf">#REF!</definedName>
    <definedName name="xlrngforbins">#REF!</definedName>
    <definedName name="xlrngh1">#REF!</definedName>
    <definedName name="xlrngm">#REF!</definedName>
    <definedName name="xxlrng">#REF!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2" i="97" l="1"/>
  <c r="K2" i="97"/>
  <c r="L2" i="97"/>
  <c r="M2" i="97"/>
  <c r="N2" i="97"/>
  <c r="O2" i="97"/>
  <c r="P2" i="97"/>
  <c r="Q2" i="97"/>
  <c r="I2" i="97"/>
  <c r="I55" i="98"/>
  <c r="H55" i="98"/>
  <c r="D55" i="98"/>
  <c r="E55" i="98" s="1"/>
  <c r="I54" i="98"/>
  <c r="H54" i="98"/>
  <c r="G54" i="98" s="1"/>
  <c r="D54" i="98"/>
  <c r="E54" i="98" s="1"/>
  <c r="F54" i="98" s="1"/>
  <c r="I53" i="98"/>
  <c r="H53" i="98"/>
  <c r="G53" i="98" s="1"/>
  <c r="D53" i="98"/>
  <c r="E53" i="98" s="1"/>
  <c r="I52" i="98"/>
  <c r="H52" i="98"/>
  <c r="G52" i="98" s="1"/>
  <c r="D52" i="98"/>
  <c r="E52" i="98" s="1"/>
  <c r="I51" i="98"/>
  <c r="H51" i="98"/>
  <c r="G51" i="98" s="1"/>
  <c r="D51" i="98"/>
  <c r="E51" i="98" s="1"/>
  <c r="I50" i="98"/>
  <c r="H50" i="98"/>
  <c r="G50" i="98" s="1"/>
  <c r="D50" i="98"/>
  <c r="E50" i="98" s="1"/>
  <c r="I49" i="98"/>
  <c r="H49" i="98"/>
  <c r="G49" i="98" s="1"/>
  <c r="D49" i="98"/>
  <c r="E49" i="98" s="1"/>
  <c r="I48" i="98"/>
  <c r="H48" i="98"/>
  <c r="D48" i="98"/>
  <c r="E48" i="98" s="1"/>
  <c r="I47" i="98"/>
  <c r="H47" i="98"/>
  <c r="D47" i="98"/>
  <c r="E47" i="98" s="1"/>
  <c r="I46" i="98"/>
  <c r="H46" i="98"/>
  <c r="D46" i="98"/>
  <c r="E46" i="98" s="1"/>
  <c r="I45" i="98"/>
  <c r="H45" i="98"/>
  <c r="D45" i="98"/>
  <c r="E45" i="98" s="1"/>
  <c r="I44" i="98"/>
  <c r="H44" i="98"/>
  <c r="D44" i="98"/>
  <c r="E44" i="98" s="1"/>
  <c r="I43" i="98"/>
  <c r="H43" i="98"/>
  <c r="G43" i="98" s="1"/>
  <c r="D43" i="98"/>
  <c r="E43" i="98" s="1"/>
  <c r="I42" i="98"/>
  <c r="H42" i="98"/>
  <c r="G42" i="98" s="1"/>
  <c r="D42" i="98"/>
  <c r="E42" i="98" s="1"/>
  <c r="I41" i="98"/>
  <c r="H41" i="98"/>
  <c r="D41" i="98"/>
  <c r="E41" i="98" s="1"/>
  <c r="I40" i="98"/>
  <c r="H40" i="98"/>
  <c r="D40" i="98"/>
  <c r="E40" i="98" s="1"/>
  <c r="I39" i="98"/>
  <c r="H39" i="98"/>
  <c r="D39" i="98"/>
  <c r="E39" i="98" s="1"/>
  <c r="I38" i="98"/>
  <c r="H38" i="98"/>
  <c r="D38" i="98"/>
  <c r="E38" i="98" s="1"/>
  <c r="I37" i="98"/>
  <c r="H37" i="98"/>
  <c r="G37" i="98" s="1"/>
  <c r="D37" i="98"/>
  <c r="E37" i="98" s="1"/>
  <c r="I36" i="98"/>
  <c r="H36" i="98"/>
  <c r="G36" i="98" s="1"/>
  <c r="D36" i="98"/>
  <c r="E36" i="98" s="1"/>
  <c r="I35" i="98"/>
  <c r="H35" i="98"/>
  <c r="G35" i="98" s="1"/>
  <c r="D35" i="98"/>
  <c r="E35" i="98" s="1"/>
  <c r="I34" i="98"/>
  <c r="H34" i="98"/>
  <c r="G34" i="98" s="1"/>
  <c r="D34" i="98"/>
  <c r="E34" i="98" s="1"/>
  <c r="I33" i="98"/>
  <c r="H33" i="98"/>
  <c r="G33" i="98" s="1"/>
  <c r="D33" i="98"/>
  <c r="E33" i="98" s="1"/>
  <c r="I32" i="98"/>
  <c r="H32" i="98"/>
  <c r="D32" i="98"/>
  <c r="E32" i="98" s="1"/>
  <c r="I31" i="98"/>
  <c r="H31" i="98"/>
  <c r="D31" i="98"/>
  <c r="E31" i="98" s="1"/>
  <c r="I30" i="98"/>
  <c r="H30" i="98"/>
  <c r="D30" i="98"/>
  <c r="E30" i="98" s="1"/>
  <c r="I29" i="98"/>
  <c r="H29" i="98"/>
  <c r="G29" i="98" s="1"/>
  <c r="D29" i="98"/>
  <c r="E29" i="98" s="1"/>
  <c r="I28" i="98"/>
  <c r="H28" i="98"/>
  <c r="G28" i="98" s="1"/>
  <c r="D28" i="98"/>
  <c r="E28" i="98" s="1"/>
  <c r="F28" i="98" s="1"/>
  <c r="I27" i="98"/>
  <c r="H27" i="98"/>
  <c r="G27" i="98" s="1"/>
  <c r="D27" i="98"/>
  <c r="E27" i="98" s="1"/>
  <c r="I26" i="98"/>
  <c r="H26" i="98"/>
  <c r="G26" i="98" s="1"/>
  <c r="D26" i="98"/>
  <c r="E26" i="98" s="1"/>
  <c r="I25" i="98"/>
  <c r="H25" i="98"/>
  <c r="D25" i="98"/>
  <c r="E25" i="98" s="1"/>
  <c r="I24" i="98"/>
  <c r="H24" i="98"/>
  <c r="G24" i="98" s="1"/>
  <c r="D24" i="98"/>
  <c r="E24" i="98" s="1"/>
  <c r="F24" i="98" s="1"/>
  <c r="I23" i="98"/>
  <c r="H23" i="98"/>
  <c r="D23" i="98"/>
  <c r="E23" i="98" s="1"/>
  <c r="I22" i="98"/>
  <c r="H22" i="98"/>
  <c r="D22" i="98"/>
  <c r="E22" i="98" s="1"/>
  <c r="I21" i="98"/>
  <c r="H21" i="98"/>
  <c r="G21" i="98" s="1"/>
  <c r="D21" i="98"/>
  <c r="E21" i="98" s="1"/>
  <c r="I20" i="98"/>
  <c r="H20" i="98"/>
  <c r="G20" i="98" s="1"/>
  <c r="D20" i="98"/>
  <c r="E20" i="98" s="1"/>
  <c r="I19" i="98"/>
  <c r="H19" i="98"/>
  <c r="G19" i="98" s="1"/>
  <c r="D19" i="98"/>
  <c r="E19" i="98" s="1"/>
  <c r="I18" i="98"/>
  <c r="H18" i="98"/>
  <c r="G18" i="98" s="1"/>
  <c r="D18" i="98"/>
  <c r="E18" i="98" s="1"/>
  <c r="I17" i="98"/>
  <c r="H17" i="98"/>
  <c r="G17" i="98" s="1"/>
  <c r="D17" i="98"/>
  <c r="E17" i="98" s="1"/>
  <c r="I16" i="98"/>
  <c r="H16" i="98"/>
  <c r="D16" i="98"/>
  <c r="E16" i="98" s="1"/>
  <c r="I15" i="98"/>
  <c r="H15" i="98"/>
  <c r="D15" i="98"/>
  <c r="E15" i="98" s="1"/>
  <c r="I14" i="98"/>
  <c r="H14" i="98"/>
  <c r="D14" i="98"/>
  <c r="E14" i="98" s="1"/>
  <c r="I13" i="98"/>
  <c r="H13" i="98"/>
  <c r="G13" i="98" s="1"/>
  <c r="D13" i="98"/>
  <c r="E13" i="98" s="1"/>
  <c r="I12" i="98"/>
  <c r="H12" i="98"/>
  <c r="G12" i="98" s="1"/>
  <c r="D12" i="98"/>
  <c r="E12" i="98" s="1"/>
  <c r="F12" i="98" s="1"/>
  <c r="I11" i="98"/>
  <c r="H11" i="98"/>
  <c r="G11" i="98" s="1"/>
  <c r="D11" i="98"/>
  <c r="E11" i="98" s="1"/>
  <c r="I10" i="98"/>
  <c r="H10" i="98"/>
  <c r="G10" i="98" s="1"/>
  <c r="D10" i="98"/>
  <c r="E10" i="98" s="1"/>
  <c r="I9" i="98"/>
  <c r="H9" i="98"/>
  <c r="D9" i="98"/>
  <c r="E9" i="98" s="1"/>
  <c r="I8" i="98"/>
  <c r="H8" i="98"/>
  <c r="G8" i="98" s="1"/>
  <c r="D8" i="98"/>
  <c r="E8" i="98" s="1"/>
  <c r="F8" i="98" s="1"/>
  <c r="I7" i="98"/>
  <c r="H7" i="98"/>
  <c r="D7" i="98"/>
  <c r="E7" i="98" s="1"/>
  <c r="I6" i="98"/>
  <c r="H6" i="98"/>
  <c r="D6" i="98"/>
  <c r="E6" i="98" s="1"/>
  <c r="I5" i="98"/>
  <c r="H5" i="98"/>
  <c r="G5" i="98" s="1"/>
  <c r="D5" i="98"/>
  <c r="E5" i="98" s="1"/>
  <c r="L55" i="97"/>
  <c r="K55" i="97"/>
  <c r="J55" i="97"/>
  <c r="I55" i="97"/>
  <c r="H55" i="97"/>
  <c r="L54" i="97"/>
  <c r="K54" i="97"/>
  <c r="J54" i="97"/>
  <c r="I54" i="97"/>
  <c r="H54" i="97"/>
  <c r="L53" i="97"/>
  <c r="K53" i="97"/>
  <c r="J53" i="97"/>
  <c r="I53" i="97"/>
  <c r="H53" i="97"/>
  <c r="L52" i="97"/>
  <c r="K52" i="97"/>
  <c r="J52" i="97"/>
  <c r="I52" i="97"/>
  <c r="H52" i="97"/>
  <c r="L51" i="97"/>
  <c r="K51" i="97"/>
  <c r="J51" i="97"/>
  <c r="I51" i="97"/>
  <c r="H51" i="97"/>
  <c r="L50" i="97"/>
  <c r="K50" i="97"/>
  <c r="J50" i="97"/>
  <c r="I50" i="97"/>
  <c r="H50" i="97"/>
  <c r="L49" i="97"/>
  <c r="K49" i="97"/>
  <c r="J49" i="97"/>
  <c r="I49" i="97"/>
  <c r="H49" i="97"/>
  <c r="L48" i="97"/>
  <c r="K48" i="97"/>
  <c r="J48" i="97"/>
  <c r="I48" i="97"/>
  <c r="H48" i="97"/>
  <c r="L47" i="97"/>
  <c r="K47" i="97"/>
  <c r="J47" i="97"/>
  <c r="I47" i="97"/>
  <c r="H47" i="97"/>
  <c r="L46" i="97"/>
  <c r="K46" i="97"/>
  <c r="J46" i="97"/>
  <c r="I46" i="97"/>
  <c r="H46" i="97"/>
  <c r="L45" i="97"/>
  <c r="K45" i="97"/>
  <c r="J45" i="97"/>
  <c r="I45" i="97"/>
  <c r="H45" i="97"/>
  <c r="L44" i="97"/>
  <c r="K44" i="97"/>
  <c r="J44" i="97"/>
  <c r="I44" i="97"/>
  <c r="H44" i="97"/>
  <c r="L43" i="97"/>
  <c r="G43" i="97" s="1"/>
  <c r="E43" i="97" s="1"/>
  <c r="F43" i="97" s="1"/>
  <c r="K43" i="97"/>
  <c r="J43" i="97"/>
  <c r="I43" i="97"/>
  <c r="H43" i="97"/>
  <c r="L42" i="97"/>
  <c r="K42" i="97"/>
  <c r="J42" i="97"/>
  <c r="I42" i="97"/>
  <c r="H42" i="97"/>
  <c r="L41" i="97"/>
  <c r="K41" i="97"/>
  <c r="J41" i="97"/>
  <c r="I41" i="97"/>
  <c r="H41" i="97"/>
  <c r="L40" i="97"/>
  <c r="K40" i="97"/>
  <c r="J40" i="97"/>
  <c r="I40" i="97"/>
  <c r="H40" i="97"/>
  <c r="L39" i="97"/>
  <c r="K39" i="97"/>
  <c r="J39" i="97"/>
  <c r="I39" i="97"/>
  <c r="H39" i="97"/>
  <c r="L38" i="97"/>
  <c r="K38" i="97"/>
  <c r="J38" i="97"/>
  <c r="I38" i="97"/>
  <c r="H38" i="97"/>
  <c r="L37" i="97"/>
  <c r="K37" i="97"/>
  <c r="J37" i="97"/>
  <c r="I37" i="97"/>
  <c r="H37" i="97"/>
  <c r="L36" i="97"/>
  <c r="K36" i="97"/>
  <c r="J36" i="97"/>
  <c r="I36" i="97"/>
  <c r="H36" i="97"/>
  <c r="L35" i="97"/>
  <c r="K35" i="97"/>
  <c r="J35" i="97"/>
  <c r="I35" i="97"/>
  <c r="H35" i="97"/>
  <c r="L34" i="97"/>
  <c r="K34" i="97"/>
  <c r="J34" i="97"/>
  <c r="I34" i="97"/>
  <c r="H34" i="97"/>
  <c r="L33" i="97"/>
  <c r="K33" i="97"/>
  <c r="J33" i="97"/>
  <c r="I33" i="97"/>
  <c r="H33" i="97"/>
  <c r="L32" i="97"/>
  <c r="K32" i="97"/>
  <c r="J32" i="97"/>
  <c r="I32" i="97"/>
  <c r="H32" i="97"/>
  <c r="L31" i="97"/>
  <c r="K31" i="97"/>
  <c r="J31" i="97"/>
  <c r="I31" i="97"/>
  <c r="H31" i="97"/>
  <c r="L30" i="97"/>
  <c r="K30" i="97"/>
  <c r="J30" i="97"/>
  <c r="I30" i="97"/>
  <c r="H30" i="97"/>
  <c r="L29" i="97"/>
  <c r="K29" i="97"/>
  <c r="J29" i="97"/>
  <c r="I29" i="97"/>
  <c r="H29" i="97"/>
  <c r="L28" i="97"/>
  <c r="K28" i="97"/>
  <c r="J28" i="97"/>
  <c r="I28" i="97"/>
  <c r="H28" i="97"/>
  <c r="L27" i="97"/>
  <c r="K27" i="97"/>
  <c r="J27" i="97"/>
  <c r="I27" i="97"/>
  <c r="H27" i="97"/>
  <c r="L26" i="97"/>
  <c r="K26" i="97"/>
  <c r="J26" i="97"/>
  <c r="I26" i="97"/>
  <c r="H26" i="97"/>
  <c r="L25" i="97"/>
  <c r="K25" i="97"/>
  <c r="J25" i="97"/>
  <c r="I25" i="97"/>
  <c r="H25" i="97"/>
  <c r="L24" i="97"/>
  <c r="K24" i="97"/>
  <c r="J24" i="97"/>
  <c r="I24" i="97"/>
  <c r="H24" i="97"/>
  <c r="L23" i="97"/>
  <c r="K23" i="97"/>
  <c r="J23" i="97"/>
  <c r="I23" i="97"/>
  <c r="H23" i="97"/>
  <c r="L22" i="97"/>
  <c r="K22" i="97"/>
  <c r="J22" i="97"/>
  <c r="I22" i="97"/>
  <c r="H22" i="97"/>
  <c r="L21" i="97"/>
  <c r="K21" i="97"/>
  <c r="J21" i="97"/>
  <c r="I21" i="97"/>
  <c r="H21" i="97"/>
  <c r="L20" i="97"/>
  <c r="K20" i="97"/>
  <c r="J20" i="97"/>
  <c r="I20" i="97"/>
  <c r="H20" i="97"/>
  <c r="L19" i="97"/>
  <c r="K19" i="97"/>
  <c r="J19" i="97"/>
  <c r="I19" i="97"/>
  <c r="H19" i="97"/>
  <c r="L18" i="97"/>
  <c r="K18" i="97"/>
  <c r="J18" i="97"/>
  <c r="I18" i="97"/>
  <c r="H18" i="97"/>
  <c r="L17" i="97"/>
  <c r="K17" i="97"/>
  <c r="J17" i="97"/>
  <c r="I17" i="97"/>
  <c r="H17" i="97"/>
  <c r="L16" i="97"/>
  <c r="K16" i="97"/>
  <c r="J16" i="97"/>
  <c r="I16" i="97"/>
  <c r="H16" i="97"/>
  <c r="L15" i="97"/>
  <c r="K15" i="97"/>
  <c r="J15" i="97"/>
  <c r="I15" i="97"/>
  <c r="H15" i="97"/>
  <c r="L14" i="97"/>
  <c r="K14" i="97"/>
  <c r="J14" i="97"/>
  <c r="I14" i="97"/>
  <c r="H14" i="97"/>
  <c r="L13" i="97"/>
  <c r="K13" i="97"/>
  <c r="J13" i="97"/>
  <c r="I13" i="97"/>
  <c r="H13" i="97"/>
  <c r="L12" i="97"/>
  <c r="K12" i="97"/>
  <c r="J12" i="97"/>
  <c r="I12" i="97"/>
  <c r="H12" i="97"/>
  <c r="L11" i="97"/>
  <c r="K11" i="97"/>
  <c r="J11" i="97"/>
  <c r="I11" i="97"/>
  <c r="H11" i="97"/>
  <c r="L10" i="97"/>
  <c r="K10" i="97"/>
  <c r="J10" i="97"/>
  <c r="I10" i="97"/>
  <c r="H10" i="97"/>
  <c r="L9" i="97"/>
  <c r="K9" i="97"/>
  <c r="J9" i="97"/>
  <c r="I9" i="97"/>
  <c r="H9" i="97"/>
  <c r="L8" i="97"/>
  <c r="K8" i="97"/>
  <c r="J8" i="97"/>
  <c r="I8" i="97"/>
  <c r="H8" i="97"/>
  <c r="L7" i="97"/>
  <c r="K7" i="97"/>
  <c r="J7" i="97"/>
  <c r="I7" i="97"/>
  <c r="H7" i="97"/>
  <c r="L6" i="97"/>
  <c r="K6" i="97"/>
  <c r="J6" i="97"/>
  <c r="I6" i="97"/>
  <c r="H6" i="97"/>
  <c r="L5" i="97"/>
  <c r="G5" i="97" s="1"/>
  <c r="E5" i="97" s="1"/>
  <c r="F5" i="97" s="1"/>
  <c r="K5" i="97"/>
  <c r="J5" i="97"/>
  <c r="I5" i="97"/>
  <c r="H5" i="97"/>
  <c r="H18" i="11"/>
  <c r="H17" i="11"/>
  <c r="H16" i="11"/>
  <c r="H15" i="11"/>
  <c r="H14" i="11"/>
  <c r="J14" i="11" s="1"/>
  <c r="H13" i="11"/>
  <c r="H12" i="11"/>
  <c r="H11" i="11"/>
  <c r="H10" i="11"/>
  <c r="E11" i="11"/>
  <c r="J11" i="11" s="1"/>
  <c r="E12" i="11"/>
  <c r="J12" i="11" s="1"/>
  <c r="E13" i="11"/>
  <c r="J13" i="11" s="1"/>
  <c r="E14" i="11"/>
  <c r="E15" i="11"/>
  <c r="J15" i="11" s="1"/>
  <c r="E16" i="11"/>
  <c r="J16" i="11" s="1"/>
  <c r="E17" i="11"/>
  <c r="J17" i="11" s="1"/>
  <c r="E18" i="11"/>
  <c r="J18" i="11" s="1"/>
  <c r="E10" i="11"/>
  <c r="J10" i="11" s="1"/>
  <c r="G29" i="97" l="1"/>
  <c r="E29" i="97" s="1"/>
  <c r="F29" i="97" s="1"/>
  <c r="G33" i="97"/>
  <c r="E33" i="97" s="1"/>
  <c r="F33" i="97" s="1"/>
  <c r="G16" i="98"/>
  <c r="F16" i="98" s="1"/>
  <c r="G32" i="98"/>
  <c r="G48" i="98"/>
  <c r="G6" i="98"/>
  <c r="F6" i="98" s="1"/>
  <c r="G22" i="98"/>
  <c r="F22" i="98" s="1"/>
  <c r="G38" i="98"/>
  <c r="F38" i="98" s="1"/>
  <c r="G44" i="98"/>
  <c r="F44" i="98" s="1"/>
  <c r="G47" i="97"/>
  <c r="E47" i="97" s="1"/>
  <c r="F47" i="97" s="1"/>
  <c r="G7" i="98"/>
  <c r="F18" i="98"/>
  <c r="G23" i="98"/>
  <c r="F34" i="98"/>
  <c r="G39" i="98"/>
  <c r="F50" i="98"/>
  <c r="G55" i="98"/>
  <c r="G45" i="98"/>
  <c r="F45" i="98" s="1"/>
  <c r="G40" i="98"/>
  <c r="F40" i="98" s="1"/>
  <c r="G14" i="98"/>
  <c r="F14" i="98" s="1"/>
  <c r="G30" i="98"/>
  <c r="F30" i="98" s="1"/>
  <c r="G46" i="98"/>
  <c r="F46" i="98" s="1"/>
  <c r="G9" i="98"/>
  <c r="F9" i="98" s="1"/>
  <c r="F20" i="98"/>
  <c r="G25" i="98"/>
  <c r="F36" i="98"/>
  <c r="G41" i="98"/>
  <c r="F52" i="98"/>
  <c r="G55" i="97"/>
  <c r="E55" i="97" s="1"/>
  <c r="F55" i="97" s="1"/>
  <c r="F10" i="98"/>
  <c r="G15" i="98"/>
  <c r="F26" i="98"/>
  <c r="G31" i="98"/>
  <c r="F31" i="98" s="1"/>
  <c r="F42" i="98"/>
  <c r="G47" i="98"/>
  <c r="F47" i="98" s="1"/>
  <c r="G38" i="97"/>
  <c r="E38" i="97" s="1"/>
  <c r="F38" i="97" s="1"/>
  <c r="F32" i="98"/>
  <c r="F48" i="98"/>
  <c r="G51" i="97"/>
  <c r="E51" i="97" s="1"/>
  <c r="F51" i="97" s="1"/>
  <c r="G8" i="97"/>
  <c r="E8" i="97" s="1"/>
  <c r="F8" i="97" s="1"/>
  <c r="G13" i="97"/>
  <c r="E13" i="97" s="1"/>
  <c r="F13" i="97" s="1"/>
  <c r="G9" i="97"/>
  <c r="E9" i="97" s="1"/>
  <c r="F9" i="97" s="1"/>
  <c r="G17" i="97"/>
  <c r="E17" i="97" s="1"/>
  <c r="F17" i="97" s="1"/>
  <c r="G39" i="97"/>
  <c r="E39" i="97" s="1"/>
  <c r="F39" i="97" s="1"/>
  <c r="G52" i="97"/>
  <c r="E52" i="97" s="1"/>
  <c r="F52" i="97" s="1"/>
  <c r="G12" i="97"/>
  <c r="E12" i="97" s="1"/>
  <c r="F12" i="97" s="1"/>
  <c r="G16" i="97"/>
  <c r="E16" i="97" s="1"/>
  <c r="F16" i="97" s="1"/>
  <c r="G20" i="97"/>
  <c r="E20" i="97" s="1"/>
  <c r="F20" i="97" s="1"/>
  <c r="G21" i="97"/>
  <c r="E21" i="97" s="1"/>
  <c r="F21" i="97" s="1"/>
  <c r="G24" i="97"/>
  <c r="E24" i="97" s="1"/>
  <c r="F24" i="97" s="1"/>
  <c r="G25" i="97"/>
  <c r="E25" i="97" s="1"/>
  <c r="F25" i="97" s="1"/>
  <c r="G28" i="97"/>
  <c r="E28" i="97" s="1"/>
  <c r="F28" i="97" s="1"/>
  <c r="G32" i="97"/>
  <c r="E32" i="97" s="1"/>
  <c r="F32" i="97" s="1"/>
  <c r="G36" i="97"/>
  <c r="E36" i="97" s="1"/>
  <c r="F36" i="97" s="1"/>
  <c r="G37" i="97"/>
  <c r="E37" i="97" s="1"/>
  <c r="F37" i="97" s="1"/>
  <c r="G42" i="97"/>
  <c r="E42" i="97" s="1"/>
  <c r="F42" i="97" s="1"/>
  <c r="G46" i="97"/>
  <c r="E46" i="97" s="1"/>
  <c r="F46" i="97" s="1"/>
  <c r="G50" i="97"/>
  <c r="E50" i="97" s="1"/>
  <c r="F50" i="97" s="1"/>
  <c r="G54" i="97"/>
  <c r="E54" i="97" s="1"/>
  <c r="F54" i="97" s="1"/>
  <c r="G7" i="97"/>
  <c r="E7" i="97" s="1"/>
  <c r="F7" i="97" s="1"/>
  <c r="G11" i="97"/>
  <c r="E11" i="97" s="1"/>
  <c r="F11" i="97" s="1"/>
  <c r="G18" i="97"/>
  <c r="E18" i="97" s="1"/>
  <c r="F18" i="97" s="1"/>
  <c r="G19" i="97"/>
  <c r="E19" i="97" s="1"/>
  <c r="F19" i="97" s="1"/>
  <c r="G23" i="97"/>
  <c r="E23" i="97" s="1"/>
  <c r="F23" i="97" s="1"/>
  <c r="G27" i="97"/>
  <c r="E27" i="97" s="1"/>
  <c r="F27" i="97" s="1"/>
  <c r="G35" i="97"/>
  <c r="E35" i="97" s="1"/>
  <c r="F35" i="97" s="1"/>
  <c r="G41" i="97"/>
  <c r="E41" i="97" s="1"/>
  <c r="F41" i="97" s="1"/>
  <c r="G45" i="97"/>
  <c r="E45" i="97" s="1"/>
  <c r="F45" i="97" s="1"/>
  <c r="G49" i="97"/>
  <c r="E49" i="97" s="1"/>
  <c r="F49" i="97" s="1"/>
  <c r="G53" i="97"/>
  <c r="E53" i="97" s="1"/>
  <c r="F53" i="97" s="1"/>
  <c r="G6" i="97"/>
  <c r="E6" i="97" s="1"/>
  <c r="F6" i="97" s="1"/>
  <c r="G10" i="97"/>
  <c r="E10" i="97" s="1"/>
  <c r="F10" i="97" s="1"/>
  <c r="G14" i="97"/>
  <c r="E14" i="97" s="1"/>
  <c r="F14" i="97" s="1"/>
  <c r="G15" i="97"/>
  <c r="E15" i="97" s="1"/>
  <c r="F15" i="97" s="1"/>
  <c r="G22" i="97"/>
  <c r="E22" i="97" s="1"/>
  <c r="F22" i="97" s="1"/>
  <c r="G26" i="97"/>
  <c r="E26" i="97" s="1"/>
  <c r="F26" i="97" s="1"/>
  <c r="G30" i="97"/>
  <c r="E30" i="97" s="1"/>
  <c r="F30" i="97" s="1"/>
  <c r="G31" i="97"/>
  <c r="E31" i="97" s="1"/>
  <c r="F31" i="97" s="1"/>
  <c r="G34" i="97"/>
  <c r="E34" i="97" s="1"/>
  <c r="F34" i="97" s="1"/>
  <c r="G40" i="97"/>
  <c r="E40" i="97" s="1"/>
  <c r="F40" i="97" s="1"/>
  <c r="G44" i="97"/>
  <c r="E44" i="97" s="1"/>
  <c r="F44" i="97" s="1"/>
  <c r="G48" i="97"/>
  <c r="E48" i="97" s="1"/>
  <c r="F48" i="97" s="1"/>
  <c r="F7" i="98"/>
  <c r="F11" i="98"/>
  <c r="F15" i="98"/>
  <c r="F19" i="98"/>
  <c r="F23" i="98"/>
  <c r="F27" i="98"/>
  <c r="F35" i="98"/>
  <c r="F39" i="98"/>
  <c r="F43" i="98"/>
  <c r="F51" i="98"/>
  <c r="F55" i="98"/>
  <c r="F5" i="98"/>
  <c r="F13" i="98"/>
  <c r="F17" i="98"/>
  <c r="F21" i="98"/>
  <c r="F25" i="98"/>
  <c r="F29" i="98"/>
  <c r="F33" i="98"/>
  <c r="F37" i="98"/>
  <c r="F41" i="98"/>
  <c r="F49" i="98"/>
  <c r="F53" i="98"/>
  <c r="I8" i="10"/>
  <c r="E8" i="10" s="1"/>
  <c r="F8" i="10" s="1"/>
  <c r="I9" i="10"/>
  <c r="E9" i="10" s="1"/>
  <c r="F9" i="10" s="1"/>
  <c r="I17" i="10"/>
  <c r="E17" i="10" s="1"/>
  <c r="F17" i="10" s="1"/>
  <c r="I20" i="10"/>
  <c r="E20" i="10" s="1"/>
  <c r="F20" i="10" s="1"/>
  <c r="I24" i="10"/>
  <c r="E24" i="10" s="1"/>
  <c r="F24" i="10" s="1"/>
  <c r="I25" i="10"/>
  <c r="E25" i="10" s="1"/>
  <c r="F25" i="10" s="1"/>
  <c r="I33" i="10"/>
  <c r="E33" i="10" s="1"/>
  <c r="F33" i="10" s="1"/>
  <c r="I36" i="10"/>
  <c r="E36" i="10" s="1"/>
  <c r="F36" i="10" s="1"/>
  <c r="I38" i="10"/>
  <c r="E38" i="10" s="1"/>
  <c r="F38" i="10" s="1"/>
  <c r="I40" i="10"/>
  <c r="E40" i="10" s="1"/>
  <c r="F40" i="10" s="1"/>
  <c r="I41" i="10"/>
  <c r="E41" i="10" s="1"/>
  <c r="F41" i="10" s="1"/>
  <c r="I49" i="10"/>
  <c r="E49" i="10" s="1"/>
  <c r="F49" i="10" s="1"/>
  <c r="I52" i="10"/>
  <c r="E52" i="10" s="1"/>
  <c r="F52" i="10" s="1"/>
  <c r="I54" i="10"/>
  <c r="E54" i="10" s="1"/>
  <c r="F54" i="10" s="1"/>
  <c r="I5" i="10"/>
  <c r="E5" i="10" s="1"/>
  <c r="F5" i="10" s="1"/>
  <c r="F2" i="10" s="1"/>
  <c r="N55" i="10"/>
  <c r="M55" i="10"/>
  <c r="I55" i="10" s="1"/>
  <c r="E55" i="10" s="1"/>
  <c r="F55" i="10" s="1"/>
  <c r="L55" i="10"/>
  <c r="K55" i="10"/>
  <c r="J55" i="10"/>
  <c r="G55" i="10"/>
  <c r="N54" i="10"/>
  <c r="M54" i="10"/>
  <c r="L54" i="10"/>
  <c r="K54" i="10"/>
  <c r="J54" i="10"/>
  <c r="G54" i="10"/>
  <c r="N53" i="10"/>
  <c r="M53" i="10"/>
  <c r="I53" i="10" s="1"/>
  <c r="E53" i="10" s="1"/>
  <c r="F53" i="10" s="1"/>
  <c r="L53" i="10"/>
  <c r="K53" i="10"/>
  <c r="J53" i="10"/>
  <c r="G53" i="10"/>
  <c r="N52" i="10"/>
  <c r="M52" i="10"/>
  <c r="L52" i="10"/>
  <c r="K52" i="10"/>
  <c r="J52" i="10"/>
  <c r="G52" i="10"/>
  <c r="N51" i="10"/>
  <c r="I51" i="10" s="1"/>
  <c r="E51" i="10" s="1"/>
  <c r="F51" i="10" s="1"/>
  <c r="M51" i="10"/>
  <c r="L51" i="10"/>
  <c r="K51" i="10"/>
  <c r="J51" i="10"/>
  <c r="G51" i="10"/>
  <c r="N50" i="10"/>
  <c r="M50" i="10"/>
  <c r="I50" i="10" s="1"/>
  <c r="E50" i="10" s="1"/>
  <c r="F50" i="10" s="1"/>
  <c r="L50" i="10"/>
  <c r="K50" i="10"/>
  <c r="J50" i="10"/>
  <c r="G50" i="10"/>
  <c r="N49" i="10"/>
  <c r="M49" i="10"/>
  <c r="L49" i="10"/>
  <c r="K49" i="10"/>
  <c r="J49" i="10"/>
  <c r="G49" i="10"/>
  <c r="N48" i="10"/>
  <c r="M48" i="10"/>
  <c r="I48" i="10" s="1"/>
  <c r="E48" i="10" s="1"/>
  <c r="F48" i="10" s="1"/>
  <c r="L48" i="10"/>
  <c r="K48" i="10"/>
  <c r="J48" i="10"/>
  <c r="G48" i="10"/>
  <c r="N47" i="10"/>
  <c r="M47" i="10"/>
  <c r="I47" i="10" s="1"/>
  <c r="E47" i="10" s="1"/>
  <c r="F47" i="10" s="1"/>
  <c r="L47" i="10"/>
  <c r="K47" i="10"/>
  <c r="J47" i="10"/>
  <c r="G47" i="10"/>
  <c r="N46" i="10"/>
  <c r="M46" i="10"/>
  <c r="I46" i="10" s="1"/>
  <c r="E46" i="10" s="1"/>
  <c r="F46" i="10" s="1"/>
  <c r="L46" i="10"/>
  <c r="K46" i="10"/>
  <c r="J46" i="10"/>
  <c r="G46" i="10"/>
  <c r="N45" i="10"/>
  <c r="M45" i="10"/>
  <c r="I45" i="10" s="1"/>
  <c r="E45" i="10" s="1"/>
  <c r="F45" i="10" s="1"/>
  <c r="L45" i="10"/>
  <c r="K45" i="10"/>
  <c r="J45" i="10"/>
  <c r="G45" i="10"/>
  <c r="N44" i="10"/>
  <c r="M44" i="10"/>
  <c r="I44" i="10" s="1"/>
  <c r="E44" i="10" s="1"/>
  <c r="F44" i="10" s="1"/>
  <c r="L44" i="10"/>
  <c r="K44" i="10"/>
  <c r="J44" i="10"/>
  <c r="G44" i="10"/>
  <c r="N43" i="10"/>
  <c r="M43" i="10"/>
  <c r="I43" i="10" s="1"/>
  <c r="E43" i="10" s="1"/>
  <c r="F43" i="10" s="1"/>
  <c r="L43" i="10"/>
  <c r="K43" i="10"/>
  <c r="J43" i="10"/>
  <c r="G43" i="10"/>
  <c r="N42" i="10"/>
  <c r="M42" i="10"/>
  <c r="I42" i="10" s="1"/>
  <c r="E42" i="10" s="1"/>
  <c r="F42" i="10" s="1"/>
  <c r="L42" i="10"/>
  <c r="K42" i="10"/>
  <c r="J42" i="10"/>
  <c r="G42" i="10"/>
  <c r="N41" i="10"/>
  <c r="M41" i="10"/>
  <c r="L41" i="10"/>
  <c r="K41" i="10"/>
  <c r="J41" i="10"/>
  <c r="G41" i="10"/>
  <c r="N40" i="10"/>
  <c r="M40" i="10"/>
  <c r="L40" i="10"/>
  <c r="K40" i="10"/>
  <c r="J40" i="10"/>
  <c r="G40" i="10"/>
  <c r="N39" i="10"/>
  <c r="M39" i="10"/>
  <c r="I39" i="10" s="1"/>
  <c r="E39" i="10" s="1"/>
  <c r="F39" i="10" s="1"/>
  <c r="L39" i="10"/>
  <c r="K39" i="10"/>
  <c r="J39" i="10"/>
  <c r="G39" i="10"/>
  <c r="N38" i="10"/>
  <c r="M38" i="10"/>
  <c r="L38" i="10"/>
  <c r="K38" i="10"/>
  <c r="J38" i="10"/>
  <c r="G38" i="10"/>
  <c r="N37" i="10"/>
  <c r="M37" i="10"/>
  <c r="I37" i="10" s="1"/>
  <c r="E37" i="10" s="1"/>
  <c r="F37" i="10" s="1"/>
  <c r="L37" i="10"/>
  <c r="K37" i="10"/>
  <c r="J37" i="10"/>
  <c r="G37" i="10"/>
  <c r="N36" i="10"/>
  <c r="M36" i="10"/>
  <c r="L36" i="10"/>
  <c r="K36" i="10"/>
  <c r="J36" i="10"/>
  <c r="G36" i="10"/>
  <c r="N35" i="10"/>
  <c r="M35" i="10"/>
  <c r="I35" i="10" s="1"/>
  <c r="E35" i="10" s="1"/>
  <c r="F35" i="10" s="1"/>
  <c r="L35" i="10"/>
  <c r="K35" i="10"/>
  <c r="J35" i="10"/>
  <c r="G35" i="10"/>
  <c r="N34" i="10"/>
  <c r="M34" i="10"/>
  <c r="I34" i="10" s="1"/>
  <c r="E34" i="10" s="1"/>
  <c r="F34" i="10" s="1"/>
  <c r="L34" i="10"/>
  <c r="K34" i="10"/>
  <c r="J34" i="10"/>
  <c r="G34" i="10"/>
  <c r="N33" i="10"/>
  <c r="M33" i="10"/>
  <c r="L33" i="10"/>
  <c r="K33" i="10"/>
  <c r="J33" i="10"/>
  <c r="G33" i="10"/>
  <c r="N32" i="10"/>
  <c r="M32" i="10"/>
  <c r="I32" i="10" s="1"/>
  <c r="E32" i="10" s="1"/>
  <c r="F32" i="10" s="1"/>
  <c r="L32" i="10"/>
  <c r="K32" i="10"/>
  <c r="J32" i="10"/>
  <c r="G32" i="10"/>
  <c r="N31" i="10"/>
  <c r="M31" i="10"/>
  <c r="I31" i="10" s="1"/>
  <c r="E31" i="10" s="1"/>
  <c r="F31" i="10" s="1"/>
  <c r="L31" i="10"/>
  <c r="K31" i="10"/>
  <c r="J31" i="10"/>
  <c r="G31" i="10"/>
  <c r="N30" i="10"/>
  <c r="M30" i="10"/>
  <c r="I30" i="10" s="1"/>
  <c r="E30" i="10" s="1"/>
  <c r="F30" i="10" s="1"/>
  <c r="L30" i="10"/>
  <c r="K30" i="10"/>
  <c r="J30" i="10"/>
  <c r="G30" i="10"/>
  <c r="N29" i="10"/>
  <c r="M29" i="10"/>
  <c r="I29" i="10" s="1"/>
  <c r="E29" i="10" s="1"/>
  <c r="F29" i="10" s="1"/>
  <c r="L29" i="10"/>
  <c r="K29" i="10"/>
  <c r="J29" i="10"/>
  <c r="G29" i="10"/>
  <c r="N28" i="10"/>
  <c r="M28" i="10"/>
  <c r="I28" i="10" s="1"/>
  <c r="E28" i="10" s="1"/>
  <c r="F28" i="10" s="1"/>
  <c r="L28" i="10"/>
  <c r="K28" i="10"/>
  <c r="J28" i="10"/>
  <c r="G28" i="10"/>
  <c r="N27" i="10"/>
  <c r="M27" i="10"/>
  <c r="I27" i="10" s="1"/>
  <c r="E27" i="10" s="1"/>
  <c r="F27" i="10" s="1"/>
  <c r="L27" i="10"/>
  <c r="K27" i="10"/>
  <c r="J27" i="10"/>
  <c r="G27" i="10"/>
  <c r="N26" i="10"/>
  <c r="M26" i="10"/>
  <c r="I26" i="10" s="1"/>
  <c r="E26" i="10" s="1"/>
  <c r="F26" i="10" s="1"/>
  <c r="L26" i="10"/>
  <c r="K26" i="10"/>
  <c r="J26" i="10"/>
  <c r="G26" i="10"/>
  <c r="N25" i="10"/>
  <c r="M25" i="10"/>
  <c r="L25" i="10"/>
  <c r="K25" i="10"/>
  <c r="J25" i="10"/>
  <c r="G25" i="10"/>
  <c r="N24" i="10"/>
  <c r="M24" i="10"/>
  <c r="L24" i="10"/>
  <c r="K24" i="10"/>
  <c r="J24" i="10"/>
  <c r="G24" i="10"/>
  <c r="N23" i="10"/>
  <c r="M23" i="10"/>
  <c r="I23" i="10" s="1"/>
  <c r="E23" i="10" s="1"/>
  <c r="F23" i="10" s="1"/>
  <c r="L23" i="10"/>
  <c r="K23" i="10"/>
  <c r="J23" i="10"/>
  <c r="G23" i="10"/>
  <c r="N22" i="10"/>
  <c r="I22" i="10" s="1"/>
  <c r="E22" i="10" s="1"/>
  <c r="F22" i="10" s="1"/>
  <c r="M22" i="10"/>
  <c r="L22" i="10"/>
  <c r="K22" i="10"/>
  <c r="J22" i="10"/>
  <c r="G22" i="10"/>
  <c r="N21" i="10"/>
  <c r="M21" i="10"/>
  <c r="I21" i="10" s="1"/>
  <c r="E21" i="10" s="1"/>
  <c r="F21" i="10" s="1"/>
  <c r="L21" i="10"/>
  <c r="K21" i="10"/>
  <c r="J21" i="10"/>
  <c r="G21" i="10"/>
  <c r="N20" i="10"/>
  <c r="M20" i="10"/>
  <c r="L20" i="10"/>
  <c r="K20" i="10"/>
  <c r="J20" i="10"/>
  <c r="G20" i="10"/>
  <c r="N19" i="10"/>
  <c r="M19" i="10"/>
  <c r="I19" i="10" s="1"/>
  <c r="E19" i="10" s="1"/>
  <c r="F19" i="10" s="1"/>
  <c r="L19" i="10"/>
  <c r="K19" i="10"/>
  <c r="J19" i="10"/>
  <c r="G19" i="10"/>
  <c r="N18" i="10"/>
  <c r="M18" i="10"/>
  <c r="I18" i="10" s="1"/>
  <c r="E18" i="10" s="1"/>
  <c r="F18" i="10" s="1"/>
  <c r="L18" i="10"/>
  <c r="K18" i="10"/>
  <c r="J18" i="10"/>
  <c r="G18" i="10"/>
  <c r="N17" i="10"/>
  <c r="M17" i="10"/>
  <c r="L17" i="10"/>
  <c r="K17" i="10"/>
  <c r="J17" i="10"/>
  <c r="G17" i="10"/>
  <c r="N16" i="10"/>
  <c r="M16" i="10"/>
  <c r="I16" i="10" s="1"/>
  <c r="E16" i="10" s="1"/>
  <c r="F16" i="10" s="1"/>
  <c r="L16" i="10"/>
  <c r="K16" i="10"/>
  <c r="J16" i="10"/>
  <c r="G16" i="10"/>
  <c r="N15" i="10"/>
  <c r="M15" i="10"/>
  <c r="I15" i="10" s="1"/>
  <c r="E15" i="10" s="1"/>
  <c r="F15" i="10" s="1"/>
  <c r="L15" i="10"/>
  <c r="K15" i="10"/>
  <c r="J15" i="10"/>
  <c r="G15" i="10"/>
  <c r="N14" i="10"/>
  <c r="M14" i="10"/>
  <c r="I14" i="10" s="1"/>
  <c r="E14" i="10" s="1"/>
  <c r="F14" i="10" s="1"/>
  <c r="L14" i="10"/>
  <c r="K14" i="10"/>
  <c r="J14" i="10"/>
  <c r="G14" i="10"/>
  <c r="N13" i="10"/>
  <c r="M13" i="10"/>
  <c r="I13" i="10" s="1"/>
  <c r="E13" i="10" s="1"/>
  <c r="F13" i="10" s="1"/>
  <c r="L13" i="10"/>
  <c r="K13" i="10"/>
  <c r="J13" i="10"/>
  <c r="G13" i="10"/>
  <c r="N12" i="10"/>
  <c r="M12" i="10"/>
  <c r="I12" i="10" s="1"/>
  <c r="E12" i="10" s="1"/>
  <c r="F12" i="10" s="1"/>
  <c r="L12" i="10"/>
  <c r="K12" i="10"/>
  <c r="J12" i="10"/>
  <c r="G12" i="10"/>
  <c r="N11" i="10"/>
  <c r="M11" i="10"/>
  <c r="I11" i="10" s="1"/>
  <c r="E11" i="10" s="1"/>
  <c r="F11" i="10" s="1"/>
  <c r="L11" i="10"/>
  <c r="K11" i="10"/>
  <c r="J11" i="10"/>
  <c r="G11" i="10"/>
  <c r="N10" i="10"/>
  <c r="M10" i="10"/>
  <c r="I10" i="10" s="1"/>
  <c r="E10" i="10" s="1"/>
  <c r="F10" i="10" s="1"/>
  <c r="L10" i="10"/>
  <c r="K10" i="10"/>
  <c r="J10" i="10"/>
  <c r="G10" i="10"/>
  <c r="N9" i="10"/>
  <c r="M9" i="10"/>
  <c r="L9" i="10"/>
  <c r="K9" i="10"/>
  <c r="J9" i="10"/>
  <c r="G9" i="10"/>
  <c r="N8" i="10"/>
  <c r="M8" i="10"/>
  <c r="L8" i="10"/>
  <c r="K8" i="10"/>
  <c r="J8" i="10"/>
  <c r="G8" i="10"/>
  <c r="N7" i="10"/>
  <c r="M7" i="10"/>
  <c r="I7" i="10" s="1"/>
  <c r="E7" i="10" s="1"/>
  <c r="F7" i="10" s="1"/>
  <c r="L7" i="10"/>
  <c r="K7" i="10"/>
  <c r="J7" i="10"/>
  <c r="G7" i="10"/>
  <c r="N6" i="10"/>
  <c r="I6" i="10" s="1"/>
  <c r="E6" i="10" s="1"/>
  <c r="F6" i="10" s="1"/>
  <c r="M6" i="10"/>
  <c r="L6" i="10"/>
  <c r="K6" i="10"/>
  <c r="J6" i="10"/>
  <c r="G6" i="10"/>
  <c r="N5" i="10"/>
  <c r="M5" i="10"/>
  <c r="L5" i="10"/>
  <c r="K5" i="10"/>
  <c r="J5" i="10"/>
  <c r="G5" i="10"/>
  <c r="F2" i="97" l="1"/>
  <c r="F2" i="98"/>
  <c r="H13" i="10"/>
  <c r="H8" i="10"/>
  <c r="H12" i="10"/>
  <c r="H19" i="10"/>
  <c r="H23" i="10"/>
  <c r="H27" i="10"/>
  <c r="H31" i="10"/>
  <c r="H42" i="10"/>
  <c r="H46" i="10"/>
  <c r="H50" i="10"/>
  <c r="H54" i="10"/>
  <c r="H38" i="10"/>
  <c r="H15" i="10"/>
  <c r="H6" i="10"/>
  <c r="H10" i="10"/>
  <c r="H14" i="10"/>
  <c r="H17" i="10"/>
  <c r="H21" i="10"/>
  <c r="H25" i="10"/>
  <c r="H29" i="10"/>
  <c r="H33" i="10"/>
  <c r="H37" i="10"/>
  <c r="H40" i="10"/>
  <c r="H44" i="10"/>
  <c r="H48" i="10"/>
  <c r="H52" i="10"/>
  <c r="H5" i="10"/>
  <c r="H9" i="10"/>
  <c r="H16" i="10"/>
  <c r="H20" i="10"/>
  <c r="H24" i="10"/>
  <c r="H28" i="10"/>
  <c r="H32" i="10"/>
  <c r="H36" i="10"/>
  <c r="H39" i="10"/>
  <c r="H43" i="10"/>
  <c r="H47" i="10"/>
  <c r="H51" i="10"/>
  <c r="H55" i="10"/>
  <c r="H35" i="10"/>
  <c r="H7" i="10"/>
  <c r="H11" i="10"/>
  <c r="H18" i="10"/>
  <c r="H22" i="10"/>
  <c r="H26" i="10"/>
  <c r="H30" i="10"/>
  <c r="H34" i="10"/>
  <c r="H41" i="10"/>
  <c r="H45" i="10"/>
  <c r="H49" i="10"/>
  <c r="H53" i="10"/>
  <c r="J2" i="10" l="1"/>
</calcChain>
</file>

<file path=xl/sharedStrings.xml><?xml version="1.0" encoding="utf-8"?>
<sst xmlns="http://schemas.openxmlformats.org/spreadsheetml/2006/main" count="329" uniqueCount="170">
  <si>
    <t>Total</t>
  </si>
  <si>
    <t>% urban</t>
  </si>
  <si>
    <t>% White</t>
  </si>
  <si>
    <t>% 18-24</t>
  </si>
  <si>
    <t>% 65yo+</t>
  </si>
  <si>
    <t>hh size</t>
  </si>
  <si>
    <t>Per Capita Income</t>
  </si>
  <si>
    <t>Median Household Income</t>
  </si>
  <si>
    <t>% Unmarr.(of 15++)</t>
  </si>
  <si>
    <t xml:space="preserve">Population </t>
  </si>
  <si>
    <t>18-24</t>
  </si>
  <si>
    <t>65+</t>
  </si>
  <si>
    <t>State</t>
  </si>
  <si>
    <t>Alabama</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</si>
  <si>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</si>
  <si>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</si>
  <si>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</si>
  <si>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</si>
  <si>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</si>
  <si>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</si>
  <si>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</si>
  <si>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</si>
  <si>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</si>
  <si>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</si>
  <si>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</si>
  <si>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</si>
  <si>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</si>
  <si>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</si>
  <si>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</si>
  <si>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</si>
  <si>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</si>
  <si>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</si>
  <si>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</si>
  <si>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</si>
  <si>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</si>
  <si>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</si>
  <si>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</si>
  <si>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</si>
  <si>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</si>
  <si>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</si>
  <si>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</si>
  <si>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</si>
  <si>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</si>
  <si>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</si>
  <si>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</si>
  <si>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</si>
  <si>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</si>
  <si>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</si>
  <si>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</si>
  <si>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</si>
  <si>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</si>
  <si>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</si>
  <si>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</si>
  <si>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</si>
  <si>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</si>
  <si>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</si>
  <si>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</si>
  <si>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</si>
  <si>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</si>
  <si>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</si>
  <si>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</si>
  <si>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</si>
  <si>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</si>
  <si>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District of Columbia</t>
  </si>
  <si>
    <t>Clinton</t>
  </si>
  <si>
    <t>Trump</t>
  </si>
  <si>
    <t>In(Total)</t>
  </si>
  <si>
    <t>In(MHI)</t>
  </si>
  <si>
    <t>In(PCI)</t>
  </si>
  <si>
    <t>In(18-24)</t>
  </si>
  <si>
    <t>In(65+)</t>
  </si>
  <si>
    <t>In(Pop)</t>
  </si>
  <si>
    <t>SUMMARY OUTPUT</t>
  </si>
  <si>
    <t>Regression Statistics</t>
  </si>
  <si>
    <t>Multiple R</t>
  </si>
  <si>
    <t>R Square</t>
  </si>
  <si>
    <t>Adjusted R Square</t>
  </si>
  <si>
    <t>Standard Error</t>
  </si>
  <si>
    <t>Observations</t>
  </si>
  <si>
    <t>ANOVA</t>
  </si>
  <si>
    <t>Regression</t>
  </si>
  <si>
    <t>Residual</t>
  </si>
  <si>
    <t>Intercept</t>
  </si>
  <si>
    <t>df</t>
  </si>
  <si>
    <t>SS</t>
  </si>
  <si>
    <t>MS</t>
  </si>
  <si>
    <t>F</t>
  </si>
  <si>
    <t>Significance F</t>
  </si>
  <si>
    <t>Coefficients</t>
  </si>
  <si>
    <t>t Stat</t>
  </si>
  <si>
    <t>P-value</t>
  </si>
  <si>
    <t>Lower 95%</t>
  </si>
  <si>
    <t>Upper 95%</t>
  </si>
  <si>
    <t>Lower 95.0%</t>
  </si>
  <si>
    <t>Upper 95.0%</t>
  </si>
  <si>
    <t>SSE</t>
  </si>
  <si>
    <t>b0</t>
  </si>
  <si>
    <t>b1</t>
  </si>
  <si>
    <t>b2</t>
  </si>
  <si>
    <t>b3</t>
  </si>
  <si>
    <t>b4</t>
  </si>
  <si>
    <t>b5</t>
  </si>
  <si>
    <t>b6</t>
  </si>
  <si>
    <t>b7</t>
  </si>
  <si>
    <t>b8</t>
  </si>
  <si>
    <t>predicted(log_total)</t>
  </si>
  <si>
    <t>SE</t>
  </si>
  <si>
    <t>Estimates via non-linear least squares (NLS) estimation</t>
  </si>
  <si>
    <t>Predicted Total</t>
  </si>
  <si>
    <t>APE</t>
  </si>
  <si>
    <t>MAPE</t>
  </si>
  <si>
    <t>SigmaXL</t>
  </si>
  <si>
    <t>Coefficients from Regression tool</t>
  </si>
  <si>
    <t>Difference</t>
  </si>
  <si>
    <t>Obama</t>
  </si>
  <si>
    <t>McCain</t>
  </si>
  <si>
    <t>ln(total)</t>
  </si>
  <si>
    <t>ln(pop)</t>
  </si>
  <si>
    <t>ln(mhi)</t>
  </si>
  <si>
    <t xml:space="preserve">Alabama </t>
  </si>
  <si>
    <t xml:space="preserve">Alaska </t>
  </si>
  <si>
    <t xml:space="preserve">Arizona </t>
  </si>
  <si>
    <t xml:space="preserve">Arkansas </t>
  </si>
  <si>
    <t xml:space="preserve">California </t>
  </si>
  <si>
    <t xml:space="preserve">Colorado </t>
  </si>
  <si>
    <t xml:space="preserve">Connecticut </t>
  </si>
  <si>
    <t xml:space="preserve">Delaware </t>
  </si>
  <si>
    <t xml:space="preserve">District of Columbia </t>
  </si>
  <si>
    <t xml:space="preserve">Florida </t>
  </si>
  <si>
    <t xml:space="preserve">Georgia </t>
  </si>
  <si>
    <t xml:space="preserve">Hawaii </t>
  </si>
  <si>
    <t xml:space="preserve">Idaho </t>
  </si>
  <si>
    <t xml:space="preserve">Illinois </t>
  </si>
  <si>
    <t xml:space="preserve">Indiana </t>
  </si>
  <si>
    <t xml:space="preserve">Iowa </t>
  </si>
  <si>
    <t xml:space="preserve">Kansas </t>
  </si>
  <si>
    <t xml:space="preserve">Kentucky </t>
  </si>
  <si>
    <t xml:space="preserve">Louisiana </t>
  </si>
  <si>
    <t xml:space="preserve">Maine </t>
  </si>
  <si>
    <t xml:space="preserve">Maryland </t>
  </si>
  <si>
    <t xml:space="preserve">Massachusetts </t>
  </si>
  <si>
    <t xml:space="preserve">Michigan </t>
  </si>
  <si>
    <t xml:space="preserve">Minnesota </t>
  </si>
  <si>
    <t xml:space="preserve">Mississippi </t>
  </si>
  <si>
    <t xml:space="preserve">Missouri </t>
  </si>
  <si>
    <t xml:space="preserve">Montana </t>
  </si>
  <si>
    <t xml:space="preserve">Nebraska </t>
  </si>
  <si>
    <t xml:space="preserve">Nevada </t>
  </si>
  <si>
    <t xml:space="preserve">New Hampshire </t>
  </si>
  <si>
    <t xml:space="preserve">New Jersey </t>
  </si>
  <si>
    <t xml:space="preserve">New Mexico </t>
  </si>
  <si>
    <t xml:space="preserve">New York </t>
  </si>
  <si>
    <t xml:space="preserve">North Carolina </t>
  </si>
  <si>
    <t xml:space="preserve">North Dakota </t>
  </si>
  <si>
    <t xml:space="preserve">Ohio </t>
  </si>
  <si>
    <t xml:space="preserve">Oklahoma </t>
  </si>
  <si>
    <t xml:space="preserve">Oregon </t>
  </si>
  <si>
    <t xml:space="preserve">Pennsylvania </t>
  </si>
  <si>
    <t xml:space="preserve">Rhode Island </t>
  </si>
  <si>
    <t xml:space="preserve">South Carolina </t>
  </si>
  <si>
    <t xml:space="preserve">South Dakota </t>
  </si>
  <si>
    <t xml:space="preserve">Tennessee </t>
  </si>
  <si>
    <t xml:space="preserve">Texas </t>
  </si>
  <si>
    <t xml:space="preserve">Utah </t>
  </si>
  <si>
    <t xml:space="preserve">Vermont </t>
  </si>
  <si>
    <t xml:space="preserve">Virginia </t>
  </si>
  <si>
    <t xml:space="preserve">Washington </t>
  </si>
  <si>
    <t xml:space="preserve">West Virginia </t>
  </si>
  <si>
    <t xml:space="preserve">Wisconsin </t>
  </si>
  <si>
    <t xml:space="preserve">Wyoming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</si>
</sst>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0.0"/>
    <numFmt numFmtId="166" formatCode="0.000"/>
    <numFmt numFmtId="167" formatCode="_(* #,##0_);_(* \(#,##0\);_(* &quot;-&quot;??_);_(@_)"/>
  </numFmts>
  <fonts count="26">
    <font>
      <sz val="11"/>
      <color indexed="8"/>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1"/>
      <name val="Calibri"/>
      <family val="2"/>
    </font>
    <font>
      <sz val="11"/>
      <color indexed="8"/>
      <name val="Calibri"/>
      <family val="2"/>
    </font>
    <font>
      <sz val="10"/>
      <name val="Arial"/>
      <family val="2"/>
    </font>
    <font>
      <sz val="12"/>
      <color indexed="8"/>
      <name val="Times New Roman"/>
      <family val="1"/>
    </font>
    <font>
      <i/>
      <sz val="12"/>
      <color indexed="8"/>
      <name val="Times New Roman"/>
      <family val="1"/>
    </font>
    <font>
      <sz val="12"/>
      <color rgb="FFFF0000"/>
      <name val="Times New Roman"/>
      <family val="1"/>
    </font>
    <font>
      <b/>
      <sz val="12"/>
      <color indexed="8"/>
      <name val="Times New Roman"/>
      <family val="1"/>
    </font>
    <font>
      <sz val="12"/>
      <name val="Times New Roman"/>
      <family val="1"/>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FFFF00"/>
        <bgColor indexed="64"/>
      </patternFill>
    </fill>
    <fill>
      <patternFill patternType="solid">
        <fgColor rgb="FFFF0000"/>
        <bgColor indexed="64"/>
      </patternFill>
    </fill>
  </fills>
  <borders count="2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medium">
        <color indexed="64"/>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style="thin">
        <color auto="1"/>
      </right>
      <top style="medium">
        <color indexed="64"/>
      </top>
      <bottom style="thin">
        <color auto="1"/>
      </bottom>
      <diagonal/>
    </border>
    <border>
      <left style="thin">
        <color auto="1"/>
      </left>
      <right style="thin">
        <color auto="1"/>
      </right>
      <top style="thin">
        <color auto="1"/>
      </top>
      <bottom style="medium">
        <color indexed="64"/>
      </bottom>
      <diagonal/>
    </border>
  </borders>
  <cellStyleXfs count="44">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43" fontId="1" fillId="0" borderId="0" applyFont="0" applyFill="0" applyBorder="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 fillId="23" borderId="7" applyNumberFormat="0" applyFont="0" applyAlignment="0" applyProtection="0"/>
    <xf numFmtId="0" fontId="14" fillId="20"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xf numFmtId="0" fontId="20" fillId="0" borderId="0"/>
  </cellStyleXfs>
  <cellXfs count="115">
    <xf numFmtId="0" fontId="0" fillId="0" borderId="0" xfId="0"/>
    <xf numFmtId="0" fontId="18" fillId="0" borderId="0" xfId="0" applyFont="1" applyBorder="1" applyAlignment="1">
      <alignment wrapText="1"/>
    </xf>
    <xf numFmtId="0" fontId="19" fillId="0" borderId="0" xfId="0" applyFont="1" applyBorder="1"/>
    <xf numFmtId="3" fontId="19" fillId="0" borderId="0" xfId="0" applyNumberFormat="1" applyFont="1" applyFill="1" applyBorder="1" applyAlignment="1">
      <alignment wrapText="1"/>
    </xf>
    <xf numFmtId="0" fontId="19" fillId="0" borderId="0" xfId="0" applyFont="1" applyFill="1" applyBorder="1"/>
    <xf numFmtId="0" fontId="18" fillId="0" borderId="0" xfId="0" applyFont="1" applyBorder="1" applyAlignment="1">
      <alignment horizontal="right"/>
    </xf>
    <xf numFmtId="0" fontId="16" fillId="0" borderId="0" xfId="0" applyFont="1" applyBorder="1" applyAlignment="1">
      <alignment horizontal="center"/>
    </xf>
    <xf numFmtId="2" fontId="19" fillId="0" borderId="0" xfId="0" applyNumberFormat="1" applyFont="1" applyBorder="1"/>
    <xf numFmtId="1" fontId="19" fillId="0" borderId="0" xfId="0" applyNumberFormat="1" applyFont="1" applyBorder="1"/>
    <xf numFmtId="166" fontId="19" fillId="0" borderId="0" xfId="0" applyNumberFormat="1" applyFont="1" applyFill="1" applyBorder="1"/>
    <xf numFmtId="166" fontId="19" fillId="0" borderId="0" xfId="0" applyNumberFormat="1" applyFont="1" applyFill="1" applyBorder="1" applyAlignment="1">
      <alignment wrapText="1"/>
    </xf>
    <xf numFmtId="166" fontId="19" fillId="0" borderId="0" xfId="0" applyNumberFormat="1" applyFont="1" applyBorder="1"/>
    <xf numFmtId="0" fontId="19" fillId="0" borderId="0" xfId="0" applyNumberFormat="1" applyFont="1" applyFill="1" applyBorder="1"/>
    <xf numFmtId="0" fontId="19" fillId="0" borderId="0" xfId="0" applyNumberFormat="1" applyFont="1" applyFill="1" applyBorder="1" applyAlignment="1">
      <alignment wrapText="1"/>
    </xf>
    <xf numFmtId="0" fontId="16" fillId="0" borderId="0" xfId="0" applyFont="1"/>
    <xf numFmtId="0" fontId="21" fillId="0" borderId="0" xfId="0" applyFont="1"/>
    <xf numFmtId="0" fontId="21" fillId="0" borderId="0" xfId="0" applyFont="1" applyFill="1" applyBorder="1" applyAlignment="1"/>
    <xf numFmtId="0" fontId="21" fillId="0" borderId="10" xfId="0" applyFont="1" applyFill="1" applyBorder="1" applyAlignment="1"/>
    <xf numFmtId="0" fontId="22" fillId="0" borderId="17" xfId="0" applyFont="1" applyFill="1" applyBorder="1" applyAlignment="1">
      <alignment horizontal="center"/>
    </xf>
    <xf numFmtId="0" fontId="22" fillId="0" borderId="18" xfId="0" applyFont="1" applyFill="1" applyBorder="1" applyAlignment="1">
      <alignment horizontal="center"/>
    </xf>
    <xf numFmtId="0" fontId="22" fillId="0" borderId="19" xfId="0" applyFont="1" applyFill="1" applyBorder="1" applyAlignment="1">
      <alignment horizontal="center"/>
    </xf>
    <xf numFmtId="0" fontId="21" fillId="0" borderId="13" xfId="0" applyFont="1" applyFill="1" applyBorder="1" applyAlignment="1"/>
    <xf numFmtId="0" fontId="21" fillId="0" borderId="14" xfId="0" applyFont="1" applyFill="1" applyBorder="1" applyAlignment="1"/>
    <xf numFmtId="0" fontId="21" fillId="24" borderId="13" xfId="0" applyFont="1" applyFill="1" applyBorder="1" applyAlignment="1"/>
    <xf numFmtId="0" fontId="23" fillId="0" borderId="0" xfId="0" applyFont="1" applyFill="1" applyBorder="1" applyAlignment="1"/>
    <xf numFmtId="0" fontId="21" fillId="0" borderId="15" xfId="0" applyFont="1" applyFill="1" applyBorder="1" applyAlignment="1"/>
    <xf numFmtId="0" fontId="21" fillId="0" borderId="16" xfId="0" applyFont="1" applyFill="1" applyBorder="1" applyAlignment="1"/>
    <xf numFmtId="0" fontId="22" fillId="0" borderId="12" xfId="0" applyFont="1" applyFill="1" applyBorder="1" applyAlignment="1">
      <alignment horizontal="centerContinuous"/>
    </xf>
    <xf numFmtId="0" fontId="16" fillId="0" borderId="0" xfId="0" applyFont="1" applyBorder="1"/>
    <xf numFmtId="0" fontId="24" fillId="0" borderId="0" xfId="0" applyFont="1"/>
    <xf numFmtId="0" fontId="24" fillId="0" borderId="20" xfId="0" applyFont="1" applyFill="1" applyBorder="1" applyAlignment="1">
      <alignment horizontal="center"/>
    </xf>
    <xf numFmtId="0" fontId="24" fillId="0" borderId="21" xfId="0" applyFont="1" applyFill="1" applyBorder="1" applyAlignment="1">
      <alignment horizontal="left" wrapText="1"/>
    </xf>
    <xf numFmtId="0" fontId="24" fillId="0" borderId="0" xfId="0" applyFont="1" applyBorder="1"/>
    <xf numFmtId="0" fontId="24" fillId="0" borderId="20" xfId="0" applyFont="1" applyBorder="1"/>
    <xf numFmtId="0" fontId="24" fillId="0" borderId="26" xfId="0" applyFont="1" applyBorder="1" applyAlignment="1">
      <alignment wrapText="1"/>
    </xf>
    <xf numFmtId="0" fontId="24" fillId="0" borderId="26" xfId="0" applyFont="1" applyBorder="1"/>
    <xf numFmtId="0" fontId="24" fillId="0" borderId="21" xfId="0" applyFont="1" applyBorder="1"/>
    <xf numFmtId="0" fontId="21" fillId="0" borderId="22" xfId="0" applyFont="1" applyFill="1" applyBorder="1" applyAlignment="1"/>
    <xf numFmtId="0" fontId="21" fillId="0" borderId="23" xfId="0" applyFont="1" applyFill="1" applyBorder="1" applyAlignment="1"/>
    <xf numFmtId="0" fontId="21" fillId="0" borderId="0" xfId="0" applyFont="1" applyBorder="1"/>
    <xf numFmtId="166" fontId="21" fillId="0" borderId="22" xfId="0" applyNumberFormat="1" applyFont="1" applyBorder="1"/>
    <xf numFmtId="166" fontId="21" fillId="0" borderId="11" xfId="28" applyNumberFormat="1" applyFont="1" applyBorder="1"/>
    <xf numFmtId="0" fontId="21" fillId="0" borderId="11" xfId="0" applyFont="1" applyBorder="1"/>
    <xf numFmtId="166" fontId="21" fillId="0" borderId="23" xfId="0" applyNumberFormat="1" applyFont="1" applyBorder="1"/>
    <xf numFmtId="0" fontId="21" fillId="0" borderId="22" xfId="0" applyFont="1" applyBorder="1"/>
    <xf numFmtId="0" fontId="21" fillId="0" borderId="24" xfId="0" applyFont="1" applyFill="1" applyBorder="1" applyAlignment="1"/>
    <xf numFmtId="0" fontId="21" fillId="0" borderId="25" xfId="0" applyFont="1" applyFill="1" applyBorder="1" applyAlignment="1"/>
    <xf numFmtId="0" fontId="21" fillId="0" borderId="24" xfId="0" applyFont="1" applyBorder="1"/>
    <xf numFmtId="166" fontId="21" fillId="0" borderId="27" xfId="28" applyNumberFormat="1" applyFont="1" applyBorder="1"/>
    <xf numFmtId="0" fontId="21" fillId="0" borderId="27" xfId="0" applyFont="1" applyBorder="1"/>
    <xf numFmtId="166" fontId="21" fillId="0" borderId="25" xfId="0" applyNumberFormat="1" applyFont="1" applyBorder="1"/>
    <xf numFmtId="0" fontId="24" fillId="0" borderId="0" xfId="0" applyFont="1" applyFill="1" applyBorder="1"/>
    <xf numFmtId="0" fontId="24" fillId="0" borderId="0" xfId="0" applyNumberFormat="1" applyFont="1" applyFill="1" applyBorder="1"/>
    <xf numFmtId="166" fontId="24" fillId="0" borderId="0" xfId="0" applyNumberFormat="1" applyFont="1" applyFill="1" applyBorder="1"/>
    <xf numFmtId="166" fontId="24" fillId="0" borderId="0" xfId="0" applyNumberFormat="1" applyFont="1"/>
    <xf numFmtId="1" fontId="24" fillId="0" borderId="0" xfId="0" applyNumberFormat="1" applyFont="1" applyBorder="1"/>
    <xf numFmtId="0" fontId="21" fillId="0" borderId="0" xfId="0" applyFont="1" applyFill="1" applyBorder="1"/>
    <xf numFmtId="0" fontId="21" fillId="0" borderId="0" xfId="0" applyNumberFormat="1" applyFont="1" applyFill="1" applyBorder="1"/>
    <xf numFmtId="166" fontId="21" fillId="0" borderId="0" xfId="0" applyNumberFormat="1" applyFont="1" applyFill="1" applyBorder="1"/>
    <xf numFmtId="166" fontId="21" fillId="0" borderId="0" xfId="28" applyNumberFormat="1" applyFont="1"/>
    <xf numFmtId="166" fontId="21" fillId="0" borderId="0" xfId="28" applyNumberFormat="1" applyFont="1" applyBorder="1"/>
    <xf numFmtId="1" fontId="21" fillId="0" borderId="0" xfId="0" applyNumberFormat="1" applyFont="1" applyBorder="1"/>
    <xf numFmtId="166" fontId="21" fillId="0" borderId="0" xfId="0" applyNumberFormat="1" applyFont="1" applyBorder="1"/>
    <xf numFmtId="2" fontId="21" fillId="0" borderId="0" xfId="0" applyNumberFormat="1" applyFont="1" applyBorder="1"/>
    <xf numFmtId="0" fontId="24" fillId="0" borderId="0" xfId="0" applyFont="1" applyBorder="1" applyAlignment="1">
      <alignment horizontal="center"/>
    </xf>
    <xf numFmtId="0" fontId="24" fillId="0" borderId="0" xfId="0" applyFont="1" applyFill="1" applyBorder="1" applyAlignment="1">
      <alignment horizontal="center"/>
    </xf>
    <xf numFmtId="0" fontId="24" fillId="0" borderId="0" xfId="0" applyNumberFormat="1" applyFont="1" applyFill="1" applyBorder="1" applyAlignment="1">
      <alignment horizontal="center"/>
    </xf>
    <xf numFmtId="166" fontId="24" fillId="0" borderId="0" xfId="0" applyNumberFormat="1" applyFont="1" applyFill="1" applyBorder="1" applyAlignment="1">
      <alignment horizontal="center"/>
    </xf>
    <xf numFmtId="166" fontId="24" fillId="25" borderId="0" xfId="0" applyNumberFormat="1" applyFont="1" applyFill="1" applyBorder="1" applyAlignment="1">
      <alignment horizontal="center"/>
    </xf>
    <xf numFmtId="166" fontId="24" fillId="24" borderId="0" xfId="0" applyNumberFormat="1" applyFont="1" applyFill="1" applyBorder="1" applyAlignment="1">
      <alignment horizontal="center"/>
    </xf>
    <xf numFmtId="0" fontId="24" fillId="24" borderId="0" xfId="0" applyFont="1" applyFill="1" applyBorder="1" applyAlignment="1">
      <alignment horizontal="center"/>
    </xf>
    <xf numFmtId="2" fontId="24" fillId="24" borderId="0" xfId="0" applyNumberFormat="1" applyFont="1" applyFill="1" applyBorder="1" applyAlignment="1">
      <alignment horizontal="center"/>
    </xf>
    <xf numFmtId="1" fontId="24" fillId="0" borderId="0" xfId="0" applyNumberFormat="1" applyFont="1" applyBorder="1" applyAlignment="1">
      <alignment horizontal="center"/>
    </xf>
    <xf numFmtId="3" fontId="25" fillId="0" borderId="0" xfId="0" applyNumberFormat="1" applyFont="1" applyBorder="1" applyAlignment="1"/>
    <xf numFmtId="3" fontId="21" fillId="0" borderId="0" xfId="0" applyNumberFormat="1" applyFont="1" applyFill="1" applyBorder="1" applyAlignment="1">
      <alignment wrapText="1"/>
    </xf>
    <xf numFmtId="3" fontId="21" fillId="0" borderId="0" xfId="0" applyNumberFormat="1" applyFont="1" applyFill="1" applyBorder="1"/>
    <xf numFmtId="166" fontId="21" fillId="25" borderId="0" xfId="0" applyNumberFormat="1" applyFont="1" applyFill="1" applyBorder="1" applyAlignment="1">
      <alignment horizontal="right" wrapText="1"/>
    </xf>
    <xf numFmtId="166" fontId="21" fillId="25" borderId="0" xfId="0" quotePrefix="1" applyNumberFormat="1" applyFont="1" applyFill="1" applyBorder="1" applyAlignment="1">
      <alignment horizontal="right"/>
    </xf>
    <xf numFmtId="166" fontId="21" fillId="24" borderId="0" xfId="0" applyNumberFormat="1" applyFont="1" applyFill="1" applyBorder="1" applyAlignment="1">
      <alignment wrapText="1"/>
    </xf>
    <xf numFmtId="166" fontId="25" fillId="24" borderId="0" xfId="28" applyNumberFormat="1" applyFont="1" applyFill="1" applyBorder="1" applyAlignment="1">
      <alignment horizontal="right" wrapText="1"/>
    </xf>
    <xf numFmtId="164" fontId="25" fillId="24" borderId="0" xfId="0" applyNumberFormat="1" applyFont="1" applyFill="1" applyBorder="1"/>
    <xf numFmtId="165" fontId="25" fillId="24" borderId="0" xfId="0" applyNumberFormat="1" applyFont="1" applyFill="1" applyBorder="1"/>
    <xf numFmtId="164" fontId="21" fillId="24" borderId="0" xfId="0" applyNumberFormat="1" applyFont="1" applyFill="1" applyBorder="1"/>
    <xf numFmtId="2" fontId="21" fillId="24" borderId="0" xfId="0" applyNumberFormat="1" applyFont="1" applyFill="1" applyBorder="1"/>
    <xf numFmtId="1" fontId="25" fillId="0" borderId="0" xfId="28" applyNumberFormat="1" applyFont="1" applyBorder="1" applyAlignment="1">
      <alignment horizontal="right" wrapText="1"/>
    </xf>
    <xf numFmtId="1" fontId="21" fillId="0" borderId="0" xfId="0" applyNumberFormat="1" applyFont="1" applyBorder="1" applyAlignment="1">
      <alignment horizontal="right" wrapText="1"/>
    </xf>
    <xf numFmtId="3" fontId="21" fillId="0" borderId="0" xfId="0" quotePrefix="1" applyNumberFormat="1" applyFont="1" applyBorder="1" applyAlignment="1">
      <alignment horizontal="right"/>
    </xf>
    <xf numFmtId="3" fontId="25" fillId="0" borderId="0" xfId="0" applyNumberFormat="1" applyFont="1" applyFill="1" applyBorder="1" applyAlignment="1"/>
    <xf numFmtId="164" fontId="25" fillId="24" borderId="0" xfId="0" applyNumberFormat="1" applyFont="1" applyFill="1" applyBorder="1" applyAlignment="1">
      <alignment horizontal="right"/>
    </xf>
    <xf numFmtId="166" fontId="21" fillId="0" borderId="0" xfId="0" applyNumberFormat="1" applyFont="1"/>
    <xf numFmtId="0" fontId="24" fillId="0" borderId="0" xfId="0" applyFont="1" applyAlignment="1">
      <alignment horizontal="center"/>
    </xf>
    <xf numFmtId="166" fontId="24" fillId="0" borderId="0" xfId="0" applyNumberFormat="1" applyFont="1" applyAlignment="1">
      <alignment horizontal="center"/>
    </xf>
    <xf numFmtId="3" fontId="25" fillId="0" borderId="0" xfId="0" applyNumberFormat="1" applyFont="1"/>
    <xf numFmtId="3" fontId="21" fillId="0" borderId="0" xfId="0" applyNumberFormat="1" applyFont="1" applyAlignment="1">
      <alignment wrapText="1"/>
    </xf>
    <xf numFmtId="3" fontId="21" fillId="0" borderId="0" xfId="0" applyNumberFormat="1" applyFont="1"/>
    <xf numFmtId="167" fontId="25" fillId="0" borderId="0" xfId="28" applyNumberFormat="1" applyFont="1" applyBorder="1" applyAlignment="1">
      <alignment horizontal="right" wrapText="1"/>
    </xf>
    <xf numFmtId="3" fontId="21" fillId="0" borderId="0" xfId="0" applyNumberFormat="1" applyFont="1" applyAlignment="1">
      <alignment horizontal="right" wrapText="1"/>
    </xf>
    <xf numFmtId="164" fontId="25" fillId="0" borderId="0" xfId="0" applyNumberFormat="1" applyFont="1"/>
    <xf numFmtId="165" fontId="25" fillId="0" borderId="0" xfId="0" applyNumberFormat="1" applyFont="1"/>
    <xf numFmtId="3" fontId="21" fillId="0" borderId="0" xfId="0" quotePrefix="1" applyNumberFormat="1" applyFont="1" applyAlignment="1">
      <alignment horizontal="right"/>
    </xf>
    <xf numFmtId="164" fontId="21" fillId="0" borderId="0" xfId="0" applyNumberFormat="1" applyFont="1"/>
    <xf numFmtId="164" fontId="25" fillId="0" borderId="0" xfId="0" applyNumberFormat="1" applyFont="1" applyAlignment="1">
      <alignment horizontal="right"/>
    </xf>
    <xf numFmtId="166" fontId="21" fillId="0" borderId="0" xfId="0" applyNumberFormat="1" applyFont="1" applyAlignment="1">
      <alignment wrapText="1"/>
    </xf>
    <xf numFmtId="0" fontId="25" fillId="0" borderId="0" xfId="0" applyFont="1" applyAlignment="1">
      <alignment horizontal="right"/>
    </xf>
    <xf numFmtId="0" fontId="25" fillId="0" borderId="0" xfId="0" applyFont="1" applyAlignment="1">
      <alignment wrapText="1"/>
    </xf>
    <xf numFmtId="166" fontId="21" fillId="0" borderId="0" xfId="0" applyNumberFormat="1" applyFont="1" applyFill="1" applyBorder="1" applyAlignment="1">
      <alignment horizontal="right" wrapText="1"/>
    </xf>
    <xf numFmtId="166" fontId="21" fillId="0" borderId="0" xfId="0" quotePrefix="1" applyNumberFormat="1" applyFont="1" applyFill="1" applyBorder="1" applyAlignment="1">
      <alignment horizontal="right"/>
    </xf>
    <xf numFmtId="166" fontId="21" fillId="0" borderId="0" xfId="0" applyNumberFormat="1" applyFont="1" applyFill="1" applyBorder="1" applyAlignment="1">
      <alignment wrapText="1"/>
    </xf>
    <xf numFmtId="166" fontId="25" fillId="0" borderId="0" xfId="28" applyNumberFormat="1" applyFont="1" applyFill="1" applyBorder="1" applyAlignment="1">
      <alignment horizontal="right" wrapText="1"/>
    </xf>
    <xf numFmtId="164" fontId="25" fillId="0" borderId="0" xfId="0" applyNumberFormat="1" applyFont="1" applyFill="1" applyBorder="1"/>
    <xf numFmtId="165" fontId="25" fillId="0" borderId="0" xfId="0" applyNumberFormat="1" applyFont="1" applyFill="1" applyBorder="1"/>
    <xf numFmtId="164" fontId="21" fillId="0" borderId="0" xfId="0" applyNumberFormat="1" applyFont="1" applyFill="1" applyBorder="1"/>
    <xf numFmtId="2" fontId="21" fillId="0" borderId="0" xfId="0" applyNumberFormat="1" applyFont="1" applyFill="1" applyBorder="1"/>
    <xf numFmtId="164" fontId="25" fillId="0" borderId="0" xfId="0" applyNumberFormat="1" applyFont="1" applyFill="1" applyBorder="1" applyAlignment="1">
      <alignment horizontal="right"/>
    </xf>
    <xf numFmtId="2" fontId="24" fillId="0" borderId="0" xfId="0" applyNumberFormat="1" applyFont="1" applyFill="1" applyBorder="1" applyAlignment="1">
      <alignment horizont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Input" xfId="35" builtinId="20" customBuiltin="1"/>
    <cellStyle name="Linked Cell" xfId="36" builtinId="24" customBuiltin="1"/>
    <cellStyle name="Neutral" xfId="37" builtinId="28" customBuiltin="1"/>
    <cellStyle name="Normal" xfId="0" builtinId="0"/>
    <cellStyle name="Normal 2" xfId="43" xr:uid="{449C2933-9DE2-4B1E-80F9-2F19E76338DA}"/>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669925</xdr:colOff>
      <xdr:row>18</xdr:row>
      <xdr:rowOff>92075</xdr:rowOff>
    </xdr:from>
    <xdr:to>
      <xdr:col>12</xdr:col>
      <xdr:colOff>508000</xdr:colOff>
      <xdr:row>23</xdr:row>
      <xdr:rowOff>120650</xdr:rowOff>
    </xdr:to>
    <xdr:sp macro="" textlink="">
      <xdr:nvSpPr>
        <xdr:cNvPr id="2" name="TextBox 1">
          <a:extLst>
            <a:ext uri="{FF2B5EF4-FFF2-40B4-BE49-F238E27FC236}">
              <a16:creationId xmlns:a16="http://schemas.microsoft.com/office/drawing/2014/main" id="{365AAE19-2B38-46A1-AB5E-6495AC88F46E}"/>
            </a:ext>
          </a:extLst>
        </xdr:cNvPr>
        <xdr:cNvSpPr txBox="1"/>
      </xdr:nvSpPr>
      <xdr:spPr>
        <a:xfrm>
          <a:off x="669925" y="3559175"/>
          <a:ext cx="11661775" cy="981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u="sng">
              <a:latin typeface="Times New Roman" panose="02020603050405020304" pitchFamily="18" charset="0"/>
              <a:cs typeface="Times New Roman" panose="02020603050405020304" pitchFamily="18" charset="0"/>
            </a:rPr>
            <a:t>Q2. </a:t>
          </a:r>
          <a:r>
            <a:rPr lang="en-US" sz="1200" b="1" i="0">
              <a:solidFill>
                <a:schemeClr val="dk1"/>
              </a:solidFill>
              <a:effectLst/>
              <a:latin typeface="Times New Roman" panose="02020603050405020304" pitchFamily="18" charset="0"/>
              <a:ea typeface="+mn-ea"/>
              <a:cs typeface="Times New Roman" panose="02020603050405020304" pitchFamily="18" charset="0"/>
            </a:rPr>
            <a:t>Mathematically write out a potential regression model that would predict voter turnout</a:t>
          </a:r>
        </a:p>
        <a:p>
          <a:pPr algn="l"/>
          <a:endParaRPr lang="en-US" sz="1200" b="1">
            <a:latin typeface="Times New Roman" panose="02020603050405020304" pitchFamily="18" charset="0"/>
            <a:cs typeface="Times New Roman" panose="02020603050405020304" pitchFamily="18" charset="0"/>
          </a:endParaRPr>
        </a:p>
        <a:p>
          <a:pPr algn="l"/>
          <a:r>
            <a:rPr lang="en-US" sz="1200">
              <a:latin typeface="Times New Roman" panose="02020603050405020304" pitchFamily="18" charset="0"/>
              <a:cs typeface="Times New Roman" panose="02020603050405020304" pitchFamily="18" charset="0"/>
            </a:rPr>
            <a:t>In(Total) = b0</a:t>
          </a:r>
          <a:r>
            <a:rPr lang="en-US" sz="1200" baseline="0">
              <a:latin typeface="Times New Roman" panose="02020603050405020304" pitchFamily="18" charset="0"/>
              <a:cs typeface="Times New Roman" panose="02020603050405020304" pitchFamily="18" charset="0"/>
            </a:rPr>
            <a:t> </a:t>
          </a:r>
          <a:r>
            <a:rPr lang="en-US" sz="1200">
              <a:latin typeface="Times New Roman" panose="02020603050405020304" pitchFamily="18" charset="0"/>
              <a:cs typeface="Times New Roman" panose="02020603050405020304" pitchFamily="18" charset="0"/>
            </a:rPr>
            <a:t>+ b1* In(Pop) + b2 * In (MHI) + b3* In (% urban) + b4 * In</a:t>
          </a:r>
          <a:r>
            <a:rPr lang="en-US" sz="1200" baseline="0">
              <a:latin typeface="Times New Roman" panose="02020603050405020304" pitchFamily="18" charset="0"/>
              <a:cs typeface="Times New Roman" panose="02020603050405020304" pitchFamily="18" charset="0"/>
            </a:rPr>
            <a:t> (% White) + b5 * In (% 18 -24) + b6 * ln (% 65yo+) + b7 * In (% Unmarr.(of 15++)) + b8 * ln (hh size)</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0</xdr:col>
      <xdr:colOff>660400</xdr:colOff>
      <xdr:row>25</xdr:row>
      <xdr:rowOff>76199</xdr:rowOff>
    </xdr:from>
    <xdr:to>
      <xdr:col>12</xdr:col>
      <xdr:colOff>520699</xdr:colOff>
      <xdr:row>44</xdr:row>
      <xdr:rowOff>142875</xdr:rowOff>
    </xdr:to>
    <xdr:sp macro="" textlink="">
      <xdr:nvSpPr>
        <xdr:cNvPr id="3" name="TextBox 2">
          <a:extLst>
            <a:ext uri="{FF2B5EF4-FFF2-40B4-BE49-F238E27FC236}">
              <a16:creationId xmlns:a16="http://schemas.microsoft.com/office/drawing/2014/main" id="{9A1FFF79-F1BA-4E92-A2CE-E9BA23AB6460}"/>
            </a:ext>
          </a:extLst>
        </xdr:cNvPr>
        <xdr:cNvSpPr txBox="1"/>
      </xdr:nvSpPr>
      <xdr:spPr>
        <a:xfrm>
          <a:off x="660400" y="4876799"/>
          <a:ext cx="11683999" cy="36861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200" b="1" u="sng">
              <a:solidFill>
                <a:schemeClr val="tx1"/>
              </a:solidFill>
              <a:latin typeface="Times New Roman" panose="02020603050405020304" pitchFamily="18" charset="0"/>
              <a:cs typeface="Times New Roman" panose="02020603050405020304" pitchFamily="18" charset="0"/>
            </a:rPr>
            <a:t>Q6. </a:t>
          </a:r>
          <a:r>
            <a:rPr lang="en-US" sz="1200" b="1" i="0">
              <a:solidFill>
                <a:schemeClr val="tx1"/>
              </a:solidFill>
              <a:effectLst/>
              <a:latin typeface="Times New Roman" panose="02020603050405020304" pitchFamily="18" charset="0"/>
              <a:ea typeface="+mn-ea"/>
              <a:cs typeface="Times New Roman" panose="02020603050405020304" pitchFamily="18" charset="0"/>
            </a:rPr>
            <a:t>Can we treat the 2008 elections as a calibration sample to try and forecast the 2016 results?  Why or why not?</a:t>
          </a:r>
        </a:p>
        <a:p>
          <a:endParaRPr lang="en-US" sz="1200" b="0" i="0">
            <a:solidFill>
              <a:schemeClr val="tx1"/>
            </a:solidFill>
            <a:effectLst/>
            <a:latin typeface="Times New Roman" panose="02020603050405020304" pitchFamily="18" charset="0"/>
            <a:ea typeface="+mn-ea"/>
            <a:cs typeface="Times New Roman" panose="02020603050405020304" pitchFamily="18" charset="0"/>
          </a:endParaRPr>
        </a:p>
        <a:p>
          <a:endParaRPr lang="en-US" sz="1200" b="0" i="0">
            <a:solidFill>
              <a:schemeClr val="tx1"/>
            </a:solidFill>
            <a:effectLst/>
            <a:latin typeface="Times New Roman" panose="02020603050405020304" pitchFamily="18" charset="0"/>
            <a:ea typeface="+mn-ea"/>
            <a:cs typeface="Times New Roman" panose="02020603050405020304" pitchFamily="18" charset="0"/>
          </a:endParaRPr>
        </a:p>
        <a:p>
          <a:r>
            <a:rPr lang="en-US" sz="1200">
              <a:solidFill>
                <a:schemeClr val="tx1"/>
              </a:solidFill>
              <a:latin typeface="Times New Roman" panose="02020603050405020304" pitchFamily="18" charset="0"/>
              <a:cs typeface="Times New Roman" panose="02020603050405020304" pitchFamily="18" charset="0"/>
            </a:rPr>
            <a:t>Given</a:t>
          </a:r>
          <a:r>
            <a:rPr lang="en-US" sz="1200" baseline="0">
              <a:solidFill>
                <a:schemeClr val="tx1"/>
              </a:solidFill>
              <a:latin typeface="Times New Roman" panose="02020603050405020304" pitchFamily="18" charset="0"/>
              <a:cs typeface="Times New Roman" panose="02020603050405020304" pitchFamily="18" charset="0"/>
            </a:rPr>
            <a:t> the nature of the data set with the same set of variables and the same goal of trying to predict the voters turn out for the same states in the United States, the 2008 elections data set can be used to build a model to forecast 2016 elections.  The model in 2008 would have been built based on data from 2008 and the different variables would have weights (b0, b1, ...b8) that was arrived based on situation in 2008.  Each of the different variables such as population, median house hold income, per capita income in 2008 would have changed as at 2016 because of the different factors. In 2008 the country was in a recession so lesser median house hold income compared to in 2016 when the economy had recovered from the recession. Hence, the weights (</a:t>
          </a:r>
          <a:r>
            <a:rPr lang="en-US" sz="1200" baseline="0">
              <a:solidFill>
                <a:schemeClr val="tx1"/>
              </a:solidFill>
              <a:effectLst/>
              <a:latin typeface="Times New Roman" panose="02020603050405020304" pitchFamily="18" charset="0"/>
              <a:ea typeface="+mn-ea"/>
              <a:cs typeface="Times New Roman" panose="02020603050405020304" pitchFamily="18" charset="0"/>
            </a:rPr>
            <a:t>b0, b1, ...b8) need to be adjusted for these changes. Clearly, the model built using the 2008 data set would have a higher percentage error rates compared to the model that could be built if we used current data from 2016.  </a:t>
          </a:r>
          <a:endParaRPr lang="en-US" sz="1200">
            <a:solidFill>
              <a:schemeClr val="tx1"/>
            </a:solidFill>
            <a:effectLst/>
            <a:latin typeface="Times New Roman" panose="02020603050405020304" pitchFamily="18" charset="0"/>
            <a:cs typeface="Times New Roman" panose="02020603050405020304" pitchFamily="18" charset="0"/>
          </a:endParaRPr>
        </a:p>
        <a:p>
          <a:endParaRPr lang="en-US" sz="1200" baseline="0">
            <a:solidFill>
              <a:schemeClr val="tx1"/>
            </a:solidFill>
            <a:latin typeface="Times New Roman" panose="02020603050405020304" pitchFamily="18" charset="0"/>
            <a:cs typeface="Times New Roman" panose="02020603050405020304" pitchFamily="18" charset="0"/>
          </a:endParaRPr>
        </a:p>
        <a:p>
          <a:r>
            <a:rPr lang="en-US" sz="1200" baseline="0">
              <a:solidFill>
                <a:schemeClr val="tx1"/>
              </a:solidFill>
              <a:latin typeface="Times New Roman" panose="02020603050405020304" pitchFamily="18" charset="0"/>
              <a:cs typeface="Times New Roman" panose="02020603050405020304" pitchFamily="18" charset="0"/>
            </a:rPr>
            <a:t>Also, using the 2008 data set would be based on the assumption that the same factors that led to voters turn out in 2008 would be the same factors that lead to voters turn out in 2016 and that all of these are captured in the x-variables, however going by real life situations, each election is always different for instance the 2016 election had a female running for office vs in 2008 when it was both male candidates.</a:t>
          </a:r>
        </a:p>
        <a:p>
          <a:endParaRPr lang="en-US" sz="1200" baseline="0">
            <a:solidFill>
              <a:schemeClr val="tx1"/>
            </a:solidFill>
            <a:latin typeface="Times New Roman" panose="02020603050405020304" pitchFamily="18" charset="0"/>
            <a:cs typeface="Times New Roman" panose="02020603050405020304" pitchFamily="18" charset="0"/>
          </a:endParaRPr>
        </a:p>
        <a:p>
          <a:r>
            <a:rPr lang="en-US" sz="1200" baseline="0">
              <a:solidFill>
                <a:schemeClr val="tx1"/>
              </a:solidFill>
              <a:latin typeface="Times New Roman" panose="02020603050405020304" pitchFamily="18" charset="0"/>
              <a:cs typeface="Times New Roman" panose="02020603050405020304" pitchFamily="18" charset="0"/>
            </a:rPr>
            <a:t>In summary, yes we can try to use the data from 2008 to predict 2016 but we run the risk of higher percentage error rates. From the "Calculatn using model from 2008" worksheet, we can see that using the model from 2008 to estimate turnout for 2016 we have a MAPE of  25.44% compared to the MAPE of 5.32% we obtained in Q5.</a:t>
          </a:r>
          <a:endParaRPr lang="en-US" sz="1200">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0</xdr:row>
      <xdr:rowOff>114300</xdr:rowOff>
    </xdr:from>
    <xdr:to>
      <xdr:col>13</xdr:col>
      <xdr:colOff>0</xdr:colOff>
      <xdr:row>3</xdr:row>
      <xdr:rowOff>142876</xdr:rowOff>
    </xdr:to>
    <xdr:sp macro="" textlink="">
      <xdr:nvSpPr>
        <xdr:cNvPr id="4" name="TextBox 3">
          <a:extLst>
            <a:ext uri="{FF2B5EF4-FFF2-40B4-BE49-F238E27FC236}">
              <a16:creationId xmlns:a16="http://schemas.microsoft.com/office/drawing/2014/main" id="{C8CA05AF-9CB0-40FB-854C-9081C93C8BED}"/>
            </a:ext>
          </a:extLst>
        </xdr:cNvPr>
        <xdr:cNvSpPr txBox="1"/>
      </xdr:nvSpPr>
      <xdr:spPr>
        <a:xfrm>
          <a:off x="673100" y="114300"/>
          <a:ext cx="11671300" cy="6000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u="sng">
              <a:latin typeface="Times New Roman" panose="02020603050405020304" pitchFamily="18" charset="0"/>
              <a:cs typeface="Times New Roman" panose="02020603050405020304" pitchFamily="18" charset="0"/>
            </a:rPr>
            <a:t>Q</a:t>
          </a:r>
          <a:r>
            <a:rPr lang="en-US" sz="1200" b="1" i="0" u="sng">
              <a:solidFill>
                <a:schemeClr val="dk1"/>
              </a:solidFill>
              <a:effectLst/>
              <a:latin typeface="Times New Roman" panose="02020603050405020304" pitchFamily="18" charset="0"/>
              <a:ea typeface="+mn-ea"/>
              <a:cs typeface="Times New Roman" panose="02020603050405020304" pitchFamily="18" charset="0"/>
            </a:rPr>
            <a:t>1.  </a:t>
          </a:r>
          <a:r>
            <a:rPr lang="en-US" sz="1200" b="1" i="0">
              <a:solidFill>
                <a:schemeClr val="dk1"/>
              </a:solidFill>
              <a:effectLst/>
              <a:latin typeface="Times New Roman" panose="02020603050405020304" pitchFamily="18" charset="0"/>
              <a:ea typeface="+mn-ea"/>
              <a:cs typeface="Times New Roman" panose="02020603050405020304" pitchFamily="18" charset="0"/>
            </a:rPr>
            <a:t>What is the correlation among the various independent x-variables?  Are there any combinations of variables that might cause problems if included together in a model?</a:t>
          </a:r>
          <a:endParaRPr lang="en-US" sz="1200" b="1">
            <a:latin typeface="Times New Roman" panose="02020603050405020304" pitchFamily="18"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66675</xdr:colOff>
      <xdr:row>0</xdr:row>
      <xdr:rowOff>161925</xdr:rowOff>
    </xdr:from>
    <xdr:to>
      <xdr:col>11</xdr:col>
      <xdr:colOff>228600</xdr:colOff>
      <xdr:row>3</xdr:row>
      <xdr:rowOff>19050</xdr:rowOff>
    </xdr:to>
    <xdr:sp macro="" textlink="">
      <xdr:nvSpPr>
        <xdr:cNvPr id="2" name="TextBox 1">
          <a:extLst>
            <a:ext uri="{FF2B5EF4-FFF2-40B4-BE49-F238E27FC236}">
              <a16:creationId xmlns:a16="http://schemas.microsoft.com/office/drawing/2014/main" id="{EAE1A301-E4C8-4F06-A237-06FB6A950D4D}"/>
            </a:ext>
          </a:extLst>
        </xdr:cNvPr>
        <xdr:cNvSpPr txBox="1"/>
      </xdr:nvSpPr>
      <xdr:spPr>
        <a:xfrm>
          <a:off x="66675" y="161925"/>
          <a:ext cx="7096125" cy="428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u="sng">
              <a:latin typeface="Times New Roman" panose="02020603050405020304" pitchFamily="18" charset="0"/>
              <a:cs typeface="Times New Roman" panose="02020603050405020304" pitchFamily="18" charset="0"/>
            </a:rPr>
            <a:t>Q</a:t>
          </a:r>
          <a:r>
            <a:rPr lang="en-US" sz="1200" b="1" i="0" u="sng">
              <a:solidFill>
                <a:schemeClr val="dk1"/>
              </a:solidFill>
              <a:effectLst/>
              <a:latin typeface="Times New Roman" panose="02020603050405020304" pitchFamily="18" charset="0"/>
              <a:ea typeface="+mn-ea"/>
              <a:cs typeface="Times New Roman" panose="02020603050405020304" pitchFamily="18" charset="0"/>
            </a:rPr>
            <a:t>3.</a:t>
          </a:r>
          <a:r>
            <a:rPr lang="en-US" sz="1200" b="1" i="0">
              <a:solidFill>
                <a:schemeClr val="dk1"/>
              </a:solidFill>
              <a:effectLst/>
              <a:latin typeface="Times New Roman" panose="02020603050405020304" pitchFamily="18" charset="0"/>
              <a:ea typeface="+mn-ea"/>
              <a:cs typeface="Times New Roman" panose="02020603050405020304" pitchFamily="18" charset="0"/>
            </a:rPr>
            <a:t>  In Excel, use the Regression taool to estimate this model.</a:t>
          </a:r>
          <a:endParaRPr lang="en-US" sz="1200" b="1">
            <a:latin typeface="Times New Roman" panose="02020603050405020304" pitchFamily="18" charset="0"/>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542925</xdr:colOff>
      <xdr:row>19</xdr:row>
      <xdr:rowOff>133350</xdr:rowOff>
    </xdr:from>
    <xdr:to>
      <xdr:col>11</xdr:col>
      <xdr:colOff>276225</xdr:colOff>
      <xdr:row>25</xdr:row>
      <xdr:rowOff>19050</xdr:rowOff>
    </xdr:to>
    <xdr:sp macro="" textlink="">
      <xdr:nvSpPr>
        <xdr:cNvPr id="2" name="TextBox 1">
          <a:extLst>
            <a:ext uri="{FF2B5EF4-FFF2-40B4-BE49-F238E27FC236}">
              <a16:creationId xmlns:a16="http://schemas.microsoft.com/office/drawing/2014/main" id="{1E5D54FE-6B73-4F95-9E99-75549AD01245}"/>
            </a:ext>
          </a:extLst>
        </xdr:cNvPr>
        <xdr:cNvSpPr txBox="1"/>
      </xdr:nvSpPr>
      <xdr:spPr>
        <a:xfrm>
          <a:off x="1152525" y="2628900"/>
          <a:ext cx="6219825" cy="1028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200" b="1" u="sng">
              <a:latin typeface="Times New Roman" panose="02020603050405020304" pitchFamily="18" charset="0"/>
              <a:cs typeface="Times New Roman" panose="02020603050405020304" pitchFamily="18" charset="0"/>
            </a:rPr>
            <a:t>Q5. </a:t>
          </a:r>
          <a:r>
            <a:rPr lang="en-US" sz="1200" b="1" i="0" u="none">
              <a:solidFill>
                <a:schemeClr val="dk1"/>
              </a:solidFill>
              <a:effectLst/>
              <a:latin typeface="Times New Roman" panose="02020603050405020304" pitchFamily="18" charset="0"/>
              <a:ea typeface="+mn-ea"/>
              <a:cs typeface="Times New Roman" panose="02020603050405020304" pitchFamily="18" charset="0"/>
            </a:rPr>
            <a:t> </a:t>
          </a:r>
          <a:r>
            <a:rPr lang="en-US" sz="1200" b="1" i="0">
              <a:solidFill>
                <a:schemeClr val="dk1"/>
              </a:solidFill>
              <a:effectLst/>
              <a:latin typeface="Times New Roman" panose="02020603050405020304" pitchFamily="18" charset="0"/>
              <a:ea typeface="+mn-ea"/>
              <a:cs typeface="Times New Roman" panose="02020603050405020304" pitchFamily="18" charset="0"/>
            </a:rPr>
            <a:t>Please calculate the mean absolute percentage error (MAPE) using the estimates obtained from NLS</a:t>
          </a:r>
          <a:r>
            <a:rPr lang="en-US" sz="1200" b="0" i="0">
              <a:solidFill>
                <a:schemeClr val="dk1"/>
              </a:solidFill>
              <a:effectLst/>
              <a:latin typeface="Times New Roman" panose="02020603050405020304" pitchFamily="18" charset="0"/>
              <a:ea typeface="+mn-ea"/>
              <a:cs typeface="Times New Roman" panose="02020603050405020304" pitchFamily="18" charset="0"/>
            </a:rPr>
            <a:t>.</a:t>
          </a:r>
        </a:p>
        <a:p>
          <a:endParaRPr lang="en-US" sz="1200" b="0" i="0">
            <a:solidFill>
              <a:schemeClr val="dk1"/>
            </a:solidFill>
            <a:effectLst/>
            <a:latin typeface="Times New Roman" panose="02020603050405020304" pitchFamily="18" charset="0"/>
            <a:ea typeface="+mn-ea"/>
            <a:cs typeface="Times New Roman" panose="02020603050405020304" pitchFamily="18" charset="0"/>
          </a:endParaRPr>
        </a:p>
        <a:p>
          <a:r>
            <a:rPr lang="en-US" sz="1200" b="0" i="0">
              <a:solidFill>
                <a:schemeClr val="dk1"/>
              </a:solidFill>
              <a:effectLst/>
              <a:latin typeface="Times New Roman" panose="02020603050405020304" pitchFamily="18" charset="0"/>
              <a:ea typeface="+mn-ea"/>
              <a:cs typeface="Times New Roman" panose="02020603050405020304" pitchFamily="18" charset="0"/>
            </a:rPr>
            <a:t>MAPE</a:t>
          </a:r>
          <a:r>
            <a:rPr lang="en-US" sz="1200" b="0" i="0" baseline="0">
              <a:solidFill>
                <a:schemeClr val="dk1"/>
              </a:solidFill>
              <a:effectLst/>
              <a:latin typeface="Times New Roman" panose="02020603050405020304" pitchFamily="18" charset="0"/>
              <a:ea typeface="+mn-ea"/>
              <a:cs typeface="Times New Roman" panose="02020603050405020304" pitchFamily="18" charset="0"/>
            </a:rPr>
            <a:t> is </a:t>
          </a:r>
          <a:r>
            <a:rPr lang="en-US" sz="1200" b="0" i="0" u="none" strike="noStrike">
              <a:solidFill>
                <a:schemeClr val="dk1"/>
              </a:solidFill>
              <a:effectLst/>
              <a:latin typeface="Times New Roman" panose="02020603050405020304" pitchFamily="18" charset="0"/>
              <a:ea typeface="+mn-ea"/>
              <a:cs typeface="Times New Roman" panose="02020603050405020304" pitchFamily="18" charset="0"/>
            </a:rPr>
            <a:t>0.053211549</a:t>
          </a:r>
          <a:r>
            <a:rPr lang="en-US" sz="1200">
              <a:latin typeface="Times New Roman" panose="02020603050405020304" pitchFamily="18" charset="0"/>
              <a:cs typeface="Times New Roman" panose="02020603050405020304" pitchFamily="18" charset="0"/>
            </a:rPr>
            <a:t> or 5.32% as shown in the "data</a:t>
          </a:r>
          <a:r>
            <a:rPr lang="en-US" sz="1200" baseline="0">
              <a:latin typeface="Times New Roman" panose="02020603050405020304" pitchFamily="18" charset="0"/>
              <a:cs typeface="Times New Roman" panose="02020603050405020304" pitchFamily="18" charset="0"/>
            </a:rPr>
            <a:t> with calculations work sheet</a:t>
          </a:r>
          <a:r>
            <a:rPr lang="en-US" sz="1200">
              <a:latin typeface="Times New Roman" panose="02020603050405020304" pitchFamily="18" charset="0"/>
              <a:cs typeface="Times New Roman" panose="02020603050405020304" pitchFamily="18" charset="0"/>
            </a:rPr>
            <a:t>"</a:t>
          </a:r>
          <a:endParaRPr lang="en-US" sz="1200" b="0" i="0">
            <a:solidFill>
              <a:schemeClr val="dk1"/>
            </a:solidFill>
            <a:effectLst/>
            <a:latin typeface="Times New Roman" panose="02020603050405020304" pitchFamily="18" charset="0"/>
            <a:ea typeface="+mn-ea"/>
            <a:cs typeface="Times New Roman" panose="02020603050405020304" pitchFamily="18" charset="0"/>
          </a:endParaRPr>
        </a:p>
        <a:p>
          <a:endParaRPr lang="en-US" sz="1200" b="0" i="0">
            <a:solidFill>
              <a:schemeClr val="dk1"/>
            </a:solidFill>
            <a:effectLst/>
            <a:latin typeface="Times New Roman" panose="02020603050405020304" pitchFamily="18" charset="0"/>
            <a:ea typeface="+mn-ea"/>
            <a:cs typeface="Times New Roman" panose="02020603050405020304" pitchFamily="18" charset="0"/>
          </a:endParaRPr>
        </a:p>
        <a:p>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2</xdr:col>
      <xdr:colOff>161925</xdr:colOff>
      <xdr:row>0</xdr:row>
      <xdr:rowOff>152400</xdr:rowOff>
    </xdr:from>
    <xdr:to>
      <xdr:col>11</xdr:col>
      <xdr:colOff>590550</xdr:colOff>
      <xdr:row>5</xdr:row>
      <xdr:rowOff>180975</xdr:rowOff>
    </xdr:to>
    <xdr:sp macro="" textlink="">
      <xdr:nvSpPr>
        <xdr:cNvPr id="3" name="TextBox 2">
          <a:extLst>
            <a:ext uri="{FF2B5EF4-FFF2-40B4-BE49-F238E27FC236}">
              <a16:creationId xmlns:a16="http://schemas.microsoft.com/office/drawing/2014/main" id="{BCE1EB74-0B53-4C56-8CEB-3B5BEDB86B2A}"/>
            </a:ext>
          </a:extLst>
        </xdr:cNvPr>
        <xdr:cNvSpPr txBox="1"/>
      </xdr:nvSpPr>
      <xdr:spPr>
        <a:xfrm>
          <a:off x="1381125" y="152400"/>
          <a:ext cx="6305550" cy="981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200" b="1" i="0" u="sng">
              <a:solidFill>
                <a:schemeClr val="dk1"/>
              </a:solidFill>
              <a:effectLst/>
              <a:latin typeface="Times New Roman" panose="02020603050405020304" pitchFamily="18" charset="0"/>
              <a:ea typeface="+mn-ea"/>
              <a:cs typeface="Times New Roman" panose="02020603050405020304" pitchFamily="18" charset="0"/>
            </a:rPr>
            <a:t>Q4. </a:t>
          </a:r>
          <a:r>
            <a:rPr lang="en-US" sz="1200" b="1" i="0" u="none">
              <a:solidFill>
                <a:schemeClr val="dk1"/>
              </a:solidFill>
              <a:effectLst/>
              <a:latin typeface="Times New Roman" panose="02020603050405020304" pitchFamily="18" charset="0"/>
              <a:ea typeface="+mn-ea"/>
              <a:cs typeface="Times New Roman" panose="02020603050405020304" pitchFamily="18" charset="0"/>
            </a:rPr>
            <a:t> </a:t>
          </a:r>
          <a:r>
            <a:rPr lang="en-US" sz="1200" b="1" i="0">
              <a:solidFill>
                <a:schemeClr val="dk1"/>
              </a:solidFill>
              <a:effectLst/>
              <a:latin typeface="Times New Roman" panose="02020603050405020304" pitchFamily="18" charset="0"/>
              <a:ea typeface="+mn-ea"/>
              <a:cs typeface="Times New Roman" panose="02020603050405020304" pitchFamily="18" charset="0"/>
            </a:rPr>
            <a:t>In Excel, use the Solver tool to obtain the same estimates via non-linear least squares (NLS) estimation.  How do these estimates compare to those obtained from the Regression tool</a:t>
          </a:r>
          <a:endParaRPr lang="en-US" sz="1200" b="1">
            <a:latin typeface="Times New Roman" panose="02020603050405020304" pitchFamily="18" charset="0"/>
            <a:cs typeface="Times New Roman" panose="02020603050405020304" pitchFamily="18"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Program%20Files%20(x86)/SigmaXL/V8/SigmaXL.xla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Program%20Files/SigmaXL/SigmaXL.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 Proportions Equivalence"/>
      <sheetName val="Type 1 Gage Study"/>
      <sheetName val="Normal Tolerance Interval"/>
      <sheetName val="2 Sample Equivalence"/>
      <sheetName val="2 Poisson Rates Equivalence"/>
      <sheetName val="1 Sample Equivalence - CI Mean"/>
      <sheetName val="Gage Bias Linearity"/>
      <sheetName val="1 Sample Z - CI Mean"/>
      <sheetName val="Chi_Square_8"/>
      <sheetName val="VA Process Load"/>
      <sheetName val="Att_MSA_Bin"/>
      <sheetName val="Att_MSA_Ordinal"/>
      <sheetName val="Att_MSA_Nominal"/>
      <sheetName val="Two-Factor 4-Run DOE"/>
      <sheetName val=" Cause &amp; Effect Template"/>
      <sheetName val="Value Stream Mapping"/>
      <sheetName val="Poisson Dist Probability"/>
      <sheetName val="Fishbone"/>
      <sheetName val="Binomial Dist Probability"/>
      <sheetName val="Inverse Normal Calc"/>
      <sheetName val="Lognormal Dist Probability"/>
      <sheetName val="Weibull Dist Probability"/>
      <sheetName val="Exponential Dist Probability"/>
      <sheetName val="Normal Dist Probability"/>
      <sheetName val="Hypergeometric Dist Probability"/>
      <sheetName val="Three-Factor 4-Run DOE"/>
      <sheetName val="Three-Factor 8-Run DOE"/>
      <sheetName val="Four-Factor 8-Run DOE"/>
      <sheetName val="Four-Factor 16-Run DOE"/>
      <sheetName val="Five-Factor 8-Run DOE"/>
      <sheetName val="Five-Factor 16-Run DOE"/>
      <sheetName val="2 Poisson Rates Test CI"/>
      <sheetName val="1 Sample StDev"/>
      <sheetName val="1 Sample t - CI Mean"/>
      <sheetName val="2 Proportions Test CI"/>
      <sheetName val="1 Proportion Test CI"/>
      <sheetName val="Minimum Sample Size Robust"/>
      <sheetName val="Pugh Matrix"/>
      <sheetName val="Attribute MSA"/>
      <sheetName val="Gage R&amp;R"/>
      <sheetName val="Sample Size Discrete"/>
      <sheetName val="Process Capability Ind"/>
      <sheetName val="Process Sigma Continuous"/>
      <sheetName val="Process Sigma Discrete"/>
      <sheetName val="Process Capability &amp; CI"/>
      <sheetName val="1 Proportion CI1"/>
      <sheetName val="2 Sample F-Test"/>
      <sheetName val="1 Sample CI StDev"/>
      <sheetName val="2 Sample t-Test Unequal Var"/>
      <sheetName val="2 Sample t-Test Equal Var"/>
      <sheetName val="Sample Size Continuous"/>
      <sheetName val="Options"/>
      <sheetName val="Ordinal Logistic"/>
      <sheetName val="2 Proportions Equivalence_old"/>
      <sheetName val="Binary Logistic"/>
      <sheetName val="Distfit"/>
      <sheetName val="Multiple Regression"/>
      <sheetName val="Johnson"/>
      <sheetName val="Nonnormal Weibull"/>
      <sheetName val="Prioritization Matrix"/>
      <sheetName val=" Fishbone"/>
      <sheetName val="Cause &amp; Effect (Fishbone)"/>
      <sheetName val="C (Count) Control Chart"/>
      <sheetName val="Individuals Control Chart"/>
      <sheetName val="Run Chart"/>
      <sheetName val="Histogram"/>
      <sheetName val="Pareto Chart"/>
      <sheetName val="IPO Diagram"/>
      <sheetName val="Rough data"/>
      <sheetName val="Takt Time"/>
      <sheetName val="Weibull"/>
      <sheetName val="DOE_Lookup"/>
      <sheetName val="Gage R&amp;R (Crossed) WKS"/>
      <sheetName val="DOE_Analyze"/>
      <sheetName val="MISC"/>
      <sheetName val="DOE"/>
      <sheetName val="Gage_R&amp;R"/>
      <sheetName val="xbarlook"/>
      <sheetName val="SampleCharts"/>
      <sheetName val="SampleMultiCharts"/>
      <sheetName val="Sheet1"/>
      <sheetName val="Recall"/>
      <sheetName val="Sheet2"/>
      <sheetName val="One-Way Chi-Square"/>
      <sheetName val="Sheet3"/>
      <sheetName val="ppforpivot1"/>
    </sheetNames>
    <sheetDataSet>
      <sheetData sheetId="0"/>
      <sheetData sheetId="1"/>
      <sheetData sheetId="2"/>
      <sheetData sheetId="3"/>
      <sheetData sheetId="4"/>
      <sheetData sheetId="5">
        <row r="8">
          <cell r="G8">
            <v>0</v>
          </cell>
        </row>
        <row r="9">
          <cell r="G9">
            <v>0.5</v>
          </cell>
        </row>
        <row r="10">
          <cell r="G10">
            <v>-0.5</v>
          </cell>
        </row>
        <row r="16">
          <cell r="G16">
            <v>0</v>
          </cell>
        </row>
        <row r="19">
          <cell r="G19">
            <v>2.7386127875258306</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shbone5"/>
      <sheetName val="Prioritization Matrix"/>
      <sheetName val=" Cause &amp; Effect (Fishbone)"/>
      <sheetName val=" Cause &amp; Effect Template"/>
      <sheetName val=" Fishbone"/>
      <sheetName val="Multiple Regression"/>
      <sheetName val="Cause &amp; Effect (Fishbone)"/>
      <sheetName val="Fishbone"/>
      <sheetName val=" FMEA"/>
      <sheetName val="C (Count) Control Chart"/>
      <sheetName val="Individuals Control Chart"/>
      <sheetName val="Run Chart"/>
      <sheetName val="Histogram"/>
      <sheetName val="SIPOC"/>
      <sheetName val="Pareto Chart"/>
      <sheetName val="VA Process Load"/>
      <sheetName val="IPO Diagram"/>
      <sheetName val="OEE"/>
      <sheetName val="Stakeholder Analysis"/>
      <sheetName val="Rough data"/>
      <sheetName val="Takt Time"/>
      <sheetName val="Pugh Matrix"/>
      <sheetName val="30by30"/>
      <sheetName val="20by20"/>
      <sheetName val="10by10"/>
      <sheetName val="Charter"/>
      <sheetName val="Measurement Plan"/>
      <sheetName val="Control Plan"/>
      <sheetName val="Gage R&amp;R"/>
      <sheetName val="Weibull"/>
      <sheetName val="DOE_Lookup"/>
      <sheetName val="Att_MSA_Bin"/>
      <sheetName val="Gage R&amp;R (Crossed) WKS"/>
      <sheetName val="DOE_Analyze"/>
      <sheetName val="MISC"/>
      <sheetName val="DOE"/>
      <sheetName val="Sheet5"/>
      <sheetName val="Sheet4"/>
      <sheetName val="Sheet3"/>
      <sheetName val="Gage_R&amp;R"/>
      <sheetName val="FMEA"/>
      <sheetName val="Attribute MSA"/>
      <sheetName val="Process Sigma Continuous"/>
      <sheetName val="Sheet2"/>
      <sheetName val="Sheet1"/>
      <sheetName val="xbarlook"/>
      <sheetName val="ppforpivot1"/>
      <sheetName val="Process Sigma Discrete"/>
      <sheetName val="SampleCharts"/>
      <sheetName val="SampleMultiCharts"/>
      <sheetName val="Five-Factor 16-Run DOE"/>
      <sheetName val="Four-Factor 16-Run DOE"/>
      <sheetName val="Three-Factor 8-Run DOE"/>
      <sheetName val="Four-Factor 8-Run DOE"/>
      <sheetName val="Five-Factor 8-Run DOE"/>
      <sheetName val="Two-Factor 4-Run DOE"/>
      <sheetName val="Three-Factor 4-Run DOE"/>
      <sheetName val="C&amp;E Matrix"/>
      <sheetName val="Binary Logistic"/>
      <sheetName val="Ordinal Logistic Regression"/>
      <sheetName val="Sample Size Discrete"/>
      <sheetName val="Value Stream Mapping"/>
      <sheetName val="Process Capability Ind"/>
      <sheetName val="Process Capability &amp; CI"/>
      <sheetName val="1 Proportion CI"/>
      <sheetName val="2 Sample F-Test"/>
      <sheetName val="1 Sample CI StDev"/>
      <sheetName val="2 Sample t-Test Unequal Var"/>
      <sheetName val="2 Sample t-Test Equal Var"/>
      <sheetName val="1 Sample t - CI Mean"/>
      <sheetName val="Sample Size Continuous"/>
      <sheetName val="Poisson Dist Probability"/>
      <sheetName val="Binomial Dist Probability"/>
      <sheetName val="Inverse Normal Calc"/>
      <sheetName val="Lognormal Dist Probability"/>
      <sheetName val="Weibull Dist Probability"/>
      <sheetName val="Exponential Dist Probability"/>
      <sheetName val="Normal Dist Probability"/>
      <sheetName val="Hypergeometric Dist Probability"/>
      <sheetName val="2 Proportions"/>
      <sheetName val="Distfit"/>
      <sheetName val="Johnson"/>
      <sheetName val="Nonnormal Weibull"/>
      <sheetName val="Solution Selection Matrix"/>
      <sheetName val="Cause &amp; Effect Template"/>
      <sheetName val="SigmaXL"/>
    </sheetNames>
    <sheetDataSet>
      <sheetData sheetId="0"/>
      <sheetData sheetId="1"/>
      <sheetData sheetId="2"/>
      <sheetData sheetId="3"/>
      <sheetData sheetId="4"/>
      <sheetData sheetId="5"/>
      <sheetData sheetId="6"/>
      <sheetData sheetId="7" refreshError="1"/>
      <sheetData sheetId="8"/>
      <sheetData sheetId="9"/>
      <sheetData sheetId="10"/>
      <sheetData sheetId="11"/>
      <sheetData sheetId="12"/>
      <sheetData sheetId="13"/>
      <sheetData sheetId="14"/>
      <sheetData sheetId="15"/>
      <sheetData sheetId="16"/>
      <sheetData sheetId="17"/>
      <sheetData sheetId="18"/>
      <sheetData sheetId="19">
        <row r="1">
          <cell r="A1" t="str">
            <v>test1</v>
          </cell>
        </row>
      </sheetData>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refreshError="1"/>
      <sheetData sheetId="56" refreshError="1"/>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refreshError="1"/>
      <sheetData sheetId="84" refreshError="1"/>
      <sheetData sheetId="8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9F140D-1ADF-4890-822A-E52E36C711DB}">
  <dimension ref="B5:M17"/>
  <sheetViews>
    <sheetView tabSelected="1" topLeftCell="A13" workbookViewId="0">
      <selection activeCell="S22" sqref="S22"/>
    </sheetView>
  </sheetViews>
  <sheetFormatPr baseColWidth="10" defaultColWidth="8.83203125" defaultRowHeight="15"/>
  <cols>
    <col min="2" max="2" width="18" bestFit="1" customWidth="1"/>
    <col min="3" max="11" width="12.83203125" bestFit="1" customWidth="1"/>
    <col min="12" max="12" width="19.33203125" bestFit="1" customWidth="1"/>
    <col min="13" max="13" width="7.33203125" bestFit="1" customWidth="1"/>
  </cols>
  <sheetData>
    <row r="5" spans="2:13" ht="16" thickBot="1"/>
    <row r="6" spans="2:13" ht="17" thickBot="1">
      <c r="B6" s="18"/>
      <c r="C6" s="19" t="s">
        <v>71</v>
      </c>
      <c r="D6" s="19" t="s">
        <v>67</v>
      </c>
      <c r="E6" s="19" t="s">
        <v>68</v>
      </c>
      <c r="F6" s="19" t="s">
        <v>69</v>
      </c>
      <c r="G6" s="19" t="s">
        <v>70</v>
      </c>
      <c r="H6" s="19" t="s">
        <v>1</v>
      </c>
      <c r="I6" s="19" t="s">
        <v>2</v>
      </c>
      <c r="J6" s="19" t="s">
        <v>3</v>
      </c>
      <c r="K6" s="19" t="s">
        <v>4</v>
      </c>
      <c r="L6" s="19" t="s">
        <v>8</v>
      </c>
      <c r="M6" s="20" t="s">
        <v>5</v>
      </c>
    </row>
    <row r="7" spans="2:13" ht="16">
      <c r="B7" s="21" t="s">
        <v>71</v>
      </c>
      <c r="C7" s="16">
        <v>1</v>
      </c>
      <c r="D7" s="16"/>
      <c r="E7" s="16"/>
      <c r="F7" s="16"/>
      <c r="G7" s="16"/>
      <c r="H7" s="16"/>
      <c r="I7" s="16"/>
      <c r="J7" s="16"/>
      <c r="K7" s="16"/>
      <c r="L7" s="16"/>
      <c r="M7" s="22"/>
    </row>
    <row r="8" spans="2:13" ht="16">
      <c r="B8" s="21" t="s">
        <v>67</v>
      </c>
      <c r="C8" s="16">
        <v>-7.7018860318570012E-2</v>
      </c>
      <c r="D8" s="16">
        <v>1</v>
      </c>
      <c r="E8" s="16"/>
      <c r="F8" s="16"/>
      <c r="G8" s="16"/>
      <c r="H8" s="16"/>
      <c r="I8" s="16"/>
      <c r="J8" s="16"/>
      <c r="K8" s="16"/>
      <c r="L8" s="16"/>
      <c r="M8" s="22"/>
    </row>
    <row r="9" spans="2:13" ht="16">
      <c r="B9" s="23" t="s">
        <v>68</v>
      </c>
      <c r="C9" s="16">
        <v>-4.7553495054996155E-2</v>
      </c>
      <c r="D9" s="24">
        <v>0.87349764509758376</v>
      </c>
      <c r="E9" s="16">
        <v>1</v>
      </c>
      <c r="F9" s="16"/>
      <c r="G9" s="16"/>
      <c r="H9" s="16"/>
      <c r="I9" s="16"/>
      <c r="J9" s="16"/>
      <c r="K9" s="16"/>
      <c r="L9" s="16"/>
      <c r="M9" s="22"/>
    </row>
    <row r="10" spans="2:13" ht="16">
      <c r="B10" s="23" t="s">
        <v>69</v>
      </c>
      <c r="C10" s="24">
        <v>0.97109817246354457</v>
      </c>
      <c r="D10" s="16">
        <v>-6.3435582227753168E-2</v>
      </c>
      <c r="E10" s="16">
        <v>-3.0116911607155343E-2</v>
      </c>
      <c r="F10" s="16">
        <v>1</v>
      </c>
      <c r="G10" s="16"/>
      <c r="H10" s="16"/>
      <c r="I10" s="16"/>
      <c r="J10" s="16"/>
      <c r="K10" s="16"/>
      <c r="L10" s="16"/>
      <c r="M10" s="22"/>
    </row>
    <row r="11" spans="2:13" ht="16">
      <c r="B11" s="23" t="s">
        <v>70</v>
      </c>
      <c r="C11" s="24">
        <v>0.99013339385337029</v>
      </c>
      <c r="D11" s="16">
        <v>-0.12137437685997648</v>
      </c>
      <c r="E11" s="16">
        <v>-7.3596168771610473E-2</v>
      </c>
      <c r="F11" s="24">
        <v>0.96060071702238081</v>
      </c>
      <c r="G11" s="16">
        <v>1</v>
      </c>
      <c r="H11" s="16"/>
      <c r="I11" s="16"/>
      <c r="J11" s="16"/>
      <c r="K11" s="16"/>
      <c r="L11" s="16"/>
      <c r="M11" s="22"/>
    </row>
    <row r="12" spans="2:13" ht="16">
      <c r="B12" s="21" t="s">
        <v>1</v>
      </c>
      <c r="C12" s="16">
        <v>0.42198145233255691</v>
      </c>
      <c r="D12" s="16">
        <v>0.54964948305615902</v>
      </c>
      <c r="E12" s="16">
        <v>0.46996228826125847</v>
      </c>
      <c r="F12" s="16">
        <v>0.39302429240844822</v>
      </c>
      <c r="G12" s="16">
        <v>0.37176599421258938</v>
      </c>
      <c r="H12" s="16">
        <v>1</v>
      </c>
      <c r="I12" s="16"/>
      <c r="J12" s="16"/>
      <c r="K12" s="16"/>
      <c r="L12" s="16"/>
      <c r="M12" s="22"/>
    </row>
    <row r="13" spans="2:13" ht="16">
      <c r="B13" s="21" t="s">
        <v>2</v>
      </c>
      <c r="C13" s="16">
        <v>-0.28099176030511114</v>
      </c>
      <c r="D13" s="16">
        <v>-1.8808300651648121E-2</v>
      </c>
      <c r="E13" s="16">
        <v>6.4841920452703136E-2</v>
      </c>
      <c r="F13" s="16">
        <v>-0.18854552212291581</v>
      </c>
      <c r="G13" s="16">
        <v>-0.20055497480565462</v>
      </c>
      <c r="H13" s="16">
        <v>-0.42465217953150924</v>
      </c>
      <c r="I13" s="16">
        <v>1</v>
      </c>
      <c r="J13" s="16"/>
      <c r="K13" s="16"/>
      <c r="L13" s="16"/>
      <c r="M13" s="22"/>
    </row>
    <row r="14" spans="2:13" ht="16">
      <c r="B14" s="21" t="s">
        <v>3</v>
      </c>
      <c r="C14" s="16">
        <v>-0.15461725603237006</v>
      </c>
      <c r="D14" s="16">
        <v>6.9910935355674525E-2</v>
      </c>
      <c r="E14" s="16">
        <v>8.3588325942198963E-2</v>
      </c>
      <c r="F14" s="16">
        <v>8.2633735157756155E-2</v>
      </c>
      <c r="G14" s="16">
        <v>-0.16263638418456131</v>
      </c>
      <c r="H14" s="16">
        <v>-0.12105140006633217</v>
      </c>
      <c r="I14" s="16">
        <v>0.33362196667078048</v>
      </c>
      <c r="J14" s="16">
        <v>1</v>
      </c>
      <c r="K14" s="16"/>
      <c r="L14" s="16"/>
      <c r="M14" s="22"/>
    </row>
    <row r="15" spans="2:13" ht="16">
      <c r="B15" s="21" t="s">
        <v>4</v>
      </c>
      <c r="C15" s="16">
        <v>-0.19713574379504711</v>
      </c>
      <c r="D15" s="16">
        <v>-0.29414830157881749</v>
      </c>
      <c r="E15" s="16">
        <v>-0.18092798360510887</v>
      </c>
      <c r="F15" s="16">
        <v>-0.19705312762288507</v>
      </c>
      <c r="G15" s="16">
        <v>-5.8294271716025407E-2</v>
      </c>
      <c r="H15" s="16">
        <v>-0.42395508185226882</v>
      </c>
      <c r="I15" s="16">
        <v>0.61429219117058509</v>
      </c>
      <c r="J15" s="16">
        <v>-3.4480321497329276E-2</v>
      </c>
      <c r="K15" s="16">
        <v>1</v>
      </c>
      <c r="L15" s="16"/>
      <c r="M15" s="22"/>
    </row>
    <row r="16" spans="2:13" ht="16">
      <c r="B16" s="21" t="s">
        <v>8</v>
      </c>
      <c r="C16" s="16">
        <v>1.2298811837479818E-2</v>
      </c>
      <c r="D16" s="16">
        <v>0.25314729994549984</v>
      </c>
      <c r="E16" s="16">
        <v>0.38799681155837895</v>
      </c>
      <c r="F16" s="16">
        <v>4.1931803679505046E-2</v>
      </c>
      <c r="G16" s="16">
        <v>-2.5532514819267191E-2</v>
      </c>
      <c r="H16" s="16">
        <v>0.44754773031032774</v>
      </c>
      <c r="I16" s="16">
        <v>-0.41560727615419357</v>
      </c>
      <c r="J16" s="16">
        <v>0.12313157609956006</v>
      </c>
      <c r="K16" s="16">
        <v>-0.27422953267393474</v>
      </c>
      <c r="L16" s="16">
        <v>1</v>
      </c>
      <c r="M16" s="22"/>
    </row>
    <row r="17" spans="2:13" ht="17" thickBot="1">
      <c r="B17" s="25" t="s">
        <v>5</v>
      </c>
      <c r="C17" s="17">
        <v>3.1470059256972584E-2</v>
      </c>
      <c r="D17" s="17">
        <v>0.21342784280835714</v>
      </c>
      <c r="E17" s="17">
        <v>2.9764808751883198E-2</v>
      </c>
      <c r="F17" s="17">
        <v>2.2772127533896949E-4</v>
      </c>
      <c r="G17" s="17">
        <v>-2.2302929347893359E-2</v>
      </c>
      <c r="H17" s="17">
        <v>0.25788857058869319</v>
      </c>
      <c r="I17" s="17">
        <v>-0.52134655959795451</v>
      </c>
      <c r="J17" s="17">
        <v>-0.10662996816650171</v>
      </c>
      <c r="K17" s="17">
        <v>-0.36100775060634427</v>
      </c>
      <c r="L17" s="17">
        <v>0.22280515627130326</v>
      </c>
      <c r="M17" s="26">
        <v>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BB60F7-E014-4B20-93F2-66DAD11C81F4}">
  <dimension ref="B5:J29"/>
  <sheetViews>
    <sheetView workbookViewId="0">
      <selection activeCell="E17" sqref="E17"/>
    </sheetView>
  </sheetViews>
  <sheetFormatPr baseColWidth="10" defaultColWidth="8.83203125" defaultRowHeight="16"/>
  <cols>
    <col min="1" max="1" width="8.83203125" style="15"/>
    <col min="2" max="2" width="15.6640625" style="15" bestFit="1" customWidth="1"/>
    <col min="3" max="3" width="12.6640625" style="15" bestFit="1" customWidth="1"/>
    <col min="4" max="4" width="13.1640625" style="15" bestFit="1" customWidth="1"/>
    <col min="5" max="5" width="12.6640625" style="15" bestFit="1" customWidth="1"/>
    <col min="6" max="6" width="12.1640625" style="15" bestFit="1" customWidth="1"/>
    <col min="7" max="10" width="12.6640625" style="15" bestFit="1" customWidth="1"/>
    <col min="11" max="16384" width="8.83203125" style="15"/>
  </cols>
  <sheetData>
    <row r="5" spans="2:7">
      <c r="B5" s="15" t="s">
        <v>72</v>
      </c>
    </row>
    <row r="6" spans="2:7" ht="17" thickBot="1"/>
    <row r="7" spans="2:7" ht="17" thickBot="1">
      <c r="B7" s="27" t="s">
        <v>73</v>
      </c>
      <c r="C7" s="27"/>
    </row>
    <row r="8" spans="2:7">
      <c r="B8" s="21" t="s">
        <v>74</v>
      </c>
      <c r="C8" s="22">
        <v>0.99811054133566068</v>
      </c>
    </row>
    <row r="9" spans="2:7">
      <c r="B9" s="21" t="s">
        <v>75</v>
      </c>
      <c r="C9" s="22">
        <v>0.99622465272536553</v>
      </c>
    </row>
    <row r="10" spans="2:7">
      <c r="B10" s="21" t="s">
        <v>76</v>
      </c>
      <c r="C10" s="22">
        <v>0.99550553895876859</v>
      </c>
    </row>
    <row r="11" spans="2:7">
      <c r="B11" s="21" t="s">
        <v>77</v>
      </c>
      <c r="C11" s="22">
        <v>7.003768669914516E-2</v>
      </c>
    </row>
    <row r="12" spans="2:7" ht="17" thickBot="1">
      <c r="B12" s="25" t="s">
        <v>78</v>
      </c>
      <c r="C12" s="26">
        <v>51</v>
      </c>
    </row>
    <row r="14" spans="2:7" ht="17" thickBot="1">
      <c r="B14" s="15" t="s">
        <v>79</v>
      </c>
    </row>
    <row r="15" spans="2:7" ht="17" thickBot="1">
      <c r="B15" s="18"/>
      <c r="C15" s="19" t="s">
        <v>83</v>
      </c>
      <c r="D15" s="19" t="s">
        <v>84</v>
      </c>
      <c r="E15" s="19" t="s">
        <v>85</v>
      </c>
      <c r="F15" s="19" t="s">
        <v>86</v>
      </c>
      <c r="G15" s="20" t="s">
        <v>87</v>
      </c>
    </row>
    <row r="16" spans="2:7">
      <c r="B16" s="21" t="s">
        <v>80</v>
      </c>
      <c r="C16" s="16">
        <v>8</v>
      </c>
      <c r="D16" s="16">
        <v>54.364231740765575</v>
      </c>
      <c r="E16" s="16">
        <v>6.7955289675956969</v>
      </c>
      <c r="F16" s="16">
        <v>1385.35055091443</v>
      </c>
      <c r="G16" s="22">
        <v>2.6157837725494913E-48</v>
      </c>
    </row>
    <row r="17" spans="2:10">
      <c r="B17" s="21" t="s">
        <v>81</v>
      </c>
      <c r="C17" s="16">
        <v>42</v>
      </c>
      <c r="D17" s="16">
        <v>0.20602165744303988</v>
      </c>
      <c r="E17" s="16">
        <v>4.9052775581676158E-3</v>
      </c>
      <c r="F17" s="16"/>
      <c r="G17" s="22"/>
    </row>
    <row r="18" spans="2:10" ht="17" thickBot="1">
      <c r="B18" s="25" t="s">
        <v>0</v>
      </c>
      <c r="C18" s="17">
        <v>50</v>
      </c>
      <c r="D18" s="17">
        <v>54.570253398208614</v>
      </c>
      <c r="E18" s="17"/>
      <c r="F18" s="17"/>
      <c r="G18" s="26"/>
    </row>
    <row r="19" spans="2:10" ht="17" thickBot="1"/>
    <row r="20" spans="2:10" ht="17" thickBot="1">
      <c r="B20" s="18"/>
      <c r="C20" s="19" t="s">
        <v>88</v>
      </c>
      <c r="D20" s="19" t="s">
        <v>77</v>
      </c>
      <c r="E20" s="19" t="s">
        <v>89</v>
      </c>
      <c r="F20" s="19" t="s">
        <v>90</v>
      </c>
      <c r="G20" s="19" t="s">
        <v>91</v>
      </c>
      <c r="H20" s="19" t="s">
        <v>92</v>
      </c>
      <c r="I20" s="19" t="s">
        <v>93</v>
      </c>
      <c r="J20" s="20" t="s">
        <v>94</v>
      </c>
    </row>
    <row r="21" spans="2:10">
      <c r="B21" s="21" t="s">
        <v>82</v>
      </c>
      <c r="C21" s="16">
        <v>-5.9595381504413742</v>
      </c>
      <c r="D21" s="16">
        <v>0.98236144378286228</v>
      </c>
      <c r="E21" s="16">
        <v>-6.0665432139645841</v>
      </c>
      <c r="F21" s="16">
        <v>3.1861235029111524E-7</v>
      </c>
      <c r="G21" s="16">
        <v>-7.9420238056938803</v>
      </c>
      <c r="H21" s="16">
        <v>-3.9770524951888682</v>
      </c>
      <c r="I21" s="16">
        <v>-7.9420238056938803</v>
      </c>
      <c r="J21" s="22">
        <v>-3.9770524951888682</v>
      </c>
    </row>
    <row r="22" spans="2:10">
      <c r="B22" s="21" t="s">
        <v>71</v>
      </c>
      <c r="C22" s="16">
        <v>1.0464428610392371</v>
      </c>
      <c r="D22" s="16">
        <v>1.1908358054040879E-2</v>
      </c>
      <c r="E22" s="16">
        <v>87.874655455471995</v>
      </c>
      <c r="F22" s="16">
        <v>3.0573600774988426E-49</v>
      </c>
      <c r="G22" s="16">
        <v>1.0224108215397665</v>
      </c>
      <c r="H22" s="16">
        <v>1.0704749005387078</v>
      </c>
      <c r="I22" s="16">
        <v>1.0224108215397665</v>
      </c>
      <c r="J22" s="22">
        <v>1.0704749005387078</v>
      </c>
    </row>
    <row r="23" spans="2:10">
      <c r="B23" s="21" t="s">
        <v>67</v>
      </c>
      <c r="C23" s="16">
        <v>0.42623378931050393</v>
      </c>
      <c r="D23" s="16">
        <v>8.7676024084534773E-2</v>
      </c>
      <c r="E23" s="16">
        <v>4.8614634817329447</v>
      </c>
      <c r="F23" s="16">
        <v>1.66714499524848E-5</v>
      </c>
      <c r="G23" s="16">
        <v>0.2492964093296349</v>
      </c>
      <c r="H23" s="16">
        <v>0.60317116929137293</v>
      </c>
      <c r="I23" s="16">
        <v>0.2492964093296349</v>
      </c>
      <c r="J23" s="22">
        <v>0.60317116929137293</v>
      </c>
    </row>
    <row r="24" spans="2:10">
      <c r="B24" s="21" t="s">
        <v>1</v>
      </c>
      <c r="C24" s="16">
        <v>-4.549726316482065E-3</v>
      </c>
      <c r="D24" s="16">
        <v>1.122489891629654E-3</v>
      </c>
      <c r="E24" s="16">
        <v>-4.0532448001617887</v>
      </c>
      <c r="F24" s="16">
        <v>2.1373580307324665E-4</v>
      </c>
      <c r="G24" s="16">
        <v>-6.8150026283785303E-3</v>
      </c>
      <c r="H24" s="16">
        <v>-2.2844500045856001E-3</v>
      </c>
      <c r="I24" s="16">
        <v>-6.8150026283785303E-3</v>
      </c>
      <c r="J24" s="22">
        <v>-2.2844500045856001E-3</v>
      </c>
    </row>
    <row r="25" spans="2:10">
      <c r="B25" s="21" t="s">
        <v>2</v>
      </c>
      <c r="C25" s="16">
        <v>1.7967094788605424E-3</v>
      </c>
      <c r="D25" s="16">
        <v>2.470165517332072E-3</v>
      </c>
      <c r="E25" s="16">
        <v>0.72736400304101778</v>
      </c>
      <c r="F25" s="16">
        <v>0.47103831992634138</v>
      </c>
      <c r="G25" s="16">
        <v>-3.1882863546003732E-3</v>
      </c>
      <c r="H25" s="16">
        <v>6.7817053123214576E-3</v>
      </c>
      <c r="I25" s="16">
        <v>-3.1882863546003732E-3</v>
      </c>
      <c r="J25" s="22">
        <v>6.7817053123214576E-3</v>
      </c>
    </row>
    <row r="26" spans="2:10">
      <c r="B26" s="21" t="s">
        <v>3</v>
      </c>
      <c r="C26" s="16">
        <v>2.876252401875292E-2</v>
      </c>
      <c r="D26" s="16">
        <v>1.3668376165880942E-2</v>
      </c>
      <c r="E26" s="16">
        <v>2.1043117097223338</v>
      </c>
      <c r="F26" s="16">
        <v>4.1376982429538745E-2</v>
      </c>
      <c r="G26" s="16">
        <v>1.1786241711488447E-3</v>
      </c>
      <c r="H26" s="16">
        <v>5.6346423866356993E-2</v>
      </c>
      <c r="I26" s="16">
        <v>1.1786241711488447E-3</v>
      </c>
      <c r="J26" s="22">
        <v>5.6346423866356993E-2</v>
      </c>
    </row>
    <row r="27" spans="2:10">
      <c r="B27" s="21" t="s">
        <v>4</v>
      </c>
      <c r="C27" s="16">
        <v>3.9466006575594702E-2</v>
      </c>
      <c r="D27" s="16">
        <v>9.2731459058269378E-3</v>
      </c>
      <c r="E27" s="16">
        <v>4.2559458220964226</v>
      </c>
      <c r="F27" s="16">
        <v>1.1417272778827531E-4</v>
      </c>
      <c r="G27" s="16">
        <v>2.0752040495479573E-2</v>
      </c>
      <c r="H27" s="16">
        <v>5.817997265570983E-2</v>
      </c>
      <c r="I27" s="16">
        <v>2.0752040495479573E-2</v>
      </c>
      <c r="J27" s="22">
        <v>5.817997265570983E-2</v>
      </c>
    </row>
    <row r="28" spans="2:10">
      <c r="B28" s="21" t="s">
        <v>8</v>
      </c>
      <c r="C28" s="16">
        <v>1.0459959915044628E-2</v>
      </c>
      <c r="D28" s="16">
        <v>2.8164653650522334E-3</v>
      </c>
      <c r="E28" s="16">
        <v>3.713860658410987</v>
      </c>
      <c r="F28" s="16">
        <v>5.9576838206624875E-4</v>
      </c>
      <c r="G28" s="16">
        <v>4.7761026952108402E-3</v>
      </c>
      <c r="H28" s="16">
        <v>1.6143817134878415E-2</v>
      </c>
      <c r="I28" s="16">
        <v>4.7761026952108402E-3</v>
      </c>
      <c r="J28" s="22">
        <v>1.6143817134878415E-2</v>
      </c>
    </row>
    <row r="29" spans="2:10" ht="17" thickBot="1">
      <c r="B29" s="25" t="s">
        <v>5</v>
      </c>
      <c r="C29" s="17">
        <v>-0.31866583251210079</v>
      </c>
      <c r="D29" s="17">
        <v>6.5386280429952898E-2</v>
      </c>
      <c r="E29" s="17">
        <v>-4.8735886246577609</v>
      </c>
      <c r="F29" s="17">
        <v>1.6031280678363065E-5</v>
      </c>
      <c r="G29" s="17">
        <v>-0.45062068866314453</v>
      </c>
      <c r="H29" s="17">
        <v>-0.18671097636105702</v>
      </c>
      <c r="I29" s="17">
        <v>-0.45062068866314453</v>
      </c>
      <c r="J29" s="26">
        <v>-0.18671097636105702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1AD65-0880-405D-BCC3-9102B6AD99B4}">
  <dimension ref="A8:N18"/>
  <sheetViews>
    <sheetView workbookViewId="0">
      <selection activeCell="F27" sqref="F27"/>
    </sheetView>
  </sheetViews>
  <sheetFormatPr baseColWidth="10" defaultColWidth="8.83203125" defaultRowHeight="16"/>
  <cols>
    <col min="1" max="3" width="8.83203125" style="15"/>
    <col min="4" max="4" width="18" style="15" bestFit="1" customWidth="1"/>
    <col min="5" max="5" width="26" style="15" bestFit="1" customWidth="1"/>
    <col min="6" max="6" width="8.83203125" style="15" customWidth="1"/>
    <col min="7" max="7" width="9.5" style="15" customWidth="1"/>
    <col min="8" max="8" width="26.6640625" style="15" bestFit="1" customWidth="1"/>
    <col min="9" max="9" width="3" style="15" customWidth="1"/>
    <col min="10" max="10" width="9.83203125" style="15" bestFit="1" customWidth="1"/>
    <col min="11" max="14" width="8.83203125" style="15"/>
  </cols>
  <sheetData>
    <row r="8" spans="1:14" ht="17" thickBot="1"/>
    <row r="9" spans="1:14" s="14" customFormat="1" ht="45" customHeight="1">
      <c r="A9" s="29"/>
      <c r="B9" s="29"/>
      <c r="C9" s="29"/>
      <c r="D9" s="30"/>
      <c r="E9" s="31" t="s">
        <v>112</v>
      </c>
      <c r="F9" s="32"/>
      <c r="G9" s="33"/>
      <c r="H9" s="34" t="s">
        <v>107</v>
      </c>
      <c r="I9" s="35"/>
      <c r="J9" s="36" t="s">
        <v>113</v>
      </c>
      <c r="K9" s="29"/>
      <c r="L9" s="29"/>
      <c r="M9" s="29"/>
      <c r="N9" s="29"/>
    </row>
    <row r="10" spans="1:14">
      <c r="D10" s="37" t="s">
        <v>82</v>
      </c>
      <c r="E10" s="38">
        <f>'Q3'!C21</f>
        <v>-5.9595381504413742</v>
      </c>
      <c r="F10" s="39"/>
      <c r="G10" s="40" t="s">
        <v>96</v>
      </c>
      <c r="H10" s="41">
        <f>'Data with calculations'!K$2</f>
        <v>-5.9266587742204049</v>
      </c>
      <c r="I10" s="42"/>
      <c r="J10" s="43">
        <f>E10-H10</f>
        <v>-3.287937622096937E-2</v>
      </c>
    </row>
    <row r="11" spans="1:14">
      <c r="D11" s="37" t="s">
        <v>71</v>
      </c>
      <c r="E11" s="38">
        <f>'Q3'!C22</f>
        <v>1.0464428610392371</v>
      </c>
      <c r="F11" s="39"/>
      <c r="G11" s="40" t="s">
        <v>97</v>
      </c>
      <c r="H11" s="41">
        <f>'Data with calculations'!L$2</f>
        <v>1.0461286205613516</v>
      </c>
      <c r="I11" s="42"/>
      <c r="J11" s="43">
        <f t="shared" ref="J11:J18" si="0">E11-H11</f>
        <v>3.1424047788553011E-4</v>
      </c>
    </row>
    <row r="12" spans="1:14">
      <c r="D12" s="37" t="s">
        <v>67</v>
      </c>
      <c r="E12" s="38">
        <f>'Q3'!C23</f>
        <v>0.42623378931050393</v>
      </c>
      <c r="F12" s="39"/>
      <c r="G12" s="40" t="s">
        <v>98</v>
      </c>
      <c r="H12" s="41">
        <f>'Data with calculations'!M$2</f>
        <v>0.42392905964752936</v>
      </c>
      <c r="I12" s="42"/>
      <c r="J12" s="43">
        <f t="shared" si="0"/>
        <v>2.3047296629745695E-3</v>
      </c>
    </row>
    <row r="13" spans="1:14">
      <c r="D13" s="37" t="s">
        <v>1</v>
      </c>
      <c r="E13" s="38">
        <f>'Q3'!C24</f>
        <v>-4.549726316482065E-3</v>
      </c>
      <c r="F13" s="39"/>
      <c r="G13" s="40" t="s">
        <v>99</v>
      </c>
      <c r="H13" s="41">
        <f>'Data with calculations'!N$2</f>
        <v>-4.528474233085754E-3</v>
      </c>
      <c r="I13" s="42"/>
      <c r="J13" s="43">
        <f t="shared" si="0"/>
        <v>-2.125208339631094E-5</v>
      </c>
    </row>
    <row r="14" spans="1:14">
      <c r="D14" s="37" t="s">
        <v>2</v>
      </c>
      <c r="E14" s="38">
        <f>'Q3'!C25</f>
        <v>1.7967094788605424E-3</v>
      </c>
      <c r="F14" s="39"/>
      <c r="G14" s="44" t="s">
        <v>100</v>
      </c>
      <c r="H14" s="41">
        <f>'Data with calculations'!O$2</f>
        <v>1.7980696250576942E-3</v>
      </c>
      <c r="I14" s="42"/>
      <c r="J14" s="43">
        <f t="shared" si="0"/>
        <v>-1.3601461971517702E-6</v>
      </c>
    </row>
    <row r="15" spans="1:14">
      <c r="D15" s="37" t="s">
        <v>3</v>
      </c>
      <c r="E15" s="38">
        <f>'Q3'!C26</f>
        <v>2.876252401875292E-2</v>
      </c>
      <c r="F15" s="39"/>
      <c r="G15" s="44" t="s">
        <v>101</v>
      </c>
      <c r="H15" s="41">
        <f>'Data with calculations'!P$2</f>
        <v>2.87604936586024E-2</v>
      </c>
      <c r="I15" s="42"/>
      <c r="J15" s="43">
        <f t="shared" si="0"/>
        <v>2.0303601505206048E-6</v>
      </c>
    </row>
    <row r="16" spans="1:14">
      <c r="D16" s="37" t="s">
        <v>4</v>
      </c>
      <c r="E16" s="38">
        <f>'Q3'!C27</f>
        <v>3.9466006575594702E-2</v>
      </c>
      <c r="F16" s="39"/>
      <c r="G16" s="44" t="s">
        <v>102</v>
      </c>
      <c r="H16" s="41">
        <f>'Data with calculations'!Q$2</f>
        <v>3.9349332897709498E-2</v>
      </c>
      <c r="I16" s="42"/>
      <c r="J16" s="43">
        <f t="shared" si="0"/>
        <v>1.16673677885204E-4</v>
      </c>
    </row>
    <row r="17" spans="4:10">
      <c r="D17" s="37" t="s">
        <v>8</v>
      </c>
      <c r="E17" s="38">
        <f>'Q3'!C28</f>
        <v>1.0459959915044628E-2</v>
      </c>
      <c r="F17" s="39"/>
      <c r="G17" s="44" t="s">
        <v>103</v>
      </c>
      <c r="H17" s="41">
        <f>'Data with calculations'!R$2</f>
        <v>1.0438754511999342E-2</v>
      </c>
      <c r="I17" s="42"/>
      <c r="J17" s="43">
        <f t="shared" si="0"/>
        <v>2.1205403045286217E-5</v>
      </c>
    </row>
    <row r="18" spans="4:10" ht="17" thickBot="1">
      <c r="D18" s="45" t="s">
        <v>5</v>
      </c>
      <c r="E18" s="46">
        <f>'Q3'!C29</f>
        <v>-0.31866583251210079</v>
      </c>
      <c r="F18" s="39"/>
      <c r="G18" s="47" t="s">
        <v>104</v>
      </c>
      <c r="H18" s="48">
        <f>'Data with calculations'!S$2</f>
        <v>-0.31939514940642066</v>
      </c>
      <c r="I18" s="49"/>
      <c r="J18" s="50">
        <f t="shared" si="0"/>
        <v>7.2931689431987579E-4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9E11BE-D547-433E-974C-9A55C1312185}">
  <sheetPr>
    <tabColor rgb="FF92D050"/>
  </sheetPr>
  <dimension ref="A1:IV514"/>
  <sheetViews>
    <sheetView zoomScale="117" zoomScaleNormal="117" workbookViewId="0">
      <selection activeCell="O11" sqref="O11"/>
    </sheetView>
  </sheetViews>
  <sheetFormatPr baseColWidth="10" defaultColWidth="9.1640625" defaultRowHeight="15"/>
  <cols>
    <col min="1" max="1" width="17.83203125" style="2" bestFit="1" customWidth="1"/>
    <col min="2" max="3" width="9.1640625" style="4" bestFit="1" customWidth="1"/>
    <col min="4" max="4" width="10.1640625" style="4" bestFit="1" customWidth="1"/>
    <col min="5" max="5" width="14.33203125" style="4" bestFit="1" customWidth="1"/>
    <col min="6" max="6" width="12.1640625" style="12" bestFit="1" customWidth="1"/>
    <col min="7" max="7" width="9" style="9" bestFit="1" customWidth="1"/>
    <col min="8" max="8" width="5.6640625" style="9" bestFit="1" customWidth="1"/>
    <col min="9" max="9" width="18.33203125" style="9" bestFit="1" customWidth="1"/>
    <col min="10" max="10" width="8" style="9" bestFit="1" customWidth="1"/>
    <col min="11" max="11" width="9.1640625" style="9" bestFit="1" customWidth="1"/>
    <col min="12" max="12" width="7.6640625" style="9" bestFit="1" customWidth="1"/>
    <col min="13" max="13" width="7.83203125" style="9" bestFit="1" customWidth="1"/>
    <col min="14" max="14" width="8.6640625" style="11" bestFit="1" customWidth="1"/>
    <col min="15" max="15" width="9" style="2" bestFit="1" customWidth="1"/>
    <col min="16" max="16" width="8.83203125" style="2" bestFit="1" customWidth="1"/>
    <col min="17" max="17" width="8.33203125" style="2" bestFit="1" customWidth="1"/>
    <col min="18" max="18" width="8.83203125" style="2" bestFit="1" customWidth="1"/>
    <col min="19" max="19" width="19.33203125" style="7" bestFit="1" customWidth="1"/>
    <col min="20" max="20" width="7" style="2" bestFit="1" customWidth="1"/>
    <col min="21" max="21" width="11.1640625" style="4" bestFit="1" customWidth="1"/>
    <col min="22" max="22" width="24.5" style="8" bestFit="1" customWidth="1"/>
    <col min="23" max="23" width="17.33203125" style="8" bestFit="1" customWidth="1"/>
    <col min="24" max="25" width="9.1640625" style="2" bestFit="1" customWidth="1"/>
    <col min="32" max="255" width="9.1640625" style="2"/>
    <col min="256" max="256" width="7.5" style="2" bestFit="1" customWidth="1"/>
    <col min="257" max="16384" width="9.1640625" style="2"/>
  </cols>
  <sheetData>
    <row r="1" spans="1:256" s="28" customFormat="1" ht="16">
      <c r="A1" s="32"/>
      <c r="B1" s="51"/>
      <c r="C1" s="51"/>
      <c r="D1" s="51"/>
      <c r="E1" s="51"/>
      <c r="F1" s="52" t="s">
        <v>110</v>
      </c>
      <c r="G1" s="53"/>
      <c r="H1" s="53"/>
      <c r="I1" s="53"/>
      <c r="J1" s="54" t="s">
        <v>95</v>
      </c>
      <c r="K1" s="54" t="s">
        <v>96</v>
      </c>
      <c r="L1" s="54" t="s">
        <v>97</v>
      </c>
      <c r="M1" s="54" t="s">
        <v>98</v>
      </c>
      <c r="N1" s="54" t="s">
        <v>99</v>
      </c>
      <c r="O1" s="29" t="s">
        <v>100</v>
      </c>
      <c r="P1" s="29" t="s">
        <v>101</v>
      </c>
      <c r="Q1" s="29" t="s">
        <v>102</v>
      </c>
      <c r="R1" s="29" t="s">
        <v>103</v>
      </c>
      <c r="S1" s="29" t="s">
        <v>104</v>
      </c>
      <c r="T1" s="32"/>
      <c r="U1" s="51"/>
      <c r="V1" s="55"/>
      <c r="W1" s="55"/>
      <c r="X1" s="32"/>
      <c r="Y1" s="32"/>
      <c r="Z1" s="14"/>
      <c r="AA1" s="14"/>
      <c r="AB1" s="14"/>
      <c r="AC1" s="14"/>
      <c r="AD1" s="14"/>
      <c r="AE1" s="14"/>
      <c r="IV1" s="28" t="s">
        <v>111</v>
      </c>
    </row>
    <row r="2" spans="1:256" ht="16">
      <c r="A2" s="39"/>
      <c r="B2" s="56"/>
      <c r="C2" s="56"/>
      <c r="D2" s="56"/>
      <c r="E2" s="56"/>
      <c r="F2" s="57">
        <f>AVERAGE(F5:F55)</f>
        <v>5.3211549352761851E-2</v>
      </c>
      <c r="G2" s="58"/>
      <c r="H2" s="58"/>
      <c r="I2" s="58"/>
      <c r="J2" s="59">
        <f>SUM(H5:H55)</f>
        <v>0.20602817770882534</v>
      </c>
      <c r="K2" s="59">
        <v>-5.9266587742204049</v>
      </c>
      <c r="L2" s="59">
        <v>1.0461286205613516</v>
      </c>
      <c r="M2" s="59">
        <v>0.42392905964752936</v>
      </c>
      <c r="N2" s="60">
        <v>-4.528474233085754E-3</v>
      </c>
      <c r="O2" s="60">
        <v>1.7980696250576942E-3</v>
      </c>
      <c r="P2" s="60">
        <v>2.87604936586024E-2</v>
      </c>
      <c r="Q2" s="60">
        <v>3.9349332897709498E-2</v>
      </c>
      <c r="R2" s="60">
        <v>1.0438754511999342E-2</v>
      </c>
      <c r="S2" s="60">
        <v>-0.31939514940642066</v>
      </c>
      <c r="T2" s="39"/>
      <c r="U2" s="56"/>
      <c r="V2" s="61"/>
      <c r="W2" s="61"/>
      <c r="X2" s="39"/>
      <c r="Y2" s="39"/>
    </row>
    <row r="3" spans="1:256" ht="16">
      <c r="A3" s="39"/>
      <c r="B3" s="56"/>
      <c r="C3" s="56"/>
      <c r="D3" s="56"/>
      <c r="E3" s="56"/>
      <c r="F3" s="57"/>
      <c r="G3" s="58"/>
      <c r="H3" s="58"/>
      <c r="I3" s="58"/>
      <c r="J3" s="58"/>
      <c r="K3" s="58"/>
      <c r="L3" s="58"/>
      <c r="M3" s="58"/>
      <c r="N3" s="62"/>
      <c r="O3" s="39"/>
      <c r="P3" s="39"/>
      <c r="Q3" s="39"/>
      <c r="R3" s="39"/>
      <c r="S3" s="63"/>
      <c r="T3" s="39"/>
      <c r="U3" s="56"/>
      <c r="V3" s="61"/>
      <c r="W3" s="61"/>
      <c r="X3" s="39"/>
      <c r="Y3" s="39"/>
    </row>
    <row r="4" spans="1:256" s="6" customFormat="1" ht="16">
      <c r="A4" s="64" t="s">
        <v>12</v>
      </c>
      <c r="B4" s="65" t="s">
        <v>64</v>
      </c>
      <c r="C4" s="65" t="s">
        <v>65</v>
      </c>
      <c r="D4" s="65" t="s">
        <v>0</v>
      </c>
      <c r="E4" s="65" t="s">
        <v>108</v>
      </c>
      <c r="F4" s="66" t="s">
        <v>109</v>
      </c>
      <c r="G4" s="67" t="s">
        <v>66</v>
      </c>
      <c r="H4" s="67" t="s">
        <v>106</v>
      </c>
      <c r="I4" s="67" t="s">
        <v>105</v>
      </c>
      <c r="J4" s="68" t="s">
        <v>68</v>
      </c>
      <c r="K4" s="68" t="s">
        <v>69</v>
      </c>
      <c r="L4" s="68" t="s">
        <v>70</v>
      </c>
      <c r="M4" s="69" t="s">
        <v>71</v>
      </c>
      <c r="N4" s="69" t="s">
        <v>67</v>
      </c>
      <c r="O4" s="70" t="s">
        <v>1</v>
      </c>
      <c r="P4" s="70" t="s">
        <v>2</v>
      </c>
      <c r="Q4" s="70" t="s">
        <v>3</v>
      </c>
      <c r="R4" s="70" t="s">
        <v>4</v>
      </c>
      <c r="S4" s="71" t="s">
        <v>8</v>
      </c>
      <c r="T4" s="70" t="s">
        <v>5</v>
      </c>
      <c r="U4" s="64" t="s">
        <v>9</v>
      </c>
      <c r="V4" s="72" t="s">
        <v>7</v>
      </c>
      <c r="W4" s="72" t="s">
        <v>6</v>
      </c>
      <c r="X4" s="64" t="s">
        <v>10</v>
      </c>
      <c r="Y4" s="64" t="s">
        <v>11</v>
      </c>
    </row>
    <row r="5" spans="1:256" ht="16">
      <c r="A5" s="73" t="s">
        <v>13</v>
      </c>
      <c r="B5" s="74">
        <v>729547</v>
      </c>
      <c r="C5" s="74">
        <v>1318255</v>
      </c>
      <c r="D5" s="75">
        <v>2047802</v>
      </c>
      <c r="E5" s="75">
        <f>EXP(I5)</f>
        <v>1924270.1810630399</v>
      </c>
      <c r="F5" s="57">
        <f>ABS((D5-E5)/D5)</f>
        <v>6.03241030807471E-2</v>
      </c>
      <c r="G5" s="58">
        <f>LN(D5)</f>
        <v>14.532277580780253</v>
      </c>
      <c r="H5" s="58">
        <f>(G5-I5)^2</f>
        <v>3.8713599684310177E-3</v>
      </c>
      <c r="I5" s="58">
        <f>$K$2+$L$2*M5+$M$2*N5+$N$2*O5+$O$2*P5+$P$2*Q5+$Q$2*R5+$R$2*S5+$S$2*T5</f>
        <v>14.470057327096818</v>
      </c>
      <c r="J5" s="76">
        <f t="shared" ref="J5:J36" si="0">LN(W5)</f>
        <v>10.577222529574613</v>
      </c>
      <c r="K5" s="77">
        <f t="shared" ref="K5:K36" si="1">LN(X5)</f>
        <v>12.267346468334743</v>
      </c>
      <c r="L5" s="77">
        <f t="shared" ref="L5:L36" si="2">LN(Y5)</f>
        <v>13.136824312250134</v>
      </c>
      <c r="M5" s="78">
        <f t="shared" ref="M5:M36" si="3">LN(U5)</f>
        <v>15.391209250373784</v>
      </c>
      <c r="N5" s="79">
        <f t="shared" ref="N5:N36" si="4">LN(V5)</f>
        <v>10.7090254786751</v>
      </c>
      <c r="O5" s="80">
        <v>59</v>
      </c>
      <c r="P5" s="81">
        <v>30.802010715541673</v>
      </c>
      <c r="Q5" s="82">
        <v>4.3975300469580691</v>
      </c>
      <c r="R5" s="82">
        <v>10.504023499720734</v>
      </c>
      <c r="S5" s="83">
        <v>43.999999999999993</v>
      </c>
      <c r="T5" s="83">
        <v>3.23</v>
      </c>
      <c r="U5" s="74">
        <v>4834118</v>
      </c>
      <c r="V5" s="84">
        <v>44758</v>
      </c>
      <c r="W5" s="85">
        <v>39231</v>
      </c>
      <c r="X5" s="86">
        <v>212638</v>
      </c>
      <c r="Y5" s="86">
        <v>507283</v>
      </c>
    </row>
    <row r="6" spans="1:256" ht="16">
      <c r="A6" s="73" t="s">
        <v>14</v>
      </c>
      <c r="B6" s="74">
        <v>116454</v>
      </c>
      <c r="C6" s="74">
        <v>163387</v>
      </c>
      <c r="D6" s="75">
        <v>279841</v>
      </c>
      <c r="E6" s="75">
        <f t="shared" ref="E6:E55" si="5">EXP(I6)</f>
        <v>265628.81329398579</v>
      </c>
      <c r="F6" s="57">
        <f t="shared" ref="F6:F55" si="6">ABS((D6-E6)/D6)</f>
        <v>5.0786649225861152E-2</v>
      </c>
      <c r="G6" s="58">
        <f t="shared" ref="G6:G55" si="7">LN(D6)</f>
        <v>12.541976863716599</v>
      </c>
      <c r="H6" s="58">
        <f t="shared" ref="H6:H55" si="8">(G6-I6)^2</f>
        <v>2.7166704880350781E-3</v>
      </c>
      <c r="I6" s="58">
        <f t="shared" ref="I6:I55" si="9">$K$2+$L$2*M6+$M$2*N6+$N$2*O6+$O$2*P6+$P$2*Q6+$Q$2*R6+$R$2*S6+$S$2*T6</f>
        <v>12.489855174488072</v>
      </c>
      <c r="J6" s="76">
        <f t="shared" si="0"/>
        <v>10.920654761778046</v>
      </c>
      <c r="K6" s="77">
        <f t="shared" si="1"/>
        <v>10.191369604990575</v>
      </c>
      <c r="L6" s="77">
        <f t="shared" si="2"/>
        <v>10.914360926896231</v>
      </c>
      <c r="M6" s="78">
        <f t="shared" si="3"/>
        <v>13.474171698521063</v>
      </c>
      <c r="N6" s="79">
        <f t="shared" si="4"/>
        <v>11.217802443863855</v>
      </c>
      <c r="O6" s="80">
        <v>66</v>
      </c>
      <c r="P6" s="81">
        <v>35.171637591446256</v>
      </c>
      <c r="Q6" s="82">
        <v>3.7523916713562184</v>
      </c>
      <c r="R6" s="82">
        <v>7.732132808103545</v>
      </c>
      <c r="S6" s="83">
        <v>47</v>
      </c>
      <c r="T6" s="83">
        <v>3.45</v>
      </c>
      <c r="U6" s="74">
        <v>710818</v>
      </c>
      <c r="V6" s="84">
        <v>74444</v>
      </c>
      <c r="W6" s="85">
        <v>55307</v>
      </c>
      <c r="X6" s="86">
        <v>26672</v>
      </c>
      <c r="Y6" s="86">
        <v>54960</v>
      </c>
    </row>
    <row r="7" spans="1:256" ht="16">
      <c r="A7" s="73" t="s">
        <v>15</v>
      </c>
      <c r="B7" s="74">
        <v>1161167</v>
      </c>
      <c r="C7" s="74">
        <v>1252401</v>
      </c>
      <c r="D7" s="75">
        <v>2413568</v>
      </c>
      <c r="E7" s="75">
        <f t="shared" si="5"/>
        <v>2579274.672906199</v>
      </c>
      <c r="F7" s="57">
        <f t="shared" si="6"/>
        <v>6.8656310038167148E-2</v>
      </c>
      <c r="G7" s="58">
        <f t="shared" si="7"/>
        <v>14.696616708535585</v>
      </c>
      <c r="H7" s="58">
        <f t="shared" si="8"/>
        <v>4.4092354718757538E-3</v>
      </c>
      <c r="I7" s="58">
        <f t="shared" si="9"/>
        <v>14.763018782839598</v>
      </c>
      <c r="J7" s="76">
        <f t="shared" si="0"/>
        <v>10.602691354678605</v>
      </c>
      <c r="K7" s="77">
        <f t="shared" si="1"/>
        <v>12.480065192545888</v>
      </c>
      <c r="L7" s="77">
        <f t="shared" si="2"/>
        <v>13.51928139632173</v>
      </c>
      <c r="M7" s="78">
        <f t="shared" si="3"/>
        <v>15.745622425902765</v>
      </c>
      <c r="N7" s="79">
        <f t="shared" si="4"/>
        <v>10.846225454425131</v>
      </c>
      <c r="O7" s="80">
        <v>89.8</v>
      </c>
      <c r="P7" s="81">
        <v>36.544657629676927</v>
      </c>
      <c r="Q7" s="82">
        <v>3.8176105192882641</v>
      </c>
      <c r="R7" s="82">
        <v>10.792386287771038</v>
      </c>
      <c r="S7" s="83">
        <v>46</v>
      </c>
      <c r="T7" s="83">
        <v>3.3</v>
      </c>
      <c r="U7" s="74">
        <v>6890281</v>
      </c>
      <c r="V7" s="84">
        <v>51340</v>
      </c>
      <c r="W7" s="85">
        <v>40243</v>
      </c>
      <c r="X7" s="86">
        <v>263041</v>
      </c>
      <c r="Y7" s="86">
        <v>743617</v>
      </c>
    </row>
    <row r="8" spans="1:256" ht="16">
      <c r="A8" s="73" t="s">
        <v>16</v>
      </c>
      <c r="B8" s="74">
        <v>380494</v>
      </c>
      <c r="C8" s="74">
        <v>684872</v>
      </c>
      <c r="D8" s="75">
        <v>1065366</v>
      </c>
      <c r="E8" s="75">
        <f t="shared" si="5"/>
        <v>1114714.9861492661</v>
      </c>
      <c r="F8" s="57">
        <f t="shared" si="6"/>
        <v>4.6321157376212618E-2</v>
      </c>
      <c r="G8" s="58">
        <f t="shared" si="7"/>
        <v>13.878828960059243</v>
      </c>
      <c r="H8" s="58">
        <f t="shared" si="8"/>
        <v>2.0503103078502536E-3</v>
      </c>
      <c r="I8" s="58">
        <f t="shared" si="9"/>
        <v>13.924109312397208</v>
      </c>
      <c r="J8" s="76">
        <f t="shared" si="0"/>
        <v>10.580124180969083</v>
      </c>
      <c r="K8" s="77">
        <f t="shared" si="1"/>
        <v>11.049317340813348</v>
      </c>
      <c r="L8" s="77">
        <f t="shared" si="2"/>
        <v>12.747445902871171</v>
      </c>
      <c r="M8" s="78">
        <f t="shared" si="3"/>
        <v>14.895727348864929</v>
      </c>
      <c r="N8" s="79">
        <f t="shared" si="4"/>
        <v>10.653393066914683</v>
      </c>
      <c r="O8" s="80">
        <v>56.2</v>
      </c>
      <c r="P8" s="81">
        <v>35.412351882660509</v>
      </c>
      <c r="Q8" s="82">
        <v>2.1356398329541983</v>
      </c>
      <c r="R8" s="82">
        <v>11.668522731130954</v>
      </c>
      <c r="S8" s="83">
        <v>41</v>
      </c>
      <c r="T8" s="83">
        <v>3.15</v>
      </c>
      <c r="U8" s="74">
        <v>2945318</v>
      </c>
      <c r="V8" s="84">
        <v>42336</v>
      </c>
      <c r="W8" s="85">
        <v>39345</v>
      </c>
      <c r="X8" s="86">
        <v>62901</v>
      </c>
      <c r="Y8" s="86">
        <v>343673</v>
      </c>
    </row>
    <row r="9" spans="1:256" ht="16">
      <c r="A9" s="73" t="s">
        <v>17</v>
      </c>
      <c r="B9" s="74">
        <v>8753788</v>
      </c>
      <c r="C9" s="74">
        <v>4483810</v>
      </c>
      <c r="D9" s="75">
        <v>13237598</v>
      </c>
      <c r="E9" s="75">
        <f t="shared" si="5"/>
        <v>14517832.783262029</v>
      </c>
      <c r="F9" s="57">
        <f t="shared" si="6"/>
        <v>9.6712015522909006E-2</v>
      </c>
      <c r="G9" s="58">
        <f t="shared" si="7"/>
        <v>16.398571672074972</v>
      </c>
      <c r="H9" s="58">
        <f t="shared" si="8"/>
        <v>8.5223595827824215E-3</v>
      </c>
      <c r="I9" s="58">
        <f t="shared" si="9"/>
        <v>16.490888298869837</v>
      </c>
      <c r="J9" s="76">
        <f t="shared" si="0"/>
        <v>10.93287479991082</v>
      </c>
      <c r="K9" s="77">
        <f t="shared" si="1"/>
        <v>14.160347002581169</v>
      </c>
      <c r="L9" s="77">
        <f t="shared" si="2"/>
        <v>15.047955360581996</v>
      </c>
      <c r="M9" s="78">
        <f t="shared" si="3"/>
        <v>17.483891087423281</v>
      </c>
      <c r="N9" s="79">
        <f t="shared" si="4"/>
        <v>11.063241976146475</v>
      </c>
      <c r="O9" s="80">
        <v>95</v>
      </c>
      <c r="P9" s="81">
        <v>28.995899286266564</v>
      </c>
      <c r="Q9" s="82">
        <v>3.6025012567526535</v>
      </c>
      <c r="R9" s="82">
        <v>8.751601881173718</v>
      </c>
      <c r="S9" s="83">
        <v>48</v>
      </c>
      <c r="T9" s="83">
        <v>3.55</v>
      </c>
      <c r="U9" s="74">
        <v>39188390</v>
      </c>
      <c r="V9" s="84">
        <v>63783</v>
      </c>
      <c r="W9" s="85">
        <v>55987</v>
      </c>
      <c r="X9" s="86">
        <v>1411759</v>
      </c>
      <c r="Y9" s="86">
        <v>3429604</v>
      </c>
    </row>
    <row r="10" spans="1:256" ht="16">
      <c r="A10" s="73" t="s">
        <v>18</v>
      </c>
      <c r="B10" s="74">
        <v>1338870</v>
      </c>
      <c r="C10" s="74">
        <v>1202484</v>
      </c>
      <c r="D10" s="75">
        <v>2541354</v>
      </c>
      <c r="E10" s="75">
        <f t="shared" si="5"/>
        <v>2351189.2686947067</v>
      </c>
      <c r="F10" s="57">
        <f t="shared" si="6"/>
        <v>7.482811576242164E-2</v>
      </c>
      <c r="G10" s="58">
        <f t="shared" si="7"/>
        <v>14.748207567829059</v>
      </c>
      <c r="H10" s="58">
        <f t="shared" si="8"/>
        <v>6.0490654113143404E-3</v>
      </c>
      <c r="I10" s="58">
        <f t="shared" si="9"/>
        <v>14.670431829894184</v>
      </c>
      <c r="J10" s="76">
        <f t="shared" si="0"/>
        <v>10.860132969758613</v>
      </c>
      <c r="K10" s="77">
        <f t="shared" si="1"/>
        <v>12.088707022744915</v>
      </c>
      <c r="L10" s="77">
        <f t="shared" si="2"/>
        <v>13.328917278279729</v>
      </c>
      <c r="M10" s="78">
        <f t="shared" si="3"/>
        <v>15.52193687755471</v>
      </c>
      <c r="N10" s="79">
        <f t="shared" si="4"/>
        <v>11.043241784535413</v>
      </c>
      <c r="O10" s="80">
        <v>86.2</v>
      </c>
      <c r="P10" s="81">
        <v>46.068394685253757</v>
      </c>
      <c r="Q10" s="82">
        <v>3.2282727074711395</v>
      </c>
      <c r="R10" s="82">
        <v>11.158008422275467</v>
      </c>
      <c r="S10" s="83">
        <v>44</v>
      </c>
      <c r="T10" s="83">
        <v>3.15</v>
      </c>
      <c r="U10" s="74">
        <v>5509238</v>
      </c>
      <c r="V10" s="84">
        <v>62520</v>
      </c>
      <c r="W10" s="85">
        <v>52059</v>
      </c>
      <c r="X10" s="86">
        <v>177852</v>
      </c>
      <c r="Y10" s="86">
        <v>614717</v>
      </c>
    </row>
    <row r="11" spans="1:256" ht="16">
      <c r="A11" s="73" t="s">
        <v>19</v>
      </c>
      <c r="B11" s="74">
        <v>897572</v>
      </c>
      <c r="C11" s="74">
        <v>673215</v>
      </c>
      <c r="D11" s="75">
        <v>1570787</v>
      </c>
      <c r="E11" s="75">
        <f t="shared" si="5"/>
        <v>1539715.2879381035</v>
      </c>
      <c r="F11" s="57">
        <f t="shared" si="6"/>
        <v>1.9780983711920493E-2</v>
      </c>
      <c r="G11" s="58">
        <f t="shared" si="7"/>
        <v>14.267087325614057</v>
      </c>
      <c r="H11" s="58">
        <f t="shared" si="8"/>
        <v>3.9917028185905027E-4</v>
      </c>
      <c r="I11" s="58">
        <f t="shared" si="9"/>
        <v>14.247108079335504</v>
      </c>
      <c r="J11" s="76">
        <f t="shared" si="0"/>
        <v>11.170899836775021</v>
      </c>
      <c r="K11" s="77">
        <f t="shared" si="1"/>
        <v>11.492518655192566</v>
      </c>
      <c r="L11" s="77">
        <f t="shared" si="2"/>
        <v>12.900431591605642</v>
      </c>
      <c r="M11" s="78">
        <f t="shared" si="3"/>
        <v>15.0881867918929</v>
      </c>
      <c r="N11" s="79">
        <f t="shared" si="4"/>
        <v>11.181012817605032</v>
      </c>
      <c r="O11" s="80">
        <v>88</v>
      </c>
      <c r="P11" s="81">
        <v>39.240399966389376</v>
      </c>
      <c r="Q11" s="82">
        <v>2.7443072010755398</v>
      </c>
      <c r="R11" s="82">
        <v>11.217124611377196</v>
      </c>
      <c r="S11" s="83">
        <v>45</v>
      </c>
      <c r="T11" s="83">
        <v>3.17</v>
      </c>
      <c r="U11" s="74">
        <v>3570395</v>
      </c>
      <c r="V11" s="84">
        <v>71755</v>
      </c>
      <c r="W11" s="85">
        <v>71033</v>
      </c>
      <c r="X11" s="86">
        <v>97980</v>
      </c>
      <c r="Y11" s="86">
        <v>400485</v>
      </c>
    </row>
    <row r="12" spans="1:256" ht="16">
      <c r="A12" s="73" t="s">
        <v>20</v>
      </c>
      <c r="B12" s="74">
        <v>235603</v>
      </c>
      <c r="C12" s="74">
        <v>185127</v>
      </c>
      <c r="D12" s="75">
        <v>420730</v>
      </c>
      <c r="E12" s="75">
        <f t="shared" si="5"/>
        <v>377762.31047929486</v>
      </c>
      <c r="F12" s="57">
        <f t="shared" si="6"/>
        <v>0.10212651705536839</v>
      </c>
      <c r="G12" s="58">
        <f t="shared" si="7"/>
        <v>12.949746576758088</v>
      </c>
      <c r="H12" s="58">
        <f t="shared" si="8"/>
        <v>1.1604914386846025E-2</v>
      </c>
      <c r="I12" s="58">
        <f t="shared" si="9"/>
        <v>12.842020468563064</v>
      </c>
      <c r="J12" s="76">
        <f t="shared" si="0"/>
        <v>10.793372705530512</v>
      </c>
      <c r="K12" s="77">
        <f t="shared" si="1"/>
        <v>10.297318579745925</v>
      </c>
      <c r="L12" s="77">
        <f t="shared" si="2"/>
        <v>11.667087573303609</v>
      </c>
      <c r="M12" s="78">
        <f t="shared" si="3"/>
        <v>13.762327057209085</v>
      </c>
      <c r="N12" s="79">
        <f t="shared" si="4"/>
        <v>11.018907792853605</v>
      </c>
      <c r="O12" s="80">
        <v>83.3</v>
      </c>
      <c r="P12" s="81">
        <v>34.064543345285806</v>
      </c>
      <c r="Q12" s="82">
        <v>3.1272938198692257</v>
      </c>
      <c r="R12" s="82">
        <v>12.30415524151023</v>
      </c>
      <c r="S12" s="83">
        <v>46</v>
      </c>
      <c r="T12" s="83">
        <v>3.25</v>
      </c>
      <c r="U12" s="74">
        <v>948206</v>
      </c>
      <c r="V12" s="84">
        <v>61017</v>
      </c>
      <c r="W12" s="85">
        <v>48697</v>
      </c>
      <c r="X12" s="86">
        <v>29653</v>
      </c>
      <c r="Y12" s="86">
        <v>116668</v>
      </c>
    </row>
    <row r="13" spans="1:256" s="4" customFormat="1" ht="16">
      <c r="A13" s="87" t="s">
        <v>63</v>
      </c>
      <c r="B13" s="74">
        <v>282830</v>
      </c>
      <c r="C13" s="74">
        <v>12723</v>
      </c>
      <c r="D13" s="75">
        <v>295553</v>
      </c>
      <c r="E13" s="75">
        <f t="shared" si="5"/>
        <v>325613.17809059046</v>
      </c>
      <c r="F13" s="57">
        <f t="shared" si="6"/>
        <v>0.10170824891166884</v>
      </c>
      <c r="G13" s="58">
        <f t="shared" si="7"/>
        <v>12.596603456767738</v>
      </c>
      <c r="H13" s="58">
        <f t="shared" si="8"/>
        <v>9.3822332460060526E-3</v>
      </c>
      <c r="I13" s="58">
        <f t="shared" si="9"/>
        <v>12.693465385542702</v>
      </c>
      <c r="J13" s="76">
        <f t="shared" si="0"/>
        <v>11.233158650714929</v>
      </c>
      <c r="K13" s="77">
        <f t="shared" si="1"/>
        <v>10.44787366982408</v>
      </c>
      <c r="L13" s="77">
        <f t="shared" si="2"/>
        <v>11.065778617867421</v>
      </c>
      <c r="M13" s="78">
        <f t="shared" si="3"/>
        <v>13.438404017541135</v>
      </c>
      <c r="N13" s="79">
        <f t="shared" si="4"/>
        <v>11.197323912520314</v>
      </c>
      <c r="O13" s="80">
        <v>100</v>
      </c>
      <c r="P13" s="81">
        <v>29.600466608340625</v>
      </c>
      <c r="Q13" s="82">
        <v>5.0263925342665505</v>
      </c>
      <c r="R13" s="82">
        <v>9.3241469816272957</v>
      </c>
      <c r="S13" s="83">
        <v>71</v>
      </c>
      <c r="T13" s="83">
        <v>3.25</v>
      </c>
      <c r="U13" s="74">
        <v>685843</v>
      </c>
      <c r="V13" s="84">
        <v>72935</v>
      </c>
      <c r="W13" s="85">
        <v>75596</v>
      </c>
      <c r="X13" s="86">
        <v>34471</v>
      </c>
      <c r="Y13" s="86">
        <v>63945</v>
      </c>
    </row>
    <row r="14" spans="1:256" ht="16">
      <c r="A14" s="73" t="s">
        <v>21</v>
      </c>
      <c r="B14" s="74">
        <v>4504975</v>
      </c>
      <c r="C14" s="74">
        <v>4617886</v>
      </c>
      <c r="D14" s="75">
        <v>9122861</v>
      </c>
      <c r="E14" s="75">
        <f t="shared" si="5"/>
        <v>8041166.4992343811</v>
      </c>
      <c r="F14" s="57">
        <f t="shared" si="6"/>
        <v>0.11856965712462558</v>
      </c>
      <c r="G14" s="58">
        <f t="shared" si="7"/>
        <v>16.026294018995383</v>
      </c>
      <c r="H14" s="58">
        <f t="shared" si="8"/>
        <v>1.5928787758583647E-2</v>
      </c>
      <c r="I14" s="58">
        <f t="shared" si="9"/>
        <v>15.900084717600503</v>
      </c>
      <c r="J14" s="76">
        <f t="shared" si="0"/>
        <v>10.732454131238555</v>
      </c>
      <c r="K14" s="77">
        <f t="shared" si="1"/>
        <v>13.174984290116539</v>
      </c>
      <c r="L14" s="77">
        <f t="shared" si="2"/>
        <v>14.762567518187408</v>
      </c>
      <c r="M14" s="78">
        <f t="shared" si="3"/>
        <v>16.838142859631866</v>
      </c>
      <c r="N14" s="79">
        <f t="shared" si="4"/>
        <v>10.797532675462964</v>
      </c>
      <c r="O14" s="80">
        <v>91.2</v>
      </c>
      <c r="P14" s="81">
        <v>35.706463278706082</v>
      </c>
      <c r="Q14" s="82">
        <v>2.5651365519121163</v>
      </c>
      <c r="R14" s="82">
        <v>12.548422266893159</v>
      </c>
      <c r="S14" s="83">
        <v>44.999999999999993</v>
      </c>
      <c r="T14" s="83">
        <v>3.3</v>
      </c>
      <c r="U14" s="74">
        <v>20545302</v>
      </c>
      <c r="V14" s="84">
        <v>48900</v>
      </c>
      <c r="W14" s="85">
        <v>45819</v>
      </c>
      <c r="X14" s="86">
        <v>527015</v>
      </c>
      <c r="Y14" s="86">
        <v>2578111</v>
      </c>
    </row>
    <row r="15" spans="1:256" ht="16">
      <c r="A15" s="73" t="s">
        <v>22</v>
      </c>
      <c r="B15" s="74">
        <v>1877963</v>
      </c>
      <c r="C15" s="74">
        <v>2089104</v>
      </c>
      <c r="D15" s="75">
        <v>3967067</v>
      </c>
      <c r="E15" s="75">
        <f t="shared" si="5"/>
        <v>3899910.0604036986</v>
      </c>
      <c r="F15" s="57">
        <f t="shared" si="6"/>
        <v>1.6928612397093725E-2</v>
      </c>
      <c r="G15" s="58">
        <f t="shared" si="7"/>
        <v>15.193537588690875</v>
      </c>
      <c r="H15" s="58">
        <f t="shared" si="8"/>
        <v>2.9150574395095857E-4</v>
      </c>
      <c r="I15" s="58">
        <f t="shared" si="9"/>
        <v>15.176464049399007</v>
      </c>
      <c r="J15" s="76">
        <f t="shared" si="0"/>
        <v>10.641488588729699</v>
      </c>
      <c r="K15" s="77">
        <f t="shared" si="1"/>
        <v>12.903547946250582</v>
      </c>
      <c r="L15" s="77">
        <f t="shared" si="2"/>
        <v>13.786099254844199</v>
      </c>
      <c r="M15" s="78">
        <f t="shared" si="3"/>
        <v>16.145794472079739</v>
      </c>
      <c r="N15" s="79">
        <f t="shared" si="4"/>
        <v>10.840306138861743</v>
      </c>
      <c r="O15" s="80">
        <v>75.099999999999994</v>
      </c>
      <c r="P15" s="81">
        <v>27.381137654657223</v>
      </c>
      <c r="Q15" s="82">
        <v>3.907623920317485</v>
      </c>
      <c r="R15" s="82">
        <v>9.4449556454750603</v>
      </c>
      <c r="S15" s="83">
        <v>47</v>
      </c>
      <c r="T15" s="83">
        <v>3.34</v>
      </c>
      <c r="U15" s="74">
        <v>10280860</v>
      </c>
      <c r="V15" s="84">
        <v>51037</v>
      </c>
      <c r="W15" s="85">
        <v>41835</v>
      </c>
      <c r="X15" s="86">
        <v>401735</v>
      </c>
      <c r="Y15" s="86">
        <v>971017</v>
      </c>
    </row>
    <row r="16" spans="1:256" ht="16">
      <c r="A16" s="73" t="s">
        <v>23</v>
      </c>
      <c r="B16" s="74">
        <v>266891</v>
      </c>
      <c r="C16" s="74">
        <v>128847</v>
      </c>
      <c r="D16" s="75">
        <v>395738</v>
      </c>
      <c r="E16" s="75">
        <f t="shared" si="5"/>
        <v>410343.43788901117</v>
      </c>
      <c r="F16" s="57">
        <f t="shared" si="6"/>
        <v>3.690683707152502E-2</v>
      </c>
      <c r="G16" s="58">
        <f t="shared" si="7"/>
        <v>12.888507655110443</v>
      </c>
      <c r="H16" s="58">
        <f t="shared" si="8"/>
        <v>1.3134888209766985E-3</v>
      </c>
      <c r="I16" s="58">
        <f t="shared" si="9"/>
        <v>12.924749741432517</v>
      </c>
      <c r="J16" s="76">
        <f t="shared" si="0"/>
        <v>10.830738006646618</v>
      </c>
      <c r="K16" s="77">
        <f t="shared" si="1"/>
        <v>10.061345637151708</v>
      </c>
      <c r="L16" s="77">
        <f t="shared" si="2"/>
        <v>11.736596876941485</v>
      </c>
      <c r="M16" s="78">
        <f t="shared" si="3"/>
        <v>14.146594015446539</v>
      </c>
      <c r="N16" s="79">
        <f t="shared" si="4"/>
        <v>11.184101902520503</v>
      </c>
      <c r="O16" s="80">
        <v>91.9</v>
      </c>
      <c r="P16" s="81">
        <v>14.148233266302787</v>
      </c>
      <c r="Q16" s="82">
        <v>1.68198793450158</v>
      </c>
      <c r="R16" s="82">
        <v>8.9820453892559602</v>
      </c>
      <c r="S16" s="83">
        <v>44</v>
      </c>
      <c r="T16" s="83">
        <v>3.63</v>
      </c>
      <c r="U16" s="74">
        <v>1392476</v>
      </c>
      <c r="V16" s="84">
        <v>71977</v>
      </c>
      <c r="W16" s="85">
        <v>50551</v>
      </c>
      <c r="X16" s="86">
        <v>23420</v>
      </c>
      <c r="Y16" s="86">
        <v>125066</v>
      </c>
    </row>
    <row r="17" spans="1:25" ht="16">
      <c r="A17" s="73" t="s">
        <v>24</v>
      </c>
      <c r="B17" s="74">
        <v>189765</v>
      </c>
      <c r="C17" s="74">
        <v>409055</v>
      </c>
      <c r="D17" s="75">
        <v>598820</v>
      </c>
      <c r="E17" s="75">
        <f t="shared" si="5"/>
        <v>628459.12712197332</v>
      </c>
      <c r="F17" s="57">
        <f t="shared" si="6"/>
        <v>4.9495887114614272E-2</v>
      </c>
      <c r="G17" s="58">
        <f t="shared" si="7"/>
        <v>13.302716331103438</v>
      </c>
      <c r="H17" s="58">
        <f t="shared" si="8"/>
        <v>2.3338504352722442E-3</v>
      </c>
      <c r="I17" s="58">
        <f t="shared" si="9"/>
        <v>13.351026272474467</v>
      </c>
      <c r="J17" s="76">
        <f t="shared" si="0"/>
        <v>10.574056758082826</v>
      </c>
      <c r="K17" s="77">
        <f t="shared" si="1"/>
        <v>11.130815490059645</v>
      </c>
      <c r="L17" s="77">
        <f t="shared" si="2"/>
        <v>12.218845721360806</v>
      </c>
      <c r="M17" s="78">
        <f t="shared" si="3"/>
        <v>14.333747053260545</v>
      </c>
      <c r="N17" s="79">
        <f t="shared" si="4"/>
        <v>10.80312030751414</v>
      </c>
      <c r="O17" s="80">
        <v>70.599999999999994</v>
      </c>
      <c r="P17" s="81">
        <v>41.572364502680166</v>
      </c>
      <c r="Q17" s="82">
        <v>4.0644431209053007</v>
      </c>
      <c r="R17" s="82">
        <v>12.064979154258488</v>
      </c>
      <c r="S17" s="83">
        <v>39</v>
      </c>
      <c r="T17" s="83">
        <v>3.29</v>
      </c>
      <c r="U17" s="74">
        <v>1679064</v>
      </c>
      <c r="V17" s="84">
        <v>49174</v>
      </c>
      <c r="W17" s="85">
        <v>39107</v>
      </c>
      <c r="X17" s="86">
        <v>68242</v>
      </c>
      <c r="Y17" s="86">
        <v>202571</v>
      </c>
    </row>
    <row r="18" spans="1:25" ht="16">
      <c r="A18" s="73" t="s">
        <v>25</v>
      </c>
      <c r="B18" s="74">
        <v>3090729</v>
      </c>
      <c r="C18" s="74">
        <v>2146015</v>
      </c>
      <c r="D18" s="75">
        <v>5236744</v>
      </c>
      <c r="E18" s="75">
        <f t="shared" si="5"/>
        <v>5202809.7335875416</v>
      </c>
      <c r="F18" s="57">
        <f t="shared" si="6"/>
        <v>6.480031563975322E-3</v>
      </c>
      <c r="G18" s="58">
        <f t="shared" si="7"/>
        <v>15.471210489118562</v>
      </c>
      <c r="H18" s="58">
        <f t="shared" si="8"/>
        <v>4.2264536708834067E-5</v>
      </c>
      <c r="I18" s="58">
        <f t="shared" si="9"/>
        <v>15.464709371006357</v>
      </c>
      <c r="J18" s="76">
        <f t="shared" si="0"/>
        <v>10.8608818392887</v>
      </c>
      <c r="K18" s="77">
        <f t="shared" si="1"/>
        <v>13.311180459191846</v>
      </c>
      <c r="L18" s="77">
        <f t="shared" si="2"/>
        <v>14.02875568107835</v>
      </c>
      <c r="M18" s="78">
        <f t="shared" si="3"/>
        <v>16.349802194979389</v>
      </c>
      <c r="N18" s="79">
        <f t="shared" si="4"/>
        <v>10.988609251021739</v>
      </c>
      <c r="O18" s="80">
        <v>88.5</v>
      </c>
      <c r="P18" s="81">
        <v>37.113124038263237</v>
      </c>
      <c r="Q18" s="82">
        <v>4.7901232609419866</v>
      </c>
      <c r="R18" s="82">
        <v>9.8171550042038795</v>
      </c>
      <c r="S18" s="83">
        <v>46</v>
      </c>
      <c r="T18" s="83">
        <v>3.26</v>
      </c>
      <c r="U18" s="74">
        <v>12607497</v>
      </c>
      <c r="V18" s="84">
        <v>59196</v>
      </c>
      <c r="W18" s="85">
        <v>52098</v>
      </c>
      <c r="X18" s="86">
        <v>603910</v>
      </c>
      <c r="Y18" s="86">
        <v>1237688</v>
      </c>
    </row>
    <row r="19" spans="1:25" ht="16">
      <c r="A19" s="73" t="s">
        <v>26</v>
      </c>
      <c r="B19" s="74">
        <v>1033126</v>
      </c>
      <c r="C19" s="74">
        <v>1557286</v>
      </c>
      <c r="D19" s="75">
        <v>2590412</v>
      </c>
      <c r="E19" s="75">
        <f t="shared" si="5"/>
        <v>2591559.1155458423</v>
      </c>
      <c r="F19" s="57">
        <f t="shared" si="6"/>
        <v>4.4283131248709894E-4</v>
      </c>
      <c r="G19" s="58">
        <f t="shared" si="7"/>
        <v>14.767327494383968</v>
      </c>
      <c r="H19" s="58">
        <f t="shared" si="8"/>
        <v>1.960127675251276E-7</v>
      </c>
      <c r="I19" s="58">
        <f t="shared" si="9"/>
        <v>14.767770227675607</v>
      </c>
      <c r="J19" s="76">
        <f t="shared" si="0"/>
        <v>10.68033229211764</v>
      </c>
      <c r="K19" s="77">
        <f t="shared" si="1"/>
        <v>12.440302515881944</v>
      </c>
      <c r="L19" s="77">
        <f t="shared" si="2"/>
        <v>13.357304265676577</v>
      </c>
      <c r="M19" s="78">
        <f t="shared" si="3"/>
        <v>15.687816915437786</v>
      </c>
      <c r="N19" s="79">
        <f t="shared" si="4"/>
        <v>10.828401001701168</v>
      </c>
      <c r="O19" s="80">
        <v>72.400000000000006</v>
      </c>
      <c r="P19" s="81">
        <v>38.642514454422439</v>
      </c>
      <c r="Q19" s="82">
        <v>3.8871171115758401</v>
      </c>
      <c r="R19" s="82">
        <v>9.7247047607331769</v>
      </c>
      <c r="S19" s="83">
        <v>44</v>
      </c>
      <c r="T19" s="83">
        <v>3.14</v>
      </c>
      <c r="U19" s="74">
        <v>6503278</v>
      </c>
      <c r="V19" s="84">
        <v>50433</v>
      </c>
      <c r="W19" s="85">
        <v>43492</v>
      </c>
      <c r="X19" s="86">
        <v>252787</v>
      </c>
      <c r="Y19" s="86">
        <v>632417</v>
      </c>
    </row>
    <row r="20" spans="1:25" ht="16">
      <c r="A20" s="73" t="s">
        <v>27</v>
      </c>
      <c r="B20" s="74">
        <v>653669</v>
      </c>
      <c r="C20" s="74">
        <v>800983</v>
      </c>
      <c r="D20" s="75">
        <v>1454652</v>
      </c>
      <c r="E20" s="75">
        <f t="shared" si="5"/>
        <v>1475639.9837145037</v>
      </c>
      <c r="F20" s="57">
        <f t="shared" si="6"/>
        <v>1.4428181939394234E-2</v>
      </c>
      <c r="G20" s="58">
        <f t="shared" si="7"/>
        <v>14.190277254723034</v>
      </c>
      <c r="H20" s="58">
        <f t="shared" si="8"/>
        <v>2.052080945008705E-4</v>
      </c>
      <c r="I20" s="58">
        <f t="shared" si="9"/>
        <v>14.204602340918267</v>
      </c>
      <c r="J20" s="76">
        <f t="shared" si="0"/>
        <v>10.753510268558554</v>
      </c>
      <c r="K20" s="77">
        <f t="shared" si="1"/>
        <v>11.564245758993286</v>
      </c>
      <c r="L20" s="77">
        <f t="shared" si="2"/>
        <v>12.932420048558621</v>
      </c>
      <c r="M20" s="78">
        <f t="shared" si="3"/>
        <v>14.948936426728125</v>
      </c>
      <c r="N20" s="79">
        <f t="shared" si="4"/>
        <v>10.907239560180278</v>
      </c>
      <c r="O20" s="80">
        <v>64</v>
      </c>
      <c r="P20" s="81">
        <v>45.167729058013009</v>
      </c>
      <c r="Q20" s="82">
        <v>3.3888996201146098</v>
      </c>
      <c r="R20" s="82">
        <v>13.312182087438027</v>
      </c>
      <c r="S20" s="83">
        <v>40</v>
      </c>
      <c r="T20" s="83">
        <v>3.01</v>
      </c>
      <c r="U20" s="74">
        <v>3106280</v>
      </c>
      <c r="V20" s="84">
        <v>54570</v>
      </c>
      <c r="W20" s="85">
        <v>46794</v>
      </c>
      <c r="X20" s="86">
        <v>105266</v>
      </c>
      <c r="Y20" s="86">
        <v>413503</v>
      </c>
    </row>
    <row r="21" spans="1:25" ht="16">
      <c r="A21" s="73" t="s">
        <v>28</v>
      </c>
      <c r="B21" s="74">
        <v>427005</v>
      </c>
      <c r="C21" s="74">
        <v>671018</v>
      </c>
      <c r="D21" s="75">
        <v>1098023</v>
      </c>
      <c r="E21" s="75">
        <f t="shared" si="5"/>
        <v>1110097.4410454454</v>
      </c>
      <c r="F21" s="57">
        <f t="shared" si="6"/>
        <v>1.0996528347261751E-2</v>
      </c>
      <c r="G21" s="58">
        <f t="shared" si="7"/>
        <v>13.909021848008909</v>
      </c>
      <c r="H21" s="58">
        <f t="shared" si="8"/>
        <v>1.1960716682107617E-4</v>
      </c>
      <c r="I21" s="58">
        <f t="shared" si="9"/>
        <v>13.91995835416129</v>
      </c>
      <c r="J21" s="76">
        <f t="shared" si="0"/>
        <v>10.790081672673447</v>
      </c>
      <c r="K21" s="77">
        <f t="shared" si="1"/>
        <v>11.419350778326072</v>
      </c>
      <c r="L21" s="77">
        <f t="shared" si="2"/>
        <v>12.659467230061995</v>
      </c>
      <c r="M21" s="78">
        <f t="shared" si="3"/>
        <v>14.868103689673825</v>
      </c>
      <c r="N21" s="79">
        <f t="shared" si="4"/>
        <v>10.888763155865234</v>
      </c>
      <c r="O21" s="80">
        <v>74.2</v>
      </c>
      <c r="P21" s="81">
        <v>40.837696335078533</v>
      </c>
      <c r="Q21" s="82">
        <v>3.1786038394415357</v>
      </c>
      <c r="R21" s="82">
        <v>10.985305410122164</v>
      </c>
      <c r="S21" s="83">
        <v>41</v>
      </c>
      <c r="T21" s="83">
        <v>3.17</v>
      </c>
      <c r="U21" s="74">
        <v>2865071</v>
      </c>
      <c r="V21" s="84">
        <v>53571</v>
      </c>
      <c r="W21" s="85">
        <v>48537</v>
      </c>
      <c r="X21" s="86">
        <v>91067</v>
      </c>
      <c r="Y21" s="86">
        <v>314729</v>
      </c>
    </row>
    <row r="22" spans="1:25" ht="16">
      <c r="A22" s="73" t="s">
        <v>29</v>
      </c>
      <c r="B22" s="74">
        <v>628854</v>
      </c>
      <c r="C22" s="74">
        <v>1202971</v>
      </c>
      <c r="D22" s="75">
        <v>1831825</v>
      </c>
      <c r="E22" s="75">
        <f t="shared" si="5"/>
        <v>1684777.9680206538</v>
      </c>
      <c r="F22" s="57">
        <f t="shared" si="6"/>
        <v>8.0273515198966153E-2</v>
      </c>
      <c r="G22" s="58">
        <f t="shared" si="7"/>
        <v>14.420823295636035</v>
      </c>
      <c r="H22" s="58">
        <f t="shared" si="8"/>
        <v>7.0021670530900542E-3</v>
      </c>
      <c r="I22" s="58">
        <f t="shared" si="9"/>
        <v>14.337144343365527</v>
      </c>
      <c r="J22" s="76">
        <f t="shared" si="0"/>
        <v>10.58403063411305</v>
      </c>
      <c r="K22" s="77">
        <f t="shared" si="1"/>
        <v>12.243840380544851</v>
      </c>
      <c r="L22" s="77">
        <f t="shared" si="2"/>
        <v>12.810661799108328</v>
      </c>
      <c r="M22" s="78">
        <f t="shared" si="3"/>
        <v>15.294445629933684</v>
      </c>
      <c r="N22" s="79">
        <f t="shared" si="4"/>
        <v>10.710208923978403</v>
      </c>
      <c r="O22" s="80">
        <v>58.4</v>
      </c>
      <c r="P22" s="81">
        <v>38.284490223781958</v>
      </c>
      <c r="Q22" s="82">
        <v>4.7331024110113491</v>
      </c>
      <c r="R22" s="82">
        <v>8.3428284945991535</v>
      </c>
      <c r="S22" s="83">
        <v>42.000000000000007</v>
      </c>
      <c r="T22" s="83">
        <v>3.08</v>
      </c>
      <c r="U22" s="74">
        <v>4388270</v>
      </c>
      <c r="V22" s="84">
        <v>44811</v>
      </c>
      <c r="W22" s="85">
        <v>39499</v>
      </c>
      <c r="X22" s="86">
        <v>207698</v>
      </c>
      <c r="Y22" s="86">
        <v>366100</v>
      </c>
    </row>
    <row r="23" spans="1:25" ht="16">
      <c r="A23" s="73" t="s">
        <v>30</v>
      </c>
      <c r="B23" s="74">
        <v>780154</v>
      </c>
      <c r="C23" s="74">
        <v>1178638</v>
      </c>
      <c r="D23" s="75">
        <v>1958792</v>
      </c>
      <c r="E23" s="75">
        <f t="shared" si="5"/>
        <v>1681288.2915918764</v>
      </c>
      <c r="F23" s="57">
        <f t="shared" si="6"/>
        <v>0.14167084019544882</v>
      </c>
      <c r="G23" s="58">
        <f t="shared" si="7"/>
        <v>14.487838514668816</v>
      </c>
      <c r="H23" s="58">
        <f t="shared" si="8"/>
        <v>2.3337944781817582E-2</v>
      </c>
      <c r="I23" s="58">
        <f t="shared" si="9"/>
        <v>14.335070897740955</v>
      </c>
      <c r="J23" s="76">
        <f t="shared" si="0"/>
        <v>10.680217321837331</v>
      </c>
      <c r="K23" s="77">
        <f t="shared" si="1"/>
        <v>12.324979493916855</v>
      </c>
      <c r="L23" s="77">
        <f t="shared" si="2"/>
        <v>12.936296415328615</v>
      </c>
      <c r="M23" s="78">
        <f t="shared" si="3"/>
        <v>15.336892912077481</v>
      </c>
      <c r="N23" s="79">
        <f t="shared" si="4"/>
        <v>10.72880269667349</v>
      </c>
      <c r="O23" s="80">
        <v>73.2</v>
      </c>
      <c r="P23" s="81">
        <v>30.271923118925415</v>
      </c>
      <c r="Q23" s="82">
        <v>4.9197990608277822</v>
      </c>
      <c r="R23" s="82">
        <v>9.0664846565469048</v>
      </c>
      <c r="S23" s="83">
        <v>49</v>
      </c>
      <c r="T23" s="83">
        <v>3.33</v>
      </c>
      <c r="U23" s="74">
        <v>4578550</v>
      </c>
      <c r="V23" s="84">
        <v>45652</v>
      </c>
      <c r="W23" s="85">
        <v>43487</v>
      </c>
      <c r="X23" s="86">
        <v>225253</v>
      </c>
      <c r="Y23" s="86">
        <v>415109</v>
      </c>
    </row>
    <row r="24" spans="1:25" ht="16">
      <c r="A24" s="73" t="s">
        <v>31</v>
      </c>
      <c r="B24" s="74">
        <v>357735</v>
      </c>
      <c r="C24" s="74">
        <v>335593</v>
      </c>
      <c r="D24" s="75">
        <v>693328</v>
      </c>
      <c r="E24" s="75">
        <f t="shared" si="5"/>
        <v>711688.2065877202</v>
      </c>
      <c r="F24" s="57">
        <f t="shared" si="6"/>
        <v>2.648127089591102E-2</v>
      </c>
      <c r="G24" s="58">
        <f t="shared" si="7"/>
        <v>13.449258470672113</v>
      </c>
      <c r="H24" s="58">
        <f t="shared" si="8"/>
        <v>6.8312769925198537E-4</v>
      </c>
      <c r="I24" s="58">
        <f t="shared" si="9"/>
        <v>13.475395182386711</v>
      </c>
      <c r="J24" s="76">
        <f t="shared" si="0"/>
        <v>10.699101064640564</v>
      </c>
      <c r="K24" s="77">
        <f t="shared" si="1"/>
        <v>10.815890737683091</v>
      </c>
      <c r="L24" s="77">
        <f t="shared" si="2"/>
        <v>12.138050731083265</v>
      </c>
      <c r="M24" s="78">
        <f t="shared" si="3"/>
        <v>14.09441572582892</v>
      </c>
      <c r="N24" s="79">
        <f t="shared" si="4"/>
        <v>10.836163313659606</v>
      </c>
      <c r="O24" s="80">
        <v>38.700000000000003</v>
      </c>
      <c r="P24" s="81">
        <v>55.841404358353508</v>
      </c>
      <c r="Q24" s="82">
        <v>3.7686138014527844</v>
      </c>
      <c r="R24" s="82">
        <v>14.138014527845035</v>
      </c>
      <c r="S24" s="83">
        <v>42.000000000000007</v>
      </c>
      <c r="T24" s="83">
        <v>3.02</v>
      </c>
      <c r="U24" s="74">
        <v>1321682</v>
      </c>
      <c r="V24" s="84">
        <v>50826</v>
      </c>
      <c r="W24" s="85">
        <v>44316</v>
      </c>
      <c r="X24" s="86">
        <v>49806</v>
      </c>
      <c r="Y24" s="86">
        <v>186848</v>
      </c>
    </row>
    <row r="25" spans="1:25" ht="16">
      <c r="A25" s="73" t="s">
        <v>32</v>
      </c>
      <c r="B25" s="74">
        <v>1677928</v>
      </c>
      <c r="C25" s="74">
        <v>943169</v>
      </c>
      <c r="D25" s="75">
        <v>2621097</v>
      </c>
      <c r="E25" s="75">
        <f t="shared" si="5"/>
        <v>2442228.3728141589</v>
      </c>
      <c r="F25" s="57">
        <f t="shared" si="6"/>
        <v>6.8241895353678667E-2</v>
      </c>
      <c r="G25" s="58">
        <f t="shared" si="7"/>
        <v>14.779103490396013</v>
      </c>
      <c r="H25" s="58">
        <f t="shared" si="8"/>
        <v>4.9959511114620984E-3</v>
      </c>
      <c r="I25" s="58">
        <f t="shared" si="9"/>
        <v>14.708421448041097</v>
      </c>
      <c r="J25" s="76">
        <f t="shared" si="0"/>
        <v>10.967094232005422</v>
      </c>
      <c r="K25" s="77">
        <f t="shared" si="1"/>
        <v>12.324335566023407</v>
      </c>
      <c r="L25" s="77">
        <f t="shared" si="2"/>
        <v>13.18154696142436</v>
      </c>
      <c r="M25" s="78">
        <f t="shared" si="3"/>
        <v>15.596015768260987</v>
      </c>
      <c r="N25" s="79">
        <f t="shared" si="4"/>
        <v>11.239369809853347</v>
      </c>
      <c r="O25" s="80">
        <v>87.2</v>
      </c>
      <c r="P25" s="81">
        <v>29.53074433656958</v>
      </c>
      <c r="Q25" s="82">
        <v>3.7942961165048543</v>
      </c>
      <c r="R25" s="82">
        <v>8.9415621628910458</v>
      </c>
      <c r="S25" s="83">
        <v>46</v>
      </c>
      <c r="T25" s="83">
        <v>3.27</v>
      </c>
      <c r="U25" s="74">
        <v>5932853</v>
      </c>
      <c r="V25" s="84">
        <v>76067</v>
      </c>
      <c r="W25" s="85">
        <v>57936</v>
      </c>
      <c r="X25" s="86">
        <v>225108</v>
      </c>
      <c r="Y25" s="86">
        <v>530485</v>
      </c>
    </row>
    <row r="26" spans="1:25" ht="16">
      <c r="A26" s="73" t="s">
        <v>33</v>
      </c>
      <c r="B26" s="74">
        <v>1995196</v>
      </c>
      <c r="C26" s="74">
        <v>1090893</v>
      </c>
      <c r="D26" s="75">
        <v>3086089</v>
      </c>
      <c r="E26" s="75">
        <f t="shared" si="5"/>
        <v>3150188.0633673496</v>
      </c>
      <c r="F26" s="57">
        <f t="shared" si="6"/>
        <v>2.0770322361846841E-2</v>
      </c>
      <c r="G26" s="58">
        <f t="shared" si="7"/>
        <v>14.942415151411611</v>
      </c>
      <c r="H26" s="58">
        <f t="shared" si="8"/>
        <v>4.2261328402335731E-4</v>
      </c>
      <c r="I26" s="58">
        <f t="shared" si="9"/>
        <v>14.962972711675985</v>
      </c>
      <c r="J26" s="76">
        <f t="shared" si="0"/>
        <v>11.084248023118157</v>
      </c>
      <c r="K26" s="77">
        <f t="shared" si="1"/>
        <v>12.383942642149426</v>
      </c>
      <c r="L26" s="77">
        <f t="shared" si="2"/>
        <v>13.572312247571338</v>
      </c>
      <c r="M26" s="78">
        <f t="shared" si="3"/>
        <v>15.729436626166001</v>
      </c>
      <c r="N26" s="79">
        <f t="shared" si="4"/>
        <v>11.16978705872982</v>
      </c>
      <c r="O26" s="80">
        <v>92</v>
      </c>
      <c r="P26" s="81">
        <v>43.512891616024547</v>
      </c>
      <c r="Q26" s="82">
        <v>3.5243082187739687</v>
      </c>
      <c r="R26" s="82">
        <v>11.56581509233583</v>
      </c>
      <c r="S26" s="83">
        <v>47</v>
      </c>
      <c r="T26" s="83">
        <v>3.16</v>
      </c>
      <c r="U26" s="74">
        <v>6779654</v>
      </c>
      <c r="V26" s="84">
        <v>70954</v>
      </c>
      <c r="W26" s="85">
        <v>65137</v>
      </c>
      <c r="X26" s="86">
        <v>238934</v>
      </c>
      <c r="Y26" s="86">
        <v>784116</v>
      </c>
    </row>
    <row r="27" spans="1:25" ht="16">
      <c r="A27" s="73" t="s">
        <v>34</v>
      </c>
      <c r="B27" s="74">
        <v>2268839</v>
      </c>
      <c r="C27" s="74">
        <v>2279543</v>
      </c>
      <c r="D27" s="75">
        <v>4548382</v>
      </c>
      <c r="E27" s="75">
        <f t="shared" si="5"/>
        <v>4203201.0832693586</v>
      </c>
      <c r="F27" s="57">
        <f t="shared" si="6"/>
        <v>7.5890924889475284E-2</v>
      </c>
      <c r="G27" s="58">
        <f t="shared" si="7"/>
        <v>15.330282123289292</v>
      </c>
      <c r="H27" s="58">
        <f t="shared" si="8"/>
        <v>6.229182088738263E-3</v>
      </c>
      <c r="I27" s="58">
        <f t="shared" si="9"/>
        <v>15.251356955638293</v>
      </c>
      <c r="J27" s="76">
        <f t="shared" si="0"/>
        <v>10.699800341706831</v>
      </c>
      <c r="K27" s="77">
        <f t="shared" si="1"/>
        <v>12.637923241449618</v>
      </c>
      <c r="L27" s="77">
        <f t="shared" si="2"/>
        <v>13.900088810639534</v>
      </c>
      <c r="M27" s="78">
        <f t="shared" si="3"/>
        <v>16.107361242796863</v>
      </c>
      <c r="N27" s="79">
        <f t="shared" si="4"/>
        <v>10.835710686940999</v>
      </c>
      <c r="O27" s="80">
        <v>74.599999999999994</v>
      </c>
      <c r="P27" s="81">
        <v>40.64407876116929</v>
      </c>
      <c r="Q27" s="82">
        <v>3.1134617717219908</v>
      </c>
      <c r="R27" s="82">
        <v>11.000060647717625</v>
      </c>
      <c r="S27" s="83">
        <v>45</v>
      </c>
      <c r="T27" s="83">
        <v>3.11</v>
      </c>
      <c r="U27" s="74">
        <v>9893230</v>
      </c>
      <c r="V27" s="84">
        <v>50803</v>
      </c>
      <c r="W27" s="85">
        <v>44347</v>
      </c>
      <c r="X27" s="86">
        <v>308021</v>
      </c>
      <c r="Y27" s="86">
        <v>1088258</v>
      </c>
    </row>
    <row r="28" spans="1:25" ht="16">
      <c r="A28" s="73" t="s">
        <v>35</v>
      </c>
      <c r="B28" s="74">
        <v>1367716</v>
      </c>
      <c r="C28" s="74">
        <v>1322951</v>
      </c>
      <c r="D28" s="75">
        <v>2690667</v>
      </c>
      <c r="E28" s="75">
        <f t="shared" si="5"/>
        <v>2474536.1720977416</v>
      </c>
      <c r="F28" s="57">
        <f t="shared" si="6"/>
        <v>8.0326115384125332E-2</v>
      </c>
      <c r="G28" s="58">
        <f t="shared" si="7"/>
        <v>14.805299676232499</v>
      </c>
      <c r="H28" s="58">
        <f t="shared" si="8"/>
        <v>7.011741983339044E-3</v>
      </c>
      <c r="I28" s="58">
        <f t="shared" si="9"/>
        <v>14.721563531209343</v>
      </c>
      <c r="J28" s="76">
        <f t="shared" si="0"/>
        <v>10.861246470104044</v>
      </c>
      <c r="K28" s="77">
        <f t="shared" si="1"/>
        <v>12.471658637731963</v>
      </c>
      <c r="L28" s="77">
        <f t="shared" si="2"/>
        <v>13.233466373415739</v>
      </c>
      <c r="M28" s="78">
        <f t="shared" si="3"/>
        <v>15.508678954473417</v>
      </c>
      <c r="N28" s="79">
        <f t="shared" si="4"/>
        <v>11.054328531306112</v>
      </c>
      <c r="O28" s="80">
        <v>73.3</v>
      </c>
      <c r="P28" s="81">
        <v>45.782290402089544</v>
      </c>
      <c r="Q28" s="82">
        <v>4.7978332045763894</v>
      </c>
      <c r="R28" s="82">
        <v>10.277655152117132</v>
      </c>
      <c r="S28" s="83">
        <v>42</v>
      </c>
      <c r="T28" s="83">
        <v>3.11</v>
      </c>
      <c r="U28" s="74">
        <v>5436679</v>
      </c>
      <c r="V28" s="84">
        <v>63217</v>
      </c>
      <c r="W28" s="85">
        <v>52117</v>
      </c>
      <c r="X28" s="86">
        <v>260839</v>
      </c>
      <c r="Y28" s="86">
        <v>558755</v>
      </c>
    </row>
    <row r="29" spans="1:25" ht="16">
      <c r="A29" s="73" t="s">
        <v>36</v>
      </c>
      <c r="B29" s="74">
        <v>485131</v>
      </c>
      <c r="C29" s="74">
        <v>700714</v>
      </c>
      <c r="D29" s="75">
        <v>1185845</v>
      </c>
      <c r="E29" s="75">
        <f t="shared" si="5"/>
        <v>1214335.354257748</v>
      </c>
      <c r="F29" s="57">
        <f t="shared" si="6"/>
        <v>2.4025361036010606E-2</v>
      </c>
      <c r="G29" s="58">
        <f t="shared" si="7"/>
        <v>13.985966158599281</v>
      </c>
      <c r="H29" s="58">
        <f t="shared" si="8"/>
        <v>5.6364899081219404E-4</v>
      </c>
      <c r="I29" s="58">
        <f t="shared" si="9"/>
        <v>14.009707451546637</v>
      </c>
      <c r="J29" s="76">
        <f t="shared" si="0"/>
        <v>10.489494857538169</v>
      </c>
      <c r="K29" s="77">
        <f t="shared" si="1"/>
        <v>11.776135525497521</v>
      </c>
      <c r="L29" s="77">
        <f t="shared" si="2"/>
        <v>12.724190615389944</v>
      </c>
      <c r="M29" s="78">
        <f t="shared" si="3"/>
        <v>14.896679933020662</v>
      </c>
      <c r="N29" s="79">
        <f t="shared" si="4"/>
        <v>10.609748372241457</v>
      </c>
      <c r="O29" s="80">
        <v>49.4</v>
      </c>
      <c r="P29" s="81">
        <v>31.308300261185167</v>
      </c>
      <c r="Q29" s="82">
        <v>4.4133509718123536</v>
      </c>
      <c r="R29" s="82">
        <v>11.389471184830908</v>
      </c>
      <c r="S29" s="83">
        <v>48</v>
      </c>
      <c r="T29" s="83">
        <v>3.3</v>
      </c>
      <c r="U29" s="74">
        <v>2948125</v>
      </c>
      <c r="V29" s="84">
        <v>40528</v>
      </c>
      <c r="W29" s="85">
        <v>35936</v>
      </c>
      <c r="X29" s="86">
        <v>130110</v>
      </c>
      <c r="Y29" s="86">
        <v>335773</v>
      </c>
    </row>
    <row r="30" spans="1:25" ht="16">
      <c r="A30" s="73" t="s">
        <v>37</v>
      </c>
      <c r="B30" s="74">
        <v>1071068</v>
      </c>
      <c r="C30" s="74">
        <v>1594511</v>
      </c>
      <c r="D30" s="75">
        <v>2665579</v>
      </c>
      <c r="E30" s="75">
        <f t="shared" si="5"/>
        <v>2729088.6060889713</v>
      </c>
      <c r="F30" s="57">
        <f t="shared" si="6"/>
        <v>2.3825820239794526E-2</v>
      </c>
      <c r="G30" s="58">
        <f t="shared" si="7"/>
        <v>14.795931852772368</v>
      </c>
      <c r="H30" s="58">
        <f t="shared" si="8"/>
        <v>5.5443364649742635E-4</v>
      </c>
      <c r="I30" s="58">
        <f t="shared" si="9"/>
        <v>14.819478267499401</v>
      </c>
      <c r="J30" s="76">
        <f t="shared" si="0"/>
        <v>10.685629558417579</v>
      </c>
      <c r="K30" s="77">
        <f t="shared" si="1"/>
        <v>12.466284595429522</v>
      </c>
      <c r="L30" s="77">
        <f t="shared" si="2"/>
        <v>13.540994761777585</v>
      </c>
      <c r="M30" s="78">
        <f t="shared" si="3"/>
        <v>15.58856127140051</v>
      </c>
      <c r="N30" s="79">
        <f t="shared" si="4"/>
        <v>10.811604973721122</v>
      </c>
      <c r="O30" s="80">
        <v>70.400000000000006</v>
      </c>
      <c r="P30" s="81">
        <v>43.099495644199912</v>
      </c>
      <c r="Q30" s="82">
        <v>4.4057432030838726</v>
      </c>
      <c r="R30" s="82">
        <v>12.905055445174657</v>
      </c>
      <c r="S30" s="83">
        <v>43</v>
      </c>
      <c r="T30" s="83">
        <v>3.09</v>
      </c>
      <c r="U30" s="74">
        <v>5888791</v>
      </c>
      <c r="V30" s="84">
        <v>49593</v>
      </c>
      <c r="W30" s="85">
        <v>43723</v>
      </c>
      <c r="X30" s="86">
        <v>259441</v>
      </c>
      <c r="Y30" s="86">
        <v>759940</v>
      </c>
    </row>
    <row r="31" spans="1:25" ht="16">
      <c r="A31" s="73" t="s">
        <v>38</v>
      </c>
      <c r="B31" s="74">
        <v>177709</v>
      </c>
      <c r="C31" s="74">
        <v>279240</v>
      </c>
      <c r="D31" s="75">
        <v>456949</v>
      </c>
      <c r="E31" s="75">
        <f t="shared" si="5"/>
        <v>480578.29974993324</v>
      </c>
      <c r="F31" s="57">
        <f t="shared" si="6"/>
        <v>5.1711021908206915E-2</v>
      </c>
      <c r="G31" s="58">
        <f t="shared" si="7"/>
        <v>13.032327066274712</v>
      </c>
      <c r="H31" s="58">
        <f t="shared" si="8"/>
        <v>2.5420133016407862E-3</v>
      </c>
      <c r="I31" s="58">
        <f t="shared" si="9"/>
        <v>13.082745448851316</v>
      </c>
      <c r="J31" s="76">
        <f t="shared" si="0"/>
        <v>10.654573398016518</v>
      </c>
      <c r="K31" s="77">
        <f t="shared" si="1"/>
        <v>10.548179512826669</v>
      </c>
      <c r="L31" s="77">
        <f t="shared" si="2"/>
        <v>11.869305365387902</v>
      </c>
      <c r="M31" s="78">
        <f t="shared" si="3"/>
        <v>13.850454832482157</v>
      </c>
      <c r="N31" s="79">
        <f t="shared" si="4"/>
        <v>10.786841784164018</v>
      </c>
      <c r="O31" s="80">
        <v>55.9</v>
      </c>
      <c r="P31" s="81">
        <v>48.672139063254463</v>
      </c>
      <c r="Q31" s="82">
        <v>3.6801545147271852</v>
      </c>
      <c r="R31" s="82">
        <v>13.791887976822792</v>
      </c>
      <c r="S31" s="83">
        <v>42.000000000000007</v>
      </c>
      <c r="T31" s="83">
        <v>3.05</v>
      </c>
      <c r="U31" s="74">
        <v>1035562</v>
      </c>
      <c r="V31" s="84">
        <v>48380</v>
      </c>
      <c r="W31" s="85">
        <v>42386</v>
      </c>
      <c r="X31" s="86">
        <v>38108</v>
      </c>
      <c r="Y31" s="86">
        <v>142815</v>
      </c>
    </row>
    <row r="32" spans="1:25" ht="16">
      <c r="A32" s="73" t="s">
        <v>39</v>
      </c>
      <c r="B32" s="74">
        <v>284494</v>
      </c>
      <c r="C32" s="74">
        <v>495961</v>
      </c>
      <c r="D32" s="75">
        <v>780455</v>
      </c>
      <c r="E32" s="75">
        <f t="shared" si="5"/>
        <v>825268.56284185441</v>
      </c>
      <c r="F32" s="57">
        <f t="shared" si="6"/>
        <v>5.7419790816708727E-2</v>
      </c>
      <c r="G32" s="58">
        <f t="shared" si="7"/>
        <v>13.567632361926355</v>
      </c>
      <c r="H32" s="58">
        <f t="shared" si="8"/>
        <v>3.1171877846210244E-3</v>
      </c>
      <c r="I32" s="58">
        <f t="shared" si="9"/>
        <v>13.623464143060589</v>
      </c>
      <c r="J32" s="76">
        <f t="shared" si="0"/>
        <v>10.812471655894511</v>
      </c>
      <c r="K32" s="77">
        <f t="shared" si="1"/>
        <v>11.463356998001734</v>
      </c>
      <c r="L32" s="77">
        <f t="shared" si="2"/>
        <v>12.347099005583583</v>
      </c>
      <c r="M32" s="78">
        <f t="shared" si="3"/>
        <v>14.444738225761427</v>
      </c>
      <c r="N32" s="79">
        <f t="shared" si="4"/>
        <v>10.903825271935897</v>
      </c>
      <c r="O32" s="80">
        <v>73.099999999999994</v>
      </c>
      <c r="P32" s="81">
        <v>44.986940994616489</v>
      </c>
      <c r="Q32" s="82">
        <v>5.0724375033313791</v>
      </c>
      <c r="R32" s="82">
        <v>12.274985341932734</v>
      </c>
      <c r="S32" s="83">
        <v>41</v>
      </c>
      <c r="T32" s="83">
        <v>3.1</v>
      </c>
      <c r="U32" s="74">
        <v>1876161</v>
      </c>
      <c r="V32" s="84">
        <v>54384</v>
      </c>
      <c r="W32" s="85">
        <v>49636</v>
      </c>
      <c r="X32" s="86">
        <v>95164</v>
      </c>
      <c r="Y32" s="86">
        <v>230291</v>
      </c>
    </row>
    <row r="33" spans="1:25" ht="16">
      <c r="A33" s="73" t="s">
        <v>40</v>
      </c>
      <c r="B33" s="74">
        <v>539260</v>
      </c>
      <c r="C33" s="74">
        <v>512058</v>
      </c>
      <c r="D33" s="75">
        <v>1051318</v>
      </c>
      <c r="E33" s="75">
        <f t="shared" si="5"/>
        <v>977091.94897376129</v>
      </c>
      <c r="F33" s="57">
        <f t="shared" si="6"/>
        <v>7.0602853776154037E-2</v>
      </c>
      <c r="G33" s="58">
        <f t="shared" si="7"/>
        <v>13.865555173076247</v>
      </c>
      <c r="H33" s="58">
        <f t="shared" si="8"/>
        <v>5.3610414216742766E-3</v>
      </c>
      <c r="I33" s="58">
        <f t="shared" si="9"/>
        <v>13.792336040182759</v>
      </c>
      <c r="J33" s="76">
        <f t="shared" si="0"/>
        <v>10.683660693312701</v>
      </c>
      <c r="K33" s="77">
        <f t="shared" si="1"/>
        <v>11.493477574747413</v>
      </c>
      <c r="L33" s="77">
        <f t="shared" si="2"/>
        <v>12.602274986359154</v>
      </c>
      <c r="M33" s="78">
        <f t="shared" si="3"/>
        <v>14.895016137129234</v>
      </c>
      <c r="N33" s="79">
        <f t="shared" si="4"/>
        <v>10.879819206495405</v>
      </c>
      <c r="O33" s="80">
        <v>94.2</v>
      </c>
      <c r="P33" s="81">
        <v>33.195161728730632</v>
      </c>
      <c r="Q33" s="82">
        <v>3.3322234302799671</v>
      </c>
      <c r="R33" s="82">
        <v>10.099007882576787</v>
      </c>
      <c r="S33" s="83">
        <v>47</v>
      </c>
      <c r="T33" s="83">
        <v>3.42</v>
      </c>
      <c r="U33" s="74">
        <v>2943224</v>
      </c>
      <c r="V33" s="84">
        <v>53094</v>
      </c>
      <c r="W33" s="85">
        <v>43637</v>
      </c>
      <c r="X33" s="86">
        <v>98074</v>
      </c>
      <c r="Y33" s="86">
        <v>297234</v>
      </c>
    </row>
    <row r="34" spans="1:25" ht="16">
      <c r="A34" s="73" t="s">
        <v>41</v>
      </c>
      <c r="B34" s="74">
        <v>348526</v>
      </c>
      <c r="C34" s="74">
        <v>345790</v>
      </c>
      <c r="D34" s="75">
        <v>694316</v>
      </c>
      <c r="E34" s="75">
        <f t="shared" si="5"/>
        <v>692251.77944449079</v>
      </c>
      <c r="F34" s="57">
        <f t="shared" si="6"/>
        <v>2.9730274910980126E-3</v>
      </c>
      <c r="G34" s="58">
        <f t="shared" si="7"/>
        <v>13.450682467269155</v>
      </c>
      <c r="H34" s="58">
        <f t="shared" si="8"/>
        <v>8.8652425427168497E-6</v>
      </c>
      <c r="I34" s="58">
        <f t="shared" si="9"/>
        <v>13.447705011552824</v>
      </c>
      <c r="J34" s="76">
        <f t="shared" si="0"/>
        <v>10.973734659647342</v>
      </c>
      <c r="K34" s="77">
        <f t="shared" si="1"/>
        <v>10.922767991922107</v>
      </c>
      <c r="L34" s="77">
        <f t="shared" si="2"/>
        <v>12.019465920503309</v>
      </c>
      <c r="M34" s="78">
        <f t="shared" si="3"/>
        <v>14.091767865619188</v>
      </c>
      <c r="N34" s="79">
        <f t="shared" si="4"/>
        <v>11.134370022168921</v>
      </c>
      <c r="O34" s="80">
        <v>60.3</v>
      </c>
      <c r="P34" s="81">
        <v>51.665275775737804</v>
      </c>
      <c r="Q34" s="82">
        <v>4.2048403004324406</v>
      </c>
      <c r="R34" s="82">
        <v>12.590395265913056</v>
      </c>
      <c r="S34" s="83">
        <v>41</v>
      </c>
      <c r="T34" s="83">
        <v>2.98</v>
      </c>
      <c r="U34" s="74">
        <v>1318187</v>
      </c>
      <c r="V34" s="84">
        <v>68485</v>
      </c>
      <c r="W34" s="85">
        <v>58322</v>
      </c>
      <c r="X34" s="86">
        <v>55424</v>
      </c>
      <c r="Y34" s="86">
        <v>165954</v>
      </c>
    </row>
    <row r="35" spans="1:25" ht="16">
      <c r="A35" s="73" t="s">
        <v>42</v>
      </c>
      <c r="B35" s="74">
        <v>2148278</v>
      </c>
      <c r="C35" s="74">
        <v>1601933</v>
      </c>
      <c r="D35" s="75">
        <v>3750211</v>
      </c>
      <c r="E35" s="75">
        <f t="shared" si="5"/>
        <v>3544518.3923688149</v>
      </c>
      <c r="F35" s="57">
        <f t="shared" si="6"/>
        <v>5.4848275905325088E-2</v>
      </c>
      <c r="G35" s="58">
        <f t="shared" si="7"/>
        <v>15.13732266303035</v>
      </c>
      <c r="H35" s="58">
        <f t="shared" si="8"/>
        <v>3.1820666392311939E-3</v>
      </c>
      <c r="I35" s="58">
        <f t="shared" si="9"/>
        <v>15.080912853251986</v>
      </c>
      <c r="J35" s="76">
        <f t="shared" si="0"/>
        <v>11.034373401754534</v>
      </c>
      <c r="K35" s="77">
        <f t="shared" si="1"/>
        <v>12.630673491946814</v>
      </c>
      <c r="L35" s="77">
        <f t="shared" si="2"/>
        <v>13.706582575345418</v>
      </c>
      <c r="M35" s="78">
        <f t="shared" si="3"/>
        <v>15.996103142891613</v>
      </c>
      <c r="N35" s="79">
        <f t="shared" si="4"/>
        <v>11.207785214851288</v>
      </c>
      <c r="O35" s="80">
        <v>94.7</v>
      </c>
      <c r="P35" s="81">
        <v>33.68920521945433</v>
      </c>
      <c r="Q35" s="82">
        <v>3.4547364853414675</v>
      </c>
      <c r="R35" s="82">
        <v>10.131559622662826</v>
      </c>
      <c r="S35" s="83">
        <v>44.000000000000007</v>
      </c>
      <c r="T35" s="83">
        <v>3.34</v>
      </c>
      <c r="U35" s="74">
        <v>8851550</v>
      </c>
      <c r="V35" s="84">
        <v>73702</v>
      </c>
      <c r="W35" s="85">
        <v>61968</v>
      </c>
      <c r="X35" s="86">
        <v>305796</v>
      </c>
      <c r="Y35" s="86">
        <v>896795</v>
      </c>
    </row>
    <row r="36" spans="1:25" ht="16">
      <c r="A36" s="73" t="s">
        <v>43</v>
      </c>
      <c r="B36" s="74">
        <v>385234</v>
      </c>
      <c r="C36" s="74">
        <v>319666</v>
      </c>
      <c r="D36" s="75">
        <v>704900</v>
      </c>
      <c r="E36" s="75">
        <f t="shared" si="5"/>
        <v>724057.49576423957</v>
      </c>
      <c r="F36" s="57">
        <f t="shared" si="6"/>
        <v>2.7177607836912435E-2</v>
      </c>
      <c r="G36" s="58">
        <f t="shared" si="7"/>
        <v>13.465811227761966</v>
      </c>
      <c r="H36" s="58">
        <f t="shared" si="8"/>
        <v>7.1903642141449482E-4</v>
      </c>
      <c r="I36" s="58">
        <f t="shared" si="9"/>
        <v>13.492626082253731</v>
      </c>
      <c r="J36" s="76">
        <f t="shared" si="0"/>
        <v>10.566355921710144</v>
      </c>
      <c r="K36" s="77">
        <f t="shared" si="1"/>
        <v>11.42097463622232</v>
      </c>
      <c r="L36" s="77">
        <f t="shared" si="2"/>
        <v>12.303217504916535</v>
      </c>
      <c r="M36" s="78">
        <f t="shared" si="3"/>
        <v>14.530908836456474</v>
      </c>
      <c r="N36" s="79">
        <f t="shared" si="4"/>
        <v>10.729284487191537</v>
      </c>
      <c r="O36" s="80">
        <v>77.400000000000006</v>
      </c>
      <c r="P36" s="81">
        <v>31.051344743276282</v>
      </c>
      <c r="Q36" s="82">
        <v>4.4603911980440101</v>
      </c>
      <c r="R36" s="82">
        <v>10.777701711491442</v>
      </c>
      <c r="S36" s="83">
        <v>48</v>
      </c>
      <c r="T36" s="83">
        <v>3.41</v>
      </c>
      <c r="U36" s="74">
        <v>2045001</v>
      </c>
      <c r="V36" s="84">
        <v>45674</v>
      </c>
      <c r="W36" s="85">
        <v>38807</v>
      </c>
      <c r="X36" s="86">
        <v>91215</v>
      </c>
      <c r="Y36" s="86">
        <v>220404</v>
      </c>
    </row>
    <row r="37" spans="1:25" ht="16">
      <c r="A37" s="73" t="s">
        <v>44</v>
      </c>
      <c r="B37" s="74">
        <v>4556124</v>
      </c>
      <c r="C37" s="74">
        <v>2819534</v>
      </c>
      <c r="D37" s="75">
        <v>7375658</v>
      </c>
      <c r="E37" s="75">
        <f t="shared" si="5"/>
        <v>7852698.5162132531</v>
      </c>
      <c r="F37" s="57">
        <f t="shared" si="6"/>
        <v>6.4677689260165414E-2</v>
      </c>
      <c r="G37" s="58">
        <f t="shared" si="7"/>
        <v>15.813695676549242</v>
      </c>
      <c r="H37" s="58">
        <f t="shared" si="8"/>
        <v>3.9277938938573785E-3</v>
      </c>
      <c r="I37" s="58">
        <f t="shared" si="9"/>
        <v>15.876367790713816</v>
      </c>
      <c r="J37" s="76">
        <f t="shared" ref="J37:J55" si="10">LN(W37)</f>
        <v>11.010960469636434</v>
      </c>
      <c r="K37" s="77">
        <f t="shared" ref="K37:K55" si="11">LN(X37)</f>
        <v>13.317714677207034</v>
      </c>
      <c r="L37" s="77">
        <f t="shared" ref="L37:L55" si="12">LN(Y37)</f>
        <v>14.48741316211893</v>
      </c>
      <c r="M37" s="78">
        <f t="shared" ref="M37:M55" si="13">LN(U37)</f>
        <v>16.785018818182113</v>
      </c>
      <c r="N37" s="79">
        <f t="shared" ref="N37:N55" si="14">LN(V37)</f>
        <v>11.014374202079626</v>
      </c>
      <c r="O37" s="80">
        <v>87.9</v>
      </c>
      <c r="P37" s="81">
        <v>31.254010050148086</v>
      </c>
      <c r="Q37" s="82">
        <v>3.1201090220353862</v>
      </c>
      <c r="R37" s="82">
        <v>10.049937635700097</v>
      </c>
      <c r="S37" s="83">
        <v>48</v>
      </c>
      <c r="T37" s="83">
        <v>3.35</v>
      </c>
      <c r="U37" s="74">
        <v>19482337</v>
      </c>
      <c r="V37" s="84">
        <v>60741</v>
      </c>
      <c r="W37" s="85">
        <v>60534</v>
      </c>
      <c r="X37" s="86">
        <v>607869</v>
      </c>
      <c r="Y37" s="86">
        <v>1957959</v>
      </c>
    </row>
    <row r="38" spans="1:25" ht="16">
      <c r="A38" s="73" t="s">
        <v>45</v>
      </c>
      <c r="B38" s="74">
        <v>2189316</v>
      </c>
      <c r="C38" s="74">
        <v>2362631</v>
      </c>
      <c r="D38" s="75">
        <v>4551947</v>
      </c>
      <c r="E38" s="75">
        <f t="shared" si="5"/>
        <v>4333584.1420264719</v>
      </c>
      <c r="F38" s="57">
        <f t="shared" si="6"/>
        <v>4.7971309414087664E-2</v>
      </c>
      <c r="G38" s="58">
        <f t="shared" si="7"/>
        <v>15.331065611486778</v>
      </c>
      <c r="H38" s="58">
        <f t="shared" si="8"/>
        <v>2.416716166935048E-3</v>
      </c>
      <c r="I38" s="58">
        <f t="shared" si="9"/>
        <v>15.281905504011966</v>
      </c>
      <c r="J38" s="76">
        <f t="shared" si="10"/>
        <v>10.645472515179373</v>
      </c>
      <c r="K38" s="77">
        <f t="shared" si="11"/>
        <v>12.934099399346739</v>
      </c>
      <c r="L38" s="77">
        <f t="shared" si="12"/>
        <v>13.913398322033128</v>
      </c>
      <c r="M38" s="78">
        <f t="shared" si="13"/>
        <v>16.124905213173104</v>
      </c>
      <c r="N38" s="79">
        <f t="shared" si="14"/>
        <v>10.784275451367629</v>
      </c>
      <c r="O38" s="80">
        <v>66.099999999999994</v>
      </c>
      <c r="P38" s="81">
        <v>34.295759959476776</v>
      </c>
      <c r="Q38" s="82">
        <v>4.1138821846786442</v>
      </c>
      <c r="R38" s="82">
        <v>10.953577068621316</v>
      </c>
      <c r="S38" s="83">
        <v>44</v>
      </c>
      <c r="T38" s="83">
        <v>3.14</v>
      </c>
      <c r="U38" s="74">
        <v>10068328</v>
      </c>
      <c r="V38" s="84">
        <v>48256</v>
      </c>
      <c r="W38" s="85">
        <v>42002</v>
      </c>
      <c r="X38" s="86">
        <v>414198</v>
      </c>
      <c r="Y38" s="86">
        <v>1102839</v>
      </c>
    </row>
    <row r="39" spans="1:25" ht="16">
      <c r="A39" s="73" t="s">
        <v>46</v>
      </c>
      <c r="B39" s="74">
        <v>93758</v>
      </c>
      <c r="C39" s="74">
        <v>216794</v>
      </c>
      <c r="D39" s="75">
        <v>310552</v>
      </c>
      <c r="E39" s="75">
        <f t="shared" si="5"/>
        <v>317915.09439020773</v>
      </c>
      <c r="F39" s="57">
        <f t="shared" si="6"/>
        <v>2.3709698827274424E-2</v>
      </c>
      <c r="G39" s="58">
        <f t="shared" si="7"/>
        <v>12.646106638153476</v>
      </c>
      <c r="H39" s="58">
        <f t="shared" si="8"/>
        <v>5.4910498216248743E-4</v>
      </c>
      <c r="I39" s="58">
        <f t="shared" si="9"/>
        <v>12.669539627338864</v>
      </c>
      <c r="J39" s="76">
        <f t="shared" si="10"/>
        <v>10.915779134737711</v>
      </c>
      <c r="K39" s="77">
        <f t="shared" si="11"/>
        <v>10.538926167950644</v>
      </c>
      <c r="L39" s="77">
        <f t="shared" si="12"/>
        <v>11.116246644142683</v>
      </c>
      <c r="M39" s="78">
        <f t="shared" si="13"/>
        <v>13.527280335305615</v>
      </c>
      <c r="N39" s="79">
        <f t="shared" si="14"/>
        <v>10.987223061973808</v>
      </c>
      <c r="O39" s="80">
        <v>59.9</v>
      </c>
      <c r="P39" s="81">
        <v>46.831220813875916</v>
      </c>
      <c r="Q39" s="82">
        <v>5.0376250833889262</v>
      </c>
      <c r="R39" s="82">
        <v>8.9733155436957972</v>
      </c>
      <c r="S39" s="83">
        <v>41</v>
      </c>
      <c r="T39" s="83">
        <v>2.98</v>
      </c>
      <c r="U39" s="74">
        <v>749589</v>
      </c>
      <c r="V39" s="84">
        <v>59114</v>
      </c>
      <c r="W39" s="85">
        <v>55038</v>
      </c>
      <c r="X39" s="86">
        <v>37757</v>
      </c>
      <c r="Y39" s="86">
        <v>67255</v>
      </c>
    </row>
    <row r="40" spans="1:25" ht="16">
      <c r="A40" s="73" t="s">
        <v>47</v>
      </c>
      <c r="B40" s="74">
        <v>2394164</v>
      </c>
      <c r="C40" s="74">
        <v>2841005</v>
      </c>
      <c r="D40" s="75">
        <v>5235169</v>
      </c>
      <c r="E40" s="75">
        <f t="shared" si="5"/>
        <v>5257750.3861741405</v>
      </c>
      <c r="F40" s="57">
        <f t="shared" si="6"/>
        <v>4.313401568151954E-3</v>
      </c>
      <c r="G40" s="58">
        <f t="shared" si="7"/>
        <v>15.47090968447821</v>
      </c>
      <c r="H40" s="58">
        <f t="shared" si="8"/>
        <v>1.8525496459780851E-5</v>
      </c>
      <c r="I40" s="58">
        <f t="shared" si="9"/>
        <v>15.475213809994477</v>
      </c>
      <c r="J40" s="76">
        <f t="shared" si="10"/>
        <v>10.711658409664855</v>
      </c>
      <c r="K40" s="77">
        <f t="shared" si="11"/>
        <v>12.960329036356956</v>
      </c>
      <c r="L40" s="77">
        <f t="shared" si="12"/>
        <v>14.154059921577115</v>
      </c>
      <c r="M40" s="78">
        <f t="shared" si="13"/>
        <v>16.255134061799243</v>
      </c>
      <c r="N40" s="79">
        <f t="shared" si="14"/>
        <v>10.833168237529042</v>
      </c>
      <c r="O40" s="80">
        <v>77.900000000000006</v>
      </c>
      <c r="P40" s="81">
        <v>40.946227558485269</v>
      </c>
      <c r="Q40" s="82">
        <v>3.7075344197685878</v>
      </c>
      <c r="R40" s="82">
        <v>12.232519814800282</v>
      </c>
      <c r="S40" s="83">
        <v>45</v>
      </c>
      <c r="T40" s="83">
        <v>3.05</v>
      </c>
      <c r="U40" s="74">
        <v>11468722</v>
      </c>
      <c r="V40" s="84">
        <v>50674</v>
      </c>
      <c r="W40" s="85">
        <v>44876</v>
      </c>
      <c r="X40" s="86">
        <v>425206</v>
      </c>
      <c r="Y40" s="86">
        <v>1402911</v>
      </c>
    </row>
    <row r="41" spans="1:25" ht="16">
      <c r="A41" s="73" t="s">
        <v>48</v>
      </c>
      <c r="B41" s="74">
        <v>420375</v>
      </c>
      <c r="C41" s="74">
        <v>949136</v>
      </c>
      <c r="D41" s="75">
        <v>1369511</v>
      </c>
      <c r="E41" s="75">
        <f t="shared" si="5"/>
        <v>1461451.3752006942</v>
      </c>
      <c r="F41" s="57">
        <f t="shared" si="6"/>
        <v>6.713372524988423E-2</v>
      </c>
      <c r="G41" s="58">
        <f t="shared" si="7"/>
        <v>14.129964299781527</v>
      </c>
      <c r="H41" s="58">
        <f t="shared" si="8"/>
        <v>4.221918616073371E-3</v>
      </c>
      <c r="I41" s="58">
        <f t="shared" si="9"/>
        <v>14.194940592504899</v>
      </c>
      <c r="J41" s="76">
        <f t="shared" si="10"/>
        <v>10.729459626208579</v>
      </c>
      <c r="K41" s="77">
        <f t="shared" si="11"/>
        <v>11.538388512406758</v>
      </c>
      <c r="L41" s="77">
        <f t="shared" si="12"/>
        <v>12.947605146416578</v>
      </c>
      <c r="M41" s="78">
        <f t="shared" si="13"/>
        <v>15.181883549738426</v>
      </c>
      <c r="N41" s="79">
        <f t="shared" si="14"/>
        <v>10.779747643353929</v>
      </c>
      <c r="O41" s="80">
        <v>66.2</v>
      </c>
      <c r="P41" s="81">
        <v>33.153961898446866</v>
      </c>
      <c r="Q41" s="82">
        <v>2.616077121215985</v>
      </c>
      <c r="R41" s="82">
        <v>10.706944479865344</v>
      </c>
      <c r="S41" s="83">
        <v>42.000000000000007</v>
      </c>
      <c r="T41" s="83">
        <v>3.21</v>
      </c>
      <c r="U41" s="74">
        <v>3921103</v>
      </c>
      <c r="V41" s="84">
        <v>48038</v>
      </c>
      <c r="W41" s="85">
        <v>45682</v>
      </c>
      <c r="X41" s="86">
        <v>102579</v>
      </c>
      <c r="Y41" s="86">
        <v>419830</v>
      </c>
    </row>
    <row r="42" spans="1:25" ht="16">
      <c r="A42" s="73" t="s">
        <v>49</v>
      </c>
      <c r="B42" s="74">
        <v>1002106</v>
      </c>
      <c r="C42" s="74">
        <v>782403</v>
      </c>
      <c r="D42" s="75">
        <v>1784509</v>
      </c>
      <c r="E42" s="75">
        <f t="shared" si="5"/>
        <v>1820313.862527418</v>
      </c>
      <c r="F42" s="57">
        <f t="shared" si="6"/>
        <v>2.0064265592058067E-2</v>
      </c>
      <c r="G42" s="58">
        <f t="shared" si="7"/>
        <v>14.394653865329166</v>
      </c>
      <c r="H42" s="58">
        <f t="shared" si="8"/>
        <v>3.9464328683665525E-4</v>
      </c>
      <c r="I42" s="58">
        <f t="shared" si="9"/>
        <v>14.414519496122994</v>
      </c>
      <c r="J42" s="76">
        <f t="shared" si="10"/>
        <v>10.715506065231846</v>
      </c>
      <c r="K42" s="77">
        <f t="shared" si="11"/>
        <v>11.961200989377101</v>
      </c>
      <c r="L42" s="77">
        <f t="shared" si="12"/>
        <v>13.147645084736999</v>
      </c>
      <c r="M42" s="78">
        <f t="shared" si="13"/>
        <v>15.233856727706174</v>
      </c>
      <c r="N42" s="79">
        <f t="shared" si="14"/>
        <v>10.883128599911045</v>
      </c>
      <c r="O42" s="80">
        <v>81</v>
      </c>
      <c r="P42" s="81">
        <v>44.792019756912502</v>
      </c>
      <c r="Q42" s="82">
        <v>3.7906396784659337</v>
      </c>
      <c r="R42" s="82">
        <v>12.415912062369861</v>
      </c>
      <c r="S42" s="83">
        <v>44.999999999999993</v>
      </c>
      <c r="T42" s="83">
        <v>3.1</v>
      </c>
      <c r="U42" s="74">
        <v>4130284</v>
      </c>
      <c r="V42" s="84">
        <v>53270</v>
      </c>
      <c r="W42" s="85">
        <v>45049</v>
      </c>
      <c r="X42" s="86">
        <v>156561</v>
      </c>
      <c r="Y42" s="86">
        <v>512802</v>
      </c>
    </row>
    <row r="43" spans="1:25" ht="16">
      <c r="A43" s="73" t="s">
        <v>50</v>
      </c>
      <c r="B43" s="74">
        <v>2926441</v>
      </c>
      <c r="C43" s="74">
        <v>2970733</v>
      </c>
      <c r="D43" s="75">
        <v>5897174</v>
      </c>
      <c r="E43" s="75">
        <f t="shared" si="5"/>
        <v>5715198.4586568521</v>
      </c>
      <c r="F43" s="57">
        <f t="shared" si="6"/>
        <v>3.0858092595393634E-2</v>
      </c>
      <c r="G43" s="58">
        <f t="shared" si="7"/>
        <v>15.589983811076076</v>
      </c>
      <c r="H43" s="58">
        <f t="shared" si="8"/>
        <v>9.824607883797585E-4</v>
      </c>
      <c r="I43" s="58">
        <f t="shared" si="9"/>
        <v>15.558639580532326</v>
      </c>
      <c r="J43" s="76">
        <f t="shared" si="10"/>
        <v>10.844958582940581</v>
      </c>
      <c r="K43" s="77">
        <f t="shared" si="11"/>
        <v>13.272626510504395</v>
      </c>
      <c r="L43" s="77">
        <f t="shared" si="12"/>
        <v>14.173930877847859</v>
      </c>
      <c r="M43" s="78">
        <f t="shared" si="13"/>
        <v>16.345860507573047</v>
      </c>
      <c r="N43" s="79">
        <f t="shared" si="14"/>
        <v>10.913177548668832</v>
      </c>
      <c r="O43" s="80">
        <v>78.7</v>
      </c>
      <c r="P43" s="81">
        <v>41.328566081908605</v>
      </c>
      <c r="Q43" s="82">
        <v>4.6271271470548418</v>
      </c>
      <c r="R43" s="82">
        <v>11.395750881914971</v>
      </c>
      <c r="S43" s="83">
        <v>44</v>
      </c>
      <c r="T43" s="83">
        <v>3.13</v>
      </c>
      <c r="U43" s="74">
        <v>12557900</v>
      </c>
      <c r="V43" s="84">
        <v>54895</v>
      </c>
      <c r="W43" s="85">
        <v>51275</v>
      </c>
      <c r="X43" s="86">
        <v>581070</v>
      </c>
      <c r="Y43" s="86">
        <v>1431067</v>
      </c>
    </row>
    <row r="44" spans="1:25" ht="16">
      <c r="A44" s="73" t="s">
        <v>51</v>
      </c>
      <c r="B44" s="74">
        <v>252525</v>
      </c>
      <c r="C44" s="74">
        <v>180543</v>
      </c>
      <c r="D44" s="75">
        <v>433068</v>
      </c>
      <c r="E44" s="75">
        <f t="shared" si="5"/>
        <v>395647.43463191192</v>
      </c>
      <c r="F44" s="57">
        <f t="shared" si="6"/>
        <v>8.640805916874042E-2</v>
      </c>
      <c r="G44" s="58">
        <f t="shared" si="7"/>
        <v>12.978650038534436</v>
      </c>
      <c r="H44" s="58">
        <f t="shared" si="8"/>
        <v>8.1669648962646932E-3</v>
      </c>
      <c r="I44" s="58">
        <f t="shared" si="9"/>
        <v>12.888278777083327</v>
      </c>
      <c r="J44" s="76">
        <f t="shared" si="10"/>
        <v>10.850811726990456</v>
      </c>
      <c r="K44" s="77">
        <f t="shared" si="11"/>
        <v>10.445695557530787</v>
      </c>
      <c r="L44" s="77">
        <f t="shared" si="12"/>
        <v>11.622093721970883</v>
      </c>
      <c r="M44" s="78">
        <f t="shared" si="13"/>
        <v>13.868474855448182</v>
      </c>
      <c r="N44" s="79">
        <f t="shared" si="14"/>
        <v>10.974848541296925</v>
      </c>
      <c r="O44" s="80">
        <v>90.7</v>
      </c>
      <c r="P44" s="81">
        <v>38.603812956464004</v>
      </c>
      <c r="Q44" s="82">
        <v>3.2624490183059853</v>
      </c>
      <c r="R44" s="82">
        <v>10.579057194346959</v>
      </c>
      <c r="S44" s="83">
        <v>48</v>
      </c>
      <c r="T44" s="83">
        <v>3.18</v>
      </c>
      <c r="U44" s="74">
        <v>1054392</v>
      </c>
      <c r="V44" s="84">
        <v>58387</v>
      </c>
      <c r="W44" s="85">
        <v>51576</v>
      </c>
      <c r="X44" s="86">
        <v>34396</v>
      </c>
      <c r="Y44" s="86">
        <v>111535</v>
      </c>
    </row>
    <row r="45" spans="1:25" ht="16">
      <c r="A45" s="73" t="s">
        <v>52</v>
      </c>
      <c r="B45" s="74">
        <v>855373</v>
      </c>
      <c r="C45" s="74">
        <v>1155389</v>
      </c>
      <c r="D45" s="75">
        <v>2010762</v>
      </c>
      <c r="E45" s="75">
        <f t="shared" si="5"/>
        <v>2043902.8017225808</v>
      </c>
      <c r="F45" s="57">
        <f t="shared" si="6"/>
        <v>1.648171276490246E-2</v>
      </c>
      <c r="G45" s="58">
        <f t="shared" si="7"/>
        <v>14.514024312670925</v>
      </c>
      <c r="H45" s="58">
        <f t="shared" si="8"/>
        <v>2.6723629440916861E-4</v>
      </c>
      <c r="I45" s="58">
        <f t="shared" si="9"/>
        <v>14.530371676201757</v>
      </c>
      <c r="J45" s="76">
        <f t="shared" si="10"/>
        <v>10.583169482142504</v>
      </c>
      <c r="K45" s="77">
        <f t="shared" si="11"/>
        <v>11.893400916374787</v>
      </c>
      <c r="L45" s="77">
        <f t="shared" si="12"/>
        <v>13.29525393513568</v>
      </c>
      <c r="M45" s="78">
        <f t="shared" si="13"/>
        <v>15.406471823601361</v>
      </c>
      <c r="N45" s="79">
        <f t="shared" si="14"/>
        <v>10.755730309601852</v>
      </c>
      <c r="O45" s="80">
        <v>66.3</v>
      </c>
      <c r="P45" s="81">
        <v>31.660011409013123</v>
      </c>
      <c r="Q45" s="82">
        <v>2.9805639312199492</v>
      </c>
      <c r="R45" s="82">
        <v>12.109200554152066</v>
      </c>
      <c r="S45" s="83">
        <v>46</v>
      </c>
      <c r="T45" s="83">
        <v>3.19</v>
      </c>
      <c r="U45" s="74">
        <v>4908465</v>
      </c>
      <c r="V45" s="84">
        <v>46898</v>
      </c>
      <c r="W45" s="85">
        <v>39465</v>
      </c>
      <c r="X45" s="86">
        <v>146298</v>
      </c>
      <c r="Y45" s="86">
        <v>594368</v>
      </c>
    </row>
    <row r="46" spans="1:25" ht="16">
      <c r="A46" s="73" t="s">
        <v>53</v>
      </c>
      <c r="B46" s="74">
        <v>117458</v>
      </c>
      <c r="C46" s="74">
        <v>227721</v>
      </c>
      <c r="D46" s="75">
        <v>345179</v>
      </c>
      <c r="E46" s="75">
        <f t="shared" si="5"/>
        <v>329129.80034716561</v>
      </c>
      <c r="F46" s="57">
        <f t="shared" si="6"/>
        <v>4.6495295637435617E-2</v>
      </c>
      <c r="G46" s="58">
        <f t="shared" si="7"/>
        <v>12.751818402041971</v>
      </c>
      <c r="H46" s="58">
        <f t="shared" si="8"/>
        <v>2.2667997194661996E-3</v>
      </c>
      <c r="I46" s="58">
        <f t="shared" si="9"/>
        <v>12.704207481871634</v>
      </c>
      <c r="J46" s="76">
        <f t="shared" si="10"/>
        <v>10.779976602527347</v>
      </c>
      <c r="K46" s="77">
        <f t="shared" si="11"/>
        <v>10.181763021288337</v>
      </c>
      <c r="L46" s="77">
        <f t="shared" si="12"/>
        <v>11.392970071452188</v>
      </c>
      <c r="M46" s="78">
        <f t="shared" si="13"/>
        <v>13.65944020340663</v>
      </c>
      <c r="N46" s="79">
        <f t="shared" si="14"/>
        <v>10.860497873687301</v>
      </c>
      <c r="O46" s="80">
        <v>56.7</v>
      </c>
      <c r="P46" s="81">
        <v>40.098199672667754</v>
      </c>
      <c r="Q46" s="82">
        <v>3.0882628010287587</v>
      </c>
      <c r="R46" s="82">
        <v>10.368950198737432</v>
      </c>
      <c r="S46" s="83">
        <v>41</v>
      </c>
      <c r="T46" s="83">
        <v>3.14</v>
      </c>
      <c r="U46" s="74">
        <v>855499</v>
      </c>
      <c r="V46" s="84">
        <v>52078</v>
      </c>
      <c r="W46" s="85">
        <v>48049</v>
      </c>
      <c r="X46" s="86">
        <v>26417</v>
      </c>
      <c r="Y46" s="86">
        <v>88696</v>
      </c>
    </row>
    <row r="47" spans="1:25" ht="16">
      <c r="A47" s="73" t="s">
        <v>54</v>
      </c>
      <c r="B47" s="74">
        <v>870695</v>
      </c>
      <c r="C47" s="74">
        <v>1522925</v>
      </c>
      <c r="D47" s="75">
        <v>2393620</v>
      </c>
      <c r="E47" s="75">
        <f t="shared" si="5"/>
        <v>2520170.0803296878</v>
      </c>
      <c r="F47" s="57">
        <f t="shared" si="6"/>
        <v>5.2869745544275114E-2</v>
      </c>
      <c r="G47" s="58">
        <f t="shared" si="7"/>
        <v>14.68831742234236</v>
      </c>
      <c r="H47" s="58">
        <f t="shared" si="8"/>
        <v>2.6542616686994857E-3</v>
      </c>
      <c r="I47" s="58">
        <f t="shared" si="9"/>
        <v>14.739836949404431</v>
      </c>
      <c r="J47" s="76">
        <f t="shared" si="10"/>
        <v>10.677753784380865</v>
      </c>
      <c r="K47" s="77">
        <f t="shared" si="11"/>
        <v>11.961941640289844</v>
      </c>
      <c r="L47" s="77">
        <f t="shared" si="12"/>
        <v>13.425392577905191</v>
      </c>
      <c r="M47" s="78">
        <f t="shared" si="13"/>
        <v>15.713746120362106</v>
      </c>
      <c r="N47" s="79">
        <f t="shared" si="14"/>
        <v>10.748797724493182</v>
      </c>
      <c r="O47" s="80">
        <v>66.400000000000006</v>
      </c>
      <c r="P47" s="81">
        <v>32.948262687103878</v>
      </c>
      <c r="Q47" s="82">
        <v>2.3475374956923032</v>
      </c>
      <c r="R47" s="82">
        <v>10.1433451701353</v>
      </c>
      <c r="S47" s="83">
        <v>43.000000000000007</v>
      </c>
      <c r="T47" s="83">
        <v>3.14</v>
      </c>
      <c r="U47" s="74">
        <v>6674108</v>
      </c>
      <c r="V47" s="84">
        <v>46574</v>
      </c>
      <c r="W47" s="85">
        <v>43380</v>
      </c>
      <c r="X47" s="86">
        <v>156677</v>
      </c>
      <c r="Y47" s="86">
        <v>676977</v>
      </c>
    </row>
    <row r="48" spans="1:25" ht="16">
      <c r="A48" s="73" t="s">
        <v>55</v>
      </c>
      <c r="B48" s="74">
        <v>3877868</v>
      </c>
      <c r="C48" s="74">
        <v>4685047</v>
      </c>
      <c r="D48" s="75">
        <v>8562915</v>
      </c>
      <c r="E48" s="75">
        <f t="shared" si="5"/>
        <v>9308068.2010058835</v>
      </c>
      <c r="F48" s="57">
        <f t="shared" si="6"/>
        <v>8.7020973699480086E-2</v>
      </c>
      <c r="G48" s="58">
        <f t="shared" si="7"/>
        <v>15.962951227531407</v>
      </c>
      <c r="H48" s="58">
        <f t="shared" si="8"/>
        <v>6.9623842908932004E-3</v>
      </c>
      <c r="I48" s="58">
        <f t="shared" si="9"/>
        <v>16.046392130516054</v>
      </c>
      <c r="J48" s="76">
        <f t="shared" si="10"/>
        <v>10.771344056887887</v>
      </c>
      <c r="K48" s="77">
        <f t="shared" si="11"/>
        <v>13.451398023594313</v>
      </c>
      <c r="L48" s="77">
        <f t="shared" si="12"/>
        <v>14.628505308229482</v>
      </c>
      <c r="M48" s="78">
        <f t="shared" si="13"/>
        <v>17.136121984420669</v>
      </c>
      <c r="N48" s="79">
        <f t="shared" si="14"/>
        <v>10.910112468091466</v>
      </c>
      <c r="O48" s="80">
        <v>84.7</v>
      </c>
      <c r="P48" s="81">
        <v>28.207333111730954</v>
      </c>
      <c r="Q48" s="82">
        <v>2.5104165161215728</v>
      </c>
      <c r="R48" s="82">
        <v>8.1462358909138199</v>
      </c>
      <c r="S48" s="83">
        <v>45</v>
      </c>
      <c r="T48" s="88">
        <v>3.47</v>
      </c>
      <c r="U48" s="74">
        <v>27677268</v>
      </c>
      <c r="V48" s="84">
        <v>54727</v>
      </c>
      <c r="W48" s="85">
        <v>47636</v>
      </c>
      <c r="X48" s="86">
        <v>694813</v>
      </c>
      <c r="Y48" s="86">
        <v>2254650</v>
      </c>
    </row>
    <row r="49" spans="1:25" ht="16">
      <c r="A49" s="73" t="s">
        <v>56</v>
      </c>
      <c r="B49" s="74">
        <v>310676</v>
      </c>
      <c r="C49" s="74">
        <v>515231</v>
      </c>
      <c r="D49" s="75">
        <v>825907</v>
      </c>
      <c r="E49" s="75">
        <f t="shared" si="5"/>
        <v>940689.59426149796</v>
      </c>
      <c r="F49" s="57">
        <f t="shared" si="6"/>
        <v>0.13897762612678904</v>
      </c>
      <c r="G49" s="58">
        <f t="shared" si="7"/>
        <v>13.624237455365265</v>
      </c>
      <c r="H49" s="58">
        <f t="shared" si="8"/>
        <v>1.6934087789179032E-2</v>
      </c>
      <c r="I49" s="58">
        <f t="shared" si="9"/>
        <v>13.754368496201719</v>
      </c>
      <c r="J49" s="76">
        <f t="shared" si="10"/>
        <v>10.615063868564441</v>
      </c>
      <c r="K49" s="77">
        <f t="shared" si="11"/>
        <v>11.86746212440725</v>
      </c>
      <c r="L49" s="77">
        <f t="shared" si="12"/>
        <v>12.449148227532289</v>
      </c>
      <c r="M49" s="78">
        <f t="shared" si="13"/>
        <v>14.940373918989971</v>
      </c>
      <c r="N49" s="79">
        <f t="shared" si="14"/>
        <v>11.043209794260454</v>
      </c>
      <c r="O49" s="80">
        <v>90.6</v>
      </c>
      <c r="P49" s="81">
        <v>38.640127285125175</v>
      </c>
      <c r="Q49" s="82">
        <v>4.6287625418060205</v>
      </c>
      <c r="R49" s="82">
        <v>8.2810988083254866</v>
      </c>
      <c r="S49" s="83">
        <v>40</v>
      </c>
      <c r="T49" s="88">
        <v>3.65</v>
      </c>
      <c r="U49" s="74">
        <v>3079796</v>
      </c>
      <c r="V49" s="84">
        <v>62518</v>
      </c>
      <c r="W49" s="85">
        <v>40744</v>
      </c>
      <c r="X49" s="86">
        <v>142552</v>
      </c>
      <c r="Y49" s="86">
        <v>255033</v>
      </c>
    </row>
    <row r="50" spans="1:25" ht="16">
      <c r="A50" s="73" t="s">
        <v>57</v>
      </c>
      <c r="B50" s="74">
        <v>178573</v>
      </c>
      <c r="C50" s="74">
        <v>95369</v>
      </c>
      <c r="D50" s="75">
        <v>273942</v>
      </c>
      <c r="E50" s="75">
        <f t="shared" si="5"/>
        <v>254968.59403652776</v>
      </c>
      <c r="F50" s="57">
        <f t="shared" si="6"/>
        <v>6.926066818330974E-2</v>
      </c>
      <c r="G50" s="58">
        <f t="shared" si="7"/>
        <v>12.520671684130964</v>
      </c>
      <c r="H50" s="58">
        <f t="shared" si="8"/>
        <v>5.1517982265160541E-3</v>
      </c>
      <c r="I50" s="58">
        <f t="shared" si="9"/>
        <v>12.448895655914601</v>
      </c>
      <c r="J50" s="76">
        <f t="shared" si="10"/>
        <v>10.826177763990851</v>
      </c>
      <c r="K50" s="77">
        <f t="shared" si="11"/>
        <v>10.193728847382832</v>
      </c>
      <c r="L50" s="77">
        <f t="shared" si="12"/>
        <v>11.359447891889122</v>
      </c>
      <c r="M50" s="78">
        <f t="shared" si="13"/>
        <v>13.341582437968764</v>
      </c>
      <c r="N50" s="79">
        <f t="shared" si="14"/>
        <v>10.934962390216747</v>
      </c>
      <c r="O50" s="80">
        <v>38.9</v>
      </c>
      <c r="P50" s="81">
        <v>47.871485943775099</v>
      </c>
      <c r="Q50" s="82">
        <v>4.2947791164658629</v>
      </c>
      <c r="R50" s="82">
        <v>13.778634538152609</v>
      </c>
      <c r="S50" s="83">
        <v>44</v>
      </c>
      <c r="T50" s="88">
        <v>3.92</v>
      </c>
      <c r="U50" s="74">
        <v>622552</v>
      </c>
      <c r="V50" s="84">
        <v>56104</v>
      </c>
      <c r="W50" s="85">
        <v>50321</v>
      </c>
      <c r="X50" s="86">
        <v>26735</v>
      </c>
      <c r="Y50" s="86">
        <v>85772</v>
      </c>
    </row>
    <row r="51" spans="1:25" ht="16">
      <c r="A51" s="73" t="s">
        <v>58</v>
      </c>
      <c r="B51" s="74">
        <v>1981473</v>
      </c>
      <c r="C51" s="74">
        <v>1769443</v>
      </c>
      <c r="D51" s="75">
        <v>3750916</v>
      </c>
      <c r="E51" s="75">
        <f t="shared" si="5"/>
        <v>3924571.6945775389</v>
      </c>
      <c r="F51" s="57">
        <f t="shared" si="6"/>
        <v>4.6296876436992693E-2</v>
      </c>
      <c r="G51" s="58">
        <f t="shared" si="7"/>
        <v>15.137510634785015</v>
      </c>
      <c r="H51" s="58">
        <f t="shared" si="8"/>
        <v>2.0482092693804859E-3</v>
      </c>
      <c r="I51" s="58">
        <f t="shared" si="9"/>
        <v>15.182767780843736</v>
      </c>
      <c r="J51" s="76">
        <f t="shared" si="10"/>
        <v>10.891596494200753</v>
      </c>
      <c r="K51" s="77">
        <f t="shared" si="11"/>
        <v>13.011702171209425</v>
      </c>
      <c r="L51" s="77">
        <f t="shared" si="12"/>
        <v>13.714449674514753</v>
      </c>
      <c r="M51" s="78">
        <f t="shared" si="13"/>
        <v>15.916598002553705</v>
      </c>
      <c r="N51" s="79">
        <f t="shared" si="14"/>
        <v>11.099665052270861</v>
      </c>
      <c r="O51" s="80">
        <v>75.5</v>
      </c>
      <c r="P51" s="81">
        <v>36.293577981651374</v>
      </c>
      <c r="Q51" s="82">
        <v>5.4754862385321106</v>
      </c>
      <c r="R51" s="82">
        <v>11.056611620795106</v>
      </c>
      <c r="S51" s="83">
        <v>44</v>
      </c>
      <c r="T51" s="88">
        <v>3.2</v>
      </c>
      <c r="U51" s="74">
        <v>8175055</v>
      </c>
      <c r="V51" s="84">
        <v>66149</v>
      </c>
      <c r="W51" s="85">
        <v>53723</v>
      </c>
      <c r="X51" s="86">
        <v>447621</v>
      </c>
      <c r="Y51" s="86">
        <v>903878</v>
      </c>
    </row>
    <row r="52" spans="1:25" ht="16">
      <c r="A52" s="73" t="s">
        <v>59</v>
      </c>
      <c r="B52" s="74">
        <v>1742718</v>
      </c>
      <c r="C52" s="74">
        <v>1221747</v>
      </c>
      <c r="D52" s="75">
        <v>2964465</v>
      </c>
      <c r="E52" s="75">
        <f t="shared" si="5"/>
        <v>3069529.0296980003</v>
      </c>
      <c r="F52" s="57">
        <f t="shared" si="6"/>
        <v>3.5441143578352347E-2</v>
      </c>
      <c r="G52" s="58">
        <f t="shared" si="7"/>
        <v>14.902207135684421</v>
      </c>
      <c r="H52" s="58">
        <f t="shared" si="8"/>
        <v>1.2129590462033651E-3</v>
      </c>
      <c r="I52" s="58">
        <f t="shared" si="9"/>
        <v>14.937034697272958</v>
      </c>
      <c r="J52" s="76">
        <f t="shared" si="10"/>
        <v>10.887306083202157</v>
      </c>
      <c r="K52" s="77">
        <f t="shared" si="11"/>
        <v>12.519652701381935</v>
      </c>
      <c r="L52" s="77">
        <f t="shared" si="12"/>
        <v>13.487148147625129</v>
      </c>
      <c r="M52" s="78">
        <f t="shared" si="13"/>
        <v>15.803021552442434</v>
      </c>
      <c r="N52" s="79">
        <f t="shared" si="14"/>
        <v>11.048474391714137</v>
      </c>
      <c r="O52" s="80">
        <v>84.1</v>
      </c>
      <c r="P52" s="81">
        <v>42.385539857207462</v>
      </c>
      <c r="Q52" s="82">
        <v>3.750195277705453</v>
      </c>
      <c r="R52" s="82">
        <v>9.8680607896071155</v>
      </c>
      <c r="S52" s="83">
        <v>44</v>
      </c>
      <c r="T52" s="88">
        <v>3.14</v>
      </c>
      <c r="U52" s="74">
        <v>7297348</v>
      </c>
      <c r="V52" s="84">
        <v>62848</v>
      </c>
      <c r="W52" s="85">
        <v>53493</v>
      </c>
      <c r="X52" s="86">
        <v>273663</v>
      </c>
      <c r="Y52" s="86">
        <v>720102</v>
      </c>
    </row>
    <row r="53" spans="1:25" ht="16">
      <c r="A53" s="73" t="s">
        <v>60</v>
      </c>
      <c r="B53" s="74">
        <v>188794</v>
      </c>
      <c r="C53" s="74">
        <v>489371</v>
      </c>
      <c r="D53" s="75">
        <v>678165</v>
      </c>
      <c r="E53" s="75">
        <f t="shared" si="5"/>
        <v>741215.45194916497</v>
      </c>
      <c r="F53" s="57">
        <f t="shared" si="6"/>
        <v>9.297214092317499E-2</v>
      </c>
      <c r="G53" s="58">
        <f t="shared" si="7"/>
        <v>13.42714590014646</v>
      </c>
      <c r="H53" s="58">
        <f t="shared" si="8"/>
        <v>7.9033380584238606E-3</v>
      </c>
      <c r="I53" s="58">
        <f t="shared" si="9"/>
        <v>13.516046620382147</v>
      </c>
      <c r="J53" s="76">
        <f t="shared" si="10"/>
        <v>10.529051581772277</v>
      </c>
      <c r="K53" s="77">
        <f t="shared" si="11"/>
        <v>10.820078239419281</v>
      </c>
      <c r="L53" s="77">
        <f t="shared" si="12"/>
        <v>12.263841428612468</v>
      </c>
      <c r="M53" s="78">
        <f t="shared" si="13"/>
        <v>14.411105547289504</v>
      </c>
      <c r="N53" s="79">
        <f t="shared" si="14"/>
        <v>10.660641863070365</v>
      </c>
      <c r="O53" s="80">
        <v>48.7</v>
      </c>
      <c r="P53" s="81">
        <v>38.311008213439166</v>
      </c>
      <c r="Q53" s="82">
        <v>2.7570144975469928</v>
      </c>
      <c r="R53" s="82">
        <v>11.680392481120116</v>
      </c>
      <c r="S53" s="83">
        <v>41</v>
      </c>
      <c r="T53" s="88">
        <v>3.03</v>
      </c>
      <c r="U53" s="74">
        <v>1814110</v>
      </c>
      <c r="V53" s="84">
        <v>42644</v>
      </c>
      <c r="W53" s="85">
        <v>37386</v>
      </c>
      <c r="X53" s="86">
        <v>50015</v>
      </c>
      <c r="Y53" s="86">
        <v>211894</v>
      </c>
    </row>
    <row r="54" spans="1:25" ht="16">
      <c r="A54" s="73" t="s">
        <v>61</v>
      </c>
      <c r="B54" s="74">
        <v>1382536</v>
      </c>
      <c r="C54" s="74">
        <v>1405284</v>
      </c>
      <c r="D54" s="75">
        <v>2787820</v>
      </c>
      <c r="E54" s="75">
        <f t="shared" si="5"/>
        <v>2906122.1114150858</v>
      </c>
      <c r="F54" s="57">
        <f t="shared" si="6"/>
        <v>4.2435347839920028E-2</v>
      </c>
      <c r="G54" s="58">
        <f t="shared" si="7"/>
        <v>14.84077048636798</v>
      </c>
      <c r="H54" s="58">
        <f t="shared" si="8"/>
        <v>1.7272050323734784E-3</v>
      </c>
      <c r="I54" s="58">
        <f t="shared" si="9"/>
        <v>14.88233014267519</v>
      </c>
      <c r="J54" s="76">
        <f t="shared" si="10"/>
        <v>10.763736893526659</v>
      </c>
      <c r="K54" s="77">
        <f t="shared" si="11"/>
        <v>12.426969675303452</v>
      </c>
      <c r="L54" s="77">
        <f t="shared" si="12"/>
        <v>13.53208474809564</v>
      </c>
      <c r="M54" s="78">
        <f t="shared" si="13"/>
        <v>15.567518119646952</v>
      </c>
      <c r="N54" s="79">
        <f t="shared" si="14"/>
        <v>10.9079722951462</v>
      </c>
      <c r="O54" s="80">
        <v>70.2</v>
      </c>
      <c r="P54" s="81">
        <v>50.692842649277672</v>
      </c>
      <c r="Q54" s="82">
        <v>4.325956885936769</v>
      </c>
      <c r="R54" s="82">
        <v>13.062537937253948</v>
      </c>
      <c r="S54" s="83">
        <v>43</v>
      </c>
      <c r="T54" s="88">
        <v>3.01</v>
      </c>
      <c r="U54" s="74">
        <v>5766167</v>
      </c>
      <c r="V54" s="84">
        <v>54610</v>
      </c>
      <c r="W54" s="85">
        <v>47275</v>
      </c>
      <c r="X54" s="86">
        <v>249439</v>
      </c>
      <c r="Y54" s="86">
        <v>753199</v>
      </c>
    </row>
    <row r="55" spans="1:25" ht="16">
      <c r="A55" s="73" t="s">
        <v>62</v>
      </c>
      <c r="B55" s="74">
        <v>55973</v>
      </c>
      <c r="C55" s="74">
        <v>174419</v>
      </c>
      <c r="D55" s="75">
        <v>230392</v>
      </c>
      <c r="E55" s="75">
        <f t="shared" si="5"/>
        <v>243909.08337297049</v>
      </c>
      <c r="F55" s="57">
        <f t="shared" si="6"/>
        <v>5.8669933734550199E-2</v>
      </c>
      <c r="G55" s="58">
        <f t="shared" si="7"/>
        <v>12.347537484978821</v>
      </c>
      <c r="H55" s="58">
        <f t="shared" si="8"/>
        <v>3.2505210215734662E-3</v>
      </c>
      <c r="I55" s="58">
        <f t="shared" si="9"/>
        <v>12.404550825712139</v>
      </c>
      <c r="J55" s="76">
        <f t="shared" si="10"/>
        <v>10.918935599943469</v>
      </c>
      <c r="K55" s="77">
        <f t="shared" si="11"/>
        <v>10.33371031177002</v>
      </c>
      <c r="L55" s="77">
        <f t="shared" si="12"/>
        <v>11.065278062553428</v>
      </c>
      <c r="M55" s="78">
        <f t="shared" si="13"/>
        <v>13.256464107925268</v>
      </c>
      <c r="N55" s="79">
        <f t="shared" si="14"/>
        <v>10.987713519208159</v>
      </c>
      <c r="O55" s="80">
        <v>64.8</v>
      </c>
      <c r="P55" s="81">
        <v>46.17806541892601</v>
      </c>
      <c r="Q55" s="82">
        <v>5.3790449536470177</v>
      </c>
      <c r="R55" s="82">
        <v>11.179464754241735</v>
      </c>
      <c r="S55" s="83">
        <v>40</v>
      </c>
      <c r="T55" s="88">
        <v>3.12</v>
      </c>
      <c r="U55" s="74">
        <v>571754</v>
      </c>
      <c r="V55" s="84">
        <v>59143</v>
      </c>
      <c r="W55" s="85">
        <v>55212</v>
      </c>
      <c r="X55" s="86">
        <v>30752</v>
      </c>
      <c r="Y55" s="86">
        <v>63913</v>
      </c>
    </row>
    <row r="56" spans="1:25">
      <c r="D56" s="3"/>
      <c r="E56" s="3"/>
      <c r="F56" s="13"/>
      <c r="G56" s="10"/>
      <c r="H56" s="10"/>
      <c r="I56" s="10"/>
      <c r="J56" s="10"/>
      <c r="K56" s="10"/>
      <c r="L56" s="10"/>
      <c r="M56" s="10"/>
      <c r="U56" s="3"/>
    </row>
    <row r="57" spans="1:25">
      <c r="D57" s="3"/>
      <c r="E57" s="3"/>
      <c r="F57" s="13"/>
      <c r="G57" s="10"/>
      <c r="H57" s="10"/>
      <c r="I57" s="10"/>
      <c r="J57" s="10"/>
      <c r="K57" s="10"/>
      <c r="L57" s="10"/>
      <c r="M57" s="10"/>
      <c r="U57" s="3"/>
    </row>
    <row r="58" spans="1:25">
      <c r="D58" s="3"/>
      <c r="E58" s="3"/>
      <c r="F58" s="13"/>
      <c r="G58" s="10"/>
      <c r="H58" s="10"/>
      <c r="I58" s="10"/>
      <c r="J58" s="10"/>
      <c r="K58" s="10"/>
      <c r="L58" s="10"/>
      <c r="M58" s="10"/>
      <c r="U58" s="3"/>
    </row>
    <row r="59" spans="1:25">
      <c r="D59" s="3"/>
      <c r="E59" s="3"/>
      <c r="F59" s="13"/>
      <c r="G59" s="10"/>
      <c r="H59" s="10"/>
      <c r="I59" s="10"/>
      <c r="J59" s="10"/>
      <c r="K59" s="10"/>
      <c r="L59" s="10"/>
      <c r="M59" s="10"/>
      <c r="T59" s="5"/>
      <c r="U59" s="3"/>
    </row>
    <row r="60" spans="1:25">
      <c r="T60" s="5"/>
    </row>
    <row r="61" spans="1:25">
      <c r="T61" s="5"/>
    </row>
    <row r="62" spans="1:25">
      <c r="T62" s="5"/>
    </row>
    <row r="63" spans="1:25">
      <c r="T63" s="5"/>
    </row>
    <row r="64" spans="1:25">
      <c r="T64" s="1"/>
    </row>
    <row r="65" spans="20:20">
      <c r="T65" s="5"/>
    </row>
    <row r="66" spans="20:20">
      <c r="T66" s="5"/>
    </row>
    <row r="67" spans="20:20">
      <c r="T67" s="5"/>
    </row>
    <row r="68" spans="20:20">
      <c r="T68" s="5"/>
    </row>
    <row r="69" spans="20:20">
      <c r="T69" s="5"/>
    </row>
    <row r="70" spans="20:20">
      <c r="T70" s="5"/>
    </row>
    <row r="71" spans="20:20">
      <c r="T71" s="1"/>
    </row>
    <row r="72" spans="20:20">
      <c r="T72" s="5"/>
    </row>
    <row r="73" spans="20:20">
      <c r="T73" s="5"/>
    </row>
    <row r="74" spans="20:20">
      <c r="T74" s="1"/>
    </row>
    <row r="75" spans="20:20">
      <c r="T75" s="5"/>
    </row>
    <row r="76" spans="20:20">
      <c r="T76" s="5"/>
    </row>
    <row r="77" spans="20:20">
      <c r="T77" s="1"/>
    </row>
    <row r="78" spans="20:20">
      <c r="T78" s="5"/>
    </row>
    <row r="79" spans="20:20">
      <c r="T79" s="5"/>
    </row>
    <row r="80" spans="20:20">
      <c r="T80" s="5"/>
    </row>
    <row r="81" spans="20:20">
      <c r="T81" s="5"/>
    </row>
    <row r="82" spans="20:20">
      <c r="T82" s="5"/>
    </row>
    <row r="83" spans="20:20">
      <c r="T83" s="5"/>
    </row>
    <row r="84" spans="20:20">
      <c r="T84" s="5"/>
    </row>
    <row r="85" spans="20:20">
      <c r="T85" s="5"/>
    </row>
    <row r="86" spans="20:20">
      <c r="T86" s="5"/>
    </row>
    <row r="87" spans="20:20">
      <c r="T87" s="5"/>
    </row>
    <row r="88" spans="20:20">
      <c r="T88" s="5"/>
    </row>
    <row r="89" spans="20:20">
      <c r="T89" s="5"/>
    </row>
    <row r="90" spans="20:20">
      <c r="T90" s="5"/>
    </row>
    <row r="91" spans="20:20">
      <c r="T91" s="5"/>
    </row>
    <row r="92" spans="20:20">
      <c r="T92" s="5"/>
    </row>
    <row r="93" spans="20:20">
      <c r="T93" s="5"/>
    </row>
    <row r="94" spans="20:20">
      <c r="T94" s="5"/>
    </row>
    <row r="95" spans="20:20">
      <c r="T95" s="5"/>
    </row>
    <row r="96" spans="20:20">
      <c r="T96" s="5"/>
    </row>
    <row r="97" spans="20:20">
      <c r="T97" s="5"/>
    </row>
    <row r="98" spans="20:20">
      <c r="T98" s="5"/>
    </row>
    <row r="99" spans="20:20">
      <c r="T99" s="5"/>
    </row>
    <row r="100" spans="20:20">
      <c r="T100" s="5"/>
    </row>
    <row r="101" spans="20:20">
      <c r="T101" s="5"/>
    </row>
    <row r="102" spans="20:20">
      <c r="T102" s="5"/>
    </row>
    <row r="103" spans="20:20">
      <c r="T103" s="5"/>
    </row>
    <row r="104" spans="20:20">
      <c r="T104" s="1"/>
    </row>
    <row r="105" spans="20:20">
      <c r="T105" s="5"/>
    </row>
    <row r="106" spans="20:20">
      <c r="T106" s="5"/>
    </row>
    <row r="107" spans="20:20">
      <c r="T107" s="5"/>
    </row>
    <row r="108" spans="20:20">
      <c r="T108" s="5"/>
    </row>
    <row r="109" spans="20:20">
      <c r="T109" s="5"/>
    </row>
    <row r="110" spans="20:20">
      <c r="T110" s="5"/>
    </row>
    <row r="111" spans="20:20">
      <c r="T111" s="5"/>
    </row>
    <row r="112" spans="20:20">
      <c r="T112" s="5"/>
    </row>
    <row r="113" spans="20:20">
      <c r="T113" s="5"/>
    </row>
    <row r="114" spans="20:20">
      <c r="T114" s="5"/>
    </row>
    <row r="115" spans="20:20">
      <c r="T115" s="5"/>
    </row>
    <row r="116" spans="20:20">
      <c r="T116" s="5"/>
    </row>
    <row r="117" spans="20:20">
      <c r="T117" s="5"/>
    </row>
    <row r="118" spans="20:20">
      <c r="T118" s="5"/>
    </row>
    <row r="119" spans="20:20">
      <c r="T119" s="1"/>
    </row>
    <row r="120" spans="20:20">
      <c r="T120" s="5"/>
    </row>
    <row r="121" spans="20:20">
      <c r="T121" s="5"/>
    </row>
    <row r="122" spans="20:20">
      <c r="T122" s="5"/>
    </row>
    <row r="123" spans="20:20">
      <c r="T123" s="1"/>
    </row>
    <row r="124" spans="20:20">
      <c r="T124" s="5"/>
    </row>
    <row r="125" spans="20:20">
      <c r="T125" s="5"/>
    </row>
    <row r="126" spans="20:20">
      <c r="T126" s="5"/>
    </row>
    <row r="127" spans="20:20">
      <c r="T127" s="1"/>
    </row>
    <row r="128" spans="20:20">
      <c r="T128" s="5"/>
    </row>
    <row r="129" spans="20:20">
      <c r="T129" s="5"/>
    </row>
    <row r="130" spans="20:20">
      <c r="T130" s="5"/>
    </row>
    <row r="131" spans="20:20">
      <c r="T131" s="5"/>
    </row>
    <row r="132" spans="20:20">
      <c r="T132" s="5"/>
    </row>
    <row r="133" spans="20:20">
      <c r="T133" s="5"/>
    </row>
    <row r="134" spans="20:20">
      <c r="T134" s="5"/>
    </row>
    <row r="135" spans="20:20">
      <c r="T135" s="5"/>
    </row>
    <row r="136" spans="20:20">
      <c r="T136" s="5"/>
    </row>
    <row r="137" spans="20:20">
      <c r="T137" s="5"/>
    </row>
    <row r="138" spans="20:20">
      <c r="T138" s="5"/>
    </row>
    <row r="139" spans="20:20">
      <c r="T139" s="5"/>
    </row>
    <row r="140" spans="20:20">
      <c r="T140" s="5"/>
    </row>
    <row r="141" spans="20:20">
      <c r="T141" s="5"/>
    </row>
    <row r="142" spans="20:20">
      <c r="T142" s="5"/>
    </row>
    <row r="143" spans="20:20">
      <c r="T143" s="5"/>
    </row>
    <row r="144" spans="20:20">
      <c r="T144" s="5"/>
    </row>
    <row r="145" spans="20:20">
      <c r="T145" s="5"/>
    </row>
    <row r="146" spans="20:20">
      <c r="T146" s="5"/>
    </row>
    <row r="147" spans="20:20">
      <c r="T147" s="5"/>
    </row>
    <row r="148" spans="20:20">
      <c r="T148" s="1"/>
    </row>
    <row r="149" spans="20:20">
      <c r="T149" s="5"/>
    </row>
    <row r="150" spans="20:20">
      <c r="T150" s="5"/>
    </row>
    <row r="151" spans="20:20">
      <c r="T151" s="5"/>
    </row>
    <row r="152" spans="20:20">
      <c r="T152" s="5"/>
    </row>
    <row r="153" spans="20:20">
      <c r="T153" s="5"/>
    </row>
    <row r="154" spans="20:20">
      <c r="T154" s="5"/>
    </row>
    <row r="155" spans="20:20">
      <c r="T155" s="5"/>
    </row>
    <row r="156" spans="20:20">
      <c r="T156" s="5"/>
    </row>
    <row r="157" spans="20:20">
      <c r="T157" s="5"/>
    </row>
    <row r="158" spans="20:20">
      <c r="T158" s="5"/>
    </row>
    <row r="159" spans="20:20">
      <c r="T159" s="1"/>
    </row>
    <row r="160" spans="20:20">
      <c r="T160" s="5"/>
    </row>
    <row r="161" spans="20:20">
      <c r="T161" s="5"/>
    </row>
    <row r="162" spans="20:20">
      <c r="T162" s="5"/>
    </row>
    <row r="163" spans="20:20">
      <c r="T163" s="5"/>
    </row>
    <row r="164" spans="20:20">
      <c r="T164" s="5"/>
    </row>
    <row r="165" spans="20:20">
      <c r="T165" s="5"/>
    </row>
    <row r="166" spans="20:20">
      <c r="T166" s="1"/>
    </row>
    <row r="167" spans="20:20">
      <c r="T167" s="5"/>
    </row>
    <row r="168" spans="20:20">
      <c r="T168" s="5"/>
    </row>
    <row r="169" spans="20:20">
      <c r="T169" s="5"/>
    </row>
    <row r="170" spans="20:20">
      <c r="T170" s="5"/>
    </row>
    <row r="171" spans="20:20">
      <c r="T171" s="5"/>
    </row>
    <row r="172" spans="20:20">
      <c r="T172" s="1"/>
    </row>
    <row r="173" spans="20:20">
      <c r="T173" s="5"/>
    </row>
    <row r="174" spans="20:20">
      <c r="T174" s="5"/>
    </row>
    <row r="175" spans="20:20">
      <c r="T175" s="5"/>
    </row>
    <row r="176" spans="20:20">
      <c r="T176" s="5"/>
    </row>
    <row r="177" spans="20:20">
      <c r="T177" s="5"/>
    </row>
    <row r="178" spans="20:20">
      <c r="T178" s="5"/>
    </row>
    <row r="179" spans="20:20">
      <c r="T179" s="5"/>
    </row>
    <row r="180" spans="20:20">
      <c r="T180" s="1"/>
    </row>
    <row r="181" spans="20:20">
      <c r="T181" s="5"/>
    </row>
    <row r="182" spans="20:20">
      <c r="T182" s="5"/>
    </row>
    <row r="183" spans="20:20">
      <c r="T183" s="5"/>
    </row>
    <row r="184" spans="20:20">
      <c r="T184" s="5"/>
    </row>
    <row r="185" spans="20:20">
      <c r="T185" s="5"/>
    </row>
    <row r="186" spans="20:20">
      <c r="T186" s="5"/>
    </row>
    <row r="187" spans="20:20">
      <c r="T187" s="5"/>
    </row>
    <row r="188" spans="20:20">
      <c r="T188" s="5"/>
    </row>
    <row r="189" spans="20:20">
      <c r="T189" s="1"/>
    </row>
    <row r="190" spans="20:20">
      <c r="T190" s="5"/>
    </row>
    <row r="191" spans="20:20">
      <c r="T191" s="5"/>
    </row>
    <row r="192" spans="20:20">
      <c r="T192" s="5"/>
    </row>
    <row r="193" spans="20:20">
      <c r="T193" s="1"/>
    </row>
    <row r="194" spans="20:20">
      <c r="T194" s="5"/>
    </row>
    <row r="195" spans="20:20">
      <c r="T195" s="5"/>
    </row>
    <row r="196" spans="20:20">
      <c r="T196" s="5"/>
    </row>
    <row r="197" spans="20:20">
      <c r="T197" s="5"/>
    </row>
    <row r="198" spans="20:20">
      <c r="T198" s="5"/>
    </row>
    <row r="199" spans="20:20">
      <c r="T199" s="5"/>
    </row>
    <row r="200" spans="20:20">
      <c r="T200" s="5"/>
    </row>
    <row r="201" spans="20:20">
      <c r="T201" s="5"/>
    </row>
    <row r="202" spans="20:20">
      <c r="T202" s="5"/>
    </row>
    <row r="203" spans="20:20">
      <c r="T203" s="1"/>
    </row>
    <row r="204" spans="20:20">
      <c r="T204" s="5"/>
    </row>
    <row r="205" spans="20:20">
      <c r="T205" s="5"/>
    </row>
    <row r="206" spans="20:20">
      <c r="T206" s="5"/>
    </row>
    <row r="207" spans="20:20">
      <c r="T207" s="5"/>
    </row>
    <row r="208" spans="20:20">
      <c r="T208" s="5"/>
    </row>
    <row r="209" spans="20:20">
      <c r="T209" s="5"/>
    </row>
    <row r="210" spans="20:20">
      <c r="T210" s="5"/>
    </row>
    <row r="211" spans="20:20">
      <c r="T211" s="5"/>
    </row>
    <row r="212" spans="20:20">
      <c r="T212" s="5"/>
    </row>
    <row r="213" spans="20:20">
      <c r="T213" s="5"/>
    </row>
    <row r="214" spans="20:20">
      <c r="T214" s="5"/>
    </row>
    <row r="215" spans="20:20">
      <c r="T215" s="1"/>
    </row>
    <row r="216" spans="20:20">
      <c r="T216" s="5"/>
    </row>
    <row r="217" spans="20:20">
      <c r="T217" s="5"/>
    </row>
    <row r="218" spans="20:20">
      <c r="T218" s="5"/>
    </row>
    <row r="219" spans="20:20">
      <c r="T219" s="5"/>
    </row>
    <row r="220" spans="20:20">
      <c r="T220" s="5"/>
    </row>
    <row r="221" spans="20:20">
      <c r="T221" s="5"/>
    </row>
    <row r="222" spans="20:20">
      <c r="T222" s="5"/>
    </row>
    <row r="223" spans="20:20">
      <c r="T223" s="5"/>
    </row>
    <row r="224" spans="20:20">
      <c r="T224" s="5"/>
    </row>
    <row r="225" spans="20:20">
      <c r="T225" s="5"/>
    </row>
    <row r="226" spans="20:20">
      <c r="T226" s="5"/>
    </row>
    <row r="227" spans="20:20">
      <c r="T227" s="5"/>
    </row>
    <row r="228" spans="20:20">
      <c r="T228" s="5"/>
    </row>
    <row r="229" spans="20:20">
      <c r="T229" s="5"/>
    </row>
    <row r="230" spans="20:20">
      <c r="T230" s="5"/>
    </row>
    <row r="231" spans="20:20">
      <c r="T231" s="5"/>
    </row>
    <row r="232" spans="20:20">
      <c r="T232" s="1"/>
    </row>
    <row r="233" spans="20:20">
      <c r="T233" s="5"/>
    </row>
    <row r="234" spans="20:20">
      <c r="T234" s="5"/>
    </row>
    <row r="235" spans="20:20">
      <c r="T235" s="5"/>
    </row>
    <row r="236" spans="20:20">
      <c r="T236" s="5"/>
    </row>
    <row r="237" spans="20:20">
      <c r="T237" s="5"/>
    </row>
    <row r="238" spans="20:20">
      <c r="T238" s="5"/>
    </row>
    <row r="239" spans="20:20">
      <c r="T239" s="5"/>
    </row>
    <row r="240" spans="20:20">
      <c r="T240" s="5"/>
    </row>
    <row r="241" spans="20:20">
      <c r="T241" s="5"/>
    </row>
    <row r="242" spans="20:20">
      <c r="T242" s="1"/>
    </row>
    <row r="243" spans="20:20">
      <c r="T243" s="5"/>
    </row>
    <row r="244" spans="20:20">
      <c r="T244" s="5"/>
    </row>
    <row r="245" spans="20:20">
      <c r="T245" s="5"/>
    </row>
    <row r="246" spans="20:20">
      <c r="T246" s="5"/>
    </row>
    <row r="247" spans="20:20">
      <c r="T247" s="5"/>
    </row>
    <row r="248" spans="20:20">
      <c r="T248" s="1"/>
    </row>
    <row r="249" spans="20:20">
      <c r="T249" s="5"/>
    </row>
    <row r="250" spans="20:20">
      <c r="T250" s="5"/>
    </row>
    <row r="251" spans="20:20">
      <c r="T251" s="5"/>
    </row>
    <row r="252" spans="20:20">
      <c r="T252" s="5"/>
    </row>
    <row r="253" spans="20:20">
      <c r="T253" s="5"/>
    </row>
    <row r="254" spans="20:20">
      <c r="T254" s="5"/>
    </row>
    <row r="255" spans="20:20">
      <c r="T255" s="5"/>
    </row>
    <row r="256" spans="20:20">
      <c r="T256" s="5"/>
    </row>
    <row r="257" spans="20:20">
      <c r="T257" s="5"/>
    </row>
    <row r="258" spans="20:20">
      <c r="T258" s="5"/>
    </row>
    <row r="259" spans="20:20">
      <c r="T259" s="1"/>
    </row>
    <row r="260" spans="20:20">
      <c r="T260" s="5"/>
    </row>
    <row r="261" spans="20:20">
      <c r="T261" s="5"/>
    </row>
    <row r="262" spans="20:20">
      <c r="T262" s="1"/>
    </row>
    <row r="263" spans="20:20">
      <c r="T263" s="5"/>
    </row>
    <row r="264" spans="20:20">
      <c r="T264" s="5"/>
    </row>
    <row r="265" spans="20:20">
      <c r="T265" s="5"/>
    </row>
    <row r="266" spans="20:20">
      <c r="T266" s="5"/>
    </row>
    <row r="267" spans="20:20">
      <c r="T267" s="1"/>
    </row>
    <row r="268" spans="20:20">
      <c r="T268" s="5"/>
    </row>
    <row r="269" spans="20:20">
      <c r="T269" s="5"/>
    </row>
    <row r="270" spans="20:20">
      <c r="T270" s="5"/>
    </row>
    <row r="271" spans="20:20">
      <c r="T271" s="5"/>
    </row>
    <row r="272" spans="20:20">
      <c r="T272" s="1"/>
    </row>
    <row r="273" spans="20:20">
      <c r="T273" s="5"/>
    </row>
    <row r="274" spans="20:20">
      <c r="T274" s="5"/>
    </row>
    <row r="275" spans="20:20">
      <c r="T275" s="5"/>
    </row>
    <row r="276" spans="20:20">
      <c r="T276" s="1"/>
    </row>
    <row r="277" spans="20:20">
      <c r="T277" s="5"/>
    </row>
    <row r="278" spans="20:20">
      <c r="T278" s="5"/>
    </row>
    <row r="279" spans="20:20">
      <c r="T279" s="5"/>
    </row>
    <row r="280" spans="20:20">
      <c r="T280" s="5"/>
    </row>
    <row r="281" spans="20:20">
      <c r="T281" s="5"/>
    </row>
    <row r="282" spans="20:20">
      <c r="T282" s="5"/>
    </row>
    <row r="283" spans="20:20">
      <c r="T283" s="5"/>
    </row>
    <row r="284" spans="20:20">
      <c r="T284" s="5"/>
    </row>
    <row r="285" spans="20:20">
      <c r="T285" s="5"/>
    </row>
    <row r="286" spans="20:20">
      <c r="T286" s="5"/>
    </row>
    <row r="287" spans="20:20">
      <c r="T287" s="5"/>
    </row>
    <row r="288" spans="20:20">
      <c r="T288" s="5"/>
    </row>
    <row r="289" spans="20:20">
      <c r="T289" s="5"/>
    </row>
    <row r="290" spans="20:20">
      <c r="T290" s="5"/>
    </row>
    <row r="291" spans="20:20">
      <c r="T291" s="1"/>
    </row>
    <row r="292" spans="20:20">
      <c r="T292" s="5"/>
    </row>
    <row r="293" spans="20:20">
      <c r="T293" s="5"/>
    </row>
    <row r="294" spans="20:20">
      <c r="T294" s="5"/>
    </row>
    <row r="295" spans="20:20">
      <c r="T295" s="5"/>
    </row>
    <row r="296" spans="20:20">
      <c r="T296" s="1"/>
    </row>
    <row r="297" spans="20:20">
      <c r="T297" s="5"/>
    </row>
    <row r="298" spans="20:20">
      <c r="T298" s="5"/>
    </row>
    <row r="299" spans="20:20">
      <c r="T299" s="5"/>
    </row>
    <row r="300" spans="20:20">
      <c r="T300" s="5"/>
    </row>
    <row r="301" spans="20:20">
      <c r="T301" s="5"/>
    </row>
    <row r="302" spans="20:20">
      <c r="T302" s="5"/>
    </row>
    <row r="303" spans="20:20">
      <c r="T303" s="5"/>
    </row>
    <row r="304" spans="20:20">
      <c r="T304" s="5"/>
    </row>
    <row r="305" spans="20:20">
      <c r="T305" s="5"/>
    </row>
    <row r="306" spans="20:20">
      <c r="T306" s="5"/>
    </row>
    <row r="307" spans="20:20">
      <c r="T307" s="5"/>
    </row>
    <row r="308" spans="20:20">
      <c r="T308" s="5"/>
    </row>
    <row r="309" spans="20:20">
      <c r="T309" s="5"/>
    </row>
    <row r="310" spans="20:20">
      <c r="T310" s="5"/>
    </row>
    <row r="311" spans="20:20">
      <c r="T311" s="5"/>
    </row>
    <row r="312" spans="20:20">
      <c r="T312" s="5"/>
    </row>
    <row r="313" spans="20:20">
      <c r="T313" s="5"/>
    </row>
    <row r="314" spans="20:20">
      <c r="T314" s="5"/>
    </row>
    <row r="315" spans="20:20">
      <c r="T315" s="5"/>
    </row>
    <row r="316" spans="20:20">
      <c r="T316" s="5"/>
    </row>
    <row r="317" spans="20:20">
      <c r="T317" s="5"/>
    </row>
    <row r="318" spans="20:20">
      <c r="T318" s="5"/>
    </row>
    <row r="319" spans="20:20">
      <c r="T319" s="5"/>
    </row>
    <row r="320" spans="20:20">
      <c r="T320" s="5"/>
    </row>
    <row r="321" spans="20:20">
      <c r="T321" s="5"/>
    </row>
    <row r="322" spans="20:20">
      <c r="T322" s="5"/>
    </row>
    <row r="323" spans="20:20">
      <c r="T323" s="5"/>
    </row>
    <row r="324" spans="20:20">
      <c r="T324" s="5"/>
    </row>
    <row r="325" spans="20:20">
      <c r="T325" s="5"/>
    </row>
    <row r="326" spans="20:20">
      <c r="T326" s="5"/>
    </row>
    <row r="327" spans="20:20">
      <c r="T327" s="1"/>
    </row>
    <row r="328" spans="20:20">
      <c r="T328" s="5"/>
    </row>
    <row r="329" spans="20:20">
      <c r="T329" s="5"/>
    </row>
    <row r="330" spans="20:20">
      <c r="T330" s="5"/>
    </row>
    <row r="331" spans="20:20">
      <c r="T331" s="5"/>
    </row>
    <row r="332" spans="20:20">
      <c r="T332" s="5"/>
    </row>
    <row r="333" spans="20:20">
      <c r="T333" s="5"/>
    </row>
    <row r="334" spans="20:20">
      <c r="T334" s="5"/>
    </row>
    <row r="335" spans="20:20">
      <c r="T335" s="5"/>
    </row>
    <row r="336" spans="20:20">
      <c r="T336" s="5"/>
    </row>
    <row r="337" spans="20:20">
      <c r="T337" s="5"/>
    </row>
    <row r="338" spans="20:20">
      <c r="T338" s="5"/>
    </row>
    <row r="339" spans="20:20">
      <c r="T339" s="5"/>
    </row>
    <row r="340" spans="20:20">
      <c r="T340" s="5"/>
    </row>
    <row r="341" spans="20:20">
      <c r="T341" s="5"/>
    </row>
    <row r="342" spans="20:20">
      <c r="T342" s="1"/>
    </row>
    <row r="343" spans="20:20">
      <c r="T343" s="5"/>
    </row>
    <row r="344" spans="20:20">
      <c r="T344" s="5"/>
    </row>
    <row r="345" spans="20:20">
      <c r="T345" s="1"/>
    </row>
    <row r="346" spans="20:20">
      <c r="T346" s="5"/>
    </row>
    <row r="347" spans="20:20">
      <c r="T347" s="5"/>
    </row>
    <row r="348" spans="20:20">
      <c r="T348" s="5"/>
    </row>
    <row r="349" spans="20:20">
      <c r="T349" s="5"/>
    </row>
    <row r="350" spans="20:20">
      <c r="T350" s="5"/>
    </row>
    <row r="351" spans="20:20">
      <c r="T351" s="5"/>
    </row>
    <row r="352" spans="20:20">
      <c r="T352" s="5"/>
    </row>
    <row r="353" spans="20:20">
      <c r="T353" s="5"/>
    </row>
    <row r="354" spans="20:20">
      <c r="T354" s="5"/>
    </row>
    <row r="355" spans="20:20">
      <c r="T355" s="5"/>
    </row>
    <row r="356" spans="20:20">
      <c r="T356" s="5"/>
    </row>
    <row r="357" spans="20:20">
      <c r="T357" s="5"/>
    </row>
    <row r="358" spans="20:20">
      <c r="T358" s="5"/>
    </row>
    <row r="359" spans="20:20">
      <c r="T359" s="5"/>
    </row>
    <row r="360" spans="20:20">
      <c r="T360" s="5"/>
    </row>
    <row r="361" spans="20:20">
      <c r="T361" s="5"/>
    </row>
    <row r="362" spans="20:20">
      <c r="T362" s="5"/>
    </row>
    <row r="363" spans="20:20">
      <c r="T363" s="5"/>
    </row>
    <row r="364" spans="20:20">
      <c r="T364" s="5"/>
    </row>
    <row r="365" spans="20:20">
      <c r="T365" s="1"/>
    </row>
    <row r="366" spans="20:20">
      <c r="T366" s="5"/>
    </row>
    <row r="367" spans="20:20">
      <c r="T367" s="5"/>
    </row>
    <row r="368" spans="20:20">
      <c r="T368" s="5"/>
    </row>
    <row r="369" spans="20:20">
      <c r="T369" s="5"/>
    </row>
    <row r="370" spans="20:20">
      <c r="T370" s="5"/>
    </row>
    <row r="371" spans="20:20">
      <c r="T371" s="5"/>
    </row>
    <row r="372" spans="20:20">
      <c r="T372" s="1"/>
    </row>
    <row r="373" spans="20:20">
      <c r="T373" s="5"/>
    </row>
    <row r="374" spans="20:20">
      <c r="T374" s="5"/>
    </row>
    <row r="375" spans="20:20">
      <c r="T375" s="5"/>
    </row>
    <row r="376" spans="20:20">
      <c r="T376" s="5"/>
    </row>
    <row r="377" spans="20:20">
      <c r="T377" s="5"/>
    </row>
    <row r="378" spans="20:20">
      <c r="T378" s="5"/>
    </row>
    <row r="379" spans="20:20">
      <c r="T379" s="1"/>
    </row>
    <row r="380" spans="20:20">
      <c r="T380" s="5"/>
    </row>
    <row r="381" spans="20:20">
      <c r="T381" s="5"/>
    </row>
    <row r="382" spans="20:20">
      <c r="T382" s="5"/>
    </row>
    <row r="383" spans="20:20">
      <c r="T383" s="5"/>
    </row>
    <row r="384" spans="20:20">
      <c r="T384" s="5"/>
    </row>
    <row r="385" spans="20:20">
      <c r="T385" s="5"/>
    </row>
    <row r="386" spans="20:20">
      <c r="T386" s="5"/>
    </row>
    <row r="387" spans="20:20">
      <c r="T387" s="5"/>
    </row>
    <row r="388" spans="20:20">
      <c r="T388" s="5"/>
    </row>
    <row r="389" spans="20:20">
      <c r="T389" s="5"/>
    </row>
    <row r="390" spans="20:20">
      <c r="T390" s="5"/>
    </row>
    <row r="391" spans="20:20">
      <c r="T391" s="5"/>
    </row>
    <row r="392" spans="20:20">
      <c r="T392" s="5"/>
    </row>
    <row r="393" spans="20:20">
      <c r="T393" s="5"/>
    </row>
    <row r="394" spans="20:20">
      <c r="T394" s="5"/>
    </row>
    <row r="395" spans="20:20">
      <c r="T395" s="5"/>
    </row>
    <row r="396" spans="20:20">
      <c r="T396" s="5"/>
    </row>
    <row r="397" spans="20:20">
      <c r="T397" s="5"/>
    </row>
    <row r="398" spans="20:20">
      <c r="T398" s="5"/>
    </row>
    <row r="399" spans="20:20">
      <c r="T399" s="5"/>
    </row>
    <row r="400" spans="20:20">
      <c r="T400" s="1"/>
    </row>
    <row r="401" spans="20:20">
      <c r="T401" s="5"/>
    </row>
    <row r="402" spans="20:20">
      <c r="T402" s="5"/>
    </row>
    <row r="403" spans="20:20">
      <c r="T403" s="5"/>
    </row>
    <row r="404" spans="20:20">
      <c r="T404" s="1"/>
    </row>
    <row r="405" spans="20:20">
      <c r="T405" s="5"/>
    </row>
    <row r="406" spans="20:20">
      <c r="T406" s="5"/>
    </row>
    <row r="407" spans="20:20">
      <c r="T407" s="5"/>
    </row>
    <row r="408" spans="20:20">
      <c r="T408" s="5"/>
    </row>
    <row r="409" spans="20:20">
      <c r="T409" s="5"/>
    </row>
    <row r="410" spans="20:20">
      <c r="T410" s="5"/>
    </row>
    <row r="411" spans="20:20">
      <c r="T411" s="5"/>
    </row>
    <row r="412" spans="20:20">
      <c r="T412" s="1"/>
    </row>
    <row r="413" spans="20:20">
      <c r="T413" s="5"/>
    </row>
    <row r="414" spans="20:20">
      <c r="T414" s="5"/>
    </row>
    <row r="415" spans="20:20">
      <c r="T415" s="1"/>
    </row>
    <row r="416" spans="20:20">
      <c r="T416" s="5"/>
    </row>
    <row r="417" spans="20:20">
      <c r="T417" s="5"/>
    </row>
    <row r="418" spans="20:20">
      <c r="T418" s="5"/>
    </row>
    <row r="419" spans="20:20">
      <c r="T419" s="5"/>
    </row>
    <row r="420" spans="20:20">
      <c r="T420" s="5"/>
    </row>
    <row r="421" spans="20:20">
      <c r="T421" s="5"/>
    </row>
    <row r="422" spans="20:20">
      <c r="T422" s="5"/>
    </row>
    <row r="423" spans="20:20">
      <c r="T423" s="5"/>
    </row>
    <row r="424" spans="20:20">
      <c r="T424" s="5"/>
    </row>
    <row r="425" spans="20:20">
      <c r="T425" s="5"/>
    </row>
    <row r="426" spans="20:20">
      <c r="T426" s="1"/>
    </row>
    <row r="427" spans="20:20">
      <c r="T427" s="5"/>
    </row>
    <row r="428" spans="20:20">
      <c r="T428" s="5"/>
    </row>
    <row r="429" spans="20:20">
      <c r="T429" s="5"/>
    </row>
    <row r="430" spans="20:20">
      <c r="T430" s="5"/>
    </row>
    <row r="431" spans="20:20">
      <c r="T431" s="5"/>
    </row>
    <row r="432" spans="20:20">
      <c r="T432" s="5"/>
    </row>
    <row r="433" spans="20:20">
      <c r="T433" s="5"/>
    </row>
    <row r="434" spans="20:20">
      <c r="T434" s="5"/>
    </row>
    <row r="435" spans="20:20">
      <c r="T435" s="5"/>
    </row>
    <row r="436" spans="20:20">
      <c r="T436" s="5"/>
    </row>
    <row r="437" spans="20:20">
      <c r="T437" s="5"/>
    </row>
    <row r="438" spans="20:20">
      <c r="T438" s="5"/>
    </row>
    <row r="439" spans="20:20">
      <c r="T439" s="5"/>
    </row>
    <row r="440" spans="20:20">
      <c r="T440" s="5"/>
    </row>
    <row r="441" spans="20:20">
      <c r="T441" s="5"/>
    </row>
    <row r="442" spans="20:20">
      <c r="T442" s="5"/>
    </row>
    <row r="443" spans="20:20">
      <c r="T443" s="5"/>
    </row>
    <row r="444" spans="20:20">
      <c r="T444" s="5"/>
    </row>
    <row r="445" spans="20:20">
      <c r="T445" s="5"/>
    </row>
    <row r="446" spans="20:20">
      <c r="T446" s="5"/>
    </row>
    <row r="447" spans="20:20">
      <c r="T447" s="5"/>
    </row>
    <row r="448" spans="20:20">
      <c r="T448" s="5"/>
    </row>
    <row r="449" spans="20:20">
      <c r="T449" s="5"/>
    </row>
    <row r="450" spans="20:20">
      <c r="T450" s="5"/>
    </row>
    <row r="451" spans="20:20">
      <c r="T451" s="5"/>
    </row>
    <row r="452" spans="20:20">
      <c r="T452" s="5"/>
    </row>
    <row r="453" spans="20:20">
      <c r="T453" s="5"/>
    </row>
    <row r="454" spans="20:20">
      <c r="T454" s="5"/>
    </row>
    <row r="455" spans="20:20">
      <c r="T455" s="5"/>
    </row>
    <row r="456" spans="20:20">
      <c r="T456" s="5"/>
    </row>
    <row r="457" spans="20:20">
      <c r="T457" s="5"/>
    </row>
    <row r="458" spans="20:20">
      <c r="T458" s="5"/>
    </row>
    <row r="459" spans="20:20">
      <c r="T459" s="5"/>
    </row>
    <row r="460" spans="20:20">
      <c r="T460" s="1"/>
    </row>
    <row r="461" spans="20:20">
      <c r="T461" s="5"/>
    </row>
    <row r="462" spans="20:20">
      <c r="T462" s="5"/>
    </row>
    <row r="463" spans="20:20">
      <c r="T463" s="5"/>
    </row>
    <row r="464" spans="20:20">
      <c r="T464" s="5"/>
    </row>
    <row r="465" spans="20:20">
      <c r="T465" s="1"/>
    </row>
    <row r="466" spans="20:20">
      <c r="T466" s="5"/>
    </row>
    <row r="467" spans="20:20">
      <c r="T467" s="5"/>
    </row>
    <row r="468" spans="20:20">
      <c r="T468" s="1"/>
    </row>
    <row r="469" spans="20:20">
      <c r="T469" s="5"/>
    </row>
    <row r="470" spans="20:20">
      <c r="T470" s="5"/>
    </row>
    <row r="471" spans="20:20">
      <c r="T471" s="5"/>
    </row>
    <row r="472" spans="20:20">
      <c r="T472" s="5"/>
    </row>
    <row r="473" spans="20:20">
      <c r="T473" s="5"/>
    </row>
    <row r="474" spans="20:20">
      <c r="T474" s="5"/>
    </row>
    <row r="475" spans="20:20">
      <c r="T475" s="5"/>
    </row>
    <row r="476" spans="20:20">
      <c r="T476" s="5"/>
    </row>
    <row r="477" spans="20:20">
      <c r="T477" s="5"/>
    </row>
    <row r="478" spans="20:20">
      <c r="T478" s="5"/>
    </row>
    <row r="479" spans="20:20">
      <c r="T479" s="5"/>
    </row>
    <row r="480" spans="20:20">
      <c r="T480" s="5"/>
    </row>
    <row r="481" spans="20:20">
      <c r="T481" s="1"/>
    </row>
    <row r="482" spans="20:20">
      <c r="T482" s="5"/>
    </row>
    <row r="483" spans="20:20">
      <c r="T483" s="5"/>
    </row>
    <row r="484" spans="20:20">
      <c r="T484" s="5"/>
    </row>
    <row r="485" spans="20:20">
      <c r="T485" s="5"/>
    </row>
    <row r="486" spans="20:20">
      <c r="T486" s="5"/>
    </row>
    <row r="487" spans="20:20">
      <c r="T487" s="5"/>
    </row>
    <row r="488" spans="20:20">
      <c r="T488" s="5"/>
    </row>
    <row r="489" spans="20:20">
      <c r="T489" s="5"/>
    </row>
    <row r="490" spans="20:20">
      <c r="T490" s="5"/>
    </row>
    <row r="491" spans="20:20">
      <c r="T491" s="5"/>
    </row>
    <row r="492" spans="20:20">
      <c r="T492" s="1"/>
    </row>
    <row r="493" spans="20:20">
      <c r="T493" s="5"/>
    </row>
    <row r="494" spans="20:20">
      <c r="T494" s="5"/>
    </row>
    <row r="495" spans="20:20">
      <c r="T495" s="5"/>
    </row>
    <row r="496" spans="20:20">
      <c r="T496" s="5"/>
    </row>
    <row r="497" spans="20:20">
      <c r="T497" s="1"/>
    </row>
    <row r="498" spans="20:20">
      <c r="T498" s="5"/>
    </row>
    <row r="499" spans="20:20">
      <c r="T499" s="5"/>
    </row>
    <row r="500" spans="20:20">
      <c r="T500" s="5"/>
    </row>
    <row r="501" spans="20:20">
      <c r="T501" s="5"/>
    </row>
    <row r="502" spans="20:20">
      <c r="T502" s="5"/>
    </row>
    <row r="503" spans="20:20">
      <c r="T503" s="5"/>
    </row>
    <row r="504" spans="20:20">
      <c r="T504" s="5"/>
    </row>
    <row r="505" spans="20:20">
      <c r="T505" s="5"/>
    </row>
    <row r="506" spans="20:20">
      <c r="T506" s="5"/>
    </row>
    <row r="507" spans="20:20">
      <c r="T507" s="1"/>
    </row>
    <row r="508" spans="20:20">
      <c r="T508" s="5"/>
    </row>
    <row r="509" spans="20:20">
      <c r="T509" s="5"/>
    </row>
    <row r="510" spans="20:20">
      <c r="T510" s="1"/>
    </row>
    <row r="511" spans="20:20">
      <c r="T511" s="1"/>
    </row>
    <row r="512" spans="20:20">
      <c r="T512" s="1"/>
    </row>
    <row r="513" spans="20:20">
      <c r="T513" s="5"/>
    </row>
    <row r="514" spans="20:20">
      <c r="T514" s="5"/>
    </row>
  </sheetData>
  <pageMargins left="0.75" right="0.75" top="1" bottom="1" header="0.5" footer="0.5"/>
  <pageSetup orientation="portrait" horizontalDpi="200" verticalDpi="20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3261A9-AD6C-40F7-A097-9D8E76C586F3}">
  <sheetPr>
    <tabColor rgb="FF92D050"/>
  </sheetPr>
  <dimension ref="A1:IT514"/>
  <sheetViews>
    <sheetView topLeftCell="U1" zoomScale="117" zoomScaleNormal="117" workbookViewId="0">
      <selection activeCell="AC34" sqref="AC34"/>
    </sheetView>
  </sheetViews>
  <sheetFormatPr baseColWidth="10" defaultColWidth="9.1640625" defaultRowHeight="15"/>
  <cols>
    <col min="1" max="1" width="17.83203125" style="2" bestFit="1" customWidth="1"/>
    <col min="2" max="3" width="9.1640625" style="4" bestFit="1" customWidth="1"/>
    <col min="4" max="4" width="10.1640625" style="4" bestFit="1" customWidth="1"/>
    <col min="5" max="5" width="14.33203125" style="4" bestFit="1" customWidth="1"/>
    <col min="6" max="6" width="12.1640625" style="12" bestFit="1" customWidth="1"/>
    <col min="7" max="7" width="18.33203125" style="9" bestFit="1" customWidth="1"/>
    <col min="8" max="8" width="8" style="9" bestFit="1" customWidth="1"/>
    <col min="9" max="9" width="9.1640625" style="9" bestFit="1" customWidth="1"/>
    <col min="10" max="10" width="7.6640625" style="9" bestFit="1" customWidth="1"/>
    <col min="11" max="11" width="7.83203125" style="9" bestFit="1" customWidth="1"/>
    <col min="12" max="12" width="8.6640625" style="11" bestFit="1" customWidth="1"/>
    <col min="13" max="13" width="9" style="2" bestFit="1" customWidth="1"/>
    <col min="14" max="14" width="8.83203125" style="2" bestFit="1" customWidth="1"/>
    <col min="15" max="15" width="8.33203125" style="2" bestFit="1" customWidth="1"/>
    <col min="16" max="16" width="8.83203125" style="2" bestFit="1" customWidth="1"/>
    <col min="17" max="17" width="19.33203125" style="7" bestFit="1" customWidth="1"/>
    <col min="18" max="18" width="7" style="2" bestFit="1" customWidth="1"/>
    <col min="19" max="19" width="11.1640625" style="4" bestFit="1" customWidth="1"/>
    <col min="20" max="20" width="24.5" style="8" bestFit="1" customWidth="1"/>
    <col min="21" max="21" width="17.33203125" style="8" bestFit="1" customWidth="1"/>
    <col min="22" max="23" width="9.1640625" style="2" bestFit="1" customWidth="1"/>
    <col min="30" max="16384" width="9.1640625" style="2"/>
  </cols>
  <sheetData>
    <row r="1" spans="1:254" s="28" customFormat="1" ht="16">
      <c r="A1" s="32"/>
      <c r="B1" s="51"/>
      <c r="C1" s="51"/>
      <c r="D1" s="51"/>
      <c r="E1" s="51"/>
      <c r="F1" s="52" t="s">
        <v>110</v>
      </c>
      <c r="G1" s="53"/>
      <c r="H1" s="54"/>
      <c r="I1" s="54" t="s">
        <v>96</v>
      </c>
      <c r="J1" s="54" t="s">
        <v>97</v>
      </c>
      <c r="K1" s="54" t="s">
        <v>98</v>
      </c>
      <c r="L1" s="54" t="s">
        <v>99</v>
      </c>
      <c r="M1" s="29" t="s">
        <v>100</v>
      </c>
      <c r="N1" s="29" t="s">
        <v>101</v>
      </c>
      <c r="O1" s="29" t="s">
        <v>102</v>
      </c>
      <c r="P1" s="29" t="s">
        <v>103</v>
      </c>
      <c r="Q1" s="29" t="s">
        <v>104</v>
      </c>
      <c r="R1" s="32"/>
      <c r="S1" s="51"/>
      <c r="T1" s="55"/>
      <c r="U1" s="55"/>
      <c r="V1" s="32"/>
      <c r="W1" s="32"/>
      <c r="X1" s="14"/>
      <c r="Y1" s="14"/>
      <c r="Z1" s="14"/>
      <c r="AA1" s="14"/>
      <c r="AB1" s="14"/>
      <c r="AC1" s="14"/>
      <c r="IT1" s="28" t="s">
        <v>111</v>
      </c>
    </row>
    <row r="2" spans="1:254" ht="16">
      <c r="A2" s="39"/>
      <c r="B2" s="56"/>
      <c r="C2" s="56"/>
      <c r="D2" s="56"/>
      <c r="E2" s="56"/>
      <c r="F2" s="57">
        <f>AVERAGE(F5:F55)</f>
        <v>0.25440108287063506</v>
      </c>
      <c r="G2" s="58"/>
      <c r="H2" s="59"/>
      <c r="I2" s="59">
        <f>'Election 2008 Data'!G2</f>
        <v>-4.3855989968612485</v>
      </c>
      <c r="J2" s="59">
        <f>'Election 2008 Data'!H2</f>
        <v>1.0184368503283356</v>
      </c>
      <c r="K2" s="59">
        <f>'Election 2008 Data'!I2</f>
        <v>0.47506483048952225</v>
      </c>
      <c r="L2" s="59">
        <f>'Election 2008 Data'!J2</f>
        <v>-3.3827244823829788E-3</v>
      </c>
      <c r="M2" s="59">
        <f>'Election 2008 Data'!K2</f>
        <v>8.560793727290548E-4</v>
      </c>
      <c r="N2" s="59">
        <f>'Election 2008 Data'!L2</f>
        <v>7.3519788222515207E-3</v>
      </c>
      <c r="O2" s="59">
        <f>'Election 2008 Data'!M2</f>
        <v>-7.8351635336196043E-3</v>
      </c>
      <c r="P2" s="59">
        <f>'Election 2008 Data'!N2</f>
        <v>-2.5694581659409924E-3</v>
      </c>
      <c r="Q2" s="59">
        <f>'Election 2008 Data'!O2</f>
        <v>-0.58423326189914548</v>
      </c>
      <c r="R2" s="39"/>
      <c r="S2" s="56"/>
      <c r="T2" s="61"/>
      <c r="U2" s="61"/>
      <c r="V2" s="39"/>
      <c r="W2" s="39"/>
    </row>
    <row r="3" spans="1:254" ht="16">
      <c r="A3" s="39"/>
      <c r="B3" s="56"/>
      <c r="C3" s="56"/>
      <c r="D3" s="56"/>
      <c r="E3" s="56"/>
      <c r="F3" s="57"/>
      <c r="G3" s="58"/>
      <c r="H3" s="58"/>
      <c r="I3" s="58"/>
      <c r="J3" s="58"/>
      <c r="K3" s="58"/>
      <c r="L3" s="62"/>
      <c r="M3" s="39"/>
      <c r="N3" s="39"/>
      <c r="O3" s="39"/>
      <c r="P3" s="39"/>
      <c r="Q3" s="63"/>
      <c r="R3" s="39"/>
      <c r="S3" s="56"/>
      <c r="T3" s="61"/>
      <c r="U3" s="61"/>
      <c r="V3" s="39"/>
      <c r="W3" s="39"/>
    </row>
    <row r="4" spans="1:254" s="6" customFormat="1" ht="16">
      <c r="A4" s="64" t="s">
        <v>12</v>
      </c>
      <c r="B4" s="65" t="s">
        <v>64</v>
      </c>
      <c r="C4" s="65" t="s">
        <v>65</v>
      </c>
      <c r="D4" s="65" t="s">
        <v>0</v>
      </c>
      <c r="E4" s="65" t="s">
        <v>108</v>
      </c>
      <c r="F4" s="66" t="s">
        <v>109</v>
      </c>
      <c r="G4" s="67" t="s">
        <v>105</v>
      </c>
      <c r="H4" s="67" t="s">
        <v>68</v>
      </c>
      <c r="I4" s="67" t="s">
        <v>69</v>
      </c>
      <c r="J4" s="67" t="s">
        <v>70</v>
      </c>
      <c r="K4" s="67" t="s">
        <v>71</v>
      </c>
      <c r="L4" s="67" t="s">
        <v>67</v>
      </c>
      <c r="M4" s="65" t="s">
        <v>1</v>
      </c>
      <c r="N4" s="65" t="s">
        <v>2</v>
      </c>
      <c r="O4" s="65" t="s">
        <v>3</v>
      </c>
      <c r="P4" s="65" t="s">
        <v>4</v>
      </c>
      <c r="Q4" s="114" t="s">
        <v>8</v>
      </c>
      <c r="R4" s="65" t="s">
        <v>5</v>
      </c>
      <c r="S4" s="64" t="s">
        <v>9</v>
      </c>
      <c r="T4" s="72" t="s">
        <v>7</v>
      </c>
      <c r="U4" s="72" t="s">
        <v>6</v>
      </c>
      <c r="V4" s="64" t="s">
        <v>10</v>
      </c>
      <c r="W4" s="64" t="s">
        <v>11</v>
      </c>
    </row>
    <row r="5" spans="1:254" ht="16">
      <c r="A5" s="73" t="s">
        <v>13</v>
      </c>
      <c r="B5" s="74">
        <v>729547</v>
      </c>
      <c r="C5" s="74">
        <v>1318255</v>
      </c>
      <c r="D5" s="75">
        <v>2047802</v>
      </c>
      <c r="E5" s="75">
        <f>EXP(G5)</f>
        <v>1402189.4709528175</v>
      </c>
      <c r="F5" s="57">
        <f>ABS((D5-E5)/D5)</f>
        <v>0.31527097299796686</v>
      </c>
      <c r="G5" s="58">
        <f>$I$2+$J$2*K5+$K$2*L5+$L$2*M5+$M$2*N5+$N$2*O5+$O$2*P5+$P$2*Q5+$Q$2*R5</f>
        <v>14.1535454807786</v>
      </c>
      <c r="H5" s="105">
        <f t="shared" ref="H5:J36" si="0">LN(U5)</f>
        <v>10.577222529574613</v>
      </c>
      <c r="I5" s="106">
        <f t="shared" si="0"/>
        <v>12.267346468334743</v>
      </c>
      <c r="J5" s="106">
        <f t="shared" si="0"/>
        <v>13.136824312250134</v>
      </c>
      <c r="K5" s="107">
        <f t="shared" ref="K5:L36" si="1">LN(S5)</f>
        <v>15.391209250373784</v>
      </c>
      <c r="L5" s="108">
        <f t="shared" si="1"/>
        <v>10.7090254786751</v>
      </c>
      <c r="M5" s="109">
        <v>59</v>
      </c>
      <c r="N5" s="110">
        <v>30.802010715541673</v>
      </c>
      <c r="O5" s="111">
        <v>4.3975300469580691</v>
      </c>
      <c r="P5" s="111">
        <v>10.504023499720734</v>
      </c>
      <c r="Q5" s="112">
        <v>43.999999999999993</v>
      </c>
      <c r="R5" s="112">
        <v>3.23</v>
      </c>
      <c r="S5" s="74">
        <v>4834118</v>
      </c>
      <c r="T5" s="84">
        <v>44758</v>
      </c>
      <c r="U5" s="85">
        <v>39231</v>
      </c>
      <c r="V5" s="86">
        <v>212638</v>
      </c>
      <c r="W5" s="86">
        <v>507283</v>
      </c>
    </row>
    <row r="6" spans="1:254" ht="16">
      <c r="A6" s="73" t="s">
        <v>14</v>
      </c>
      <c r="B6" s="74">
        <v>116454</v>
      </c>
      <c r="C6" s="74">
        <v>163387</v>
      </c>
      <c r="D6" s="75">
        <v>279841</v>
      </c>
      <c r="E6" s="75">
        <f t="shared" ref="E6:E55" si="2">EXP(G6)</f>
        <v>220502.20953084988</v>
      </c>
      <c r="F6" s="57">
        <f t="shared" ref="F6:F55" si="3">ABS((D6-E6)/D6)</f>
        <v>0.21204466275188452</v>
      </c>
      <c r="G6" s="58">
        <f t="shared" ref="G6:G55" si="4">$I$2+$J$2*K6+$K$2*L6+$L$2*M6+$M$2*N6+$N$2*O6+$O$2*P6+$P$2*Q6+$Q$2*R6</f>
        <v>12.303662994366904</v>
      </c>
      <c r="H6" s="105">
        <f t="shared" si="0"/>
        <v>10.920654761778046</v>
      </c>
      <c r="I6" s="106">
        <f t="shared" si="0"/>
        <v>10.191369604990575</v>
      </c>
      <c r="J6" s="106">
        <f t="shared" si="0"/>
        <v>10.914360926896231</v>
      </c>
      <c r="K6" s="107">
        <f t="shared" si="1"/>
        <v>13.474171698521063</v>
      </c>
      <c r="L6" s="108">
        <f t="shared" si="1"/>
        <v>11.217802443863855</v>
      </c>
      <c r="M6" s="109">
        <v>66</v>
      </c>
      <c r="N6" s="110">
        <v>35.171637591446256</v>
      </c>
      <c r="O6" s="111">
        <v>3.7523916713562184</v>
      </c>
      <c r="P6" s="111">
        <v>7.732132808103545</v>
      </c>
      <c r="Q6" s="112">
        <v>47</v>
      </c>
      <c r="R6" s="112">
        <v>3.45</v>
      </c>
      <c r="S6" s="74">
        <v>710818</v>
      </c>
      <c r="T6" s="84">
        <v>74444</v>
      </c>
      <c r="U6" s="85">
        <v>55307</v>
      </c>
      <c r="V6" s="86">
        <v>26672</v>
      </c>
      <c r="W6" s="86">
        <v>54960</v>
      </c>
    </row>
    <row r="7" spans="1:254" ht="16">
      <c r="A7" s="73" t="s">
        <v>15</v>
      </c>
      <c r="B7" s="74">
        <v>1161167</v>
      </c>
      <c r="C7" s="74">
        <v>1252401</v>
      </c>
      <c r="D7" s="75">
        <v>2413568</v>
      </c>
      <c r="E7" s="75">
        <f t="shared" si="2"/>
        <v>1844727.0411957998</v>
      </c>
      <c r="F7" s="57">
        <f t="shared" si="3"/>
        <v>0.23568466221138173</v>
      </c>
      <c r="G7" s="58">
        <f t="shared" si="4"/>
        <v>14.427841879360473</v>
      </c>
      <c r="H7" s="105">
        <f t="shared" si="0"/>
        <v>10.602691354678605</v>
      </c>
      <c r="I7" s="106">
        <f t="shared" si="0"/>
        <v>12.480065192545888</v>
      </c>
      <c r="J7" s="106">
        <f t="shared" si="0"/>
        <v>13.51928139632173</v>
      </c>
      <c r="K7" s="107">
        <f t="shared" si="1"/>
        <v>15.745622425902765</v>
      </c>
      <c r="L7" s="108">
        <f t="shared" si="1"/>
        <v>10.846225454425131</v>
      </c>
      <c r="M7" s="109">
        <v>89.8</v>
      </c>
      <c r="N7" s="110">
        <v>36.544657629676927</v>
      </c>
      <c r="O7" s="111">
        <v>3.8176105192882641</v>
      </c>
      <c r="P7" s="111">
        <v>10.792386287771038</v>
      </c>
      <c r="Q7" s="112">
        <v>46</v>
      </c>
      <c r="R7" s="112">
        <v>3.3</v>
      </c>
      <c r="S7" s="74">
        <v>6890281</v>
      </c>
      <c r="T7" s="84">
        <v>51340</v>
      </c>
      <c r="U7" s="85">
        <v>40243</v>
      </c>
      <c r="V7" s="86">
        <v>263041</v>
      </c>
      <c r="W7" s="86">
        <v>743617</v>
      </c>
    </row>
    <row r="8" spans="1:254" ht="16">
      <c r="A8" s="73" t="s">
        <v>16</v>
      </c>
      <c r="B8" s="74">
        <v>380494</v>
      </c>
      <c r="C8" s="74">
        <v>684872</v>
      </c>
      <c r="D8" s="75">
        <v>1065366</v>
      </c>
      <c r="E8" s="75">
        <f t="shared" si="2"/>
        <v>859934.51713027363</v>
      </c>
      <c r="F8" s="57">
        <f t="shared" si="3"/>
        <v>0.19282714378882598</v>
      </c>
      <c r="G8" s="58">
        <f t="shared" si="4"/>
        <v>13.6646115224589</v>
      </c>
      <c r="H8" s="105">
        <f t="shared" si="0"/>
        <v>10.580124180969083</v>
      </c>
      <c r="I8" s="106">
        <f t="shared" si="0"/>
        <v>11.049317340813348</v>
      </c>
      <c r="J8" s="106">
        <f t="shared" si="0"/>
        <v>12.747445902871171</v>
      </c>
      <c r="K8" s="107">
        <f t="shared" si="1"/>
        <v>14.895727348864929</v>
      </c>
      <c r="L8" s="108">
        <f t="shared" si="1"/>
        <v>10.653393066914683</v>
      </c>
      <c r="M8" s="109">
        <v>56.2</v>
      </c>
      <c r="N8" s="110">
        <v>35.412351882660509</v>
      </c>
      <c r="O8" s="111">
        <v>2.1356398329541983</v>
      </c>
      <c r="P8" s="111">
        <v>11.668522731130954</v>
      </c>
      <c r="Q8" s="112">
        <v>41</v>
      </c>
      <c r="R8" s="112">
        <v>3.15</v>
      </c>
      <c r="S8" s="74">
        <v>2945318</v>
      </c>
      <c r="T8" s="84">
        <v>42336</v>
      </c>
      <c r="U8" s="85">
        <v>39345</v>
      </c>
      <c r="V8" s="86">
        <v>62901</v>
      </c>
      <c r="W8" s="86">
        <v>343673</v>
      </c>
    </row>
    <row r="9" spans="1:254" ht="16">
      <c r="A9" s="73" t="s">
        <v>17</v>
      </c>
      <c r="B9" s="74">
        <v>8753788</v>
      </c>
      <c r="C9" s="74">
        <v>4483810</v>
      </c>
      <c r="D9" s="75">
        <v>13237598</v>
      </c>
      <c r="E9" s="75">
        <f t="shared" si="2"/>
        <v>10225695.964107361</v>
      </c>
      <c r="F9" s="57">
        <f t="shared" si="3"/>
        <v>0.22752632584043112</v>
      </c>
      <c r="G9" s="58">
        <f t="shared" si="4"/>
        <v>16.140414322526201</v>
      </c>
      <c r="H9" s="105">
        <f t="shared" si="0"/>
        <v>10.93287479991082</v>
      </c>
      <c r="I9" s="106">
        <f t="shared" si="0"/>
        <v>14.160347002581169</v>
      </c>
      <c r="J9" s="106">
        <f t="shared" si="0"/>
        <v>15.047955360581996</v>
      </c>
      <c r="K9" s="107">
        <f t="shared" si="1"/>
        <v>17.483891087423281</v>
      </c>
      <c r="L9" s="108">
        <f t="shared" si="1"/>
        <v>11.063241976146475</v>
      </c>
      <c r="M9" s="109">
        <v>95</v>
      </c>
      <c r="N9" s="110">
        <v>28.995899286266564</v>
      </c>
      <c r="O9" s="111">
        <v>3.6025012567526535</v>
      </c>
      <c r="P9" s="111">
        <v>8.751601881173718</v>
      </c>
      <c r="Q9" s="112">
        <v>48</v>
      </c>
      <c r="R9" s="112">
        <v>3.55</v>
      </c>
      <c r="S9" s="74">
        <v>39188390</v>
      </c>
      <c r="T9" s="84">
        <v>63783</v>
      </c>
      <c r="U9" s="85">
        <v>55987</v>
      </c>
      <c r="V9" s="86">
        <v>1411759</v>
      </c>
      <c r="W9" s="86">
        <v>3429604</v>
      </c>
    </row>
    <row r="10" spans="1:254" ht="16">
      <c r="A10" s="73" t="s">
        <v>18</v>
      </c>
      <c r="B10" s="74">
        <v>1338870</v>
      </c>
      <c r="C10" s="74">
        <v>1202484</v>
      </c>
      <c r="D10" s="75">
        <v>2541354</v>
      </c>
      <c r="E10" s="75">
        <f t="shared" si="2"/>
        <v>1793240.8719981627</v>
      </c>
      <c r="F10" s="57">
        <f t="shared" si="3"/>
        <v>0.29437580439475858</v>
      </c>
      <c r="G10" s="58">
        <f t="shared" si="4"/>
        <v>14.399535083775342</v>
      </c>
      <c r="H10" s="105">
        <f t="shared" si="0"/>
        <v>10.860132969758613</v>
      </c>
      <c r="I10" s="106">
        <f t="shared" si="0"/>
        <v>12.088707022744915</v>
      </c>
      <c r="J10" s="106">
        <f t="shared" si="0"/>
        <v>13.328917278279729</v>
      </c>
      <c r="K10" s="107">
        <f t="shared" si="1"/>
        <v>15.52193687755471</v>
      </c>
      <c r="L10" s="108">
        <f t="shared" si="1"/>
        <v>11.043241784535413</v>
      </c>
      <c r="M10" s="109">
        <v>86.2</v>
      </c>
      <c r="N10" s="110">
        <v>46.068394685253757</v>
      </c>
      <c r="O10" s="111">
        <v>3.2282727074711395</v>
      </c>
      <c r="P10" s="111">
        <v>11.158008422275467</v>
      </c>
      <c r="Q10" s="112">
        <v>44</v>
      </c>
      <c r="R10" s="112">
        <v>3.15</v>
      </c>
      <c r="S10" s="74">
        <v>5509238</v>
      </c>
      <c r="T10" s="84">
        <v>62520</v>
      </c>
      <c r="U10" s="85">
        <v>52059</v>
      </c>
      <c r="V10" s="86">
        <v>177852</v>
      </c>
      <c r="W10" s="86">
        <v>614717</v>
      </c>
    </row>
    <row r="11" spans="1:254" ht="16">
      <c r="A11" s="73" t="s">
        <v>19</v>
      </c>
      <c r="B11" s="74">
        <v>897572</v>
      </c>
      <c r="C11" s="74">
        <v>673215</v>
      </c>
      <c r="D11" s="75">
        <v>1570787</v>
      </c>
      <c r="E11" s="75">
        <f t="shared" si="2"/>
        <v>1194249.5603401754</v>
      </c>
      <c r="F11" s="57">
        <f t="shared" si="3"/>
        <v>0.23971260244694195</v>
      </c>
      <c r="G11" s="58">
        <f t="shared" si="4"/>
        <v>13.993028563104914</v>
      </c>
      <c r="H11" s="105">
        <f t="shared" si="0"/>
        <v>11.170899836775021</v>
      </c>
      <c r="I11" s="106">
        <f t="shared" si="0"/>
        <v>11.492518655192566</v>
      </c>
      <c r="J11" s="106">
        <f t="shared" si="0"/>
        <v>12.900431591605642</v>
      </c>
      <c r="K11" s="107">
        <f t="shared" si="1"/>
        <v>15.0881867918929</v>
      </c>
      <c r="L11" s="108">
        <f t="shared" si="1"/>
        <v>11.181012817605032</v>
      </c>
      <c r="M11" s="109">
        <v>88</v>
      </c>
      <c r="N11" s="110">
        <v>39.240399966389376</v>
      </c>
      <c r="O11" s="111">
        <v>2.7443072010755398</v>
      </c>
      <c r="P11" s="111">
        <v>11.217124611377196</v>
      </c>
      <c r="Q11" s="112">
        <v>45</v>
      </c>
      <c r="R11" s="112">
        <v>3.17</v>
      </c>
      <c r="S11" s="74">
        <v>3570395</v>
      </c>
      <c r="T11" s="84">
        <v>71755</v>
      </c>
      <c r="U11" s="85">
        <v>71033</v>
      </c>
      <c r="V11" s="86">
        <v>97980</v>
      </c>
      <c r="W11" s="86">
        <v>400485</v>
      </c>
    </row>
    <row r="12" spans="1:254" ht="16">
      <c r="A12" s="73" t="s">
        <v>20</v>
      </c>
      <c r="B12" s="74">
        <v>235603</v>
      </c>
      <c r="C12" s="74">
        <v>185127</v>
      </c>
      <c r="D12" s="75">
        <v>420730</v>
      </c>
      <c r="E12" s="75">
        <f t="shared" si="2"/>
        <v>274353.34735419182</v>
      </c>
      <c r="F12" s="57">
        <f t="shared" si="3"/>
        <v>0.34791113694247661</v>
      </c>
      <c r="G12" s="58">
        <f t="shared" si="4"/>
        <v>12.522172143448563</v>
      </c>
      <c r="H12" s="105">
        <f t="shared" si="0"/>
        <v>10.793372705530512</v>
      </c>
      <c r="I12" s="106">
        <f t="shared" si="0"/>
        <v>10.297318579745925</v>
      </c>
      <c r="J12" s="106">
        <f t="shared" si="0"/>
        <v>11.667087573303609</v>
      </c>
      <c r="K12" s="107">
        <f t="shared" si="1"/>
        <v>13.762327057209085</v>
      </c>
      <c r="L12" s="108">
        <f t="shared" si="1"/>
        <v>11.018907792853605</v>
      </c>
      <c r="M12" s="109">
        <v>83.3</v>
      </c>
      <c r="N12" s="110">
        <v>34.064543345285806</v>
      </c>
      <c r="O12" s="111">
        <v>3.1272938198692257</v>
      </c>
      <c r="P12" s="111">
        <v>12.30415524151023</v>
      </c>
      <c r="Q12" s="112">
        <v>46</v>
      </c>
      <c r="R12" s="112">
        <v>3.25</v>
      </c>
      <c r="S12" s="74">
        <v>948206</v>
      </c>
      <c r="T12" s="84">
        <v>61017</v>
      </c>
      <c r="U12" s="85">
        <v>48697</v>
      </c>
      <c r="V12" s="86">
        <v>29653</v>
      </c>
      <c r="W12" s="86">
        <v>116668</v>
      </c>
    </row>
    <row r="13" spans="1:254" s="4" customFormat="1" ht="16">
      <c r="A13" s="87" t="s">
        <v>63</v>
      </c>
      <c r="B13" s="74">
        <v>282830</v>
      </c>
      <c r="C13" s="74">
        <v>12723</v>
      </c>
      <c r="D13" s="75">
        <v>295553</v>
      </c>
      <c r="E13" s="75">
        <f t="shared" si="2"/>
        <v>196771.3424542803</v>
      </c>
      <c r="F13" s="57">
        <f t="shared" si="3"/>
        <v>0.33422654327893714</v>
      </c>
      <c r="G13" s="58">
        <f t="shared" si="4"/>
        <v>12.189797635386652</v>
      </c>
      <c r="H13" s="105">
        <f t="shared" si="0"/>
        <v>11.233158650714929</v>
      </c>
      <c r="I13" s="106">
        <f t="shared" si="0"/>
        <v>10.44787366982408</v>
      </c>
      <c r="J13" s="106">
        <f t="shared" si="0"/>
        <v>11.065778617867421</v>
      </c>
      <c r="K13" s="107">
        <f t="shared" si="1"/>
        <v>13.438404017541135</v>
      </c>
      <c r="L13" s="108">
        <f t="shared" si="1"/>
        <v>11.197323912520314</v>
      </c>
      <c r="M13" s="109">
        <v>100</v>
      </c>
      <c r="N13" s="110">
        <v>29.600466608340625</v>
      </c>
      <c r="O13" s="111">
        <v>5.0263925342665505</v>
      </c>
      <c r="P13" s="111">
        <v>9.3241469816272957</v>
      </c>
      <c r="Q13" s="112">
        <v>71</v>
      </c>
      <c r="R13" s="112">
        <v>3.25</v>
      </c>
      <c r="S13" s="74">
        <v>685843</v>
      </c>
      <c r="T13" s="84">
        <v>72935</v>
      </c>
      <c r="U13" s="85">
        <v>75596</v>
      </c>
      <c r="V13" s="86">
        <v>34471</v>
      </c>
      <c r="W13" s="86">
        <v>63945</v>
      </c>
    </row>
    <row r="14" spans="1:254" ht="16">
      <c r="A14" s="73" t="s">
        <v>21</v>
      </c>
      <c r="B14" s="74">
        <v>4504975</v>
      </c>
      <c r="C14" s="74">
        <v>4617886</v>
      </c>
      <c r="D14" s="75">
        <v>9122861</v>
      </c>
      <c r="E14" s="75">
        <f t="shared" si="2"/>
        <v>5344196.7679390684</v>
      </c>
      <c r="F14" s="57">
        <f t="shared" si="3"/>
        <v>0.41419728219699187</v>
      </c>
      <c r="G14" s="58">
        <f t="shared" si="4"/>
        <v>15.491521813868646</v>
      </c>
      <c r="H14" s="105">
        <f t="shared" si="0"/>
        <v>10.732454131238555</v>
      </c>
      <c r="I14" s="106">
        <f t="shared" si="0"/>
        <v>13.174984290116539</v>
      </c>
      <c r="J14" s="106">
        <f t="shared" si="0"/>
        <v>14.762567518187408</v>
      </c>
      <c r="K14" s="107">
        <f t="shared" si="1"/>
        <v>16.838142859631866</v>
      </c>
      <c r="L14" s="108">
        <f t="shared" si="1"/>
        <v>10.797532675462964</v>
      </c>
      <c r="M14" s="109">
        <v>91.2</v>
      </c>
      <c r="N14" s="110">
        <v>35.706463278706082</v>
      </c>
      <c r="O14" s="111">
        <v>2.5651365519121163</v>
      </c>
      <c r="P14" s="111">
        <v>12.548422266893159</v>
      </c>
      <c r="Q14" s="112">
        <v>44.999999999999993</v>
      </c>
      <c r="R14" s="112">
        <v>3.3</v>
      </c>
      <c r="S14" s="74">
        <v>20545302</v>
      </c>
      <c r="T14" s="84">
        <v>48900</v>
      </c>
      <c r="U14" s="85">
        <v>45819</v>
      </c>
      <c r="V14" s="86">
        <v>527015</v>
      </c>
      <c r="W14" s="86">
        <v>2578111</v>
      </c>
    </row>
    <row r="15" spans="1:254" ht="16">
      <c r="A15" s="73" t="s">
        <v>22</v>
      </c>
      <c r="B15" s="74">
        <v>1877963</v>
      </c>
      <c r="C15" s="74">
        <v>2089104</v>
      </c>
      <c r="D15" s="75">
        <v>3967067</v>
      </c>
      <c r="E15" s="75">
        <f t="shared" si="2"/>
        <v>2841212.5006695837</v>
      </c>
      <c r="F15" s="57">
        <f t="shared" si="3"/>
        <v>0.28380022301877339</v>
      </c>
      <c r="G15" s="58">
        <f t="shared" si="4"/>
        <v>14.859741455881268</v>
      </c>
      <c r="H15" s="105">
        <f t="shared" si="0"/>
        <v>10.641488588729699</v>
      </c>
      <c r="I15" s="106">
        <f t="shared" si="0"/>
        <v>12.903547946250582</v>
      </c>
      <c r="J15" s="106">
        <f t="shared" si="0"/>
        <v>13.786099254844199</v>
      </c>
      <c r="K15" s="107">
        <f t="shared" si="1"/>
        <v>16.145794472079739</v>
      </c>
      <c r="L15" s="108">
        <f t="shared" si="1"/>
        <v>10.840306138861743</v>
      </c>
      <c r="M15" s="109">
        <v>75.099999999999994</v>
      </c>
      <c r="N15" s="110">
        <v>27.381137654657223</v>
      </c>
      <c r="O15" s="111">
        <v>3.907623920317485</v>
      </c>
      <c r="P15" s="111">
        <v>9.4449556454750603</v>
      </c>
      <c r="Q15" s="112">
        <v>47</v>
      </c>
      <c r="R15" s="112">
        <v>3.34</v>
      </c>
      <c r="S15" s="74">
        <v>10280860</v>
      </c>
      <c r="T15" s="84">
        <v>51037</v>
      </c>
      <c r="U15" s="85">
        <v>41835</v>
      </c>
      <c r="V15" s="86">
        <v>401735</v>
      </c>
      <c r="W15" s="86">
        <v>971017</v>
      </c>
    </row>
    <row r="16" spans="1:254" ht="16">
      <c r="A16" s="73" t="s">
        <v>23</v>
      </c>
      <c r="B16" s="74">
        <v>266891</v>
      </c>
      <c r="C16" s="74">
        <v>128847</v>
      </c>
      <c r="D16" s="75">
        <v>395738</v>
      </c>
      <c r="E16" s="75">
        <f t="shared" si="2"/>
        <v>342625.74415257951</v>
      </c>
      <c r="F16" s="57">
        <f t="shared" si="3"/>
        <v>0.13421065413839581</v>
      </c>
      <c r="G16" s="58">
        <f t="shared" si="4"/>
        <v>12.74439400551832</v>
      </c>
      <c r="H16" s="105">
        <f t="shared" si="0"/>
        <v>10.830738006646618</v>
      </c>
      <c r="I16" s="106">
        <f t="shared" si="0"/>
        <v>10.061345637151708</v>
      </c>
      <c r="J16" s="106">
        <f t="shared" si="0"/>
        <v>11.736596876941485</v>
      </c>
      <c r="K16" s="107">
        <f t="shared" si="1"/>
        <v>14.146594015446539</v>
      </c>
      <c r="L16" s="108">
        <f t="shared" si="1"/>
        <v>11.184101902520503</v>
      </c>
      <c r="M16" s="109">
        <v>91.9</v>
      </c>
      <c r="N16" s="110">
        <v>14.148233266302787</v>
      </c>
      <c r="O16" s="111">
        <v>1.68198793450158</v>
      </c>
      <c r="P16" s="111">
        <v>8.9820453892559602</v>
      </c>
      <c r="Q16" s="112">
        <v>44</v>
      </c>
      <c r="R16" s="112">
        <v>3.63</v>
      </c>
      <c r="S16" s="74">
        <v>1392476</v>
      </c>
      <c r="T16" s="84">
        <v>71977</v>
      </c>
      <c r="U16" s="85">
        <v>50551</v>
      </c>
      <c r="V16" s="86">
        <v>23420</v>
      </c>
      <c r="W16" s="86">
        <v>125066</v>
      </c>
    </row>
    <row r="17" spans="1:23" ht="16">
      <c r="A17" s="73" t="s">
        <v>24</v>
      </c>
      <c r="B17" s="74">
        <v>189765</v>
      </c>
      <c r="C17" s="74">
        <v>409055</v>
      </c>
      <c r="D17" s="75">
        <v>598820</v>
      </c>
      <c r="E17" s="75">
        <f t="shared" si="2"/>
        <v>467139.37203166052</v>
      </c>
      <c r="F17" s="57">
        <f t="shared" si="3"/>
        <v>0.21990018364172786</v>
      </c>
      <c r="G17" s="58">
        <f t="shared" si="4"/>
        <v>13.054382933307609</v>
      </c>
      <c r="H17" s="105">
        <f t="shared" si="0"/>
        <v>10.574056758082826</v>
      </c>
      <c r="I17" s="106">
        <f t="shared" si="0"/>
        <v>11.130815490059645</v>
      </c>
      <c r="J17" s="106">
        <f t="shared" si="0"/>
        <v>12.218845721360806</v>
      </c>
      <c r="K17" s="107">
        <f t="shared" si="1"/>
        <v>14.333747053260545</v>
      </c>
      <c r="L17" s="108">
        <f t="shared" si="1"/>
        <v>10.80312030751414</v>
      </c>
      <c r="M17" s="109">
        <v>70.599999999999994</v>
      </c>
      <c r="N17" s="110">
        <v>41.572364502680166</v>
      </c>
      <c r="O17" s="111">
        <v>4.0644431209053007</v>
      </c>
      <c r="P17" s="111">
        <v>12.064979154258488</v>
      </c>
      <c r="Q17" s="112">
        <v>39</v>
      </c>
      <c r="R17" s="112">
        <v>3.29</v>
      </c>
      <c r="S17" s="74">
        <v>1679064</v>
      </c>
      <c r="T17" s="84">
        <v>49174</v>
      </c>
      <c r="U17" s="85">
        <v>39107</v>
      </c>
      <c r="V17" s="86">
        <v>68242</v>
      </c>
      <c r="W17" s="86">
        <v>202571</v>
      </c>
    </row>
    <row r="18" spans="1:23" ht="16">
      <c r="A18" s="73" t="s">
        <v>25</v>
      </c>
      <c r="B18" s="74">
        <v>3090729</v>
      </c>
      <c r="C18" s="74">
        <v>2146015</v>
      </c>
      <c r="D18" s="75">
        <v>5236744</v>
      </c>
      <c r="E18" s="75">
        <f t="shared" si="2"/>
        <v>3812695.0869874093</v>
      </c>
      <c r="F18" s="57">
        <f t="shared" si="3"/>
        <v>0.27193403248518366</v>
      </c>
      <c r="G18" s="58">
        <f t="shared" si="4"/>
        <v>15.153846868945999</v>
      </c>
      <c r="H18" s="105">
        <f t="shared" si="0"/>
        <v>10.8608818392887</v>
      </c>
      <c r="I18" s="106">
        <f t="shared" si="0"/>
        <v>13.311180459191846</v>
      </c>
      <c r="J18" s="106">
        <f t="shared" si="0"/>
        <v>14.02875568107835</v>
      </c>
      <c r="K18" s="107">
        <f t="shared" si="1"/>
        <v>16.349802194979389</v>
      </c>
      <c r="L18" s="108">
        <f t="shared" si="1"/>
        <v>10.988609251021739</v>
      </c>
      <c r="M18" s="109">
        <v>88.5</v>
      </c>
      <c r="N18" s="110">
        <v>37.113124038263237</v>
      </c>
      <c r="O18" s="111">
        <v>4.7901232609419866</v>
      </c>
      <c r="P18" s="111">
        <v>9.8171550042038795</v>
      </c>
      <c r="Q18" s="112">
        <v>46</v>
      </c>
      <c r="R18" s="112">
        <v>3.26</v>
      </c>
      <c r="S18" s="74">
        <v>12607497</v>
      </c>
      <c r="T18" s="84">
        <v>59196</v>
      </c>
      <c r="U18" s="85">
        <v>52098</v>
      </c>
      <c r="V18" s="86">
        <v>603910</v>
      </c>
      <c r="W18" s="86">
        <v>1237688</v>
      </c>
    </row>
    <row r="19" spans="1:23" ht="16">
      <c r="A19" s="73" t="s">
        <v>26</v>
      </c>
      <c r="B19" s="74">
        <v>1033126</v>
      </c>
      <c r="C19" s="74">
        <v>1557286</v>
      </c>
      <c r="D19" s="75">
        <v>2590412</v>
      </c>
      <c r="E19" s="75">
        <f t="shared" si="2"/>
        <v>2040388.7130538158</v>
      </c>
      <c r="F19" s="57">
        <f t="shared" si="3"/>
        <v>0.21233042733981475</v>
      </c>
      <c r="G19" s="58">
        <f t="shared" si="4"/>
        <v>14.528650893283505</v>
      </c>
      <c r="H19" s="105">
        <f t="shared" si="0"/>
        <v>10.68033229211764</v>
      </c>
      <c r="I19" s="106">
        <f t="shared" si="0"/>
        <v>12.440302515881944</v>
      </c>
      <c r="J19" s="106">
        <f t="shared" si="0"/>
        <v>13.357304265676577</v>
      </c>
      <c r="K19" s="107">
        <f t="shared" si="1"/>
        <v>15.687816915437786</v>
      </c>
      <c r="L19" s="108">
        <f t="shared" si="1"/>
        <v>10.828401001701168</v>
      </c>
      <c r="M19" s="109">
        <v>72.400000000000006</v>
      </c>
      <c r="N19" s="110">
        <v>38.642514454422439</v>
      </c>
      <c r="O19" s="111">
        <v>3.8871171115758401</v>
      </c>
      <c r="P19" s="111">
        <v>9.7247047607331769</v>
      </c>
      <c r="Q19" s="112">
        <v>44</v>
      </c>
      <c r="R19" s="112">
        <v>3.14</v>
      </c>
      <c r="S19" s="74">
        <v>6503278</v>
      </c>
      <c r="T19" s="84">
        <v>50433</v>
      </c>
      <c r="U19" s="85">
        <v>43492</v>
      </c>
      <c r="V19" s="86">
        <v>252787</v>
      </c>
      <c r="W19" s="86">
        <v>632417</v>
      </c>
    </row>
    <row r="20" spans="1:23" ht="16">
      <c r="A20" s="73" t="s">
        <v>27</v>
      </c>
      <c r="B20" s="74">
        <v>653669</v>
      </c>
      <c r="C20" s="74">
        <v>800983</v>
      </c>
      <c r="D20" s="75">
        <v>1454652</v>
      </c>
      <c r="E20" s="75">
        <f t="shared" si="2"/>
        <v>1090404.1769617223</v>
      </c>
      <c r="F20" s="57">
        <f t="shared" si="3"/>
        <v>0.25040203638965036</v>
      </c>
      <c r="G20" s="58">
        <f t="shared" si="4"/>
        <v>13.902058990026347</v>
      </c>
      <c r="H20" s="105">
        <f t="shared" si="0"/>
        <v>10.753510268558554</v>
      </c>
      <c r="I20" s="106">
        <f t="shared" si="0"/>
        <v>11.564245758993286</v>
      </c>
      <c r="J20" s="106">
        <f t="shared" si="0"/>
        <v>12.932420048558621</v>
      </c>
      <c r="K20" s="107">
        <f t="shared" si="1"/>
        <v>14.948936426728125</v>
      </c>
      <c r="L20" s="108">
        <f t="shared" si="1"/>
        <v>10.907239560180278</v>
      </c>
      <c r="M20" s="109">
        <v>64</v>
      </c>
      <c r="N20" s="110">
        <v>45.167729058013009</v>
      </c>
      <c r="O20" s="111">
        <v>3.3888996201146098</v>
      </c>
      <c r="P20" s="111">
        <v>13.312182087438027</v>
      </c>
      <c r="Q20" s="112">
        <v>40</v>
      </c>
      <c r="R20" s="112">
        <v>3.01</v>
      </c>
      <c r="S20" s="74">
        <v>3106280</v>
      </c>
      <c r="T20" s="84">
        <v>54570</v>
      </c>
      <c r="U20" s="85">
        <v>46794</v>
      </c>
      <c r="V20" s="86">
        <v>105266</v>
      </c>
      <c r="W20" s="86">
        <v>413503</v>
      </c>
    </row>
    <row r="21" spans="1:23" ht="16">
      <c r="A21" s="73" t="s">
        <v>28</v>
      </c>
      <c r="B21" s="74">
        <v>427005</v>
      </c>
      <c r="C21" s="74">
        <v>671018</v>
      </c>
      <c r="D21" s="75">
        <v>1098023</v>
      </c>
      <c r="E21" s="75">
        <f t="shared" si="2"/>
        <v>885038.48568062554</v>
      </c>
      <c r="F21" s="57">
        <f t="shared" si="3"/>
        <v>0.19397090436117864</v>
      </c>
      <c r="G21" s="58">
        <f t="shared" si="4"/>
        <v>13.693386409689325</v>
      </c>
      <c r="H21" s="105">
        <f t="shared" si="0"/>
        <v>10.790081672673447</v>
      </c>
      <c r="I21" s="106">
        <f t="shared" si="0"/>
        <v>11.419350778326072</v>
      </c>
      <c r="J21" s="106">
        <f t="shared" si="0"/>
        <v>12.659467230061995</v>
      </c>
      <c r="K21" s="107">
        <f t="shared" si="1"/>
        <v>14.868103689673825</v>
      </c>
      <c r="L21" s="108">
        <f t="shared" si="1"/>
        <v>10.888763155865234</v>
      </c>
      <c r="M21" s="109">
        <v>74.2</v>
      </c>
      <c r="N21" s="110">
        <v>40.837696335078533</v>
      </c>
      <c r="O21" s="111">
        <v>3.1786038394415357</v>
      </c>
      <c r="P21" s="111">
        <v>10.985305410122164</v>
      </c>
      <c r="Q21" s="112">
        <v>41</v>
      </c>
      <c r="R21" s="112">
        <v>3.17</v>
      </c>
      <c r="S21" s="74">
        <v>2865071</v>
      </c>
      <c r="T21" s="84">
        <v>53571</v>
      </c>
      <c r="U21" s="85">
        <v>48537</v>
      </c>
      <c r="V21" s="86">
        <v>91067</v>
      </c>
      <c r="W21" s="86">
        <v>314729</v>
      </c>
    </row>
    <row r="22" spans="1:23" ht="16">
      <c r="A22" s="73" t="s">
        <v>29</v>
      </c>
      <c r="B22" s="74">
        <v>628854</v>
      </c>
      <c r="C22" s="74">
        <v>1202971</v>
      </c>
      <c r="D22" s="75">
        <v>1831825</v>
      </c>
      <c r="E22" s="75">
        <f t="shared" si="2"/>
        <v>1434274.3948014632</v>
      </c>
      <c r="F22" s="57">
        <f t="shared" si="3"/>
        <v>0.21702433649422667</v>
      </c>
      <c r="G22" s="58">
        <f t="shared" si="4"/>
        <v>14.176169631070708</v>
      </c>
      <c r="H22" s="105">
        <f t="shared" si="0"/>
        <v>10.58403063411305</v>
      </c>
      <c r="I22" s="106">
        <f t="shared" si="0"/>
        <v>12.243840380544851</v>
      </c>
      <c r="J22" s="106">
        <f t="shared" si="0"/>
        <v>12.810661799108328</v>
      </c>
      <c r="K22" s="107">
        <f t="shared" si="1"/>
        <v>15.294445629933684</v>
      </c>
      <c r="L22" s="108">
        <f t="shared" si="1"/>
        <v>10.710208923978403</v>
      </c>
      <c r="M22" s="109">
        <v>58.4</v>
      </c>
      <c r="N22" s="110">
        <v>38.284490223781958</v>
      </c>
      <c r="O22" s="111">
        <v>4.7331024110113491</v>
      </c>
      <c r="P22" s="111">
        <v>8.3428284945991535</v>
      </c>
      <c r="Q22" s="112">
        <v>42.000000000000007</v>
      </c>
      <c r="R22" s="112">
        <v>3.08</v>
      </c>
      <c r="S22" s="74">
        <v>4388270</v>
      </c>
      <c r="T22" s="84">
        <v>44811</v>
      </c>
      <c r="U22" s="85">
        <v>39499</v>
      </c>
      <c r="V22" s="86">
        <v>207698</v>
      </c>
      <c r="W22" s="86">
        <v>366100</v>
      </c>
    </row>
    <row r="23" spans="1:23" ht="16">
      <c r="A23" s="73" t="s">
        <v>30</v>
      </c>
      <c r="B23" s="74">
        <v>780154</v>
      </c>
      <c r="C23" s="74">
        <v>1178638</v>
      </c>
      <c r="D23" s="75">
        <v>1958792</v>
      </c>
      <c r="E23" s="75">
        <f t="shared" si="2"/>
        <v>1206177.8808164014</v>
      </c>
      <c r="F23" s="57">
        <f t="shared" si="3"/>
        <v>0.38422360270186856</v>
      </c>
      <c r="G23" s="58">
        <f t="shared" si="4"/>
        <v>14.002967141923737</v>
      </c>
      <c r="H23" s="105">
        <f t="shared" si="0"/>
        <v>10.680217321837331</v>
      </c>
      <c r="I23" s="106">
        <f t="shared" si="0"/>
        <v>12.324979493916855</v>
      </c>
      <c r="J23" s="106">
        <f t="shared" si="0"/>
        <v>12.936296415328615</v>
      </c>
      <c r="K23" s="107">
        <f t="shared" si="1"/>
        <v>15.336892912077481</v>
      </c>
      <c r="L23" s="108">
        <f t="shared" si="1"/>
        <v>10.72880269667349</v>
      </c>
      <c r="M23" s="109">
        <v>73.2</v>
      </c>
      <c r="N23" s="110">
        <v>30.271923118925415</v>
      </c>
      <c r="O23" s="111">
        <v>4.9197990608277822</v>
      </c>
      <c r="P23" s="111">
        <v>9.0664846565469048</v>
      </c>
      <c r="Q23" s="112">
        <v>49</v>
      </c>
      <c r="R23" s="112">
        <v>3.33</v>
      </c>
      <c r="S23" s="74">
        <v>4578550</v>
      </c>
      <c r="T23" s="84">
        <v>45652</v>
      </c>
      <c r="U23" s="85">
        <v>43487</v>
      </c>
      <c r="V23" s="86">
        <v>225253</v>
      </c>
      <c r="W23" s="86">
        <v>415109</v>
      </c>
    </row>
    <row r="24" spans="1:23" ht="16">
      <c r="A24" s="73" t="s">
        <v>31</v>
      </c>
      <c r="B24" s="74">
        <v>357735</v>
      </c>
      <c r="C24" s="74">
        <v>335593</v>
      </c>
      <c r="D24" s="75">
        <v>693328</v>
      </c>
      <c r="E24" s="75">
        <f t="shared" si="2"/>
        <v>478340.50238696969</v>
      </c>
      <c r="F24" s="57">
        <f t="shared" si="3"/>
        <v>0.31008050679192289</v>
      </c>
      <c r="G24" s="58">
        <f t="shared" si="4"/>
        <v>13.078078105964014</v>
      </c>
      <c r="H24" s="105">
        <f t="shared" si="0"/>
        <v>10.699101064640564</v>
      </c>
      <c r="I24" s="106">
        <f t="shared" si="0"/>
        <v>10.815890737683091</v>
      </c>
      <c r="J24" s="106">
        <f t="shared" si="0"/>
        <v>12.138050731083265</v>
      </c>
      <c r="K24" s="107">
        <f t="shared" si="1"/>
        <v>14.09441572582892</v>
      </c>
      <c r="L24" s="108">
        <f t="shared" si="1"/>
        <v>10.836163313659606</v>
      </c>
      <c r="M24" s="109">
        <v>38.700000000000003</v>
      </c>
      <c r="N24" s="110">
        <v>55.841404358353508</v>
      </c>
      <c r="O24" s="111">
        <v>3.7686138014527844</v>
      </c>
      <c r="P24" s="111">
        <v>14.138014527845035</v>
      </c>
      <c r="Q24" s="112">
        <v>42.000000000000007</v>
      </c>
      <c r="R24" s="112">
        <v>3.02</v>
      </c>
      <c r="S24" s="74">
        <v>1321682</v>
      </c>
      <c r="T24" s="84">
        <v>50826</v>
      </c>
      <c r="U24" s="85">
        <v>44316</v>
      </c>
      <c r="V24" s="86">
        <v>49806</v>
      </c>
      <c r="W24" s="86">
        <v>186848</v>
      </c>
    </row>
    <row r="25" spans="1:23" ht="16">
      <c r="A25" s="73" t="s">
        <v>32</v>
      </c>
      <c r="B25" s="74">
        <v>1677928</v>
      </c>
      <c r="C25" s="74">
        <v>943169</v>
      </c>
      <c r="D25" s="75">
        <v>2621097</v>
      </c>
      <c r="E25" s="75">
        <f t="shared" si="2"/>
        <v>1976609.8148762335</v>
      </c>
      <c r="F25" s="57">
        <f t="shared" si="3"/>
        <v>0.24588452282527756</v>
      </c>
      <c r="G25" s="58">
        <f t="shared" si="4"/>
        <v>14.496893720446767</v>
      </c>
      <c r="H25" s="105">
        <f t="shared" si="0"/>
        <v>10.967094232005422</v>
      </c>
      <c r="I25" s="106">
        <f t="shared" si="0"/>
        <v>12.324335566023407</v>
      </c>
      <c r="J25" s="106">
        <f t="shared" si="0"/>
        <v>13.18154696142436</v>
      </c>
      <c r="K25" s="107">
        <f t="shared" si="1"/>
        <v>15.596015768260987</v>
      </c>
      <c r="L25" s="108">
        <f t="shared" si="1"/>
        <v>11.239369809853347</v>
      </c>
      <c r="M25" s="109">
        <v>87.2</v>
      </c>
      <c r="N25" s="110">
        <v>29.53074433656958</v>
      </c>
      <c r="O25" s="111">
        <v>3.7942961165048543</v>
      </c>
      <c r="P25" s="111">
        <v>8.9415621628910458</v>
      </c>
      <c r="Q25" s="112">
        <v>46</v>
      </c>
      <c r="R25" s="112">
        <v>3.27</v>
      </c>
      <c r="S25" s="74">
        <v>5932853</v>
      </c>
      <c r="T25" s="84">
        <v>76067</v>
      </c>
      <c r="U25" s="85">
        <v>57936</v>
      </c>
      <c r="V25" s="86">
        <v>225108</v>
      </c>
      <c r="W25" s="86">
        <v>530485</v>
      </c>
    </row>
    <row r="26" spans="1:23" ht="16">
      <c r="A26" s="73" t="s">
        <v>33</v>
      </c>
      <c r="B26" s="74">
        <v>1995196</v>
      </c>
      <c r="C26" s="74">
        <v>1090893</v>
      </c>
      <c r="D26" s="75">
        <v>3086089</v>
      </c>
      <c r="E26" s="75">
        <f t="shared" si="2"/>
        <v>2268434.8895939393</v>
      </c>
      <c r="F26" s="57">
        <f t="shared" si="3"/>
        <v>0.26494832469383117</v>
      </c>
      <c r="G26" s="58">
        <f t="shared" si="4"/>
        <v>14.634600675709926</v>
      </c>
      <c r="H26" s="105">
        <f t="shared" si="0"/>
        <v>11.084248023118157</v>
      </c>
      <c r="I26" s="106">
        <f t="shared" si="0"/>
        <v>12.383942642149426</v>
      </c>
      <c r="J26" s="106">
        <f t="shared" si="0"/>
        <v>13.572312247571338</v>
      </c>
      <c r="K26" s="107">
        <f t="shared" si="1"/>
        <v>15.729436626166001</v>
      </c>
      <c r="L26" s="108">
        <f t="shared" si="1"/>
        <v>11.16978705872982</v>
      </c>
      <c r="M26" s="109">
        <v>92</v>
      </c>
      <c r="N26" s="110">
        <v>43.512891616024547</v>
      </c>
      <c r="O26" s="111">
        <v>3.5243082187739687</v>
      </c>
      <c r="P26" s="111">
        <v>11.56581509233583</v>
      </c>
      <c r="Q26" s="112">
        <v>47</v>
      </c>
      <c r="R26" s="112">
        <v>3.16</v>
      </c>
      <c r="S26" s="74">
        <v>6779654</v>
      </c>
      <c r="T26" s="84">
        <v>70954</v>
      </c>
      <c r="U26" s="85">
        <v>65137</v>
      </c>
      <c r="V26" s="86">
        <v>238934</v>
      </c>
      <c r="W26" s="86">
        <v>784116</v>
      </c>
    </row>
    <row r="27" spans="1:23" ht="16">
      <c r="A27" s="73" t="s">
        <v>34</v>
      </c>
      <c r="B27" s="74">
        <v>2268839</v>
      </c>
      <c r="C27" s="74">
        <v>2279543</v>
      </c>
      <c r="D27" s="75">
        <v>4548382</v>
      </c>
      <c r="E27" s="75">
        <f t="shared" si="2"/>
        <v>3118776.6861451552</v>
      </c>
      <c r="F27" s="57">
        <f t="shared" si="3"/>
        <v>0.31431074035884515</v>
      </c>
      <c r="G27" s="58">
        <f t="shared" si="4"/>
        <v>14.952951395125167</v>
      </c>
      <c r="H27" s="105">
        <f t="shared" si="0"/>
        <v>10.699800341706831</v>
      </c>
      <c r="I27" s="106">
        <f t="shared" si="0"/>
        <v>12.637923241449618</v>
      </c>
      <c r="J27" s="106">
        <f t="shared" si="0"/>
        <v>13.900088810639534</v>
      </c>
      <c r="K27" s="107">
        <f t="shared" si="1"/>
        <v>16.107361242796863</v>
      </c>
      <c r="L27" s="108">
        <f t="shared" si="1"/>
        <v>10.835710686940999</v>
      </c>
      <c r="M27" s="109">
        <v>74.599999999999994</v>
      </c>
      <c r="N27" s="110">
        <v>40.64407876116929</v>
      </c>
      <c r="O27" s="111">
        <v>3.1134617717219908</v>
      </c>
      <c r="P27" s="111">
        <v>11.000060647717625</v>
      </c>
      <c r="Q27" s="112">
        <v>45</v>
      </c>
      <c r="R27" s="112">
        <v>3.11</v>
      </c>
      <c r="S27" s="74">
        <v>9893230</v>
      </c>
      <c r="T27" s="84">
        <v>50803</v>
      </c>
      <c r="U27" s="85">
        <v>44347</v>
      </c>
      <c r="V27" s="86">
        <v>308021</v>
      </c>
      <c r="W27" s="86">
        <v>1088258</v>
      </c>
    </row>
    <row r="28" spans="1:23" ht="16">
      <c r="A28" s="73" t="s">
        <v>35</v>
      </c>
      <c r="B28" s="74">
        <v>1367716</v>
      </c>
      <c r="C28" s="74">
        <v>1322951</v>
      </c>
      <c r="D28" s="75">
        <v>2690667</v>
      </c>
      <c r="E28" s="75">
        <f t="shared" si="2"/>
        <v>1946682.504263832</v>
      </c>
      <c r="F28" s="57">
        <f t="shared" si="3"/>
        <v>0.27650560092949739</v>
      </c>
      <c r="G28" s="58">
        <f t="shared" si="4"/>
        <v>14.481637201855174</v>
      </c>
      <c r="H28" s="105">
        <f t="shared" si="0"/>
        <v>10.861246470104044</v>
      </c>
      <c r="I28" s="106">
        <f t="shared" si="0"/>
        <v>12.471658637731963</v>
      </c>
      <c r="J28" s="106">
        <f t="shared" si="0"/>
        <v>13.233466373415739</v>
      </c>
      <c r="K28" s="107">
        <f t="shared" si="1"/>
        <v>15.508678954473417</v>
      </c>
      <c r="L28" s="108">
        <f t="shared" si="1"/>
        <v>11.054328531306112</v>
      </c>
      <c r="M28" s="109">
        <v>73.3</v>
      </c>
      <c r="N28" s="110">
        <v>45.782290402089544</v>
      </c>
      <c r="O28" s="111">
        <v>4.7978332045763894</v>
      </c>
      <c r="P28" s="111">
        <v>10.277655152117132</v>
      </c>
      <c r="Q28" s="112">
        <v>42</v>
      </c>
      <c r="R28" s="112">
        <v>3.11</v>
      </c>
      <c r="S28" s="74">
        <v>5436679</v>
      </c>
      <c r="T28" s="84">
        <v>63217</v>
      </c>
      <c r="U28" s="85">
        <v>52117</v>
      </c>
      <c r="V28" s="86">
        <v>260839</v>
      </c>
      <c r="W28" s="86">
        <v>558755</v>
      </c>
    </row>
    <row r="29" spans="1:23" ht="16">
      <c r="A29" s="73" t="s">
        <v>36</v>
      </c>
      <c r="B29" s="74">
        <v>485131</v>
      </c>
      <c r="C29" s="74">
        <v>700714</v>
      </c>
      <c r="D29" s="75">
        <v>1185845</v>
      </c>
      <c r="E29" s="75">
        <f t="shared" si="2"/>
        <v>788310.75043026824</v>
      </c>
      <c r="F29" s="57">
        <f t="shared" si="3"/>
        <v>0.33523289263751316</v>
      </c>
      <c r="G29" s="58">
        <f t="shared" si="4"/>
        <v>13.577647644441079</v>
      </c>
      <c r="H29" s="105">
        <f t="shared" si="0"/>
        <v>10.489494857538169</v>
      </c>
      <c r="I29" s="106">
        <f t="shared" si="0"/>
        <v>11.776135525497521</v>
      </c>
      <c r="J29" s="106">
        <f t="shared" si="0"/>
        <v>12.724190615389944</v>
      </c>
      <c r="K29" s="107">
        <f t="shared" si="1"/>
        <v>14.896679933020662</v>
      </c>
      <c r="L29" s="108">
        <f t="shared" si="1"/>
        <v>10.609748372241457</v>
      </c>
      <c r="M29" s="109">
        <v>49.4</v>
      </c>
      <c r="N29" s="110">
        <v>31.308300261185167</v>
      </c>
      <c r="O29" s="111">
        <v>4.4133509718123536</v>
      </c>
      <c r="P29" s="111">
        <v>11.389471184830908</v>
      </c>
      <c r="Q29" s="112">
        <v>48</v>
      </c>
      <c r="R29" s="112">
        <v>3.3</v>
      </c>
      <c r="S29" s="74">
        <v>2948125</v>
      </c>
      <c r="T29" s="84">
        <v>40528</v>
      </c>
      <c r="U29" s="85">
        <v>35936</v>
      </c>
      <c r="V29" s="86">
        <v>130110</v>
      </c>
      <c r="W29" s="86">
        <v>335773</v>
      </c>
    </row>
    <row r="30" spans="1:23" ht="16">
      <c r="A30" s="73" t="s">
        <v>37</v>
      </c>
      <c r="B30" s="74">
        <v>1071068</v>
      </c>
      <c r="C30" s="74">
        <v>1594511</v>
      </c>
      <c r="D30" s="75">
        <v>2665579</v>
      </c>
      <c r="E30" s="75">
        <f t="shared" si="2"/>
        <v>1868866.2953852073</v>
      </c>
      <c r="F30" s="57">
        <f t="shared" si="3"/>
        <v>0.29888917365225071</v>
      </c>
      <c r="G30" s="58">
        <f t="shared" si="4"/>
        <v>14.440842545829083</v>
      </c>
      <c r="H30" s="105">
        <f t="shared" si="0"/>
        <v>10.685629558417579</v>
      </c>
      <c r="I30" s="106">
        <f t="shared" si="0"/>
        <v>12.466284595429522</v>
      </c>
      <c r="J30" s="106">
        <f t="shared" si="0"/>
        <v>13.540994761777585</v>
      </c>
      <c r="K30" s="107">
        <f t="shared" si="1"/>
        <v>15.58856127140051</v>
      </c>
      <c r="L30" s="108">
        <f t="shared" si="1"/>
        <v>10.811604973721122</v>
      </c>
      <c r="M30" s="109">
        <v>70.400000000000006</v>
      </c>
      <c r="N30" s="110">
        <v>43.099495644199912</v>
      </c>
      <c r="O30" s="111">
        <v>4.4057432030838726</v>
      </c>
      <c r="P30" s="111">
        <v>12.905055445174657</v>
      </c>
      <c r="Q30" s="112">
        <v>43</v>
      </c>
      <c r="R30" s="112">
        <v>3.09</v>
      </c>
      <c r="S30" s="74">
        <v>5888791</v>
      </c>
      <c r="T30" s="84">
        <v>49593</v>
      </c>
      <c r="U30" s="85">
        <v>43723</v>
      </c>
      <c r="V30" s="86">
        <v>259441</v>
      </c>
      <c r="W30" s="86">
        <v>759940</v>
      </c>
    </row>
    <row r="31" spans="1:23" ht="16">
      <c r="A31" s="73" t="s">
        <v>38</v>
      </c>
      <c r="B31" s="74">
        <v>177709</v>
      </c>
      <c r="C31" s="74">
        <v>279240</v>
      </c>
      <c r="D31" s="75">
        <v>456949</v>
      </c>
      <c r="E31" s="75">
        <f t="shared" si="2"/>
        <v>336516.58254362299</v>
      </c>
      <c r="F31" s="57">
        <f t="shared" si="3"/>
        <v>0.26355767811369979</v>
      </c>
      <c r="G31" s="58">
        <f t="shared" si="4"/>
        <v>12.726402706328575</v>
      </c>
      <c r="H31" s="105">
        <f t="shared" si="0"/>
        <v>10.654573398016518</v>
      </c>
      <c r="I31" s="106">
        <f t="shared" si="0"/>
        <v>10.548179512826669</v>
      </c>
      <c r="J31" s="106">
        <f t="shared" si="0"/>
        <v>11.869305365387902</v>
      </c>
      <c r="K31" s="107">
        <f t="shared" si="1"/>
        <v>13.850454832482157</v>
      </c>
      <c r="L31" s="108">
        <f t="shared" si="1"/>
        <v>10.786841784164018</v>
      </c>
      <c r="M31" s="109">
        <v>55.9</v>
      </c>
      <c r="N31" s="110">
        <v>48.672139063254463</v>
      </c>
      <c r="O31" s="111">
        <v>3.6801545147271852</v>
      </c>
      <c r="P31" s="111">
        <v>13.791887976822792</v>
      </c>
      <c r="Q31" s="112">
        <v>42.000000000000007</v>
      </c>
      <c r="R31" s="112">
        <v>3.05</v>
      </c>
      <c r="S31" s="74">
        <v>1035562</v>
      </c>
      <c r="T31" s="84">
        <v>48380</v>
      </c>
      <c r="U31" s="85">
        <v>42386</v>
      </c>
      <c r="V31" s="86">
        <v>38108</v>
      </c>
      <c r="W31" s="86">
        <v>142815</v>
      </c>
    </row>
    <row r="32" spans="1:23" ht="16">
      <c r="A32" s="73" t="s">
        <v>39</v>
      </c>
      <c r="B32" s="74">
        <v>284494</v>
      </c>
      <c r="C32" s="74">
        <v>495961</v>
      </c>
      <c r="D32" s="75">
        <v>780455</v>
      </c>
      <c r="E32" s="75">
        <f t="shared" si="2"/>
        <v>610088.24007562886</v>
      </c>
      <c r="F32" s="57">
        <f t="shared" si="3"/>
        <v>0.21829158622133391</v>
      </c>
      <c r="G32" s="58">
        <f t="shared" si="4"/>
        <v>13.32135888154953</v>
      </c>
      <c r="H32" s="105">
        <f t="shared" si="0"/>
        <v>10.812471655894511</v>
      </c>
      <c r="I32" s="106">
        <f t="shared" si="0"/>
        <v>11.463356998001734</v>
      </c>
      <c r="J32" s="106">
        <f t="shared" si="0"/>
        <v>12.347099005583583</v>
      </c>
      <c r="K32" s="107">
        <f t="shared" si="1"/>
        <v>14.444738225761427</v>
      </c>
      <c r="L32" s="108">
        <f t="shared" si="1"/>
        <v>10.903825271935897</v>
      </c>
      <c r="M32" s="109">
        <v>73.099999999999994</v>
      </c>
      <c r="N32" s="110">
        <v>44.986940994616489</v>
      </c>
      <c r="O32" s="111">
        <v>5.0724375033313791</v>
      </c>
      <c r="P32" s="111">
        <v>12.274985341932734</v>
      </c>
      <c r="Q32" s="112">
        <v>41</v>
      </c>
      <c r="R32" s="112">
        <v>3.1</v>
      </c>
      <c r="S32" s="74">
        <v>1876161</v>
      </c>
      <c r="T32" s="84">
        <v>54384</v>
      </c>
      <c r="U32" s="85">
        <v>49636</v>
      </c>
      <c r="V32" s="86">
        <v>95164</v>
      </c>
      <c r="W32" s="86">
        <v>230291</v>
      </c>
    </row>
    <row r="33" spans="1:23" ht="16">
      <c r="A33" s="73" t="s">
        <v>40</v>
      </c>
      <c r="B33" s="74">
        <v>539260</v>
      </c>
      <c r="C33" s="74">
        <v>512058</v>
      </c>
      <c r="D33" s="75">
        <v>1051318</v>
      </c>
      <c r="E33" s="75">
        <f t="shared" si="2"/>
        <v>721398.96000447473</v>
      </c>
      <c r="F33" s="57">
        <f t="shared" si="3"/>
        <v>0.3138146973565803</v>
      </c>
      <c r="G33" s="58">
        <f t="shared" si="4"/>
        <v>13.488947605815486</v>
      </c>
      <c r="H33" s="105">
        <f t="shared" si="0"/>
        <v>10.683660693312701</v>
      </c>
      <c r="I33" s="106">
        <f t="shared" si="0"/>
        <v>11.493477574747413</v>
      </c>
      <c r="J33" s="106">
        <f t="shared" si="0"/>
        <v>12.602274986359154</v>
      </c>
      <c r="K33" s="107">
        <f t="shared" si="1"/>
        <v>14.895016137129234</v>
      </c>
      <c r="L33" s="108">
        <f t="shared" si="1"/>
        <v>10.879819206495405</v>
      </c>
      <c r="M33" s="109">
        <v>94.2</v>
      </c>
      <c r="N33" s="110">
        <v>33.195161728730632</v>
      </c>
      <c r="O33" s="111">
        <v>3.3322234302799671</v>
      </c>
      <c r="P33" s="111">
        <v>10.099007882576787</v>
      </c>
      <c r="Q33" s="112">
        <v>47</v>
      </c>
      <c r="R33" s="112">
        <v>3.42</v>
      </c>
      <c r="S33" s="74">
        <v>2943224</v>
      </c>
      <c r="T33" s="84">
        <v>53094</v>
      </c>
      <c r="U33" s="85">
        <v>43637</v>
      </c>
      <c r="V33" s="86">
        <v>98074</v>
      </c>
      <c r="W33" s="86">
        <v>297234</v>
      </c>
    </row>
    <row r="34" spans="1:23" ht="16">
      <c r="A34" s="73" t="s">
        <v>41</v>
      </c>
      <c r="B34" s="74">
        <v>348526</v>
      </c>
      <c r="C34" s="74">
        <v>345790</v>
      </c>
      <c r="D34" s="75">
        <v>694316</v>
      </c>
      <c r="E34" s="75">
        <f t="shared" si="2"/>
        <v>530554.92562317569</v>
      </c>
      <c r="F34" s="57">
        <f t="shared" si="3"/>
        <v>0.23585957168900662</v>
      </c>
      <c r="G34" s="58">
        <f t="shared" si="4"/>
        <v>13.18167876725294</v>
      </c>
      <c r="H34" s="105">
        <f t="shared" si="0"/>
        <v>10.973734659647342</v>
      </c>
      <c r="I34" s="106">
        <f t="shared" si="0"/>
        <v>10.922767991922107</v>
      </c>
      <c r="J34" s="106">
        <f t="shared" si="0"/>
        <v>12.019465920503309</v>
      </c>
      <c r="K34" s="107">
        <f t="shared" si="1"/>
        <v>14.091767865619188</v>
      </c>
      <c r="L34" s="108">
        <f t="shared" si="1"/>
        <v>11.134370022168921</v>
      </c>
      <c r="M34" s="109">
        <v>60.3</v>
      </c>
      <c r="N34" s="110">
        <v>51.665275775737804</v>
      </c>
      <c r="O34" s="111">
        <v>4.2048403004324406</v>
      </c>
      <c r="P34" s="111">
        <v>12.590395265913056</v>
      </c>
      <c r="Q34" s="112">
        <v>41</v>
      </c>
      <c r="R34" s="112">
        <v>2.98</v>
      </c>
      <c r="S34" s="74">
        <v>1318187</v>
      </c>
      <c r="T34" s="84">
        <v>68485</v>
      </c>
      <c r="U34" s="85">
        <v>58322</v>
      </c>
      <c r="V34" s="86">
        <v>55424</v>
      </c>
      <c r="W34" s="86">
        <v>165954</v>
      </c>
    </row>
    <row r="35" spans="1:23" ht="16">
      <c r="A35" s="73" t="s">
        <v>42</v>
      </c>
      <c r="B35" s="74">
        <v>2148278</v>
      </c>
      <c r="C35" s="74">
        <v>1601933</v>
      </c>
      <c r="D35" s="75">
        <v>3750211</v>
      </c>
      <c r="E35" s="75">
        <f t="shared" si="2"/>
        <v>2730416.1266704318</v>
      </c>
      <c r="F35" s="57">
        <f t="shared" si="3"/>
        <v>0.27192999895994335</v>
      </c>
      <c r="G35" s="58">
        <f t="shared" si="4"/>
        <v>14.819964582897081</v>
      </c>
      <c r="H35" s="105">
        <f t="shared" si="0"/>
        <v>11.034373401754534</v>
      </c>
      <c r="I35" s="106">
        <f t="shared" si="0"/>
        <v>12.630673491946814</v>
      </c>
      <c r="J35" s="106">
        <f t="shared" si="0"/>
        <v>13.706582575345418</v>
      </c>
      <c r="K35" s="107">
        <f t="shared" si="1"/>
        <v>15.996103142891613</v>
      </c>
      <c r="L35" s="108">
        <f t="shared" si="1"/>
        <v>11.207785214851288</v>
      </c>
      <c r="M35" s="109">
        <v>94.7</v>
      </c>
      <c r="N35" s="110">
        <v>33.68920521945433</v>
      </c>
      <c r="O35" s="111">
        <v>3.4547364853414675</v>
      </c>
      <c r="P35" s="111">
        <v>10.131559622662826</v>
      </c>
      <c r="Q35" s="112">
        <v>44.000000000000007</v>
      </c>
      <c r="R35" s="112">
        <v>3.34</v>
      </c>
      <c r="S35" s="74">
        <v>8851550</v>
      </c>
      <c r="T35" s="84">
        <v>73702</v>
      </c>
      <c r="U35" s="85">
        <v>61968</v>
      </c>
      <c r="V35" s="86">
        <v>305796</v>
      </c>
      <c r="W35" s="86">
        <v>896795</v>
      </c>
    </row>
    <row r="36" spans="1:23" ht="16">
      <c r="A36" s="73" t="s">
        <v>43</v>
      </c>
      <c r="B36" s="74">
        <v>385234</v>
      </c>
      <c r="C36" s="74">
        <v>319666</v>
      </c>
      <c r="D36" s="75">
        <v>704900</v>
      </c>
      <c r="E36" s="75">
        <f t="shared" si="2"/>
        <v>492799.42238015146</v>
      </c>
      <c r="F36" s="57">
        <f t="shared" si="3"/>
        <v>0.30089456322861191</v>
      </c>
      <c r="G36" s="58">
        <f t="shared" si="4"/>
        <v>13.107857519082561</v>
      </c>
      <c r="H36" s="105">
        <f t="shared" si="0"/>
        <v>10.566355921710144</v>
      </c>
      <c r="I36" s="106">
        <f t="shared" si="0"/>
        <v>11.42097463622232</v>
      </c>
      <c r="J36" s="106">
        <f t="shared" si="0"/>
        <v>12.303217504916535</v>
      </c>
      <c r="K36" s="107">
        <f t="shared" si="1"/>
        <v>14.530908836456474</v>
      </c>
      <c r="L36" s="108">
        <f t="shared" si="1"/>
        <v>10.729284487191537</v>
      </c>
      <c r="M36" s="109">
        <v>77.400000000000006</v>
      </c>
      <c r="N36" s="110">
        <v>31.051344743276282</v>
      </c>
      <c r="O36" s="111">
        <v>4.4603911980440101</v>
      </c>
      <c r="P36" s="111">
        <v>10.777701711491442</v>
      </c>
      <c r="Q36" s="112">
        <v>48</v>
      </c>
      <c r="R36" s="112">
        <v>3.41</v>
      </c>
      <c r="S36" s="74">
        <v>2045001</v>
      </c>
      <c r="T36" s="84">
        <v>45674</v>
      </c>
      <c r="U36" s="85">
        <v>38807</v>
      </c>
      <c r="V36" s="86">
        <v>91215</v>
      </c>
      <c r="W36" s="86">
        <v>220404</v>
      </c>
    </row>
    <row r="37" spans="1:23" ht="16">
      <c r="A37" s="73" t="s">
        <v>44</v>
      </c>
      <c r="B37" s="74">
        <v>4556124</v>
      </c>
      <c r="C37" s="74">
        <v>2819534</v>
      </c>
      <c r="D37" s="75">
        <v>7375658</v>
      </c>
      <c r="E37" s="75">
        <f t="shared" si="2"/>
        <v>5578997.1548580248</v>
      </c>
      <c r="F37" s="57">
        <f t="shared" si="3"/>
        <v>0.24359329637328292</v>
      </c>
      <c r="G37" s="58">
        <f t="shared" si="4"/>
        <v>15.534519596854068</v>
      </c>
      <c r="H37" s="105">
        <f t="shared" ref="H37:J55" si="5">LN(U37)</f>
        <v>11.010960469636434</v>
      </c>
      <c r="I37" s="106">
        <f t="shared" si="5"/>
        <v>13.317714677207034</v>
      </c>
      <c r="J37" s="106">
        <f t="shared" si="5"/>
        <v>14.48741316211893</v>
      </c>
      <c r="K37" s="107">
        <f t="shared" ref="K37:L55" si="6">LN(S37)</f>
        <v>16.785018818182113</v>
      </c>
      <c r="L37" s="108">
        <f t="shared" si="6"/>
        <v>11.014374202079626</v>
      </c>
      <c r="M37" s="109">
        <v>87.9</v>
      </c>
      <c r="N37" s="110">
        <v>31.254010050148086</v>
      </c>
      <c r="O37" s="111">
        <v>3.1201090220353862</v>
      </c>
      <c r="P37" s="111">
        <v>10.049937635700097</v>
      </c>
      <c r="Q37" s="112">
        <v>48</v>
      </c>
      <c r="R37" s="112">
        <v>3.35</v>
      </c>
      <c r="S37" s="74">
        <v>19482337</v>
      </c>
      <c r="T37" s="84">
        <v>60741</v>
      </c>
      <c r="U37" s="85">
        <v>60534</v>
      </c>
      <c r="V37" s="86">
        <v>607869</v>
      </c>
      <c r="W37" s="86">
        <v>1957959</v>
      </c>
    </row>
    <row r="38" spans="1:23" ht="16">
      <c r="A38" s="73" t="s">
        <v>45</v>
      </c>
      <c r="B38" s="74">
        <v>2189316</v>
      </c>
      <c r="C38" s="74">
        <v>2362631</v>
      </c>
      <c r="D38" s="75">
        <v>4551947</v>
      </c>
      <c r="E38" s="75">
        <f t="shared" si="2"/>
        <v>3148585.868455979</v>
      </c>
      <c r="F38" s="57">
        <f t="shared" si="3"/>
        <v>0.30829909301317016</v>
      </c>
      <c r="G38" s="58">
        <f t="shared" si="4"/>
        <v>14.962463979353387</v>
      </c>
      <c r="H38" s="105">
        <f t="shared" si="5"/>
        <v>10.645472515179373</v>
      </c>
      <c r="I38" s="106">
        <f t="shared" si="5"/>
        <v>12.934099399346739</v>
      </c>
      <c r="J38" s="106">
        <f t="shared" si="5"/>
        <v>13.913398322033128</v>
      </c>
      <c r="K38" s="107">
        <f t="shared" si="6"/>
        <v>16.124905213173104</v>
      </c>
      <c r="L38" s="108">
        <f t="shared" si="6"/>
        <v>10.784275451367629</v>
      </c>
      <c r="M38" s="109">
        <v>66.099999999999994</v>
      </c>
      <c r="N38" s="110">
        <v>34.295759959476776</v>
      </c>
      <c r="O38" s="111">
        <v>4.1138821846786442</v>
      </c>
      <c r="P38" s="111">
        <v>10.953577068621316</v>
      </c>
      <c r="Q38" s="112">
        <v>44</v>
      </c>
      <c r="R38" s="112">
        <v>3.14</v>
      </c>
      <c r="S38" s="74">
        <v>10068328</v>
      </c>
      <c r="T38" s="84">
        <v>48256</v>
      </c>
      <c r="U38" s="85">
        <v>42002</v>
      </c>
      <c r="V38" s="86">
        <v>414198</v>
      </c>
      <c r="W38" s="86">
        <v>1102839</v>
      </c>
    </row>
    <row r="39" spans="1:23" ht="16">
      <c r="A39" s="73" t="s">
        <v>46</v>
      </c>
      <c r="B39" s="74">
        <v>93758</v>
      </c>
      <c r="C39" s="74">
        <v>216794</v>
      </c>
      <c r="D39" s="75">
        <v>310552</v>
      </c>
      <c r="E39" s="75">
        <f t="shared" si="2"/>
        <v>287379.03458425862</v>
      </c>
      <c r="F39" s="57">
        <f t="shared" si="3"/>
        <v>7.4618632035025945E-2</v>
      </c>
      <c r="G39" s="58">
        <f t="shared" si="4"/>
        <v>12.568557301407587</v>
      </c>
      <c r="H39" s="105">
        <f t="shared" si="5"/>
        <v>10.915779134737711</v>
      </c>
      <c r="I39" s="106">
        <f t="shared" si="5"/>
        <v>10.538926167950644</v>
      </c>
      <c r="J39" s="106">
        <f t="shared" si="5"/>
        <v>11.116246644142683</v>
      </c>
      <c r="K39" s="107">
        <f t="shared" si="6"/>
        <v>13.527280335305615</v>
      </c>
      <c r="L39" s="108">
        <f t="shared" si="6"/>
        <v>10.987223061973808</v>
      </c>
      <c r="M39" s="109">
        <v>59.9</v>
      </c>
      <c r="N39" s="110">
        <v>46.831220813875916</v>
      </c>
      <c r="O39" s="111">
        <v>5.0376250833889262</v>
      </c>
      <c r="P39" s="111">
        <v>8.9733155436957972</v>
      </c>
      <c r="Q39" s="112">
        <v>41</v>
      </c>
      <c r="R39" s="112">
        <v>2.98</v>
      </c>
      <c r="S39" s="74">
        <v>749589</v>
      </c>
      <c r="T39" s="84">
        <v>59114</v>
      </c>
      <c r="U39" s="85">
        <v>55038</v>
      </c>
      <c r="V39" s="86">
        <v>37757</v>
      </c>
      <c r="W39" s="86">
        <v>67255</v>
      </c>
    </row>
    <row r="40" spans="1:23" ht="16">
      <c r="A40" s="73" t="s">
        <v>47</v>
      </c>
      <c r="B40" s="74">
        <v>2394164</v>
      </c>
      <c r="C40" s="74">
        <v>2841005</v>
      </c>
      <c r="D40" s="75">
        <v>5235169</v>
      </c>
      <c r="E40" s="75">
        <f t="shared" si="2"/>
        <v>3689869.3535756031</v>
      </c>
      <c r="F40" s="57">
        <f t="shared" si="3"/>
        <v>0.29517664977470581</v>
      </c>
      <c r="G40" s="58">
        <f t="shared" si="4"/>
        <v>15.121101609854852</v>
      </c>
      <c r="H40" s="105">
        <f t="shared" si="5"/>
        <v>10.711658409664855</v>
      </c>
      <c r="I40" s="106">
        <f t="shared" si="5"/>
        <v>12.960329036356956</v>
      </c>
      <c r="J40" s="106">
        <f t="shared" si="5"/>
        <v>14.154059921577115</v>
      </c>
      <c r="K40" s="107">
        <f t="shared" si="6"/>
        <v>16.255134061799243</v>
      </c>
      <c r="L40" s="108">
        <f t="shared" si="6"/>
        <v>10.833168237529042</v>
      </c>
      <c r="M40" s="109">
        <v>77.900000000000006</v>
      </c>
      <c r="N40" s="110">
        <v>40.946227558485269</v>
      </c>
      <c r="O40" s="111">
        <v>3.7075344197685878</v>
      </c>
      <c r="P40" s="111">
        <v>12.232519814800282</v>
      </c>
      <c r="Q40" s="112">
        <v>45</v>
      </c>
      <c r="R40" s="112">
        <v>3.05</v>
      </c>
      <c r="S40" s="74">
        <v>11468722</v>
      </c>
      <c r="T40" s="84">
        <v>50674</v>
      </c>
      <c r="U40" s="85">
        <v>44876</v>
      </c>
      <c r="V40" s="86">
        <v>425206</v>
      </c>
      <c r="W40" s="86">
        <v>1402911</v>
      </c>
    </row>
    <row r="41" spans="1:23" ht="16">
      <c r="A41" s="73" t="s">
        <v>48</v>
      </c>
      <c r="B41" s="74">
        <v>420375</v>
      </c>
      <c r="C41" s="74">
        <v>949136</v>
      </c>
      <c r="D41" s="75">
        <v>1369511</v>
      </c>
      <c r="E41" s="75">
        <f t="shared" si="2"/>
        <v>1148253.1961135981</v>
      </c>
      <c r="F41" s="57">
        <f t="shared" si="3"/>
        <v>0.16155971283648099</v>
      </c>
      <c r="G41" s="58">
        <f t="shared" si="4"/>
        <v>13.953752385649089</v>
      </c>
      <c r="H41" s="105">
        <f t="shared" si="5"/>
        <v>10.729459626208579</v>
      </c>
      <c r="I41" s="106">
        <f t="shared" si="5"/>
        <v>11.538388512406758</v>
      </c>
      <c r="J41" s="106">
        <f t="shared" si="5"/>
        <v>12.947605146416578</v>
      </c>
      <c r="K41" s="107">
        <f t="shared" si="6"/>
        <v>15.181883549738426</v>
      </c>
      <c r="L41" s="108">
        <f t="shared" si="6"/>
        <v>10.779747643353929</v>
      </c>
      <c r="M41" s="109">
        <v>66.2</v>
      </c>
      <c r="N41" s="110">
        <v>33.153961898446866</v>
      </c>
      <c r="O41" s="111">
        <v>2.616077121215985</v>
      </c>
      <c r="P41" s="111">
        <v>10.706944479865344</v>
      </c>
      <c r="Q41" s="112">
        <v>42.000000000000007</v>
      </c>
      <c r="R41" s="112">
        <v>3.21</v>
      </c>
      <c r="S41" s="74">
        <v>3921103</v>
      </c>
      <c r="T41" s="84">
        <v>48038</v>
      </c>
      <c r="U41" s="85">
        <v>45682</v>
      </c>
      <c r="V41" s="86">
        <v>102579</v>
      </c>
      <c r="W41" s="86">
        <v>419830</v>
      </c>
    </row>
    <row r="42" spans="1:23" ht="16">
      <c r="A42" s="73" t="s">
        <v>49</v>
      </c>
      <c r="B42" s="74">
        <v>1002106</v>
      </c>
      <c r="C42" s="74">
        <v>782403</v>
      </c>
      <c r="D42" s="75">
        <v>1784509</v>
      </c>
      <c r="E42" s="75">
        <f t="shared" si="2"/>
        <v>1286579.6535732625</v>
      </c>
      <c r="F42" s="57">
        <f t="shared" si="3"/>
        <v>0.2790287672557199</v>
      </c>
      <c r="G42" s="58">
        <f t="shared" si="4"/>
        <v>14.06749782372958</v>
      </c>
      <c r="H42" s="105">
        <f t="shared" si="5"/>
        <v>10.715506065231846</v>
      </c>
      <c r="I42" s="106">
        <f t="shared" si="5"/>
        <v>11.961200989377101</v>
      </c>
      <c r="J42" s="106">
        <f t="shared" si="5"/>
        <v>13.147645084736999</v>
      </c>
      <c r="K42" s="107">
        <f t="shared" si="6"/>
        <v>15.233856727706174</v>
      </c>
      <c r="L42" s="108">
        <f t="shared" si="6"/>
        <v>10.883128599911045</v>
      </c>
      <c r="M42" s="109">
        <v>81</v>
      </c>
      <c r="N42" s="110">
        <v>44.792019756912502</v>
      </c>
      <c r="O42" s="111">
        <v>3.7906396784659337</v>
      </c>
      <c r="P42" s="111">
        <v>12.415912062369861</v>
      </c>
      <c r="Q42" s="112">
        <v>44.999999999999993</v>
      </c>
      <c r="R42" s="112">
        <v>3.1</v>
      </c>
      <c r="S42" s="74">
        <v>4130284</v>
      </c>
      <c r="T42" s="84">
        <v>53270</v>
      </c>
      <c r="U42" s="85">
        <v>45049</v>
      </c>
      <c r="V42" s="86">
        <v>156561</v>
      </c>
      <c r="W42" s="86">
        <v>512802</v>
      </c>
    </row>
    <row r="43" spans="1:23" ht="16">
      <c r="A43" s="73" t="s">
        <v>50</v>
      </c>
      <c r="B43" s="74">
        <v>2926441</v>
      </c>
      <c r="C43" s="74">
        <v>2970733</v>
      </c>
      <c r="D43" s="75">
        <v>5897174</v>
      </c>
      <c r="E43" s="75">
        <f t="shared" si="2"/>
        <v>4066443.5419678837</v>
      </c>
      <c r="F43" s="57">
        <f t="shared" si="3"/>
        <v>0.31044199442514608</v>
      </c>
      <c r="G43" s="58">
        <f t="shared" si="4"/>
        <v>15.218279352800932</v>
      </c>
      <c r="H43" s="105">
        <f t="shared" si="5"/>
        <v>10.844958582940581</v>
      </c>
      <c r="I43" s="106">
        <f t="shared" si="5"/>
        <v>13.272626510504395</v>
      </c>
      <c r="J43" s="106">
        <f t="shared" si="5"/>
        <v>14.173930877847859</v>
      </c>
      <c r="K43" s="107">
        <f t="shared" si="6"/>
        <v>16.345860507573047</v>
      </c>
      <c r="L43" s="108">
        <f t="shared" si="6"/>
        <v>10.913177548668832</v>
      </c>
      <c r="M43" s="109">
        <v>78.7</v>
      </c>
      <c r="N43" s="110">
        <v>41.328566081908605</v>
      </c>
      <c r="O43" s="111">
        <v>4.6271271470548418</v>
      </c>
      <c r="P43" s="111">
        <v>11.395750881914971</v>
      </c>
      <c r="Q43" s="112">
        <v>44</v>
      </c>
      <c r="R43" s="112">
        <v>3.13</v>
      </c>
      <c r="S43" s="74">
        <v>12557900</v>
      </c>
      <c r="T43" s="84">
        <v>54895</v>
      </c>
      <c r="U43" s="85">
        <v>51275</v>
      </c>
      <c r="V43" s="86">
        <v>581070</v>
      </c>
      <c r="W43" s="86">
        <v>1431067</v>
      </c>
    </row>
    <row r="44" spans="1:23" ht="16">
      <c r="A44" s="73" t="s">
        <v>51</v>
      </c>
      <c r="B44" s="74">
        <v>252525</v>
      </c>
      <c r="C44" s="74">
        <v>180543</v>
      </c>
      <c r="D44" s="75">
        <v>433068</v>
      </c>
      <c r="E44" s="75">
        <f t="shared" si="2"/>
        <v>308188.62128006993</v>
      </c>
      <c r="F44" s="57">
        <f t="shared" si="3"/>
        <v>0.28835974655234298</v>
      </c>
      <c r="G44" s="58">
        <f t="shared" si="4"/>
        <v>12.638467281264694</v>
      </c>
      <c r="H44" s="105">
        <f t="shared" si="5"/>
        <v>10.850811726990456</v>
      </c>
      <c r="I44" s="106">
        <f t="shared" si="5"/>
        <v>10.445695557530787</v>
      </c>
      <c r="J44" s="106">
        <f t="shared" si="5"/>
        <v>11.622093721970883</v>
      </c>
      <c r="K44" s="107">
        <f t="shared" si="6"/>
        <v>13.868474855448182</v>
      </c>
      <c r="L44" s="108">
        <f t="shared" si="6"/>
        <v>10.974848541296925</v>
      </c>
      <c r="M44" s="109">
        <v>90.7</v>
      </c>
      <c r="N44" s="110">
        <v>38.603812956464004</v>
      </c>
      <c r="O44" s="111">
        <v>3.2624490183059853</v>
      </c>
      <c r="P44" s="111">
        <v>10.579057194346959</v>
      </c>
      <c r="Q44" s="112">
        <v>48</v>
      </c>
      <c r="R44" s="112">
        <v>3.18</v>
      </c>
      <c r="S44" s="74">
        <v>1054392</v>
      </c>
      <c r="T44" s="84">
        <v>58387</v>
      </c>
      <c r="U44" s="85">
        <v>51576</v>
      </c>
      <c r="V44" s="86">
        <v>34396</v>
      </c>
      <c r="W44" s="86">
        <v>111535</v>
      </c>
    </row>
    <row r="45" spans="1:23" ht="16">
      <c r="A45" s="73" t="s">
        <v>52</v>
      </c>
      <c r="B45" s="74">
        <v>855373</v>
      </c>
      <c r="C45" s="74">
        <v>1155389</v>
      </c>
      <c r="D45" s="75">
        <v>2010762</v>
      </c>
      <c r="E45" s="75">
        <f t="shared" si="2"/>
        <v>1414878.1650201457</v>
      </c>
      <c r="F45" s="57">
        <f t="shared" si="3"/>
        <v>0.29634727281491013</v>
      </c>
      <c r="G45" s="58">
        <f t="shared" si="4"/>
        <v>14.162553982893185</v>
      </c>
      <c r="H45" s="105">
        <f t="shared" si="5"/>
        <v>10.583169482142504</v>
      </c>
      <c r="I45" s="106">
        <f t="shared" si="5"/>
        <v>11.893400916374787</v>
      </c>
      <c r="J45" s="106">
        <f t="shared" si="5"/>
        <v>13.29525393513568</v>
      </c>
      <c r="K45" s="107">
        <f t="shared" si="6"/>
        <v>15.406471823601361</v>
      </c>
      <c r="L45" s="108">
        <f t="shared" si="6"/>
        <v>10.755730309601852</v>
      </c>
      <c r="M45" s="109">
        <v>66.3</v>
      </c>
      <c r="N45" s="110">
        <v>31.660011409013123</v>
      </c>
      <c r="O45" s="111">
        <v>2.9805639312199492</v>
      </c>
      <c r="P45" s="111">
        <v>12.109200554152066</v>
      </c>
      <c r="Q45" s="112">
        <v>46</v>
      </c>
      <c r="R45" s="112">
        <v>3.19</v>
      </c>
      <c r="S45" s="74">
        <v>4908465</v>
      </c>
      <c r="T45" s="84">
        <v>46898</v>
      </c>
      <c r="U45" s="85">
        <v>39465</v>
      </c>
      <c r="V45" s="86">
        <v>146298</v>
      </c>
      <c r="W45" s="86">
        <v>594368</v>
      </c>
    </row>
    <row r="46" spans="1:23" ht="16">
      <c r="A46" s="73" t="s">
        <v>53</v>
      </c>
      <c r="B46" s="74">
        <v>117458</v>
      </c>
      <c r="C46" s="74">
        <v>227721</v>
      </c>
      <c r="D46" s="75">
        <v>345179</v>
      </c>
      <c r="E46" s="75">
        <f t="shared" si="2"/>
        <v>276306.98776094435</v>
      </c>
      <c r="F46" s="57">
        <f t="shared" si="3"/>
        <v>0.19952549905717221</v>
      </c>
      <c r="G46" s="58">
        <f t="shared" si="4"/>
        <v>12.529267801076488</v>
      </c>
      <c r="H46" s="105">
        <f t="shared" si="5"/>
        <v>10.779976602527347</v>
      </c>
      <c r="I46" s="106">
        <f t="shared" si="5"/>
        <v>10.181763021288337</v>
      </c>
      <c r="J46" s="106">
        <f t="shared" si="5"/>
        <v>11.392970071452188</v>
      </c>
      <c r="K46" s="107">
        <f t="shared" si="6"/>
        <v>13.65944020340663</v>
      </c>
      <c r="L46" s="108">
        <f t="shared" si="6"/>
        <v>10.860497873687301</v>
      </c>
      <c r="M46" s="109">
        <v>56.7</v>
      </c>
      <c r="N46" s="110">
        <v>40.098199672667754</v>
      </c>
      <c r="O46" s="111">
        <v>3.0882628010287587</v>
      </c>
      <c r="P46" s="111">
        <v>10.368950198737432</v>
      </c>
      <c r="Q46" s="112">
        <v>41</v>
      </c>
      <c r="R46" s="112">
        <v>3.14</v>
      </c>
      <c r="S46" s="74">
        <v>855499</v>
      </c>
      <c r="T46" s="84">
        <v>52078</v>
      </c>
      <c r="U46" s="85">
        <v>48049</v>
      </c>
      <c r="V46" s="86">
        <v>26417</v>
      </c>
      <c r="W46" s="86">
        <v>88696</v>
      </c>
    </row>
    <row r="47" spans="1:23" ht="16">
      <c r="A47" s="73" t="s">
        <v>54</v>
      </c>
      <c r="B47" s="74">
        <v>870695</v>
      </c>
      <c r="C47" s="74">
        <v>1522925</v>
      </c>
      <c r="D47" s="75">
        <v>2393620</v>
      </c>
      <c r="E47" s="75">
        <f t="shared" si="2"/>
        <v>2024095.3833971282</v>
      </c>
      <c r="F47" s="57">
        <f t="shared" si="3"/>
        <v>0.15437898104246781</v>
      </c>
      <c r="G47" s="58">
        <f t="shared" si="4"/>
        <v>14.520633434463441</v>
      </c>
      <c r="H47" s="105">
        <f t="shared" si="5"/>
        <v>10.677753784380865</v>
      </c>
      <c r="I47" s="106">
        <f t="shared" si="5"/>
        <v>11.961941640289844</v>
      </c>
      <c r="J47" s="106">
        <f t="shared" si="5"/>
        <v>13.425392577905191</v>
      </c>
      <c r="K47" s="107">
        <f t="shared" si="6"/>
        <v>15.713746120362106</v>
      </c>
      <c r="L47" s="108">
        <f t="shared" si="6"/>
        <v>10.748797724493182</v>
      </c>
      <c r="M47" s="109">
        <v>66.400000000000006</v>
      </c>
      <c r="N47" s="110">
        <v>32.948262687103878</v>
      </c>
      <c r="O47" s="111">
        <v>2.3475374956923032</v>
      </c>
      <c r="P47" s="111">
        <v>10.1433451701353</v>
      </c>
      <c r="Q47" s="112">
        <v>43.000000000000007</v>
      </c>
      <c r="R47" s="112">
        <v>3.14</v>
      </c>
      <c r="S47" s="74">
        <v>6674108</v>
      </c>
      <c r="T47" s="84">
        <v>46574</v>
      </c>
      <c r="U47" s="85">
        <v>43380</v>
      </c>
      <c r="V47" s="86">
        <v>156677</v>
      </c>
      <c r="W47" s="86">
        <v>676977</v>
      </c>
    </row>
    <row r="48" spans="1:23" ht="16">
      <c r="A48" s="73" t="s">
        <v>55</v>
      </c>
      <c r="B48" s="74">
        <v>3877868</v>
      </c>
      <c r="C48" s="74">
        <v>4685047</v>
      </c>
      <c r="D48" s="75">
        <v>8562915</v>
      </c>
      <c r="E48" s="75">
        <f t="shared" si="2"/>
        <v>7266717.1685245698</v>
      </c>
      <c r="F48" s="57">
        <f t="shared" si="3"/>
        <v>0.15137343200013431</v>
      </c>
      <c r="G48" s="58">
        <f t="shared" si="4"/>
        <v>15.798815188864017</v>
      </c>
      <c r="H48" s="105">
        <f t="shared" si="5"/>
        <v>10.771344056887887</v>
      </c>
      <c r="I48" s="106">
        <f t="shared" si="5"/>
        <v>13.451398023594313</v>
      </c>
      <c r="J48" s="106">
        <f t="shared" si="5"/>
        <v>14.628505308229482</v>
      </c>
      <c r="K48" s="107">
        <f t="shared" si="6"/>
        <v>17.136121984420669</v>
      </c>
      <c r="L48" s="108">
        <f t="shared" si="6"/>
        <v>10.910112468091466</v>
      </c>
      <c r="M48" s="109">
        <v>84.7</v>
      </c>
      <c r="N48" s="110">
        <v>28.207333111730954</v>
      </c>
      <c r="O48" s="111">
        <v>2.5104165161215728</v>
      </c>
      <c r="P48" s="111">
        <v>8.1462358909138199</v>
      </c>
      <c r="Q48" s="112">
        <v>45</v>
      </c>
      <c r="R48" s="113">
        <v>3.47</v>
      </c>
      <c r="S48" s="74">
        <v>27677268</v>
      </c>
      <c r="T48" s="84">
        <v>54727</v>
      </c>
      <c r="U48" s="85">
        <v>47636</v>
      </c>
      <c r="V48" s="86">
        <v>694813</v>
      </c>
      <c r="W48" s="86">
        <v>2254650</v>
      </c>
    </row>
    <row r="49" spans="1:23" ht="16">
      <c r="A49" s="73" t="s">
        <v>56</v>
      </c>
      <c r="B49" s="74">
        <v>310676</v>
      </c>
      <c r="C49" s="74">
        <v>515231</v>
      </c>
      <c r="D49" s="75">
        <v>825907</v>
      </c>
      <c r="E49" s="75">
        <f t="shared" si="2"/>
        <v>756902.8547522265</v>
      </c>
      <c r="F49" s="57">
        <f t="shared" si="3"/>
        <v>8.3549534327440625E-2</v>
      </c>
      <c r="G49" s="58">
        <f t="shared" si="4"/>
        <v>13.536990194927386</v>
      </c>
      <c r="H49" s="105">
        <f t="shared" si="5"/>
        <v>10.615063868564441</v>
      </c>
      <c r="I49" s="106">
        <f t="shared" si="5"/>
        <v>11.86746212440725</v>
      </c>
      <c r="J49" s="106">
        <f t="shared" si="5"/>
        <v>12.449148227532289</v>
      </c>
      <c r="K49" s="107">
        <f t="shared" si="6"/>
        <v>14.940373918989971</v>
      </c>
      <c r="L49" s="108">
        <f t="shared" si="6"/>
        <v>11.043209794260454</v>
      </c>
      <c r="M49" s="109">
        <v>90.6</v>
      </c>
      <c r="N49" s="110">
        <v>38.640127285125175</v>
      </c>
      <c r="O49" s="111">
        <v>4.6287625418060205</v>
      </c>
      <c r="P49" s="111">
        <v>8.2810988083254866</v>
      </c>
      <c r="Q49" s="112">
        <v>40</v>
      </c>
      <c r="R49" s="113">
        <v>3.65</v>
      </c>
      <c r="S49" s="74">
        <v>3079796</v>
      </c>
      <c r="T49" s="84">
        <v>62518</v>
      </c>
      <c r="U49" s="85">
        <v>40744</v>
      </c>
      <c r="V49" s="86">
        <v>142552</v>
      </c>
      <c r="W49" s="86">
        <v>255033</v>
      </c>
    </row>
    <row r="50" spans="1:23" ht="16">
      <c r="A50" s="73" t="s">
        <v>57</v>
      </c>
      <c r="B50" s="74">
        <v>178573</v>
      </c>
      <c r="C50" s="74">
        <v>95369</v>
      </c>
      <c r="D50" s="75">
        <v>273942</v>
      </c>
      <c r="E50" s="75">
        <f t="shared" si="2"/>
        <v>136835.77834138498</v>
      </c>
      <c r="F50" s="57">
        <f t="shared" si="3"/>
        <v>0.50049361419064986</v>
      </c>
      <c r="G50" s="58">
        <f t="shared" si="4"/>
        <v>11.826536787558819</v>
      </c>
      <c r="H50" s="105">
        <f t="shared" si="5"/>
        <v>10.826177763990851</v>
      </c>
      <c r="I50" s="106">
        <f t="shared" si="5"/>
        <v>10.193728847382832</v>
      </c>
      <c r="J50" s="106">
        <f t="shared" si="5"/>
        <v>11.359447891889122</v>
      </c>
      <c r="K50" s="107">
        <f t="shared" si="6"/>
        <v>13.341582437968764</v>
      </c>
      <c r="L50" s="108">
        <f t="shared" si="6"/>
        <v>10.934962390216747</v>
      </c>
      <c r="M50" s="109">
        <v>38.9</v>
      </c>
      <c r="N50" s="110">
        <v>47.871485943775099</v>
      </c>
      <c r="O50" s="111">
        <v>4.2947791164658629</v>
      </c>
      <c r="P50" s="111">
        <v>13.778634538152609</v>
      </c>
      <c r="Q50" s="112">
        <v>44</v>
      </c>
      <c r="R50" s="113">
        <v>3.92</v>
      </c>
      <c r="S50" s="74">
        <v>622552</v>
      </c>
      <c r="T50" s="84">
        <v>56104</v>
      </c>
      <c r="U50" s="85">
        <v>50321</v>
      </c>
      <c r="V50" s="86">
        <v>26735</v>
      </c>
      <c r="W50" s="86">
        <v>85772</v>
      </c>
    </row>
    <row r="51" spans="1:23" ht="16">
      <c r="A51" s="73" t="s">
        <v>58</v>
      </c>
      <c r="B51" s="74">
        <v>1981473</v>
      </c>
      <c r="C51" s="74">
        <v>1769443</v>
      </c>
      <c r="D51" s="75">
        <v>3750916</v>
      </c>
      <c r="E51" s="75">
        <f t="shared" si="2"/>
        <v>2797421.4040708258</v>
      </c>
      <c r="F51" s="57">
        <f t="shared" si="3"/>
        <v>0.25420313222934726</v>
      </c>
      <c r="G51" s="58">
        <f t="shared" si="4"/>
        <v>14.844208623713964</v>
      </c>
      <c r="H51" s="105">
        <f t="shared" si="5"/>
        <v>10.891596494200753</v>
      </c>
      <c r="I51" s="106">
        <f t="shared" si="5"/>
        <v>13.011702171209425</v>
      </c>
      <c r="J51" s="106">
        <f t="shared" si="5"/>
        <v>13.714449674514753</v>
      </c>
      <c r="K51" s="107">
        <f t="shared" si="6"/>
        <v>15.916598002553705</v>
      </c>
      <c r="L51" s="108">
        <f t="shared" si="6"/>
        <v>11.099665052270861</v>
      </c>
      <c r="M51" s="109">
        <v>75.5</v>
      </c>
      <c r="N51" s="110">
        <v>36.293577981651374</v>
      </c>
      <c r="O51" s="111">
        <v>5.4754862385321106</v>
      </c>
      <c r="P51" s="111">
        <v>11.056611620795106</v>
      </c>
      <c r="Q51" s="112">
        <v>44</v>
      </c>
      <c r="R51" s="113">
        <v>3.2</v>
      </c>
      <c r="S51" s="74">
        <v>8175055</v>
      </c>
      <c r="T51" s="84">
        <v>66149</v>
      </c>
      <c r="U51" s="85">
        <v>53723</v>
      </c>
      <c r="V51" s="86">
        <v>447621</v>
      </c>
      <c r="W51" s="86">
        <v>903878</v>
      </c>
    </row>
    <row r="52" spans="1:23" ht="16">
      <c r="A52" s="73" t="s">
        <v>59</v>
      </c>
      <c r="B52" s="74">
        <v>1742718</v>
      </c>
      <c r="C52" s="74">
        <v>1221747</v>
      </c>
      <c r="D52" s="75">
        <v>2964465</v>
      </c>
      <c r="E52" s="75">
        <f t="shared" si="2"/>
        <v>2451045.569885293</v>
      </c>
      <c r="F52" s="57">
        <f t="shared" si="3"/>
        <v>0.17319126051908421</v>
      </c>
      <c r="G52" s="58">
        <f t="shared" si="4"/>
        <v>14.712025254701874</v>
      </c>
      <c r="H52" s="105">
        <f t="shared" si="5"/>
        <v>10.887306083202157</v>
      </c>
      <c r="I52" s="106">
        <f t="shared" si="5"/>
        <v>12.519652701381935</v>
      </c>
      <c r="J52" s="106">
        <f t="shared" si="5"/>
        <v>13.487148147625129</v>
      </c>
      <c r="K52" s="107">
        <f t="shared" si="6"/>
        <v>15.803021552442434</v>
      </c>
      <c r="L52" s="108">
        <f t="shared" si="6"/>
        <v>11.048474391714137</v>
      </c>
      <c r="M52" s="109">
        <v>84.1</v>
      </c>
      <c r="N52" s="110">
        <v>42.385539857207462</v>
      </c>
      <c r="O52" s="111">
        <v>3.750195277705453</v>
      </c>
      <c r="P52" s="111">
        <v>9.8680607896071155</v>
      </c>
      <c r="Q52" s="112">
        <v>44</v>
      </c>
      <c r="R52" s="113">
        <v>3.14</v>
      </c>
      <c r="S52" s="74">
        <v>7297348</v>
      </c>
      <c r="T52" s="84">
        <v>62848</v>
      </c>
      <c r="U52" s="85">
        <v>53493</v>
      </c>
      <c r="V52" s="86">
        <v>273663</v>
      </c>
      <c r="W52" s="86">
        <v>720102</v>
      </c>
    </row>
    <row r="53" spans="1:23" ht="16">
      <c r="A53" s="73" t="s">
        <v>60</v>
      </c>
      <c r="B53" s="74">
        <v>188794</v>
      </c>
      <c r="C53" s="74">
        <v>489371</v>
      </c>
      <c r="D53" s="75">
        <v>678165</v>
      </c>
      <c r="E53" s="75">
        <f t="shared" si="2"/>
        <v>583578.17997149739</v>
      </c>
      <c r="F53" s="57">
        <f t="shared" si="3"/>
        <v>0.13947464116918834</v>
      </c>
      <c r="G53" s="58">
        <f t="shared" si="4"/>
        <v>13.276933706260611</v>
      </c>
      <c r="H53" s="105">
        <f t="shared" si="5"/>
        <v>10.529051581772277</v>
      </c>
      <c r="I53" s="106">
        <f t="shared" si="5"/>
        <v>10.820078239419281</v>
      </c>
      <c r="J53" s="106">
        <f t="shared" si="5"/>
        <v>12.263841428612468</v>
      </c>
      <c r="K53" s="107">
        <f t="shared" si="6"/>
        <v>14.411105547289504</v>
      </c>
      <c r="L53" s="108">
        <f t="shared" si="6"/>
        <v>10.660641863070365</v>
      </c>
      <c r="M53" s="109">
        <v>48.7</v>
      </c>
      <c r="N53" s="110">
        <v>38.311008213439166</v>
      </c>
      <c r="O53" s="111">
        <v>2.7570144975469928</v>
      </c>
      <c r="P53" s="111">
        <v>11.680392481120116</v>
      </c>
      <c r="Q53" s="112">
        <v>41</v>
      </c>
      <c r="R53" s="113">
        <v>3.03</v>
      </c>
      <c r="S53" s="74">
        <v>1814110</v>
      </c>
      <c r="T53" s="84">
        <v>42644</v>
      </c>
      <c r="U53" s="85">
        <v>37386</v>
      </c>
      <c r="V53" s="86">
        <v>50015</v>
      </c>
      <c r="W53" s="86">
        <v>211894</v>
      </c>
    </row>
    <row r="54" spans="1:23" ht="16">
      <c r="A54" s="73" t="s">
        <v>61</v>
      </c>
      <c r="B54" s="74">
        <v>1382536</v>
      </c>
      <c r="C54" s="74">
        <v>1405284</v>
      </c>
      <c r="D54" s="75">
        <v>2787820</v>
      </c>
      <c r="E54" s="75">
        <f t="shared" si="2"/>
        <v>2017333.9583593863</v>
      </c>
      <c r="F54" s="57">
        <f t="shared" si="3"/>
        <v>0.2763758211221003</v>
      </c>
      <c r="G54" s="58">
        <f t="shared" si="4"/>
        <v>14.517287375050078</v>
      </c>
      <c r="H54" s="105">
        <f t="shared" si="5"/>
        <v>10.763736893526659</v>
      </c>
      <c r="I54" s="106">
        <f t="shared" si="5"/>
        <v>12.426969675303452</v>
      </c>
      <c r="J54" s="106">
        <f t="shared" si="5"/>
        <v>13.53208474809564</v>
      </c>
      <c r="K54" s="107">
        <f t="shared" si="6"/>
        <v>15.567518119646952</v>
      </c>
      <c r="L54" s="108">
        <f t="shared" si="6"/>
        <v>10.9079722951462</v>
      </c>
      <c r="M54" s="109">
        <v>70.2</v>
      </c>
      <c r="N54" s="110">
        <v>50.692842649277672</v>
      </c>
      <c r="O54" s="111">
        <v>4.325956885936769</v>
      </c>
      <c r="P54" s="111">
        <v>13.062537937253948</v>
      </c>
      <c r="Q54" s="112">
        <v>43</v>
      </c>
      <c r="R54" s="113">
        <v>3.01</v>
      </c>
      <c r="S54" s="74">
        <v>5766167</v>
      </c>
      <c r="T54" s="84">
        <v>54610</v>
      </c>
      <c r="U54" s="85">
        <v>47275</v>
      </c>
      <c r="V54" s="86">
        <v>249439</v>
      </c>
      <c r="W54" s="86">
        <v>753199</v>
      </c>
    </row>
    <row r="55" spans="1:23" ht="16">
      <c r="A55" s="73" t="s">
        <v>62</v>
      </c>
      <c r="B55" s="74">
        <v>55973</v>
      </c>
      <c r="C55" s="74">
        <v>174419</v>
      </c>
      <c r="D55" s="75">
        <v>230392</v>
      </c>
      <c r="E55" s="75">
        <f t="shared" si="2"/>
        <v>195213.27254530718</v>
      </c>
      <c r="F55" s="57">
        <f t="shared" si="3"/>
        <v>0.15269075078428429</v>
      </c>
      <c r="G55" s="58">
        <f t="shared" si="4"/>
        <v>12.181847945246462</v>
      </c>
      <c r="H55" s="105">
        <f t="shared" si="5"/>
        <v>10.918935599943469</v>
      </c>
      <c r="I55" s="106">
        <f t="shared" si="5"/>
        <v>10.33371031177002</v>
      </c>
      <c r="J55" s="106">
        <f t="shared" si="5"/>
        <v>11.065278062553428</v>
      </c>
      <c r="K55" s="107">
        <f t="shared" si="6"/>
        <v>13.256464107925268</v>
      </c>
      <c r="L55" s="108">
        <f t="shared" si="6"/>
        <v>10.987713519208159</v>
      </c>
      <c r="M55" s="109">
        <v>64.8</v>
      </c>
      <c r="N55" s="110">
        <v>46.17806541892601</v>
      </c>
      <c r="O55" s="111">
        <v>5.3790449536470177</v>
      </c>
      <c r="P55" s="111">
        <v>11.179464754241735</v>
      </c>
      <c r="Q55" s="112">
        <v>40</v>
      </c>
      <c r="R55" s="113">
        <v>3.12</v>
      </c>
      <c r="S55" s="74">
        <v>571754</v>
      </c>
      <c r="T55" s="84">
        <v>59143</v>
      </c>
      <c r="U55" s="85">
        <v>55212</v>
      </c>
      <c r="V55" s="86">
        <v>30752</v>
      </c>
      <c r="W55" s="86">
        <v>63913</v>
      </c>
    </row>
    <row r="56" spans="1:23">
      <c r="D56" s="3"/>
      <c r="E56" s="3"/>
      <c r="F56" s="13"/>
      <c r="G56" s="10"/>
      <c r="H56" s="10"/>
      <c r="I56" s="10"/>
      <c r="J56" s="10"/>
      <c r="K56" s="10"/>
      <c r="S56" s="3"/>
    </row>
    <row r="57" spans="1:23">
      <c r="D57" s="3"/>
      <c r="E57" s="3"/>
      <c r="F57" s="13"/>
      <c r="G57" s="10"/>
      <c r="H57" s="10"/>
      <c r="I57" s="10"/>
      <c r="J57" s="10"/>
      <c r="K57" s="10"/>
      <c r="S57" s="3"/>
    </row>
    <row r="58" spans="1:23">
      <c r="D58" s="3"/>
      <c r="E58" s="3"/>
      <c r="F58" s="13"/>
      <c r="G58" s="10"/>
      <c r="H58" s="10"/>
      <c r="I58" s="10"/>
      <c r="J58" s="10"/>
      <c r="K58" s="10"/>
      <c r="S58" s="3"/>
    </row>
    <row r="59" spans="1:23">
      <c r="D59" s="3"/>
      <c r="E59" s="3"/>
      <c r="F59" s="13"/>
      <c r="G59" s="10"/>
      <c r="H59" s="10"/>
      <c r="I59" s="10"/>
      <c r="J59" s="10"/>
      <c r="K59" s="10"/>
      <c r="R59" s="5"/>
      <c r="S59" s="3"/>
    </row>
    <row r="60" spans="1:23">
      <c r="R60" s="5"/>
    </row>
    <row r="61" spans="1:23">
      <c r="R61" s="5"/>
    </row>
    <row r="62" spans="1:23">
      <c r="R62" s="5"/>
    </row>
    <row r="63" spans="1:23">
      <c r="R63" s="5"/>
    </row>
    <row r="64" spans="1:23">
      <c r="R64" s="1"/>
    </row>
    <row r="65" spans="18:18">
      <c r="R65" s="5"/>
    </row>
    <row r="66" spans="18:18">
      <c r="R66" s="5"/>
    </row>
    <row r="67" spans="18:18">
      <c r="R67" s="5"/>
    </row>
    <row r="68" spans="18:18">
      <c r="R68" s="5"/>
    </row>
    <row r="69" spans="18:18">
      <c r="R69" s="5"/>
    </row>
    <row r="70" spans="18:18">
      <c r="R70" s="5"/>
    </row>
    <row r="71" spans="18:18">
      <c r="R71" s="1"/>
    </row>
    <row r="72" spans="18:18">
      <c r="R72" s="5"/>
    </row>
    <row r="73" spans="18:18">
      <c r="R73" s="5"/>
    </row>
    <row r="74" spans="18:18">
      <c r="R74" s="1"/>
    </row>
    <row r="75" spans="18:18">
      <c r="R75" s="5"/>
    </row>
    <row r="76" spans="18:18">
      <c r="R76" s="5"/>
    </row>
    <row r="77" spans="18:18">
      <c r="R77" s="1"/>
    </row>
    <row r="78" spans="18:18">
      <c r="R78" s="5"/>
    </row>
    <row r="79" spans="18:18">
      <c r="R79" s="5"/>
    </row>
    <row r="80" spans="18:18">
      <c r="R80" s="5"/>
    </row>
    <row r="81" spans="18:18">
      <c r="R81" s="5"/>
    </row>
    <row r="82" spans="18:18">
      <c r="R82" s="5"/>
    </row>
    <row r="83" spans="18:18">
      <c r="R83" s="5"/>
    </row>
    <row r="84" spans="18:18">
      <c r="R84" s="5"/>
    </row>
    <row r="85" spans="18:18">
      <c r="R85" s="5"/>
    </row>
    <row r="86" spans="18:18">
      <c r="R86" s="5"/>
    </row>
    <row r="87" spans="18:18">
      <c r="R87" s="5"/>
    </row>
    <row r="88" spans="18:18">
      <c r="R88" s="5"/>
    </row>
    <row r="89" spans="18:18">
      <c r="R89" s="5"/>
    </row>
    <row r="90" spans="18:18">
      <c r="R90" s="5"/>
    </row>
    <row r="91" spans="18:18">
      <c r="R91" s="5"/>
    </row>
    <row r="92" spans="18:18">
      <c r="R92" s="5"/>
    </row>
    <row r="93" spans="18:18">
      <c r="R93" s="5"/>
    </row>
    <row r="94" spans="18:18">
      <c r="R94" s="5"/>
    </row>
    <row r="95" spans="18:18">
      <c r="R95" s="5"/>
    </row>
    <row r="96" spans="18:18">
      <c r="R96" s="5"/>
    </row>
    <row r="97" spans="18:18">
      <c r="R97" s="5"/>
    </row>
    <row r="98" spans="18:18">
      <c r="R98" s="5"/>
    </row>
    <row r="99" spans="18:18">
      <c r="R99" s="5"/>
    </row>
    <row r="100" spans="18:18">
      <c r="R100" s="5"/>
    </row>
    <row r="101" spans="18:18">
      <c r="R101" s="5"/>
    </row>
    <row r="102" spans="18:18">
      <c r="R102" s="5"/>
    </row>
    <row r="103" spans="18:18">
      <c r="R103" s="5"/>
    </row>
    <row r="104" spans="18:18">
      <c r="R104" s="1"/>
    </row>
    <row r="105" spans="18:18">
      <c r="R105" s="5"/>
    </row>
    <row r="106" spans="18:18">
      <c r="R106" s="5"/>
    </row>
    <row r="107" spans="18:18">
      <c r="R107" s="5"/>
    </row>
    <row r="108" spans="18:18">
      <c r="R108" s="5"/>
    </row>
    <row r="109" spans="18:18">
      <c r="R109" s="5"/>
    </row>
    <row r="110" spans="18:18">
      <c r="R110" s="5"/>
    </row>
    <row r="111" spans="18:18">
      <c r="R111" s="5"/>
    </row>
    <row r="112" spans="18:18">
      <c r="R112" s="5"/>
    </row>
    <row r="113" spans="18:18">
      <c r="R113" s="5"/>
    </row>
    <row r="114" spans="18:18">
      <c r="R114" s="5"/>
    </row>
    <row r="115" spans="18:18">
      <c r="R115" s="5"/>
    </row>
    <row r="116" spans="18:18">
      <c r="R116" s="5"/>
    </row>
    <row r="117" spans="18:18">
      <c r="R117" s="5"/>
    </row>
    <row r="118" spans="18:18">
      <c r="R118" s="5"/>
    </row>
    <row r="119" spans="18:18">
      <c r="R119" s="1"/>
    </row>
    <row r="120" spans="18:18">
      <c r="R120" s="5"/>
    </row>
    <row r="121" spans="18:18">
      <c r="R121" s="5"/>
    </row>
    <row r="122" spans="18:18">
      <c r="R122" s="5"/>
    </row>
    <row r="123" spans="18:18">
      <c r="R123" s="1"/>
    </row>
    <row r="124" spans="18:18">
      <c r="R124" s="5"/>
    </row>
    <row r="125" spans="18:18">
      <c r="R125" s="5"/>
    </row>
    <row r="126" spans="18:18">
      <c r="R126" s="5"/>
    </row>
    <row r="127" spans="18:18">
      <c r="R127" s="1"/>
    </row>
    <row r="128" spans="18:18">
      <c r="R128" s="5"/>
    </row>
    <row r="129" spans="18:18">
      <c r="R129" s="5"/>
    </row>
    <row r="130" spans="18:18">
      <c r="R130" s="5"/>
    </row>
    <row r="131" spans="18:18">
      <c r="R131" s="5"/>
    </row>
    <row r="132" spans="18:18">
      <c r="R132" s="5"/>
    </row>
    <row r="133" spans="18:18">
      <c r="R133" s="5"/>
    </row>
    <row r="134" spans="18:18">
      <c r="R134" s="5"/>
    </row>
    <row r="135" spans="18:18">
      <c r="R135" s="5"/>
    </row>
    <row r="136" spans="18:18">
      <c r="R136" s="5"/>
    </row>
    <row r="137" spans="18:18">
      <c r="R137" s="5"/>
    </row>
    <row r="138" spans="18:18">
      <c r="R138" s="5"/>
    </row>
    <row r="139" spans="18:18">
      <c r="R139" s="5"/>
    </row>
    <row r="140" spans="18:18">
      <c r="R140" s="5"/>
    </row>
    <row r="141" spans="18:18">
      <c r="R141" s="5"/>
    </row>
    <row r="142" spans="18:18">
      <c r="R142" s="5"/>
    </row>
    <row r="143" spans="18:18">
      <c r="R143" s="5"/>
    </row>
    <row r="144" spans="18:18">
      <c r="R144" s="5"/>
    </row>
    <row r="145" spans="18:18">
      <c r="R145" s="5"/>
    </row>
    <row r="146" spans="18:18">
      <c r="R146" s="5"/>
    </row>
    <row r="147" spans="18:18">
      <c r="R147" s="5"/>
    </row>
    <row r="148" spans="18:18">
      <c r="R148" s="1"/>
    </row>
    <row r="149" spans="18:18">
      <c r="R149" s="5"/>
    </row>
    <row r="150" spans="18:18">
      <c r="R150" s="5"/>
    </row>
    <row r="151" spans="18:18">
      <c r="R151" s="5"/>
    </row>
    <row r="152" spans="18:18">
      <c r="R152" s="5"/>
    </row>
    <row r="153" spans="18:18">
      <c r="R153" s="5"/>
    </row>
    <row r="154" spans="18:18">
      <c r="R154" s="5"/>
    </row>
    <row r="155" spans="18:18">
      <c r="R155" s="5"/>
    </row>
    <row r="156" spans="18:18">
      <c r="R156" s="5"/>
    </row>
    <row r="157" spans="18:18">
      <c r="R157" s="5"/>
    </row>
    <row r="158" spans="18:18">
      <c r="R158" s="5"/>
    </row>
    <row r="159" spans="18:18">
      <c r="R159" s="1"/>
    </row>
    <row r="160" spans="18:18">
      <c r="R160" s="5"/>
    </row>
    <row r="161" spans="18:18">
      <c r="R161" s="5"/>
    </row>
    <row r="162" spans="18:18">
      <c r="R162" s="5"/>
    </row>
    <row r="163" spans="18:18">
      <c r="R163" s="5"/>
    </row>
    <row r="164" spans="18:18">
      <c r="R164" s="5"/>
    </row>
    <row r="165" spans="18:18">
      <c r="R165" s="5"/>
    </row>
    <row r="166" spans="18:18">
      <c r="R166" s="1"/>
    </row>
    <row r="167" spans="18:18">
      <c r="R167" s="5"/>
    </row>
    <row r="168" spans="18:18">
      <c r="R168" s="5"/>
    </row>
    <row r="169" spans="18:18">
      <c r="R169" s="5"/>
    </row>
    <row r="170" spans="18:18">
      <c r="R170" s="5"/>
    </row>
    <row r="171" spans="18:18">
      <c r="R171" s="5"/>
    </row>
    <row r="172" spans="18:18">
      <c r="R172" s="1"/>
    </row>
    <row r="173" spans="18:18">
      <c r="R173" s="5"/>
    </row>
    <row r="174" spans="18:18">
      <c r="R174" s="5"/>
    </row>
    <row r="175" spans="18:18">
      <c r="R175" s="5"/>
    </row>
    <row r="176" spans="18:18">
      <c r="R176" s="5"/>
    </row>
    <row r="177" spans="18:18">
      <c r="R177" s="5"/>
    </row>
    <row r="178" spans="18:18">
      <c r="R178" s="5"/>
    </row>
    <row r="179" spans="18:18">
      <c r="R179" s="5"/>
    </row>
    <row r="180" spans="18:18">
      <c r="R180" s="1"/>
    </row>
    <row r="181" spans="18:18">
      <c r="R181" s="5"/>
    </row>
    <row r="182" spans="18:18">
      <c r="R182" s="5"/>
    </row>
    <row r="183" spans="18:18">
      <c r="R183" s="5"/>
    </row>
    <row r="184" spans="18:18">
      <c r="R184" s="5"/>
    </row>
    <row r="185" spans="18:18">
      <c r="R185" s="5"/>
    </row>
    <row r="186" spans="18:18">
      <c r="R186" s="5"/>
    </row>
    <row r="187" spans="18:18">
      <c r="R187" s="5"/>
    </row>
    <row r="188" spans="18:18">
      <c r="R188" s="5"/>
    </row>
    <row r="189" spans="18:18">
      <c r="R189" s="1"/>
    </row>
    <row r="190" spans="18:18">
      <c r="R190" s="5"/>
    </row>
    <row r="191" spans="18:18">
      <c r="R191" s="5"/>
    </row>
    <row r="192" spans="18:18">
      <c r="R192" s="5"/>
    </row>
    <row r="193" spans="18:18">
      <c r="R193" s="1"/>
    </row>
    <row r="194" spans="18:18">
      <c r="R194" s="5"/>
    </row>
    <row r="195" spans="18:18">
      <c r="R195" s="5"/>
    </row>
    <row r="196" spans="18:18">
      <c r="R196" s="5"/>
    </row>
    <row r="197" spans="18:18">
      <c r="R197" s="5"/>
    </row>
    <row r="198" spans="18:18">
      <c r="R198" s="5"/>
    </row>
    <row r="199" spans="18:18">
      <c r="R199" s="5"/>
    </row>
    <row r="200" spans="18:18">
      <c r="R200" s="5"/>
    </row>
    <row r="201" spans="18:18">
      <c r="R201" s="5"/>
    </row>
    <row r="202" spans="18:18">
      <c r="R202" s="5"/>
    </row>
    <row r="203" spans="18:18">
      <c r="R203" s="1"/>
    </row>
    <row r="204" spans="18:18">
      <c r="R204" s="5"/>
    </row>
    <row r="205" spans="18:18">
      <c r="R205" s="5"/>
    </row>
    <row r="206" spans="18:18">
      <c r="R206" s="5"/>
    </row>
    <row r="207" spans="18:18">
      <c r="R207" s="5"/>
    </row>
    <row r="208" spans="18:18">
      <c r="R208" s="5"/>
    </row>
    <row r="209" spans="18:18">
      <c r="R209" s="5"/>
    </row>
    <row r="210" spans="18:18">
      <c r="R210" s="5"/>
    </row>
    <row r="211" spans="18:18">
      <c r="R211" s="5"/>
    </row>
    <row r="212" spans="18:18">
      <c r="R212" s="5"/>
    </row>
    <row r="213" spans="18:18">
      <c r="R213" s="5"/>
    </row>
    <row r="214" spans="18:18">
      <c r="R214" s="5"/>
    </row>
    <row r="215" spans="18:18">
      <c r="R215" s="1"/>
    </row>
    <row r="216" spans="18:18">
      <c r="R216" s="5"/>
    </row>
    <row r="217" spans="18:18">
      <c r="R217" s="5"/>
    </row>
    <row r="218" spans="18:18">
      <c r="R218" s="5"/>
    </row>
    <row r="219" spans="18:18">
      <c r="R219" s="5"/>
    </row>
    <row r="220" spans="18:18">
      <c r="R220" s="5"/>
    </row>
    <row r="221" spans="18:18">
      <c r="R221" s="5"/>
    </row>
    <row r="222" spans="18:18">
      <c r="R222" s="5"/>
    </row>
    <row r="223" spans="18:18">
      <c r="R223" s="5"/>
    </row>
    <row r="224" spans="18:18">
      <c r="R224" s="5"/>
    </row>
    <row r="225" spans="18:18">
      <c r="R225" s="5"/>
    </row>
    <row r="226" spans="18:18">
      <c r="R226" s="5"/>
    </row>
    <row r="227" spans="18:18">
      <c r="R227" s="5"/>
    </row>
    <row r="228" spans="18:18">
      <c r="R228" s="5"/>
    </row>
    <row r="229" spans="18:18">
      <c r="R229" s="5"/>
    </row>
    <row r="230" spans="18:18">
      <c r="R230" s="5"/>
    </row>
    <row r="231" spans="18:18">
      <c r="R231" s="5"/>
    </row>
    <row r="232" spans="18:18">
      <c r="R232" s="1"/>
    </row>
    <row r="233" spans="18:18">
      <c r="R233" s="5"/>
    </row>
    <row r="234" spans="18:18">
      <c r="R234" s="5"/>
    </row>
    <row r="235" spans="18:18">
      <c r="R235" s="5"/>
    </row>
    <row r="236" spans="18:18">
      <c r="R236" s="5"/>
    </row>
    <row r="237" spans="18:18">
      <c r="R237" s="5"/>
    </row>
    <row r="238" spans="18:18">
      <c r="R238" s="5"/>
    </row>
    <row r="239" spans="18:18">
      <c r="R239" s="5"/>
    </row>
    <row r="240" spans="18:18">
      <c r="R240" s="5"/>
    </row>
    <row r="241" spans="18:18">
      <c r="R241" s="5"/>
    </row>
    <row r="242" spans="18:18">
      <c r="R242" s="1"/>
    </row>
    <row r="243" spans="18:18">
      <c r="R243" s="5"/>
    </row>
    <row r="244" spans="18:18">
      <c r="R244" s="5"/>
    </row>
    <row r="245" spans="18:18">
      <c r="R245" s="5"/>
    </row>
    <row r="246" spans="18:18">
      <c r="R246" s="5"/>
    </row>
    <row r="247" spans="18:18">
      <c r="R247" s="5"/>
    </row>
    <row r="248" spans="18:18">
      <c r="R248" s="1"/>
    </row>
    <row r="249" spans="18:18">
      <c r="R249" s="5"/>
    </row>
    <row r="250" spans="18:18">
      <c r="R250" s="5"/>
    </row>
    <row r="251" spans="18:18">
      <c r="R251" s="5"/>
    </row>
    <row r="252" spans="18:18">
      <c r="R252" s="5"/>
    </row>
    <row r="253" spans="18:18">
      <c r="R253" s="5"/>
    </row>
    <row r="254" spans="18:18">
      <c r="R254" s="5"/>
    </row>
    <row r="255" spans="18:18">
      <c r="R255" s="5"/>
    </row>
    <row r="256" spans="18:18">
      <c r="R256" s="5"/>
    </row>
    <row r="257" spans="18:18">
      <c r="R257" s="5"/>
    </row>
    <row r="258" spans="18:18">
      <c r="R258" s="5"/>
    </row>
    <row r="259" spans="18:18">
      <c r="R259" s="1"/>
    </row>
    <row r="260" spans="18:18">
      <c r="R260" s="5"/>
    </row>
    <row r="261" spans="18:18">
      <c r="R261" s="5"/>
    </row>
    <row r="262" spans="18:18">
      <c r="R262" s="1"/>
    </row>
    <row r="263" spans="18:18">
      <c r="R263" s="5"/>
    </row>
    <row r="264" spans="18:18">
      <c r="R264" s="5"/>
    </row>
    <row r="265" spans="18:18">
      <c r="R265" s="5"/>
    </row>
    <row r="266" spans="18:18">
      <c r="R266" s="5"/>
    </row>
    <row r="267" spans="18:18">
      <c r="R267" s="1"/>
    </row>
    <row r="268" spans="18:18">
      <c r="R268" s="5"/>
    </row>
    <row r="269" spans="18:18">
      <c r="R269" s="5"/>
    </row>
    <row r="270" spans="18:18">
      <c r="R270" s="5"/>
    </row>
    <row r="271" spans="18:18">
      <c r="R271" s="5"/>
    </row>
    <row r="272" spans="18:18">
      <c r="R272" s="1"/>
    </row>
    <row r="273" spans="18:18">
      <c r="R273" s="5"/>
    </row>
    <row r="274" spans="18:18">
      <c r="R274" s="5"/>
    </row>
    <row r="275" spans="18:18">
      <c r="R275" s="5"/>
    </row>
    <row r="276" spans="18:18">
      <c r="R276" s="1"/>
    </row>
    <row r="277" spans="18:18">
      <c r="R277" s="5"/>
    </row>
    <row r="278" spans="18:18">
      <c r="R278" s="5"/>
    </row>
    <row r="279" spans="18:18">
      <c r="R279" s="5"/>
    </row>
    <row r="280" spans="18:18">
      <c r="R280" s="5"/>
    </row>
    <row r="281" spans="18:18">
      <c r="R281" s="5"/>
    </row>
    <row r="282" spans="18:18">
      <c r="R282" s="5"/>
    </row>
    <row r="283" spans="18:18">
      <c r="R283" s="5"/>
    </row>
    <row r="284" spans="18:18">
      <c r="R284" s="5"/>
    </row>
    <row r="285" spans="18:18">
      <c r="R285" s="5"/>
    </row>
    <row r="286" spans="18:18">
      <c r="R286" s="5"/>
    </row>
    <row r="287" spans="18:18">
      <c r="R287" s="5"/>
    </row>
    <row r="288" spans="18:18">
      <c r="R288" s="5"/>
    </row>
    <row r="289" spans="18:18">
      <c r="R289" s="5"/>
    </row>
    <row r="290" spans="18:18">
      <c r="R290" s="5"/>
    </row>
    <row r="291" spans="18:18">
      <c r="R291" s="1"/>
    </row>
    <row r="292" spans="18:18">
      <c r="R292" s="5"/>
    </row>
    <row r="293" spans="18:18">
      <c r="R293" s="5"/>
    </row>
    <row r="294" spans="18:18">
      <c r="R294" s="5"/>
    </row>
    <row r="295" spans="18:18">
      <c r="R295" s="5"/>
    </row>
    <row r="296" spans="18:18">
      <c r="R296" s="1"/>
    </row>
    <row r="297" spans="18:18">
      <c r="R297" s="5"/>
    </row>
    <row r="298" spans="18:18">
      <c r="R298" s="5"/>
    </row>
    <row r="299" spans="18:18">
      <c r="R299" s="5"/>
    </row>
    <row r="300" spans="18:18">
      <c r="R300" s="5"/>
    </row>
    <row r="301" spans="18:18">
      <c r="R301" s="5"/>
    </row>
    <row r="302" spans="18:18">
      <c r="R302" s="5"/>
    </row>
    <row r="303" spans="18:18">
      <c r="R303" s="5"/>
    </row>
    <row r="304" spans="18:18">
      <c r="R304" s="5"/>
    </row>
    <row r="305" spans="18:18">
      <c r="R305" s="5"/>
    </row>
    <row r="306" spans="18:18">
      <c r="R306" s="5"/>
    </row>
    <row r="307" spans="18:18">
      <c r="R307" s="5"/>
    </row>
    <row r="308" spans="18:18">
      <c r="R308" s="5"/>
    </row>
    <row r="309" spans="18:18">
      <c r="R309" s="5"/>
    </row>
    <row r="310" spans="18:18">
      <c r="R310" s="5"/>
    </row>
    <row r="311" spans="18:18">
      <c r="R311" s="5"/>
    </row>
    <row r="312" spans="18:18">
      <c r="R312" s="5"/>
    </row>
    <row r="313" spans="18:18">
      <c r="R313" s="5"/>
    </row>
    <row r="314" spans="18:18">
      <c r="R314" s="5"/>
    </row>
    <row r="315" spans="18:18">
      <c r="R315" s="5"/>
    </row>
    <row r="316" spans="18:18">
      <c r="R316" s="5"/>
    </row>
    <row r="317" spans="18:18">
      <c r="R317" s="5"/>
    </row>
    <row r="318" spans="18:18">
      <c r="R318" s="5"/>
    </row>
    <row r="319" spans="18:18">
      <c r="R319" s="5"/>
    </row>
    <row r="320" spans="18:18">
      <c r="R320" s="5"/>
    </row>
    <row r="321" spans="18:18">
      <c r="R321" s="5"/>
    </row>
    <row r="322" spans="18:18">
      <c r="R322" s="5"/>
    </row>
    <row r="323" spans="18:18">
      <c r="R323" s="5"/>
    </row>
    <row r="324" spans="18:18">
      <c r="R324" s="5"/>
    </row>
    <row r="325" spans="18:18">
      <c r="R325" s="5"/>
    </row>
    <row r="326" spans="18:18">
      <c r="R326" s="5"/>
    </row>
    <row r="327" spans="18:18">
      <c r="R327" s="1"/>
    </row>
    <row r="328" spans="18:18">
      <c r="R328" s="5"/>
    </row>
    <row r="329" spans="18:18">
      <c r="R329" s="5"/>
    </row>
    <row r="330" spans="18:18">
      <c r="R330" s="5"/>
    </row>
    <row r="331" spans="18:18">
      <c r="R331" s="5"/>
    </row>
    <row r="332" spans="18:18">
      <c r="R332" s="5"/>
    </row>
    <row r="333" spans="18:18">
      <c r="R333" s="5"/>
    </row>
    <row r="334" spans="18:18">
      <c r="R334" s="5"/>
    </row>
    <row r="335" spans="18:18">
      <c r="R335" s="5"/>
    </row>
    <row r="336" spans="18:18">
      <c r="R336" s="5"/>
    </row>
    <row r="337" spans="18:18">
      <c r="R337" s="5"/>
    </row>
    <row r="338" spans="18:18">
      <c r="R338" s="5"/>
    </row>
    <row r="339" spans="18:18">
      <c r="R339" s="5"/>
    </row>
    <row r="340" spans="18:18">
      <c r="R340" s="5"/>
    </row>
    <row r="341" spans="18:18">
      <c r="R341" s="5"/>
    </row>
    <row r="342" spans="18:18">
      <c r="R342" s="1"/>
    </row>
    <row r="343" spans="18:18">
      <c r="R343" s="5"/>
    </row>
    <row r="344" spans="18:18">
      <c r="R344" s="5"/>
    </row>
    <row r="345" spans="18:18">
      <c r="R345" s="1"/>
    </row>
    <row r="346" spans="18:18">
      <c r="R346" s="5"/>
    </row>
    <row r="347" spans="18:18">
      <c r="R347" s="5"/>
    </row>
    <row r="348" spans="18:18">
      <c r="R348" s="5"/>
    </row>
    <row r="349" spans="18:18">
      <c r="R349" s="5"/>
    </row>
    <row r="350" spans="18:18">
      <c r="R350" s="5"/>
    </row>
    <row r="351" spans="18:18">
      <c r="R351" s="5"/>
    </row>
    <row r="352" spans="18:18">
      <c r="R352" s="5"/>
    </row>
    <row r="353" spans="18:18">
      <c r="R353" s="5"/>
    </row>
    <row r="354" spans="18:18">
      <c r="R354" s="5"/>
    </row>
    <row r="355" spans="18:18">
      <c r="R355" s="5"/>
    </row>
    <row r="356" spans="18:18">
      <c r="R356" s="5"/>
    </row>
    <row r="357" spans="18:18">
      <c r="R357" s="5"/>
    </row>
    <row r="358" spans="18:18">
      <c r="R358" s="5"/>
    </row>
    <row r="359" spans="18:18">
      <c r="R359" s="5"/>
    </row>
    <row r="360" spans="18:18">
      <c r="R360" s="5"/>
    </row>
    <row r="361" spans="18:18">
      <c r="R361" s="5"/>
    </row>
    <row r="362" spans="18:18">
      <c r="R362" s="5"/>
    </row>
    <row r="363" spans="18:18">
      <c r="R363" s="5"/>
    </row>
    <row r="364" spans="18:18">
      <c r="R364" s="5"/>
    </row>
    <row r="365" spans="18:18">
      <c r="R365" s="1"/>
    </row>
    <row r="366" spans="18:18">
      <c r="R366" s="5"/>
    </row>
    <row r="367" spans="18:18">
      <c r="R367" s="5"/>
    </row>
    <row r="368" spans="18:18">
      <c r="R368" s="5"/>
    </row>
    <row r="369" spans="18:18">
      <c r="R369" s="5"/>
    </row>
    <row r="370" spans="18:18">
      <c r="R370" s="5"/>
    </row>
    <row r="371" spans="18:18">
      <c r="R371" s="5"/>
    </row>
    <row r="372" spans="18:18">
      <c r="R372" s="1"/>
    </row>
    <row r="373" spans="18:18">
      <c r="R373" s="5"/>
    </row>
    <row r="374" spans="18:18">
      <c r="R374" s="5"/>
    </row>
    <row r="375" spans="18:18">
      <c r="R375" s="5"/>
    </row>
    <row r="376" spans="18:18">
      <c r="R376" s="5"/>
    </row>
    <row r="377" spans="18:18">
      <c r="R377" s="5"/>
    </row>
    <row r="378" spans="18:18">
      <c r="R378" s="5"/>
    </row>
    <row r="379" spans="18:18">
      <c r="R379" s="1"/>
    </row>
    <row r="380" spans="18:18">
      <c r="R380" s="5"/>
    </row>
    <row r="381" spans="18:18">
      <c r="R381" s="5"/>
    </row>
    <row r="382" spans="18:18">
      <c r="R382" s="5"/>
    </row>
    <row r="383" spans="18:18">
      <c r="R383" s="5"/>
    </row>
    <row r="384" spans="18:18">
      <c r="R384" s="5"/>
    </row>
    <row r="385" spans="18:18">
      <c r="R385" s="5"/>
    </row>
    <row r="386" spans="18:18">
      <c r="R386" s="5"/>
    </row>
    <row r="387" spans="18:18">
      <c r="R387" s="5"/>
    </row>
    <row r="388" spans="18:18">
      <c r="R388" s="5"/>
    </row>
    <row r="389" spans="18:18">
      <c r="R389" s="5"/>
    </row>
    <row r="390" spans="18:18">
      <c r="R390" s="5"/>
    </row>
    <row r="391" spans="18:18">
      <c r="R391" s="5"/>
    </row>
    <row r="392" spans="18:18">
      <c r="R392" s="5"/>
    </row>
    <row r="393" spans="18:18">
      <c r="R393" s="5"/>
    </row>
    <row r="394" spans="18:18">
      <c r="R394" s="5"/>
    </row>
    <row r="395" spans="18:18">
      <c r="R395" s="5"/>
    </row>
    <row r="396" spans="18:18">
      <c r="R396" s="5"/>
    </row>
    <row r="397" spans="18:18">
      <c r="R397" s="5"/>
    </row>
    <row r="398" spans="18:18">
      <c r="R398" s="5"/>
    </row>
    <row r="399" spans="18:18">
      <c r="R399" s="5"/>
    </row>
    <row r="400" spans="18:18">
      <c r="R400" s="1"/>
    </row>
    <row r="401" spans="18:18">
      <c r="R401" s="5"/>
    </row>
    <row r="402" spans="18:18">
      <c r="R402" s="5"/>
    </row>
    <row r="403" spans="18:18">
      <c r="R403" s="5"/>
    </row>
    <row r="404" spans="18:18">
      <c r="R404" s="1"/>
    </row>
    <row r="405" spans="18:18">
      <c r="R405" s="5"/>
    </row>
    <row r="406" spans="18:18">
      <c r="R406" s="5"/>
    </row>
    <row r="407" spans="18:18">
      <c r="R407" s="5"/>
    </row>
    <row r="408" spans="18:18">
      <c r="R408" s="5"/>
    </row>
    <row r="409" spans="18:18">
      <c r="R409" s="5"/>
    </row>
    <row r="410" spans="18:18">
      <c r="R410" s="5"/>
    </row>
    <row r="411" spans="18:18">
      <c r="R411" s="5"/>
    </row>
    <row r="412" spans="18:18">
      <c r="R412" s="1"/>
    </row>
    <row r="413" spans="18:18">
      <c r="R413" s="5"/>
    </row>
    <row r="414" spans="18:18">
      <c r="R414" s="5"/>
    </row>
    <row r="415" spans="18:18">
      <c r="R415" s="1"/>
    </row>
    <row r="416" spans="18:18">
      <c r="R416" s="5"/>
    </row>
    <row r="417" spans="18:18">
      <c r="R417" s="5"/>
    </row>
    <row r="418" spans="18:18">
      <c r="R418" s="5"/>
    </row>
    <row r="419" spans="18:18">
      <c r="R419" s="5"/>
    </row>
    <row r="420" spans="18:18">
      <c r="R420" s="5"/>
    </row>
    <row r="421" spans="18:18">
      <c r="R421" s="5"/>
    </row>
    <row r="422" spans="18:18">
      <c r="R422" s="5"/>
    </row>
    <row r="423" spans="18:18">
      <c r="R423" s="5"/>
    </row>
    <row r="424" spans="18:18">
      <c r="R424" s="5"/>
    </row>
    <row r="425" spans="18:18">
      <c r="R425" s="5"/>
    </row>
    <row r="426" spans="18:18">
      <c r="R426" s="1"/>
    </row>
    <row r="427" spans="18:18">
      <c r="R427" s="5"/>
    </row>
    <row r="428" spans="18:18">
      <c r="R428" s="5"/>
    </row>
    <row r="429" spans="18:18">
      <c r="R429" s="5"/>
    </row>
    <row r="430" spans="18:18">
      <c r="R430" s="5"/>
    </row>
    <row r="431" spans="18:18">
      <c r="R431" s="5"/>
    </row>
    <row r="432" spans="18:18">
      <c r="R432" s="5"/>
    </row>
    <row r="433" spans="18:18">
      <c r="R433" s="5"/>
    </row>
    <row r="434" spans="18:18">
      <c r="R434" s="5"/>
    </row>
    <row r="435" spans="18:18">
      <c r="R435" s="5"/>
    </row>
    <row r="436" spans="18:18">
      <c r="R436" s="5"/>
    </row>
    <row r="437" spans="18:18">
      <c r="R437" s="5"/>
    </row>
    <row r="438" spans="18:18">
      <c r="R438" s="5"/>
    </row>
    <row r="439" spans="18:18">
      <c r="R439" s="5"/>
    </row>
    <row r="440" spans="18:18">
      <c r="R440" s="5"/>
    </row>
    <row r="441" spans="18:18">
      <c r="R441" s="5"/>
    </row>
    <row r="442" spans="18:18">
      <c r="R442" s="5"/>
    </row>
    <row r="443" spans="18:18">
      <c r="R443" s="5"/>
    </row>
    <row r="444" spans="18:18">
      <c r="R444" s="5"/>
    </row>
    <row r="445" spans="18:18">
      <c r="R445" s="5"/>
    </row>
    <row r="446" spans="18:18">
      <c r="R446" s="5"/>
    </row>
    <row r="447" spans="18:18">
      <c r="R447" s="5"/>
    </row>
    <row r="448" spans="18:18">
      <c r="R448" s="5"/>
    </row>
    <row r="449" spans="18:18">
      <c r="R449" s="5"/>
    </row>
    <row r="450" spans="18:18">
      <c r="R450" s="5"/>
    </row>
    <row r="451" spans="18:18">
      <c r="R451" s="5"/>
    </row>
    <row r="452" spans="18:18">
      <c r="R452" s="5"/>
    </row>
    <row r="453" spans="18:18">
      <c r="R453" s="5"/>
    </row>
    <row r="454" spans="18:18">
      <c r="R454" s="5"/>
    </row>
    <row r="455" spans="18:18">
      <c r="R455" s="5"/>
    </row>
    <row r="456" spans="18:18">
      <c r="R456" s="5"/>
    </row>
    <row r="457" spans="18:18">
      <c r="R457" s="5"/>
    </row>
    <row r="458" spans="18:18">
      <c r="R458" s="5"/>
    </row>
    <row r="459" spans="18:18">
      <c r="R459" s="5"/>
    </row>
    <row r="460" spans="18:18">
      <c r="R460" s="1"/>
    </row>
    <row r="461" spans="18:18">
      <c r="R461" s="5"/>
    </row>
    <row r="462" spans="18:18">
      <c r="R462" s="5"/>
    </row>
    <row r="463" spans="18:18">
      <c r="R463" s="5"/>
    </row>
    <row r="464" spans="18:18">
      <c r="R464" s="5"/>
    </row>
    <row r="465" spans="18:18">
      <c r="R465" s="1"/>
    </row>
    <row r="466" spans="18:18">
      <c r="R466" s="5"/>
    </row>
    <row r="467" spans="18:18">
      <c r="R467" s="5"/>
    </row>
    <row r="468" spans="18:18">
      <c r="R468" s="1"/>
    </row>
    <row r="469" spans="18:18">
      <c r="R469" s="5"/>
    </row>
    <row r="470" spans="18:18">
      <c r="R470" s="5"/>
    </row>
    <row r="471" spans="18:18">
      <c r="R471" s="5"/>
    </row>
    <row r="472" spans="18:18">
      <c r="R472" s="5"/>
    </row>
    <row r="473" spans="18:18">
      <c r="R473" s="5"/>
    </row>
    <row r="474" spans="18:18">
      <c r="R474" s="5"/>
    </row>
    <row r="475" spans="18:18">
      <c r="R475" s="5"/>
    </row>
    <row r="476" spans="18:18">
      <c r="R476" s="5"/>
    </row>
    <row r="477" spans="18:18">
      <c r="R477" s="5"/>
    </row>
    <row r="478" spans="18:18">
      <c r="R478" s="5"/>
    </row>
    <row r="479" spans="18:18">
      <c r="R479" s="5"/>
    </row>
    <row r="480" spans="18:18">
      <c r="R480" s="5"/>
    </row>
    <row r="481" spans="18:18">
      <c r="R481" s="1"/>
    </row>
    <row r="482" spans="18:18">
      <c r="R482" s="5"/>
    </row>
    <row r="483" spans="18:18">
      <c r="R483" s="5"/>
    </row>
    <row r="484" spans="18:18">
      <c r="R484" s="5"/>
    </row>
    <row r="485" spans="18:18">
      <c r="R485" s="5"/>
    </row>
    <row r="486" spans="18:18">
      <c r="R486" s="5"/>
    </row>
    <row r="487" spans="18:18">
      <c r="R487" s="5"/>
    </row>
    <row r="488" spans="18:18">
      <c r="R488" s="5"/>
    </row>
    <row r="489" spans="18:18">
      <c r="R489" s="5"/>
    </row>
    <row r="490" spans="18:18">
      <c r="R490" s="5"/>
    </row>
    <row r="491" spans="18:18">
      <c r="R491" s="5"/>
    </row>
    <row r="492" spans="18:18">
      <c r="R492" s="1"/>
    </row>
    <row r="493" spans="18:18">
      <c r="R493" s="5"/>
    </row>
    <row r="494" spans="18:18">
      <c r="R494" s="5"/>
    </row>
    <row r="495" spans="18:18">
      <c r="R495" s="5"/>
    </row>
    <row r="496" spans="18:18">
      <c r="R496" s="5"/>
    </row>
    <row r="497" spans="18:18">
      <c r="R497" s="1"/>
    </row>
    <row r="498" spans="18:18">
      <c r="R498" s="5"/>
    </row>
    <row r="499" spans="18:18">
      <c r="R499" s="5"/>
    </row>
    <row r="500" spans="18:18">
      <c r="R500" s="5"/>
    </row>
    <row r="501" spans="18:18">
      <c r="R501" s="5"/>
    </row>
    <row r="502" spans="18:18">
      <c r="R502" s="5"/>
    </row>
    <row r="503" spans="18:18">
      <c r="R503" s="5"/>
    </row>
    <row r="504" spans="18:18">
      <c r="R504" s="5"/>
    </row>
    <row r="505" spans="18:18">
      <c r="R505" s="5"/>
    </row>
    <row r="506" spans="18:18">
      <c r="R506" s="5"/>
    </row>
    <row r="507" spans="18:18">
      <c r="R507" s="1"/>
    </row>
    <row r="508" spans="18:18">
      <c r="R508" s="5"/>
    </row>
    <row r="509" spans="18:18">
      <c r="R509" s="5"/>
    </row>
    <row r="510" spans="18:18">
      <c r="R510" s="1"/>
    </row>
    <row r="511" spans="18:18">
      <c r="R511" s="1"/>
    </row>
    <row r="512" spans="18:18">
      <c r="R512" s="1"/>
    </row>
    <row r="513" spans="18:18">
      <c r="R513" s="5"/>
    </row>
    <row r="514" spans="18:18">
      <c r="R514" s="5"/>
    </row>
  </sheetData>
  <pageMargins left="0.75" right="0.75" top="1" bottom="1" header="0.5" footer="0.5"/>
  <pageSetup orientation="portrait" horizontalDpi="200" verticalDpi="200"/>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4B624-742B-40A8-9658-9D143E499DB9}">
  <dimension ref="A1:T514"/>
  <sheetViews>
    <sheetView workbookViewId="0">
      <selection activeCell="B6" sqref="B6"/>
    </sheetView>
  </sheetViews>
  <sheetFormatPr baseColWidth="10" defaultColWidth="8.83203125" defaultRowHeight="16"/>
  <cols>
    <col min="1" max="1" width="18" style="15" bestFit="1" customWidth="1"/>
    <col min="2" max="3" width="9.1640625" style="15" bestFit="1" customWidth="1"/>
    <col min="4" max="4" width="10.1640625" style="15" bestFit="1" customWidth="1"/>
    <col min="5" max="5" width="8" style="89" bestFit="1" customWidth="1"/>
    <col min="6" max="6" width="12.1640625" style="15" bestFit="1" customWidth="1"/>
    <col min="7" max="7" width="18" style="15" bestFit="1" customWidth="1"/>
    <col min="8" max="9" width="11.1640625" style="15" bestFit="1" customWidth="1"/>
    <col min="10" max="10" width="12.83203125" style="15" bestFit="1" customWidth="1"/>
    <col min="11" max="11" width="24.5" style="15" bestFit="1" customWidth="1"/>
    <col min="12" max="12" width="17.33203125" style="15" bestFit="1" customWidth="1"/>
    <col min="13" max="15" width="12.83203125" style="15" bestFit="1" customWidth="1"/>
    <col min="16" max="16" width="8.33203125" style="15" bestFit="1" customWidth="1"/>
    <col min="17" max="17" width="9.1640625" style="15" bestFit="1" customWidth="1"/>
    <col min="18" max="18" width="8.83203125" style="15" bestFit="1" customWidth="1"/>
    <col min="19" max="19" width="19.1640625" style="15" bestFit="1" customWidth="1"/>
    <col min="20" max="20" width="7" style="15" bestFit="1" customWidth="1"/>
    <col min="21" max="256" width="9.1640625" style="15"/>
    <col min="257" max="257" width="19.1640625" style="15" bestFit="1" customWidth="1"/>
    <col min="258" max="259" width="10.1640625" style="15" bestFit="1" customWidth="1"/>
    <col min="260" max="260" width="11.1640625" style="15" bestFit="1" customWidth="1"/>
    <col min="261" max="262" width="14.33203125" style="15" customWidth="1"/>
    <col min="263" max="263" width="20.83203125" style="15" customWidth="1"/>
    <col min="264" max="265" width="14.33203125" style="15" customWidth="1"/>
    <col min="266" max="266" width="11.83203125" style="15" bestFit="1" customWidth="1"/>
    <col min="267" max="267" width="25.33203125" style="15" customWidth="1"/>
    <col min="268" max="268" width="17.33203125" style="15" bestFit="1" customWidth="1"/>
    <col min="269" max="269" width="8.1640625" style="15" bestFit="1" customWidth="1"/>
    <col min="270" max="270" width="8.5" style="15" bestFit="1" customWidth="1"/>
    <col min="271" max="271" width="10.1640625" style="15" customWidth="1"/>
    <col min="272" max="272" width="7.6640625" style="15" bestFit="1" customWidth="1"/>
    <col min="273" max="273" width="11.5" style="15" customWidth="1"/>
    <col min="274" max="274" width="8.1640625" style="15" bestFit="1" customWidth="1"/>
    <col min="275" max="275" width="18.33203125" style="15" customWidth="1"/>
    <col min="276" max="276" width="7.1640625" style="15" bestFit="1" customWidth="1"/>
    <col min="277" max="512" width="9.1640625" style="15"/>
    <col min="513" max="513" width="19.1640625" style="15" bestFit="1" customWidth="1"/>
    <col min="514" max="515" width="10.1640625" style="15" bestFit="1" customWidth="1"/>
    <col min="516" max="516" width="11.1640625" style="15" bestFit="1" customWidth="1"/>
    <col min="517" max="518" width="14.33203125" style="15" customWidth="1"/>
    <col min="519" max="519" width="20.83203125" style="15" customWidth="1"/>
    <col min="520" max="521" width="14.33203125" style="15" customWidth="1"/>
    <col min="522" max="522" width="11.83203125" style="15" bestFit="1" customWidth="1"/>
    <col min="523" max="523" width="25.33203125" style="15" customWidth="1"/>
    <col min="524" max="524" width="17.33203125" style="15" bestFit="1" customWidth="1"/>
    <col min="525" max="525" width="8.1640625" style="15" bestFit="1" customWidth="1"/>
    <col min="526" max="526" width="8.5" style="15" bestFit="1" customWidth="1"/>
    <col min="527" max="527" width="10.1640625" style="15" customWidth="1"/>
    <col min="528" max="528" width="7.6640625" style="15" bestFit="1" customWidth="1"/>
    <col min="529" max="529" width="11.5" style="15" customWidth="1"/>
    <col min="530" max="530" width="8.1640625" style="15" bestFit="1" customWidth="1"/>
    <col min="531" max="531" width="18.33203125" style="15" customWidth="1"/>
    <col min="532" max="532" width="7.1640625" style="15" bestFit="1" customWidth="1"/>
    <col min="533" max="768" width="9.1640625" style="15"/>
    <col min="769" max="769" width="19.1640625" style="15" bestFit="1" customWidth="1"/>
    <col min="770" max="771" width="10.1640625" style="15" bestFit="1" customWidth="1"/>
    <col min="772" max="772" width="11.1640625" style="15" bestFit="1" customWidth="1"/>
    <col min="773" max="774" width="14.33203125" style="15" customWidth="1"/>
    <col min="775" max="775" width="20.83203125" style="15" customWidth="1"/>
    <col min="776" max="777" width="14.33203125" style="15" customWidth="1"/>
    <col min="778" max="778" width="11.83203125" style="15" bestFit="1" customWidth="1"/>
    <col min="779" max="779" width="25.33203125" style="15" customWidth="1"/>
    <col min="780" max="780" width="17.33203125" style="15" bestFit="1" customWidth="1"/>
    <col min="781" max="781" width="8.1640625" style="15" bestFit="1" customWidth="1"/>
    <col min="782" max="782" width="8.5" style="15" bestFit="1" customWidth="1"/>
    <col min="783" max="783" width="10.1640625" style="15" customWidth="1"/>
    <col min="784" max="784" width="7.6640625" style="15" bestFit="1" customWidth="1"/>
    <col min="785" max="785" width="11.5" style="15" customWidth="1"/>
    <col min="786" max="786" width="8.1640625" style="15" bestFit="1" customWidth="1"/>
    <col min="787" max="787" width="18.33203125" style="15" customWidth="1"/>
    <col min="788" max="788" width="7.1640625" style="15" bestFit="1" customWidth="1"/>
    <col min="789" max="1024" width="9.1640625" style="15"/>
    <col min="1025" max="1025" width="19.1640625" style="15" bestFit="1" customWidth="1"/>
    <col min="1026" max="1027" width="10.1640625" style="15" bestFit="1" customWidth="1"/>
    <col min="1028" max="1028" width="11.1640625" style="15" bestFit="1" customWidth="1"/>
    <col min="1029" max="1030" width="14.33203125" style="15" customWidth="1"/>
    <col min="1031" max="1031" width="20.83203125" style="15" customWidth="1"/>
    <col min="1032" max="1033" width="14.33203125" style="15" customWidth="1"/>
    <col min="1034" max="1034" width="11.83203125" style="15" bestFit="1" customWidth="1"/>
    <col min="1035" max="1035" width="25.33203125" style="15" customWidth="1"/>
    <col min="1036" max="1036" width="17.33203125" style="15" bestFit="1" customWidth="1"/>
    <col min="1037" max="1037" width="8.1640625" style="15" bestFit="1" customWidth="1"/>
    <col min="1038" max="1038" width="8.5" style="15" bestFit="1" customWidth="1"/>
    <col min="1039" max="1039" width="10.1640625" style="15" customWidth="1"/>
    <col min="1040" max="1040" width="7.6640625" style="15" bestFit="1" customWidth="1"/>
    <col min="1041" max="1041" width="11.5" style="15" customWidth="1"/>
    <col min="1042" max="1042" width="8.1640625" style="15" bestFit="1" customWidth="1"/>
    <col min="1043" max="1043" width="18.33203125" style="15" customWidth="1"/>
    <col min="1044" max="1044" width="7.1640625" style="15" bestFit="1" customWidth="1"/>
    <col min="1045" max="1280" width="9.1640625" style="15"/>
    <col min="1281" max="1281" width="19.1640625" style="15" bestFit="1" customWidth="1"/>
    <col min="1282" max="1283" width="10.1640625" style="15" bestFit="1" customWidth="1"/>
    <col min="1284" max="1284" width="11.1640625" style="15" bestFit="1" customWidth="1"/>
    <col min="1285" max="1286" width="14.33203125" style="15" customWidth="1"/>
    <col min="1287" max="1287" width="20.83203125" style="15" customWidth="1"/>
    <col min="1288" max="1289" width="14.33203125" style="15" customWidth="1"/>
    <col min="1290" max="1290" width="11.83203125" style="15" bestFit="1" customWidth="1"/>
    <col min="1291" max="1291" width="25.33203125" style="15" customWidth="1"/>
    <col min="1292" max="1292" width="17.33203125" style="15" bestFit="1" customWidth="1"/>
    <col min="1293" max="1293" width="8.1640625" style="15" bestFit="1" customWidth="1"/>
    <col min="1294" max="1294" width="8.5" style="15" bestFit="1" customWidth="1"/>
    <col min="1295" max="1295" width="10.1640625" style="15" customWidth="1"/>
    <col min="1296" max="1296" width="7.6640625" style="15" bestFit="1" customWidth="1"/>
    <col min="1297" max="1297" width="11.5" style="15" customWidth="1"/>
    <col min="1298" max="1298" width="8.1640625" style="15" bestFit="1" customWidth="1"/>
    <col min="1299" max="1299" width="18.33203125" style="15" customWidth="1"/>
    <col min="1300" max="1300" width="7.1640625" style="15" bestFit="1" customWidth="1"/>
    <col min="1301" max="1536" width="9.1640625" style="15"/>
    <col min="1537" max="1537" width="19.1640625" style="15" bestFit="1" customWidth="1"/>
    <col min="1538" max="1539" width="10.1640625" style="15" bestFit="1" customWidth="1"/>
    <col min="1540" max="1540" width="11.1640625" style="15" bestFit="1" customWidth="1"/>
    <col min="1541" max="1542" width="14.33203125" style="15" customWidth="1"/>
    <col min="1543" max="1543" width="20.83203125" style="15" customWidth="1"/>
    <col min="1544" max="1545" width="14.33203125" style="15" customWidth="1"/>
    <col min="1546" max="1546" width="11.83203125" style="15" bestFit="1" customWidth="1"/>
    <col min="1547" max="1547" width="25.33203125" style="15" customWidth="1"/>
    <col min="1548" max="1548" width="17.33203125" style="15" bestFit="1" customWidth="1"/>
    <col min="1549" max="1549" width="8.1640625" style="15" bestFit="1" customWidth="1"/>
    <col min="1550" max="1550" width="8.5" style="15" bestFit="1" customWidth="1"/>
    <col min="1551" max="1551" width="10.1640625" style="15" customWidth="1"/>
    <col min="1552" max="1552" width="7.6640625" style="15" bestFit="1" customWidth="1"/>
    <col min="1553" max="1553" width="11.5" style="15" customWidth="1"/>
    <col min="1554" max="1554" width="8.1640625" style="15" bestFit="1" customWidth="1"/>
    <col min="1555" max="1555" width="18.33203125" style="15" customWidth="1"/>
    <col min="1556" max="1556" width="7.1640625" style="15" bestFit="1" customWidth="1"/>
    <col min="1557" max="1792" width="9.1640625" style="15"/>
    <col min="1793" max="1793" width="19.1640625" style="15" bestFit="1" customWidth="1"/>
    <col min="1794" max="1795" width="10.1640625" style="15" bestFit="1" customWidth="1"/>
    <col min="1796" max="1796" width="11.1640625" style="15" bestFit="1" customWidth="1"/>
    <col min="1797" max="1798" width="14.33203125" style="15" customWidth="1"/>
    <col min="1799" max="1799" width="20.83203125" style="15" customWidth="1"/>
    <col min="1800" max="1801" width="14.33203125" style="15" customWidth="1"/>
    <col min="1802" max="1802" width="11.83203125" style="15" bestFit="1" customWidth="1"/>
    <col min="1803" max="1803" width="25.33203125" style="15" customWidth="1"/>
    <col min="1804" max="1804" width="17.33203125" style="15" bestFit="1" customWidth="1"/>
    <col min="1805" max="1805" width="8.1640625" style="15" bestFit="1" customWidth="1"/>
    <col min="1806" max="1806" width="8.5" style="15" bestFit="1" customWidth="1"/>
    <col min="1807" max="1807" width="10.1640625" style="15" customWidth="1"/>
    <col min="1808" max="1808" width="7.6640625" style="15" bestFit="1" customWidth="1"/>
    <col min="1809" max="1809" width="11.5" style="15" customWidth="1"/>
    <col min="1810" max="1810" width="8.1640625" style="15" bestFit="1" customWidth="1"/>
    <col min="1811" max="1811" width="18.33203125" style="15" customWidth="1"/>
    <col min="1812" max="1812" width="7.1640625" style="15" bestFit="1" customWidth="1"/>
    <col min="1813" max="2048" width="9.1640625" style="15"/>
    <col min="2049" max="2049" width="19.1640625" style="15" bestFit="1" customWidth="1"/>
    <col min="2050" max="2051" width="10.1640625" style="15" bestFit="1" customWidth="1"/>
    <col min="2052" max="2052" width="11.1640625" style="15" bestFit="1" customWidth="1"/>
    <col min="2053" max="2054" width="14.33203125" style="15" customWidth="1"/>
    <col min="2055" max="2055" width="20.83203125" style="15" customWidth="1"/>
    <col min="2056" max="2057" width="14.33203125" style="15" customWidth="1"/>
    <col min="2058" max="2058" width="11.83203125" style="15" bestFit="1" customWidth="1"/>
    <col min="2059" max="2059" width="25.33203125" style="15" customWidth="1"/>
    <col min="2060" max="2060" width="17.33203125" style="15" bestFit="1" customWidth="1"/>
    <col min="2061" max="2061" width="8.1640625" style="15" bestFit="1" customWidth="1"/>
    <col min="2062" max="2062" width="8.5" style="15" bestFit="1" customWidth="1"/>
    <col min="2063" max="2063" width="10.1640625" style="15" customWidth="1"/>
    <col min="2064" max="2064" width="7.6640625" style="15" bestFit="1" customWidth="1"/>
    <col min="2065" max="2065" width="11.5" style="15" customWidth="1"/>
    <col min="2066" max="2066" width="8.1640625" style="15" bestFit="1" customWidth="1"/>
    <col min="2067" max="2067" width="18.33203125" style="15" customWidth="1"/>
    <col min="2068" max="2068" width="7.1640625" style="15" bestFit="1" customWidth="1"/>
    <col min="2069" max="2304" width="9.1640625" style="15"/>
    <col min="2305" max="2305" width="19.1640625" style="15" bestFit="1" customWidth="1"/>
    <col min="2306" max="2307" width="10.1640625" style="15" bestFit="1" customWidth="1"/>
    <col min="2308" max="2308" width="11.1640625" style="15" bestFit="1" customWidth="1"/>
    <col min="2309" max="2310" width="14.33203125" style="15" customWidth="1"/>
    <col min="2311" max="2311" width="20.83203125" style="15" customWidth="1"/>
    <col min="2312" max="2313" width="14.33203125" style="15" customWidth="1"/>
    <col min="2314" max="2314" width="11.83203125" style="15" bestFit="1" customWidth="1"/>
    <col min="2315" max="2315" width="25.33203125" style="15" customWidth="1"/>
    <col min="2316" max="2316" width="17.33203125" style="15" bestFit="1" customWidth="1"/>
    <col min="2317" max="2317" width="8.1640625" style="15" bestFit="1" customWidth="1"/>
    <col min="2318" max="2318" width="8.5" style="15" bestFit="1" customWidth="1"/>
    <col min="2319" max="2319" width="10.1640625" style="15" customWidth="1"/>
    <col min="2320" max="2320" width="7.6640625" style="15" bestFit="1" customWidth="1"/>
    <col min="2321" max="2321" width="11.5" style="15" customWidth="1"/>
    <col min="2322" max="2322" width="8.1640625" style="15" bestFit="1" customWidth="1"/>
    <col min="2323" max="2323" width="18.33203125" style="15" customWidth="1"/>
    <col min="2324" max="2324" width="7.1640625" style="15" bestFit="1" customWidth="1"/>
    <col min="2325" max="2560" width="9.1640625" style="15"/>
    <col min="2561" max="2561" width="19.1640625" style="15" bestFit="1" customWidth="1"/>
    <col min="2562" max="2563" width="10.1640625" style="15" bestFit="1" customWidth="1"/>
    <col min="2564" max="2564" width="11.1640625" style="15" bestFit="1" customWidth="1"/>
    <col min="2565" max="2566" width="14.33203125" style="15" customWidth="1"/>
    <col min="2567" max="2567" width="20.83203125" style="15" customWidth="1"/>
    <col min="2568" max="2569" width="14.33203125" style="15" customWidth="1"/>
    <col min="2570" max="2570" width="11.83203125" style="15" bestFit="1" customWidth="1"/>
    <col min="2571" max="2571" width="25.33203125" style="15" customWidth="1"/>
    <col min="2572" max="2572" width="17.33203125" style="15" bestFit="1" customWidth="1"/>
    <col min="2573" max="2573" width="8.1640625" style="15" bestFit="1" customWidth="1"/>
    <col min="2574" max="2574" width="8.5" style="15" bestFit="1" customWidth="1"/>
    <col min="2575" max="2575" width="10.1640625" style="15" customWidth="1"/>
    <col min="2576" max="2576" width="7.6640625" style="15" bestFit="1" customWidth="1"/>
    <col min="2577" max="2577" width="11.5" style="15" customWidth="1"/>
    <col min="2578" max="2578" width="8.1640625" style="15" bestFit="1" customWidth="1"/>
    <col min="2579" max="2579" width="18.33203125" style="15" customWidth="1"/>
    <col min="2580" max="2580" width="7.1640625" style="15" bestFit="1" customWidth="1"/>
    <col min="2581" max="2816" width="9.1640625" style="15"/>
    <col min="2817" max="2817" width="19.1640625" style="15" bestFit="1" customWidth="1"/>
    <col min="2818" max="2819" width="10.1640625" style="15" bestFit="1" customWidth="1"/>
    <col min="2820" max="2820" width="11.1640625" style="15" bestFit="1" customWidth="1"/>
    <col min="2821" max="2822" width="14.33203125" style="15" customWidth="1"/>
    <col min="2823" max="2823" width="20.83203125" style="15" customWidth="1"/>
    <col min="2824" max="2825" width="14.33203125" style="15" customWidth="1"/>
    <col min="2826" max="2826" width="11.83203125" style="15" bestFit="1" customWidth="1"/>
    <col min="2827" max="2827" width="25.33203125" style="15" customWidth="1"/>
    <col min="2828" max="2828" width="17.33203125" style="15" bestFit="1" customWidth="1"/>
    <col min="2829" max="2829" width="8.1640625" style="15" bestFit="1" customWidth="1"/>
    <col min="2830" max="2830" width="8.5" style="15" bestFit="1" customWidth="1"/>
    <col min="2831" max="2831" width="10.1640625" style="15" customWidth="1"/>
    <col min="2832" max="2832" width="7.6640625" style="15" bestFit="1" customWidth="1"/>
    <col min="2833" max="2833" width="11.5" style="15" customWidth="1"/>
    <col min="2834" max="2834" width="8.1640625" style="15" bestFit="1" customWidth="1"/>
    <col min="2835" max="2835" width="18.33203125" style="15" customWidth="1"/>
    <col min="2836" max="2836" width="7.1640625" style="15" bestFit="1" customWidth="1"/>
    <col min="2837" max="3072" width="9.1640625" style="15"/>
    <col min="3073" max="3073" width="19.1640625" style="15" bestFit="1" customWidth="1"/>
    <col min="3074" max="3075" width="10.1640625" style="15" bestFit="1" customWidth="1"/>
    <col min="3076" max="3076" width="11.1640625" style="15" bestFit="1" customWidth="1"/>
    <col min="3077" max="3078" width="14.33203125" style="15" customWidth="1"/>
    <col min="3079" max="3079" width="20.83203125" style="15" customWidth="1"/>
    <col min="3080" max="3081" width="14.33203125" style="15" customWidth="1"/>
    <col min="3082" max="3082" width="11.83203125" style="15" bestFit="1" customWidth="1"/>
    <col min="3083" max="3083" width="25.33203125" style="15" customWidth="1"/>
    <col min="3084" max="3084" width="17.33203125" style="15" bestFit="1" customWidth="1"/>
    <col min="3085" max="3085" width="8.1640625" style="15" bestFit="1" customWidth="1"/>
    <col min="3086" max="3086" width="8.5" style="15" bestFit="1" customWidth="1"/>
    <col min="3087" max="3087" width="10.1640625" style="15" customWidth="1"/>
    <col min="3088" max="3088" width="7.6640625" style="15" bestFit="1" customWidth="1"/>
    <col min="3089" max="3089" width="11.5" style="15" customWidth="1"/>
    <col min="3090" max="3090" width="8.1640625" style="15" bestFit="1" customWidth="1"/>
    <col min="3091" max="3091" width="18.33203125" style="15" customWidth="1"/>
    <col min="3092" max="3092" width="7.1640625" style="15" bestFit="1" customWidth="1"/>
    <col min="3093" max="3328" width="9.1640625" style="15"/>
    <col min="3329" max="3329" width="19.1640625" style="15" bestFit="1" customWidth="1"/>
    <col min="3330" max="3331" width="10.1640625" style="15" bestFit="1" customWidth="1"/>
    <col min="3332" max="3332" width="11.1640625" style="15" bestFit="1" customWidth="1"/>
    <col min="3333" max="3334" width="14.33203125" style="15" customWidth="1"/>
    <col min="3335" max="3335" width="20.83203125" style="15" customWidth="1"/>
    <col min="3336" max="3337" width="14.33203125" style="15" customWidth="1"/>
    <col min="3338" max="3338" width="11.83203125" style="15" bestFit="1" customWidth="1"/>
    <col min="3339" max="3339" width="25.33203125" style="15" customWidth="1"/>
    <col min="3340" max="3340" width="17.33203125" style="15" bestFit="1" customWidth="1"/>
    <col min="3341" max="3341" width="8.1640625" style="15" bestFit="1" customWidth="1"/>
    <col min="3342" max="3342" width="8.5" style="15" bestFit="1" customWidth="1"/>
    <col min="3343" max="3343" width="10.1640625" style="15" customWidth="1"/>
    <col min="3344" max="3344" width="7.6640625" style="15" bestFit="1" customWidth="1"/>
    <col min="3345" max="3345" width="11.5" style="15" customWidth="1"/>
    <col min="3346" max="3346" width="8.1640625" style="15" bestFit="1" customWidth="1"/>
    <col min="3347" max="3347" width="18.33203125" style="15" customWidth="1"/>
    <col min="3348" max="3348" width="7.1640625" style="15" bestFit="1" customWidth="1"/>
    <col min="3349" max="3584" width="9.1640625" style="15"/>
    <col min="3585" max="3585" width="19.1640625" style="15" bestFit="1" customWidth="1"/>
    <col min="3586" max="3587" width="10.1640625" style="15" bestFit="1" customWidth="1"/>
    <col min="3588" max="3588" width="11.1640625" style="15" bestFit="1" customWidth="1"/>
    <col min="3589" max="3590" width="14.33203125" style="15" customWidth="1"/>
    <col min="3591" max="3591" width="20.83203125" style="15" customWidth="1"/>
    <col min="3592" max="3593" width="14.33203125" style="15" customWidth="1"/>
    <col min="3594" max="3594" width="11.83203125" style="15" bestFit="1" customWidth="1"/>
    <col min="3595" max="3595" width="25.33203125" style="15" customWidth="1"/>
    <col min="3596" max="3596" width="17.33203125" style="15" bestFit="1" customWidth="1"/>
    <col min="3597" max="3597" width="8.1640625" style="15" bestFit="1" customWidth="1"/>
    <col min="3598" max="3598" width="8.5" style="15" bestFit="1" customWidth="1"/>
    <col min="3599" max="3599" width="10.1640625" style="15" customWidth="1"/>
    <col min="3600" max="3600" width="7.6640625" style="15" bestFit="1" customWidth="1"/>
    <col min="3601" max="3601" width="11.5" style="15" customWidth="1"/>
    <col min="3602" max="3602" width="8.1640625" style="15" bestFit="1" customWidth="1"/>
    <col min="3603" max="3603" width="18.33203125" style="15" customWidth="1"/>
    <col min="3604" max="3604" width="7.1640625" style="15" bestFit="1" customWidth="1"/>
    <col min="3605" max="3840" width="9.1640625" style="15"/>
    <col min="3841" max="3841" width="19.1640625" style="15" bestFit="1" customWidth="1"/>
    <col min="3842" max="3843" width="10.1640625" style="15" bestFit="1" customWidth="1"/>
    <col min="3844" max="3844" width="11.1640625" style="15" bestFit="1" customWidth="1"/>
    <col min="3845" max="3846" width="14.33203125" style="15" customWidth="1"/>
    <col min="3847" max="3847" width="20.83203125" style="15" customWidth="1"/>
    <col min="3848" max="3849" width="14.33203125" style="15" customWidth="1"/>
    <col min="3850" max="3850" width="11.83203125" style="15" bestFit="1" customWidth="1"/>
    <col min="3851" max="3851" width="25.33203125" style="15" customWidth="1"/>
    <col min="3852" max="3852" width="17.33203125" style="15" bestFit="1" customWidth="1"/>
    <col min="3853" max="3853" width="8.1640625" style="15" bestFit="1" customWidth="1"/>
    <col min="3854" max="3854" width="8.5" style="15" bestFit="1" customWidth="1"/>
    <col min="3855" max="3855" width="10.1640625" style="15" customWidth="1"/>
    <col min="3856" max="3856" width="7.6640625" style="15" bestFit="1" customWidth="1"/>
    <col min="3857" max="3857" width="11.5" style="15" customWidth="1"/>
    <col min="3858" max="3858" width="8.1640625" style="15" bestFit="1" customWidth="1"/>
    <col min="3859" max="3859" width="18.33203125" style="15" customWidth="1"/>
    <col min="3860" max="3860" width="7.1640625" style="15" bestFit="1" customWidth="1"/>
    <col min="3861" max="4096" width="9.1640625" style="15"/>
    <col min="4097" max="4097" width="19.1640625" style="15" bestFit="1" customWidth="1"/>
    <col min="4098" max="4099" width="10.1640625" style="15" bestFit="1" customWidth="1"/>
    <col min="4100" max="4100" width="11.1640625" style="15" bestFit="1" customWidth="1"/>
    <col min="4101" max="4102" width="14.33203125" style="15" customWidth="1"/>
    <col min="4103" max="4103" width="20.83203125" style="15" customWidth="1"/>
    <col min="4104" max="4105" width="14.33203125" style="15" customWidth="1"/>
    <col min="4106" max="4106" width="11.83203125" style="15" bestFit="1" customWidth="1"/>
    <col min="4107" max="4107" width="25.33203125" style="15" customWidth="1"/>
    <col min="4108" max="4108" width="17.33203125" style="15" bestFit="1" customWidth="1"/>
    <col min="4109" max="4109" width="8.1640625" style="15" bestFit="1" customWidth="1"/>
    <col min="4110" max="4110" width="8.5" style="15" bestFit="1" customWidth="1"/>
    <col min="4111" max="4111" width="10.1640625" style="15" customWidth="1"/>
    <col min="4112" max="4112" width="7.6640625" style="15" bestFit="1" customWidth="1"/>
    <col min="4113" max="4113" width="11.5" style="15" customWidth="1"/>
    <col min="4114" max="4114" width="8.1640625" style="15" bestFit="1" customWidth="1"/>
    <col min="4115" max="4115" width="18.33203125" style="15" customWidth="1"/>
    <col min="4116" max="4116" width="7.1640625" style="15" bestFit="1" customWidth="1"/>
    <col min="4117" max="4352" width="9.1640625" style="15"/>
    <col min="4353" max="4353" width="19.1640625" style="15" bestFit="1" customWidth="1"/>
    <col min="4354" max="4355" width="10.1640625" style="15" bestFit="1" customWidth="1"/>
    <col min="4356" max="4356" width="11.1640625" style="15" bestFit="1" customWidth="1"/>
    <col min="4357" max="4358" width="14.33203125" style="15" customWidth="1"/>
    <col min="4359" max="4359" width="20.83203125" style="15" customWidth="1"/>
    <col min="4360" max="4361" width="14.33203125" style="15" customWidth="1"/>
    <col min="4362" max="4362" width="11.83203125" style="15" bestFit="1" customWidth="1"/>
    <col min="4363" max="4363" width="25.33203125" style="15" customWidth="1"/>
    <col min="4364" max="4364" width="17.33203125" style="15" bestFit="1" customWidth="1"/>
    <col min="4365" max="4365" width="8.1640625" style="15" bestFit="1" customWidth="1"/>
    <col min="4366" max="4366" width="8.5" style="15" bestFit="1" customWidth="1"/>
    <col min="4367" max="4367" width="10.1640625" style="15" customWidth="1"/>
    <col min="4368" max="4368" width="7.6640625" style="15" bestFit="1" customWidth="1"/>
    <col min="4369" max="4369" width="11.5" style="15" customWidth="1"/>
    <col min="4370" max="4370" width="8.1640625" style="15" bestFit="1" customWidth="1"/>
    <col min="4371" max="4371" width="18.33203125" style="15" customWidth="1"/>
    <col min="4372" max="4372" width="7.1640625" style="15" bestFit="1" customWidth="1"/>
    <col min="4373" max="4608" width="9.1640625" style="15"/>
    <col min="4609" max="4609" width="19.1640625" style="15" bestFit="1" customWidth="1"/>
    <col min="4610" max="4611" width="10.1640625" style="15" bestFit="1" customWidth="1"/>
    <col min="4612" max="4612" width="11.1640625" style="15" bestFit="1" customWidth="1"/>
    <col min="4613" max="4614" width="14.33203125" style="15" customWidth="1"/>
    <col min="4615" max="4615" width="20.83203125" style="15" customWidth="1"/>
    <col min="4616" max="4617" width="14.33203125" style="15" customWidth="1"/>
    <col min="4618" max="4618" width="11.83203125" style="15" bestFit="1" customWidth="1"/>
    <col min="4619" max="4619" width="25.33203125" style="15" customWidth="1"/>
    <col min="4620" max="4620" width="17.33203125" style="15" bestFit="1" customWidth="1"/>
    <col min="4621" max="4621" width="8.1640625" style="15" bestFit="1" customWidth="1"/>
    <col min="4622" max="4622" width="8.5" style="15" bestFit="1" customWidth="1"/>
    <col min="4623" max="4623" width="10.1640625" style="15" customWidth="1"/>
    <col min="4624" max="4624" width="7.6640625" style="15" bestFit="1" customWidth="1"/>
    <col min="4625" max="4625" width="11.5" style="15" customWidth="1"/>
    <col min="4626" max="4626" width="8.1640625" style="15" bestFit="1" customWidth="1"/>
    <col min="4627" max="4627" width="18.33203125" style="15" customWidth="1"/>
    <col min="4628" max="4628" width="7.1640625" style="15" bestFit="1" customWidth="1"/>
    <col min="4629" max="4864" width="9.1640625" style="15"/>
    <col min="4865" max="4865" width="19.1640625" style="15" bestFit="1" customWidth="1"/>
    <col min="4866" max="4867" width="10.1640625" style="15" bestFit="1" customWidth="1"/>
    <col min="4868" max="4868" width="11.1640625" style="15" bestFit="1" customWidth="1"/>
    <col min="4869" max="4870" width="14.33203125" style="15" customWidth="1"/>
    <col min="4871" max="4871" width="20.83203125" style="15" customWidth="1"/>
    <col min="4872" max="4873" width="14.33203125" style="15" customWidth="1"/>
    <col min="4874" max="4874" width="11.83203125" style="15" bestFit="1" customWidth="1"/>
    <col min="4875" max="4875" width="25.33203125" style="15" customWidth="1"/>
    <col min="4876" max="4876" width="17.33203125" style="15" bestFit="1" customWidth="1"/>
    <col min="4877" max="4877" width="8.1640625" style="15" bestFit="1" customWidth="1"/>
    <col min="4878" max="4878" width="8.5" style="15" bestFit="1" customWidth="1"/>
    <col min="4879" max="4879" width="10.1640625" style="15" customWidth="1"/>
    <col min="4880" max="4880" width="7.6640625" style="15" bestFit="1" customWidth="1"/>
    <col min="4881" max="4881" width="11.5" style="15" customWidth="1"/>
    <col min="4882" max="4882" width="8.1640625" style="15" bestFit="1" customWidth="1"/>
    <col min="4883" max="4883" width="18.33203125" style="15" customWidth="1"/>
    <col min="4884" max="4884" width="7.1640625" style="15" bestFit="1" customWidth="1"/>
    <col min="4885" max="5120" width="9.1640625" style="15"/>
    <col min="5121" max="5121" width="19.1640625" style="15" bestFit="1" customWidth="1"/>
    <col min="5122" max="5123" width="10.1640625" style="15" bestFit="1" customWidth="1"/>
    <col min="5124" max="5124" width="11.1640625" style="15" bestFit="1" customWidth="1"/>
    <col min="5125" max="5126" width="14.33203125" style="15" customWidth="1"/>
    <col min="5127" max="5127" width="20.83203125" style="15" customWidth="1"/>
    <col min="5128" max="5129" width="14.33203125" style="15" customWidth="1"/>
    <col min="5130" max="5130" width="11.83203125" style="15" bestFit="1" customWidth="1"/>
    <col min="5131" max="5131" width="25.33203125" style="15" customWidth="1"/>
    <col min="5132" max="5132" width="17.33203125" style="15" bestFit="1" customWidth="1"/>
    <col min="5133" max="5133" width="8.1640625" style="15" bestFit="1" customWidth="1"/>
    <col min="5134" max="5134" width="8.5" style="15" bestFit="1" customWidth="1"/>
    <col min="5135" max="5135" width="10.1640625" style="15" customWidth="1"/>
    <col min="5136" max="5136" width="7.6640625" style="15" bestFit="1" customWidth="1"/>
    <col min="5137" max="5137" width="11.5" style="15" customWidth="1"/>
    <col min="5138" max="5138" width="8.1640625" style="15" bestFit="1" customWidth="1"/>
    <col min="5139" max="5139" width="18.33203125" style="15" customWidth="1"/>
    <col min="5140" max="5140" width="7.1640625" style="15" bestFit="1" customWidth="1"/>
    <col min="5141" max="5376" width="9.1640625" style="15"/>
    <col min="5377" max="5377" width="19.1640625" style="15" bestFit="1" customWidth="1"/>
    <col min="5378" max="5379" width="10.1640625" style="15" bestFit="1" customWidth="1"/>
    <col min="5380" max="5380" width="11.1640625" style="15" bestFit="1" customWidth="1"/>
    <col min="5381" max="5382" width="14.33203125" style="15" customWidth="1"/>
    <col min="5383" max="5383" width="20.83203125" style="15" customWidth="1"/>
    <col min="5384" max="5385" width="14.33203125" style="15" customWidth="1"/>
    <col min="5386" max="5386" width="11.83203125" style="15" bestFit="1" customWidth="1"/>
    <col min="5387" max="5387" width="25.33203125" style="15" customWidth="1"/>
    <col min="5388" max="5388" width="17.33203125" style="15" bestFit="1" customWidth="1"/>
    <col min="5389" max="5389" width="8.1640625" style="15" bestFit="1" customWidth="1"/>
    <col min="5390" max="5390" width="8.5" style="15" bestFit="1" customWidth="1"/>
    <col min="5391" max="5391" width="10.1640625" style="15" customWidth="1"/>
    <col min="5392" max="5392" width="7.6640625" style="15" bestFit="1" customWidth="1"/>
    <col min="5393" max="5393" width="11.5" style="15" customWidth="1"/>
    <col min="5394" max="5394" width="8.1640625" style="15" bestFit="1" customWidth="1"/>
    <col min="5395" max="5395" width="18.33203125" style="15" customWidth="1"/>
    <col min="5396" max="5396" width="7.1640625" style="15" bestFit="1" customWidth="1"/>
    <col min="5397" max="5632" width="9.1640625" style="15"/>
    <col min="5633" max="5633" width="19.1640625" style="15" bestFit="1" customWidth="1"/>
    <col min="5634" max="5635" width="10.1640625" style="15" bestFit="1" customWidth="1"/>
    <col min="5636" max="5636" width="11.1640625" style="15" bestFit="1" customWidth="1"/>
    <col min="5637" max="5638" width="14.33203125" style="15" customWidth="1"/>
    <col min="5639" max="5639" width="20.83203125" style="15" customWidth="1"/>
    <col min="5640" max="5641" width="14.33203125" style="15" customWidth="1"/>
    <col min="5642" max="5642" width="11.83203125" style="15" bestFit="1" customWidth="1"/>
    <col min="5643" max="5643" width="25.33203125" style="15" customWidth="1"/>
    <col min="5644" max="5644" width="17.33203125" style="15" bestFit="1" customWidth="1"/>
    <col min="5645" max="5645" width="8.1640625" style="15" bestFit="1" customWidth="1"/>
    <col min="5646" max="5646" width="8.5" style="15" bestFit="1" customWidth="1"/>
    <col min="5647" max="5647" width="10.1640625" style="15" customWidth="1"/>
    <col min="5648" max="5648" width="7.6640625" style="15" bestFit="1" customWidth="1"/>
    <col min="5649" max="5649" width="11.5" style="15" customWidth="1"/>
    <col min="5650" max="5650" width="8.1640625" style="15" bestFit="1" customWidth="1"/>
    <col min="5651" max="5651" width="18.33203125" style="15" customWidth="1"/>
    <col min="5652" max="5652" width="7.1640625" style="15" bestFit="1" customWidth="1"/>
    <col min="5653" max="5888" width="9.1640625" style="15"/>
    <col min="5889" max="5889" width="19.1640625" style="15" bestFit="1" customWidth="1"/>
    <col min="5890" max="5891" width="10.1640625" style="15" bestFit="1" customWidth="1"/>
    <col min="5892" max="5892" width="11.1640625" style="15" bestFit="1" customWidth="1"/>
    <col min="5893" max="5894" width="14.33203125" style="15" customWidth="1"/>
    <col min="5895" max="5895" width="20.83203125" style="15" customWidth="1"/>
    <col min="5896" max="5897" width="14.33203125" style="15" customWidth="1"/>
    <col min="5898" max="5898" width="11.83203125" style="15" bestFit="1" customWidth="1"/>
    <col min="5899" max="5899" width="25.33203125" style="15" customWidth="1"/>
    <col min="5900" max="5900" width="17.33203125" style="15" bestFit="1" customWidth="1"/>
    <col min="5901" max="5901" width="8.1640625" style="15" bestFit="1" customWidth="1"/>
    <col min="5902" max="5902" width="8.5" style="15" bestFit="1" customWidth="1"/>
    <col min="5903" max="5903" width="10.1640625" style="15" customWidth="1"/>
    <col min="5904" max="5904" width="7.6640625" style="15" bestFit="1" customWidth="1"/>
    <col min="5905" max="5905" width="11.5" style="15" customWidth="1"/>
    <col min="5906" max="5906" width="8.1640625" style="15" bestFit="1" customWidth="1"/>
    <col min="5907" max="5907" width="18.33203125" style="15" customWidth="1"/>
    <col min="5908" max="5908" width="7.1640625" style="15" bestFit="1" customWidth="1"/>
    <col min="5909" max="6144" width="9.1640625" style="15"/>
    <col min="6145" max="6145" width="19.1640625" style="15" bestFit="1" customWidth="1"/>
    <col min="6146" max="6147" width="10.1640625" style="15" bestFit="1" customWidth="1"/>
    <col min="6148" max="6148" width="11.1640625" style="15" bestFit="1" customWidth="1"/>
    <col min="6149" max="6150" width="14.33203125" style="15" customWidth="1"/>
    <col min="6151" max="6151" width="20.83203125" style="15" customWidth="1"/>
    <col min="6152" max="6153" width="14.33203125" style="15" customWidth="1"/>
    <col min="6154" max="6154" width="11.83203125" style="15" bestFit="1" customWidth="1"/>
    <col min="6155" max="6155" width="25.33203125" style="15" customWidth="1"/>
    <col min="6156" max="6156" width="17.33203125" style="15" bestFit="1" customWidth="1"/>
    <col min="6157" max="6157" width="8.1640625" style="15" bestFit="1" customWidth="1"/>
    <col min="6158" max="6158" width="8.5" style="15" bestFit="1" customWidth="1"/>
    <col min="6159" max="6159" width="10.1640625" style="15" customWidth="1"/>
    <col min="6160" max="6160" width="7.6640625" style="15" bestFit="1" customWidth="1"/>
    <col min="6161" max="6161" width="11.5" style="15" customWidth="1"/>
    <col min="6162" max="6162" width="8.1640625" style="15" bestFit="1" customWidth="1"/>
    <col min="6163" max="6163" width="18.33203125" style="15" customWidth="1"/>
    <col min="6164" max="6164" width="7.1640625" style="15" bestFit="1" customWidth="1"/>
    <col min="6165" max="6400" width="9.1640625" style="15"/>
    <col min="6401" max="6401" width="19.1640625" style="15" bestFit="1" customWidth="1"/>
    <col min="6402" max="6403" width="10.1640625" style="15" bestFit="1" customWidth="1"/>
    <col min="6404" max="6404" width="11.1640625" style="15" bestFit="1" customWidth="1"/>
    <col min="6405" max="6406" width="14.33203125" style="15" customWidth="1"/>
    <col min="6407" max="6407" width="20.83203125" style="15" customWidth="1"/>
    <col min="6408" max="6409" width="14.33203125" style="15" customWidth="1"/>
    <col min="6410" max="6410" width="11.83203125" style="15" bestFit="1" customWidth="1"/>
    <col min="6411" max="6411" width="25.33203125" style="15" customWidth="1"/>
    <col min="6412" max="6412" width="17.33203125" style="15" bestFit="1" customWidth="1"/>
    <col min="6413" max="6413" width="8.1640625" style="15" bestFit="1" customWidth="1"/>
    <col min="6414" max="6414" width="8.5" style="15" bestFit="1" customWidth="1"/>
    <col min="6415" max="6415" width="10.1640625" style="15" customWidth="1"/>
    <col min="6416" max="6416" width="7.6640625" style="15" bestFit="1" customWidth="1"/>
    <col min="6417" max="6417" width="11.5" style="15" customWidth="1"/>
    <col min="6418" max="6418" width="8.1640625" style="15" bestFit="1" customWidth="1"/>
    <col min="6419" max="6419" width="18.33203125" style="15" customWidth="1"/>
    <col min="6420" max="6420" width="7.1640625" style="15" bestFit="1" customWidth="1"/>
    <col min="6421" max="6656" width="9.1640625" style="15"/>
    <col min="6657" max="6657" width="19.1640625" style="15" bestFit="1" customWidth="1"/>
    <col min="6658" max="6659" width="10.1640625" style="15" bestFit="1" customWidth="1"/>
    <col min="6660" max="6660" width="11.1640625" style="15" bestFit="1" customWidth="1"/>
    <col min="6661" max="6662" width="14.33203125" style="15" customWidth="1"/>
    <col min="6663" max="6663" width="20.83203125" style="15" customWidth="1"/>
    <col min="6664" max="6665" width="14.33203125" style="15" customWidth="1"/>
    <col min="6666" max="6666" width="11.83203125" style="15" bestFit="1" customWidth="1"/>
    <col min="6667" max="6667" width="25.33203125" style="15" customWidth="1"/>
    <col min="6668" max="6668" width="17.33203125" style="15" bestFit="1" customWidth="1"/>
    <col min="6669" max="6669" width="8.1640625" style="15" bestFit="1" customWidth="1"/>
    <col min="6670" max="6670" width="8.5" style="15" bestFit="1" customWidth="1"/>
    <col min="6671" max="6671" width="10.1640625" style="15" customWidth="1"/>
    <col min="6672" max="6672" width="7.6640625" style="15" bestFit="1" customWidth="1"/>
    <col min="6673" max="6673" width="11.5" style="15" customWidth="1"/>
    <col min="6674" max="6674" width="8.1640625" style="15" bestFit="1" customWidth="1"/>
    <col min="6675" max="6675" width="18.33203125" style="15" customWidth="1"/>
    <col min="6676" max="6676" width="7.1640625" style="15" bestFit="1" customWidth="1"/>
    <col min="6677" max="6912" width="9.1640625" style="15"/>
    <col min="6913" max="6913" width="19.1640625" style="15" bestFit="1" customWidth="1"/>
    <col min="6914" max="6915" width="10.1640625" style="15" bestFit="1" customWidth="1"/>
    <col min="6916" max="6916" width="11.1640625" style="15" bestFit="1" customWidth="1"/>
    <col min="6917" max="6918" width="14.33203125" style="15" customWidth="1"/>
    <col min="6919" max="6919" width="20.83203125" style="15" customWidth="1"/>
    <col min="6920" max="6921" width="14.33203125" style="15" customWidth="1"/>
    <col min="6922" max="6922" width="11.83203125" style="15" bestFit="1" customWidth="1"/>
    <col min="6923" max="6923" width="25.33203125" style="15" customWidth="1"/>
    <col min="6924" max="6924" width="17.33203125" style="15" bestFit="1" customWidth="1"/>
    <col min="6925" max="6925" width="8.1640625" style="15" bestFit="1" customWidth="1"/>
    <col min="6926" max="6926" width="8.5" style="15" bestFit="1" customWidth="1"/>
    <col min="6927" max="6927" width="10.1640625" style="15" customWidth="1"/>
    <col min="6928" max="6928" width="7.6640625" style="15" bestFit="1" customWidth="1"/>
    <col min="6929" max="6929" width="11.5" style="15" customWidth="1"/>
    <col min="6930" max="6930" width="8.1640625" style="15" bestFit="1" customWidth="1"/>
    <col min="6931" max="6931" width="18.33203125" style="15" customWidth="1"/>
    <col min="6932" max="6932" width="7.1640625" style="15" bestFit="1" customWidth="1"/>
    <col min="6933" max="7168" width="9.1640625" style="15"/>
    <col min="7169" max="7169" width="19.1640625" style="15" bestFit="1" customWidth="1"/>
    <col min="7170" max="7171" width="10.1640625" style="15" bestFit="1" customWidth="1"/>
    <col min="7172" max="7172" width="11.1640625" style="15" bestFit="1" customWidth="1"/>
    <col min="7173" max="7174" width="14.33203125" style="15" customWidth="1"/>
    <col min="7175" max="7175" width="20.83203125" style="15" customWidth="1"/>
    <col min="7176" max="7177" width="14.33203125" style="15" customWidth="1"/>
    <col min="7178" max="7178" width="11.83203125" style="15" bestFit="1" customWidth="1"/>
    <col min="7179" max="7179" width="25.33203125" style="15" customWidth="1"/>
    <col min="7180" max="7180" width="17.33203125" style="15" bestFit="1" customWidth="1"/>
    <col min="7181" max="7181" width="8.1640625" style="15" bestFit="1" customWidth="1"/>
    <col min="7182" max="7182" width="8.5" style="15" bestFit="1" customWidth="1"/>
    <col min="7183" max="7183" width="10.1640625" style="15" customWidth="1"/>
    <col min="7184" max="7184" width="7.6640625" style="15" bestFit="1" customWidth="1"/>
    <col min="7185" max="7185" width="11.5" style="15" customWidth="1"/>
    <col min="7186" max="7186" width="8.1640625" style="15" bestFit="1" customWidth="1"/>
    <col min="7187" max="7187" width="18.33203125" style="15" customWidth="1"/>
    <col min="7188" max="7188" width="7.1640625" style="15" bestFit="1" customWidth="1"/>
    <col min="7189" max="7424" width="9.1640625" style="15"/>
    <col min="7425" max="7425" width="19.1640625" style="15" bestFit="1" customWidth="1"/>
    <col min="7426" max="7427" width="10.1640625" style="15" bestFit="1" customWidth="1"/>
    <col min="7428" max="7428" width="11.1640625" style="15" bestFit="1" customWidth="1"/>
    <col min="7429" max="7430" width="14.33203125" style="15" customWidth="1"/>
    <col min="7431" max="7431" width="20.83203125" style="15" customWidth="1"/>
    <col min="7432" max="7433" width="14.33203125" style="15" customWidth="1"/>
    <col min="7434" max="7434" width="11.83203125" style="15" bestFit="1" customWidth="1"/>
    <col min="7435" max="7435" width="25.33203125" style="15" customWidth="1"/>
    <col min="7436" max="7436" width="17.33203125" style="15" bestFit="1" customWidth="1"/>
    <col min="7437" max="7437" width="8.1640625" style="15" bestFit="1" customWidth="1"/>
    <col min="7438" max="7438" width="8.5" style="15" bestFit="1" customWidth="1"/>
    <col min="7439" max="7439" width="10.1640625" style="15" customWidth="1"/>
    <col min="7440" max="7440" width="7.6640625" style="15" bestFit="1" customWidth="1"/>
    <col min="7441" max="7441" width="11.5" style="15" customWidth="1"/>
    <col min="7442" max="7442" width="8.1640625" style="15" bestFit="1" customWidth="1"/>
    <col min="7443" max="7443" width="18.33203125" style="15" customWidth="1"/>
    <col min="7444" max="7444" width="7.1640625" style="15" bestFit="1" customWidth="1"/>
    <col min="7445" max="7680" width="9.1640625" style="15"/>
    <col min="7681" max="7681" width="19.1640625" style="15" bestFit="1" customWidth="1"/>
    <col min="7682" max="7683" width="10.1640625" style="15" bestFit="1" customWidth="1"/>
    <col min="7684" max="7684" width="11.1640625" style="15" bestFit="1" customWidth="1"/>
    <col min="7685" max="7686" width="14.33203125" style="15" customWidth="1"/>
    <col min="7687" max="7687" width="20.83203125" style="15" customWidth="1"/>
    <col min="7688" max="7689" width="14.33203125" style="15" customWidth="1"/>
    <col min="7690" max="7690" width="11.83203125" style="15" bestFit="1" customWidth="1"/>
    <col min="7691" max="7691" width="25.33203125" style="15" customWidth="1"/>
    <col min="7692" max="7692" width="17.33203125" style="15" bestFit="1" customWidth="1"/>
    <col min="7693" max="7693" width="8.1640625" style="15" bestFit="1" customWidth="1"/>
    <col min="7694" max="7694" width="8.5" style="15" bestFit="1" customWidth="1"/>
    <col min="7695" max="7695" width="10.1640625" style="15" customWidth="1"/>
    <col min="7696" max="7696" width="7.6640625" style="15" bestFit="1" customWidth="1"/>
    <col min="7697" max="7697" width="11.5" style="15" customWidth="1"/>
    <col min="7698" max="7698" width="8.1640625" style="15" bestFit="1" customWidth="1"/>
    <col min="7699" max="7699" width="18.33203125" style="15" customWidth="1"/>
    <col min="7700" max="7700" width="7.1640625" style="15" bestFit="1" customWidth="1"/>
    <col min="7701" max="7936" width="9.1640625" style="15"/>
    <col min="7937" max="7937" width="19.1640625" style="15" bestFit="1" customWidth="1"/>
    <col min="7938" max="7939" width="10.1640625" style="15" bestFit="1" customWidth="1"/>
    <col min="7940" max="7940" width="11.1640625" style="15" bestFit="1" customWidth="1"/>
    <col min="7941" max="7942" width="14.33203125" style="15" customWidth="1"/>
    <col min="7943" max="7943" width="20.83203125" style="15" customWidth="1"/>
    <col min="7944" max="7945" width="14.33203125" style="15" customWidth="1"/>
    <col min="7946" max="7946" width="11.83203125" style="15" bestFit="1" customWidth="1"/>
    <col min="7947" max="7947" width="25.33203125" style="15" customWidth="1"/>
    <col min="7948" max="7948" width="17.33203125" style="15" bestFit="1" customWidth="1"/>
    <col min="7949" max="7949" width="8.1640625" style="15" bestFit="1" customWidth="1"/>
    <col min="7950" max="7950" width="8.5" style="15" bestFit="1" customWidth="1"/>
    <col min="7951" max="7951" width="10.1640625" style="15" customWidth="1"/>
    <col min="7952" max="7952" width="7.6640625" style="15" bestFit="1" customWidth="1"/>
    <col min="7953" max="7953" width="11.5" style="15" customWidth="1"/>
    <col min="7954" max="7954" width="8.1640625" style="15" bestFit="1" customWidth="1"/>
    <col min="7955" max="7955" width="18.33203125" style="15" customWidth="1"/>
    <col min="7956" max="7956" width="7.1640625" style="15" bestFit="1" customWidth="1"/>
    <col min="7957" max="8192" width="9.1640625" style="15"/>
    <col min="8193" max="8193" width="19.1640625" style="15" bestFit="1" customWidth="1"/>
    <col min="8194" max="8195" width="10.1640625" style="15" bestFit="1" customWidth="1"/>
    <col min="8196" max="8196" width="11.1640625" style="15" bestFit="1" customWidth="1"/>
    <col min="8197" max="8198" width="14.33203125" style="15" customWidth="1"/>
    <col min="8199" max="8199" width="20.83203125" style="15" customWidth="1"/>
    <col min="8200" max="8201" width="14.33203125" style="15" customWidth="1"/>
    <col min="8202" max="8202" width="11.83203125" style="15" bestFit="1" customWidth="1"/>
    <col min="8203" max="8203" width="25.33203125" style="15" customWidth="1"/>
    <col min="8204" max="8204" width="17.33203125" style="15" bestFit="1" customWidth="1"/>
    <col min="8205" max="8205" width="8.1640625" style="15" bestFit="1" customWidth="1"/>
    <col min="8206" max="8206" width="8.5" style="15" bestFit="1" customWidth="1"/>
    <col min="8207" max="8207" width="10.1640625" style="15" customWidth="1"/>
    <col min="8208" max="8208" width="7.6640625" style="15" bestFit="1" customWidth="1"/>
    <col min="8209" max="8209" width="11.5" style="15" customWidth="1"/>
    <col min="8210" max="8210" width="8.1640625" style="15" bestFit="1" customWidth="1"/>
    <col min="8211" max="8211" width="18.33203125" style="15" customWidth="1"/>
    <col min="8212" max="8212" width="7.1640625" style="15" bestFit="1" customWidth="1"/>
    <col min="8213" max="8448" width="9.1640625" style="15"/>
    <col min="8449" max="8449" width="19.1640625" style="15" bestFit="1" customWidth="1"/>
    <col min="8450" max="8451" width="10.1640625" style="15" bestFit="1" customWidth="1"/>
    <col min="8452" max="8452" width="11.1640625" style="15" bestFit="1" customWidth="1"/>
    <col min="8453" max="8454" width="14.33203125" style="15" customWidth="1"/>
    <col min="8455" max="8455" width="20.83203125" style="15" customWidth="1"/>
    <col min="8456" max="8457" width="14.33203125" style="15" customWidth="1"/>
    <col min="8458" max="8458" width="11.83203125" style="15" bestFit="1" customWidth="1"/>
    <col min="8459" max="8459" width="25.33203125" style="15" customWidth="1"/>
    <col min="8460" max="8460" width="17.33203125" style="15" bestFit="1" customWidth="1"/>
    <col min="8461" max="8461" width="8.1640625" style="15" bestFit="1" customWidth="1"/>
    <col min="8462" max="8462" width="8.5" style="15" bestFit="1" customWidth="1"/>
    <col min="8463" max="8463" width="10.1640625" style="15" customWidth="1"/>
    <col min="8464" max="8464" width="7.6640625" style="15" bestFit="1" customWidth="1"/>
    <col min="8465" max="8465" width="11.5" style="15" customWidth="1"/>
    <col min="8466" max="8466" width="8.1640625" style="15" bestFit="1" customWidth="1"/>
    <col min="8467" max="8467" width="18.33203125" style="15" customWidth="1"/>
    <col min="8468" max="8468" width="7.1640625" style="15" bestFit="1" customWidth="1"/>
    <col min="8469" max="8704" width="9.1640625" style="15"/>
    <col min="8705" max="8705" width="19.1640625" style="15" bestFit="1" customWidth="1"/>
    <col min="8706" max="8707" width="10.1640625" style="15" bestFit="1" customWidth="1"/>
    <col min="8708" max="8708" width="11.1640625" style="15" bestFit="1" customWidth="1"/>
    <col min="8709" max="8710" width="14.33203125" style="15" customWidth="1"/>
    <col min="8711" max="8711" width="20.83203125" style="15" customWidth="1"/>
    <col min="8712" max="8713" width="14.33203125" style="15" customWidth="1"/>
    <col min="8714" max="8714" width="11.83203125" style="15" bestFit="1" customWidth="1"/>
    <col min="8715" max="8715" width="25.33203125" style="15" customWidth="1"/>
    <col min="8716" max="8716" width="17.33203125" style="15" bestFit="1" customWidth="1"/>
    <col min="8717" max="8717" width="8.1640625" style="15" bestFit="1" customWidth="1"/>
    <col min="8718" max="8718" width="8.5" style="15" bestFit="1" customWidth="1"/>
    <col min="8719" max="8719" width="10.1640625" style="15" customWidth="1"/>
    <col min="8720" max="8720" width="7.6640625" style="15" bestFit="1" customWidth="1"/>
    <col min="8721" max="8721" width="11.5" style="15" customWidth="1"/>
    <col min="8722" max="8722" width="8.1640625" style="15" bestFit="1" customWidth="1"/>
    <col min="8723" max="8723" width="18.33203125" style="15" customWidth="1"/>
    <col min="8724" max="8724" width="7.1640625" style="15" bestFit="1" customWidth="1"/>
    <col min="8725" max="8960" width="9.1640625" style="15"/>
    <col min="8961" max="8961" width="19.1640625" style="15" bestFit="1" customWidth="1"/>
    <col min="8962" max="8963" width="10.1640625" style="15" bestFit="1" customWidth="1"/>
    <col min="8964" max="8964" width="11.1640625" style="15" bestFit="1" customWidth="1"/>
    <col min="8965" max="8966" width="14.33203125" style="15" customWidth="1"/>
    <col min="8967" max="8967" width="20.83203125" style="15" customWidth="1"/>
    <col min="8968" max="8969" width="14.33203125" style="15" customWidth="1"/>
    <col min="8970" max="8970" width="11.83203125" style="15" bestFit="1" customWidth="1"/>
    <col min="8971" max="8971" width="25.33203125" style="15" customWidth="1"/>
    <col min="8972" max="8972" width="17.33203125" style="15" bestFit="1" customWidth="1"/>
    <col min="8973" max="8973" width="8.1640625" style="15" bestFit="1" customWidth="1"/>
    <col min="8974" max="8974" width="8.5" style="15" bestFit="1" customWidth="1"/>
    <col min="8975" max="8975" width="10.1640625" style="15" customWidth="1"/>
    <col min="8976" max="8976" width="7.6640625" style="15" bestFit="1" customWidth="1"/>
    <col min="8977" max="8977" width="11.5" style="15" customWidth="1"/>
    <col min="8978" max="8978" width="8.1640625" style="15" bestFit="1" customWidth="1"/>
    <col min="8979" max="8979" width="18.33203125" style="15" customWidth="1"/>
    <col min="8980" max="8980" width="7.1640625" style="15" bestFit="1" customWidth="1"/>
    <col min="8981" max="9216" width="9.1640625" style="15"/>
    <col min="9217" max="9217" width="19.1640625" style="15" bestFit="1" customWidth="1"/>
    <col min="9218" max="9219" width="10.1640625" style="15" bestFit="1" customWidth="1"/>
    <col min="9220" max="9220" width="11.1640625" style="15" bestFit="1" customWidth="1"/>
    <col min="9221" max="9222" width="14.33203125" style="15" customWidth="1"/>
    <col min="9223" max="9223" width="20.83203125" style="15" customWidth="1"/>
    <col min="9224" max="9225" width="14.33203125" style="15" customWidth="1"/>
    <col min="9226" max="9226" width="11.83203125" style="15" bestFit="1" customWidth="1"/>
    <col min="9227" max="9227" width="25.33203125" style="15" customWidth="1"/>
    <col min="9228" max="9228" width="17.33203125" style="15" bestFit="1" customWidth="1"/>
    <col min="9229" max="9229" width="8.1640625" style="15" bestFit="1" customWidth="1"/>
    <col min="9230" max="9230" width="8.5" style="15" bestFit="1" customWidth="1"/>
    <col min="9231" max="9231" width="10.1640625" style="15" customWidth="1"/>
    <col min="9232" max="9232" width="7.6640625" style="15" bestFit="1" customWidth="1"/>
    <col min="9233" max="9233" width="11.5" style="15" customWidth="1"/>
    <col min="9234" max="9234" width="8.1640625" style="15" bestFit="1" customWidth="1"/>
    <col min="9235" max="9235" width="18.33203125" style="15" customWidth="1"/>
    <col min="9236" max="9236" width="7.1640625" style="15" bestFit="1" customWidth="1"/>
    <col min="9237" max="9472" width="9.1640625" style="15"/>
    <col min="9473" max="9473" width="19.1640625" style="15" bestFit="1" customWidth="1"/>
    <col min="9474" max="9475" width="10.1640625" style="15" bestFit="1" customWidth="1"/>
    <col min="9476" max="9476" width="11.1640625" style="15" bestFit="1" customWidth="1"/>
    <col min="9477" max="9478" width="14.33203125" style="15" customWidth="1"/>
    <col min="9479" max="9479" width="20.83203125" style="15" customWidth="1"/>
    <col min="9480" max="9481" width="14.33203125" style="15" customWidth="1"/>
    <col min="9482" max="9482" width="11.83203125" style="15" bestFit="1" customWidth="1"/>
    <col min="9483" max="9483" width="25.33203125" style="15" customWidth="1"/>
    <col min="9484" max="9484" width="17.33203125" style="15" bestFit="1" customWidth="1"/>
    <col min="9485" max="9485" width="8.1640625" style="15" bestFit="1" customWidth="1"/>
    <col min="9486" max="9486" width="8.5" style="15" bestFit="1" customWidth="1"/>
    <col min="9487" max="9487" width="10.1640625" style="15" customWidth="1"/>
    <col min="9488" max="9488" width="7.6640625" style="15" bestFit="1" customWidth="1"/>
    <col min="9489" max="9489" width="11.5" style="15" customWidth="1"/>
    <col min="9490" max="9490" width="8.1640625" style="15" bestFit="1" customWidth="1"/>
    <col min="9491" max="9491" width="18.33203125" style="15" customWidth="1"/>
    <col min="9492" max="9492" width="7.1640625" style="15" bestFit="1" customWidth="1"/>
    <col min="9493" max="9728" width="9.1640625" style="15"/>
    <col min="9729" max="9729" width="19.1640625" style="15" bestFit="1" customWidth="1"/>
    <col min="9730" max="9731" width="10.1640625" style="15" bestFit="1" customWidth="1"/>
    <col min="9732" max="9732" width="11.1640625" style="15" bestFit="1" customWidth="1"/>
    <col min="9733" max="9734" width="14.33203125" style="15" customWidth="1"/>
    <col min="9735" max="9735" width="20.83203125" style="15" customWidth="1"/>
    <col min="9736" max="9737" width="14.33203125" style="15" customWidth="1"/>
    <col min="9738" max="9738" width="11.83203125" style="15" bestFit="1" customWidth="1"/>
    <col min="9739" max="9739" width="25.33203125" style="15" customWidth="1"/>
    <col min="9740" max="9740" width="17.33203125" style="15" bestFit="1" customWidth="1"/>
    <col min="9741" max="9741" width="8.1640625" style="15" bestFit="1" customWidth="1"/>
    <col min="9742" max="9742" width="8.5" style="15" bestFit="1" customWidth="1"/>
    <col min="9743" max="9743" width="10.1640625" style="15" customWidth="1"/>
    <col min="9744" max="9744" width="7.6640625" style="15" bestFit="1" customWidth="1"/>
    <col min="9745" max="9745" width="11.5" style="15" customWidth="1"/>
    <col min="9746" max="9746" width="8.1640625" style="15" bestFit="1" customWidth="1"/>
    <col min="9747" max="9747" width="18.33203125" style="15" customWidth="1"/>
    <col min="9748" max="9748" width="7.1640625" style="15" bestFit="1" customWidth="1"/>
    <col min="9749" max="9984" width="9.1640625" style="15"/>
    <col min="9985" max="9985" width="19.1640625" style="15" bestFit="1" customWidth="1"/>
    <col min="9986" max="9987" width="10.1640625" style="15" bestFit="1" customWidth="1"/>
    <col min="9988" max="9988" width="11.1640625" style="15" bestFit="1" customWidth="1"/>
    <col min="9989" max="9990" width="14.33203125" style="15" customWidth="1"/>
    <col min="9991" max="9991" width="20.83203125" style="15" customWidth="1"/>
    <col min="9992" max="9993" width="14.33203125" style="15" customWidth="1"/>
    <col min="9994" max="9994" width="11.83203125" style="15" bestFit="1" customWidth="1"/>
    <col min="9995" max="9995" width="25.33203125" style="15" customWidth="1"/>
    <col min="9996" max="9996" width="17.33203125" style="15" bestFit="1" customWidth="1"/>
    <col min="9997" max="9997" width="8.1640625" style="15" bestFit="1" customWidth="1"/>
    <col min="9998" max="9998" width="8.5" style="15" bestFit="1" customWidth="1"/>
    <col min="9999" max="9999" width="10.1640625" style="15" customWidth="1"/>
    <col min="10000" max="10000" width="7.6640625" style="15" bestFit="1" customWidth="1"/>
    <col min="10001" max="10001" width="11.5" style="15" customWidth="1"/>
    <col min="10002" max="10002" width="8.1640625" style="15" bestFit="1" customWidth="1"/>
    <col min="10003" max="10003" width="18.33203125" style="15" customWidth="1"/>
    <col min="10004" max="10004" width="7.1640625" style="15" bestFit="1" customWidth="1"/>
    <col min="10005" max="10240" width="9.1640625" style="15"/>
    <col min="10241" max="10241" width="19.1640625" style="15" bestFit="1" customWidth="1"/>
    <col min="10242" max="10243" width="10.1640625" style="15" bestFit="1" customWidth="1"/>
    <col min="10244" max="10244" width="11.1640625" style="15" bestFit="1" customWidth="1"/>
    <col min="10245" max="10246" width="14.33203125" style="15" customWidth="1"/>
    <col min="10247" max="10247" width="20.83203125" style="15" customWidth="1"/>
    <col min="10248" max="10249" width="14.33203125" style="15" customWidth="1"/>
    <col min="10250" max="10250" width="11.83203125" style="15" bestFit="1" customWidth="1"/>
    <col min="10251" max="10251" width="25.33203125" style="15" customWidth="1"/>
    <col min="10252" max="10252" width="17.33203125" style="15" bestFit="1" customWidth="1"/>
    <col min="10253" max="10253" width="8.1640625" style="15" bestFit="1" customWidth="1"/>
    <col min="10254" max="10254" width="8.5" style="15" bestFit="1" customWidth="1"/>
    <col min="10255" max="10255" width="10.1640625" style="15" customWidth="1"/>
    <col min="10256" max="10256" width="7.6640625" style="15" bestFit="1" customWidth="1"/>
    <col min="10257" max="10257" width="11.5" style="15" customWidth="1"/>
    <col min="10258" max="10258" width="8.1640625" style="15" bestFit="1" customWidth="1"/>
    <col min="10259" max="10259" width="18.33203125" style="15" customWidth="1"/>
    <col min="10260" max="10260" width="7.1640625" style="15" bestFit="1" customWidth="1"/>
    <col min="10261" max="10496" width="9.1640625" style="15"/>
    <col min="10497" max="10497" width="19.1640625" style="15" bestFit="1" customWidth="1"/>
    <col min="10498" max="10499" width="10.1640625" style="15" bestFit="1" customWidth="1"/>
    <col min="10500" max="10500" width="11.1640625" style="15" bestFit="1" customWidth="1"/>
    <col min="10501" max="10502" width="14.33203125" style="15" customWidth="1"/>
    <col min="10503" max="10503" width="20.83203125" style="15" customWidth="1"/>
    <col min="10504" max="10505" width="14.33203125" style="15" customWidth="1"/>
    <col min="10506" max="10506" width="11.83203125" style="15" bestFit="1" customWidth="1"/>
    <col min="10507" max="10507" width="25.33203125" style="15" customWidth="1"/>
    <col min="10508" max="10508" width="17.33203125" style="15" bestFit="1" customWidth="1"/>
    <col min="10509" max="10509" width="8.1640625" style="15" bestFit="1" customWidth="1"/>
    <col min="10510" max="10510" width="8.5" style="15" bestFit="1" customWidth="1"/>
    <col min="10511" max="10511" width="10.1640625" style="15" customWidth="1"/>
    <col min="10512" max="10512" width="7.6640625" style="15" bestFit="1" customWidth="1"/>
    <col min="10513" max="10513" width="11.5" style="15" customWidth="1"/>
    <col min="10514" max="10514" width="8.1640625" style="15" bestFit="1" customWidth="1"/>
    <col min="10515" max="10515" width="18.33203125" style="15" customWidth="1"/>
    <col min="10516" max="10516" width="7.1640625" style="15" bestFit="1" customWidth="1"/>
    <col min="10517" max="10752" width="9.1640625" style="15"/>
    <col min="10753" max="10753" width="19.1640625" style="15" bestFit="1" customWidth="1"/>
    <col min="10754" max="10755" width="10.1640625" style="15" bestFit="1" customWidth="1"/>
    <col min="10756" max="10756" width="11.1640625" style="15" bestFit="1" customWidth="1"/>
    <col min="10757" max="10758" width="14.33203125" style="15" customWidth="1"/>
    <col min="10759" max="10759" width="20.83203125" style="15" customWidth="1"/>
    <col min="10760" max="10761" width="14.33203125" style="15" customWidth="1"/>
    <col min="10762" max="10762" width="11.83203125" style="15" bestFit="1" customWidth="1"/>
    <col min="10763" max="10763" width="25.33203125" style="15" customWidth="1"/>
    <col min="10764" max="10764" width="17.33203125" style="15" bestFit="1" customWidth="1"/>
    <col min="10765" max="10765" width="8.1640625" style="15" bestFit="1" customWidth="1"/>
    <col min="10766" max="10766" width="8.5" style="15" bestFit="1" customWidth="1"/>
    <col min="10767" max="10767" width="10.1640625" style="15" customWidth="1"/>
    <col min="10768" max="10768" width="7.6640625" style="15" bestFit="1" customWidth="1"/>
    <col min="10769" max="10769" width="11.5" style="15" customWidth="1"/>
    <col min="10770" max="10770" width="8.1640625" style="15" bestFit="1" customWidth="1"/>
    <col min="10771" max="10771" width="18.33203125" style="15" customWidth="1"/>
    <col min="10772" max="10772" width="7.1640625" style="15" bestFit="1" customWidth="1"/>
    <col min="10773" max="11008" width="9.1640625" style="15"/>
    <col min="11009" max="11009" width="19.1640625" style="15" bestFit="1" customWidth="1"/>
    <col min="11010" max="11011" width="10.1640625" style="15" bestFit="1" customWidth="1"/>
    <col min="11012" max="11012" width="11.1640625" style="15" bestFit="1" customWidth="1"/>
    <col min="11013" max="11014" width="14.33203125" style="15" customWidth="1"/>
    <col min="11015" max="11015" width="20.83203125" style="15" customWidth="1"/>
    <col min="11016" max="11017" width="14.33203125" style="15" customWidth="1"/>
    <col min="11018" max="11018" width="11.83203125" style="15" bestFit="1" customWidth="1"/>
    <col min="11019" max="11019" width="25.33203125" style="15" customWidth="1"/>
    <col min="11020" max="11020" width="17.33203125" style="15" bestFit="1" customWidth="1"/>
    <col min="11021" max="11021" width="8.1640625" style="15" bestFit="1" customWidth="1"/>
    <col min="11022" max="11022" width="8.5" style="15" bestFit="1" customWidth="1"/>
    <col min="11023" max="11023" width="10.1640625" style="15" customWidth="1"/>
    <col min="11024" max="11024" width="7.6640625" style="15" bestFit="1" customWidth="1"/>
    <col min="11025" max="11025" width="11.5" style="15" customWidth="1"/>
    <col min="11026" max="11026" width="8.1640625" style="15" bestFit="1" customWidth="1"/>
    <col min="11027" max="11027" width="18.33203125" style="15" customWidth="1"/>
    <col min="11028" max="11028" width="7.1640625" style="15" bestFit="1" customWidth="1"/>
    <col min="11029" max="11264" width="9.1640625" style="15"/>
    <col min="11265" max="11265" width="19.1640625" style="15" bestFit="1" customWidth="1"/>
    <col min="11266" max="11267" width="10.1640625" style="15" bestFit="1" customWidth="1"/>
    <col min="11268" max="11268" width="11.1640625" style="15" bestFit="1" customWidth="1"/>
    <col min="11269" max="11270" width="14.33203125" style="15" customWidth="1"/>
    <col min="11271" max="11271" width="20.83203125" style="15" customWidth="1"/>
    <col min="11272" max="11273" width="14.33203125" style="15" customWidth="1"/>
    <col min="11274" max="11274" width="11.83203125" style="15" bestFit="1" customWidth="1"/>
    <col min="11275" max="11275" width="25.33203125" style="15" customWidth="1"/>
    <col min="11276" max="11276" width="17.33203125" style="15" bestFit="1" customWidth="1"/>
    <col min="11277" max="11277" width="8.1640625" style="15" bestFit="1" customWidth="1"/>
    <col min="11278" max="11278" width="8.5" style="15" bestFit="1" customWidth="1"/>
    <col min="11279" max="11279" width="10.1640625" style="15" customWidth="1"/>
    <col min="11280" max="11280" width="7.6640625" style="15" bestFit="1" customWidth="1"/>
    <col min="11281" max="11281" width="11.5" style="15" customWidth="1"/>
    <col min="11282" max="11282" width="8.1640625" style="15" bestFit="1" customWidth="1"/>
    <col min="11283" max="11283" width="18.33203125" style="15" customWidth="1"/>
    <col min="11284" max="11284" width="7.1640625" style="15" bestFit="1" customWidth="1"/>
    <col min="11285" max="11520" width="9.1640625" style="15"/>
    <col min="11521" max="11521" width="19.1640625" style="15" bestFit="1" customWidth="1"/>
    <col min="11522" max="11523" width="10.1640625" style="15" bestFit="1" customWidth="1"/>
    <col min="11524" max="11524" width="11.1640625" style="15" bestFit="1" customWidth="1"/>
    <col min="11525" max="11526" width="14.33203125" style="15" customWidth="1"/>
    <col min="11527" max="11527" width="20.83203125" style="15" customWidth="1"/>
    <col min="11528" max="11529" width="14.33203125" style="15" customWidth="1"/>
    <col min="11530" max="11530" width="11.83203125" style="15" bestFit="1" customWidth="1"/>
    <col min="11531" max="11531" width="25.33203125" style="15" customWidth="1"/>
    <col min="11532" max="11532" width="17.33203125" style="15" bestFit="1" customWidth="1"/>
    <col min="11533" max="11533" width="8.1640625" style="15" bestFit="1" customWidth="1"/>
    <col min="11534" max="11534" width="8.5" style="15" bestFit="1" customWidth="1"/>
    <col min="11535" max="11535" width="10.1640625" style="15" customWidth="1"/>
    <col min="11536" max="11536" width="7.6640625" style="15" bestFit="1" customWidth="1"/>
    <col min="11537" max="11537" width="11.5" style="15" customWidth="1"/>
    <col min="11538" max="11538" width="8.1640625" style="15" bestFit="1" customWidth="1"/>
    <col min="11539" max="11539" width="18.33203125" style="15" customWidth="1"/>
    <col min="11540" max="11540" width="7.1640625" style="15" bestFit="1" customWidth="1"/>
    <col min="11541" max="11776" width="9.1640625" style="15"/>
    <col min="11777" max="11777" width="19.1640625" style="15" bestFit="1" customWidth="1"/>
    <col min="11778" max="11779" width="10.1640625" style="15" bestFit="1" customWidth="1"/>
    <col min="11780" max="11780" width="11.1640625" style="15" bestFit="1" customWidth="1"/>
    <col min="11781" max="11782" width="14.33203125" style="15" customWidth="1"/>
    <col min="11783" max="11783" width="20.83203125" style="15" customWidth="1"/>
    <col min="11784" max="11785" width="14.33203125" style="15" customWidth="1"/>
    <col min="11786" max="11786" width="11.83203125" style="15" bestFit="1" customWidth="1"/>
    <col min="11787" max="11787" width="25.33203125" style="15" customWidth="1"/>
    <col min="11788" max="11788" width="17.33203125" style="15" bestFit="1" customWidth="1"/>
    <col min="11789" max="11789" width="8.1640625" style="15" bestFit="1" customWidth="1"/>
    <col min="11790" max="11790" width="8.5" style="15" bestFit="1" customWidth="1"/>
    <col min="11791" max="11791" width="10.1640625" style="15" customWidth="1"/>
    <col min="11792" max="11792" width="7.6640625" style="15" bestFit="1" customWidth="1"/>
    <col min="11793" max="11793" width="11.5" style="15" customWidth="1"/>
    <col min="11794" max="11794" width="8.1640625" style="15" bestFit="1" customWidth="1"/>
    <col min="11795" max="11795" width="18.33203125" style="15" customWidth="1"/>
    <col min="11796" max="11796" width="7.1640625" style="15" bestFit="1" customWidth="1"/>
    <col min="11797" max="12032" width="9.1640625" style="15"/>
    <col min="12033" max="12033" width="19.1640625" style="15" bestFit="1" customWidth="1"/>
    <col min="12034" max="12035" width="10.1640625" style="15" bestFit="1" customWidth="1"/>
    <col min="12036" max="12036" width="11.1640625" style="15" bestFit="1" customWidth="1"/>
    <col min="12037" max="12038" width="14.33203125" style="15" customWidth="1"/>
    <col min="12039" max="12039" width="20.83203125" style="15" customWidth="1"/>
    <col min="12040" max="12041" width="14.33203125" style="15" customWidth="1"/>
    <col min="12042" max="12042" width="11.83203125" style="15" bestFit="1" customWidth="1"/>
    <col min="12043" max="12043" width="25.33203125" style="15" customWidth="1"/>
    <col min="12044" max="12044" width="17.33203125" style="15" bestFit="1" customWidth="1"/>
    <col min="12045" max="12045" width="8.1640625" style="15" bestFit="1" customWidth="1"/>
    <col min="12046" max="12046" width="8.5" style="15" bestFit="1" customWidth="1"/>
    <col min="12047" max="12047" width="10.1640625" style="15" customWidth="1"/>
    <col min="12048" max="12048" width="7.6640625" style="15" bestFit="1" customWidth="1"/>
    <col min="12049" max="12049" width="11.5" style="15" customWidth="1"/>
    <col min="12050" max="12050" width="8.1640625" style="15" bestFit="1" customWidth="1"/>
    <col min="12051" max="12051" width="18.33203125" style="15" customWidth="1"/>
    <col min="12052" max="12052" width="7.1640625" style="15" bestFit="1" customWidth="1"/>
    <col min="12053" max="12288" width="9.1640625" style="15"/>
    <col min="12289" max="12289" width="19.1640625" style="15" bestFit="1" customWidth="1"/>
    <col min="12290" max="12291" width="10.1640625" style="15" bestFit="1" customWidth="1"/>
    <col min="12292" max="12292" width="11.1640625" style="15" bestFit="1" customWidth="1"/>
    <col min="12293" max="12294" width="14.33203125" style="15" customWidth="1"/>
    <col min="12295" max="12295" width="20.83203125" style="15" customWidth="1"/>
    <col min="12296" max="12297" width="14.33203125" style="15" customWidth="1"/>
    <col min="12298" max="12298" width="11.83203125" style="15" bestFit="1" customWidth="1"/>
    <col min="12299" max="12299" width="25.33203125" style="15" customWidth="1"/>
    <col min="12300" max="12300" width="17.33203125" style="15" bestFit="1" customWidth="1"/>
    <col min="12301" max="12301" width="8.1640625" style="15" bestFit="1" customWidth="1"/>
    <col min="12302" max="12302" width="8.5" style="15" bestFit="1" customWidth="1"/>
    <col min="12303" max="12303" width="10.1640625" style="15" customWidth="1"/>
    <col min="12304" max="12304" width="7.6640625" style="15" bestFit="1" customWidth="1"/>
    <col min="12305" max="12305" width="11.5" style="15" customWidth="1"/>
    <col min="12306" max="12306" width="8.1640625" style="15" bestFit="1" customWidth="1"/>
    <col min="12307" max="12307" width="18.33203125" style="15" customWidth="1"/>
    <col min="12308" max="12308" width="7.1640625" style="15" bestFit="1" customWidth="1"/>
    <col min="12309" max="12544" width="9.1640625" style="15"/>
    <col min="12545" max="12545" width="19.1640625" style="15" bestFit="1" customWidth="1"/>
    <col min="12546" max="12547" width="10.1640625" style="15" bestFit="1" customWidth="1"/>
    <col min="12548" max="12548" width="11.1640625" style="15" bestFit="1" customWidth="1"/>
    <col min="12549" max="12550" width="14.33203125" style="15" customWidth="1"/>
    <col min="12551" max="12551" width="20.83203125" style="15" customWidth="1"/>
    <col min="12552" max="12553" width="14.33203125" style="15" customWidth="1"/>
    <col min="12554" max="12554" width="11.83203125" style="15" bestFit="1" customWidth="1"/>
    <col min="12555" max="12555" width="25.33203125" style="15" customWidth="1"/>
    <col min="12556" max="12556" width="17.33203125" style="15" bestFit="1" customWidth="1"/>
    <col min="12557" max="12557" width="8.1640625" style="15" bestFit="1" customWidth="1"/>
    <col min="12558" max="12558" width="8.5" style="15" bestFit="1" customWidth="1"/>
    <col min="12559" max="12559" width="10.1640625" style="15" customWidth="1"/>
    <col min="12560" max="12560" width="7.6640625" style="15" bestFit="1" customWidth="1"/>
    <col min="12561" max="12561" width="11.5" style="15" customWidth="1"/>
    <col min="12562" max="12562" width="8.1640625" style="15" bestFit="1" customWidth="1"/>
    <col min="12563" max="12563" width="18.33203125" style="15" customWidth="1"/>
    <col min="12564" max="12564" width="7.1640625" style="15" bestFit="1" customWidth="1"/>
    <col min="12565" max="12800" width="9.1640625" style="15"/>
    <col min="12801" max="12801" width="19.1640625" style="15" bestFit="1" customWidth="1"/>
    <col min="12802" max="12803" width="10.1640625" style="15" bestFit="1" customWidth="1"/>
    <col min="12804" max="12804" width="11.1640625" style="15" bestFit="1" customWidth="1"/>
    <col min="12805" max="12806" width="14.33203125" style="15" customWidth="1"/>
    <col min="12807" max="12807" width="20.83203125" style="15" customWidth="1"/>
    <col min="12808" max="12809" width="14.33203125" style="15" customWidth="1"/>
    <col min="12810" max="12810" width="11.83203125" style="15" bestFit="1" customWidth="1"/>
    <col min="12811" max="12811" width="25.33203125" style="15" customWidth="1"/>
    <col min="12812" max="12812" width="17.33203125" style="15" bestFit="1" customWidth="1"/>
    <col min="12813" max="12813" width="8.1640625" style="15" bestFit="1" customWidth="1"/>
    <col min="12814" max="12814" width="8.5" style="15" bestFit="1" customWidth="1"/>
    <col min="12815" max="12815" width="10.1640625" style="15" customWidth="1"/>
    <col min="12816" max="12816" width="7.6640625" style="15" bestFit="1" customWidth="1"/>
    <col min="12817" max="12817" width="11.5" style="15" customWidth="1"/>
    <col min="12818" max="12818" width="8.1640625" style="15" bestFit="1" customWidth="1"/>
    <col min="12819" max="12819" width="18.33203125" style="15" customWidth="1"/>
    <col min="12820" max="12820" width="7.1640625" style="15" bestFit="1" customWidth="1"/>
    <col min="12821" max="13056" width="9.1640625" style="15"/>
    <col min="13057" max="13057" width="19.1640625" style="15" bestFit="1" customWidth="1"/>
    <col min="13058" max="13059" width="10.1640625" style="15" bestFit="1" customWidth="1"/>
    <col min="13060" max="13060" width="11.1640625" style="15" bestFit="1" customWidth="1"/>
    <col min="13061" max="13062" width="14.33203125" style="15" customWidth="1"/>
    <col min="13063" max="13063" width="20.83203125" style="15" customWidth="1"/>
    <col min="13064" max="13065" width="14.33203125" style="15" customWidth="1"/>
    <col min="13066" max="13066" width="11.83203125" style="15" bestFit="1" customWidth="1"/>
    <col min="13067" max="13067" width="25.33203125" style="15" customWidth="1"/>
    <col min="13068" max="13068" width="17.33203125" style="15" bestFit="1" customWidth="1"/>
    <col min="13069" max="13069" width="8.1640625" style="15" bestFit="1" customWidth="1"/>
    <col min="13070" max="13070" width="8.5" style="15" bestFit="1" customWidth="1"/>
    <col min="13071" max="13071" width="10.1640625" style="15" customWidth="1"/>
    <col min="13072" max="13072" width="7.6640625" style="15" bestFit="1" customWidth="1"/>
    <col min="13073" max="13073" width="11.5" style="15" customWidth="1"/>
    <col min="13074" max="13074" width="8.1640625" style="15" bestFit="1" customWidth="1"/>
    <col min="13075" max="13075" width="18.33203125" style="15" customWidth="1"/>
    <col min="13076" max="13076" width="7.1640625" style="15" bestFit="1" customWidth="1"/>
    <col min="13077" max="13312" width="9.1640625" style="15"/>
    <col min="13313" max="13313" width="19.1640625" style="15" bestFit="1" customWidth="1"/>
    <col min="13314" max="13315" width="10.1640625" style="15" bestFit="1" customWidth="1"/>
    <col min="13316" max="13316" width="11.1640625" style="15" bestFit="1" customWidth="1"/>
    <col min="13317" max="13318" width="14.33203125" style="15" customWidth="1"/>
    <col min="13319" max="13319" width="20.83203125" style="15" customWidth="1"/>
    <col min="13320" max="13321" width="14.33203125" style="15" customWidth="1"/>
    <col min="13322" max="13322" width="11.83203125" style="15" bestFit="1" customWidth="1"/>
    <col min="13323" max="13323" width="25.33203125" style="15" customWidth="1"/>
    <col min="13324" max="13324" width="17.33203125" style="15" bestFit="1" customWidth="1"/>
    <col min="13325" max="13325" width="8.1640625" style="15" bestFit="1" customWidth="1"/>
    <col min="13326" max="13326" width="8.5" style="15" bestFit="1" customWidth="1"/>
    <col min="13327" max="13327" width="10.1640625" style="15" customWidth="1"/>
    <col min="13328" max="13328" width="7.6640625" style="15" bestFit="1" customWidth="1"/>
    <col min="13329" max="13329" width="11.5" style="15" customWidth="1"/>
    <col min="13330" max="13330" width="8.1640625" style="15" bestFit="1" customWidth="1"/>
    <col min="13331" max="13331" width="18.33203125" style="15" customWidth="1"/>
    <col min="13332" max="13332" width="7.1640625" style="15" bestFit="1" customWidth="1"/>
    <col min="13333" max="13568" width="9.1640625" style="15"/>
    <col min="13569" max="13569" width="19.1640625" style="15" bestFit="1" customWidth="1"/>
    <col min="13570" max="13571" width="10.1640625" style="15" bestFit="1" customWidth="1"/>
    <col min="13572" max="13572" width="11.1640625" style="15" bestFit="1" customWidth="1"/>
    <col min="13573" max="13574" width="14.33203125" style="15" customWidth="1"/>
    <col min="13575" max="13575" width="20.83203125" style="15" customWidth="1"/>
    <col min="13576" max="13577" width="14.33203125" style="15" customWidth="1"/>
    <col min="13578" max="13578" width="11.83203125" style="15" bestFit="1" customWidth="1"/>
    <col min="13579" max="13579" width="25.33203125" style="15" customWidth="1"/>
    <col min="13580" max="13580" width="17.33203125" style="15" bestFit="1" customWidth="1"/>
    <col min="13581" max="13581" width="8.1640625" style="15" bestFit="1" customWidth="1"/>
    <col min="13582" max="13582" width="8.5" style="15" bestFit="1" customWidth="1"/>
    <col min="13583" max="13583" width="10.1640625" style="15" customWidth="1"/>
    <col min="13584" max="13584" width="7.6640625" style="15" bestFit="1" customWidth="1"/>
    <col min="13585" max="13585" width="11.5" style="15" customWidth="1"/>
    <col min="13586" max="13586" width="8.1640625" style="15" bestFit="1" customWidth="1"/>
    <col min="13587" max="13587" width="18.33203125" style="15" customWidth="1"/>
    <col min="13588" max="13588" width="7.1640625" style="15" bestFit="1" customWidth="1"/>
    <col min="13589" max="13824" width="9.1640625" style="15"/>
    <col min="13825" max="13825" width="19.1640625" style="15" bestFit="1" customWidth="1"/>
    <col min="13826" max="13827" width="10.1640625" style="15" bestFit="1" customWidth="1"/>
    <col min="13828" max="13828" width="11.1640625" style="15" bestFit="1" customWidth="1"/>
    <col min="13829" max="13830" width="14.33203125" style="15" customWidth="1"/>
    <col min="13831" max="13831" width="20.83203125" style="15" customWidth="1"/>
    <col min="13832" max="13833" width="14.33203125" style="15" customWidth="1"/>
    <col min="13834" max="13834" width="11.83203125" style="15" bestFit="1" customWidth="1"/>
    <col min="13835" max="13835" width="25.33203125" style="15" customWidth="1"/>
    <col min="13836" max="13836" width="17.33203125" style="15" bestFit="1" customWidth="1"/>
    <col min="13837" max="13837" width="8.1640625" style="15" bestFit="1" customWidth="1"/>
    <col min="13838" max="13838" width="8.5" style="15" bestFit="1" customWidth="1"/>
    <col min="13839" max="13839" width="10.1640625" style="15" customWidth="1"/>
    <col min="13840" max="13840" width="7.6640625" style="15" bestFit="1" customWidth="1"/>
    <col min="13841" max="13841" width="11.5" style="15" customWidth="1"/>
    <col min="13842" max="13842" width="8.1640625" style="15" bestFit="1" customWidth="1"/>
    <col min="13843" max="13843" width="18.33203125" style="15" customWidth="1"/>
    <col min="13844" max="13844" width="7.1640625" style="15" bestFit="1" customWidth="1"/>
    <col min="13845" max="14080" width="9.1640625" style="15"/>
    <col min="14081" max="14081" width="19.1640625" style="15" bestFit="1" customWidth="1"/>
    <col min="14082" max="14083" width="10.1640625" style="15" bestFit="1" customWidth="1"/>
    <col min="14084" max="14084" width="11.1640625" style="15" bestFit="1" customWidth="1"/>
    <col min="14085" max="14086" width="14.33203125" style="15" customWidth="1"/>
    <col min="14087" max="14087" width="20.83203125" style="15" customWidth="1"/>
    <col min="14088" max="14089" width="14.33203125" style="15" customWidth="1"/>
    <col min="14090" max="14090" width="11.83203125" style="15" bestFit="1" customWidth="1"/>
    <col min="14091" max="14091" width="25.33203125" style="15" customWidth="1"/>
    <col min="14092" max="14092" width="17.33203125" style="15" bestFit="1" customWidth="1"/>
    <col min="14093" max="14093" width="8.1640625" style="15" bestFit="1" customWidth="1"/>
    <col min="14094" max="14094" width="8.5" style="15" bestFit="1" customWidth="1"/>
    <col min="14095" max="14095" width="10.1640625" style="15" customWidth="1"/>
    <col min="14096" max="14096" width="7.6640625" style="15" bestFit="1" customWidth="1"/>
    <col min="14097" max="14097" width="11.5" style="15" customWidth="1"/>
    <col min="14098" max="14098" width="8.1640625" style="15" bestFit="1" customWidth="1"/>
    <col min="14099" max="14099" width="18.33203125" style="15" customWidth="1"/>
    <col min="14100" max="14100" width="7.1640625" style="15" bestFit="1" customWidth="1"/>
    <col min="14101" max="14336" width="9.1640625" style="15"/>
    <col min="14337" max="14337" width="19.1640625" style="15" bestFit="1" customWidth="1"/>
    <col min="14338" max="14339" width="10.1640625" style="15" bestFit="1" customWidth="1"/>
    <col min="14340" max="14340" width="11.1640625" style="15" bestFit="1" customWidth="1"/>
    <col min="14341" max="14342" width="14.33203125" style="15" customWidth="1"/>
    <col min="14343" max="14343" width="20.83203125" style="15" customWidth="1"/>
    <col min="14344" max="14345" width="14.33203125" style="15" customWidth="1"/>
    <col min="14346" max="14346" width="11.83203125" style="15" bestFit="1" customWidth="1"/>
    <col min="14347" max="14347" width="25.33203125" style="15" customWidth="1"/>
    <col min="14348" max="14348" width="17.33203125" style="15" bestFit="1" customWidth="1"/>
    <col min="14349" max="14349" width="8.1640625" style="15" bestFit="1" customWidth="1"/>
    <col min="14350" max="14350" width="8.5" style="15" bestFit="1" customWidth="1"/>
    <col min="14351" max="14351" width="10.1640625" style="15" customWidth="1"/>
    <col min="14352" max="14352" width="7.6640625" style="15" bestFit="1" customWidth="1"/>
    <col min="14353" max="14353" width="11.5" style="15" customWidth="1"/>
    <col min="14354" max="14354" width="8.1640625" style="15" bestFit="1" customWidth="1"/>
    <col min="14355" max="14355" width="18.33203125" style="15" customWidth="1"/>
    <col min="14356" max="14356" width="7.1640625" style="15" bestFit="1" customWidth="1"/>
    <col min="14357" max="14592" width="9.1640625" style="15"/>
    <col min="14593" max="14593" width="19.1640625" style="15" bestFit="1" customWidth="1"/>
    <col min="14594" max="14595" width="10.1640625" style="15" bestFit="1" customWidth="1"/>
    <col min="14596" max="14596" width="11.1640625" style="15" bestFit="1" customWidth="1"/>
    <col min="14597" max="14598" width="14.33203125" style="15" customWidth="1"/>
    <col min="14599" max="14599" width="20.83203125" style="15" customWidth="1"/>
    <col min="14600" max="14601" width="14.33203125" style="15" customWidth="1"/>
    <col min="14602" max="14602" width="11.83203125" style="15" bestFit="1" customWidth="1"/>
    <col min="14603" max="14603" width="25.33203125" style="15" customWidth="1"/>
    <col min="14604" max="14604" width="17.33203125" style="15" bestFit="1" customWidth="1"/>
    <col min="14605" max="14605" width="8.1640625" style="15" bestFit="1" customWidth="1"/>
    <col min="14606" max="14606" width="8.5" style="15" bestFit="1" customWidth="1"/>
    <col min="14607" max="14607" width="10.1640625" style="15" customWidth="1"/>
    <col min="14608" max="14608" width="7.6640625" style="15" bestFit="1" customWidth="1"/>
    <col min="14609" max="14609" width="11.5" style="15" customWidth="1"/>
    <col min="14610" max="14610" width="8.1640625" style="15" bestFit="1" customWidth="1"/>
    <col min="14611" max="14611" width="18.33203125" style="15" customWidth="1"/>
    <col min="14612" max="14612" width="7.1640625" style="15" bestFit="1" customWidth="1"/>
    <col min="14613" max="14848" width="9.1640625" style="15"/>
    <col min="14849" max="14849" width="19.1640625" style="15" bestFit="1" customWidth="1"/>
    <col min="14850" max="14851" width="10.1640625" style="15" bestFit="1" customWidth="1"/>
    <col min="14852" max="14852" width="11.1640625" style="15" bestFit="1" customWidth="1"/>
    <col min="14853" max="14854" width="14.33203125" style="15" customWidth="1"/>
    <col min="14855" max="14855" width="20.83203125" style="15" customWidth="1"/>
    <col min="14856" max="14857" width="14.33203125" style="15" customWidth="1"/>
    <col min="14858" max="14858" width="11.83203125" style="15" bestFit="1" customWidth="1"/>
    <col min="14859" max="14859" width="25.33203125" style="15" customWidth="1"/>
    <col min="14860" max="14860" width="17.33203125" style="15" bestFit="1" customWidth="1"/>
    <col min="14861" max="14861" width="8.1640625" style="15" bestFit="1" customWidth="1"/>
    <col min="14862" max="14862" width="8.5" style="15" bestFit="1" customWidth="1"/>
    <col min="14863" max="14863" width="10.1640625" style="15" customWidth="1"/>
    <col min="14864" max="14864" width="7.6640625" style="15" bestFit="1" customWidth="1"/>
    <col min="14865" max="14865" width="11.5" style="15" customWidth="1"/>
    <col min="14866" max="14866" width="8.1640625" style="15" bestFit="1" customWidth="1"/>
    <col min="14867" max="14867" width="18.33203125" style="15" customWidth="1"/>
    <col min="14868" max="14868" width="7.1640625" style="15" bestFit="1" customWidth="1"/>
    <col min="14869" max="15104" width="9.1640625" style="15"/>
    <col min="15105" max="15105" width="19.1640625" style="15" bestFit="1" customWidth="1"/>
    <col min="15106" max="15107" width="10.1640625" style="15" bestFit="1" customWidth="1"/>
    <col min="15108" max="15108" width="11.1640625" style="15" bestFit="1" customWidth="1"/>
    <col min="15109" max="15110" width="14.33203125" style="15" customWidth="1"/>
    <col min="15111" max="15111" width="20.83203125" style="15" customWidth="1"/>
    <col min="15112" max="15113" width="14.33203125" style="15" customWidth="1"/>
    <col min="15114" max="15114" width="11.83203125" style="15" bestFit="1" customWidth="1"/>
    <col min="15115" max="15115" width="25.33203125" style="15" customWidth="1"/>
    <col min="15116" max="15116" width="17.33203125" style="15" bestFit="1" customWidth="1"/>
    <col min="15117" max="15117" width="8.1640625" style="15" bestFit="1" customWidth="1"/>
    <col min="15118" max="15118" width="8.5" style="15" bestFit="1" customWidth="1"/>
    <col min="15119" max="15119" width="10.1640625" style="15" customWidth="1"/>
    <col min="15120" max="15120" width="7.6640625" style="15" bestFit="1" customWidth="1"/>
    <col min="15121" max="15121" width="11.5" style="15" customWidth="1"/>
    <col min="15122" max="15122" width="8.1640625" style="15" bestFit="1" customWidth="1"/>
    <col min="15123" max="15123" width="18.33203125" style="15" customWidth="1"/>
    <col min="15124" max="15124" width="7.1640625" style="15" bestFit="1" customWidth="1"/>
    <col min="15125" max="15360" width="9.1640625" style="15"/>
    <col min="15361" max="15361" width="19.1640625" style="15" bestFit="1" customWidth="1"/>
    <col min="15362" max="15363" width="10.1640625" style="15" bestFit="1" customWidth="1"/>
    <col min="15364" max="15364" width="11.1640625" style="15" bestFit="1" customWidth="1"/>
    <col min="15365" max="15366" width="14.33203125" style="15" customWidth="1"/>
    <col min="15367" max="15367" width="20.83203125" style="15" customWidth="1"/>
    <col min="15368" max="15369" width="14.33203125" style="15" customWidth="1"/>
    <col min="15370" max="15370" width="11.83203125" style="15" bestFit="1" customWidth="1"/>
    <col min="15371" max="15371" width="25.33203125" style="15" customWidth="1"/>
    <col min="15372" max="15372" width="17.33203125" style="15" bestFit="1" customWidth="1"/>
    <col min="15373" max="15373" width="8.1640625" style="15" bestFit="1" customWidth="1"/>
    <col min="15374" max="15374" width="8.5" style="15" bestFit="1" customWidth="1"/>
    <col min="15375" max="15375" width="10.1640625" style="15" customWidth="1"/>
    <col min="15376" max="15376" width="7.6640625" style="15" bestFit="1" customWidth="1"/>
    <col min="15377" max="15377" width="11.5" style="15" customWidth="1"/>
    <col min="15378" max="15378" width="8.1640625" style="15" bestFit="1" customWidth="1"/>
    <col min="15379" max="15379" width="18.33203125" style="15" customWidth="1"/>
    <col min="15380" max="15380" width="7.1640625" style="15" bestFit="1" customWidth="1"/>
    <col min="15381" max="15616" width="9.1640625" style="15"/>
    <col min="15617" max="15617" width="19.1640625" style="15" bestFit="1" customWidth="1"/>
    <col min="15618" max="15619" width="10.1640625" style="15" bestFit="1" customWidth="1"/>
    <col min="15620" max="15620" width="11.1640625" style="15" bestFit="1" customWidth="1"/>
    <col min="15621" max="15622" width="14.33203125" style="15" customWidth="1"/>
    <col min="15623" max="15623" width="20.83203125" style="15" customWidth="1"/>
    <col min="15624" max="15625" width="14.33203125" style="15" customWidth="1"/>
    <col min="15626" max="15626" width="11.83203125" style="15" bestFit="1" customWidth="1"/>
    <col min="15627" max="15627" width="25.33203125" style="15" customWidth="1"/>
    <col min="15628" max="15628" width="17.33203125" style="15" bestFit="1" customWidth="1"/>
    <col min="15629" max="15629" width="8.1640625" style="15" bestFit="1" customWidth="1"/>
    <col min="15630" max="15630" width="8.5" style="15" bestFit="1" customWidth="1"/>
    <col min="15631" max="15631" width="10.1640625" style="15" customWidth="1"/>
    <col min="15632" max="15632" width="7.6640625" style="15" bestFit="1" customWidth="1"/>
    <col min="15633" max="15633" width="11.5" style="15" customWidth="1"/>
    <col min="15634" max="15634" width="8.1640625" style="15" bestFit="1" customWidth="1"/>
    <col min="15635" max="15635" width="18.33203125" style="15" customWidth="1"/>
    <col min="15636" max="15636" width="7.1640625" style="15" bestFit="1" customWidth="1"/>
    <col min="15637" max="15872" width="9.1640625" style="15"/>
    <col min="15873" max="15873" width="19.1640625" style="15" bestFit="1" customWidth="1"/>
    <col min="15874" max="15875" width="10.1640625" style="15" bestFit="1" customWidth="1"/>
    <col min="15876" max="15876" width="11.1640625" style="15" bestFit="1" customWidth="1"/>
    <col min="15877" max="15878" width="14.33203125" style="15" customWidth="1"/>
    <col min="15879" max="15879" width="20.83203125" style="15" customWidth="1"/>
    <col min="15880" max="15881" width="14.33203125" style="15" customWidth="1"/>
    <col min="15882" max="15882" width="11.83203125" style="15" bestFit="1" customWidth="1"/>
    <col min="15883" max="15883" width="25.33203125" style="15" customWidth="1"/>
    <col min="15884" max="15884" width="17.33203125" style="15" bestFit="1" customWidth="1"/>
    <col min="15885" max="15885" width="8.1640625" style="15" bestFit="1" customWidth="1"/>
    <col min="15886" max="15886" width="8.5" style="15" bestFit="1" customWidth="1"/>
    <col min="15887" max="15887" width="10.1640625" style="15" customWidth="1"/>
    <col min="15888" max="15888" width="7.6640625" style="15" bestFit="1" customWidth="1"/>
    <col min="15889" max="15889" width="11.5" style="15" customWidth="1"/>
    <col min="15890" max="15890" width="8.1640625" style="15" bestFit="1" customWidth="1"/>
    <col min="15891" max="15891" width="18.33203125" style="15" customWidth="1"/>
    <col min="15892" max="15892" width="7.1640625" style="15" bestFit="1" customWidth="1"/>
    <col min="15893" max="16128" width="9.1640625" style="15"/>
    <col min="16129" max="16129" width="19.1640625" style="15" bestFit="1" customWidth="1"/>
    <col min="16130" max="16131" width="10.1640625" style="15" bestFit="1" customWidth="1"/>
    <col min="16132" max="16132" width="11.1640625" style="15" bestFit="1" customWidth="1"/>
    <col min="16133" max="16134" width="14.33203125" style="15" customWidth="1"/>
    <col min="16135" max="16135" width="20.83203125" style="15" customWidth="1"/>
    <col min="16136" max="16137" width="14.33203125" style="15" customWidth="1"/>
    <col min="16138" max="16138" width="11.83203125" style="15" bestFit="1" customWidth="1"/>
    <col min="16139" max="16139" width="25.33203125" style="15" customWidth="1"/>
    <col min="16140" max="16140" width="17.33203125" style="15" bestFit="1" customWidth="1"/>
    <col min="16141" max="16141" width="8.1640625" style="15" bestFit="1" customWidth="1"/>
    <col min="16142" max="16142" width="8.5" style="15" bestFit="1" customWidth="1"/>
    <col min="16143" max="16143" width="10.1640625" style="15" customWidth="1"/>
    <col min="16144" max="16144" width="7.6640625" style="15" bestFit="1" customWidth="1"/>
    <col min="16145" max="16145" width="11.5" style="15" customWidth="1"/>
    <col min="16146" max="16146" width="8.1640625" style="15" bestFit="1" customWidth="1"/>
    <col min="16147" max="16147" width="18.33203125" style="15" customWidth="1"/>
    <col min="16148" max="16148" width="7.1640625" style="15" bestFit="1" customWidth="1"/>
    <col min="16149" max="16384" width="9.1640625" style="15"/>
  </cols>
  <sheetData>
    <row r="1" spans="1:20" s="29" customFormat="1">
      <c r="E1" s="54"/>
      <c r="F1" s="29" t="s">
        <v>95</v>
      </c>
      <c r="G1" s="29" t="s">
        <v>96</v>
      </c>
      <c r="H1" s="29" t="s">
        <v>97</v>
      </c>
      <c r="I1" s="29" t="s">
        <v>98</v>
      </c>
      <c r="J1" s="29" t="s">
        <v>99</v>
      </c>
      <c r="K1" s="29" t="s">
        <v>100</v>
      </c>
      <c r="L1" s="29" t="s">
        <v>101</v>
      </c>
      <c r="M1" s="29" t="s">
        <v>102</v>
      </c>
      <c r="N1" s="29" t="s">
        <v>103</v>
      </c>
      <c r="O1" s="29" t="s">
        <v>104</v>
      </c>
    </row>
    <row r="2" spans="1:20">
      <c r="F2" s="15">
        <f>SUM(F5:F55)</f>
        <v>0.2220916561777394</v>
      </c>
      <c r="G2" s="15">
        <v>-4.3855989968612485</v>
      </c>
      <c r="H2" s="15">
        <v>1.0184368503283356</v>
      </c>
      <c r="I2" s="15">
        <v>0.47506483048952225</v>
      </c>
      <c r="J2" s="15">
        <v>-3.3827244823829788E-3</v>
      </c>
      <c r="K2" s="15">
        <v>8.560793727290548E-4</v>
      </c>
      <c r="L2" s="15">
        <v>7.3519788222515207E-3</v>
      </c>
      <c r="M2" s="15">
        <v>-7.8351635336196043E-3</v>
      </c>
      <c r="N2" s="15">
        <v>-2.5694581659409924E-3</v>
      </c>
      <c r="O2" s="15">
        <v>-0.58423326189914548</v>
      </c>
    </row>
    <row r="4" spans="1:20" s="90" customFormat="1">
      <c r="B4" s="90" t="s">
        <v>114</v>
      </c>
      <c r="C4" s="90" t="s">
        <v>115</v>
      </c>
      <c r="D4" s="90" t="s">
        <v>0</v>
      </c>
      <c r="E4" s="91" t="s">
        <v>116</v>
      </c>
      <c r="F4" s="90" t="s">
        <v>106</v>
      </c>
      <c r="G4" s="90" t="s">
        <v>105</v>
      </c>
      <c r="H4" s="90" t="s">
        <v>117</v>
      </c>
      <c r="I4" s="90" t="s">
        <v>118</v>
      </c>
      <c r="J4" s="90" t="s">
        <v>9</v>
      </c>
      <c r="K4" s="90" t="s">
        <v>7</v>
      </c>
      <c r="L4" s="90" t="s">
        <v>6</v>
      </c>
      <c r="M4" s="90" t="s">
        <v>1</v>
      </c>
      <c r="N4" s="90" t="s">
        <v>2</v>
      </c>
      <c r="O4" s="90" t="s">
        <v>10</v>
      </c>
      <c r="P4" s="90" t="s">
        <v>3</v>
      </c>
      <c r="Q4" s="90" t="s">
        <v>11</v>
      </c>
      <c r="R4" s="90" t="s">
        <v>4</v>
      </c>
      <c r="S4" s="90" t="s">
        <v>8</v>
      </c>
      <c r="T4" s="90" t="s">
        <v>5</v>
      </c>
    </row>
    <row r="5" spans="1:20">
      <c r="A5" s="92" t="s">
        <v>119</v>
      </c>
      <c r="B5" s="93">
        <v>813479</v>
      </c>
      <c r="C5" s="93">
        <v>1266546</v>
      </c>
      <c r="D5" s="94">
        <f t="shared" ref="D5:D55" si="0">B5+C5</f>
        <v>2080025</v>
      </c>
      <c r="E5" s="89">
        <f>LN(D5)</f>
        <v>14.547890470836039</v>
      </c>
      <c r="F5" s="89">
        <f>(E5-G5)^2</f>
        <v>3.8919497788269836E-4</v>
      </c>
      <c r="G5" s="89">
        <f>$G$2+$H$2*H5+$I$2*I5+$J$2*M5+$K$2*N5+$L$2*P5+$M$2*R5+$N$2*S5+$O$2*T5</f>
        <v>14.528162445646409</v>
      </c>
      <c r="H5" s="89">
        <f>LN(J5)</f>
        <v>15.347603171444666</v>
      </c>
      <c r="I5" s="89">
        <f>LN(K5)</f>
        <v>10.565737285268195</v>
      </c>
      <c r="J5" s="93">
        <v>4627851</v>
      </c>
      <c r="K5" s="95">
        <v>38783</v>
      </c>
      <c r="L5" s="96">
        <v>32404</v>
      </c>
      <c r="M5" s="97">
        <v>55.444514402644408</v>
      </c>
      <c r="N5" s="98">
        <v>71.036275800582175</v>
      </c>
      <c r="O5" s="99">
        <v>446948</v>
      </c>
      <c r="P5" s="100">
        <v>9.6577871673050844</v>
      </c>
      <c r="Q5" s="99">
        <v>625756</v>
      </c>
      <c r="R5" s="100">
        <v>13.52</v>
      </c>
      <c r="S5" s="100">
        <v>48.9</v>
      </c>
      <c r="T5" s="101">
        <v>2.48</v>
      </c>
    </row>
    <row r="6" spans="1:20">
      <c r="A6" s="92" t="s">
        <v>120</v>
      </c>
      <c r="B6" s="93">
        <v>123594</v>
      </c>
      <c r="C6" s="93">
        <v>193841</v>
      </c>
      <c r="D6" s="94">
        <f t="shared" si="0"/>
        <v>317435</v>
      </c>
      <c r="E6" s="89">
        <f t="shared" ref="E6:E55" si="1">LN(D6)</f>
        <v>12.668028351946532</v>
      </c>
      <c r="F6" s="89">
        <f t="shared" ref="F6:F55" si="2">(E6-G6)^2</f>
        <v>2.4145118143186943E-3</v>
      </c>
      <c r="G6" s="89">
        <f t="shared" ref="G6:G55" si="3">$G$2+$H$2*H6+$I$2*I6+$J$2*M6+$K$2*N6+$L$2*P6+$M$2*R6+$N$2*S6+$O$2*T6</f>
        <v>12.618890669722818</v>
      </c>
      <c r="H6" s="89">
        <f t="shared" ref="H6:I55" si="4">LN(J6)</f>
        <v>13.434949747356722</v>
      </c>
      <c r="I6" s="89">
        <f t="shared" si="4"/>
        <v>10.99193165328861</v>
      </c>
      <c r="J6" s="93">
        <v>683478</v>
      </c>
      <c r="K6" s="95">
        <v>59393</v>
      </c>
      <c r="L6" s="96">
        <v>40352</v>
      </c>
      <c r="M6" s="97">
        <v>65.598342403960871</v>
      </c>
      <c r="N6" s="98">
        <v>70.794378165793191</v>
      </c>
      <c r="O6" s="99">
        <v>73172</v>
      </c>
      <c r="P6" s="100">
        <v>10.705831058205238</v>
      </c>
      <c r="Q6" s="99">
        <v>47935</v>
      </c>
      <c r="R6" s="100">
        <v>7.01</v>
      </c>
      <c r="S6" s="100">
        <v>49.3</v>
      </c>
      <c r="T6" s="101">
        <v>2.8</v>
      </c>
    </row>
    <row r="7" spans="1:20">
      <c r="A7" s="92" t="s">
        <v>121</v>
      </c>
      <c r="B7" s="93">
        <v>1034707</v>
      </c>
      <c r="C7" s="93">
        <v>1230111</v>
      </c>
      <c r="D7" s="94">
        <f t="shared" si="0"/>
        <v>2264818</v>
      </c>
      <c r="E7" s="89">
        <f t="shared" si="1"/>
        <v>14.633004960469897</v>
      </c>
      <c r="F7" s="89">
        <f t="shared" si="2"/>
        <v>1.876529651028798E-3</v>
      </c>
      <c r="G7" s="89">
        <f t="shared" si="3"/>
        <v>14.676323889946845</v>
      </c>
      <c r="H7" s="89">
        <f t="shared" si="4"/>
        <v>15.662192934890108</v>
      </c>
      <c r="I7" s="89">
        <f t="shared" si="4"/>
        <v>10.763525342859484</v>
      </c>
      <c r="J7" s="93">
        <v>6338755</v>
      </c>
      <c r="K7" s="95">
        <v>47265</v>
      </c>
      <c r="L7" s="96">
        <v>33029</v>
      </c>
      <c r="M7" s="97">
        <v>88.167208250367608</v>
      </c>
      <c r="N7" s="98">
        <v>86.977300747544277</v>
      </c>
      <c r="O7" s="99">
        <v>590943</v>
      </c>
      <c r="P7" s="100">
        <v>9.3226982270177654</v>
      </c>
      <c r="Q7" s="99">
        <v>820391</v>
      </c>
      <c r="R7" s="100">
        <v>12.94</v>
      </c>
      <c r="S7" s="100">
        <v>49.6</v>
      </c>
      <c r="T7" s="101">
        <v>2.77</v>
      </c>
    </row>
    <row r="8" spans="1:20">
      <c r="A8" s="92" t="s">
        <v>122</v>
      </c>
      <c r="B8" s="93">
        <v>422310</v>
      </c>
      <c r="C8" s="93">
        <v>638017</v>
      </c>
      <c r="D8" s="94">
        <f t="shared" si="0"/>
        <v>1060327</v>
      </c>
      <c r="E8" s="89">
        <f t="shared" si="1"/>
        <v>13.874087909080856</v>
      </c>
      <c r="F8" s="89">
        <f t="shared" si="2"/>
        <v>1.8031610775950196E-2</v>
      </c>
      <c r="G8" s="89">
        <f t="shared" si="3"/>
        <v>14.008369742461065</v>
      </c>
      <c r="H8" s="89">
        <f t="shared" si="4"/>
        <v>14.857480887641962</v>
      </c>
      <c r="I8" s="89">
        <f t="shared" si="4"/>
        <v>10.507776196611822</v>
      </c>
      <c r="J8" s="93">
        <v>2834797</v>
      </c>
      <c r="K8" s="95">
        <v>36599</v>
      </c>
      <c r="L8" s="96">
        <v>30060</v>
      </c>
      <c r="M8" s="97">
        <v>52.524089174833541</v>
      </c>
      <c r="N8" s="98">
        <v>80.88903720442768</v>
      </c>
      <c r="O8" s="99">
        <v>263872</v>
      </c>
      <c r="P8" s="100">
        <v>9.3083208427270101</v>
      </c>
      <c r="Q8" s="99">
        <v>397108</v>
      </c>
      <c r="R8" s="100">
        <v>14.01</v>
      </c>
      <c r="S8" s="100">
        <v>46.3</v>
      </c>
      <c r="T8" s="101">
        <v>2.5</v>
      </c>
    </row>
    <row r="9" spans="1:20">
      <c r="A9" s="92" t="s">
        <v>123</v>
      </c>
      <c r="B9" s="93">
        <v>8274473</v>
      </c>
      <c r="C9" s="93">
        <v>5011781</v>
      </c>
      <c r="D9" s="94">
        <f t="shared" si="0"/>
        <v>13286254</v>
      </c>
      <c r="E9" s="89">
        <f t="shared" si="1"/>
        <v>16.402240524893013</v>
      </c>
      <c r="F9" s="89">
        <f t="shared" si="2"/>
        <v>1.6255269915012801E-3</v>
      </c>
      <c r="G9" s="89">
        <f t="shared" si="3"/>
        <v>16.442558349629739</v>
      </c>
      <c r="H9" s="89">
        <f t="shared" si="4"/>
        <v>17.414279701987965</v>
      </c>
      <c r="I9" s="89">
        <f t="shared" si="4"/>
        <v>10.944559001307589</v>
      </c>
      <c r="J9" s="93">
        <v>36553215</v>
      </c>
      <c r="K9" s="95">
        <v>56645</v>
      </c>
      <c r="L9" s="96">
        <v>41571</v>
      </c>
      <c r="M9" s="97">
        <v>94.443774923499433</v>
      </c>
      <c r="N9" s="98">
        <v>76.823732194281689</v>
      </c>
      <c r="O9" s="99">
        <v>3832021</v>
      </c>
      <c r="P9" s="100">
        <v>10.4834034434454</v>
      </c>
      <c r="Q9" s="99">
        <v>4003593</v>
      </c>
      <c r="R9" s="100">
        <v>10.95</v>
      </c>
      <c r="S9" s="100">
        <v>51.5</v>
      </c>
      <c r="T9" s="101">
        <v>2.93</v>
      </c>
    </row>
    <row r="10" spans="1:20">
      <c r="A10" s="92" t="s">
        <v>124</v>
      </c>
      <c r="B10" s="93">
        <v>1288576</v>
      </c>
      <c r="C10" s="93">
        <v>1073589</v>
      </c>
      <c r="D10" s="94">
        <f t="shared" si="0"/>
        <v>2362165</v>
      </c>
      <c r="E10" s="89">
        <f t="shared" si="1"/>
        <v>14.675089129353816</v>
      </c>
      <c r="F10" s="89">
        <f t="shared" si="2"/>
        <v>3.1748579390909618E-3</v>
      </c>
      <c r="G10" s="89">
        <f t="shared" si="3"/>
        <v>14.618743251606718</v>
      </c>
      <c r="H10" s="89">
        <f t="shared" si="4"/>
        <v>15.396860675694537</v>
      </c>
      <c r="I10" s="89">
        <f t="shared" si="4"/>
        <v>10.859287417504996</v>
      </c>
      <c r="J10" s="93">
        <v>4861515</v>
      </c>
      <c r="K10" s="95">
        <v>52015</v>
      </c>
      <c r="L10" s="96">
        <v>41042</v>
      </c>
      <c r="M10" s="97">
        <v>84.467903714747834</v>
      </c>
      <c r="N10" s="98">
        <v>89.891792990456679</v>
      </c>
      <c r="O10" s="99">
        <v>459917</v>
      </c>
      <c r="P10" s="100">
        <v>9.4603636932108603</v>
      </c>
      <c r="Q10" s="99">
        <v>492685</v>
      </c>
      <c r="R10" s="100">
        <v>10.130000000000001</v>
      </c>
      <c r="S10" s="100">
        <v>47.1</v>
      </c>
      <c r="T10" s="101">
        <v>2.56</v>
      </c>
    </row>
    <row r="11" spans="1:20">
      <c r="A11" s="92" t="s">
        <v>125</v>
      </c>
      <c r="B11" s="93">
        <v>997772</v>
      </c>
      <c r="C11" s="93">
        <v>629428</v>
      </c>
      <c r="D11" s="94">
        <f t="shared" si="0"/>
        <v>1627200</v>
      </c>
      <c r="E11" s="89">
        <f t="shared" si="1"/>
        <v>14.302371304276432</v>
      </c>
      <c r="F11" s="89">
        <f t="shared" si="2"/>
        <v>8.3901962536197703E-4</v>
      </c>
      <c r="G11" s="89">
        <f t="shared" si="3"/>
        <v>14.331337139761741</v>
      </c>
      <c r="H11" s="89">
        <f t="shared" si="4"/>
        <v>15.068933023229548</v>
      </c>
      <c r="I11" s="89">
        <f t="shared" si="4"/>
        <v>11.05756608338822</v>
      </c>
      <c r="J11" s="93">
        <v>3502309</v>
      </c>
      <c r="K11" s="95">
        <v>63422</v>
      </c>
      <c r="L11" s="96">
        <v>54117</v>
      </c>
      <c r="M11" s="97">
        <v>87.740477718087888</v>
      </c>
      <c r="N11" s="98">
        <v>84.477725980203331</v>
      </c>
      <c r="O11" s="99">
        <v>322658</v>
      </c>
      <c r="P11" s="100">
        <v>9.2127222355309026</v>
      </c>
      <c r="Q11" s="99">
        <v>472284</v>
      </c>
      <c r="R11" s="100">
        <v>13.48</v>
      </c>
      <c r="S11" s="100">
        <v>48.6</v>
      </c>
      <c r="T11" s="101">
        <v>2.56</v>
      </c>
    </row>
    <row r="12" spans="1:20">
      <c r="A12" s="92" t="s">
        <v>126</v>
      </c>
      <c r="B12" s="93">
        <v>255459</v>
      </c>
      <c r="C12" s="93">
        <v>152374</v>
      </c>
      <c r="D12" s="94">
        <f t="shared" si="0"/>
        <v>407833</v>
      </c>
      <c r="E12" s="89">
        <f t="shared" si="1"/>
        <v>12.918613055869081</v>
      </c>
      <c r="F12" s="89">
        <f t="shared" si="2"/>
        <v>7.1599458690127515E-3</v>
      </c>
      <c r="G12" s="89">
        <f t="shared" si="3"/>
        <v>12.833996592524098</v>
      </c>
      <c r="H12" s="89">
        <f t="shared" si="4"/>
        <v>13.670211916318552</v>
      </c>
      <c r="I12" s="89">
        <f t="shared" si="4"/>
        <v>10.874891274463195</v>
      </c>
      <c r="J12" s="93">
        <v>864764</v>
      </c>
      <c r="K12" s="95">
        <v>52833</v>
      </c>
      <c r="L12" s="96">
        <v>40608</v>
      </c>
      <c r="M12" s="97">
        <v>80.112046962736088</v>
      </c>
      <c r="N12" s="98">
        <v>74.460662099717382</v>
      </c>
      <c r="O12" s="99">
        <v>84868</v>
      </c>
      <c r="P12" s="100">
        <v>9.8140070585732051</v>
      </c>
      <c r="Q12" s="99">
        <v>117678</v>
      </c>
      <c r="R12" s="100">
        <v>13.61</v>
      </c>
      <c r="S12" s="100">
        <v>51.2</v>
      </c>
      <c r="T12" s="101">
        <v>2.56</v>
      </c>
    </row>
    <row r="13" spans="1:20">
      <c r="A13" s="92" t="s">
        <v>127</v>
      </c>
      <c r="B13" s="93">
        <v>245800</v>
      </c>
      <c r="C13" s="93">
        <v>17367</v>
      </c>
      <c r="D13" s="94">
        <f t="shared" si="0"/>
        <v>263167</v>
      </c>
      <c r="E13" s="89">
        <f t="shared" si="1"/>
        <v>12.480544090633368</v>
      </c>
      <c r="F13" s="89">
        <f t="shared" si="2"/>
        <v>1.8420710672974094E-3</v>
      </c>
      <c r="G13" s="89">
        <f t="shared" si="3"/>
        <v>12.523463446025747</v>
      </c>
      <c r="H13" s="89">
        <f t="shared" si="4"/>
        <v>13.284978702255922</v>
      </c>
      <c r="I13" s="89">
        <f t="shared" si="4"/>
        <v>10.856052352774507</v>
      </c>
      <c r="J13" s="93">
        <v>588292</v>
      </c>
      <c r="K13" s="95">
        <v>51847</v>
      </c>
      <c r="L13" s="96">
        <v>61092</v>
      </c>
      <c r="M13" s="97">
        <v>100</v>
      </c>
      <c r="N13" s="98">
        <v>39.377893971021194</v>
      </c>
      <c r="O13" s="99">
        <v>73708</v>
      </c>
      <c r="P13" s="100">
        <v>12.52915218972891</v>
      </c>
      <c r="Q13" s="99">
        <v>69741</v>
      </c>
      <c r="R13" s="100">
        <v>11.85</v>
      </c>
      <c r="S13" s="100">
        <v>73</v>
      </c>
      <c r="T13" s="101">
        <v>2.2000000000000002</v>
      </c>
    </row>
    <row r="14" spans="1:20">
      <c r="A14" s="92" t="s">
        <v>128</v>
      </c>
      <c r="B14" s="93">
        <v>4282074</v>
      </c>
      <c r="C14" s="93">
        <v>4045624</v>
      </c>
      <c r="D14" s="94">
        <f t="shared" si="0"/>
        <v>8327698</v>
      </c>
      <c r="E14" s="89">
        <f t="shared" si="1"/>
        <v>15.935097625410963</v>
      </c>
      <c r="F14" s="89">
        <f t="shared" si="2"/>
        <v>9.7427697490427775E-3</v>
      </c>
      <c r="G14" s="89">
        <f t="shared" si="3"/>
        <v>15.836392155709214</v>
      </c>
      <c r="H14" s="89">
        <f t="shared" si="4"/>
        <v>16.719743745262463</v>
      </c>
      <c r="I14" s="89">
        <f t="shared" si="4"/>
        <v>10.72535770879079</v>
      </c>
      <c r="J14" s="93">
        <v>18251243</v>
      </c>
      <c r="K14" s="95">
        <v>45495</v>
      </c>
      <c r="L14" s="96">
        <v>38444</v>
      </c>
      <c r="M14" s="97">
        <v>89.285962326757627</v>
      </c>
      <c r="N14" s="98">
        <v>80.016188486449948</v>
      </c>
      <c r="O14" s="99">
        <v>1595264</v>
      </c>
      <c r="P14" s="100">
        <v>8.7405772856128223</v>
      </c>
      <c r="Q14" s="99">
        <v>3098364</v>
      </c>
      <c r="R14" s="100">
        <v>16.98</v>
      </c>
      <c r="S14" s="100">
        <v>49.3</v>
      </c>
      <c r="T14" s="101">
        <v>2.52</v>
      </c>
    </row>
    <row r="15" spans="1:20">
      <c r="A15" s="92" t="s">
        <v>129</v>
      </c>
      <c r="B15" s="93">
        <v>1844137</v>
      </c>
      <c r="C15" s="93">
        <v>2048744</v>
      </c>
      <c r="D15" s="94">
        <f t="shared" si="0"/>
        <v>3892881</v>
      </c>
      <c r="E15" s="89">
        <f t="shared" si="1"/>
        <v>15.174660058439802</v>
      </c>
      <c r="F15" s="89">
        <f t="shared" si="2"/>
        <v>3.7084239314907188E-6</v>
      </c>
      <c r="G15" s="89">
        <f t="shared" si="3"/>
        <v>15.176585785297767</v>
      </c>
      <c r="H15" s="89">
        <f t="shared" si="4"/>
        <v>16.071501823075561</v>
      </c>
      <c r="I15" s="89">
        <f t="shared" si="4"/>
        <v>10.754322008931666</v>
      </c>
      <c r="J15" s="93">
        <v>9544750</v>
      </c>
      <c r="K15" s="95">
        <v>46832</v>
      </c>
      <c r="L15" s="96">
        <v>33457</v>
      </c>
      <c r="M15" s="97">
        <v>71.632525099698242</v>
      </c>
      <c r="N15" s="98">
        <v>65.570360669477992</v>
      </c>
      <c r="O15" s="99">
        <v>904063</v>
      </c>
      <c r="P15" s="100">
        <v>9.4718353021294437</v>
      </c>
      <c r="Q15" s="99">
        <v>942832</v>
      </c>
      <c r="R15" s="100">
        <v>9.8800000000000008</v>
      </c>
      <c r="S15" s="100">
        <v>51.2</v>
      </c>
      <c r="T15" s="101">
        <v>2.72</v>
      </c>
    </row>
    <row r="16" spans="1:20">
      <c r="A16" s="92" t="s">
        <v>130</v>
      </c>
      <c r="B16" s="93">
        <v>325871</v>
      </c>
      <c r="C16" s="93">
        <v>120566</v>
      </c>
      <c r="D16" s="94">
        <f t="shared" si="0"/>
        <v>446437</v>
      </c>
      <c r="E16" s="89">
        <f t="shared" si="1"/>
        <v>13.0090535719191</v>
      </c>
      <c r="F16" s="89">
        <f t="shared" si="2"/>
        <v>2.9961717474673057E-3</v>
      </c>
      <c r="G16" s="89">
        <f t="shared" si="3"/>
        <v>13.063790869509202</v>
      </c>
      <c r="H16" s="89">
        <f t="shared" si="4"/>
        <v>14.065014014091211</v>
      </c>
      <c r="I16" s="89">
        <f t="shared" si="4"/>
        <v>11.021248660042998</v>
      </c>
      <c r="J16" s="93">
        <v>1283388</v>
      </c>
      <c r="K16" s="95">
        <v>61160</v>
      </c>
      <c r="L16" s="96">
        <v>39239</v>
      </c>
      <c r="M16" s="97">
        <v>91.472650030498443</v>
      </c>
      <c r="N16" s="98">
        <v>29.145979236209158</v>
      </c>
      <c r="O16" s="99">
        <v>123412</v>
      </c>
      <c r="P16" s="100">
        <v>9.6161098592163867</v>
      </c>
      <c r="Q16" s="99">
        <v>183994</v>
      </c>
      <c r="R16" s="100">
        <v>14.34</v>
      </c>
      <c r="S16" s="100">
        <v>48.8</v>
      </c>
      <c r="T16" s="101">
        <v>2.84</v>
      </c>
    </row>
    <row r="17" spans="1:20">
      <c r="A17" s="92" t="s">
        <v>131</v>
      </c>
      <c r="B17" s="93">
        <v>236440</v>
      </c>
      <c r="C17" s="93">
        <v>403012</v>
      </c>
      <c r="D17" s="94">
        <f t="shared" si="0"/>
        <v>639452</v>
      </c>
      <c r="E17" s="89">
        <f t="shared" si="1"/>
        <v>13.368366838544432</v>
      </c>
      <c r="F17" s="89">
        <f t="shared" si="2"/>
        <v>2.0876427569004157E-6</v>
      </c>
      <c r="G17" s="89">
        <f t="shared" si="3"/>
        <v>13.366921970814534</v>
      </c>
      <c r="H17" s="89">
        <f t="shared" si="4"/>
        <v>14.220576919917089</v>
      </c>
      <c r="I17" s="89">
        <f t="shared" si="4"/>
        <v>10.665810921112856</v>
      </c>
      <c r="J17" s="93">
        <v>1499402</v>
      </c>
      <c r="K17" s="95">
        <v>42865</v>
      </c>
      <c r="L17" s="96">
        <v>31197</v>
      </c>
      <c r="M17" s="97">
        <v>66.424128233405682</v>
      </c>
      <c r="N17" s="98">
        <v>94.78932267664041</v>
      </c>
      <c r="O17" s="99">
        <v>147047</v>
      </c>
      <c r="P17" s="100">
        <v>9.8070430745057031</v>
      </c>
      <c r="Q17" s="99">
        <v>174946</v>
      </c>
      <c r="R17" s="100">
        <v>11.67</v>
      </c>
      <c r="S17" s="100">
        <v>42.6</v>
      </c>
      <c r="T17" s="101">
        <v>2.61</v>
      </c>
    </row>
    <row r="18" spans="1:20">
      <c r="A18" s="92" t="s">
        <v>132</v>
      </c>
      <c r="B18" s="93">
        <v>3419673</v>
      </c>
      <c r="C18" s="93">
        <v>2031527</v>
      </c>
      <c r="D18" s="94">
        <f t="shared" si="0"/>
        <v>5451200</v>
      </c>
      <c r="E18" s="89">
        <f t="shared" si="1"/>
        <v>15.511346325888839</v>
      </c>
      <c r="F18" s="89">
        <f t="shared" si="2"/>
        <v>2.9078020557777163E-4</v>
      </c>
      <c r="G18" s="89">
        <f t="shared" si="3"/>
        <v>15.528398604492526</v>
      </c>
      <c r="H18" s="89">
        <f t="shared" si="4"/>
        <v>16.36905263758679</v>
      </c>
      <c r="I18" s="89">
        <f t="shared" si="4"/>
        <v>10.859114375522656</v>
      </c>
      <c r="J18" s="93">
        <v>12852548</v>
      </c>
      <c r="K18" s="95">
        <v>52006</v>
      </c>
      <c r="L18" s="96">
        <v>40322</v>
      </c>
      <c r="M18" s="97">
        <v>87.843325703000971</v>
      </c>
      <c r="N18" s="98">
        <v>79.183660702920548</v>
      </c>
      <c r="O18" s="99">
        <v>1292270</v>
      </c>
      <c r="P18" s="100">
        <v>10.054582173122403</v>
      </c>
      <c r="Q18" s="99">
        <v>1548781</v>
      </c>
      <c r="R18" s="100">
        <v>12.05</v>
      </c>
      <c r="S18" s="100">
        <v>50.3</v>
      </c>
      <c r="T18" s="101">
        <v>2.63</v>
      </c>
    </row>
    <row r="19" spans="1:20">
      <c r="A19" s="92" t="s">
        <v>133</v>
      </c>
      <c r="B19" s="93">
        <v>1374039</v>
      </c>
      <c r="C19" s="93">
        <v>1345648</v>
      </c>
      <c r="D19" s="94">
        <f t="shared" si="0"/>
        <v>2719687</v>
      </c>
      <c r="E19" s="89">
        <f t="shared" si="1"/>
        <v>14.816027358121302</v>
      </c>
      <c r="F19" s="89">
        <f t="shared" si="2"/>
        <v>4.7649308588071891E-3</v>
      </c>
      <c r="G19" s="89">
        <f t="shared" si="3"/>
        <v>14.885055836728375</v>
      </c>
      <c r="H19" s="89">
        <f t="shared" si="4"/>
        <v>15.663223205768697</v>
      </c>
      <c r="I19" s="89">
        <f t="shared" si="4"/>
        <v>10.723135216705415</v>
      </c>
      <c r="J19" s="93">
        <v>6345289</v>
      </c>
      <c r="K19" s="95">
        <v>45394</v>
      </c>
      <c r="L19" s="96">
        <v>33616</v>
      </c>
      <c r="M19" s="97">
        <v>70.784008183557731</v>
      </c>
      <c r="N19" s="98">
        <v>88.13628504548808</v>
      </c>
      <c r="O19" s="99">
        <v>605135</v>
      </c>
      <c r="P19" s="100">
        <v>9.5367602641897005</v>
      </c>
      <c r="Q19" s="99">
        <v>795441</v>
      </c>
      <c r="R19" s="100">
        <v>12.54</v>
      </c>
      <c r="S19" s="100">
        <v>47.8</v>
      </c>
      <c r="T19" s="101">
        <v>2.5</v>
      </c>
    </row>
    <row r="20" spans="1:20">
      <c r="A20" s="92" t="s">
        <v>134</v>
      </c>
      <c r="B20" s="93">
        <v>828940</v>
      </c>
      <c r="C20" s="93">
        <v>682379</v>
      </c>
      <c r="D20" s="94">
        <f t="shared" si="0"/>
        <v>1511319</v>
      </c>
      <c r="E20" s="89">
        <f t="shared" si="1"/>
        <v>14.228493337437103</v>
      </c>
      <c r="F20" s="89">
        <f t="shared" si="2"/>
        <v>8.6372496764534909E-5</v>
      </c>
      <c r="G20" s="89">
        <f t="shared" si="3"/>
        <v>14.219199656962472</v>
      </c>
      <c r="H20" s="89">
        <f t="shared" si="4"/>
        <v>14.91013022002933</v>
      </c>
      <c r="I20" s="89">
        <f t="shared" si="4"/>
        <v>10.7030422005086</v>
      </c>
      <c r="J20" s="93">
        <v>2988046</v>
      </c>
      <c r="K20" s="95">
        <v>44491</v>
      </c>
      <c r="L20" s="96">
        <v>35023</v>
      </c>
      <c r="M20" s="97">
        <v>61.081137973785538</v>
      </c>
      <c r="N20" s="98">
        <v>94.359658452379918</v>
      </c>
      <c r="O20" s="99">
        <v>305420</v>
      </c>
      <c r="P20" s="100">
        <v>10.221395520684757</v>
      </c>
      <c r="Q20" s="99">
        <v>438448</v>
      </c>
      <c r="R20" s="100">
        <v>14.67</v>
      </c>
      <c r="S20" s="100">
        <v>44.6</v>
      </c>
      <c r="T20" s="101">
        <v>2.37</v>
      </c>
    </row>
    <row r="21" spans="1:20">
      <c r="A21" s="92" t="s">
        <v>135</v>
      </c>
      <c r="B21" s="93">
        <v>514765</v>
      </c>
      <c r="C21" s="93">
        <v>699655</v>
      </c>
      <c r="D21" s="94">
        <f t="shared" si="0"/>
        <v>1214420</v>
      </c>
      <c r="E21" s="89">
        <f t="shared" si="1"/>
        <v>14.009777154526098</v>
      </c>
      <c r="F21" s="89">
        <f t="shared" si="2"/>
        <v>3.5762056382546209E-3</v>
      </c>
      <c r="G21" s="89">
        <f t="shared" si="3"/>
        <v>14.069578539445301</v>
      </c>
      <c r="H21" s="89">
        <f t="shared" si="4"/>
        <v>14.836520519916606</v>
      </c>
      <c r="I21" s="89">
        <f t="shared" si="4"/>
        <v>10.724983971523736</v>
      </c>
      <c r="J21" s="93">
        <v>2775997</v>
      </c>
      <c r="K21" s="95">
        <v>45478</v>
      </c>
      <c r="L21" s="96">
        <v>36768</v>
      </c>
      <c r="M21" s="97">
        <v>71.442350110734267</v>
      </c>
      <c r="N21" s="98">
        <v>88.880283372064156</v>
      </c>
      <c r="O21" s="99">
        <v>289947</v>
      </c>
      <c r="P21" s="100">
        <v>10.444787944655561</v>
      </c>
      <c r="Q21" s="99">
        <v>360216</v>
      </c>
      <c r="R21" s="100">
        <v>12.98</v>
      </c>
      <c r="S21" s="100">
        <v>45.3</v>
      </c>
      <c r="T21" s="101">
        <v>2.4700000000000002</v>
      </c>
    </row>
    <row r="22" spans="1:20">
      <c r="A22" s="92" t="s">
        <v>136</v>
      </c>
      <c r="B22" s="93">
        <v>751985</v>
      </c>
      <c r="C22" s="93">
        <v>1048462</v>
      </c>
      <c r="D22" s="94">
        <f t="shared" si="0"/>
        <v>1800447</v>
      </c>
      <c r="E22" s="89">
        <f t="shared" si="1"/>
        <v>14.403545525370108</v>
      </c>
      <c r="F22" s="89">
        <f t="shared" si="2"/>
        <v>2.9751810708130411E-3</v>
      </c>
      <c r="G22" s="89">
        <f t="shared" si="3"/>
        <v>14.458090745791452</v>
      </c>
      <c r="H22" s="89">
        <f t="shared" si="4"/>
        <v>15.260421408304266</v>
      </c>
      <c r="I22" s="89">
        <f t="shared" si="4"/>
        <v>10.580810182749103</v>
      </c>
      <c r="J22" s="93">
        <v>4241474</v>
      </c>
      <c r="K22" s="95">
        <v>39372</v>
      </c>
      <c r="L22" s="96">
        <v>31111</v>
      </c>
      <c r="M22" s="97">
        <v>55.7627118224718</v>
      </c>
      <c r="N22" s="98">
        <v>89.991309624908695</v>
      </c>
      <c r="O22" s="99">
        <v>383950</v>
      </c>
      <c r="P22" s="100">
        <v>9.0522775808598599</v>
      </c>
      <c r="Q22" s="99">
        <v>549504</v>
      </c>
      <c r="R22" s="100">
        <v>12.96</v>
      </c>
      <c r="S22" s="100">
        <v>48</v>
      </c>
      <c r="T22" s="101">
        <v>2.4900000000000002</v>
      </c>
    </row>
    <row r="23" spans="1:20">
      <c r="A23" s="92" t="s">
        <v>137</v>
      </c>
      <c r="B23" s="93">
        <v>782989</v>
      </c>
      <c r="C23" s="93">
        <v>1148275</v>
      </c>
      <c r="D23" s="94">
        <f t="shared" si="0"/>
        <v>1931264</v>
      </c>
      <c r="E23" s="89">
        <f t="shared" si="1"/>
        <v>14.473685268792856</v>
      </c>
      <c r="F23" s="89">
        <f t="shared" si="2"/>
        <v>2.088174604016178E-2</v>
      </c>
      <c r="G23" s="89">
        <f t="shared" si="3"/>
        <v>14.329180092276021</v>
      </c>
      <c r="H23" s="89">
        <f t="shared" si="4"/>
        <v>15.272543865295026</v>
      </c>
      <c r="I23" s="89">
        <f t="shared" si="4"/>
        <v>10.579920830773929</v>
      </c>
      <c r="J23" s="93">
        <v>4293204</v>
      </c>
      <c r="K23" s="95">
        <v>39337</v>
      </c>
      <c r="L23" s="96">
        <v>34756</v>
      </c>
      <c r="M23" s="97">
        <v>72.62659275860959</v>
      </c>
      <c r="N23" s="98">
        <v>65.05989466142303</v>
      </c>
      <c r="O23" s="99">
        <v>466256</v>
      </c>
      <c r="P23" s="100">
        <v>10.860327158923731</v>
      </c>
      <c r="Q23" s="99">
        <v>522334</v>
      </c>
      <c r="R23" s="100">
        <v>12.17</v>
      </c>
      <c r="S23" s="100">
        <v>52.6</v>
      </c>
      <c r="T23" s="101">
        <v>2.61</v>
      </c>
    </row>
    <row r="24" spans="1:20">
      <c r="A24" s="92" t="s">
        <v>138</v>
      </c>
      <c r="B24" s="93">
        <v>421923</v>
      </c>
      <c r="C24" s="93">
        <v>295273</v>
      </c>
      <c r="D24" s="94">
        <f t="shared" si="0"/>
        <v>717196</v>
      </c>
      <c r="E24" s="89">
        <f t="shared" si="1"/>
        <v>13.483104443452721</v>
      </c>
      <c r="F24" s="89">
        <f t="shared" si="2"/>
        <v>2.0474559636181962E-3</v>
      </c>
      <c r="G24" s="89">
        <f t="shared" si="3"/>
        <v>13.437855620665623</v>
      </c>
      <c r="H24" s="89">
        <f t="shared" si="4"/>
        <v>14.091024143773293</v>
      </c>
      <c r="I24" s="89">
        <f t="shared" si="4"/>
        <v>10.679112934085021</v>
      </c>
      <c r="J24" s="93">
        <v>1317207</v>
      </c>
      <c r="K24" s="95">
        <v>43439</v>
      </c>
      <c r="L24" s="96">
        <v>33722</v>
      </c>
      <c r="M24" s="97">
        <v>40.228154955240434</v>
      </c>
      <c r="N24" s="98">
        <v>96.519074071121693</v>
      </c>
      <c r="O24" s="99">
        <v>112422</v>
      </c>
      <c r="P24" s="100">
        <v>8.5348772060883356</v>
      </c>
      <c r="Q24" s="99">
        <v>194986</v>
      </c>
      <c r="R24" s="100">
        <v>14.8</v>
      </c>
      <c r="S24" s="100">
        <v>47.1</v>
      </c>
      <c r="T24" s="101">
        <v>2.35</v>
      </c>
    </row>
    <row r="25" spans="1:20">
      <c r="A25" s="92" t="s">
        <v>139</v>
      </c>
      <c r="B25" s="93">
        <v>1629467</v>
      </c>
      <c r="C25" s="93">
        <v>959862</v>
      </c>
      <c r="D25" s="94">
        <f t="shared" si="0"/>
        <v>2589329</v>
      </c>
      <c r="E25" s="89">
        <f t="shared" si="1"/>
        <v>14.766909326751348</v>
      </c>
      <c r="F25" s="89">
        <f t="shared" si="2"/>
        <v>2.3694359399113545E-4</v>
      </c>
      <c r="G25" s="89">
        <f t="shared" si="3"/>
        <v>14.782302298978671</v>
      </c>
      <c r="H25" s="89">
        <f t="shared" si="4"/>
        <v>15.541547516526812</v>
      </c>
      <c r="I25" s="89">
        <f t="shared" si="4"/>
        <v>11.084355483146966</v>
      </c>
      <c r="J25" s="93">
        <v>5618344</v>
      </c>
      <c r="K25" s="95">
        <v>65144</v>
      </c>
      <c r="L25" s="96">
        <v>46021</v>
      </c>
      <c r="M25" s="97">
        <v>86.069669588478092</v>
      </c>
      <c r="N25" s="98">
        <v>63.551466410743096</v>
      </c>
      <c r="O25" s="99">
        <v>539889</v>
      </c>
      <c r="P25" s="100">
        <v>9.6093973597914264</v>
      </c>
      <c r="Q25" s="99">
        <v>661809</v>
      </c>
      <c r="R25" s="100">
        <v>11.78</v>
      </c>
      <c r="S25" s="100">
        <v>51</v>
      </c>
      <c r="T25" s="101">
        <v>2.63</v>
      </c>
    </row>
    <row r="26" spans="1:20">
      <c r="A26" s="92" t="s">
        <v>140</v>
      </c>
      <c r="B26" s="93">
        <v>1904097</v>
      </c>
      <c r="C26" s="93">
        <v>1108854</v>
      </c>
      <c r="D26" s="94">
        <f t="shared" si="0"/>
        <v>3012951</v>
      </c>
      <c r="E26" s="89">
        <f t="shared" si="1"/>
        <v>14.91843055511926</v>
      </c>
      <c r="F26" s="89">
        <f t="shared" si="2"/>
        <v>2.2697787208922122E-6</v>
      </c>
      <c r="G26" s="89">
        <f t="shared" si="3"/>
        <v>14.919937133600751</v>
      </c>
      <c r="H26" s="89">
        <f t="shared" si="4"/>
        <v>15.679552703554402</v>
      </c>
      <c r="I26" s="89">
        <f t="shared" si="4"/>
        <v>11.001482984320479</v>
      </c>
      <c r="J26" s="93">
        <v>6449755</v>
      </c>
      <c r="K26" s="95">
        <v>59963</v>
      </c>
      <c r="L26" s="96">
        <v>49082</v>
      </c>
      <c r="M26" s="97">
        <v>91.373103923282329</v>
      </c>
      <c r="N26" s="98">
        <v>86.458601915886732</v>
      </c>
      <c r="O26" s="99">
        <v>641055</v>
      </c>
      <c r="P26" s="100">
        <v>9.9392147453662947</v>
      </c>
      <c r="Q26" s="99">
        <v>858939</v>
      </c>
      <c r="R26" s="100">
        <v>13.32</v>
      </c>
      <c r="S26" s="100">
        <v>51.9</v>
      </c>
      <c r="T26" s="101">
        <v>2.5499999999999998</v>
      </c>
    </row>
    <row r="27" spans="1:20">
      <c r="A27" s="92" t="s">
        <v>141</v>
      </c>
      <c r="B27" s="93">
        <v>2872579</v>
      </c>
      <c r="C27" s="93">
        <v>2048639</v>
      </c>
      <c r="D27" s="94">
        <f t="shared" si="0"/>
        <v>4921218</v>
      </c>
      <c r="E27" s="89">
        <f t="shared" si="1"/>
        <v>15.409066618805939</v>
      </c>
      <c r="F27" s="89">
        <f t="shared" si="2"/>
        <v>7.8110000745074473E-3</v>
      </c>
      <c r="G27" s="89">
        <f t="shared" si="3"/>
        <v>15.320686756424809</v>
      </c>
      <c r="H27" s="89">
        <f t="shared" si="4"/>
        <v>16.125252181794</v>
      </c>
      <c r="I27" s="89">
        <f t="shared" si="4"/>
        <v>10.761767742906777</v>
      </c>
      <c r="J27" s="93">
        <v>10071822</v>
      </c>
      <c r="K27" s="95">
        <v>47182</v>
      </c>
      <c r="L27" s="96">
        <v>35086</v>
      </c>
      <c r="M27" s="97">
        <v>74.654110844715731</v>
      </c>
      <c r="N27" s="98">
        <v>81.164490397070168</v>
      </c>
      <c r="O27" s="99">
        <v>973666</v>
      </c>
      <c r="P27" s="100">
        <v>9.6672280348083994</v>
      </c>
      <c r="Q27" s="99">
        <v>1280152</v>
      </c>
      <c r="R27" s="100">
        <v>12.71</v>
      </c>
      <c r="S27" s="100">
        <v>49.6</v>
      </c>
      <c r="T27" s="101">
        <v>2.5499999999999998</v>
      </c>
    </row>
    <row r="28" spans="1:20">
      <c r="A28" s="92" t="s">
        <v>142</v>
      </c>
      <c r="B28" s="93">
        <v>1573354</v>
      </c>
      <c r="C28" s="93">
        <v>1275409</v>
      </c>
      <c r="D28" s="94">
        <f t="shared" si="0"/>
        <v>2848763</v>
      </c>
      <c r="E28" s="89">
        <f t="shared" si="1"/>
        <v>14.86239542293662</v>
      </c>
      <c r="F28" s="89">
        <f t="shared" si="2"/>
        <v>3.6418717797887792E-3</v>
      </c>
      <c r="G28" s="89">
        <f t="shared" si="3"/>
        <v>14.802047500190358</v>
      </c>
      <c r="H28" s="89">
        <f t="shared" si="4"/>
        <v>15.463711578866601</v>
      </c>
      <c r="I28" s="89">
        <f t="shared" si="4"/>
        <v>10.897165160791639</v>
      </c>
      <c r="J28" s="93">
        <v>5197621</v>
      </c>
      <c r="K28" s="95">
        <v>54023</v>
      </c>
      <c r="L28" s="96">
        <v>41034</v>
      </c>
      <c r="M28" s="97">
        <v>70.943671067606957</v>
      </c>
      <c r="N28" s="98">
        <v>89.273034721077195</v>
      </c>
      <c r="O28" s="99">
        <v>507397</v>
      </c>
      <c r="P28" s="100">
        <v>9.7621007764898593</v>
      </c>
      <c r="Q28" s="99">
        <v>636216</v>
      </c>
      <c r="R28" s="100">
        <v>12.24</v>
      </c>
      <c r="S28" s="100">
        <v>46.3</v>
      </c>
      <c r="T28" s="101">
        <v>2.4500000000000002</v>
      </c>
    </row>
    <row r="29" spans="1:20">
      <c r="A29" s="92" t="s">
        <v>143</v>
      </c>
      <c r="B29" s="93">
        <v>554662</v>
      </c>
      <c r="C29" s="93">
        <v>724597</v>
      </c>
      <c r="D29" s="94">
        <f t="shared" si="0"/>
        <v>1279259</v>
      </c>
      <c r="E29" s="89">
        <f t="shared" si="1"/>
        <v>14.061791562014879</v>
      </c>
      <c r="F29" s="89">
        <f t="shared" si="2"/>
        <v>1.1286002616632344E-2</v>
      </c>
      <c r="G29" s="89">
        <f t="shared" si="3"/>
        <v>13.95555596244189</v>
      </c>
      <c r="H29" s="89">
        <f t="shared" si="4"/>
        <v>14.886677991762138</v>
      </c>
      <c r="I29" s="89">
        <f t="shared" si="4"/>
        <v>10.447931687925744</v>
      </c>
      <c r="J29" s="93">
        <v>2918785</v>
      </c>
      <c r="K29" s="95">
        <v>34473</v>
      </c>
      <c r="L29" s="96">
        <v>28845</v>
      </c>
      <c r="M29" s="97">
        <v>48.770397003787458</v>
      </c>
      <c r="N29" s="98">
        <v>60.662090561654935</v>
      </c>
      <c r="O29" s="99">
        <v>302407</v>
      </c>
      <c r="P29" s="100">
        <v>10.360715160589081</v>
      </c>
      <c r="Q29" s="99">
        <v>364614</v>
      </c>
      <c r="R29" s="100">
        <v>12.49</v>
      </c>
      <c r="S29" s="100">
        <v>48.2</v>
      </c>
      <c r="T29" s="101">
        <v>2.61</v>
      </c>
    </row>
    <row r="30" spans="1:20">
      <c r="A30" s="92" t="s">
        <v>144</v>
      </c>
      <c r="B30" s="93">
        <v>1441911</v>
      </c>
      <c r="C30" s="93">
        <v>1445814</v>
      </c>
      <c r="D30" s="94">
        <f t="shared" si="0"/>
        <v>2887725</v>
      </c>
      <c r="E30" s="89">
        <f t="shared" si="1"/>
        <v>14.875979552854341</v>
      </c>
      <c r="F30" s="89">
        <f t="shared" si="2"/>
        <v>7.1937859862259432E-3</v>
      </c>
      <c r="G30" s="89">
        <f t="shared" si="3"/>
        <v>14.791163363443204</v>
      </c>
      <c r="H30" s="89">
        <f t="shared" si="4"/>
        <v>15.58679772571444</v>
      </c>
      <c r="I30" s="89">
        <f t="shared" si="4"/>
        <v>10.665250866959651</v>
      </c>
      <c r="J30" s="93">
        <v>5878415</v>
      </c>
      <c r="K30" s="95">
        <v>42841</v>
      </c>
      <c r="L30" s="96">
        <v>34389</v>
      </c>
      <c r="M30" s="97">
        <v>69.406533551639072</v>
      </c>
      <c r="N30" s="98">
        <v>85.074156894332901</v>
      </c>
      <c r="O30" s="99">
        <v>558372</v>
      </c>
      <c r="P30" s="100">
        <v>9.4986828932628935</v>
      </c>
      <c r="Q30" s="99">
        <v>788371</v>
      </c>
      <c r="R30" s="100">
        <v>13.41</v>
      </c>
      <c r="S30" s="100">
        <v>48.2</v>
      </c>
      <c r="T30" s="101">
        <v>2.4700000000000002</v>
      </c>
    </row>
    <row r="31" spans="1:20">
      <c r="A31" s="92" t="s">
        <v>145</v>
      </c>
      <c r="B31" s="93">
        <v>231667</v>
      </c>
      <c r="C31" s="93">
        <v>242763</v>
      </c>
      <c r="D31" s="94">
        <f t="shared" si="0"/>
        <v>474430</v>
      </c>
      <c r="E31" s="89">
        <f t="shared" si="1"/>
        <v>13.06986936244026</v>
      </c>
      <c r="F31" s="89">
        <f t="shared" si="2"/>
        <v>1.1936353363912768E-2</v>
      </c>
      <c r="G31" s="89">
        <f t="shared" si="3"/>
        <v>12.960615742985741</v>
      </c>
      <c r="H31" s="89">
        <f t="shared" si="4"/>
        <v>13.772457952480133</v>
      </c>
      <c r="I31" s="89">
        <f t="shared" si="4"/>
        <v>10.612188149189475</v>
      </c>
      <c r="J31" s="93">
        <v>957861</v>
      </c>
      <c r="K31" s="95">
        <v>40627</v>
      </c>
      <c r="L31" s="96">
        <v>32458</v>
      </c>
      <c r="M31" s="97">
        <v>54.07677941021619</v>
      </c>
      <c r="N31" s="98">
        <v>90.64979156683485</v>
      </c>
      <c r="O31" s="99">
        <v>94164</v>
      </c>
      <c r="P31" s="100">
        <v>9.8306539257783747</v>
      </c>
      <c r="Q31" s="99">
        <v>133578</v>
      </c>
      <c r="R31" s="100">
        <v>13.95</v>
      </c>
      <c r="S31" s="100">
        <v>46.2</v>
      </c>
      <c r="T31" s="101">
        <v>2.5</v>
      </c>
    </row>
    <row r="32" spans="1:20">
      <c r="A32" s="92" t="s">
        <v>146</v>
      </c>
      <c r="B32" s="93">
        <v>333319</v>
      </c>
      <c r="C32" s="93">
        <v>452979</v>
      </c>
      <c r="D32" s="94">
        <f t="shared" si="0"/>
        <v>786298</v>
      </c>
      <c r="E32" s="89">
        <f t="shared" si="1"/>
        <v>13.575091134417935</v>
      </c>
      <c r="F32" s="89">
        <f t="shared" si="2"/>
        <v>2.640793546802855E-3</v>
      </c>
      <c r="G32" s="89">
        <f t="shared" si="3"/>
        <v>13.626479786344239</v>
      </c>
      <c r="H32" s="89">
        <f t="shared" si="4"/>
        <v>14.389069261539039</v>
      </c>
      <c r="I32" s="89">
        <f t="shared" si="4"/>
        <v>10.724896013040084</v>
      </c>
      <c r="J32" s="93">
        <v>1774571</v>
      </c>
      <c r="K32" s="95">
        <v>45474</v>
      </c>
      <c r="L32" s="96">
        <v>36471</v>
      </c>
      <c r="M32" s="97">
        <v>69.756957288271877</v>
      </c>
      <c r="N32" s="98">
        <v>91.579542323186843</v>
      </c>
      <c r="O32" s="99">
        <v>186756</v>
      </c>
      <c r="P32" s="100">
        <v>10.524008337789811</v>
      </c>
      <c r="Q32" s="99">
        <v>236648</v>
      </c>
      <c r="R32" s="100">
        <v>13.34</v>
      </c>
      <c r="S32" s="100">
        <v>44.9</v>
      </c>
      <c r="T32" s="101">
        <v>2.46</v>
      </c>
    </row>
    <row r="33" spans="1:20">
      <c r="A33" s="92" t="s">
        <v>147</v>
      </c>
      <c r="B33" s="93">
        <v>533736</v>
      </c>
      <c r="C33" s="93">
        <v>412827</v>
      </c>
      <c r="D33" s="94">
        <f t="shared" si="0"/>
        <v>946563</v>
      </c>
      <c r="E33" s="89">
        <f t="shared" si="1"/>
        <v>13.760592808430692</v>
      </c>
      <c r="F33" s="89">
        <f t="shared" si="2"/>
        <v>1.1596514789846836E-2</v>
      </c>
      <c r="G33" s="89">
        <f t="shared" si="3"/>
        <v>13.868279923675956</v>
      </c>
      <c r="H33" s="89">
        <f t="shared" si="4"/>
        <v>14.757617953373595</v>
      </c>
      <c r="I33" s="89">
        <f t="shared" si="4"/>
        <v>10.878009455973187</v>
      </c>
      <c r="J33" s="93">
        <v>2565382</v>
      </c>
      <c r="K33" s="95">
        <v>52998</v>
      </c>
      <c r="L33" s="96">
        <v>40480</v>
      </c>
      <c r="M33" s="97">
        <v>91.512052753975084</v>
      </c>
      <c r="N33" s="98">
        <v>81.36807695696001</v>
      </c>
      <c r="O33" s="99">
        <v>210117</v>
      </c>
      <c r="P33" s="100">
        <v>8.1904761162275239</v>
      </c>
      <c r="Q33" s="99">
        <v>285654</v>
      </c>
      <c r="R33" s="100">
        <v>11.13</v>
      </c>
      <c r="S33" s="100">
        <v>50</v>
      </c>
      <c r="T33" s="101">
        <v>2.65</v>
      </c>
    </row>
    <row r="34" spans="1:20">
      <c r="A34" s="92" t="s">
        <v>148</v>
      </c>
      <c r="B34" s="93">
        <v>384826</v>
      </c>
      <c r="C34" s="93">
        <v>316534</v>
      </c>
      <c r="D34" s="94">
        <f t="shared" si="0"/>
        <v>701360</v>
      </c>
      <c r="E34" s="89">
        <f t="shared" si="1"/>
        <v>13.460776586262467</v>
      </c>
      <c r="F34" s="89">
        <f t="shared" si="2"/>
        <v>7.8309773748513596E-4</v>
      </c>
      <c r="G34" s="89">
        <f t="shared" si="3"/>
        <v>13.432792702731314</v>
      </c>
      <c r="H34" s="89">
        <f t="shared" si="4"/>
        <v>14.089976683237383</v>
      </c>
      <c r="I34" s="89">
        <f t="shared" si="4"/>
        <v>10.996802501710759</v>
      </c>
      <c r="J34" s="93">
        <v>1315828</v>
      </c>
      <c r="K34" s="95">
        <v>59683</v>
      </c>
      <c r="L34" s="96">
        <v>41512</v>
      </c>
      <c r="M34" s="97">
        <v>59.260664872397008</v>
      </c>
      <c r="N34" s="98">
        <v>95.598360879993436</v>
      </c>
      <c r="O34" s="99">
        <v>119035</v>
      </c>
      <c r="P34" s="100">
        <v>9.0463951215508409</v>
      </c>
      <c r="Q34" s="99">
        <v>165742</v>
      </c>
      <c r="R34" s="100">
        <v>12.6</v>
      </c>
      <c r="S34" s="100">
        <v>47</v>
      </c>
      <c r="T34" s="101">
        <v>2.54</v>
      </c>
    </row>
    <row r="35" spans="1:20">
      <c r="A35" s="92" t="s">
        <v>149</v>
      </c>
      <c r="B35" s="93">
        <v>2215422</v>
      </c>
      <c r="C35" s="93">
        <v>1613207</v>
      </c>
      <c r="D35" s="94">
        <f t="shared" si="0"/>
        <v>3828629</v>
      </c>
      <c r="E35" s="89">
        <f t="shared" si="1"/>
        <v>15.158017333626145</v>
      </c>
      <c r="F35" s="89">
        <f t="shared" si="2"/>
        <v>3.5352651725730461E-5</v>
      </c>
      <c r="G35" s="89">
        <f t="shared" si="3"/>
        <v>15.152071524032344</v>
      </c>
      <c r="H35" s="89">
        <f t="shared" si="4"/>
        <v>15.977213881811142</v>
      </c>
      <c r="I35" s="89">
        <f t="shared" si="4"/>
        <v>11.073955278304666</v>
      </c>
      <c r="J35" s="93">
        <v>8685920</v>
      </c>
      <c r="K35" s="95">
        <v>64470</v>
      </c>
      <c r="L35" s="96">
        <v>49194</v>
      </c>
      <c r="M35" s="97">
        <v>94.351756225971101</v>
      </c>
      <c r="N35" s="98">
        <v>76.258807357194186</v>
      </c>
      <c r="O35" s="99">
        <v>766049</v>
      </c>
      <c r="P35" s="100">
        <v>8.8194342107686925</v>
      </c>
      <c r="Q35" s="99">
        <v>1134636</v>
      </c>
      <c r="R35" s="100">
        <v>13.06</v>
      </c>
      <c r="S35" s="100">
        <v>49.1</v>
      </c>
      <c r="T35" s="101">
        <v>2.7</v>
      </c>
    </row>
    <row r="36" spans="1:20">
      <c r="A36" s="92" t="s">
        <v>150</v>
      </c>
      <c r="B36" s="93">
        <v>472422</v>
      </c>
      <c r="C36" s="93">
        <v>346832</v>
      </c>
      <c r="D36" s="94">
        <f t="shared" si="0"/>
        <v>819254</v>
      </c>
      <c r="E36" s="89">
        <f t="shared" si="1"/>
        <v>13.616149449063636</v>
      </c>
      <c r="F36" s="89">
        <f t="shared" si="2"/>
        <v>4.3658788893525665E-3</v>
      </c>
      <c r="G36" s="89">
        <f t="shared" si="3"/>
        <v>13.550074651376828</v>
      </c>
      <c r="H36" s="89">
        <f t="shared" si="4"/>
        <v>14.493500952575182</v>
      </c>
      <c r="I36" s="89">
        <f t="shared" si="4"/>
        <v>10.612237376323481</v>
      </c>
      <c r="J36" s="93">
        <v>1969915</v>
      </c>
      <c r="K36" s="95">
        <v>40629</v>
      </c>
      <c r="L36" s="96">
        <v>31474</v>
      </c>
      <c r="M36" s="97">
        <v>74.956927972134849</v>
      </c>
      <c r="N36" s="98">
        <v>84.461563062365627</v>
      </c>
      <c r="O36" s="99">
        <v>204881</v>
      </c>
      <c r="P36" s="100">
        <v>10.400499513938419</v>
      </c>
      <c r="Q36" s="99">
        <v>250235</v>
      </c>
      <c r="R36" s="100">
        <v>12.7</v>
      </c>
      <c r="S36" s="100">
        <v>51.2</v>
      </c>
      <c r="T36" s="101">
        <v>2.62</v>
      </c>
    </row>
    <row r="37" spans="1:20">
      <c r="A37" s="92" t="s">
        <v>151</v>
      </c>
      <c r="B37" s="93">
        <v>4769700</v>
      </c>
      <c r="C37" s="93">
        <v>2742298</v>
      </c>
      <c r="D37" s="94">
        <f t="shared" si="0"/>
        <v>7511998</v>
      </c>
      <c r="E37" s="89">
        <f t="shared" si="1"/>
        <v>15.832012033629519</v>
      </c>
      <c r="F37" s="89">
        <f t="shared" si="2"/>
        <v>7.1048163001519605E-3</v>
      </c>
      <c r="G37" s="89">
        <f t="shared" si="3"/>
        <v>15.916302105999591</v>
      </c>
      <c r="H37" s="89">
        <f t="shared" si="4"/>
        <v>16.775497978557862</v>
      </c>
      <c r="I37" s="89">
        <f t="shared" si="4"/>
        <v>10.847082118937628</v>
      </c>
      <c r="J37" s="93">
        <v>19297729</v>
      </c>
      <c r="K37" s="95">
        <v>51384</v>
      </c>
      <c r="L37" s="96">
        <v>47385</v>
      </c>
      <c r="M37" s="97">
        <v>87.490420366668019</v>
      </c>
      <c r="N37" s="98">
        <v>73.553794853270034</v>
      </c>
      <c r="O37" s="99">
        <v>1974693</v>
      </c>
      <c r="P37" s="100">
        <v>10.232774022269666</v>
      </c>
      <c r="Q37" s="99">
        <v>2546405</v>
      </c>
      <c r="R37" s="100">
        <v>13.2</v>
      </c>
      <c r="S37" s="100">
        <v>53.8</v>
      </c>
      <c r="T37" s="101">
        <v>2.63</v>
      </c>
    </row>
    <row r="38" spans="1:20">
      <c r="A38" s="92" t="s">
        <v>152</v>
      </c>
      <c r="B38" s="93">
        <v>2142651</v>
      </c>
      <c r="C38" s="93">
        <v>2128474</v>
      </c>
      <c r="D38" s="94">
        <f t="shared" si="0"/>
        <v>4271125</v>
      </c>
      <c r="E38" s="89">
        <f t="shared" si="1"/>
        <v>15.267387816545879</v>
      </c>
      <c r="F38" s="89">
        <f t="shared" si="2"/>
        <v>1.9294554232186743E-4</v>
      </c>
      <c r="G38" s="89">
        <f t="shared" si="3"/>
        <v>15.253497332669431</v>
      </c>
      <c r="H38" s="89">
        <f t="shared" si="4"/>
        <v>16.019493578816988</v>
      </c>
      <c r="I38" s="89">
        <f t="shared" si="4"/>
        <v>10.660196214585818</v>
      </c>
      <c r="J38" s="93">
        <v>9061032</v>
      </c>
      <c r="K38" s="95">
        <v>42625</v>
      </c>
      <c r="L38" s="96">
        <v>33636</v>
      </c>
      <c r="M38" s="97">
        <v>60.247154011777148</v>
      </c>
      <c r="N38" s="98">
        <v>73.983912649243493</v>
      </c>
      <c r="O38" s="99">
        <v>855111</v>
      </c>
      <c r="P38" s="100">
        <v>9.4372362883168268</v>
      </c>
      <c r="Q38" s="99">
        <v>1103413</v>
      </c>
      <c r="R38" s="100">
        <v>12.18</v>
      </c>
      <c r="S38" s="100">
        <v>48.5</v>
      </c>
      <c r="T38" s="101">
        <v>2.48</v>
      </c>
    </row>
    <row r="39" spans="1:20">
      <c r="A39" s="92" t="s">
        <v>153</v>
      </c>
      <c r="B39" s="93">
        <v>141278</v>
      </c>
      <c r="C39" s="93">
        <v>168601</v>
      </c>
      <c r="D39" s="94">
        <f t="shared" si="0"/>
        <v>309879</v>
      </c>
      <c r="E39" s="89">
        <f t="shared" si="1"/>
        <v>12.643937177684997</v>
      </c>
      <c r="F39" s="89">
        <f t="shared" si="2"/>
        <v>6.5608227123316876E-3</v>
      </c>
      <c r="G39" s="89">
        <f t="shared" si="3"/>
        <v>12.724936083309281</v>
      </c>
      <c r="H39" s="89">
        <f t="shared" si="4"/>
        <v>13.368778043654798</v>
      </c>
      <c r="I39" s="89">
        <f t="shared" si="4"/>
        <v>10.643494463748558</v>
      </c>
      <c r="J39" s="93">
        <v>639715</v>
      </c>
      <c r="K39" s="95">
        <v>41919</v>
      </c>
      <c r="L39" s="96">
        <v>34846</v>
      </c>
      <c r="M39" s="97">
        <v>55.895048271566495</v>
      </c>
      <c r="N39" s="98">
        <v>91.607669040119418</v>
      </c>
      <c r="O39" s="99">
        <v>83331</v>
      </c>
      <c r="P39" s="100">
        <v>13.026269510641459</v>
      </c>
      <c r="Q39" s="99">
        <v>93285</v>
      </c>
      <c r="R39" s="100">
        <v>14.58</v>
      </c>
      <c r="S39" s="100">
        <v>45.7</v>
      </c>
      <c r="T39" s="101">
        <v>2.25</v>
      </c>
    </row>
    <row r="40" spans="1:20">
      <c r="A40" s="92" t="s">
        <v>154</v>
      </c>
      <c r="B40" s="93">
        <v>2933388</v>
      </c>
      <c r="C40" s="93">
        <v>2674491</v>
      </c>
      <c r="D40" s="94">
        <f t="shared" si="0"/>
        <v>5607879</v>
      </c>
      <c r="E40" s="89">
        <f t="shared" si="1"/>
        <v>15.539683131144248</v>
      </c>
      <c r="F40" s="89">
        <f t="shared" si="2"/>
        <v>7.7050895569403853E-3</v>
      </c>
      <c r="G40" s="89">
        <f t="shared" si="3"/>
        <v>15.451904491618789</v>
      </c>
      <c r="H40" s="89">
        <f t="shared" si="4"/>
        <v>16.254976664832565</v>
      </c>
      <c r="I40" s="89">
        <f t="shared" si="4"/>
        <v>10.703963310848598</v>
      </c>
      <c r="J40" s="93">
        <v>11466917</v>
      </c>
      <c r="K40" s="95">
        <v>44532</v>
      </c>
      <c r="L40" s="96">
        <v>34874</v>
      </c>
      <c r="M40" s="97">
        <v>77.355947341440341</v>
      </c>
      <c r="N40" s="98">
        <v>84.86055144551932</v>
      </c>
      <c r="O40" s="99">
        <v>1075049</v>
      </c>
      <c r="P40" s="100">
        <v>9.3752226513892101</v>
      </c>
      <c r="Q40" s="99">
        <v>1545085</v>
      </c>
      <c r="R40" s="100">
        <v>13.47</v>
      </c>
      <c r="S40" s="100">
        <v>49.7</v>
      </c>
      <c r="T40" s="101">
        <v>2.48</v>
      </c>
    </row>
    <row r="41" spans="1:20">
      <c r="A41" s="92" t="s">
        <v>155</v>
      </c>
      <c r="B41" s="93">
        <v>502496</v>
      </c>
      <c r="C41" s="93">
        <v>960165</v>
      </c>
      <c r="D41" s="94">
        <f t="shared" si="0"/>
        <v>1462661</v>
      </c>
      <c r="E41" s="89">
        <f t="shared" si="1"/>
        <v>14.195767937499273</v>
      </c>
      <c r="F41" s="89">
        <f t="shared" si="2"/>
        <v>2.7606199073375664E-3</v>
      </c>
      <c r="G41" s="89">
        <f t="shared" si="3"/>
        <v>14.248309539181536</v>
      </c>
      <c r="H41" s="89">
        <f t="shared" si="4"/>
        <v>15.101242872337911</v>
      </c>
      <c r="I41" s="89">
        <f t="shared" si="4"/>
        <v>10.565402030664975</v>
      </c>
      <c r="J41" s="93">
        <v>3617316</v>
      </c>
      <c r="K41" s="95">
        <v>38770</v>
      </c>
      <c r="L41" s="96">
        <v>34153</v>
      </c>
      <c r="M41" s="97">
        <v>65.337266500785077</v>
      </c>
      <c r="N41" s="98">
        <v>78.329568110720771</v>
      </c>
      <c r="O41" s="99">
        <v>371780</v>
      </c>
      <c r="P41" s="100">
        <v>10.277786071219655</v>
      </c>
      <c r="Q41" s="99">
        <v>480140</v>
      </c>
      <c r="R41" s="100">
        <v>13.27</v>
      </c>
      <c r="S41" s="100">
        <v>47.5</v>
      </c>
      <c r="T41" s="101">
        <v>2.5</v>
      </c>
    </row>
    <row r="42" spans="1:20">
      <c r="A42" s="92" t="s">
        <v>156</v>
      </c>
      <c r="B42" s="93">
        <v>1037291</v>
      </c>
      <c r="C42" s="93">
        <v>738475</v>
      </c>
      <c r="D42" s="94">
        <f t="shared" si="0"/>
        <v>1775766</v>
      </c>
      <c r="E42" s="89">
        <f t="shared" si="1"/>
        <v>14.389742437096812</v>
      </c>
      <c r="F42" s="89">
        <f t="shared" si="2"/>
        <v>3.9594623552153029E-3</v>
      </c>
      <c r="G42" s="89">
        <f t="shared" si="3"/>
        <v>14.326818178219847</v>
      </c>
      <c r="H42" s="89">
        <f t="shared" si="4"/>
        <v>15.136587500881456</v>
      </c>
      <c r="I42" s="89">
        <f t="shared" si="4"/>
        <v>10.74138421698227</v>
      </c>
      <c r="J42" s="93">
        <v>3747455</v>
      </c>
      <c r="K42" s="95">
        <v>46230</v>
      </c>
      <c r="L42" s="96">
        <v>34784</v>
      </c>
      <c r="M42" s="97">
        <v>78.743929018509675</v>
      </c>
      <c r="N42" s="98">
        <v>90.277615074764071</v>
      </c>
      <c r="O42" s="99">
        <v>335815</v>
      </c>
      <c r="P42" s="100">
        <v>8.9611482993124678</v>
      </c>
      <c r="Q42" s="99">
        <v>488936</v>
      </c>
      <c r="R42" s="100">
        <v>13.05</v>
      </c>
      <c r="S42" s="100">
        <v>49</v>
      </c>
      <c r="T42" s="101">
        <v>2.4900000000000002</v>
      </c>
    </row>
    <row r="43" spans="1:20">
      <c r="A43" s="92" t="s">
        <v>157</v>
      </c>
      <c r="B43" s="93">
        <v>3276363</v>
      </c>
      <c r="C43" s="93">
        <v>2655885</v>
      </c>
      <c r="D43" s="94">
        <f t="shared" si="0"/>
        <v>5932248</v>
      </c>
      <c r="E43" s="89">
        <f t="shared" si="1"/>
        <v>15.595913788513739</v>
      </c>
      <c r="F43" s="89">
        <f t="shared" si="2"/>
        <v>1.8494311600554957E-3</v>
      </c>
      <c r="G43" s="89">
        <f t="shared" si="3"/>
        <v>15.552908775316956</v>
      </c>
      <c r="H43" s="89">
        <f t="shared" si="4"/>
        <v>16.335848056124096</v>
      </c>
      <c r="I43" s="89">
        <f t="shared" si="4"/>
        <v>10.742011318604094</v>
      </c>
      <c r="J43" s="93">
        <v>12432792</v>
      </c>
      <c r="K43" s="95">
        <v>46259</v>
      </c>
      <c r="L43" s="96">
        <v>38788</v>
      </c>
      <c r="M43" s="97">
        <v>77.062612052678872</v>
      </c>
      <c r="N43" s="98">
        <v>85.579506196194728</v>
      </c>
      <c r="O43" s="99">
        <v>1197002</v>
      </c>
      <c r="P43" s="100">
        <v>9.6277811130436355</v>
      </c>
      <c r="Q43" s="99">
        <v>1889660</v>
      </c>
      <c r="R43" s="100">
        <v>15.2</v>
      </c>
      <c r="S43" s="100">
        <v>50.1</v>
      </c>
      <c r="T43" s="101">
        <v>2.46</v>
      </c>
    </row>
    <row r="44" spans="1:20">
      <c r="A44" s="92" t="s">
        <v>158</v>
      </c>
      <c r="B44" s="93">
        <v>296571</v>
      </c>
      <c r="C44" s="93">
        <v>165391</v>
      </c>
      <c r="D44" s="94">
        <f t="shared" si="0"/>
        <v>461962</v>
      </c>
      <c r="E44" s="89">
        <f t="shared" si="1"/>
        <v>13.043237915598819</v>
      </c>
      <c r="F44" s="89">
        <f t="shared" si="2"/>
        <v>3.9857333487988879E-4</v>
      </c>
      <c r="G44" s="89">
        <f t="shared" si="3"/>
        <v>13.023273614086373</v>
      </c>
      <c r="H44" s="89">
        <f t="shared" si="4"/>
        <v>13.871732088621755</v>
      </c>
      <c r="I44" s="89">
        <f t="shared" si="4"/>
        <v>10.855415662001414</v>
      </c>
      <c r="J44" s="93">
        <v>1057832</v>
      </c>
      <c r="K44" s="95">
        <v>51814</v>
      </c>
      <c r="L44" s="96">
        <v>39463</v>
      </c>
      <c r="M44" s="97">
        <v>90.921370308083709</v>
      </c>
      <c r="N44" s="98">
        <v>88.657272610395594</v>
      </c>
      <c r="O44" s="99">
        <v>114510</v>
      </c>
      <c r="P44" s="100">
        <v>10.824970316647633</v>
      </c>
      <c r="Q44" s="99">
        <v>146847</v>
      </c>
      <c r="R44" s="100">
        <v>13.88</v>
      </c>
      <c r="S44" s="100">
        <v>53.2</v>
      </c>
      <c r="T44" s="101">
        <v>2.5299999999999998</v>
      </c>
    </row>
    <row r="45" spans="1:20">
      <c r="A45" s="92" t="s">
        <v>159</v>
      </c>
      <c r="B45" s="93">
        <v>862449</v>
      </c>
      <c r="C45" s="93">
        <v>1034896</v>
      </c>
      <c r="D45" s="94">
        <f t="shared" si="0"/>
        <v>1897345</v>
      </c>
      <c r="E45" s="89">
        <f t="shared" si="1"/>
        <v>14.455966098485892</v>
      </c>
      <c r="F45" s="89">
        <f t="shared" si="2"/>
        <v>3.6444493244155762E-4</v>
      </c>
      <c r="G45" s="89">
        <f t="shared" si="3"/>
        <v>14.475056539351455</v>
      </c>
      <c r="H45" s="89">
        <f t="shared" si="4"/>
        <v>15.298865611301775</v>
      </c>
      <c r="I45" s="89">
        <f t="shared" si="4"/>
        <v>10.623763400484325</v>
      </c>
      <c r="J45" s="93">
        <v>4407709</v>
      </c>
      <c r="K45" s="95">
        <v>41100</v>
      </c>
      <c r="L45" s="96">
        <v>31013</v>
      </c>
      <c r="M45" s="97">
        <v>60.496429223043194</v>
      </c>
      <c r="N45" s="98">
        <v>68.634748800340489</v>
      </c>
      <c r="O45" s="99">
        <v>430834</v>
      </c>
      <c r="P45" s="100">
        <v>9.7745563511565763</v>
      </c>
      <c r="Q45" s="99">
        <v>573098</v>
      </c>
      <c r="R45" s="100">
        <v>13</v>
      </c>
      <c r="S45" s="100">
        <v>50.9</v>
      </c>
      <c r="T45" s="101">
        <v>2.5</v>
      </c>
    </row>
    <row r="46" spans="1:20">
      <c r="A46" s="92" t="s">
        <v>160</v>
      </c>
      <c r="B46" s="93">
        <v>170924</v>
      </c>
      <c r="C46" s="93">
        <v>203054</v>
      </c>
      <c r="D46" s="94">
        <f t="shared" si="0"/>
        <v>373978</v>
      </c>
      <c r="E46" s="89">
        <f t="shared" si="1"/>
        <v>12.831952251137086</v>
      </c>
      <c r="F46" s="89">
        <f t="shared" si="2"/>
        <v>2.4802455853153758E-5</v>
      </c>
      <c r="G46" s="89">
        <f t="shared" si="3"/>
        <v>12.836932457543767</v>
      </c>
      <c r="H46" s="89">
        <f t="shared" si="4"/>
        <v>13.587623272915494</v>
      </c>
      <c r="I46" s="89">
        <f t="shared" si="4"/>
        <v>10.664083079084039</v>
      </c>
      <c r="J46" s="93">
        <v>796214</v>
      </c>
      <c r="K46" s="95">
        <v>42791</v>
      </c>
      <c r="L46" s="96">
        <v>33905</v>
      </c>
      <c r="M46" s="97">
        <v>51.855350244553847</v>
      </c>
      <c r="N46" s="98">
        <v>88.423464043586264</v>
      </c>
      <c r="O46" s="99">
        <v>82237</v>
      </c>
      <c r="P46" s="100">
        <v>10.328504648247831</v>
      </c>
      <c r="Q46" s="99">
        <v>113555</v>
      </c>
      <c r="R46" s="100">
        <v>14.26</v>
      </c>
      <c r="S46" s="100">
        <v>44.7</v>
      </c>
      <c r="T46" s="101">
        <v>2.4500000000000002</v>
      </c>
    </row>
    <row r="47" spans="1:20">
      <c r="A47" s="92" t="s">
        <v>161</v>
      </c>
      <c r="B47" s="93">
        <v>1087437</v>
      </c>
      <c r="C47" s="93">
        <v>1479178</v>
      </c>
      <c r="D47" s="94">
        <f t="shared" si="0"/>
        <v>2566615</v>
      </c>
      <c r="E47" s="89">
        <f t="shared" si="1"/>
        <v>14.758098468083064</v>
      </c>
      <c r="F47" s="89">
        <f t="shared" si="2"/>
        <v>2.9498816177774543E-3</v>
      </c>
      <c r="G47" s="89">
        <f t="shared" si="3"/>
        <v>14.812411280731439</v>
      </c>
      <c r="H47" s="89">
        <f t="shared" si="4"/>
        <v>15.633054563741895</v>
      </c>
      <c r="I47" s="89">
        <f t="shared" si="4"/>
        <v>10.604478887119122</v>
      </c>
      <c r="J47" s="93">
        <v>6156719</v>
      </c>
      <c r="K47" s="95">
        <v>40315</v>
      </c>
      <c r="L47" s="96">
        <v>33280</v>
      </c>
      <c r="M47" s="97">
        <v>63.628720877481392</v>
      </c>
      <c r="N47" s="98">
        <v>80.374043382522416</v>
      </c>
      <c r="O47" s="99">
        <v>551709</v>
      </c>
      <c r="P47" s="100">
        <v>8.9610878781376879</v>
      </c>
      <c r="Q47" s="99">
        <v>793117</v>
      </c>
      <c r="R47" s="100">
        <v>12.88</v>
      </c>
      <c r="S47" s="100">
        <v>48.6</v>
      </c>
      <c r="T47" s="101">
        <v>2.4900000000000002</v>
      </c>
    </row>
    <row r="48" spans="1:20">
      <c r="A48" s="92" t="s">
        <v>162</v>
      </c>
      <c r="B48" s="93">
        <v>3528633</v>
      </c>
      <c r="C48" s="93">
        <v>4479328</v>
      </c>
      <c r="D48" s="94">
        <f t="shared" si="0"/>
        <v>8007961</v>
      </c>
      <c r="E48" s="89">
        <f t="shared" si="1"/>
        <v>15.895946729835464</v>
      </c>
      <c r="F48" s="89">
        <f t="shared" si="2"/>
        <v>1.4375659431509428E-2</v>
      </c>
      <c r="G48" s="89">
        <f t="shared" si="3"/>
        <v>16.01584526790624</v>
      </c>
      <c r="H48" s="89">
        <f t="shared" si="4"/>
        <v>16.989572263709345</v>
      </c>
      <c r="I48" s="89">
        <f t="shared" si="4"/>
        <v>10.71268293145874</v>
      </c>
      <c r="J48" s="93">
        <v>23904380</v>
      </c>
      <c r="K48" s="95">
        <v>44922</v>
      </c>
      <c r="L48" s="96">
        <v>37187</v>
      </c>
      <c r="M48" s="97">
        <v>82.507335091133527</v>
      </c>
      <c r="N48" s="98">
        <v>82.586823000638361</v>
      </c>
      <c r="O48" s="99">
        <v>2433321</v>
      </c>
      <c r="P48" s="100">
        <v>10.179393901870702</v>
      </c>
      <c r="Q48" s="99">
        <v>2394157</v>
      </c>
      <c r="R48" s="100">
        <v>10.02</v>
      </c>
      <c r="S48" s="100">
        <v>48.7</v>
      </c>
      <c r="T48" s="101">
        <v>2.83</v>
      </c>
    </row>
    <row r="49" spans="1:20">
      <c r="A49" s="92" t="s">
        <v>163</v>
      </c>
      <c r="B49" s="93">
        <v>327670</v>
      </c>
      <c r="C49" s="93">
        <v>596030</v>
      </c>
      <c r="D49" s="94">
        <f t="shared" si="0"/>
        <v>923700</v>
      </c>
      <c r="E49" s="89">
        <f t="shared" si="1"/>
        <v>13.736142622580701</v>
      </c>
      <c r="F49" s="89">
        <f t="shared" si="2"/>
        <v>9.4681587204859658E-4</v>
      </c>
      <c r="G49" s="89">
        <f t="shared" si="3"/>
        <v>13.705372249296508</v>
      </c>
      <c r="H49" s="89">
        <f t="shared" si="4"/>
        <v>14.788306379197296</v>
      </c>
      <c r="I49" s="89">
        <f t="shared" si="4"/>
        <v>10.845621454367802</v>
      </c>
      <c r="J49" s="93">
        <v>2645330</v>
      </c>
      <c r="K49" s="95">
        <v>51309</v>
      </c>
      <c r="L49" s="96">
        <v>31189</v>
      </c>
      <c r="M49" s="97">
        <v>88.230850419292054</v>
      </c>
      <c r="N49" s="98">
        <v>93.180434955185177</v>
      </c>
      <c r="O49" s="99">
        <v>327682</v>
      </c>
      <c r="P49" s="100">
        <v>12.38718798788809</v>
      </c>
      <c r="Q49" s="99">
        <v>233982</v>
      </c>
      <c r="R49" s="100">
        <v>8.85</v>
      </c>
      <c r="S49" s="100">
        <v>42.2</v>
      </c>
      <c r="T49" s="101">
        <v>3.11</v>
      </c>
    </row>
    <row r="50" spans="1:20">
      <c r="A50" s="92" t="s">
        <v>164</v>
      </c>
      <c r="B50" s="93">
        <v>219262</v>
      </c>
      <c r="C50" s="93">
        <v>98974</v>
      </c>
      <c r="D50" s="94">
        <f t="shared" si="0"/>
        <v>318236</v>
      </c>
      <c r="E50" s="89">
        <f t="shared" si="1"/>
        <v>12.670548524878591</v>
      </c>
      <c r="F50" s="89">
        <f t="shared" si="2"/>
        <v>2.5719125518437031E-3</v>
      </c>
      <c r="G50" s="89">
        <f t="shared" si="3"/>
        <v>12.721262552049026</v>
      </c>
      <c r="H50" s="89">
        <f t="shared" si="4"/>
        <v>13.339495295004038</v>
      </c>
      <c r="I50" s="89">
        <f t="shared" si="4"/>
        <v>10.771952654927679</v>
      </c>
      <c r="J50" s="93">
        <v>621254</v>
      </c>
      <c r="K50" s="95">
        <v>47665</v>
      </c>
      <c r="L50" s="96">
        <v>36670</v>
      </c>
      <c r="M50" s="97">
        <v>38.179647091866819</v>
      </c>
      <c r="N50" s="98">
        <v>96.472457320194323</v>
      </c>
      <c r="O50" s="99">
        <v>61218</v>
      </c>
      <c r="P50" s="100">
        <v>9.853940578249798</v>
      </c>
      <c r="Q50" s="99">
        <v>84425</v>
      </c>
      <c r="R50" s="100">
        <v>13.59</v>
      </c>
      <c r="S50" s="100">
        <v>48.6</v>
      </c>
      <c r="T50" s="101">
        <v>2.38</v>
      </c>
    </row>
    <row r="51" spans="1:20">
      <c r="A51" s="92" t="s">
        <v>165</v>
      </c>
      <c r="B51" s="93">
        <v>1959532</v>
      </c>
      <c r="C51" s="93">
        <v>1725005</v>
      </c>
      <c r="D51" s="94">
        <f t="shared" si="0"/>
        <v>3684537</v>
      </c>
      <c r="E51" s="89">
        <f t="shared" si="1"/>
        <v>15.119655431206892</v>
      </c>
      <c r="F51" s="89">
        <f t="shared" si="2"/>
        <v>5.1898579615435524E-4</v>
      </c>
      <c r="G51" s="89">
        <f t="shared" si="3"/>
        <v>15.142436690964736</v>
      </c>
      <c r="H51" s="89">
        <f t="shared" si="4"/>
        <v>15.858299914995433</v>
      </c>
      <c r="I51" s="89">
        <f t="shared" si="4"/>
        <v>10.938041204903517</v>
      </c>
      <c r="J51" s="93">
        <v>7712091</v>
      </c>
      <c r="K51" s="95">
        <v>56277</v>
      </c>
      <c r="L51" s="96">
        <v>41347</v>
      </c>
      <c r="M51" s="97">
        <v>73.037282537368355</v>
      </c>
      <c r="N51" s="98">
        <v>73.162285040464369</v>
      </c>
      <c r="O51" s="99">
        <v>761134</v>
      </c>
      <c r="P51" s="100">
        <v>9.869359684682145</v>
      </c>
      <c r="Q51" s="99">
        <v>909522</v>
      </c>
      <c r="R51" s="100">
        <v>11.79</v>
      </c>
      <c r="S51" s="100">
        <v>48.6</v>
      </c>
      <c r="T51" s="101">
        <v>2.5499999999999998</v>
      </c>
    </row>
    <row r="52" spans="1:20">
      <c r="A52" s="92" t="s">
        <v>166</v>
      </c>
      <c r="B52" s="93">
        <v>1750848</v>
      </c>
      <c r="C52" s="93">
        <v>1229216</v>
      </c>
      <c r="D52" s="94">
        <f t="shared" si="0"/>
        <v>2980064</v>
      </c>
      <c r="E52" s="89">
        <f t="shared" si="1"/>
        <v>14.907455334761037</v>
      </c>
      <c r="F52" s="89">
        <f t="shared" si="2"/>
        <v>1.180069790611949E-4</v>
      </c>
      <c r="G52" s="89">
        <f t="shared" si="3"/>
        <v>14.918318436484817</v>
      </c>
      <c r="H52" s="89">
        <f t="shared" si="4"/>
        <v>15.682443051024723</v>
      </c>
      <c r="I52" s="89">
        <f t="shared" si="4"/>
        <v>10.870148152571042</v>
      </c>
      <c r="J52" s="93">
        <v>6468424</v>
      </c>
      <c r="K52" s="95">
        <v>52583</v>
      </c>
      <c r="L52" s="96">
        <v>38414</v>
      </c>
      <c r="M52" s="97">
        <v>81.9648256287918</v>
      </c>
      <c r="N52" s="98">
        <v>84.603962263450867</v>
      </c>
      <c r="O52" s="99">
        <v>597971</v>
      </c>
      <c r="P52" s="100">
        <v>9.244462020424141</v>
      </c>
      <c r="Q52" s="99">
        <v>757852</v>
      </c>
      <c r="R52" s="100">
        <v>11.72</v>
      </c>
      <c r="S52" s="100">
        <v>48.6</v>
      </c>
      <c r="T52" s="101">
        <v>2.5299999999999998</v>
      </c>
    </row>
    <row r="53" spans="1:20">
      <c r="A53" s="92" t="s">
        <v>167</v>
      </c>
      <c r="B53" s="93">
        <v>303857</v>
      </c>
      <c r="C53" s="93">
        <v>397466</v>
      </c>
      <c r="D53" s="94">
        <f t="shared" si="0"/>
        <v>701323</v>
      </c>
      <c r="E53" s="89">
        <f t="shared" si="1"/>
        <v>13.460723830222779</v>
      </c>
      <c r="F53" s="89">
        <f t="shared" si="2"/>
        <v>2.0820927445052352E-2</v>
      </c>
      <c r="G53" s="89">
        <f t="shared" si="3"/>
        <v>13.605018415862894</v>
      </c>
      <c r="H53" s="89">
        <f t="shared" si="4"/>
        <v>14.409961081071806</v>
      </c>
      <c r="I53" s="89">
        <f t="shared" si="4"/>
        <v>10.46478763553565</v>
      </c>
      <c r="J53" s="93">
        <v>1812035</v>
      </c>
      <c r="K53" s="95">
        <v>35059</v>
      </c>
      <c r="L53" s="96">
        <v>29537</v>
      </c>
      <c r="M53" s="97">
        <v>46.052078586817551</v>
      </c>
      <c r="N53" s="98">
        <v>94.614894303917964</v>
      </c>
      <c r="O53" s="99">
        <v>159200</v>
      </c>
      <c r="P53" s="100">
        <v>8.7857022629253834</v>
      </c>
      <c r="Q53" s="99">
        <v>280666</v>
      </c>
      <c r="R53" s="100">
        <v>15.49</v>
      </c>
      <c r="S53" s="100">
        <v>45.5</v>
      </c>
      <c r="T53" s="101">
        <v>2.41</v>
      </c>
    </row>
    <row r="54" spans="1:20">
      <c r="A54" s="92" t="s">
        <v>168</v>
      </c>
      <c r="B54" s="93">
        <v>1677211</v>
      </c>
      <c r="C54" s="93">
        <v>1262393</v>
      </c>
      <c r="D54" s="94">
        <f t="shared" si="0"/>
        <v>2939604</v>
      </c>
      <c r="E54" s="89">
        <f t="shared" si="1"/>
        <v>14.893785436365278</v>
      </c>
      <c r="F54" s="89">
        <f t="shared" si="2"/>
        <v>2.6178886222501061E-3</v>
      </c>
      <c r="G54" s="89">
        <f t="shared" si="3"/>
        <v>14.842620129542684</v>
      </c>
      <c r="H54" s="89">
        <f t="shared" si="4"/>
        <v>15.538569969973953</v>
      </c>
      <c r="I54" s="89">
        <f t="shared" si="4"/>
        <v>10.794911656680155</v>
      </c>
      <c r="J54" s="93">
        <v>5601640</v>
      </c>
      <c r="K54" s="95">
        <v>48772</v>
      </c>
      <c r="L54" s="96">
        <v>36047</v>
      </c>
      <c r="M54" s="97">
        <v>68.304716449076423</v>
      </c>
      <c r="N54" s="98">
        <v>89.863004405852564</v>
      </c>
      <c r="O54" s="99">
        <v>549793</v>
      </c>
      <c r="P54" s="100">
        <v>9.8148577916467321</v>
      </c>
      <c r="Q54" s="99">
        <v>736301</v>
      </c>
      <c r="R54" s="100">
        <v>13.14</v>
      </c>
      <c r="S54" s="100">
        <v>46.9</v>
      </c>
      <c r="T54" s="101">
        <v>2.4300000000000002</v>
      </c>
    </row>
    <row r="55" spans="1:20">
      <c r="A55" s="92" t="s">
        <v>169</v>
      </c>
      <c r="B55" s="93">
        <v>82868</v>
      </c>
      <c r="C55" s="93">
        <v>164958</v>
      </c>
      <c r="D55" s="94">
        <f t="shared" si="0"/>
        <v>247826</v>
      </c>
      <c r="E55" s="89">
        <f t="shared" si="1"/>
        <v>12.420482165998374</v>
      </c>
      <c r="F55" s="89">
        <f t="shared" si="2"/>
        <v>2.6246880578125521E-8</v>
      </c>
      <c r="G55" s="89">
        <f t="shared" si="3"/>
        <v>12.420320157107945</v>
      </c>
      <c r="H55" s="89">
        <f t="shared" si="4"/>
        <v>13.167011642406425</v>
      </c>
      <c r="I55" s="89">
        <f t="shared" si="4"/>
        <v>10.766862622063668</v>
      </c>
      <c r="J55" s="93">
        <v>522830</v>
      </c>
      <c r="K55" s="95">
        <v>47423</v>
      </c>
      <c r="L55" s="96">
        <v>43226</v>
      </c>
      <c r="M55" s="97">
        <v>65.078111393286918</v>
      </c>
      <c r="N55" s="98">
        <v>94.080293785742967</v>
      </c>
      <c r="O55" s="99">
        <v>52944</v>
      </c>
      <c r="P55" s="100">
        <v>10.126427328194634</v>
      </c>
      <c r="Q55" s="99">
        <v>63901</v>
      </c>
      <c r="R55" s="100">
        <v>12.22</v>
      </c>
      <c r="S55" s="100">
        <v>44.7</v>
      </c>
      <c r="T55" s="101">
        <v>2.4700000000000002</v>
      </c>
    </row>
    <row r="56" spans="1:20">
      <c r="D56" s="93"/>
      <c r="E56" s="102"/>
      <c r="F56" s="93"/>
      <c r="G56" s="93"/>
      <c r="H56" s="93"/>
      <c r="I56" s="93"/>
      <c r="J56" s="93"/>
    </row>
    <row r="57" spans="1:20">
      <c r="D57" s="93"/>
      <c r="E57" s="102"/>
      <c r="F57" s="93"/>
      <c r="G57" s="93"/>
      <c r="H57" s="93"/>
      <c r="I57" s="93"/>
      <c r="J57" s="93"/>
    </row>
    <row r="58" spans="1:20">
      <c r="D58" s="93"/>
      <c r="E58" s="102"/>
      <c r="F58" s="93"/>
      <c r="G58" s="93"/>
      <c r="H58" s="93"/>
      <c r="I58" s="93"/>
      <c r="J58" s="93"/>
    </row>
    <row r="59" spans="1:20">
      <c r="D59" s="93"/>
      <c r="E59" s="102"/>
      <c r="F59" s="93"/>
      <c r="G59" s="93"/>
      <c r="H59" s="93"/>
      <c r="I59" s="93"/>
      <c r="J59" s="93"/>
      <c r="T59" s="103"/>
    </row>
    <row r="60" spans="1:20">
      <c r="T60" s="103"/>
    </row>
    <row r="61" spans="1:20">
      <c r="T61" s="103"/>
    </row>
    <row r="62" spans="1:20">
      <c r="T62" s="103"/>
    </row>
    <row r="63" spans="1:20">
      <c r="T63" s="103"/>
    </row>
    <row r="64" spans="1:20">
      <c r="T64" s="104"/>
    </row>
    <row r="65" spans="20:20">
      <c r="T65" s="103"/>
    </row>
    <row r="66" spans="20:20">
      <c r="T66" s="103"/>
    </row>
    <row r="67" spans="20:20">
      <c r="T67" s="103"/>
    </row>
    <row r="68" spans="20:20">
      <c r="T68" s="103"/>
    </row>
    <row r="69" spans="20:20">
      <c r="T69" s="103"/>
    </row>
    <row r="70" spans="20:20">
      <c r="T70" s="103"/>
    </row>
    <row r="71" spans="20:20">
      <c r="T71" s="104"/>
    </row>
    <row r="72" spans="20:20">
      <c r="T72" s="103"/>
    </row>
    <row r="73" spans="20:20">
      <c r="T73" s="103"/>
    </row>
    <row r="74" spans="20:20">
      <c r="T74" s="104"/>
    </row>
    <row r="75" spans="20:20">
      <c r="T75" s="103"/>
    </row>
    <row r="76" spans="20:20">
      <c r="T76" s="103"/>
    </row>
    <row r="77" spans="20:20">
      <c r="T77" s="104"/>
    </row>
    <row r="78" spans="20:20">
      <c r="T78" s="103"/>
    </row>
    <row r="79" spans="20:20">
      <c r="T79" s="103"/>
    </row>
    <row r="80" spans="20:20">
      <c r="T80" s="103"/>
    </row>
    <row r="81" spans="20:20">
      <c r="T81" s="103"/>
    </row>
    <row r="82" spans="20:20">
      <c r="T82" s="103"/>
    </row>
    <row r="83" spans="20:20">
      <c r="T83" s="103"/>
    </row>
    <row r="84" spans="20:20">
      <c r="T84" s="103"/>
    </row>
    <row r="85" spans="20:20">
      <c r="T85" s="103"/>
    </row>
    <row r="86" spans="20:20">
      <c r="T86" s="103"/>
    </row>
    <row r="87" spans="20:20">
      <c r="T87" s="103"/>
    </row>
    <row r="88" spans="20:20">
      <c r="T88" s="103"/>
    </row>
    <row r="89" spans="20:20">
      <c r="T89" s="103"/>
    </row>
    <row r="90" spans="20:20">
      <c r="T90" s="103"/>
    </row>
    <row r="91" spans="20:20">
      <c r="T91" s="103"/>
    </row>
    <row r="92" spans="20:20">
      <c r="T92" s="103"/>
    </row>
    <row r="93" spans="20:20">
      <c r="T93" s="103"/>
    </row>
    <row r="94" spans="20:20">
      <c r="T94" s="103"/>
    </row>
    <row r="95" spans="20:20">
      <c r="T95" s="103"/>
    </row>
    <row r="96" spans="20:20">
      <c r="T96" s="103"/>
    </row>
    <row r="97" spans="20:20">
      <c r="T97" s="103"/>
    </row>
    <row r="98" spans="20:20">
      <c r="T98" s="103"/>
    </row>
    <row r="99" spans="20:20">
      <c r="T99" s="103"/>
    </row>
    <row r="100" spans="20:20">
      <c r="T100" s="103"/>
    </row>
    <row r="101" spans="20:20">
      <c r="T101" s="103"/>
    </row>
    <row r="102" spans="20:20">
      <c r="T102" s="103"/>
    </row>
    <row r="103" spans="20:20">
      <c r="T103" s="103"/>
    </row>
    <row r="104" spans="20:20">
      <c r="T104" s="104"/>
    </row>
    <row r="105" spans="20:20">
      <c r="T105" s="103"/>
    </row>
    <row r="106" spans="20:20">
      <c r="T106" s="103"/>
    </row>
    <row r="107" spans="20:20">
      <c r="T107" s="103"/>
    </row>
    <row r="108" spans="20:20">
      <c r="T108" s="103"/>
    </row>
    <row r="109" spans="20:20">
      <c r="T109" s="103"/>
    </row>
    <row r="110" spans="20:20">
      <c r="T110" s="103"/>
    </row>
    <row r="111" spans="20:20">
      <c r="T111" s="103"/>
    </row>
    <row r="112" spans="20:20">
      <c r="T112" s="103"/>
    </row>
    <row r="113" spans="20:20">
      <c r="T113" s="103"/>
    </row>
    <row r="114" spans="20:20">
      <c r="T114" s="103"/>
    </row>
    <row r="115" spans="20:20">
      <c r="T115" s="103"/>
    </row>
    <row r="116" spans="20:20">
      <c r="T116" s="103"/>
    </row>
    <row r="117" spans="20:20">
      <c r="T117" s="103"/>
    </row>
    <row r="118" spans="20:20">
      <c r="T118" s="103"/>
    </row>
    <row r="119" spans="20:20">
      <c r="T119" s="104"/>
    </row>
    <row r="120" spans="20:20">
      <c r="T120" s="103"/>
    </row>
    <row r="121" spans="20:20">
      <c r="T121" s="103"/>
    </row>
    <row r="122" spans="20:20">
      <c r="T122" s="103"/>
    </row>
    <row r="123" spans="20:20">
      <c r="T123" s="104"/>
    </row>
    <row r="124" spans="20:20">
      <c r="T124" s="103"/>
    </row>
    <row r="125" spans="20:20">
      <c r="T125" s="103"/>
    </row>
    <row r="126" spans="20:20">
      <c r="T126" s="103"/>
    </row>
    <row r="127" spans="20:20">
      <c r="T127" s="104"/>
    </row>
    <row r="128" spans="20:20">
      <c r="T128" s="103"/>
    </row>
    <row r="129" spans="20:20">
      <c r="T129" s="103"/>
    </row>
    <row r="130" spans="20:20">
      <c r="T130" s="103"/>
    </row>
    <row r="131" spans="20:20">
      <c r="T131" s="103"/>
    </row>
    <row r="132" spans="20:20">
      <c r="T132" s="103"/>
    </row>
    <row r="133" spans="20:20">
      <c r="T133" s="103"/>
    </row>
    <row r="134" spans="20:20">
      <c r="T134" s="103"/>
    </row>
    <row r="135" spans="20:20">
      <c r="T135" s="103"/>
    </row>
    <row r="136" spans="20:20">
      <c r="T136" s="103"/>
    </row>
    <row r="137" spans="20:20">
      <c r="T137" s="103"/>
    </row>
    <row r="138" spans="20:20">
      <c r="T138" s="103"/>
    </row>
    <row r="139" spans="20:20">
      <c r="T139" s="103"/>
    </row>
    <row r="140" spans="20:20">
      <c r="T140" s="103"/>
    </row>
    <row r="141" spans="20:20">
      <c r="T141" s="103"/>
    </row>
    <row r="142" spans="20:20">
      <c r="T142" s="103"/>
    </row>
    <row r="143" spans="20:20">
      <c r="T143" s="103"/>
    </row>
    <row r="144" spans="20:20">
      <c r="T144" s="103"/>
    </row>
    <row r="145" spans="20:20">
      <c r="T145" s="103"/>
    </row>
    <row r="146" spans="20:20">
      <c r="T146" s="103"/>
    </row>
    <row r="147" spans="20:20">
      <c r="T147" s="103"/>
    </row>
    <row r="148" spans="20:20">
      <c r="T148" s="104"/>
    </row>
    <row r="149" spans="20:20">
      <c r="T149" s="103"/>
    </row>
    <row r="150" spans="20:20">
      <c r="T150" s="103"/>
    </row>
    <row r="151" spans="20:20">
      <c r="T151" s="103"/>
    </row>
    <row r="152" spans="20:20">
      <c r="T152" s="103"/>
    </row>
    <row r="153" spans="20:20">
      <c r="T153" s="103"/>
    </row>
    <row r="154" spans="20:20">
      <c r="T154" s="103"/>
    </row>
    <row r="155" spans="20:20">
      <c r="T155" s="103"/>
    </row>
    <row r="156" spans="20:20">
      <c r="T156" s="103"/>
    </row>
    <row r="157" spans="20:20">
      <c r="T157" s="103"/>
    </row>
    <row r="158" spans="20:20">
      <c r="T158" s="103"/>
    </row>
    <row r="159" spans="20:20">
      <c r="T159" s="104"/>
    </row>
    <row r="160" spans="20:20">
      <c r="T160" s="103"/>
    </row>
    <row r="161" spans="20:20">
      <c r="T161" s="103"/>
    </row>
    <row r="162" spans="20:20">
      <c r="T162" s="103"/>
    </row>
    <row r="163" spans="20:20">
      <c r="T163" s="103"/>
    </row>
    <row r="164" spans="20:20">
      <c r="T164" s="103"/>
    </row>
    <row r="165" spans="20:20">
      <c r="T165" s="103"/>
    </row>
    <row r="166" spans="20:20">
      <c r="T166" s="104"/>
    </row>
    <row r="167" spans="20:20">
      <c r="T167" s="103"/>
    </row>
    <row r="168" spans="20:20">
      <c r="T168" s="103"/>
    </row>
    <row r="169" spans="20:20">
      <c r="T169" s="103"/>
    </row>
    <row r="170" spans="20:20">
      <c r="T170" s="103"/>
    </row>
    <row r="171" spans="20:20">
      <c r="T171" s="103"/>
    </row>
    <row r="172" spans="20:20">
      <c r="T172" s="104"/>
    </row>
    <row r="173" spans="20:20">
      <c r="T173" s="103"/>
    </row>
    <row r="174" spans="20:20">
      <c r="T174" s="103"/>
    </row>
    <row r="175" spans="20:20">
      <c r="T175" s="103"/>
    </row>
    <row r="176" spans="20:20">
      <c r="T176" s="103"/>
    </row>
    <row r="177" spans="20:20">
      <c r="T177" s="103"/>
    </row>
    <row r="178" spans="20:20">
      <c r="T178" s="103"/>
    </row>
    <row r="179" spans="20:20">
      <c r="T179" s="103"/>
    </row>
    <row r="180" spans="20:20">
      <c r="T180" s="104"/>
    </row>
    <row r="181" spans="20:20">
      <c r="T181" s="103"/>
    </row>
    <row r="182" spans="20:20">
      <c r="T182" s="103"/>
    </row>
    <row r="183" spans="20:20">
      <c r="T183" s="103"/>
    </row>
    <row r="184" spans="20:20">
      <c r="T184" s="103"/>
    </row>
    <row r="185" spans="20:20">
      <c r="T185" s="103"/>
    </row>
    <row r="186" spans="20:20">
      <c r="T186" s="103"/>
    </row>
    <row r="187" spans="20:20">
      <c r="T187" s="103"/>
    </row>
    <row r="188" spans="20:20">
      <c r="T188" s="103"/>
    </row>
    <row r="189" spans="20:20">
      <c r="T189" s="104"/>
    </row>
    <row r="190" spans="20:20">
      <c r="T190" s="103"/>
    </row>
    <row r="191" spans="20:20">
      <c r="T191" s="103"/>
    </row>
    <row r="192" spans="20:20">
      <c r="T192" s="103"/>
    </row>
    <row r="193" spans="20:20">
      <c r="T193" s="104"/>
    </row>
    <row r="194" spans="20:20">
      <c r="T194" s="103"/>
    </row>
    <row r="195" spans="20:20">
      <c r="T195" s="103"/>
    </row>
    <row r="196" spans="20:20">
      <c r="T196" s="103"/>
    </row>
    <row r="197" spans="20:20">
      <c r="T197" s="103"/>
    </row>
    <row r="198" spans="20:20">
      <c r="T198" s="103"/>
    </row>
    <row r="199" spans="20:20">
      <c r="T199" s="103"/>
    </row>
    <row r="200" spans="20:20">
      <c r="T200" s="103"/>
    </row>
    <row r="201" spans="20:20">
      <c r="T201" s="103"/>
    </row>
    <row r="202" spans="20:20">
      <c r="T202" s="103"/>
    </row>
    <row r="203" spans="20:20">
      <c r="T203" s="104"/>
    </row>
    <row r="204" spans="20:20">
      <c r="T204" s="103"/>
    </row>
    <row r="205" spans="20:20">
      <c r="T205" s="103"/>
    </row>
    <row r="206" spans="20:20">
      <c r="T206" s="103"/>
    </row>
    <row r="207" spans="20:20">
      <c r="T207" s="103"/>
    </row>
    <row r="208" spans="20:20">
      <c r="T208" s="103"/>
    </row>
    <row r="209" spans="20:20">
      <c r="T209" s="103"/>
    </row>
    <row r="210" spans="20:20">
      <c r="T210" s="103"/>
    </row>
    <row r="211" spans="20:20">
      <c r="T211" s="103"/>
    </row>
    <row r="212" spans="20:20">
      <c r="T212" s="103"/>
    </row>
    <row r="213" spans="20:20">
      <c r="T213" s="103"/>
    </row>
    <row r="214" spans="20:20">
      <c r="T214" s="103"/>
    </row>
    <row r="215" spans="20:20">
      <c r="T215" s="104"/>
    </row>
    <row r="216" spans="20:20">
      <c r="T216" s="103"/>
    </row>
    <row r="217" spans="20:20">
      <c r="T217" s="103"/>
    </row>
    <row r="218" spans="20:20">
      <c r="T218" s="103"/>
    </row>
    <row r="219" spans="20:20">
      <c r="T219" s="103"/>
    </row>
    <row r="220" spans="20:20">
      <c r="T220" s="103"/>
    </row>
    <row r="221" spans="20:20">
      <c r="T221" s="103"/>
    </row>
    <row r="222" spans="20:20">
      <c r="T222" s="103"/>
    </row>
    <row r="223" spans="20:20">
      <c r="T223" s="103"/>
    </row>
    <row r="224" spans="20:20">
      <c r="T224" s="103"/>
    </row>
    <row r="225" spans="20:20">
      <c r="T225" s="103"/>
    </row>
    <row r="226" spans="20:20">
      <c r="T226" s="103"/>
    </row>
    <row r="227" spans="20:20">
      <c r="T227" s="103"/>
    </row>
    <row r="228" spans="20:20">
      <c r="T228" s="103"/>
    </row>
    <row r="229" spans="20:20">
      <c r="T229" s="103"/>
    </row>
    <row r="230" spans="20:20">
      <c r="T230" s="103"/>
    </row>
    <row r="231" spans="20:20">
      <c r="T231" s="103"/>
    </row>
    <row r="232" spans="20:20">
      <c r="T232" s="104"/>
    </row>
    <row r="233" spans="20:20">
      <c r="T233" s="103"/>
    </row>
    <row r="234" spans="20:20">
      <c r="T234" s="103"/>
    </row>
    <row r="235" spans="20:20">
      <c r="T235" s="103"/>
    </row>
    <row r="236" spans="20:20">
      <c r="T236" s="103"/>
    </row>
    <row r="237" spans="20:20">
      <c r="T237" s="103"/>
    </row>
    <row r="238" spans="20:20">
      <c r="T238" s="103"/>
    </row>
    <row r="239" spans="20:20">
      <c r="T239" s="103"/>
    </row>
    <row r="240" spans="20:20">
      <c r="T240" s="103"/>
    </row>
    <row r="241" spans="20:20">
      <c r="T241" s="103"/>
    </row>
    <row r="242" spans="20:20">
      <c r="T242" s="104"/>
    </row>
    <row r="243" spans="20:20">
      <c r="T243" s="103"/>
    </row>
    <row r="244" spans="20:20">
      <c r="T244" s="103"/>
    </row>
    <row r="245" spans="20:20">
      <c r="T245" s="103"/>
    </row>
    <row r="246" spans="20:20">
      <c r="T246" s="103"/>
    </row>
    <row r="247" spans="20:20">
      <c r="T247" s="103"/>
    </row>
    <row r="248" spans="20:20">
      <c r="T248" s="104"/>
    </row>
    <row r="249" spans="20:20">
      <c r="T249" s="103"/>
    </row>
    <row r="250" spans="20:20">
      <c r="T250" s="103"/>
    </row>
    <row r="251" spans="20:20">
      <c r="T251" s="103"/>
    </row>
    <row r="252" spans="20:20">
      <c r="T252" s="103"/>
    </row>
    <row r="253" spans="20:20">
      <c r="T253" s="103"/>
    </row>
    <row r="254" spans="20:20">
      <c r="T254" s="103"/>
    </row>
    <row r="255" spans="20:20">
      <c r="T255" s="103"/>
    </row>
    <row r="256" spans="20:20">
      <c r="T256" s="103"/>
    </row>
    <row r="257" spans="20:20">
      <c r="T257" s="103"/>
    </row>
    <row r="258" spans="20:20">
      <c r="T258" s="103"/>
    </row>
    <row r="259" spans="20:20">
      <c r="T259" s="104"/>
    </row>
    <row r="260" spans="20:20">
      <c r="T260" s="103"/>
    </row>
    <row r="261" spans="20:20">
      <c r="T261" s="103"/>
    </row>
    <row r="262" spans="20:20">
      <c r="T262" s="104"/>
    </row>
    <row r="263" spans="20:20">
      <c r="T263" s="103"/>
    </row>
    <row r="264" spans="20:20">
      <c r="T264" s="103"/>
    </row>
    <row r="265" spans="20:20">
      <c r="T265" s="103"/>
    </row>
    <row r="266" spans="20:20">
      <c r="T266" s="103"/>
    </row>
    <row r="267" spans="20:20">
      <c r="T267" s="104"/>
    </row>
    <row r="268" spans="20:20">
      <c r="T268" s="103"/>
    </row>
    <row r="269" spans="20:20">
      <c r="T269" s="103"/>
    </row>
    <row r="270" spans="20:20">
      <c r="T270" s="103"/>
    </row>
    <row r="271" spans="20:20">
      <c r="T271" s="103"/>
    </row>
    <row r="272" spans="20:20">
      <c r="T272" s="104"/>
    </row>
    <row r="273" spans="20:20">
      <c r="T273" s="103"/>
    </row>
    <row r="274" spans="20:20">
      <c r="T274" s="103"/>
    </row>
    <row r="275" spans="20:20">
      <c r="T275" s="103"/>
    </row>
    <row r="276" spans="20:20">
      <c r="T276" s="104"/>
    </row>
    <row r="277" spans="20:20">
      <c r="T277" s="103"/>
    </row>
    <row r="278" spans="20:20">
      <c r="T278" s="103"/>
    </row>
    <row r="279" spans="20:20">
      <c r="T279" s="103"/>
    </row>
    <row r="280" spans="20:20">
      <c r="T280" s="103"/>
    </row>
    <row r="281" spans="20:20">
      <c r="T281" s="103"/>
    </row>
    <row r="282" spans="20:20">
      <c r="T282" s="103"/>
    </row>
    <row r="283" spans="20:20">
      <c r="T283" s="103"/>
    </row>
    <row r="284" spans="20:20">
      <c r="T284" s="103"/>
    </row>
    <row r="285" spans="20:20">
      <c r="T285" s="103"/>
    </row>
    <row r="286" spans="20:20">
      <c r="T286" s="103"/>
    </row>
    <row r="287" spans="20:20">
      <c r="T287" s="103"/>
    </row>
    <row r="288" spans="20:20">
      <c r="T288" s="103"/>
    </row>
    <row r="289" spans="20:20">
      <c r="T289" s="103"/>
    </row>
    <row r="290" spans="20:20">
      <c r="T290" s="103"/>
    </row>
    <row r="291" spans="20:20">
      <c r="T291" s="104"/>
    </row>
    <row r="292" spans="20:20">
      <c r="T292" s="103"/>
    </row>
    <row r="293" spans="20:20">
      <c r="T293" s="103"/>
    </row>
    <row r="294" spans="20:20">
      <c r="T294" s="103"/>
    </row>
    <row r="295" spans="20:20">
      <c r="T295" s="103"/>
    </row>
    <row r="296" spans="20:20">
      <c r="T296" s="104"/>
    </row>
    <row r="297" spans="20:20">
      <c r="T297" s="103"/>
    </row>
    <row r="298" spans="20:20">
      <c r="T298" s="103"/>
    </row>
    <row r="299" spans="20:20">
      <c r="T299" s="103"/>
    </row>
    <row r="300" spans="20:20">
      <c r="T300" s="103"/>
    </row>
    <row r="301" spans="20:20">
      <c r="T301" s="103"/>
    </row>
    <row r="302" spans="20:20">
      <c r="T302" s="103"/>
    </row>
    <row r="303" spans="20:20">
      <c r="T303" s="103"/>
    </row>
    <row r="304" spans="20:20">
      <c r="T304" s="103"/>
    </row>
    <row r="305" spans="20:20">
      <c r="T305" s="103"/>
    </row>
    <row r="306" spans="20:20">
      <c r="T306" s="103"/>
    </row>
    <row r="307" spans="20:20">
      <c r="T307" s="103"/>
    </row>
    <row r="308" spans="20:20">
      <c r="T308" s="103"/>
    </row>
    <row r="309" spans="20:20">
      <c r="T309" s="103"/>
    </row>
    <row r="310" spans="20:20">
      <c r="T310" s="103"/>
    </row>
    <row r="311" spans="20:20">
      <c r="T311" s="103"/>
    </row>
    <row r="312" spans="20:20">
      <c r="T312" s="103"/>
    </row>
    <row r="313" spans="20:20">
      <c r="T313" s="103"/>
    </row>
    <row r="314" spans="20:20">
      <c r="T314" s="103"/>
    </row>
    <row r="315" spans="20:20">
      <c r="T315" s="103"/>
    </row>
    <row r="316" spans="20:20">
      <c r="T316" s="103"/>
    </row>
    <row r="317" spans="20:20">
      <c r="T317" s="103"/>
    </row>
    <row r="318" spans="20:20">
      <c r="T318" s="103"/>
    </row>
    <row r="319" spans="20:20">
      <c r="T319" s="103"/>
    </row>
    <row r="320" spans="20:20">
      <c r="T320" s="103"/>
    </row>
    <row r="321" spans="20:20">
      <c r="T321" s="103"/>
    </row>
    <row r="322" spans="20:20">
      <c r="T322" s="103"/>
    </row>
    <row r="323" spans="20:20">
      <c r="T323" s="103"/>
    </row>
    <row r="324" spans="20:20">
      <c r="T324" s="103"/>
    </row>
    <row r="325" spans="20:20">
      <c r="T325" s="103"/>
    </row>
    <row r="326" spans="20:20">
      <c r="T326" s="103"/>
    </row>
    <row r="327" spans="20:20">
      <c r="T327" s="104"/>
    </row>
    <row r="328" spans="20:20">
      <c r="T328" s="103"/>
    </row>
    <row r="329" spans="20:20">
      <c r="T329" s="103"/>
    </row>
    <row r="330" spans="20:20">
      <c r="T330" s="103"/>
    </row>
    <row r="331" spans="20:20">
      <c r="T331" s="103"/>
    </row>
    <row r="332" spans="20:20">
      <c r="T332" s="103"/>
    </row>
    <row r="333" spans="20:20">
      <c r="T333" s="103"/>
    </row>
    <row r="334" spans="20:20">
      <c r="T334" s="103"/>
    </row>
    <row r="335" spans="20:20">
      <c r="T335" s="103"/>
    </row>
    <row r="336" spans="20:20">
      <c r="T336" s="103"/>
    </row>
    <row r="337" spans="20:20">
      <c r="T337" s="103"/>
    </row>
    <row r="338" spans="20:20">
      <c r="T338" s="103"/>
    </row>
    <row r="339" spans="20:20">
      <c r="T339" s="103"/>
    </row>
    <row r="340" spans="20:20">
      <c r="T340" s="103"/>
    </row>
    <row r="341" spans="20:20">
      <c r="T341" s="103"/>
    </row>
    <row r="342" spans="20:20">
      <c r="T342" s="104"/>
    </row>
    <row r="343" spans="20:20">
      <c r="T343" s="103"/>
    </row>
    <row r="344" spans="20:20">
      <c r="T344" s="103"/>
    </row>
    <row r="345" spans="20:20">
      <c r="T345" s="104"/>
    </row>
    <row r="346" spans="20:20">
      <c r="T346" s="103"/>
    </row>
    <row r="347" spans="20:20">
      <c r="T347" s="103"/>
    </row>
    <row r="348" spans="20:20">
      <c r="T348" s="103"/>
    </row>
    <row r="349" spans="20:20">
      <c r="T349" s="103"/>
    </row>
    <row r="350" spans="20:20">
      <c r="T350" s="103"/>
    </row>
    <row r="351" spans="20:20">
      <c r="T351" s="103"/>
    </row>
    <row r="352" spans="20:20">
      <c r="T352" s="103"/>
    </row>
    <row r="353" spans="20:20">
      <c r="T353" s="103"/>
    </row>
    <row r="354" spans="20:20">
      <c r="T354" s="103"/>
    </row>
    <row r="355" spans="20:20">
      <c r="T355" s="103"/>
    </row>
    <row r="356" spans="20:20">
      <c r="T356" s="103"/>
    </row>
    <row r="357" spans="20:20">
      <c r="T357" s="103"/>
    </row>
    <row r="358" spans="20:20">
      <c r="T358" s="103"/>
    </row>
    <row r="359" spans="20:20">
      <c r="T359" s="103"/>
    </row>
    <row r="360" spans="20:20">
      <c r="T360" s="103"/>
    </row>
    <row r="361" spans="20:20">
      <c r="T361" s="103"/>
    </row>
    <row r="362" spans="20:20">
      <c r="T362" s="103"/>
    </row>
    <row r="363" spans="20:20">
      <c r="T363" s="103"/>
    </row>
    <row r="364" spans="20:20">
      <c r="T364" s="103"/>
    </row>
    <row r="365" spans="20:20">
      <c r="T365" s="104"/>
    </row>
    <row r="366" spans="20:20">
      <c r="T366" s="103"/>
    </row>
    <row r="367" spans="20:20">
      <c r="T367" s="103"/>
    </row>
    <row r="368" spans="20:20">
      <c r="T368" s="103"/>
    </row>
    <row r="369" spans="20:20">
      <c r="T369" s="103"/>
    </row>
    <row r="370" spans="20:20">
      <c r="T370" s="103"/>
    </row>
    <row r="371" spans="20:20">
      <c r="T371" s="103"/>
    </row>
    <row r="372" spans="20:20">
      <c r="T372" s="104"/>
    </row>
    <row r="373" spans="20:20">
      <c r="T373" s="103"/>
    </row>
    <row r="374" spans="20:20">
      <c r="T374" s="103"/>
    </row>
    <row r="375" spans="20:20">
      <c r="T375" s="103"/>
    </row>
    <row r="376" spans="20:20">
      <c r="T376" s="103"/>
    </row>
    <row r="377" spans="20:20">
      <c r="T377" s="103"/>
    </row>
    <row r="378" spans="20:20">
      <c r="T378" s="103"/>
    </row>
    <row r="379" spans="20:20">
      <c r="T379" s="104"/>
    </row>
    <row r="380" spans="20:20">
      <c r="T380" s="103"/>
    </row>
    <row r="381" spans="20:20">
      <c r="T381" s="103"/>
    </row>
    <row r="382" spans="20:20">
      <c r="T382" s="103"/>
    </row>
    <row r="383" spans="20:20">
      <c r="T383" s="103"/>
    </row>
    <row r="384" spans="20:20">
      <c r="T384" s="103"/>
    </row>
    <row r="385" spans="20:20">
      <c r="T385" s="103"/>
    </row>
    <row r="386" spans="20:20">
      <c r="T386" s="103"/>
    </row>
    <row r="387" spans="20:20">
      <c r="T387" s="103"/>
    </row>
    <row r="388" spans="20:20">
      <c r="T388" s="103"/>
    </row>
    <row r="389" spans="20:20">
      <c r="T389" s="103"/>
    </row>
    <row r="390" spans="20:20">
      <c r="T390" s="103"/>
    </row>
    <row r="391" spans="20:20">
      <c r="T391" s="103"/>
    </row>
    <row r="392" spans="20:20">
      <c r="T392" s="103"/>
    </row>
    <row r="393" spans="20:20">
      <c r="T393" s="103"/>
    </row>
    <row r="394" spans="20:20">
      <c r="T394" s="103"/>
    </row>
    <row r="395" spans="20:20">
      <c r="T395" s="103"/>
    </row>
    <row r="396" spans="20:20">
      <c r="T396" s="103"/>
    </row>
    <row r="397" spans="20:20">
      <c r="T397" s="103"/>
    </row>
    <row r="398" spans="20:20">
      <c r="T398" s="103"/>
    </row>
    <row r="399" spans="20:20">
      <c r="T399" s="103"/>
    </row>
    <row r="400" spans="20:20">
      <c r="T400" s="104"/>
    </row>
    <row r="401" spans="20:20">
      <c r="T401" s="103"/>
    </row>
    <row r="402" spans="20:20">
      <c r="T402" s="103"/>
    </row>
    <row r="403" spans="20:20">
      <c r="T403" s="103"/>
    </row>
    <row r="404" spans="20:20">
      <c r="T404" s="104"/>
    </row>
    <row r="405" spans="20:20">
      <c r="T405" s="103"/>
    </row>
    <row r="406" spans="20:20">
      <c r="T406" s="103"/>
    </row>
    <row r="407" spans="20:20">
      <c r="T407" s="103"/>
    </row>
    <row r="408" spans="20:20">
      <c r="T408" s="103"/>
    </row>
    <row r="409" spans="20:20">
      <c r="T409" s="103"/>
    </row>
    <row r="410" spans="20:20">
      <c r="T410" s="103"/>
    </row>
    <row r="411" spans="20:20">
      <c r="T411" s="103"/>
    </row>
    <row r="412" spans="20:20">
      <c r="T412" s="104"/>
    </row>
    <row r="413" spans="20:20">
      <c r="T413" s="103"/>
    </row>
    <row r="414" spans="20:20">
      <c r="T414" s="103"/>
    </row>
    <row r="415" spans="20:20">
      <c r="T415" s="104"/>
    </row>
    <row r="416" spans="20:20">
      <c r="T416" s="103"/>
    </row>
    <row r="417" spans="20:20">
      <c r="T417" s="103"/>
    </row>
    <row r="418" spans="20:20">
      <c r="T418" s="103"/>
    </row>
    <row r="419" spans="20:20">
      <c r="T419" s="103"/>
    </row>
    <row r="420" spans="20:20">
      <c r="T420" s="103"/>
    </row>
    <row r="421" spans="20:20">
      <c r="T421" s="103"/>
    </row>
    <row r="422" spans="20:20">
      <c r="T422" s="103"/>
    </row>
    <row r="423" spans="20:20">
      <c r="T423" s="103"/>
    </row>
    <row r="424" spans="20:20">
      <c r="T424" s="103"/>
    </row>
    <row r="425" spans="20:20">
      <c r="T425" s="103"/>
    </row>
    <row r="426" spans="20:20">
      <c r="T426" s="104"/>
    </row>
    <row r="427" spans="20:20">
      <c r="T427" s="103"/>
    </row>
    <row r="428" spans="20:20">
      <c r="T428" s="103"/>
    </row>
    <row r="429" spans="20:20">
      <c r="T429" s="103"/>
    </row>
    <row r="430" spans="20:20">
      <c r="T430" s="103"/>
    </row>
    <row r="431" spans="20:20">
      <c r="T431" s="103"/>
    </row>
    <row r="432" spans="20:20">
      <c r="T432" s="103"/>
    </row>
    <row r="433" spans="20:20">
      <c r="T433" s="103"/>
    </row>
    <row r="434" spans="20:20">
      <c r="T434" s="103"/>
    </row>
    <row r="435" spans="20:20">
      <c r="T435" s="103"/>
    </row>
    <row r="436" spans="20:20">
      <c r="T436" s="103"/>
    </row>
    <row r="437" spans="20:20">
      <c r="T437" s="103"/>
    </row>
    <row r="438" spans="20:20">
      <c r="T438" s="103"/>
    </row>
    <row r="439" spans="20:20">
      <c r="T439" s="103"/>
    </row>
    <row r="440" spans="20:20">
      <c r="T440" s="103"/>
    </row>
    <row r="441" spans="20:20">
      <c r="T441" s="103"/>
    </row>
    <row r="442" spans="20:20">
      <c r="T442" s="103"/>
    </row>
    <row r="443" spans="20:20">
      <c r="T443" s="103"/>
    </row>
    <row r="444" spans="20:20">
      <c r="T444" s="103"/>
    </row>
    <row r="445" spans="20:20">
      <c r="T445" s="103"/>
    </row>
    <row r="446" spans="20:20">
      <c r="T446" s="103"/>
    </row>
    <row r="447" spans="20:20">
      <c r="T447" s="103"/>
    </row>
    <row r="448" spans="20:20">
      <c r="T448" s="103"/>
    </row>
    <row r="449" spans="20:20">
      <c r="T449" s="103"/>
    </row>
    <row r="450" spans="20:20">
      <c r="T450" s="103"/>
    </row>
    <row r="451" spans="20:20">
      <c r="T451" s="103"/>
    </row>
    <row r="452" spans="20:20">
      <c r="T452" s="103"/>
    </row>
    <row r="453" spans="20:20">
      <c r="T453" s="103"/>
    </row>
    <row r="454" spans="20:20">
      <c r="T454" s="103"/>
    </row>
    <row r="455" spans="20:20">
      <c r="T455" s="103"/>
    </row>
    <row r="456" spans="20:20">
      <c r="T456" s="103"/>
    </row>
    <row r="457" spans="20:20">
      <c r="T457" s="103"/>
    </row>
    <row r="458" spans="20:20">
      <c r="T458" s="103"/>
    </row>
    <row r="459" spans="20:20">
      <c r="T459" s="103"/>
    </row>
    <row r="460" spans="20:20">
      <c r="T460" s="104"/>
    </row>
    <row r="461" spans="20:20">
      <c r="T461" s="103"/>
    </row>
    <row r="462" spans="20:20">
      <c r="T462" s="103"/>
    </row>
    <row r="463" spans="20:20">
      <c r="T463" s="103"/>
    </row>
    <row r="464" spans="20:20">
      <c r="T464" s="103"/>
    </row>
    <row r="465" spans="20:20">
      <c r="T465" s="104"/>
    </row>
    <row r="466" spans="20:20">
      <c r="T466" s="103"/>
    </row>
    <row r="467" spans="20:20">
      <c r="T467" s="103"/>
    </row>
    <row r="468" spans="20:20">
      <c r="T468" s="104"/>
    </row>
    <row r="469" spans="20:20">
      <c r="T469" s="103"/>
    </row>
    <row r="470" spans="20:20">
      <c r="T470" s="103"/>
    </row>
    <row r="471" spans="20:20">
      <c r="T471" s="103"/>
    </row>
    <row r="472" spans="20:20">
      <c r="T472" s="103"/>
    </row>
    <row r="473" spans="20:20">
      <c r="T473" s="103"/>
    </row>
    <row r="474" spans="20:20">
      <c r="T474" s="103"/>
    </row>
    <row r="475" spans="20:20">
      <c r="T475" s="103"/>
    </row>
    <row r="476" spans="20:20">
      <c r="T476" s="103"/>
    </row>
    <row r="477" spans="20:20">
      <c r="T477" s="103"/>
    </row>
    <row r="478" spans="20:20">
      <c r="T478" s="103"/>
    </row>
    <row r="479" spans="20:20">
      <c r="T479" s="103"/>
    </row>
    <row r="480" spans="20:20">
      <c r="T480" s="103"/>
    </row>
    <row r="481" spans="20:20">
      <c r="T481" s="104"/>
    </row>
    <row r="482" spans="20:20">
      <c r="T482" s="103"/>
    </row>
    <row r="483" spans="20:20">
      <c r="T483" s="103"/>
    </row>
    <row r="484" spans="20:20">
      <c r="T484" s="103"/>
    </row>
    <row r="485" spans="20:20">
      <c r="T485" s="103"/>
    </row>
    <row r="486" spans="20:20">
      <c r="T486" s="103"/>
    </row>
    <row r="487" spans="20:20">
      <c r="T487" s="103"/>
    </row>
    <row r="488" spans="20:20">
      <c r="T488" s="103"/>
    </row>
    <row r="489" spans="20:20">
      <c r="T489" s="103"/>
    </row>
    <row r="490" spans="20:20">
      <c r="T490" s="103"/>
    </row>
    <row r="491" spans="20:20">
      <c r="T491" s="103"/>
    </row>
    <row r="492" spans="20:20">
      <c r="T492" s="104"/>
    </row>
    <row r="493" spans="20:20">
      <c r="T493" s="103"/>
    </row>
    <row r="494" spans="20:20">
      <c r="T494" s="103"/>
    </row>
    <row r="495" spans="20:20">
      <c r="T495" s="103"/>
    </row>
    <row r="496" spans="20:20">
      <c r="T496" s="103"/>
    </row>
    <row r="497" spans="20:20">
      <c r="T497" s="104"/>
    </row>
    <row r="498" spans="20:20">
      <c r="T498" s="103"/>
    </row>
    <row r="499" spans="20:20">
      <c r="T499" s="103"/>
    </row>
    <row r="500" spans="20:20">
      <c r="T500" s="103"/>
    </row>
    <row r="501" spans="20:20">
      <c r="T501" s="103"/>
    </row>
    <row r="502" spans="20:20">
      <c r="T502" s="103"/>
    </row>
    <row r="503" spans="20:20">
      <c r="T503" s="103"/>
    </row>
    <row r="504" spans="20:20">
      <c r="T504" s="103"/>
    </row>
    <row r="505" spans="20:20">
      <c r="T505" s="103"/>
    </row>
    <row r="506" spans="20:20">
      <c r="T506" s="103"/>
    </row>
    <row r="507" spans="20:20">
      <c r="T507" s="104"/>
    </row>
    <row r="508" spans="20:20">
      <c r="T508" s="103"/>
    </row>
    <row r="509" spans="20:20">
      <c r="T509" s="103"/>
    </row>
    <row r="510" spans="20:20">
      <c r="T510" s="104"/>
    </row>
    <row r="511" spans="20:20">
      <c r="T511" s="104"/>
    </row>
    <row r="512" spans="20:20">
      <c r="T512" s="104"/>
    </row>
    <row r="513" spans="20:20">
      <c r="T513" s="103"/>
    </row>
    <row r="514" spans="20:20">
      <c r="T514" s="103"/>
    </row>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Q1, Q2 and Q6</vt:lpstr>
      <vt:lpstr>Q3</vt:lpstr>
      <vt:lpstr>Q4 and Q5</vt:lpstr>
      <vt:lpstr>Data with calculations</vt:lpstr>
      <vt:lpstr>Calculation_model from 2008</vt:lpstr>
      <vt:lpstr>Election 2008 Data</vt:lpstr>
    </vt:vector>
  </TitlesOfParts>
  <Company>UMD Robert H. Smith School of Business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Wendy  Moe</dc:creator>
  <cp:lastModifiedBy>Pranav Deo</cp:lastModifiedBy>
  <dcterms:created xsi:type="dcterms:W3CDTF">2008-01-28T14:59:51Z</dcterms:created>
  <dcterms:modified xsi:type="dcterms:W3CDTF">2020-04-06T00:02:43Z</dcterms:modified>
</cp:coreProperties>
</file>