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OneDrive\Desktop\KPMG Interview Presentation\Presentation\"/>
    </mc:Choice>
  </mc:AlternateContent>
  <xr:revisionPtr revIDLastSave="0" documentId="13_ncr:1_{40C6159C-16CA-4F38-90FD-39BF39C80D80}" xr6:coauthVersionLast="47" xr6:coauthVersionMax="47" xr10:uidLastSave="{00000000-0000-0000-0000-000000000000}"/>
  <bookViews>
    <workbookView xWindow="-108" yWindow="-108" windowWidth="23256" windowHeight="12456" xr2:uid="{3A9687A1-7592-4774-8231-2DEC27C49AB5}"/>
  </bookViews>
  <sheets>
    <sheet name="Final Calculator" sheetId="1" r:id="rId1"/>
    <sheet name="Data_Insights" sheetId="4" r:id="rId2"/>
  </sheets>
  <definedNames>
    <definedName name="_xlnm._FilterDatabase" localSheetId="0" hidden="1">'Final Calculator'!$C$5:$F$21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6" i="1"/>
  <c r="F16" i="1" s="1"/>
  <c r="D15" i="1"/>
  <c r="D14" i="1"/>
  <c r="F19" i="1"/>
  <c r="E11" i="1"/>
  <c r="F11" i="1" s="1"/>
  <c r="E19" i="1"/>
  <c r="E16" i="1"/>
  <c r="E15" i="1"/>
  <c r="E14" i="1"/>
  <c r="E18" i="1"/>
  <c r="E13" i="1"/>
  <c r="F13" i="1" s="1"/>
  <c r="E12" i="1"/>
  <c r="F12" i="1" s="1"/>
  <c r="E10" i="1"/>
  <c r="F10" i="1" s="1"/>
  <c r="E9" i="1"/>
  <c r="F9" i="1" s="1"/>
  <c r="E8" i="1"/>
  <c r="F18" i="1" l="1"/>
  <c r="F15" i="1"/>
  <c r="F14" i="1"/>
  <c r="F8" i="1"/>
  <c r="F23" i="1" l="1"/>
</calcChain>
</file>

<file path=xl/sharedStrings.xml><?xml version="1.0" encoding="utf-8"?>
<sst xmlns="http://schemas.openxmlformats.org/spreadsheetml/2006/main" count="68" uniqueCount="59">
  <si>
    <t>Premium Details</t>
  </si>
  <si>
    <t>Vehicle Details</t>
  </si>
  <si>
    <t>Model Type</t>
  </si>
  <si>
    <t>Steering Adjustable?</t>
  </si>
  <si>
    <t>Power Steering?</t>
  </si>
  <si>
    <t>Front Fog Lights</t>
  </si>
  <si>
    <t>Steering Type</t>
  </si>
  <si>
    <t>Transmission Type</t>
  </si>
  <si>
    <t>Subscription Length</t>
  </si>
  <si>
    <t>Displacement</t>
  </si>
  <si>
    <t>Cylinder</t>
  </si>
  <si>
    <t>No</t>
  </si>
  <si>
    <t xml:space="preserve">model_M2                        </t>
  </si>
  <si>
    <t>Region</t>
  </si>
  <si>
    <t>is_adjustable_steering</t>
  </si>
  <si>
    <t>is_power_steering</t>
  </si>
  <si>
    <t>is_front_fog_lights</t>
  </si>
  <si>
    <t>model_M10</t>
  </si>
  <si>
    <t>model_M11</t>
  </si>
  <si>
    <t>model_M5</t>
  </si>
  <si>
    <t>model_M9</t>
  </si>
  <si>
    <t>steering_type_Electric</t>
  </si>
  <si>
    <t>steering_type_Manual</t>
  </si>
  <si>
    <t>transmission_type_Automatic</t>
  </si>
  <si>
    <t>transmission_type_Manual</t>
  </si>
  <si>
    <t>vehicle_age</t>
  </si>
  <si>
    <t>region_density</t>
  </si>
  <si>
    <t>displacement</t>
  </si>
  <si>
    <t>cylinder</t>
  </si>
  <si>
    <t>length</t>
  </si>
  <si>
    <t>Variable</t>
  </si>
  <si>
    <t>Base Rate</t>
  </si>
  <si>
    <t>Customer Details</t>
  </si>
  <si>
    <t>Final Premium</t>
  </si>
  <si>
    <t xml:space="preserve">MANIPUR    </t>
  </si>
  <si>
    <t xml:space="preserve">MIZORAM    </t>
  </si>
  <si>
    <t xml:space="preserve">MADHYA PRADESH    </t>
  </si>
  <si>
    <t xml:space="preserve">KERALA    </t>
  </si>
  <si>
    <t xml:space="preserve">MEGHALAYA    </t>
  </si>
  <si>
    <t xml:space="preserve">ASSAM    </t>
  </si>
  <si>
    <t xml:space="preserve">HIMACHAL PRADESH    </t>
  </si>
  <si>
    <t xml:space="preserve">LAKSHADWEEP    </t>
  </si>
  <si>
    <t xml:space="preserve">JHARKHAND    </t>
  </si>
  <si>
    <t xml:space="preserve">ANDAMAN AND NICOBAR    </t>
  </si>
  <si>
    <t xml:space="preserve">HARYANA     </t>
  </si>
  <si>
    <t xml:space="preserve">CHANDIGARH    </t>
  </si>
  <si>
    <t xml:space="preserve">KARNATAKA     </t>
  </si>
  <si>
    <t xml:space="preserve">DELHI    </t>
  </si>
  <si>
    <t xml:space="preserve">MAHARASHTRA     </t>
  </si>
  <si>
    <t xml:space="preserve">ARUNACHAL PRADESH    </t>
  </si>
  <si>
    <t xml:space="preserve">BIHAR    </t>
  </si>
  <si>
    <t xml:space="preserve">CHHATTISGARH    </t>
  </si>
  <si>
    <t xml:space="preserve">JAMMU AND KASHMIR    </t>
  </si>
  <si>
    <t xml:space="preserve">GOA    </t>
  </si>
  <si>
    <t xml:space="preserve">ANDHRA PRADESH     </t>
  </si>
  <si>
    <t xml:space="preserve">DADRA AND NAGAR HAVELI     </t>
  </si>
  <si>
    <t>Density</t>
  </si>
  <si>
    <t>Vehicle Length</t>
  </si>
  <si>
    <t>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</si>
</sst>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127BB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0" borderId="1" xfId="0" applyBorder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1" xfId="0" applyBorder="1"/>
    <xf numFmtId="0" fontId="2" fillId="0" borderId="12" xfId="0" applyFont="1" applyBorder="1"/>
    <xf numFmtId="0" fontId="0" fillId="0" borderId="10" xfId="0" applyBorder="1"/>
    <xf numFmtId="11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  <color rgb="FF912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A895-A43E-4242-9B5B-7A14DAA784AC}">
  <dimension ref="B3:M24"/>
  <sheetViews>
    <sheetView showGridLines="0" tabSelected="1" workbookViewId="0">
      <selection activeCell="K14" sqref="K14"/>
    </sheetView>
  </sheetViews>
  <sheetFormatPr defaultRowHeight="14.4"/>
  <cols>
    <col min="1" max="1" width="3.33203125" customWidth="1"/>
    <col min="3" max="3" width="17.5546875" bestFit="1" customWidth="1"/>
    <col min="4" max="4" width="43.5546875" customWidth="1"/>
    <col min="5" max="5" width="8" hidden="1" customWidth="1"/>
    <col min="6" max="6" width="10.5546875" style="4" bestFit="1" customWidth="1"/>
  </cols>
  <sheetData>
    <row r="3" spans="2:13" ht="15" thickBot="1"/>
    <row r="4" spans="2:13">
      <c r="B4" s="7"/>
      <c r="C4" s="8"/>
      <c r="D4" s="8"/>
      <c r="E4" s="8"/>
      <c r="F4" s="9"/>
      <c r="G4" s="10"/>
    </row>
    <row r="5" spans="2:13" ht="15" customHeight="1">
      <c r="B5" s="11"/>
      <c r="C5" s="19" t="s">
        <v>0</v>
      </c>
      <c r="D5" s="19"/>
      <c r="E5" s="19"/>
      <c r="F5" s="19"/>
      <c r="G5" s="12"/>
    </row>
    <row r="6" spans="2:13">
      <c r="B6" s="11"/>
      <c r="C6" s="2" t="s">
        <v>31</v>
      </c>
      <c r="F6" s="6">
        <v>10000</v>
      </c>
      <c r="G6" s="12"/>
      <c r="M6">
        <v>6</v>
      </c>
    </row>
    <row r="7" spans="2:13">
      <c r="B7" s="11"/>
      <c r="C7" s="20" t="s">
        <v>1</v>
      </c>
      <c r="D7" s="20"/>
      <c r="E7" s="20"/>
      <c r="F7" s="20"/>
      <c r="G7" s="12"/>
    </row>
    <row r="8" spans="2:13">
      <c r="B8" s="11"/>
      <c r="C8" t="s">
        <v>2</v>
      </c>
      <c r="D8" s="3" t="s">
        <v>17</v>
      </c>
      <c r="E8">
        <f>VLOOKUP(D8,Data_Insights!B6:C25,2,0)</f>
        <v>0.32019999999999998</v>
      </c>
      <c r="F8" s="4">
        <f>1*E8</f>
        <v>0.32019999999999998</v>
      </c>
      <c r="G8" s="12"/>
    </row>
    <row r="9" spans="2:13">
      <c r="B9" s="11"/>
      <c r="C9" t="s">
        <v>3</v>
      </c>
      <c r="D9" s="3" t="s">
        <v>15</v>
      </c>
      <c r="E9">
        <f>VLOOKUP(D9,Data_Insights!B7:C26,2,0)</f>
        <v>1.3844000000000001</v>
      </c>
      <c r="F9" s="4">
        <f>1*E9</f>
        <v>1.3844000000000001</v>
      </c>
      <c r="G9" s="12"/>
    </row>
    <row r="10" spans="2:13">
      <c r="B10" s="11"/>
      <c r="C10" t="s">
        <v>4</v>
      </c>
      <c r="D10" s="3" t="s">
        <v>21</v>
      </c>
      <c r="E10">
        <f>VLOOKUP(D10,Data_Insights!B8:C27,2,0)</f>
        <v>-1.37E-2</v>
      </c>
      <c r="F10" s="4">
        <f t="shared" ref="F10:F13" si="0">1*E10</f>
        <v>-1.37E-2</v>
      </c>
      <c r="G10" s="12"/>
    </row>
    <row r="11" spans="2:13">
      <c r="B11" s="11"/>
      <c r="C11" t="s">
        <v>5</v>
      </c>
      <c r="D11" s="3" t="s">
        <v>11</v>
      </c>
      <c r="E11">
        <f>IF(VLOOKUP(D11,Data_Insights!B9:C28,2,0),Data_Insights!C9,0)</f>
        <v>-1.377</v>
      </c>
      <c r="F11" s="4">
        <f t="shared" si="0"/>
        <v>-1.377</v>
      </c>
      <c r="G11" s="12"/>
    </row>
    <row r="12" spans="2:13">
      <c r="B12" s="11"/>
      <c r="C12" t="s">
        <v>6</v>
      </c>
      <c r="D12" s="3" t="s">
        <v>21</v>
      </c>
      <c r="E12">
        <f>VLOOKUP(D12,Data_Insights!B11:C29,2,0)</f>
        <v>-1.37E-2</v>
      </c>
      <c r="F12" s="4">
        <f t="shared" si="0"/>
        <v>-1.37E-2</v>
      </c>
      <c r="G12" s="12"/>
    </row>
    <row r="13" spans="2:13">
      <c r="B13" s="11"/>
      <c r="C13" t="s">
        <v>7</v>
      </c>
      <c r="D13" s="3" t="s">
        <v>23</v>
      </c>
      <c r="E13">
        <f>VLOOKUP(D13,Data_Insights!B12:C30,2,0)</f>
        <v>-0.63660000000000005</v>
      </c>
      <c r="F13" s="4">
        <f t="shared" si="0"/>
        <v>-0.63660000000000005</v>
      </c>
      <c r="G13" s="12"/>
    </row>
    <row r="14" spans="2:13">
      <c r="B14" s="11"/>
      <c r="C14" t="s">
        <v>9</v>
      </c>
      <c r="D14" s="3">
        <f ca="1">RANDBETWEEN(750,1500)</f>
        <v>1067</v>
      </c>
      <c r="E14">
        <f>VLOOKUP(C14,Data_Insights!B7:C26,2,0)</f>
        <v>-2.3E-3</v>
      </c>
      <c r="F14" s="4">
        <f ca="1">D14*E14</f>
        <v>-2.4540999999999999</v>
      </c>
      <c r="G14" s="12"/>
    </row>
    <row r="15" spans="2:13">
      <c r="B15" s="11"/>
      <c r="C15" t="s">
        <v>10</v>
      </c>
      <c r="D15" s="3">
        <f ca="1">RANDBETWEEN(2,4)</f>
        <v>2</v>
      </c>
      <c r="E15">
        <f>VLOOKUP(C15,Data_Insights!B8:C27,2,0)</f>
        <v>-1.466</v>
      </c>
      <c r="F15" s="4">
        <f ca="1">D15*E15</f>
        <v>-2.9319999999999999</v>
      </c>
      <c r="G15" s="12"/>
    </row>
    <row r="16" spans="2:13">
      <c r="B16" s="11"/>
      <c r="C16" t="s">
        <v>57</v>
      </c>
      <c r="D16" s="3">
        <f ca="1">RANDBETWEEN(3400,7000)</f>
        <v>3434</v>
      </c>
      <c r="E16" t="e">
        <f>VLOOKUP(C16,Data_Insights!B9:C28,2,0)</f>
        <v>#N/A</v>
      </c>
      <c r="F16" s="4">
        <f ca="1">D16*Data_Insights!C25</f>
        <v>6.1811999999999996</v>
      </c>
      <c r="G16" s="12"/>
    </row>
    <row r="17" spans="2:7">
      <c r="B17" s="11"/>
      <c r="C17" s="21" t="s">
        <v>32</v>
      </c>
      <c r="D17" s="21"/>
      <c r="E17" s="21"/>
      <c r="F17" s="21"/>
      <c r="G17" s="12"/>
    </row>
    <row r="18" spans="2:7">
      <c r="B18" s="11"/>
      <c r="C18" t="s">
        <v>8</v>
      </c>
      <c r="D18" s="3">
        <f ca="1">RANDBETWEEN(0.1,15)</f>
        <v>10</v>
      </c>
      <c r="E18">
        <f>VLOOKUP(C18,Data_Insights!B6:C25,2,0)</f>
        <v>8.9200000000000002E-2</v>
      </c>
      <c r="F18" s="4">
        <f ca="1">D18*E18</f>
        <v>0.89200000000000002</v>
      </c>
      <c r="G18" s="12"/>
    </row>
    <row r="19" spans="2:7">
      <c r="B19" s="11"/>
      <c r="C19" t="s">
        <v>13</v>
      </c>
      <c r="D19" s="3" t="s">
        <v>37</v>
      </c>
      <c r="E19" t="e">
        <f>VLOOKUP(C19,Data_Insights!B11:C29,2,0)</f>
        <v>#N/A</v>
      </c>
      <c r="F19" s="4">
        <f>VLOOKUP(D19,Data_Insights!H6:I28,2,0)*Data_Insights!C22</f>
        <v>-3.7127946000000002E-2</v>
      </c>
      <c r="G19" s="12"/>
    </row>
    <row r="20" spans="2:7">
      <c r="B20" s="11"/>
      <c r="D20" s="3"/>
      <c r="G20" s="12"/>
    </row>
    <row r="21" spans="2:7">
      <c r="B21" s="11"/>
      <c r="D21" s="3"/>
      <c r="G21" s="12"/>
    </row>
    <row r="22" spans="2:7">
      <c r="B22" s="11"/>
      <c r="D22" s="3"/>
      <c r="G22" s="12"/>
    </row>
    <row r="23" spans="2:7">
      <c r="B23" s="11"/>
      <c r="D23" s="2" t="s">
        <v>33</v>
      </c>
      <c r="F23" s="5">
        <f ca="1">SUM(F6:F21)</f>
        <v>10001.313572054001</v>
      </c>
      <c r="G23" s="12"/>
    </row>
    <row r="24" spans="2:7" ht="15" thickBot="1">
      <c r="B24" s="13"/>
      <c r="C24" s="14"/>
      <c r="D24" s="14"/>
      <c r="E24" s="14"/>
      <c r="F24" s="15"/>
      <c r="G24" s="16"/>
    </row>
  </sheetData>
  <mergeCells count="3">
    <mergeCell ref="C5:F5"/>
    <mergeCell ref="C7:F7"/>
    <mergeCell ref="C17:F17"/>
  </mergeCells>
  <dataValidations count="1">
    <dataValidation type="list" allowBlank="1" showInputMessage="1" showErrorMessage="1" sqref="L11" xr:uid="{5938BD29-D481-4664-B025-1FE3BBE8A98E}">
      <formula1>$U$10:$U$14</formula1>
    </dataValidation>
  </dataValidations>
  <pageMargins left="0.7" right="0.7" top="0.75" bottom="0.75" header="0.3" footer="0.3"/>
  <ignoredErrors>
    <ignoredError sqref="F19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2D7F4CD-1F8A-4C49-A802-5AC073E2C020}">
          <x14:formula1>
            <xm:f>Data_Insights!$B$11:$B$15</xm:f>
          </x14:formula1>
          <xm:sqref>D8</xm:sqref>
        </x14:dataValidation>
        <x14:dataValidation type="list" allowBlank="1" showInputMessage="1" showErrorMessage="1" xr:uid="{0BE965C5-E51F-4D9A-97D9-8AEE85F2BBC0}">
          <x14:formula1>
            <xm:f>Data_Insights!$B$9:$B$10</xm:f>
          </x14:formula1>
          <xm:sqref>D11</xm:sqref>
        </x14:dataValidation>
        <x14:dataValidation type="list" allowBlank="1" showInputMessage="1" showErrorMessage="1" xr:uid="{DBE65044-0631-4160-97F5-DA1FD7EA4124}">
          <x14:formula1>
            <xm:f>Data_Insights!$B$16:$B$17</xm:f>
          </x14:formula1>
          <xm:sqref>D12 D10</xm:sqref>
        </x14:dataValidation>
        <x14:dataValidation type="list" allowBlank="1" showInputMessage="1" showErrorMessage="1" xr:uid="{9D11CD26-5391-42A7-8516-E2463520902C}">
          <x14:formula1>
            <xm:f>Data_Insights!$B$18:$B$19</xm:f>
          </x14:formula1>
          <xm:sqref>D13</xm:sqref>
        </x14:dataValidation>
        <x14:dataValidation type="list" allowBlank="1" showInputMessage="1" showErrorMessage="1" xr:uid="{F100F7A0-51F0-45F8-9916-679F2D9F06B4}">
          <x14:formula1>
            <xm:f>Data_Insights!$B$7:$B$8</xm:f>
          </x14:formula1>
          <xm:sqref>D9</xm:sqref>
        </x14:dataValidation>
        <x14:dataValidation type="list" allowBlank="1" showInputMessage="1" showErrorMessage="1" xr:uid="{9388208E-1424-4EA0-80EE-ADDAAE226888}">
          <x14:formula1>
            <xm:f>Data_Insights!$H$7:$H$28</xm:f>
          </x14:formula1>
          <xm:sqref>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84AE-1D27-4FA9-8BEB-4959CFB8C632}">
  <dimension ref="B5:N28"/>
  <sheetViews>
    <sheetView topLeftCell="A4" workbookViewId="0">
      <selection activeCell="C12" sqref="C12"/>
    </sheetView>
  </sheetViews>
  <sheetFormatPr defaultRowHeight="14.4"/>
  <cols>
    <col min="2" max="2" width="25.6640625" bestFit="1" customWidth="1"/>
    <col min="3" max="3" width="10.88671875" bestFit="1" customWidth="1"/>
    <col min="8" max="8" width="26.21875" bestFit="1" customWidth="1"/>
    <col min="9" max="9" width="7.21875" bestFit="1" customWidth="1"/>
    <col min="13" max="13" width="34.33203125" bestFit="1" customWidth="1"/>
    <col min="14" max="14" width="59.77734375" bestFit="1" customWidth="1"/>
  </cols>
  <sheetData>
    <row r="5" spans="2:14" ht="15" thickBot="1"/>
    <row r="6" spans="2:14" ht="15" thickBot="1">
      <c r="B6" s="18" t="s">
        <v>30</v>
      </c>
      <c r="C6" s="23" t="s">
        <v>58</v>
      </c>
      <c r="H6" s="18" t="s">
        <v>13</v>
      </c>
      <c r="I6" s="18" t="s">
        <v>56</v>
      </c>
      <c r="N6" s="1"/>
    </row>
    <row r="7" spans="2:14" ht="15" thickBot="1">
      <c r="B7" s="22" t="s">
        <v>14</v>
      </c>
      <c r="C7" s="24">
        <v>-1.0569</v>
      </c>
      <c r="H7" s="17" t="s">
        <v>55</v>
      </c>
      <c r="I7" s="17">
        <v>8794</v>
      </c>
      <c r="N7" s="1"/>
    </row>
    <row r="8" spans="2:14" ht="15" thickBot="1">
      <c r="B8" s="22" t="s">
        <v>15</v>
      </c>
      <c r="C8" s="24">
        <v>1.3844000000000001</v>
      </c>
      <c r="H8" s="17" t="s">
        <v>54</v>
      </c>
      <c r="I8" s="17">
        <v>27003</v>
      </c>
      <c r="N8" s="1"/>
    </row>
    <row r="9" spans="2:14" ht="15" thickBot="1">
      <c r="B9" s="22" t="s">
        <v>16</v>
      </c>
      <c r="C9" s="24">
        <v>-1.377</v>
      </c>
      <c r="H9" s="17" t="s">
        <v>53</v>
      </c>
      <c r="I9" s="17">
        <v>73430</v>
      </c>
      <c r="N9" s="1"/>
    </row>
    <row r="10" spans="2:14" ht="15" thickBot="1">
      <c r="B10" s="22" t="s">
        <v>11</v>
      </c>
      <c r="C10" s="24">
        <v>0.3997</v>
      </c>
      <c r="H10" s="17" t="s">
        <v>52</v>
      </c>
      <c r="I10" s="17">
        <v>5410</v>
      </c>
      <c r="N10" s="1"/>
    </row>
    <row r="11" spans="2:14" ht="15" thickBot="1">
      <c r="B11" s="22" t="s">
        <v>17</v>
      </c>
      <c r="C11" s="24">
        <v>0.32019999999999998</v>
      </c>
      <c r="H11" s="17" t="s">
        <v>51</v>
      </c>
      <c r="I11" s="17">
        <v>6112</v>
      </c>
      <c r="N11" s="1"/>
    </row>
    <row r="12" spans="2:14" ht="15" thickBot="1">
      <c r="B12" s="22" t="s">
        <v>18</v>
      </c>
      <c r="C12" s="24">
        <v>-0.57850000000000001</v>
      </c>
      <c r="H12" s="17" t="s">
        <v>50</v>
      </c>
      <c r="I12" s="17">
        <v>34738</v>
      </c>
      <c r="N12" s="1"/>
    </row>
    <row r="13" spans="2:14" ht="15" thickBot="1">
      <c r="B13" s="22" t="s">
        <v>12</v>
      </c>
      <c r="C13" s="24">
        <v>7.3599999999999999E-2</v>
      </c>
      <c r="H13" s="17" t="s">
        <v>49</v>
      </c>
      <c r="I13" s="17">
        <v>4076</v>
      </c>
      <c r="N13" s="1"/>
    </row>
    <row r="14" spans="2:14" ht="15" thickBot="1">
      <c r="B14" s="22" t="s">
        <v>19</v>
      </c>
      <c r="C14" s="24">
        <v>0.98460000000000003</v>
      </c>
      <c r="H14" s="17" t="s">
        <v>48</v>
      </c>
      <c r="I14" s="17">
        <v>27742</v>
      </c>
      <c r="N14" s="1"/>
    </row>
    <row r="15" spans="2:14" ht="15" thickBot="1">
      <c r="B15" s="22" t="s">
        <v>20</v>
      </c>
      <c r="C15" s="24">
        <v>0.31640000000000001</v>
      </c>
      <c r="H15" s="17" t="s">
        <v>47</v>
      </c>
      <c r="I15" s="17">
        <v>17804</v>
      </c>
      <c r="N15" s="1"/>
    </row>
    <row r="16" spans="2:14" ht="15" thickBot="1">
      <c r="B16" s="22" t="s">
        <v>21</v>
      </c>
      <c r="C16" s="24">
        <v>-1.37E-2</v>
      </c>
      <c r="H16" s="17" t="s">
        <v>46</v>
      </c>
      <c r="I16" s="17">
        <v>290</v>
      </c>
      <c r="N16" s="1"/>
    </row>
    <row r="17" spans="2:14" ht="15" thickBot="1">
      <c r="B17" s="22" t="s">
        <v>22</v>
      </c>
      <c r="C17" s="24">
        <v>0.32019999999999998</v>
      </c>
      <c r="H17" s="17" t="s">
        <v>45</v>
      </c>
      <c r="I17" s="17">
        <v>13051</v>
      </c>
      <c r="N17" s="1"/>
    </row>
    <row r="18" spans="2:14" ht="15" thickBot="1">
      <c r="B18" s="22" t="s">
        <v>23</v>
      </c>
      <c r="C18" s="24">
        <v>-0.63660000000000005</v>
      </c>
      <c r="H18" s="17" t="s">
        <v>44</v>
      </c>
      <c r="I18" s="17">
        <v>6108</v>
      </c>
      <c r="N18" s="1"/>
    </row>
    <row r="19" spans="2:14" ht="15" thickBot="1">
      <c r="B19" s="22" t="s">
        <v>24</v>
      </c>
      <c r="C19" s="24">
        <v>-0.42020000000000002</v>
      </c>
      <c r="H19" s="17" t="s">
        <v>43</v>
      </c>
      <c r="I19" s="17">
        <v>4990</v>
      </c>
      <c r="N19" s="1"/>
    </row>
    <row r="20" spans="2:14" ht="15" thickBot="1">
      <c r="B20" s="22" t="s">
        <v>8</v>
      </c>
      <c r="C20" s="24">
        <v>8.9200000000000002E-2</v>
      </c>
      <c r="H20" s="17" t="s">
        <v>42</v>
      </c>
      <c r="I20" s="17">
        <v>7788</v>
      </c>
      <c r="N20" s="1"/>
    </row>
    <row r="21" spans="2:14" ht="15" thickBot="1">
      <c r="B21" s="22" t="s">
        <v>25</v>
      </c>
      <c r="C21" s="24">
        <v>-0.19170000000000001</v>
      </c>
      <c r="H21" s="17" t="s">
        <v>41</v>
      </c>
      <c r="I21" s="17">
        <v>65567</v>
      </c>
      <c r="N21" s="1"/>
    </row>
    <row r="22" spans="2:14" ht="15" thickBot="1">
      <c r="B22" s="22" t="s">
        <v>26</v>
      </c>
      <c r="C22" s="25">
        <v>-2.2910000000000002E-6</v>
      </c>
      <c r="H22" s="17" t="s">
        <v>40</v>
      </c>
      <c r="I22" s="17">
        <v>34791</v>
      </c>
      <c r="N22" s="1"/>
    </row>
    <row r="23" spans="2:14" ht="15" thickBot="1">
      <c r="B23" s="22" t="s">
        <v>27</v>
      </c>
      <c r="C23" s="24">
        <v>-2.3E-3</v>
      </c>
      <c r="H23" s="17" t="s">
        <v>39</v>
      </c>
      <c r="I23" s="17">
        <v>21622</v>
      </c>
      <c r="N23" s="1"/>
    </row>
    <row r="24" spans="2:14" ht="15" thickBot="1">
      <c r="B24" s="22" t="s">
        <v>28</v>
      </c>
      <c r="C24" s="24">
        <v>-1.466</v>
      </c>
      <c r="H24" s="17" t="s">
        <v>38</v>
      </c>
      <c r="I24" s="17">
        <v>3264</v>
      </c>
      <c r="N24" s="1"/>
    </row>
    <row r="25" spans="2:14" ht="15" thickBot="1">
      <c r="B25" s="22" t="s">
        <v>29</v>
      </c>
      <c r="C25" s="24">
        <v>1.8E-3</v>
      </c>
      <c r="H25" s="17" t="s">
        <v>37</v>
      </c>
      <c r="I25" s="17">
        <v>16206</v>
      </c>
      <c r="N25" s="1"/>
    </row>
    <row r="26" spans="2:14" ht="15" thickBot="1">
      <c r="H26" s="17" t="s">
        <v>36</v>
      </c>
      <c r="I26" s="17">
        <v>35036</v>
      </c>
      <c r="N26" s="1"/>
    </row>
    <row r="27" spans="2:14" ht="15" thickBot="1">
      <c r="H27" s="17" t="s">
        <v>35</v>
      </c>
      <c r="I27" s="17">
        <v>16733</v>
      </c>
      <c r="N27" s="1"/>
    </row>
    <row r="28" spans="2:14" ht="15" thickBot="1">
      <c r="H28" s="17" t="s">
        <v>34</v>
      </c>
      <c r="I28" s="17">
        <v>20905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Calculator</vt:lpstr>
      <vt:lpstr>Data_Insights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Prakash</dc:creator>
  <cp:lastModifiedBy>Pranav Prakash</cp:lastModifiedBy>
  <dcterms:created xsi:type="dcterms:W3CDTF">2024-09-15T12:37:22Z</dcterms:created>
  <dcterms:modified xsi:type="dcterms:W3CDTF">2024-09-16T19:52:32Z</dcterms:modified>
</cp:coreProperties>
</file>