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s\Desktop\PROJECTMD\Imp_samaan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" i="1" l="1"/>
  <c r="D2" i="1"/>
  <c r="D4" i="1" s="1"/>
  <c r="D12" i="1" l="1"/>
  <c r="D15" i="1" s="1"/>
  <c r="D16" i="1" s="1"/>
  <c r="D8" i="1"/>
  <c r="D5" i="1"/>
  <c r="D11" i="1" s="1"/>
  <c r="D14" i="1" s="1"/>
  <c r="D3" i="1"/>
  <c r="D10" i="1"/>
  <c r="D13" i="1" s="1"/>
  <c r="D6" i="1"/>
  <c r="D7" i="1" s="1"/>
</calcChain>
</file>

<file path=xl/sharedStrings.xml><?xml version="1.0" encoding="utf-8"?>
<sst xmlns="http://schemas.openxmlformats.org/spreadsheetml/2006/main" count="29" uniqueCount="29">
  <si>
    <t>input</t>
  </si>
  <si>
    <t>output</t>
  </si>
  <si>
    <t>thickness</t>
  </si>
  <si>
    <t>dia</t>
  </si>
  <si>
    <t>type</t>
  </si>
  <si>
    <t>pitch</t>
  </si>
  <si>
    <t>no of row</t>
  </si>
  <si>
    <t>std dia</t>
  </si>
  <si>
    <t>pattern</t>
  </si>
  <si>
    <t>std pitch</t>
  </si>
  <si>
    <t>cover</t>
  </si>
  <si>
    <t>len rivet</t>
  </si>
  <si>
    <t>mat rivet</t>
  </si>
  <si>
    <t>Copper</t>
  </si>
  <si>
    <t>std len</t>
  </si>
  <si>
    <t>mat plate</t>
  </si>
  <si>
    <t>Stainless Steel</t>
  </si>
  <si>
    <t>dia hole</t>
  </si>
  <si>
    <t>ten stren</t>
  </si>
  <si>
    <t>strap th</t>
  </si>
  <si>
    <t>shear stren</t>
  </si>
  <si>
    <t>shear res</t>
  </si>
  <si>
    <t>crush stren</t>
  </si>
  <si>
    <t xml:space="preserve">tear res </t>
  </si>
  <si>
    <t xml:space="preserve">crush res </t>
  </si>
  <si>
    <t>shear eff</t>
  </si>
  <si>
    <t>tear eff</t>
  </si>
  <si>
    <t>crush eff</t>
  </si>
  <si>
    <t>joint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</si>
</sst>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3" sqref="D3"/>
    </sheetView>
  </sheetViews>
  <sheetFormatPr defaultRowHeight="15" x14ac:dyDescent="0.25"/>
  <cols>
    <col min="1" max="2" width="12.5703125" customWidth="1"/>
    <col min="11" max="12" width="9.140625" customWidth="1"/>
  </cols>
  <sheetData>
    <row r="1" spans="1:4" x14ac:dyDescent="0.25">
      <c r="A1" t="s">
        <v>0</v>
      </c>
      <c r="C1" t="s">
        <v>1</v>
      </c>
    </row>
    <row r="2" spans="1:4" x14ac:dyDescent="0.25">
      <c r="A2" t="s">
        <v>2</v>
      </c>
      <c r="B2">
        <v>20</v>
      </c>
      <c r="C2" t="s">
        <v>3</v>
      </c>
      <c r="D2">
        <f>ROUND(6*SQRT(B2),3)</f>
        <v>26.832999999999998</v>
      </c>
    </row>
    <row r="3" spans="1:4" x14ac:dyDescent="0.25">
      <c r="A3" t="s">
        <v>4</v>
      </c>
      <c r="B3">
        <v>1</v>
      </c>
      <c r="C3" t="s">
        <v>5</v>
      </c>
      <c r="D3">
        <f>ROUND(IF(B11&gt;B10, D4+(B10*PI()*D4*D4/B9/B2), D4+(B11*D4/B9)),3)</f>
        <v>35.904000000000003</v>
      </c>
    </row>
    <row r="4" spans="1:4" x14ac:dyDescent="0.25">
      <c r="A4" t="s">
        <v>6</v>
      </c>
      <c r="B4">
        <v>2</v>
      </c>
      <c r="C4" t="s">
        <v>7</v>
      </c>
      <c r="D4" s="1">
        <f>ROUNDUP(D2,0)</f>
        <v>27</v>
      </c>
    </row>
    <row r="5" spans="1:4" x14ac:dyDescent="0.25">
      <c r="A5" t="s">
        <v>8</v>
      </c>
      <c r="B5">
        <v>1</v>
      </c>
      <c r="C5" t="s">
        <v>9</v>
      </c>
      <c r="D5">
        <f>3*D4</f>
        <v>81</v>
      </c>
    </row>
    <row r="6" spans="1:4" x14ac:dyDescent="0.25">
      <c r="A6" t="s">
        <v>10</v>
      </c>
      <c r="B6">
        <v>0</v>
      </c>
      <c r="C6" t="s">
        <v>11</v>
      </c>
      <c r="D6">
        <f>D9+1.4*D4</f>
        <v>82.8</v>
      </c>
    </row>
    <row r="7" spans="1:4" x14ac:dyDescent="0.25">
      <c r="A7" t="s">
        <v>12</v>
      </c>
      <c r="B7" t="s">
        <v>13</v>
      </c>
      <c r="C7" t="s">
        <v>14</v>
      </c>
      <c r="D7">
        <f>ROUNDUP(D6,0)</f>
        <v>83</v>
      </c>
    </row>
    <row r="8" spans="1:4" x14ac:dyDescent="0.25">
      <c r="A8" t="s">
        <v>15</v>
      </c>
      <c r="B8" t="s">
        <v>16</v>
      </c>
      <c r="C8" t="s">
        <v>17</v>
      </c>
      <c r="D8">
        <f>IF(D4&gt;46,D4+3,IF(8&lt;D4&lt;25,D4+1.5,D4+2))</f>
        <v>29</v>
      </c>
    </row>
    <row r="9" spans="1:4" x14ac:dyDescent="0.25">
      <c r="A9" t="s">
        <v>18</v>
      </c>
      <c r="B9">
        <v>517</v>
      </c>
      <c r="C9" t="s">
        <v>19</v>
      </c>
      <c r="D9">
        <f>IF(B3=0,2*B2,IF(B6=0,2.25*B2,2.5*B2))</f>
        <v>45</v>
      </c>
    </row>
    <row r="10" spans="1:4" x14ac:dyDescent="0.25">
      <c r="A10" t="s">
        <v>20</v>
      </c>
      <c r="B10">
        <v>293</v>
      </c>
      <c r="C10" t="s">
        <v>21</v>
      </c>
      <c r="D10">
        <f>ROUND(IF(AND(B3=0,B4=0), B10*PI()*D4*D4/4, IF(AND(B3=1,B4=1), B10*2*2*PI()*D4*D4/4, B10*2*PI()*D4*D4/4)),3)</f>
        <v>335517.38299999997</v>
      </c>
    </row>
    <row r="11" spans="1:4" x14ac:dyDescent="0.25">
      <c r="A11" t="s">
        <v>22</v>
      </c>
      <c r="B11">
        <v>170.5</v>
      </c>
      <c r="C11" t="s">
        <v>23</v>
      </c>
      <c r="D11">
        <f>ROUND(B9*(D5-D4)*B2,3)</f>
        <v>558360</v>
      </c>
    </row>
    <row r="12" spans="1:4" x14ac:dyDescent="0.25">
      <c r="C12" t="s">
        <v>24</v>
      </c>
      <c r="D12">
        <f>ROUND(IF(B4=0, B11*D4*B2*1, B11*D4*B2*2),3)</f>
        <v>184140</v>
      </c>
    </row>
    <row r="13" spans="1:4" x14ac:dyDescent="0.25">
      <c r="C13" t="s">
        <v>25</v>
      </c>
      <c r="D13">
        <f>ROUND(D10/(B9*D5*B2),3)*100</f>
        <v>40.1</v>
      </c>
    </row>
    <row r="14" spans="1:4" x14ac:dyDescent="0.25">
      <c r="C14" t="s">
        <v>26</v>
      </c>
      <c r="D14">
        <f>ROUND(D11/(B9*D5*B2),3)*100</f>
        <v>66.7</v>
      </c>
    </row>
    <row r="15" spans="1:4" x14ac:dyDescent="0.25">
      <c r="C15" t="s">
        <v>27</v>
      </c>
      <c r="D15">
        <f>ROUND(D12/(B9*D5*B2),3)*100</f>
        <v>22</v>
      </c>
    </row>
    <row r="16" spans="1:4" x14ac:dyDescent="0.25">
      <c r="C16" t="s">
        <v>28</v>
      </c>
      <c r="D16">
        <f>MIN(D15,D13,D14)</f>
        <v>22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Pps</cp:lastModifiedBy>
  <dcterms:created xsi:type="dcterms:W3CDTF">2006-09-16T00:00:00Z</dcterms:created>
  <dcterms:modified xsi:type="dcterms:W3CDTF">2018-05-31T04:00:38Z</dcterms:modified>
</cp:coreProperties>
</file>