
<file path=[Content_Types].xml><?xml version="1.0" encoding="utf-8"?>
<Types xmlns="http://schemas.openxmlformats.org/package/2006/content-types">
  <Default Extension="bin" ContentType="application/vnd.openxmlformats-officedocument.spreadsheetml.printerSettings"/>
  <Default Extension="jpeg" ContentType="image/jpe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defaultThemeVersion="124226"/>
  <mc:AlternateContent xmlns:mc="http://schemas.openxmlformats.org/markup-compatibility/2006">
    <mc:Choice Requires="x15">
      <x15ac:absPath xmlns:x15ac="http://schemas.microsoft.com/office/spreadsheetml/2010/11/ac" url="C:\Users\LENOVO\Downloads\"/>
    </mc:Choice>
  </mc:AlternateContent>
  <bookViews>
    <workbookView xWindow="0" yWindow="0" windowWidth="23040" windowHeight="9384" activeTab="4"/>
  </bookViews>
  <sheets>
    <sheet name="Referencing" sheetId="1" r:id="rId1"/>
    <sheet name="Text Functions" sheetId="8" r:id="rId2"/>
    <sheet name="Offset, Index" sheetId="2" r:id="rId3"/>
    <sheet name="Data Validation" sheetId="3" r:id="rId4"/>
    <sheet name="Conditional Operations" sheetId="4" r:id="rId5"/>
    <sheet name="Nesting" sheetId="6" r:id="rId6"/>
  </sheets>
  <externalReferences>
    <externalReference r:id="rId7"/>
  </externalReferences>
  <definedNames>
    <definedName name="_xlnm._FilterDatabase" localSheetId="5" hidden="1">Nesting!$B$22:$I$603</definedName>
    <definedName name="Basic">[1]Basic!$A$2:$B$7</definedName>
    <definedName name="Department">'Conditional Operations'!$E$24:$E$39</definedName>
    <definedName name="East">'[1]Choose, Indirect'!$E$94:$E$105</definedName>
    <definedName name="Gold">[1]Gold!$A$2:$B$7</definedName>
    <definedName name="June">'[1]Choose, Indirect'!$C$99:$F$99</definedName>
    <definedName name="Months">'[1]Choose, Indirect'!$B$94:$B$105</definedName>
    <definedName name="Names">'Conditional Operations'!$C$24:$C$39</definedName>
    <definedName name="North">'[1]Choose, Indirect'!$C$94:$C$105</definedName>
    <definedName name="Region">'[1]Choose, Indirect'!$C$93:$F$93</definedName>
    <definedName name="Salary">'Conditional Operations'!$D$24:$D$39</definedName>
    <definedName name="Silver">[1]Silver!$A$2:$B$7</definedName>
  </definedNames>
  <calcPr calcId="152511"/>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38" i="4" l="1"/>
  <c r="G34" i="4"/>
  <c r="G30" i="4"/>
  <c r="G26" i="4"/>
  <c r="D182" i="1"/>
  <c r="E182" i="1"/>
  <c r="F182" i="1"/>
  <c r="G182" i="1"/>
  <c r="H182" i="1"/>
  <c r="I182" i="1"/>
  <c r="D183" i="1"/>
  <c r="E183" i="1"/>
  <c r="F183" i="1"/>
  <c r="G183" i="1"/>
  <c r="H183" i="1"/>
  <c r="I183" i="1"/>
  <c r="D184" i="1"/>
  <c r="E184" i="1"/>
  <c r="F184" i="1"/>
  <c r="G184" i="1"/>
  <c r="H184" i="1"/>
  <c r="I184" i="1"/>
  <c r="D185" i="1"/>
  <c r="E185" i="1"/>
  <c r="F185" i="1"/>
  <c r="G185" i="1"/>
  <c r="H185" i="1"/>
  <c r="I185" i="1"/>
  <c r="D186" i="1"/>
  <c r="E186" i="1"/>
  <c r="F186" i="1"/>
  <c r="G186" i="1"/>
  <c r="H186" i="1"/>
  <c r="I186" i="1"/>
  <c r="E181" i="1"/>
  <c r="F181" i="1"/>
  <c r="G181" i="1"/>
  <c r="H181" i="1"/>
  <c r="I181" i="1"/>
  <c r="D181" i="1"/>
  <c r="D172" i="1"/>
  <c r="H169" i="1"/>
  <c r="I172" i="1"/>
  <c r="E167" i="1"/>
  <c r="F167" i="1"/>
  <c r="G167" i="1"/>
  <c r="H167" i="1"/>
  <c r="I167" i="1"/>
  <c r="E168" i="1"/>
  <c r="F168" i="1"/>
  <c r="G168" i="1"/>
  <c r="H168" i="1"/>
  <c r="I168" i="1"/>
  <c r="E169" i="1"/>
  <c r="F169" i="1"/>
  <c r="G169" i="1"/>
  <c r="I169" i="1"/>
  <c r="E170" i="1"/>
  <c r="F170" i="1"/>
  <c r="G170" i="1"/>
  <c r="H170" i="1"/>
  <c r="I170" i="1"/>
  <c r="E171" i="1"/>
  <c r="F171" i="1"/>
  <c r="G171" i="1"/>
  <c r="H171" i="1"/>
  <c r="I171" i="1"/>
  <c r="E172" i="1"/>
  <c r="F172" i="1"/>
  <c r="G172" i="1"/>
  <c r="H172" i="1"/>
  <c r="D169" i="1"/>
  <c r="D170" i="1"/>
  <c r="D171" i="1"/>
  <c r="D168" i="1"/>
  <c r="D167" i="1"/>
  <c r="H150" i="1"/>
  <c r="I150" i="1"/>
  <c r="J150" i="1"/>
  <c r="H151" i="1"/>
  <c r="I151" i="1"/>
  <c r="J151" i="1"/>
  <c r="H152" i="1"/>
  <c r="I152" i="1"/>
  <c r="J152" i="1"/>
  <c r="H153" i="1"/>
  <c r="I153" i="1"/>
  <c r="J153" i="1"/>
  <c r="I149" i="1"/>
  <c r="J149" i="1"/>
  <c r="H149" i="1"/>
  <c r="I120" i="1"/>
  <c r="J120" i="1"/>
  <c r="H120" i="1"/>
  <c r="I115" i="1"/>
  <c r="H114" i="1"/>
  <c r="I114" i="1"/>
  <c r="J114" i="1"/>
  <c r="H115" i="1"/>
  <c r="J115" i="1"/>
  <c r="H116" i="1"/>
  <c r="I116" i="1"/>
  <c r="J116" i="1"/>
  <c r="H117" i="1"/>
  <c r="I117" i="1"/>
  <c r="J117" i="1"/>
  <c r="H118" i="1"/>
  <c r="I118" i="1"/>
  <c r="J118" i="1"/>
  <c r="H119" i="1"/>
  <c r="I119" i="1"/>
  <c r="J119" i="1"/>
  <c r="I113" i="1"/>
  <c r="J113" i="1"/>
  <c r="H113" i="1"/>
  <c r="I105" i="1"/>
  <c r="I104" i="1"/>
  <c r="E105" i="1"/>
  <c r="D105" i="1"/>
  <c r="F105" i="1"/>
  <c r="G105" i="1"/>
  <c r="H105" i="1"/>
  <c r="E104" i="1"/>
  <c r="F104" i="1"/>
  <c r="G104" i="1"/>
  <c r="H104" i="1"/>
  <c r="D104" i="1"/>
  <c r="I71" i="1"/>
  <c r="G71" i="1"/>
  <c r="F71" i="1"/>
  <c r="I63" i="1"/>
  <c r="I64" i="1"/>
  <c r="I65" i="1"/>
  <c r="I66" i="1"/>
  <c r="I67" i="1"/>
  <c r="I68" i="1"/>
  <c r="I69" i="1"/>
  <c r="I62" i="1"/>
  <c r="F54" i="1"/>
  <c r="G54" i="1"/>
  <c r="H54" i="1"/>
  <c r="E54" i="1"/>
  <c r="F36" i="1"/>
  <c r="F37" i="1"/>
  <c r="F38" i="1"/>
  <c r="F39" i="1"/>
  <c r="F35" i="1"/>
  <c r="J259" i="8" l="1"/>
  <c r="F259" i="8"/>
  <c r="G238" i="8"/>
  <c r="G237" i="8"/>
  <c r="G236" i="8"/>
  <c r="G235" i="8"/>
  <c r="C219" i="8"/>
  <c r="F202" i="8"/>
  <c r="H190" i="8"/>
  <c r="F181" i="8"/>
  <c r="H164" i="8"/>
  <c r="F112" i="8"/>
  <c r="I110" i="8"/>
  <c r="F110" i="8"/>
  <c r="I109" i="8"/>
  <c r="F109" i="8"/>
  <c r="J103" i="8"/>
  <c r="G88" i="8"/>
  <c r="G87" i="8"/>
  <c r="G86" i="8"/>
  <c r="G85" i="8"/>
  <c r="G84" i="8"/>
  <c r="G80" i="8"/>
  <c r="G75" i="8"/>
  <c r="G70" i="8"/>
  <c r="G66" i="8"/>
  <c r="G62" i="8"/>
  <c r="G58" i="8"/>
  <c r="G53" i="8"/>
  <c r="G50" i="8"/>
  <c r="G45" i="8"/>
  <c r="G43" i="8"/>
  <c r="G37" i="8"/>
  <c r="G33" i="8"/>
  <c r="G29" i="8"/>
  <c r="G25" i="8"/>
  <c r="G21" i="8"/>
  <c r="E157" i="6" l="1" a="1"/>
  <c r="E157" i="6" s="1"/>
  <c r="I124" i="6"/>
  <c r="H98" i="6"/>
  <c r="H55" i="6"/>
  <c r="G55" i="6"/>
  <c r="H54" i="6"/>
  <c r="G54" i="6"/>
  <c r="H53" i="6"/>
  <c r="G53" i="6"/>
  <c r="H52" i="6"/>
  <c r="G52" i="6"/>
  <c r="H51" i="6"/>
  <c r="G51" i="6"/>
  <c r="H50" i="6"/>
  <c r="G50" i="6"/>
  <c r="H49" i="6"/>
  <c r="G49" i="6"/>
  <c r="H48" i="6"/>
  <c r="G48" i="6"/>
  <c r="F35" i="6"/>
  <c r="F34" i="6"/>
  <c r="F33" i="6"/>
  <c r="F32" i="6"/>
  <c r="F31" i="6"/>
  <c r="F30" i="6"/>
  <c r="F29" i="6"/>
  <c r="F28" i="6"/>
  <c r="F27" i="6"/>
  <c r="F26" i="6"/>
  <c r="F25" i="6"/>
  <c r="F24" i="6"/>
  <c r="J109" i="4" l="1"/>
  <c r="J105" i="4"/>
  <c r="J101" i="4"/>
  <c r="J97" i="4"/>
  <c r="J93" i="4"/>
  <c r="J89" i="4"/>
  <c r="J83" i="4"/>
  <c r="H75" i="4"/>
  <c r="Q72" i="4"/>
  <c r="H72" i="4"/>
  <c r="H69" i="4"/>
  <c r="H66" i="4"/>
  <c r="H63" i="4"/>
  <c r="E40" i="4"/>
  <c r="D174" i="3" l="1"/>
  <c r="D105" i="3"/>
  <c r="E33" i="3"/>
  <c r="D33" i="3"/>
  <c r="E82" i="2"/>
  <c r="D47" i="2"/>
  <c r="D46" i="2"/>
  <c r="D37" i="2"/>
  <c r="D36" i="2"/>
  <c r="D188" i="1" l="1"/>
  <c r="D174" i="1"/>
  <c r="H155" i="1"/>
  <c r="I136" i="1"/>
  <c r="H136" i="1"/>
  <c r="I135" i="1"/>
  <c r="H135" i="1"/>
  <c r="I134" i="1"/>
  <c r="H134" i="1"/>
  <c r="I133" i="1"/>
  <c r="H133" i="1"/>
  <c r="H122" i="1"/>
  <c r="J87" i="1"/>
  <c r="I87" i="1"/>
  <c r="H87" i="1"/>
  <c r="G87" i="1"/>
  <c r="J86" i="1"/>
  <c r="I86" i="1"/>
  <c r="H86" i="1"/>
  <c r="G86" i="1"/>
  <c r="G39" i="1"/>
  <c r="G38" i="1"/>
  <c r="G37" i="1"/>
  <c r="G36" i="1"/>
  <c r="G35" i="1"/>
  <c r="F25" i="1"/>
  <c r="F24" i="1"/>
  <c r="F23" i="1"/>
  <c r="F22" i="1"/>
  <c r="F21" i="1"/>
</calcChain>
</file>

<file path=xl/sharedStrings.xml><?xml version="1.0" encoding="utf-8"?>
<sst xmlns="http://schemas.openxmlformats.org/spreadsheetml/2006/main" count="1009" uniqueCount="473">
  <si>
    <t>Back to Contents</t>
  </si>
  <si>
    <t>Ex.18.1</t>
  </si>
  <si>
    <r>
      <t xml:space="preserve">Using Absolute </t>
    </r>
    <r>
      <rPr>
        <b/>
        <sz val="12"/>
        <rFont val="Candara"/>
        <family val="2"/>
      </rPr>
      <t>Referencing</t>
    </r>
  </si>
  <si>
    <t>&gt;&gt;</t>
  </si>
  <si>
    <r>
      <t xml:space="preserve">A dollar sign appears </t>
    </r>
    <r>
      <rPr>
        <b/>
        <u/>
        <sz val="12"/>
        <color theme="1"/>
        <rFont val="Candara"/>
        <family val="2"/>
      </rPr>
      <t>before</t>
    </r>
    <r>
      <rPr>
        <sz val="12"/>
        <color theme="1"/>
        <rFont val="Candara"/>
        <family val="2"/>
      </rPr>
      <t xml:space="preserve"> and </t>
    </r>
    <r>
      <rPr>
        <b/>
        <u/>
        <sz val="12"/>
        <color theme="1"/>
        <rFont val="Candara"/>
        <family val="2"/>
      </rPr>
      <t>after</t>
    </r>
    <r>
      <rPr>
        <sz val="12"/>
        <color theme="1"/>
        <rFont val="Candara"/>
        <family val="2"/>
      </rPr>
      <t xml:space="preserve"> the Alphabet when </t>
    </r>
    <r>
      <rPr>
        <b/>
        <u/>
        <sz val="12"/>
        <color theme="1"/>
        <rFont val="Candara"/>
        <family val="2"/>
      </rPr>
      <t>F4</t>
    </r>
    <r>
      <rPr>
        <sz val="12"/>
        <color theme="1"/>
        <rFont val="Candara"/>
        <family val="2"/>
      </rPr>
      <t xml:space="preserve"> is pressed e.g. </t>
    </r>
    <r>
      <rPr>
        <b/>
        <sz val="12"/>
        <color rgb="FFFF0000"/>
        <rFont val="Candara"/>
        <family val="2"/>
      </rPr>
      <t>$</t>
    </r>
    <r>
      <rPr>
        <sz val="12"/>
        <color theme="1"/>
        <rFont val="Candara"/>
        <family val="2"/>
      </rPr>
      <t>A</t>
    </r>
    <r>
      <rPr>
        <b/>
        <sz val="12"/>
        <color rgb="FFFF0000"/>
        <rFont val="Candara"/>
        <family val="2"/>
      </rPr>
      <t>$</t>
    </r>
    <r>
      <rPr>
        <sz val="12"/>
        <color theme="1"/>
        <rFont val="Candara"/>
        <family val="2"/>
      </rPr>
      <t>1</t>
    </r>
  </si>
  <si>
    <t>Illustration</t>
  </si>
  <si>
    <t>Multiply 20 with each of the elements in the column along-side</t>
  </si>
  <si>
    <r>
      <t xml:space="preserve">  =</t>
    </r>
    <r>
      <rPr>
        <b/>
        <sz val="12"/>
        <color rgb="FFFF0000"/>
        <rFont val="Candara"/>
        <family val="2"/>
      </rPr>
      <t>$D$21</t>
    </r>
    <r>
      <rPr>
        <b/>
        <sz val="12"/>
        <rFont val="Candara"/>
        <family val="2"/>
      </rPr>
      <t>*E21</t>
    </r>
  </si>
  <si>
    <t>Steps</t>
  </si>
  <si>
    <t>Step 1</t>
  </si>
  <si>
    <r>
      <t xml:space="preserve">Enter the formula in the cell. Press </t>
    </r>
    <r>
      <rPr>
        <b/>
        <sz val="12"/>
        <color theme="1"/>
        <rFont val="Candara"/>
        <family val="2"/>
      </rPr>
      <t xml:space="preserve">F4 </t>
    </r>
    <r>
      <rPr>
        <sz val="12"/>
        <color theme="1"/>
        <rFont val="Candara"/>
        <family val="2"/>
      </rPr>
      <t>to freeze the required cell.</t>
    </r>
  </si>
  <si>
    <t>Step 2</t>
  </si>
  <si>
    <t>Select the formula cell and the output range</t>
  </si>
  <si>
    <t>Step 3</t>
  </si>
  <si>
    <r>
      <rPr>
        <sz val="12"/>
        <color theme="1"/>
        <rFont val="Candara"/>
        <family val="2"/>
      </rPr>
      <t>Press</t>
    </r>
    <r>
      <rPr>
        <b/>
        <sz val="12"/>
        <color theme="1"/>
        <rFont val="Candara"/>
        <family val="2"/>
      </rPr>
      <t xml:space="preserve"> Ctrl + D</t>
    </r>
  </si>
  <si>
    <t>Add the purple cells to each of the elements in the adjacent column.</t>
  </si>
  <si>
    <r>
      <t xml:space="preserve">e.g. the blue cells must contain </t>
    </r>
    <r>
      <rPr>
        <sz val="12"/>
        <color theme="9" tint="-0.249977111117893"/>
        <rFont val="Candara"/>
        <family val="2"/>
      </rPr>
      <t>5+15</t>
    </r>
    <r>
      <rPr>
        <sz val="12"/>
        <color theme="1"/>
        <rFont val="Candara"/>
        <family val="2"/>
      </rPr>
      <t xml:space="preserve">+10, </t>
    </r>
    <r>
      <rPr>
        <sz val="12"/>
        <color theme="9" tint="-0.249977111117893"/>
        <rFont val="Candara"/>
        <family val="2"/>
      </rPr>
      <t>5+15</t>
    </r>
    <r>
      <rPr>
        <sz val="12"/>
        <color theme="1"/>
        <rFont val="Candara"/>
        <family val="2"/>
      </rPr>
      <t>+20,</t>
    </r>
    <r>
      <rPr>
        <sz val="12"/>
        <color theme="9" tint="-0.249977111117893"/>
        <rFont val="Candara"/>
        <family val="2"/>
      </rPr>
      <t xml:space="preserve"> 5+15</t>
    </r>
    <r>
      <rPr>
        <sz val="12"/>
        <color theme="1"/>
        <rFont val="Candara"/>
        <family val="2"/>
      </rPr>
      <t>+30…</t>
    </r>
  </si>
  <si>
    <t>Also Calculate</t>
  </si>
  <si>
    <t>Sum</t>
  </si>
  <si>
    <t xml:space="preserve"> =sum(values)</t>
  </si>
  <si>
    <t>Average</t>
  </si>
  <si>
    <t xml:space="preserve"> =avg(values)</t>
  </si>
  <si>
    <t>Product</t>
  </si>
  <si>
    <t xml:space="preserve"> =product (values)</t>
  </si>
  <si>
    <t>Count</t>
  </si>
  <si>
    <t xml:space="preserve"> =count(values)</t>
  </si>
  <si>
    <t>Add the purple cells to each element in the row along-side</t>
  </si>
  <si>
    <r>
      <t xml:space="preserve">E.g. </t>
    </r>
    <r>
      <rPr>
        <sz val="12"/>
        <color theme="9" tint="-0.249977111117893"/>
        <rFont val="Candara"/>
        <family val="2"/>
      </rPr>
      <t>2+3+4+5</t>
    </r>
    <r>
      <rPr>
        <sz val="12"/>
        <color theme="1"/>
        <rFont val="Candara"/>
        <family val="2"/>
      </rPr>
      <t>+1,</t>
    </r>
    <r>
      <rPr>
        <sz val="12"/>
        <color theme="9" tint="-0.249977111117893"/>
        <rFont val="Candara"/>
        <family val="2"/>
      </rPr>
      <t xml:space="preserve"> 2+3+4+5</t>
    </r>
    <r>
      <rPr>
        <sz val="12"/>
        <color theme="1"/>
        <rFont val="Candara"/>
        <family val="2"/>
      </rPr>
      <t xml:space="preserve">+2, </t>
    </r>
    <r>
      <rPr>
        <sz val="12"/>
        <color theme="9" tint="-0.249977111117893"/>
        <rFont val="Candara"/>
        <family val="2"/>
      </rPr>
      <t>2+3+4+5</t>
    </r>
    <r>
      <rPr>
        <sz val="12"/>
        <color theme="1"/>
        <rFont val="Candara"/>
        <family val="2"/>
      </rPr>
      <t xml:space="preserve">+3 ... </t>
    </r>
  </si>
  <si>
    <t>The following is the summary of the Deposits accepted by a bank at the given rate. Determine the total No. of customers, total interest payout and total deposit at the end of the year.</t>
  </si>
  <si>
    <t>Interest Rate</t>
  </si>
  <si>
    <t>Customer</t>
  </si>
  <si>
    <t>Deposit (in Rs.)</t>
  </si>
  <si>
    <t>Interest Payout</t>
  </si>
  <si>
    <t>A</t>
  </si>
  <si>
    <t>B</t>
  </si>
  <si>
    <t>C</t>
  </si>
  <si>
    <t>D</t>
  </si>
  <si>
    <t>E</t>
  </si>
  <si>
    <t>F</t>
  </si>
  <si>
    <t>G</t>
  </si>
  <si>
    <t>H</t>
  </si>
  <si>
    <t>Total</t>
  </si>
  <si>
    <t>Ex.18.2</t>
  </si>
  <si>
    <r>
      <t xml:space="preserve">Using Row </t>
    </r>
    <r>
      <rPr>
        <b/>
        <sz val="12"/>
        <rFont val="Candara"/>
        <family val="2"/>
      </rPr>
      <t xml:space="preserve">Reference or Row Freeze </t>
    </r>
  </si>
  <si>
    <r>
      <t xml:space="preserve">A dollar sign appears </t>
    </r>
    <r>
      <rPr>
        <b/>
        <u/>
        <sz val="12"/>
        <color theme="1"/>
        <rFont val="Candara"/>
        <family val="2"/>
      </rPr>
      <t>after</t>
    </r>
    <r>
      <rPr>
        <sz val="12"/>
        <color theme="1"/>
        <rFont val="Candara"/>
        <family val="2"/>
      </rPr>
      <t xml:space="preserve"> the Alphabet when </t>
    </r>
    <r>
      <rPr>
        <b/>
        <u/>
        <sz val="12"/>
        <color theme="1"/>
        <rFont val="Candara"/>
        <family val="2"/>
      </rPr>
      <t>F4</t>
    </r>
    <r>
      <rPr>
        <sz val="12"/>
        <color theme="1"/>
        <rFont val="Candara"/>
        <family val="2"/>
      </rPr>
      <t xml:space="preserve"> is pressed </t>
    </r>
    <r>
      <rPr>
        <b/>
        <u/>
        <sz val="12"/>
        <color theme="1"/>
        <rFont val="Candara"/>
        <family val="2"/>
      </rPr>
      <t>twice</t>
    </r>
    <r>
      <rPr>
        <sz val="12"/>
        <color theme="1"/>
        <rFont val="Candara"/>
        <family val="2"/>
      </rPr>
      <t xml:space="preserve"> e.g. A</t>
    </r>
    <r>
      <rPr>
        <b/>
        <sz val="12"/>
        <color rgb="FFFF0000"/>
        <rFont val="Candara"/>
        <family val="2"/>
      </rPr>
      <t>$</t>
    </r>
    <r>
      <rPr>
        <sz val="12"/>
        <color theme="1"/>
        <rFont val="Candara"/>
        <family val="2"/>
      </rPr>
      <t>1</t>
    </r>
  </si>
  <si>
    <t>Divide the purple row by the rows below</t>
  </si>
  <si>
    <t>Sales</t>
  </si>
  <si>
    <t>EBIT</t>
  </si>
  <si>
    <t>Profit</t>
  </si>
  <si>
    <r>
      <t xml:space="preserve"> =C86/</t>
    </r>
    <r>
      <rPr>
        <b/>
        <sz val="12"/>
        <color rgb="FFFF0000"/>
        <rFont val="Candara"/>
        <family val="2"/>
      </rPr>
      <t>C$85</t>
    </r>
  </si>
  <si>
    <r>
      <t xml:space="preserve">Enter the formula in the cell. Press </t>
    </r>
    <r>
      <rPr>
        <b/>
        <sz val="12"/>
        <color theme="1"/>
        <rFont val="Candara"/>
        <family val="2"/>
      </rPr>
      <t xml:space="preserve">F4 Twice </t>
    </r>
    <r>
      <rPr>
        <sz val="12"/>
        <color theme="1"/>
        <rFont val="Candara"/>
        <family val="2"/>
      </rPr>
      <t>to freeze the required cell.</t>
    </r>
  </si>
  <si>
    <r>
      <rPr>
        <sz val="12"/>
        <color theme="1"/>
        <rFont val="Candara"/>
        <family val="2"/>
      </rPr>
      <t>Press</t>
    </r>
    <r>
      <rPr>
        <b/>
        <sz val="12"/>
        <color theme="1"/>
        <rFont val="Candara"/>
        <family val="2"/>
      </rPr>
      <t xml:space="preserve"> Ctrl + R </t>
    </r>
    <r>
      <rPr>
        <sz val="12"/>
        <color theme="1"/>
        <rFont val="Candara"/>
        <family val="2"/>
      </rPr>
      <t>followed by</t>
    </r>
    <r>
      <rPr>
        <b/>
        <sz val="12"/>
        <color theme="1"/>
        <rFont val="Candara"/>
        <family val="2"/>
      </rPr>
      <t xml:space="preserve"> Ctrl + D</t>
    </r>
  </si>
  <si>
    <t>Calculate EBITDA and Net profit as a % of Sales using row freeze.</t>
  </si>
  <si>
    <t>Also calculate the average EBITDA and Net margins for all the years</t>
  </si>
  <si>
    <t>Year</t>
  </si>
  <si>
    <t>EBITDA</t>
  </si>
  <si>
    <t>NP</t>
  </si>
  <si>
    <t xml:space="preserve">EBITDA </t>
  </si>
  <si>
    <r>
      <t xml:space="preserve">Use a single formula to calculate and compare the returns given by the stocks </t>
    </r>
    <r>
      <rPr>
        <b/>
        <sz val="12"/>
        <color theme="1"/>
        <rFont val="Candara"/>
        <family val="2"/>
      </rPr>
      <t>over their base year</t>
    </r>
    <r>
      <rPr>
        <sz val="12"/>
        <color theme="1"/>
        <rFont val="Candara"/>
        <family val="2"/>
      </rPr>
      <t xml:space="preserve"> (2009). The format must not be altered!</t>
    </r>
  </si>
  <si>
    <t>Stock</t>
  </si>
  <si>
    <t>Ex.18.3</t>
  </si>
  <si>
    <r>
      <t xml:space="preserve">Using Column </t>
    </r>
    <r>
      <rPr>
        <b/>
        <sz val="12"/>
        <rFont val="Candara"/>
        <family val="2"/>
      </rPr>
      <t xml:space="preserve">Reference or Column Freeze </t>
    </r>
  </si>
  <si>
    <r>
      <t xml:space="preserve">A dollar sign appears </t>
    </r>
    <r>
      <rPr>
        <b/>
        <u/>
        <sz val="12"/>
        <color theme="1"/>
        <rFont val="Candara"/>
        <family val="2"/>
      </rPr>
      <t>before</t>
    </r>
    <r>
      <rPr>
        <sz val="12"/>
        <color theme="1"/>
        <rFont val="Candara"/>
        <family val="2"/>
      </rPr>
      <t xml:space="preserve"> the Alphabet when </t>
    </r>
    <r>
      <rPr>
        <b/>
        <u/>
        <sz val="12"/>
        <color theme="1"/>
        <rFont val="Candara"/>
        <family val="2"/>
      </rPr>
      <t>F4</t>
    </r>
    <r>
      <rPr>
        <sz val="12"/>
        <color theme="1"/>
        <rFont val="Candara"/>
        <family val="2"/>
      </rPr>
      <t xml:space="preserve"> is pressed </t>
    </r>
    <r>
      <rPr>
        <b/>
        <u/>
        <sz val="12"/>
        <color theme="1"/>
        <rFont val="Candara"/>
        <family val="2"/>
      </rPr>
      <t>thrice</t>
    </r>
    <r>
      <rPr>
        <sz val="12"/>
        <color theme="1"/>
        <rFont val="Candara"/>
        <family val="2"/>
      </rPr>
      <t xml:space="preserve"> e.g. </t>
    </r>
    <r>
      <rPr>
        <b/>
        <sz val="12"/>
        <color rgb="FFFF0000"/>
        <rFont val="Candara"/>
        <family val="2"/>
      </rPr>
      <t>$</t>
    </r>
    <r>
      <rPr>
        <sz val="12"/>
        <color theme="1"/>
        <rFont val="Candara"/>
        <family val="2"/>
      </rPr>
      <t>A1</t>
    </r>
  </si>
  <si>
    <t>Divide the purple column by the columns along-side</t>
  </si>
  <si>
    <r>
      <t xml:space="preserve"> =F132/</t>
    </r>
    <r>
      <rPr>
        <b/>
        <sz val="12"/>
        <color rgb="FFFF0000"/>
        <rFont val="Candara"/>
        <family val="2"/>
      </rPr>
      <t>$D132</t>
    </r>
  </si>
  <si>
    <r>
      <t xml:space="preserve">Enter the formula in the cell. Press </t>
    </r>
    <r>
      <rPr>
        <b/>
        <sz val="12"/>
        <color theme="1"/>
        <rFont val="Candara"/>
        <family val="2"/>
      </rPr>
      <t xml:space="preserve">F4 Thrice </t>
    </r>
    <r>
      <rPr>
        <sz val="12"/>
        <color theme="1"/>
        <rFont val="Candara"/>
        <family val="2"/>
      </rPr>
      <t>to freeze the required cell.</t>
    </r>
  </si>
  <si>
    <t>Calculate Share price (EPS multiplied by P/E) for the following 3 companies based on estimated EPS and P/E for future years.</t>
  </si>
  <si>
    <t>EPS</t>
  </si>
  <si>
    <t>Share Price</t>
  </si>
  <si>
    <t>P/E</t>
  </si>
  <si>
    <t>Ex.18.4</t>
  </si>
  <si>
    <r>
      <t xml:space="preserve">Using Mixed </t>
    </r>
    <r>
      <rPr>
        <b/>
        <sz val="12"/>
        <rFont val="Candara"/>
        <family val="2"/>
      </rPr>
      <t>Reference</t>
    </r>
  </si>
  <si>
    <t>Use both Row and Column references to prepare a Sensitivity Analysis showing how share price can be influenced by EPS and P/E. (Share price = EPS * P/E)</t>
  </si>
  <si>
    <t>Do not alter formatting!</t>
  </si>
  <si>
    <t>As an HR you were given 2 parameters - Will and Skill to measure employee potential. (use a 'Plus' Sign)</t>
  </si>
  <si>
    <t>Will (on a scale of 10)</t>
  </si>
  <si>
    <t>Skill (on a scale of 10)</t>
  </si>
  <si>
    <t>Ex. 21</t>
  </si>
  <si>
    <t>Offset, Index, Match</t>
  </si>
  <si>
    <t>Purpose</t>
  </si>
  <si>
    <t>Perform look-ups in Vertical tables (i.e. Tables where Headers are in Vertical format, hence the name.</t>
  </si>
  <si>
    <t>Syntax</t>
  </si>
  <si>
    <t xml:space="preserve"> =INDEX(array,row_num,[Column_num])</t>
  </si>
  <si>
    <t xml:space="preserve"> =MATCH((lookuo_value,lookuo_array,[match_type])</t>
  </si>
  <si>
    <t>Illustration 1 (for Vertical Tables)</t>
  </si>
  <si>
    <t>Names</t>
  </si>
  <si>
    <t>Region</t>
  </si>
  <si>
    <t>Sudhir</t>
  </si>
  <si>
    <t>West</t>
  </si>
  <si>
    <t>Ajay</t>
  </si>
  <si>
    <t>North</t>
  </si>
  <si>
    <t>Yogesh</t>
  </si>
  <si>
    <t>South</t>
  </si>
  <si>
    <t>Lokesh</t>
  </si>
  <si>
    <t>East</t>
  </si>
  <si>
    <t>Rahul</t>
  </si>
  <si>
    <t>Chintan</t>
  </si>
  <si>
    <t>Chirag</t>
  </si>
  <si>
    <t>Abhinav</t>
  </si>
  <si>
    <t>Kishore</t>
  </si>
  <si>
    <t>Faisal</t>
  </si>
  <si>
    <t>Ali</t>
  </si>
  <si>
    <t>Hussain</t>
  </si>
  <si>
    <t>What are the Sales made by Abhinav?</t>
  </si>
  <si>
    <t xml:space="preserve"> =OFFSET(C21,MATCH("Abhinav",D22:D33,0),COLUMNS(E21:F21))</t>
  </si>
  <si>
    <t xml:space="preserve"> =INDEX(E21:G33,MATCH("Abhinav",E21:E33,0),COLUMNS(E21:F21))</t>
  </si>
  <si>
    <t>Illustration 2 - (for Horizontal Tables)</t>
  </si>
  <si>
    <t xml:space="preserve"> =OFFSET(D40,ROWS(D42:D43),MATCH("Abhinav",E41:J41,0))</t>
  </si>
  <si>
    <t xml:space="preserve"> =INDEX(D41:J43,ROWS(D42:D43),MATCH("Abhinav",D41:J41,0))</t>
  </si>
  <si>
    <r>
      <rPr>
        <b/>
        <sz val="11"/>
        <color rgb="FFFF0000"/>
        <rFont val="Candara"/>
        <family val="2"/>
      </rPr>
      <t>Note:</t>
    </r>
    <r>
      <rPr>
        <sz val="11"/>
        <color rgb="FFFF0000"/>
        <rFont val="Candara"/>
        <family val="2"/>
      </rPr>
      <t xml:space="preserve"> Both Vlookup and Hlookup suffer from a serious shortcoming - The range containing the 'lookup value' must be in the first row (in case of Hlookup) and first column (in case of Vlookup)</t>
    </r>
  </si>
  <si>
    <t>Exercise - Vlookup and Hlookup</t>
  </si>
  <si>
    <t>Offset , Index &amp; Match</t>
  </si>
  <si>
    <t>Who has made Profits worth 64?</t>
  </si>
  <si>
    <t>What are the sales made by Lokesh?</t>
  </si>
  <si>
    <t>What are the profits contributed by Ali ?</t>
  </si>
  <si>
    <t>Who made Sales worth 220 ?</t>
  </si>
  <si>
    <t>Who made sales worth 120 ?</t>
  </si>
  <si>
    <t>What were the Sales made by Chintan ?</t>
  </si>
  <si>
    <t>What was the profit for sales worth 180 ?</t>
  </si>
  <si>
    <t>Which Region does Lokesh belong to ?</t>
  </si>
  <si>
    <t>Ex. 22</t>
  </si>
  <si>
    <t>Data Validation</t>
  </si>
  <si>
    <t>Using Data Validation</t>
  </si>
  <si>
    <t xml:space="preserve"> To prevent invalid data to be entered</t>
  </si>
  <si>
    <t>Shortcut key</t>
  </si>
  <si>
    <t xml:space="preserve"> Alt + D +L</t>
  </si>
  <si>
    <t>Illustration 1 - Preventing text or negative numbers</t>
  </si>
  <si>
    <t>&lt;-- Try entering Text or a negative number in the cell</t>
  </si>
  <si>
    <r>
      <rPr>
        <b/>
        <sz val="12"/>
        <color theme="1"/>
        <rFont val="Calibri"/>
        <family val="2"/>
        <scheme val="minor"/>
      </rPr>
      <t>Step 1-</t>
    </r>
    <r>
      <rPr>
        <sz val="12"/>
        <color theme="1"/>
        <rFont val="Calibri"/>
        <family val="2"/>
        <scheme val="minor"/>
      </rPr>
      <t xml:space="preserve"> Select the cell or range for which validation has to be made</t>
    </r>
  </si>
  <si>
    <t>Go to the blue cell and type Alt then D and then L to see how its done</t>
  </si>
  <si>
    <r>
      <rPr>
        <b/>
        <sz val="12"/>
        <color theme="1"/>
        <rFont val="Calibri"/>
        <family val="2"/>
        <scheme val="minor"/>
      </rPr>
      <t>Step 2 -</t>
    </r>
    <r>
      <rPr>
        <sz val="12"/>
        <color theme="1"/>
        <rFont val="Calibri"/>
        <family val="2"/>
        <scheme val="minor"/>
      </rPr>
      <t xml:space="preserve"> Press "</t>
    </r>
    <r>
      <rPr>
        <b/>
        <sz val="12"/>
        <color rgb="FFFF0000"/>
        <rFont val="Calibri"/>
        <family val="2"/>
        <scheme val="minor"/>
      </rPr>
      <t>Alt</t>
    </r>
    <r>
      <rPr>
        <sz val="12"/>
        <color theme="1"/>
        <rFont val="Calibri"/>
        <family val="2"/>
        <scheme val="minor"/>
      </rPr>
      <t>" then "</t>
    </r>
    <r>
      <rPr>
        <b/>
        <sz val="12"/>
        <color rgb="FFFF0000"/>
        <rFont val="Calibri"/>
        <family val="2"/>
        <scheme val="minor"/>
      </rPr>
      <t>D</t>
    </r>
    <r>
      <rPr>
        <sz val="12"/>
        <color theme="1"/>
        <rFont val="Calibri"/>
        <family val="2"/>
        <scheme val="minor"/>
      </rPr>
      <t>" then "</t>
    </r>
    <r>
      <rPr>
        <b/>
        <sz val="12"/>
        <color rgb="FFFF0000"/>
        <rFont val="Calibri"/>
        <family val="2"/>
        <scheme val="minor"/>
      </rPr>
      <t>L</t>
    </r>
    <r>
      <rPr>
        <sz val="12"/>
        <color theme="1"/>
        <rFont val="Calibri"/>
        <family val="2"/>
        <scheme val="minor"/>
      </rPr>
      <t>"</t>
    </r>
  </si>
  <si>
    <r>
      <rPr>
        <b/>
        <sz val="12"/>
        <color theme="1"/>
        <rFont val="Calibri"/>
        <family val="2"/>
        <scheme val="minor"/>
      </rPr>
      <t>Step 3 -</t>
    </r>
    <r>
      <rPr>
        <sz val="12"/>
        <color theme="1"/>
        <rFont val="Calibri"/>
        <family val="2"/>
        <scheme val="minor"/>
      </rPr>
      <t xml:space="preserve"> Select Validation Criteria</t>
    </r>
  </si>
  <si>
    <r>
      <rPr>
        <b/>
        <sz val="12"/>
        <color theme="1"/>
        <rFont val="Calibri"/>
        <family val="2"/>
        <scheme val="minor"/>
      </rPr>
      <t>Step 4 -</t>
    </r>
    <r>
      <rPr>
        <sz val="12"/>
        <color theme="1"/>
        <rFont val="Calibri"/>
        <family val="2"/>
        <scheme val="minor"/>
      </rPr>
      <t xml:space="preserve"> Go to the '</t>
    </r>
    <r>
      <rPr>
        <b/>
        <sz val="12"/>
        <color rgb="FFFF0000"/>
        <rFont val="Calibri"/>
        <family val="2"/>
        <scheme val="minor"/>
      </rPr>
      <t>Error Alert</t>
    </r>
    <r>
      <rPr>
        <sz val="12"/>
        <color theme="1"/>
        <rFont val="Calibri"/>
        <family val="2"/>
        <scheme val="minor"/>
      </rPr>
      <t>' Tab and choose the title and message you want to display in case of error</t>
    </r>
  </si>
  <si>
    <t>Illustration 2 - Creating Drop down boxes</t>
  </si>
  <si>
    <t>&lt;-- Use the drop down in the cell to choose the name. Try entering a different name</t>
  </si>
  <si>
    <t>Press Alt + down Arrow to view the options in the cell</t>
  </si>
  <si>
    <r>
      <rPr>
        <b/>
        <sz val="12"/>
        <color theme="1"/>
        <rFont val="Calibri"/>
        <family val="2"/>
        <scheme val="minor"/>
      </rPr>
      <t>Step 1</t>
    </r>
    <r>
      <rPr>
        <sz val="12"/>
        <color theme="1"/>
        <rFont val="Calibri"/>
        <family val="2"/>
        <scheme val="minor"/>
      </rPr>
      <t xml:space="preserve"> - Select a cell</t>
    </r>
  </si>
  <si>
    <r>
      <rPr>
        <b/>
        <sz val="12"/>
        <color theme="1"/>
        <rFont val="Calibri"/>
        <family val="2"/>
        <scheme val="minor"/>
      </rPr>
      <t>Step 3 -</t>
    </r>
    <r>
      <rPr>
        <sz val="12"/>
        <color theme="1"/>
        <rFont val="Calibri"/>
        <family val="2"/>
        <scheme val="minor"/>
      </rPr>
      <t xml:space="preserve"> Within '</t>
    </r>
    <r>
      <rPr>
        <b/>
        <sz val="12"/>
        <color rgb="FFFF0000"/>
        <rFont val="Calibri"/>
        <family val="2"/>
        <scheme val="minor"/>
      </rPr>
      <t>Settings</t>
    </r>
    <r>
      <rPr>
        <sz val="12"/>
        <color theme="1"/>
        <rFont val="Calibri"/>
        <family val="2"/>
        <scheme val="minor"/>
      </rPr>
      <t>', within '</t>
    </r>
    <r>
      <rPr>
        <b/>
        <sz val="12"/>
        <color rgb="FFFF0000"/>
        <rFont val="Calibri"/>
        <family val="2"/>
        <scheme val="minor"/>
      </rPr>
      <t>Allow</t>
    </r>
    <r>
      <rPr>
        <sz val="12"/>
        <color theme="1"/>
        <rFont val="Calibri"/>
        <family val="2"/>
        <scheme val="minor"/>
      </rPr>
      <t>' choose '</t>
    </r>
    <r>
      <rPr>
        <b/>
        <sz val="12"/>
        <color rgb="FFFF0000"/>
        <rFont val="Calibri"/>
        <family val="2"/>
        <scheme val="minor"/>
      </rPr>
      <t>List</t>
    </r>
    <r>
      <rPr>
        <sz val="12"/>
        <color theme="1"/>
        <rFont val="Calibri"/>
        <family val="2"/>
        <scheme val="minor"/>
      </rPr>
      <t>'</t>
    </r>
  </si>
  <si>
    <r>
      <rPr>
        <b/>
        <sz val="12"/>
        <color theme="1"/>
        <rFont val="Calibri"/>
        <family val="2"/>
        <scheme val="minor"/>
      </rPr>
      <t>Step 4 -</t>
    </r>
    <r>
      <rPr>
        <sz val="12"/>
        <color theme="1"/>
        <rFont val="Calibri"/>
        <family val="2"/>
        <scheme val="minor"/>
      </rPr>
      <t xml:space="preserve"> Within '</t>
    </r>
    <r>
      <rPr>
        <b/>
        <sz val="12"/>
        <color rgb="FFFF0000"/>
        <rFont val="Calibri"/>
        <family val="2"/>
        <scheme val="minor"/>
      </rPr>
      <t>Source</t>
    </r>
    <r>
      <rPr>
        <sz val="12"/>
        <color theme="1"/>
        <rFont val="Calibri"/>
        <family val="2"/>
        <scheme val="minor"/>
      </rPr>
      <t>' select the range from where the list will get the values to be displayed</t>
    </r>
  </si>
  <si>
    <r>
      <rPr>
        <b/>
        <sz val="12"/>
        <color theme="1"/>
        <rFont val="Calibri"/>
        <family val="2"/>
        <scheme val="minor"/>
      </rPr>
      <t>Step 5 -</t>
    </r>
    <r>
      <rPr>
        <sz val="12"/>
        <color theme="1"/>
        <rFont val="Calibri"/>
        <family val="2"/>
        <scheme val="minor"/>
      </rPr>
      <t xml:space="preserve"> Go to the '</t>
    </r>
    <r>
      <rPr>
        <b/>
        <sz val="12"/>
        <color rgb="FFFF0000"/>
        <rFont val="Calibri"/>
        <family val="2"/>
        <scheme val="minor"/>
      </rPr>
      <t>Error Alert</t>
    </r>
    <r>
      <rPr>
        <sz val="12"/>
        <color theme="1"/>
        <rFont val="Calibri"/>
        <family val="2"/>
        <scheme val="minor"/>
      </rPr>
      <t>' Tab and choose the title and message you want to display in case of error</t>
    </r>
  </si>
  <si>
    <t>Illustration 3 - Limiting text size in cells</t>
  </si>
  <si>
    <t>Type department Names</t>
  </si>
  <si>
    <t>Department</t>
  </si>
  <si>
    <t>Fin</t>
  </si>
  <si>
    <t>Mkt</t>
  </si>
  <si>
    <t>Sys</t>
  </si>
  <si>
    <t>HRM</t>
  </si>
  <si>
    <t>Type the follwing in blue cells</t>
  </si>
  <si>
    <r>
      <rPr>
        <b/>
        <sz val="12"/>
        <color theme="1"/>
        <rFont val="Calibri"/>
        <family val="2"/>
        <scheme val="minor"/>
      </rPr>
      <t>&lt;--</t>
    </r>
    <r>
      <rPr>
        <sz val="12"/>
        <color theme="1"/>
        <rFont val="Calibri"/>
        <family val="2"/>
        <scheme val="minor"/>
      </rPr>
      <t xml:space="preserve"> Finance</t>
    </r>
  </si>
  <si>
    <r>
      <rPr>
        <b/>
        <sz val="12"/>
        <color theme="1"/>
        <rFont val="Calibri"/>
        <family val="2"/>
        <scheme val="minor"/>
      </rPr>
      <t>&lt;--</t>
    </r>
    <r>
      <rPr>
        <sz val="12"/>
        <color theme="1"/>
        <rFont val="Calibri"/>
        <family val="2"/>
        <scheme val="minor"/>
      </rPr>
      <t xml:space="preserve"> Marketing</t>
    </r>
  </si>
  <si>
    <r>
      <rPr>
        <b/>
        <sz val="12"/>
        <color theme="1"/>
        <rFont val="Calibri"/>
        <family val="2"/>
        <scheme val="minor"/>
      </rPr>
      <t>&lt;--</t>
    </r>
    <r>
      <rPr>
        <sz val="12"/>
        <color theme="1"/>
        <rFont val="Calibri"/>
        <family val="2"/>
        <scheme val="minor"/>
      </rPr>
      <t xml:space="preserve"> Systems</t>
    </r>
  </si>
  <si>
    <r>
      <rPr>
        <b/>
        <sz val="12"/>
        <color theme="1"/>
        <rFont val="Calibri"/>
        <family val="2"/>
        <scheme val="minor"/>
      </rPr>
      <t>&lt;--</t>
    </r>
    <r>
      <rPr>
        <sz val="12"/>
        <color theme="1"/>
        <rFont val="Calibri"/>
        <family val="2"/>
        <scheme val="minor"/>
      </rPr>
      <t xml:space="preserve"> Human Resource</t>
    </r>
  </si>
  <si>
    <r>
      <rPr>
        <b/>
        <sz val="12"/>
        <color theme="1"/>
        <rFont val="Calibri"/>
        <family val="2"/>
        <scheme val="minor"/>
      </rPr>
      <t>Step 1 -</t>
    </r>
    <r>
      <rPr>
        <sz val="12"/>
        <color theme="1"/>
        <rFont val="Calibri"/>
        <family val="2"/>
        <scheme val="minor"/>
      </rPr>
      <t xml:space="preserve"> Select the cell or a range of cells</t>
    </r>
  </si>
  <si>
    <r>
      <rPr>
        <b/>
        <sz val="12"/>
        <color theme="1"/>
        <rFont val="Calibri"/>
        <family val="2"/>
        <scheme val="minor"/>
      </rPr>
      <t>Step 3 -</t>
    </r>
    <r>
      <rPr>
        <sz val="12"/>
        <color theme="1"/>
        <rFont val="Calibri"/>
        <family val="2"/>
        <scheme val="minor"/>
      </rPr>
      <t xml:space="preserve"> Within '</t>
    </r>
    <r>
      <rPr>
        <b/>
        <sz val="12"/>
        <color rgb="FFFF0000"/>
        <rFont val="Calibri"/>
        <family val="2"/>
        <scheme val="minor"/>
      </rPr>
      <t>Settings</t>
    </r>
    <r>
      <rPr>
        <sz val="12"/>
        <color theme="1"/>
        <rFont val="Calibri"/>
        <family val="2"/>
        <scheme val="minor"/>
      </rPr>
      <t>', within '</t>
    </r>
    <r>
      <rPr>
        <b/>
        <sz val="12"/>
        <color rgb="FFFF0000"/>
        <rFont val="Calibri"/>
        <family val="2"/>
        <scheme val="minor"/>
      </rPr>
      <t>Allow</t>
    </r>
    <r>
      <rPr>
        <sz val="12"/>
        <color theme="1"/>
        <rFont val="Calibri"/>
        <family val="2"/>
        <scheme val="minor"/>
      </rPr>
      <t>' choose '</t>
    </r>
    <r>
      <rPr>
        <b/>
        <sz val="12"/>
        <color rgb="FFFF0000"/>
        <rFont val="Calibri"/>
        <family val="2"/>
        <scheme val="minor"/>
      </rPr>
      <t>Text Length</t>
    </r>
    <r>
      <rPr>
        <sz val="12"/>
        <color theme="1"/>
        <rFont val="Calibri"/>
        <family val="2"/>
        <scheme val="minor"/>
      </rPr>
      <t>'</t>
    </r>
  </si>
  <si>
    <t>Illustration 4 - Using data Validation to insert keyboard activated comments</t>
  </si>
  <si>
    <t>Browse the names using the up/down arrow keys to see the comment on the names of the salesreps</t>
  </si>
  <si>
    <r>
      <rPr>
        <b/>
        <sz val="12"/>
        <color theme="1"/>
        <rFont val="Calibri"/>
        <family val="2"/>
        <scheme val="minor"/>
      </rPr>
      <t>Step 3 -</t>
    </r>
    <r>
      <rPr>
        <sz val="12"/>
        <color theme="1"/>
        <rFont val="Calibri"/>
        <family val="2"/>
        <scheme val="minor"/>
      </rPr>
      <t xml:space="preserve"> Select '</t>
    </r>
    <r>
      <rPr>
        <b/>
        <sz val="12"/>
        <color rgb="FFFF0000"/>
        <rFont val="Calibri"/>
        <family val="2"/>
        <scheme val="minor"/>
      </rPr>
      <t>Input Message</t>
    </r>
    <r>
      <rPr>
        <sz val="12"/>
        <color theme="1"/>
        <rFont val="Calibri"/>
        <family val="2"/>
        <scheme val="minor"/>
      </rPr>
      <t>'</t>
    </r>
  </si>
  <si>
    <r>
      <rPr>
        <b/>
        <sz val="12"/>
        <color theme="1"/>
        <rFont val="Calibri"/>
        <family val="2"/>
        <scheme val="minor"/>
      </rPr>
      <t>Step 4 -</t>
    </r>
    <r>
      <rPr>
        <sz val="12"/>
        <color theme="1"/>
        <rFont val="Calibri"/>
        <family val="2"/>
        <scheme val="minor"/>
      </rPr>
      <t xml:space="preserve"> Check '</t>
    </r>
    <r>
      <rPr>
        <b/>
        <sz val="12"/>
        <color rgb="FFFF0000"/>
        <rFont val="Calibri"/>
        <family val="2"/>
        <scheme val="minor"/>
      </rPr>
      <t>Show input message when cell is selected</t>
    </r>
    <r>
      <rPr>
        <sz val="12"/>
        <color theme="1"/>
        <rFont val="Calibri"/>
        <family val="2"/>
        <scheme val="minor"/>
      </rPr>
      <t>'</t>
    </r>
  </si>
  <si>
    <r>
      <rPr>
        <b/>
        <sz val="12"/>
        <color theme="1"/>
        <rFont val="Calibri"/>
        <family val="2"/>
        <scheme val="minor"/>
      </rPr>
      <t>Step 5 -</t>
    </r>
    <r>
      <rPr>
        <sz val="12"/>
        <color theme="1"/>
        <rFont val="Calibri"/>
        <family val="2"/>
        <scheme val="minor"/>
      </rPr>
      <t xml:space="preserve"> Type in the Message title and Content</t>
    </r>
  </si>
  <si>
    <t>Illustration 5 - Formula Based Validation</t>
  </si>
  <si>
    <t>Calculating Sales growth</t>
  </si>
  <si>
    <t>CAGR</t>
  </si>
  <si>
    <t>CAGR = (Last Value/First Value)^(1/(Last year-First Year))-1</t>
  </si>
  <si>
    <r>
      <rPr>
        <b/>
        <sz val="12"/>
        <color theme="1"/>
        <rFont val="Calibri"/>
        <family val="2"/>
        <scheme val="minor"/>
      </rPr>
      <t>Step 3 -</t>
    </r>
    <r>
      <rPr>
        <sz val="12"/>
        <color theme="1"/>
        <rFont val="Calibri"/>
        <family val="2"/>
        <scheme val="minor"/>
      </rPr>
      <t xml:space="preserve"> Within the '</t>
    </r>
    <r>
      <rPr>
        <b/>
        <sz val="12"/>
        <color rgb="FFFF0000"/>
        <rFont val="Calibri"/>
        <family val="2"/>
        <scheme val="minor"/>
      </rPr>
      <t>Settings</t>
    </r>
    <r>
      <rPr>
        <sz val="12"/>
        <color theme="1"/>
        <rFont val="Calibri"/>
        <family val="2"/>
        <scheme val="minor"/>
      </rPr>
      <t>' tab within '</t>
    </r>
    <r>
      <rPr>
        <b/>
        <sz val="12"/>
        <color rgb="FFFF0000"/>
        <rFont val="Calibri"/>
        <family val="2"/>
        <scheme val="minor"/>
      </rPr>
      <t>Validation Criteria</t>
    </r>
    <r>
      <rPr>
        <sz val="12"/>
        <color theme="1"/>
        <rFont val="Calibri"/>
        <family val="2"/>
        <scheme val="minor"/>
      </rPr>
      <t>' within '</t>
    </r>
    <r>
      <rPr>
        <b/>
        <sz val="12"/>
        <color rgb="FFFF0000"/>
        <rFont val="Calibri"/>
        <family val="2"/>
        <scheme val="minor"/>
      </rPr>
      <t>Allow</t>
    </r>
    <r>
      <rPr>
        <sz val="12"/>
        <color theme="1"/>
        <rFont val="Calibri"/>
        <family val="2"/>
        <scheme val="minor"/>
      </rPr>
      <t>' select '</t>
    </r>
    <r>
      <rPr>
        <b/>
        <sz val="12"/>
        <color rgb="FFFF0000"/>
        <rFont val="Calibri"/>
        <family val="2"/>
        <scheme val="minor"/>
      </rPr>
      <t>Custom</t>
    </r>
    <r>
      <rPr>
        <sz val="12"/>
        <color theme="1"/>
        <rFont val="Calibri"/>
        <family val="2"/>
        <scheme val="minor"/>
      </rPr>
      <t>'</t>
    </r>
  </si>
  <si>
    <r>
      <rPr>
        <b/>
        <sz val="12"/>
        <color theme="1"/>
        <rFont val="Calibri"/>
        <family val="2"/>
        <scheme val="minor"/>
      </rPr>
      <t>Step 4 -</t>
    </r>
    <r>
      <rPr>
        <sz val="12"/>
        <color theme="1"/>
        <rFont val="Calibri"/>
        <family val="2"/>
        <scheme val="minor"/>
      </rPr>
      <t xml:space="preserve"> Type in the formula which needs to be fullfilled in the cell/s selected</t>
    </r>
  </si>
  <si>
    <t>Be Sure referencing is Appropriate</t>
  </si>
  <si>
    <t>Exercise 2 - Using Data Validation</t>
  </si>
  <si>
    <t>Validate the data in blue cells only</t>
  </si>
  <si>
    <r>
      <t xml:space="preserve">1. </t>
    </r>
    <r>
      <rPr>
        <sz val="12"/>
        <color theme="1"/>
        <rFont val="Calibri"/>
        <family val="2"/>
        <scheme val="minor"/>
      </rPr>
      <t>Create any data source and show a drop down list using data validation in the blue cell</t>
    </r>
  </si>
  <si>
    <r>
      <t xml:space="preserve">2. </t>
    </r>
    <r>
      <rPr>
        <sz val="12"/>
        <color theme="1"/>
        <rFont val="Calibri"/>
        <family val="2"/>
        <scheme val="minor"/>
      </rPr>
      <t>Validate the data below such that one can only enter positive values</t>
    </r>
  </si>
  <si>
    <t>Scores</t>
  </si>
  <si>
    <r>
      <rPr>
        <b/>
        <sz val="12"/>
        <color theme="1"/>
        <rFont val="Calibri"/>
        <family val="2"/>
        <scheme val="minor"/>
      </rPr>
      <t>3.</t>
    </r>
    <r>
      <rPr>
        <sz val="12"/>
        <color theme="1"/>
        <rFont val="Calibri"/>
        <family val="2"/>
        <scheme val="minor"/>
      </rPr>
      <t xml:space="preserve"> Validate the data below such that one cannot enter decimals. Upper limit must be 20</t>
    </r>
  </si>
  <si>
    <t>Car</t>
  </si>
  <si>
    <t>Seating capacity</t>
  </si>
  <si>
    <t>Innova</t>
  </si>
  <si>
    <t>M800</t>
  </si>
  <si>
    <t>Tavera</t>
  </si>
  <si>
    <t>Reva</t>
  </si>
  <si>
    <t>Scorpio</t>
  </si>
  <si>
    <t>Indica</t>
  </si>
  <si>
    <t>City</t>
  </si>
  <si>
    <r>
      <rPr>
        <b/>
        <sz val="12"/>
        <color theme="1"/>
        <rFont val="Calibri"/>
        <family val="2"/>
        <scheme val="minor"/>
      </rPr>
      <t>4.</t>
    </r>
    <r>
      <rPr>
        <sz val="12"/>
        <color theme="1"/>
        <rFont val="Calibri"/>
        <family val="2"/>
        <scheme val="minor"/>
      </rPr>
      <t xml:space="preserve"> Validate the data below such that the total expense does not cross the budget</t>
    </r>
  </si>
  <si>
    <t>Items</t>
  </si>
  <si>
    <t>Price</t>
  </si>
  <si>
    <t>Sugar</t>
  </si>
  <si>
    <t>Biscuits</t>
  </si>
  <si>
    <t>Cereals</t>
  </si>
  <si>
    <t>Soaps</t>
  </si>
  <si>
    <t>Flour</t>
  </si>
  <si>
    <t>Budget</t>
  </si>
  <si>
    <t>Ex. 14</t>
  </si>
  <si>
    <t>Using Sumif, Averageif and Countif</t>
  </si>
  <si>
    <t xml:space="preserve"> Adds/Averages/Counts numbers based on the given condition</t>
  </si>
  <si>
    <t xml:space="preserve"> =SUMIF(Range, criteria, [sum_range])</t>
  </si>
  <si>
    <t xml:space="preserve"> =AVERAGEIF(range,criteria, [average_range])</t>
  </si>
  <si>
    <t xml:space="preserve"> =COUNTIF(range,criteria)</t>
  </si>
  <si>
    <t>Note</t>
  </si>
  <si>
    <t xml:space="preserve"> Square brackets indicate that the condition is optional</t>
  </si>
  <si>
    <t xml:space="preserve"> Countif does not require a 'Count Range' criteria</t>
  </si>
  <si>
    <t>Salary</t>
  </si>
  <si>
    <t>Finance</t>
  </si>
  <si>
    <t>What is the Salary payout by the HR department ?</t>
  </si>
  <si>
    <t>Marketing</t>
  </si>
  <si>
    <t>HR</t>
  </si>
  <si>
    <t xml:space="preserve"> =SUMIF(E24:E39,"HR",D24:D39)</t>
  </si>
  <si>
    <t>Kim</t>
  </si>
  <si>
    <t>What is the Average Salary paid by the Marketing department ?</t>
  </si>
  <si>
    <t xml:space="preserve"> =AVERAGEIF(E24:E39,"Marketing",D24:D39)</t>
  </si>
  <si>
    <t>Operations</t>
  </si>
  <si>
    <t>I</t>
  </si>
  <si>
    <t>What is the strength of the Finance department ?</t>
  </si>
  <si>
    <t>K</t>
  </si>
  <si>
    <t xml:space="preserve"> =COUNTIF(E24:E39,"Finance")</t>
  </si>
  <si>
    <t>L</t>
  </si>
  <si>
    <t>M</t>
  </si>
  <si>
    <t>How many people are there in the list excluding Kim ?</t>
  </si>
  <si>
    <t>O</t>
  </si>
  <si>
    <t xml:space="preserve"> =COUNTIF(C24:C39,"&lt;&gt;"&amp;"Kim")</t>
  </si>
  <si>
    <t>P</t>
  </si>
  <si>
    <r>
      <rPr>
        <b/>
        <sz val="11"/>
        <color rgb="FFFF0000"/>
        <rFont val="Candara"/>
        <family val="2"/>
      </rPr>
      <t>Note:</t>
    </r>
    <r>
      <rPr>
        <b/>
        <sz val="11"/>
        <color theme="1"/>
        <rFont val="Candara"/>
        <family val="2"/>
      </rPr>
      <t xml:space="preserve"> </t>
    </r>
    <r>
      <rPr>
        <sz val="11"/>
        <color theme="1"/>
        <rFont val="Candara"/>
        <family val="2"/>
      </rPr>
      <t>AVERAGEIF has the same conditions, while COUNTIF does not require the last condition</t>
    </r>
  </si>
  <si>
    <r>
      <t xml:space="preserve"> =SUMIF(E24</t>
    </r>
    <r>
      <rPr>
        <b/>
        <sz val="11"/>
        <color rgb="FF0070C0"/>
        <rFont val="Candara"/>
        <family val="2"/>
      </rPr>
      <t>:E39</t>
    </r>
    <r>
      <rPr>
        <sz val="11"/>
        <color theme="1"/>
        <rFont val="Candara"/>
        <family val="2"/>
      </rPr>
      <t>,</t>
    </r>
    <r>
      <rPr>
        <sz val="11"/>
        <color rgb="FFFF0000"/>
        <rFont val="Candara"/>
        <family val="2"/>
      </rPr>
      <t>"HR"</t>
    </r>
    <r>
      <rPr>
        <sz val="11"/>
        <color theme="1"/>
        <rFont val="Candara"/>
        <family val="2"/>
      </rPr>
      <t>,D24</t>
    </r>
    <r>
      <rPr>
        <b/>
        <sz val="11"/>
        <color rgb="FF00B050"/>
        <rFont val="Candara"/>
        <family val="2"/>
      </rPr>
      <t>:D39 )</t>
    </r>
  </si>
  <si>
    <t>Exercise - Sumif, Averageif &amp; Countif</t>
  </si>
  <si>
    <t>Month</t>
  </si>
  <si>
    <t>What are the Sales for the month of Jan ?</t>
  </si>
  <si>
    <t>Jan</t>
  </si>
  <si>
    <t>Feb</t>
  </si>
  <si>
    <t>Mar</t>
  </si>
  <si>
    <t>What are the Average Sales for the month of Feb ?</t>
  </si>
  <si>
    <t>May</t>
  </si>
  <si>
    <t>How many times has Feb occurred in the list ?</t>
  </si>
  <si>
    <t>Jul</t>
  </si>
  <si>
    <t>Aug</t>
  </si>
  <si>
    <t>How many times have Sales above average been made ?</t>
  </si>
  <si>
    <t>Nov</t>
  </si>
  <si>
    <t>How many times have Sales of at least 2500 been made ?</t>
  </si>
  <si>
    <t>Exercise 2 - Sumif &amp; Averageif</t>
  </si>
  <si>
    <t>Name</t>
  </si>
  <si>
    <t>What is the sum of sales over 500 ?</t>
  </si>
  <si>
    <t>John</t>
  </si>
  <si>
    <t>Tim</t>
  </si>
  <si>
    <t>What is the sum of Kim's Sales ?</t>
  </si>
  <si>
    <t>Tom</t>
  </si>
  <si>
    <t>Apr</t>
  </si>
  <si>
    <t>Seema</t>
  </si>
  <si>
    <t>Nidhi</t>
  </si>
  <si>
    <t>Jun</t>
  </si>
  <si>
    <t>What are the total Profits in April ?</t>
  </si>
  <si>
    <t>Sheetal</t>
  </si>
  <si>
    <t>Ram</t>
  </si>
  <si>
    <t>Shyam</t>
  </si>
  <si>
    <t>What is the sum of Profit when Sales are greater than 350 but less than 600 ?</t>
  </si>
  <si>
    <t>Rahim</t>
  </si>
  <si>
    <t>The average Sales made by Kim  are greater than Sheetal - TRUE or FALSE ?</t>
  </si>
  <si>
    <t>How many times have Sales crossed 350 but not exceeded 500 ?</t>
  </si>
  <si>
    <t>What are the combined Sales of Sheetal in and Kim ?</t>
  </si>
  <si>
    <t>What is the total of all sales that are above average ?</t>
  </si>
  <si>
    <t>Ex. 20</t>
  </si>
  <si>
    <r>
      <t>Using IF, AND &amp; OR</t>
    </r>
    <r>
      <rPr>
        <sz val="18"/>
        <rFont val="Times New Roman"/>
        <family val="1"/>
      </rPr>
      <t/>
    </r>
  </si>
  <si>
    <t>Using IF</t>
  </si>
  <si>
    <t>Performing logical operations</t>
  </si>
  <si>
    <r>
      <t xml:space="preserve"> =</t>
    </r>
    <r>
      <rPr>
        <b/>
        <sz val="11"/>
        <color theme="1"/>
        <rFont val="Candara"/>
        <family val="2"/>
      </rPr>
      <t>IF</t>
    </r>
    <r>
      <rPr>
        <sz val="11"/>
        <color theme="1"/>
        <rFont val="Candara"/>
        <family val="2"/>
      </rPr>
      <t>(Logical test, Value if true, Value if false)</t>
    </r>
  </si>
  <si>
    <t>Assign Grades to the students below.</t>
  </si>
  <si>
    <t>Those with Score below 40 Fail and rest Pass</t>
  </si>
  <si>
    <t>Use conditional formatting to format Fail results in Red</t>
  </si>
  <si>
    <t>Grades</t>
  </si>
  <si>
    <r>
      <t xml:space="preserve"> =</t>
    </r>
    <r>
      <rPr>
        <b/>
        <sz val="11"/>
        <color theme="1"/>
        <rFont val="Candara"/>
        <family val="2"/>
      </rPr>
      <t>IF</t>
    </r>
    <r>
      <rPr>
        <sz val="11"/>
        <color theme="1"/>
        <rFont val="Candara"/>
        <family val="2"/>
      </rPr>
      <t>(</t>
    </r>
    <r>
      <rPr>
        <b/>
        <sz val="11"/>
        <color rgb="FFFF0000"/>
        <rFont val="Candara"/>
        <family val="2"/>
      </rPr>
      <t>Scores&gt;=40</t>
    </r>
    <r>
      <rPr>
        <sz val="11"/>
        <color theme="1"/>
        <rFont val="Candara"/>
        <family val="2"/>
      </rPr>
      <t>,</t>
    </r>
    <r>
      <rPr>
        <b/>
        <sz val="11"/>
        <color rgb="FF00B050"/>
        <rFont val="Candara"/>
        <family val="2"/>
      </rPr>
      <t>"Pass"</t>
    </r>
    <r>
      <rPr>
        <sz val="11"/>
        <color theme="1"/>
        <rFont val="Candara"/>
        <family val="2"/>
      </rPr>
      <t>,</t>
    </r>
    <r>
      <rPr>
        <b/>
        <sz val="11"/>
        <color rgb="FF0070C0"/>
        <rFont val="Candara"/>
        <family val="2"/>
      </rPr>
      <t>"Fail"</t>
    </r>
    <r>
      <rPr>
        <sz val="11"/>
        <color theme="1"/>
        <rFont val="Candara"/>
        <family val="2"/>
      </rPr>
      <t>)</t>
    </r>
  </si>
  <si>
    <t>Using AND &amp; OR</t>
  </si>
  <si>
    <t xml:space="preserve"> =AND(logical1,logical2,...)</t>
  </si>
  <si>
    <t>Data 1</t>
  </si>
  <si>
    <t>Data 2</t>
  </si>
  <si>
    <t>Data 3</t>
  </si>
  <si>
    <t>AND</t>
  </si>
  <si>
    <t>OR</t>
  </si>
  <si>
    <t>Use an appropriate function to answer the following</t>
  </si>
  <si>
    <t>Answer in True or False only</t>
  </si>
  <si>
    <t>Are all the values in Data 1 greater than those in data 2 ?</t>
  </si>
  <si>
    <t>Use appropriate function/s to answer the question below</t>
  </si>
  <si>
    <t>Set</t>
  </si>
  <si>
    <t>Each row is a set of values (4 sets in all)</t>
  </si>
  <si>
    <t>In each set at least one of the values must be 5 - Is this True ?</t>
  </si>
  <si>
    <t>Nesting with IF, AND &amp; OR</t>
  </si>
  <si>
    <t>&gt;</t>
  </si>
  <si>
    <t>Refer to the Previous sheet for the data Table</t>
  </si>
  <si>
    <t>Use a single formula to enter the answers</t>
  </si>
  <si>
    <t>Data for Nesting - Exercise 13.2</t>
  </si>
  <si>
    <t>Do not hard-code (i.e. do not type parameters into the formula)</t>
  </si>
  <si>
    <t>Note: You may need to re-create the Table in the previous sheet to make it usable</t>
  </si>
  <si>
    <t>The Table is for reference only</t>
  </si>
  <si>
    <t>Feel free to create your own table to make it usbale for the exercise</t>
  </si>
  <si>
    <t>Assign Grades based on the criteria mentioned in the previous sheet</t>
  </si>
  <si>
    <t>Format</t>
  </si>
  <si>
    <t>Grade</t>
  </si>
  <si>
    <t>Score</t>
  </si>
  <si>
    <t>Cell</t>
  </si>
  <si>
    <t>Font</t>
  </si>
  <si>
    <t>65+</t>
  </si>
  <si>
    <t>Blue</t>
  </si>
  <si>
    <t>White</t>
  </si>
  <si>
    <t>55-65</t>
  </si>
  <si>
    <t>L. Blue</t>
  </si>
  <si>
    <t>Black</t>
  </si>
  <si>
    <t>45-54</t>
  </si>
  <si>
    <t>L. Purple</t>
  </si>
  <si>
    <t>40-44</t>
  </si>
  <si>
    <t>Pink</t>
  </si>
  <si>
    <t>&lt;40</t>
  </si>
  <si>
    <t>Red</t>
  </si>
  <si>
    <t>Data for Nesting - Exercise 20.3</t>
  </si>
  <si>
    <t>Give remarks based on the criteria mentioned in the previous sheet</t>
  </si>
  <si>
    <t>Remark</t>
  </si>
  <si>
    <t>A / B</t>
  </si>
  <si>
    <t>Good</t>
  </si>
  <si>
    <t>Purple</t>
  </si>
  <si>
    <t>C / D</t>
  </si>
  <si>
    <t>Bad</t>
  </si>
  <si>
    <t>Poor</t>
  </si>
  <si>
    <r>
      <t xml:space="preserve">In a game, a contestant moves to the next round only when he/she clears </t>
    </r>
    <r>
      <rPr>
        <b/>
        <sz val="11"/>
        <color rgb="FF0070C0"/>
        <rFont val="Candara"/>
        <family val="2"/>
      </rPr>
      <t>at least one</t>
    </r>
    <r>
      <rPr>
        <b/>
        <sz val="11"/>
        <color theme="1"/>
        <rFont val="Candara"/>
        <family val="2"/>
      </rPr>
      <t xml:space="preserve"> Event </t>
    </r>
    <r>
      <rPr>
        <b/>
        <sz val="11"/>
        <color rgb="FF0070C0"/>
        <rFont val="Candara"/>
        <family val="2"/>
      </rPr>
      <t xml:space="preserve">and scores above 30 </t>
    </r>
    <r>
      <rPr>
        <b/>
        <sz val="11"/>
        <color theme="1"/>
        <rFont val="Candara"/>
        <family val="2"/>
      </rPr>
      <t>Points</t>
    </r>
  </si>
  <si>
    <r>
      <t xml:space="preserve">Assign a 'P' result to those who fullfill the above criteria and an 'F' for others. Apply conditional formatting to highloght all those who have secured </t>
    </r>
    <r>
      <rPr>
        <b/>
        <sz val="11"/>
        <color rgb="FF0070C0"/>
        <rFont val="Candara"/>
        <family val="2"/>
      </rPr>
      <t>in Blue</t>
    </r>
  </si>
  <si>
    <t>Event 1</t>
  </si>
  <si>
    <t>Event 2</t>
  </si>
  <si>
    <t>Net Score</t>
  </si>
  <si>
    <t>Result</t>
  </si>
  <si>
    <t>Cleared</t>
  </si>
  <si>
    <t>Failed</t>
  </si>
  <si>
    <t>Months</t>
  </si>
  <si>
    <t>Final Exercise</t>
  </si>
  <si>
    <t>Text Functions</t>
  </si>
  <si>
    <t>To extract, re-align, correct and format text</t>
  </si>
  <si>
    <t>Len</t>
  </si>
  <si>
    <t xml:space="preserve"> Counts the number of characters</t>
  </si>
  <si>
    <t>Sudhir Lahoti</t>
  </si>
  <si>
    <r>
      <t xml:space="preserve"> =</t>
    </r>
    <r>
      <rPr>
        <b/>
        <sz val="12"/>
        <color theme="1"/>
        <rFont val="Calibri"/>
        <family val="2"/>
        <scheme val="minor"/>
      </rPr>
      <t>LEN</t>
    </r>
    <r>
      <rPr>
        <sz val="12"/>
        <color theme="1"/>
        <rFont val="Calibri"/>
        <family val="2"/>
        <scheme val="minor"/>
      </rPr>
      <t>(</t>
    </r>
    <r>
      <rPr>
        <b/>
        <sz val="12"/>
        <color rgb="FF0070C0"/>
        <rFont val="Calibri"/>
        <family val="2"/>
        <scheme val="minor"/>
      </rPr>
      <t>C20</t>
    </r>
    <r>
      <rPr>
        <sz val="12"/>
        <color theme="1"/>
        <rFont val="Calibri"/>
        <family val="2"/>
        <scheme val="minor"/>
      </rPr>
      <t>)</t>
    </r>
  </si>
  <si>
    <t>Ajay Kumar</t>
  </si>
  <si>
    <r>
      <t xml:space="preserve">Note: </t>
    </r>
    <r>
      <rPr>
        <i/>
        <sz val="12"/>
        <color rgb="FFFF0000"/>
        <rFont val="Calibri"/>
        <family val="2"/>
        <scheme val="minor"/>
      </rPr>
      <t>Len also counts spaces, commas, colons etc.</t>
    </r>
  </si>
  <si>
    <t>Yogesh Kulkarni</t>
  </si>
  <si>
    <t>Lokesh Jha</t>
  </si>
  <si>
    <t>Trim</t>
  </si>
  <si>
    <r>
      <t xml:space="preserve"> </t>
    </r>
    <r>
      <rPr>
        <b/>
        <i/>
        <sz val="12"/>
        <color rgb="FF0070C0"/>
        <rFont val="Calibri"/>
        <family val="2"/>
        <scheme val="minor"/>
      </rPr>
      <t>Removes extra space -</t>
    </r>
    <r>
      <rPr>
        <i/>
        <sz val="12"/>
        <color rgb="FF0070C0"/>
        <rFont val="Calibri"/>
        <family val="2"/>
        <scheme val="minor"/>
      </rPr>
      <t xml:space="preserve">
 before, between and after words</t>
    </r>
  </si>
  <si>
    <t xml:space="preserve">Rahul         Pawar    </t>
  </si>
  <si>
    <t>Chintan Gaikwad</t>
  </si>
  <si>
    <r>
      <t xml:space="preserve"> =</t>
    </r>
    <r>
      <rPr>
        <b/>
        <sz val="12"/>
        <color theme="1"/>
        <rFont val="Calibri"/>
        <family val="2"/>
        <scheme val="minor"/>
      </rPr>
      <t>TRIM</t>
    </r>
    <r>
      <rPr>
        <sz val="12"/>
        <color theme="1"/>
        <rFont val="Calibri"/>
        <family val="2"/>
        <scheme val="minor"/>
      </rPr>
      <t>(</t>
    </r>
    <r>
      <rPr>
        <b/>
        <sz val="12"/>
        <color rgb="FF00B050"/>
        <rFont val="Calibri"/>
        <family val="2"/>
        <scheme val="minor"/>
      </rPr>
      <t>C24</t>
    </r>
    <r>
      <rPr>
        <sz val="12"/>
        <color theme="1"/>
        <rFont val="Calibri"/>
        <family val="2"/>
        <scheme val="minor"/>
      </rPr>
      <t>)</t>
    </r>
  </si>
  <si>
    <t>Chirag Singh</t>
  </si>
  <si>
    <t>Abhinav Bindra</t>
  </si>
  <si>
    <t>Left</t>
  </si>
  <si>
    <r>
      <rPr>
        <b/>
        <i/>
        <sz val="12"/>
        <color rgb="FF0070C0"/>
        <rFont val="Calibri"/>
        <family val="2"/>
        <scheme val="minor"/>
      </rPr>
      <t xml:space="preserve"> Extracts</t>
    </r>
    <r>
      <rPr>
        <i/>
        <sz val="12"/>
        <color rgb="FF0070C0"/>
        <rFont val="Calibri"/>
        <family val="2"/>
        <scheme val="minor"/>
      </rPr>
      <t xml:space="preserve"> the specified no. of characters from the left side</t>
    </r>
  </si>
  <si>
    <t>Kishore Sen</t>
  </si>
  <si>
    <t>Faisal Abdul</t>
  </si>
  <si>
    <r>
      <t xml:space="preserve"> =</t>
    </r>
    <r>
      <rPr>
        <b/>
        <sz val="12"/>
        <color theme="1"/>
        <rFont val="Calibri"/>
        <family val="2"/>
        <scheme val="minor"/>
      </rPr>
      <t>LEFT</t>
    </r>
    <r>
      <rPr>
        <sz val="12"/>
        <color theme="1"/>
        <rFont val="Calibri"/>
        <family val="2"/>
        <scheme val="minor"/>
      </rPr>
      <t>(</t>
    </r>
    <r>
      <rPr>
        <b/>
        <sz val="12"/>
        <color rgb="FF7030A0"/>
        <rFont val="Calibri"/>
        <family val="2"/>
        <scheme val="minor"/>
      </rPr>
      <t>C28</t>
    </r>
    <r>
      <rPr>
        <sz val="12"/>
        <color theme="1"/>
        <rFont val="Calibri"/>
        <family val="2"/>
        <scheme val="minor"/>
      </rPr>
      <t>,</t>
    </r>
    <r>
      <rPr>
        <b/>
        <sz val="12"/>
        <color rgb="FF00B050"/>
        <rFont val="Calibri"/>
        <family val="2"/>
        <scheme val="minor"/>
      </rPr>
      <t>5</t>
    </r>
    <r>
      <rPr>
        <sz val="12"/>
        <color theme="1"/>
        <rFont val="Calibri"/>
        <family val="2"/>
        <scheme val="minor"/>
      </rPr>
      <t>)</t>
    </r>
  </si>
  <si>
    <t>Right</t>
  </si>
  <si>
    <r>
      <rPr>
        <b/>
        <i/>
        <sz val="12"/>
        <color rgb="FF0070C0"/>
        <rFont val="Calibri"/>
        <family val="2"/>
        <scheme val="minor"/>
      </rPr>
      <t xml:space="preserve"> Extracts</t>
    </r>
    <r>
      <rPr>
        <i/>
        <sz val="12"/>
        <color rgb="FF0070C0"/>
        <rFont val="Calibri"/>
        <family val="2"/>
        <scheme val="minor"/>
      </rPr>
      <t xml:space="preserve"> the specified no. of characters from the right side</t>
    </r>
  </si>
  <si>
    <r>
      <t xml:space="preserve"> =</t>
    </r>
    <r>
      <rPr>
        <b/>
        <sz val="12"/>
        <color theme="1"/>
        <rFont val="Calibri"/>
        <family val="2"/>
        <scheme val="minor"/>
      </rPr>
      <t>RIGHT</t>
    </r>
    <r>
      <rPr>
        <sz val="12"/>
        <color theme="1"/>
        <rFont val="Calibri"/>
        <family val="2"/>
        <scheme val="minor"/>
      </rPr>
      <t>(</t>
    </r>
    <r>
      <rPr>
        <b/>
        <sz val="12"/>
        <color rgb="FF0070C0"/>
        <rFont val="Calibri"/>
        <family val="2"/>
        <scheme val="minor"/>
      </rPr>
      <t>C32</t>
    </r>
    <r>
      <rPr>
        <sz val="12"/>
        <color theme="1"/>
        <rFont val="Calibri"/>
        <family val="2"/>
        <scheme val="minor"/>
      </rPr>
      <t>,</t>
    </r>
    <r>
      <rPr>
        <b/>
        <sz val="12"/>
        <color rgb="FF00B050"/>
        <rFont val="Calibri"/>
        <family val="2"/>
        <scheme val="minor"/>
      </rPr>
      <t>8</t>
    </r>
    <r>
      <rPr>
        <sz val="12"/>
        <color theme="1"/>
        <rFont val="Calibri"/>
        <family val="2"/>
        <scheme val="minor"/>
      </rPr>
      <t>)</t>
    </r>
  </si>
  <si>
    <t>Mid</t>
  </si>
  <si>
    <r>
      <rPr>
        <b/>
        <i/>
        <sz val="12"/>
        <color rgb="FF0070C0"/>
        <rFont val="Calibri"/>
        <family val="2"/>
        <scheme val="minor"/>
      </rPr>
      <t xml:space="preserve"> Extracts</t>
    </r>
    <r>
      <rPr>
        <i/>
        <sz val="12"/>
        <color rgb="FF0070C0"/>
        <rFont val="Calibri"/>
        <family val="2"/>
        <scheme val="minor"/>
      </rPr>
      <t xml:space="preserve"> specified no. of characters from the middle of a text string</t>
    </r>
  </si>
  <si>
    <r>
      <t xml:space="preserve"> =</t>
    </r>
    <r>
      <rPr>
        <b/>
        <sz val="12"/>
        <color theme="1"/>
        <rFont val="Calibri"/>
        <family val="2"/>
        <scheme val="minor"/>
      </rPr>
      <t>MID</t>
    </r>
    <r>
      <rPr>
        <sz val="12"/>
        <color theme="1"/>
        <rFont val="Calibri"/>
        <family val="2"/>
        <scheme val="minor"/>
      </rPr>
      <t>(</t>
    </r>
    <r>
      <rPr>
        <b/>
        <sz val="12"/>
        <color rgb="FF00B050"/>
        <rFont val="Calibri"/>
        <family val="2"/>
        <scheme val="minor"/>
      </rPr>
      <t>C36</t>
    </r>
    <r>
      <rPr>
        <sz val="12"/>
        <color theme="1"/>
        <rFont val="Calibri"/>
        <family val="2"/>
        <scheme val="minor"/>
      </rPr>
      <t>,</t>
    </r>
    <r>
      <rPr>
        <b/>
        <sz val="12"/>
        <color rgb="FFFF0000"/>
        <rFont val="Calibri"/>
        <family val="2"/>
        <scheme val="minor"/>
      </rPr>
      <t>3</t>
    </r>
    <r>
      <rPr>
        <sz val="12"/>
        <color theme="1"/>
        <rFont val="Calibri"/>
        <family val="2"/>
        <scheme val="minor"/>
      </rPr>
      <t>,</t>
    </r>
    <r>
      <rPr>
        <b/>
        <sz val="12"/>
        <color rgb="FFFFC000"/>
        <rFont val="Calibri"/>
        <family val="2"/>
        <scheme val="minor"/>
      </rPr>
      <t>8</t>
    </r>
    <r>
      <rPr>
        <sz val="12"/>
        <color theme="1"/>
        <rFont val="Calibri"/>
        <family val="2"/>
        <scheme val="minor"/>
      </rPr>
      <t>)</t>
    </r>
  </si>
  <si>
    <r>
      <t>Note:</t>
    </r>
    <r>
      <rPr>
        <i/>
        <sz val="12"/>
        <color rgb="FFFF0000"/>
        <rFont val="Calibri"/>
        <family val="2"/>
        <scheme val="minor"/>
      </rPr>
      <t xml:space="preserve"> One needs to specify where to start from and the no. of characters to extract</t>
    </r>
  </si>
  <si>
    <t>Find</t>
  </si>
  <si>
    <r>
      <rPr>
        <b/>
        <i/>
        <sz val="12"/>
        <color rgb="FF0070C0"/>
        <rFont val="Calibri"/>
        <family val="2"/>
        <scheme val="minor"/>
      </rPr>
      <t>Finds the exact position</t>
    </r>
    <r>
      <rPr>
        <i/>
        <sz val="12"/>
        <color rgb="FF0070C0"/>
        <rFont val="Calibri"/>
        <family val="2"/>
        <scheme val="minor"/>
      </rPr>
      <t xml:space="preserve"> of a specific text or character in a text String</t>
    </r>
  </si>
  <si>
    <t>Rakesh Kulkarni</t>
  </si>
  <si>
    <r>
      <t xml:space="preserve"> =</t>
    </r>
    <r>
      <rPr>
        <b/>
        <sz val="12"/>
        <color theme="1"/>
        <rFont val="Calibri"/>
        <family val="2"/>
        <scheme val="minor"/>
      </rPr>
      <t>FIND</t>
    </r>
    <r>
      <rPr>
        <sz val="12"/>
        <color theme="1"/>
        <rFont val="Calibri"/>
        <family val="2"/>
        <scheme val="minor"/>
      </rPr>
      <t>("</t>
    </r>
    <r>
      <rPr>
        <b/>
        <sz val="12"/>
        <color rgb="FF0070C0"/>
        <rFont val="Calibri"/>
        <family val="2"/>
        <scheme val="minor"/>
      </rPr>
      <t>Ku</t>
    </r>
    <r>
      <rPr>
        <sz val="12"/>
        <color theme="1"/>
        <rFont val="Calibri"/>
        <family val="2"/>
        <scheme val="minor"/>
      </rPr>
      <t>",</t>
    </r>
    <r>
      <rPr>
        <b/>
        <sz val="12"/>
        <color rgb="FF00B050"/>
        <rFont val="Calibri"/>
        <family val="2"/>
        <scheme val="minor"/>
      </rPr>
      <t>C42</t>
    </r>
    <r>
      <rPr>
        <sz val="12"/>
        <color theme="1"/>
        <rFont val="Calibri"/>
        <family val="2"/>
        <scheme val="minor"/>
      </rPr>
      <t>)</t>
    </r>
  </si>
  <si>
    <r>
      <t xml:space="preserve"> The Value error, in this case, is a result of the function being </t>
    </r>
    <r>
      <rPr>
        <b/>
        <i/>
        <sz val="12"/>
        <color rgb="FFFF0000"/>
        <rFont val="Calibri"/>
        <family val="2"/>
        <scheme val="minor"/>
      </rPr>
      <t>Case Sensitive</t>
    </r>
  </si>
  <si>
    <r>
      <t xml:space="preserve"> </t>
    </r>
    <r>
      <rPr>
        <sz val="12"/>
        <rFont val="Calibri"/>
        <family val="2"/>
        <scheme val="minor"/>
      </rPr>
      <t>=</t>
    </r>
    <r>
      <rPr>
        <b/>
        <sz val="12"/>
        <rFont val="Calibri"/>
        <family val="2"/>
        <scheme val="minor"/>
      </rPr>
      <t>FIND</t>
    </r>
    <r>
      <rPr>
        <sz val="12"/>
        <rFont val="Calibri"/>
        <family val="2"/>
        <scheme val="minor"/>
      </rPr>
      <t>("</t>
    </r>
    <r>
      <rPr>
        <b/>
        <sz val="12"/>
        <color rgb="FF0070C0"/>
        <rFont val="Calibri"/>
        <family val="2"/>
        <scheme val="minor"/>
      </rPr>
      <t>ku</t>
    </r>
    <r>
      <rPr>
        <sz val="12"/>
        <rFont val="Calibri"/>
        <family val="2"/>
        <scheme val="minor"/>
      </rPr>
      <t>",</t>
    </r>
    <r>
      <rPr>
        <b/>
        <sz val="12"/>
        <color rgb="FF00B050"/>
        <rFont val="Calibri"/>
        <family val="2"/>
        <scheme val="minor"/>
      </rPr>
      <t>C42</t>
    </r>
    <r>
      <rPr>
        <sz val="12"/>
        <rFont val="Calibri"/>
        <family val="2"/>
        <scheme val="minor"/>
      </rPr>
      <t>)</t>
    </r>
  </si>
  <si>
    <t>Abhinav. Bindra</t>
  </si>
  <si>
    <t>Ex.2</t>
  </si>
  <si>
    <t>Find the Dot "." in the text string</t>
  </si>
  <si>
    <r>
      <t xml:space="preserve"> =</t>
    </r>
    <r>
      <rPr>
        <b/>
        <sz val="12"/>
        <color theme="1"/>
        <rFont val="Calibri"/>
        <family val="2"/>
        <scheme val="minor"/>
      </rPr>
      <t>FIND</t>
    </r>
    <r>
      <rPr>
        <sz val="12"/>
        <color theme="1"/>
        <rFont val="Calibri"/>
        <family val="2"/>
        <scheme val="minor"/>
      </rPr>
      <t>("</t>
    </r>
    <r>
      <rPr>
        <b/>
        <sz val="12"/>
        <color rgb="FF0070C0"/>
        <rFont val="Calibri"/>
        <family val="2"/>
        <scheme val="minor"/>
      </rPr>
      <t>.</t>
    </r>
    <r>
      <rPr>
        <sz val="12"/>
        <color theme="1"/>
        <rFont val="Calibri"/>
        <family val="2"/>
        <scheme val="minor"/>
      </rPr>
      <t>",</t>
    </r>
    <r>
      <rPr>
        <b/>
        <sz val="12"/>
        <color rgb="FF7030A0"/>
        <rFont val="Calibri"/>
        <family val="2"/>
        <scheme val="minor"/>
      </rPr>
      <t>C47</t>
    </r>
    <r>
      <rPr>
        <sz val="12"/>
        <color theme="1"/>
        <rFont val="Calibri"/>
        <family val="2"/>
        <scheme val="minor"/>
      </rPr>
      <t>)</t>
    </r>
  </si>
  <si>
    <t>Search</t>
  </si>
  <si>
    <r>
      <t xml:space="preserve"> =</t>
    </r>
    <r>
      <rPr>
        <b/>
        <sz val="12"/>
        <color theme="1"/>
        <rFont val="Calibri"/>
        <family val="2"/>
        <scheme val="minor"/>
      </rPr>
      <t>SEARCH</t>
    </r>
    <r>
      <rPr>
        <sz val="12"/>
        <color theme="1"/>
        <rFont val="Calibri"/>
        <family val="2"/>
        <scheme val="minor"/>
      </rPr>
      <t>("</t>
    </r>
    <r>
      <rPr>
        <b/>
        <sz val="12"/>
        <color rgb="FF0070C0"/>
        <rFont val="Calibri"/>
        <family val="2"/>
        <scheme val="minor"/>
      </rPr>
      <t>ku</t>
    </r>
    <r>
      <rPr>
        <sz val="12"/>
        <color theme="1"/>
        <rFont val="Calibri"/>
        <family val="2"/>
        <scheme val="minor"/>
      </rPr>
      <t>",</t>
    </r>
    <r>
      <rPr>
        <b/>
        <sz val="12"/>
        <color rgb="FF00B050"/>
        <rFont val="Calibri"/>
        <family val="2"/>
        <scheme val="minor"/>
      </rPr>
      <t>C42</t>
    </r>
    <r>
      <rPr>
        <sz val="12"/>
        <color theme="1"/>
        <rFont val="Calibri"/>
        <family val="2"/>
        <scheme val="minor"/>
      </rPr>
      <t>)</t>
    </r>
  </si>
  <si>
    <r>
      <rPr>
        <b/>
        <i/>
        <sz val="12"/>
        <color rgb="FFFF0000"/>
        <rFont val="Calibri"/>
        <family val="2"/>
        <scheme val="minor"/>
      </rPr>
      <t>Note:</t>
    </r>
    <r>
      <rPr>
        <i/>
        <sz val="12"/>
        <color rgb="FFFF0000"/>
        <rFont val="Calibri"/>
        <family val="2"/>
        <scheme val="minor"/>
      </rPr>
      <t xml:space="preserve"> This Function is </t>
    </r>
    <r>
      <rPr>
        <b/>
        <i/>
        <sz val="12"/>
        <color rgb="FFFF0000"/>
        <rFont val="Calibri"/>
        <family val="2"/>
        <scheme val="minor"/>
      </rPr>
      <t>not</t>
    </r>
    <r>
      <rPr>
        <i/>
        <sz val="12"/>
        <color rgb="FFFF0000"/>
        <rFont val="Calibri"/>
        <family val="2"/>
        <scheme val="minor"/>
      </rPr>
      <t xml:space="preserve"> case Sensitive</t>
    </r>
  </si>
  <si>
    <t>loKeSH JhA</t>
  </si>
  <si>
    <t>Proper</t>
  </si>
  <si>
    <r>
      <t xml:space="preserve"> Returns </t>
    </r>
    <r>
      <rPr>
        <b/>
        <i/>
        <sz val="12"/>
        <color rgb="FF0070C0"/>
        <rFont val="Calibri"/>
        <family val="2"/>
        <scheme val="minor"/>
      </rPr>
      <t>P</t>
    </r>
    <r>
      <rPr>
        <i/>
        <sz val="12"/>
        <color rgb="FF0070C0"/>
        <rFont val="Calibri"/>
        <family val="2"/>
        <scheme val="minor"/>
      </rPr>
      <t xml:space="preserve">roper </t>
    </r>
    <r>
      <rPr>
        <b/>
        <i/>
        <sz val="12"/>
        <color rgb="FF0070C0"/>
        <rFont val="Calibri"/>
        <family val="2"/>
        <scheme val="minor"/>
      </rPr>
      <t>C</t>
    </r>
    <r>
      <rPr>
        <i/>
        <sz val="12"/>
        <color rgb="FF0070C0"/>
        <rFont val="Calibri"/>
        <family val="2"/>
        <scheme val="minor"/>
      </rPr>
      <t>ase of a text String</t>
    </r>
  </si>
  <si>
    <r>
      <t xml:space="preserve"> =</t>
    </r>
    <r>
      <rPr>
        <b/>
        <sz val="12"/>
        <color theme="1"/>
        <rFont val="Calibri"/>
        <family val="2"/>
        <scheme val="minor"/>
      </rPr>
      <t>PROPER</t>
    </r>
    <r>
      <rPr>
        <sz val="12"/>
        <color theme="1"/>
        <rFont val="Calibri"/>
        <family val="2"/>
        <scheme val="minor"/>
      </rPr>
      <t>(</t>
    </r>
    <r>
      <rPr>
        <b/>
        <sz val="12"/>
        <color rgb="FF00B050"/>
        <rFont val="Calibri"/>
        <family val="2"/>
        <scheme val="minor"/>
      </rPr>
      <t>C56</t>
    </r>
    <r>
      <rPr>
        <sz val="12"/>
        <color theme="1"/>
        <rFont val="Calibri"/>
        <family val="2"/>
        <scheme val="minor"/>
      </rPr>
      <t>)</t>
    </r>
  </si>
  <si>
    <t>Upper</t>
  </si>
  <si>
    <r>
      <t xml:space="preserve"> Returns </t>
    </r>
    <r>
      <rPr>
        <b/>
        <i/>
        <sz val="12"/>
        <color rgb="FF0070C0"/>
        <rFont val="Calibri"/>
        <family val="2"/>
        <scheme val="minor"/>
      </rPr>
      <t>UPPER CASE</t>
    </r>
    <r>
      <rPr>
        <i/>
        <sz val="12"/>
        <color rgb="FF0070C0"/>
        <rFont val="Calibri"/>
        <family val="2"/>
        <scheme val="minor"/>
      </rPr>
      <t xml:space="preserve"> of a text String</t>
    </r>
  </si>
  <si>
    <r>
      <t xml:space="preserve"> =</t>
    </r>
    <r>
      <rPr>
        <b/>
        <sz val="12"/>
        <color theme="1"/>
        <rFont val="Calibri"/>
        <family val="2"/>
        <scheme val="minor"/>
      </rPr>
      <t>UPPER</t>
    </r>
    <r>
      <rPr>
        <sz val="12"/>
        <color theme="1"/>
        <rFont val="Calibri"/>
        <family val="2"/>
        <scheme val="minor"/>
      </rPr>
      <t>(</t>
    </r>
    <r>
      <rPr>
        <b/>
        <sz val="12"/>
        <color rgb="FF7030A0"/>
        <rFont val="Calibri"/>
        <family val="2"/>
        <scheme val="minor"/>
      </rPr>
      <t>C61</t>
    </r>
    <r>
      <rPr>
        <sz val="12"/>
        <color theme="1"/>
        <rFont val="Calibri"/>
        <family val="2"/>
        <scheme val="minor"/>
      </rPr>
      <t>)</t>
    </r>
  </si>
  <si>
    <t>Ali Jalal</t>
  </si>
  <si>
    <t>Hussain Mohammed</t>
  </si>
  <si>
    <t>Lower</t>
  </si>
  <si>
    <r>
      <t xml:space="preserve"> Returns </t>
    </r>
    <r>
      <rPr>
        <b/>
        <i/>
        <sz val="12"/>
        <color rgb="FF0070C0"/>
        <rFont val="Calibri"/>
        <family val="2"/>
        <scheme val="minor"/>
      </rPr>
      <t>lower case</t>
    </r>
    <r>
      <rPr>
        <i/>
        <sz val="12"/>
        <color rgb="FF0070C0"/>
        <rFont val="Calibri"/>
        <family val="2"/>
        <scheme val="minor"/>
      </rPr>
      <t>of a text String</t>
    </r>
  </si>
  <si>
    <r>
      <t xml:space="preserve"> =</t>
    </r>
    <r>
      <rPr>
        <b/>
        <sz val="12"/>
        <color theme="1"/>
        <rFont val="Calibri"/>
        <family val="2"/>
        <scheme val="minor"/>
      </rPr>
      <t>LOWER</t>
    </r>
    <r>
      <rPr>
        <sz val="12"/>
        <color theme="1"/>
        <rFont val="Calibri"/>
        <family val="2"/>
        <scheme val="minor"/>
      </rPr>
      <t>(</t>
    </r>
    <r>
      <rPr>
        <b/>
        <sz val="12"/>
        <color rgb="FF00B050"/>
        <rFont val="Calibri"/>
        <family val="2"/>
        <scheme val="minor"/>
      </rPr>
      <t>C65</t>
    </r>
    <r>
      <rPr>
        <sz val="12"/>
        <color theme="1"/>
        <rFont val="Calibri"/>
        <family val="2"/>
        <scheme val="minor"/>
      </rPr>
      <t>)</t>
    </r>
  </si>
  <si>
    <t>Substitute</t>
  </si>
  <si>
    <t xml:space="preserve"> Substitutes text with new text</t>
  </si>
  <si>
    <t>Rahul Pawar</t>
  </si>
  <si>
    <r>
      <t xml:space="preserve"> =</t>
    </r>
    <r>
      <rPr>
        <b/>
        <sz val="12"/>
        <color theme="1"/>
        <rFont val="Calibri"/>
        <family val="2"/>
        <scheme val="minor"/>
      </rPr>
      <t>SUBSTITUTE</t>
    </r>
    <r>
      <rPr>
        <sz val="12"/>
        <color theme="1"/>
        <rFont val="Calibri"/>
        <family val="2"/>
        <scheme val="minor"/>
      </rPr>
      <t>(</t>
    </r>
    <r>
      <rPr>
        <b/>
        <sz val="12"/>
        <color rgb="FF0070C0"/>
        <rFont val="Calibri"/>
        <family val="2"/>
        <scheme val="minor"/>
      </rPr>
      <t>C69</t>
    </r>
    <r>
      <rPr>
        <sz val="12"/>
        <color theme="1"/>
        <rFont val="Calibri"/>
        <family val="2"/>
        <scheme val="minor"/>
      </rPr>
      <t>,"</t>
    </r>
    <r>
      <rPr>
        <b/>
        <sz val="12"/>
        <color rgb="FF00B050"/>
        <rFont val="Calibri"/>
        <family val="2"/>
        <scheme val="minor"/>
      </rPr>
      <t>Rah</t>
    </r>
    <r>
      <rPr>
        <sz val="12"/>
        <color theme="1"/>
        <rFont val="Calibri"/>
        <family val="2"/>
        <scheme val="minor"/>
      </rPr>
      <t>","</t>
    </r>
    <r>
      <rPr>
        <b/>
        <sz val="12"/>
        <color rgb="FF7030A0"/>
        <rFont val="Calibri"/>
        <family val="2"/>
        <scheme val="minor"/>
      </rPr>
      <t>Meh</t>
    </r>
    <r>
      <rPr>
        <sz val="12"/>
        <color theme="1"/>
        <rFont val="Calibri"/>
        <family val="2"/>
        <scheme val="minor"/>
      </rPr>
      <t>")</t>
    </r>
  </si>
  <si>
    <r>
      <rPr>
        <b/>
        <i/>
        <sz val="12"/>
        <color rgb="FFFF0000"/>
        <rFont val="Calibri"/>
        <family val="2"/>
        <scheme val="minor"/>
      </rPr>
      <t>Note:</t>
    </r>
    <r>
      <rPr>
        <i/>
        <sz val="12"/>
        <color rgb="FFFF0000"/>
        <rFont val="Calibri"/>
        <family val="2"/>
        <scheme val="minor"/>
      </rPr>
      <t xml:space="preserve"> This Function is Case Sensitive</t>
    </r>
  </si>
  <si>
    <t>Replace</t>
  </si>
  <si>
    <r>
      <t xml:space="preserve"> =</t>
    </r>
    <r>
      <rPr>
        <b/>
        <sz val="12"/>
        <color theme="1"/>
        <rFont val="Calibri"/>
        <family val="2"/>
        <scheme val="minor"/>
      </rPr>
      <t>REPLACE</t>
    </r>
    <r>
      <rPr>
        <sz val="12"/>
        <color theme="1"/>
        <rFont val="Calibri"/>
        <family val="2"/>
        <scheme val="minor"/>
      </rPr>
      <t>(</t>
    </r>
    <r>
      <rPr>
        <b/>
        <sz val="12"/>
        <color rgb="FF0070C0"/>
        <rFont val="Calibri"/>
        <family val="2"/>
        <scheme val="minor"/>
      </rPr>
      <t>C74</t>
    </r>
    <r>
      <rPr>
        <sz val="12"/>
        <color theme="1"/>
        <rFont val="Calibri"/>
        <family val="2"/>
        <scheme val="minor"/>
      </rPr>
      <t>,1,3,"----")</t>
    </r>
  </si>
  <si>
    <t>Concatenate</t>
  </si>
  <si>
    <t xml:space="preserve"> Joins two or more text strings</t>
  </si>
  <si>
    <t>Sen</t>
  </si>
  <si>
    <r>
      <t xml:space="preserve"> =</t>
    </r>
    <r>
      <rPr>
        <b/>
        <sz val="12"/>
        <color theme="1"/>
        <rFont val="Calibri"/>
        <family val="2"/>
        <scheme val="minor"/>
      </rPr>
      <t>CONCATENATE</t>
    </r>
    <r>
      <rPr>
        <sz val="12"/>
        <color theme="1"/>
        <rFont val="Calibri"/>
        <family val="2"/>
        <scheme val="minor"/>
      </rPr>
      <t>(</t>
    </r>
    <r>
      <rPr>
        <b/>
        <sz val="12"/>
        <color rgb="FF00B050"/>
        <rFont val="Calibri"/>
        <family val="2"/>
        <scheme val="minor"/>
      </rPr>
      <t>C78</t>
    </r>
    <r>
      <rPr>
        <sz val="12"/>
        <color theme="1"/>
        <rFont val="Calibri"/>
        <family val="2"/>
        <scheme val="minor"/>
      </rPr>
      <t>,</t>
    </r>
    <r>
      <rPr>
        <b/>
        <sz val="12"/>
        <color theme="1"/>
        <rFont val="Calibri"/>
        <family val="2"/>
        <scheme val="minor"/>
      </rPr>
      <t>" "</t>
    </r>
    <r>
      <rPr>
        <sz val="12"/>
        <color theme="1"/>
        <rFont val="Calibri"/>
        <family val="2"/>
        <scheme val="minor"/>
      </rPr>
      <t>,</t>
    </r>
    <r>
      <rPr>
        <b/>
        <sz val="12"/>
        <color rgb="FF7030A0"/>
        <rFont val="Calibri"/>
        <family val="2"/>
        <scheme val="minor"/>
      </rPr>
      <t>C79</t>
    </r>
    <r>
      <rPr>
        <sz val="12"/>
        <color theme="1"/>
        <rFont val="Calibri"/>
        <family val="2"/>
        <scheme val="minor"/>
      </rPr>
      <t>)</t>
    </r>
  </si>
  <si>
    <t>Rept</t>
  </si>
  <si>
    <t xml:space="preserve"> Repeats, the specified text or charater for a given number of times</t>
  </si>
  <si>
    <r>
      <t xml:space="preserve"> =</t>
    </r>
    <r>
      <rPr>
        <b/>
        <sz val="12"/>
        <color theme="1"/>
        <rFont val="Calibri"/>
        <family val="2"/>
        <scheme val="minor"/>
      </rPr>
      <t>REPT</t>
    </r>
    <r>
      <rPr>
        <sz val="12"/>
        <color theme="1"/>
        <rFont val="Calibri"/>
        <family val="2"/>
        <scheme val="minor"/>
      </rPr>
      <t>("</t>
    </r>
    <r>
      <rPr>
        <sz val="12"/>
        <color rgb="FF7030A0"/>
        <rFont val="Calibri"/>
        <family val="2"/>
        <scheme val="minor"/>
      </rPr>
      <t>I</t>
    </r>
    <r>
      <rPr>
        <sz val="12"/>
        <color theme="1"/>
        <rFont val="Calibri"/>
        <family val="2"/>
        <scheme val="minor"/>
      </rPr>
      <t>",</t>
    </r>
    <r>
      <rPr>
        <b/>
        <sz val="12"/>
        <color rgb="FF00B050"/>
        <rFont val="Calibri"/>
        <family val="2"/>
        <scheme val="minor"/>
      </rPr>
      <t>C86</t>
    </r>
    <r>
      <rPr>
        <sz val="12"/>
        <color theme="1"/>
        <rFont val="Calibri"/>
        <family val="2"/>
        <scheme val="minor"/>
      </rPr>
      <t>)</t>
    </r>
  </si>
  <si>
    <r>
      <rPr>
        <b/>
        <i/>
        <sz val="12"/>
        <color rgb="FFFF0000"/>
        <rFont val="Calibri"/>
        <family val="2"/>
        <scheme val="minor"/>
      </rPr>
      <t>Note:</t>
    </r>
    <r>
      <rPr>
        <i/>
        <sz val="12"/>
        <color rgb="FFFF0000"/>
        <rFont val="Calibri"/>
        <family val="2"/>
        <scheme val="minor"/>
      </rPr>
      <t xml:space="preserve"> Very Useful to create bar/column charts right next to the data source</t>
    </r>
  </si>
  <si>
    <t xml:space="preserve">Exercise 1 - Combining Len, Right, Left and Find/Search </t>
  </si>
  <si>
    <t>Sort the data on the left into First Name and Last Name using a single formula for each Column. Also Convert the First Names in Upper Case and Last Names in Proper Case</t>
  </si>
  <si>
    <t>First Name</t>
  </si>
  <si>
    <t>Last name</t>
  </si>
  <si>
    <t>suDhir LaHotI</t>
  </si>
  <si>
    <t xml:space="preserve"> =LEFT(C85,FIND(" ",C85)-1)</t>
  </si>
  <si>
    <t>aJaY kuMaR</t>
  </si>
  <si>
    <t xml:space="preserve"> =RIGHT(C85,LEN(C85)-LEN(F85)-1)</t>
  </si>
  <si>
    <t>yogEsh KUlkArnI</t>
  </si>
  <si>
    <t>loKesh jhA</t>
  </si>
  <si>
    <t>rahUl Pawar</t>
  </si>
  <si>
    <t>ChInTan GaIkwAd</t>
  </si>
  <si>
    <t>CHiRaG sIngH</t>
  </si>
  <si>
    <t>abHinAv BiNdrA</t>
  </si>
  <si>
    <r>
      <t xml:space="preserve">Type </t>
    </r>
    <r>
      <rPr>
        <b/>
        <sz val="12"/>
        <color theme="1"/>
        <rFont val="Calibri"/>
        <family val="2"/>
        <scheme val="minor"/>
      </rPr>
      <t>C</t>
    </r>
    <r>
      <rPr>
        <sz val="12"/>
        <color theme="1"/>
        <rFont val="Calibri"/>
        <family val="2"/>
        <scheme val="minor"/>
      </rPr>
      <t xml:space="preserve"> for Clue and </t>
    </r>
    <r>
      <rPr>
        <b/>
        <sz val="12"/>
        <color theme="1"/>
        <rFont val="Calibri"/>
        <family val="2"/>
        <scheme val="minor"/>
      </rPr>
      <t>A</t>
    </r>
    <r>
      <rPr>
        <sz val="12"/>
        <color theme="1"/>
        <rFont val="Calibri"/>
        <family val="2"/>
        <scheme val="minor"/>
      </rPr>
      <t xml:space="preserve"> for the Answer</t>
    </r>
  </si>
  <si>
    <r>
      <rPr>
        <b/>
        <sz val="12"/>
        <color theme="0"/>
        <rFont val="Calibri"/>
        <family val="2"/>
        <scheme val="minor"/>
      </rPr>
      <t>Note:</t>
    </r>
    <r>
      <rPr>
        <sz val="12"/>
        <color theme="0"/>
        <rFont val="Calibri"/>
        <family val="2"/>
        <scheme val="minor"/>
      </rPr>
      <t xml:space="preserve"> Extra Spaces - Before, between or after text can lead to serious errors when one tries to perform conditional functions like - Addition or Counting based on Names. The extra spaces will make it impossible for excel to recognise the Names, in case we type in the names in such conditional formulae. And hence they should be avoided.
However, the best way of avoiding the same would be to link Names in the formula instead of typing it (hardcoding it). </t>
    </r>
  </si>
  <si>
    <t>Exercise 2 - Using The Text to Column Feature</t>
  </si>
  <si>
    <t>Sort the data on the left into First Name and Last Name using 'The Text to Column Feature'.</t>
  </si>
  <si>
    <t>Exercise 3 - Using Concatenate</t>
  </si>
  <si>
    <t xml:space="preserve"> To make statements dynamic</t>
  </si>
  <si>
    <r>
      <rPr>
        <b/>
        <sz val="12"/>
        <color theme="1"/>
        <rFont val="Calibri"/>
        <family val="2"/>
        <scheme val="minor"/>
      </rPr>
      <t>State in text -</t>
    </r>
    <r>
      <rPr>
        <sz val="12"/>
        <color theme="1"/>
        <rFont val="Calibri"/>
        <family val="2"/>
        <scheme val="minor"/>
      </rPr>
      <t xml:space="preserve"> The Sales and Profits made by Sudhir</t>
    </r>
  </si>
  <si>
    <r>
      <t xml:space="preserve"> =</t>
    </r>
    <r>
      <rPr>
        <b/>
        <sz val="12"/>
        <color theme="1"/>
        <rFont val="Calibri"/>
        <family val="2"/>
        <scheme val="minor"/>
      </rPr>
      <t>CONCATENATE</t>
    </r>
    <r>
      <rPr>
        <sz val="12"/>
        <color theme="1"/>
        <rFont val="Calibri"/>
        <family val="2"/>
        <scheme val="minor"/>
      </rPr>
      <t>("The Sales and Profits of ",</t>
    </r>
    <r>
      <rPr>
        <b/>
        <sz val="12"/>
        <color rgb="FF0070C0"/>
        <rFont val="Calibri"/>
        <family val="2"/>
        <scheme val="minor"/>
      </rPr>
      <t>C131</t>
    </r>
    <r>
      <rPr>
        <sz val="12"/>
        <color theme="1"/>
        <rFont val="Calibri"/>
        <family val="2"/>
        <scheme val="minor"/>
      </rPr>
      <t>," are Rs. ",</t>
    </r>
    <r>
      <rPr>
        <b/>
        <sz val="12"/>
        <color rgb="FF00B050"/>
        <rFont val="Calibri"/>
        <family val="2"/>
        <scheme val="minor"/>
      </rPr>
      <t>G131</t>
    </r>
    <r>
      <rPr>
        <sz val="12"/>
        <color theme="1"/>
        <rFont val="Calibri"/>
        <family val="2"/>
        <scheme val="minor"/>
      </rPr>
      <t>," &amp; ",</t>
    </r>
    <r>
      <rPr>
        <b/>
        <sz val="12"/>
        <color rgb="FF7030A0"/>
        <rFont val="Calibri"/>
        <family val="2"/>
        <scheme val="minor"/>
      </rPr>
      <t>H131</t>
    </r>
    <r>
      <rPr>
        <sz val="12"/>
        <color theme="1"/>
        <rFont val="Calibri"/>
        <family val="2"/>
        <scheme val="minor"/>
      </rPr>
      <t>," respectively")</t>
    </r>
  </si>
  <si>
    <t>Full Names</t>
  </si>
  <si>
    <t>Lahoti</t>
  </si>
  <si>
    <t>Kumar</t>
  </si>
  <si>
    <t>Kulkarni</t>
  </si>
  <si>
    <t>Jha</t>
  </si>
  <si>
    <t>Pawar</t>
  </si>
  <si>
    <t>Gaikwad</t>
  </si>
  <si>
    <t>Singh</t>
  </si>
  <si>
    <t>Bindra</t>
  </si>
  <si>
    <t>Exercise 4 - Using Rept</t>
  </si>
  <si>
    <t>Create a Bar Chart based on the data below</t>
  </si>
  <si>
    <r>
      <t>Use "</t>
    </r>
    <r>
      <rPr>
        <b/>
        <sz val="12"/>
        <color theme="1"/>
        <rFont val="Calibri"/>
        <family val="2"/>
        <scheme val="minor"/>
      </rPr>
      <t>I</t>
    </r>
    <r>
      <rPr>
        <sz val="12"/>
        <color theme="1"/>
        <rFont val="Calibri"/>
        <family val="2"/>
        <scheme val="minor"/>
      </rPr>
      <t>" as text</t>
    </r>
  </si>
  <si>
    <t>Bar Chart</t>
  </si>
  <si>
    <t>Create a Column Chart using rept function</t>
  </si>
  <si>
    <t>Do not resize rows!</t>
  </si>
  <si>
    <r>
      <t xml:space="preserve">Type </t>
    </r>
    <r>
      <rPr>
        <b/>
        <sz val="12"/>
        <color theme="1"/>
        <rFont val="Calibri"/>
        <family val="2"/>
        <scheme val="minor"/>
      </rPr>
      <t>C</t>
    </r>
    <r>
      <rPr>
        <sz val="12"/>
        <color theme="1"/>
        <rFont val="Calibri"/>
        <family val="2"/>
        <scheme val="minor"/>
      </rPr>
      <t xml:space="preserve"> for Clue</t>
    </r>
  </si>
  <si>
    <t>Use a Single Formula to populate all Cells</t>
  </si>
  <si>
    <t>The formula Should be based on the names as mentioned below the chart area</t>
  </si>
  <si>
    <t>Column Chart</t>
  </si>
  <si>
    <t>Extract the First Name, Middle Name and Last Name of Each Person</t>
  </si>
  <si>
    <t>E.g First Name is 'Sudhir', Middle Name is 'Singh' and last name is 'Lahoti'</t>
  </si>
  <si>
    <t>Use a Single Formula to populate each column</t>
  </si>
  <si>
    <t>Use Formula</t>
  </si>
  <si>
    <t>Use Text to Column</t>
  </si>
  <si>
    <t>Middle Name</t>
  </si>
  <si>
    <t>last Name</t>
  </si>
  <si>
    <t>Sudhir Singh; Lahoti</t>
  </si>
  <si>
    <t>Ajay Deven; Kumar</t>
  </si>
  <si>
    <t>Yogesh Pratap; Kulkarni</t>
  </si>
  <si>
    <t>Lokesh Kali; Jha</t>
  </si>
  <si>
    <t>Rahul Shyam; Pawar</t>
  </si>
  <si>
    <t>Chintan Ram; Gaikwad</t>
  </si>
  <si>
    <t>Sort the data below based on the following</t>
  </si>
  <si>
    <t>First 3 letters represent the department and last 4 letters represent the employee Code</t>
  </si>
  <si>
    <t>Use a single formula for each column</t>
  </si>
  <si>
    <t>First and middle name</t>
  </si>
  <si>
    <t>Dept. Name</t>
  </si>
  <si>
    <t>Code</t>
  </si>
  <si>
    <t>FinSudhir Singh; Lahoti0045</t>
  </si>
  <si>
    <t>MktAjay Deven; Kumar0051</t>
  </si>
  <si>
    <t>SysYogesh Pratap; Kulkarni0054</t>
  </si>
  <si>
    <t>HrmLokesh Kali; Jha0048</t>
  </si>
  <si>
    <t>FinRahul Shyam; Pawar0049</t>
  </si>
  <si>
    <t>OprChintan Ram; Gaikwad0057</t>
  </si>
  <si>
    <t>The data below needs to be manipulated based on the given criteria</t>
  </si>
  <si>
    <t>Substitute the mentioned characters as mentioned below</t>
  </si>
  <si>
    <t>Create a single formula to change only those cells that meet the criteria as mentioned above</t>
  </si>
  <si>
    <t>Eliminate the asterisk sign and the extra space</t>
  </si>
  <si>
    <t>Original Names</t>
  </si>
  <si>
    <t>Substitute with "*" with "-"</t>
  </si>
  <si>
    <t>******Sudhir Lahoti**</t>
  </si>
  <si>
    <t>7801-9084-4263-1467</t>
  </si>
  <si>
    <t>**Chintan Gaikwad******</t>
  </si>
  <si>
    <t>R*a*h*u*l* P*a*w*a*r</t>
  </si>
  <si>
    <t>****Bala Shetty******</t>
  </si>
  <si>
    <t>[[[-Lokesh-]]] Kali</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</si>
</sst>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_(* #,##0.00_);_(* \(#,##0.00\);_(* &quot;-&quot;??_);_(@_)"/>
    <numFmt numFmtId="165" formatCode="_(* #,##0_);_(* \(#,##0\);_(* &quot;-&quot;??_);_(@_)"/>
  </numFmts>
  <fonts count="87" x14ac:knownFonts="1">
    <font>
      <sz val="11"/>
      <color theme="1"/>
      <name val="Calibri"/>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u/>
      <sz val="11"/>
      <color theme="10"/>
      <name val="Calibri"/>
      <family val="2"/>
    </font>
    <font>
      <u/>
      <sz val="9.35"/>
      <color theme="10"/>
      <name val="Calibri"/>
      <family val="2"/>
    </font>
    <font>
      <b/>
      <sz val="11"/>
      <color rgb="FFFFC000"/>
      <name val="Tempus Sans ITC"/>
      <family val="5"/>
    </font>
    <font>
      <b/>
      <sz val="14"/>
      <color theme="0" tint="-4.9989318521683403E-2"/>
      <name val="Candara"/>
      <family val="2"/>
    </font>
    <font>
      <b/>
      <sz val="12"/>
      <name val="Candara"/>
      <family val="2"/>
    </font>
    <font>
      <sz val="12"/>
      <color theme="0" tint="-4.9989318521683403E-2"/>
      <name val="Candara"/>
      <family val="2"/>
    </font>
    <font>
      <b/>
      <sz val="12"/>
      <name val="Consolas"/>
      <family val="3"/>
    </font>
    <font>
      <sz val="12"/>
      <color theme="1"/>
      <name val="Candara"/>
      <family val="2"/>
    </font>
    <font>
      <b/>
      <u/>
      <sz val="12"/>
      <color theme="1"/>
      <name val="Candara"/>
      <family val="2"/>
    </font>
    <font>
      <b/>
      <sz val="12"/>
      <color rgb="FFFF0000"/>
      <name val="Candara"/>
      <family val="2"/>
    </font>
    <font>
      <sz val="1"/>
      <color theme="1"/>
      <name val="Candara"/>
      <family val="2"/>
    </font>
    <font>
      <sz val="11"/>
      <color theme="1"/>
      <name val="Candara"/>
      <family val="2"/>
    </font>
    <font>
      <sz val="12"/>
      <color theme="1"/>
      <name val="Calibri"/>
      <family val="2"/>
      <scheme val="minor"/>
    </font>
    <font>
      <b/>
      <sz val="12"/>
      <color theme="1"/>
      <name val="Candara"/>
      <family val="2"/>
    </font>
    <font>
      <b/>
      <sz val="14"/>
      <name val="Candara"/>
      <family val="2"/>
    </font>
    <font>
      <sz val="1"/>
      <color theme="1"/>
      <name val="Calibri"/>
      <family val="2"/>
      <scheme val="minor"/>
    </font>
    <font>
      <sz val="1"/>
      <color theme="0"/>
      <name val="Candara"/>
      <family val="2"/>
    </font>
    <font>
      <sz val="12"/>
      <color theme="9" tint="-0.249977111117893"/>
      <name val="Candara"/>
      <family val="2"/>
    </font>
    <font>
      <b/>
      <sz val="12"/>
      <color theme="0"/>
      <name val="Candara"/>
      <family val="2"/>
    </font>
    <font>
      <sz val="12"/>
      <name val="Candara"/>
      <family val="2"/>
    </font>
    <font>
      <b/>
      <i/>
      <sz val="11"/>
      <color theme="1"/>
      <name val="Candara"/>
      <family val="2"/>
    </font>
    <font>
      <b/>
      <sz val="14"/>
      <color theme="0"/>
      <name val="Candara"/>
      <family val="2"/>
    </font>
    <font>
      <i/>
      <sz val="12"/>
      <color theme="1"/>
      <name val="Candara"/>
      <family val="2"/>
    </font>
    <font>
      <sz val="10"/>
      <name val="Arial"/>
      <family val="2"/>
    </font>
    <font>
      <b/>
      <sz val="12"/>
      <color theme="1"/>
      <name val="Consolas"/>
      <family val="3"/>
    </font>
    <font>
      <b/>
      <sz val="11"/>
      <color theme="0"/>
      <name val="Candara"/>
      <family val="2"/>
    </font>
    <font>
      <b/>
      <sz val="11"/>
      <color theme="1"/>
      <name val="Candara"/>
      <family val="2"/>
    </font>
    <font>
      <sz val="11"/>
      <color rgb="FFFF0000"/>
      <name val="Candara"/>
      <family val="2"/>
    </font>
    <font>
      <b/>
      <sz val="11"/>
      <color rgb="FFFF0000"/>
      <name val="Candara"/>
      <family val="2"/>
    </font>
    <font>
      <b/>
      <sz val="11"/>
      <color rgb="FFFFC000"/>
      <name val="Candara"/>
      <family val="2"/>
    </font>
    <font>
      <b/>
      <sz val="11"/>
      <color rgb="FFFFFF00"/>
      <name val="Candara"/>
      <family val="2"/>
    </font>
    <font>
      <b/>
      <sz val="18"/>
      <color rgb="FFFFC000"/>
      <name val="Tempus Sans ITC"/>
      <family val="5"/>
    </font>
    <font>
      <b/>
      <sz val="18"/>
      <color theme="0" tint="-4.9989318521683403E-2"/>
      <name val="Candara"/>
      <family val="2"/>
    </font>
    <font>
      <b/>
      <sz val="16"/>
      <color theme="0"/>
      <name val="Calibri"/>
      <family val="2"/>
      <scheme val="minor"/>
    </font>
    <font>
      <b/>
      <sz val="12"/>
      <color theme="0"/>
      <name val="Calibri"/>
      <family val="2"/>
      <scheme val="minor"/>
    </font>
    <font>
      <b/>
      <sz val="12"/>
      <color theme="1"/>
      <name val="Calibri"/>
      <family val="2"/>
      <scheme val="minor"/>
    </font>
    <font>
      <b/>
      <sz val="12"/>
      <name val="Calibri"/>
      <family val="2"/>
      <scheme val="minor"/>
    </font>
    <font>
      <sz val="12"/>
      <color theme="0"/>
      <name val="Calibri"/>
      <family val="2"/>
      <scheme val="minor"/>
    </font>
    <font>
      <b/>
      <sz val="12"/>
      <color rgb="FFFF0000"/>
      <name val="Calibri"/>
      <family val="2"/>
      <scheme val="minor"/>
    </font>
    <font>
      <b/>
      <sz val="14"/>
      <color rgb="FFFFFF00"/>
      <name val="Calibri"/>
      <family val="2"/>
      <scheme val="minor"/>
    </font>
    <font>
      <b/>
      <sz val="11"/>
      <color rgb="FF0070C0"/>
      <name val="Candara"/>
      <family val="2"/>
    </font>
    <font>
      <b/>
      <sz val="11"/>
      <color rgb="FF00B050"/>
      <name val="Candara"/>
      <family val="2"/>
    </font>
    <font>
      <b/>
      <sz val="10"/>
      <color theme="1"/>
      <name val="Tempus Sans ITC"/>
      <family val="5"/>
    </font>
    <font>
      <sz val="18"/>
      <name val="Times New Roman"/>
      <family val="1"/>
    </font>
    <font>
      <b/>
      <sz val="16"/>
      <color theme="1"/>
      <name val="Candara"/>
      <family val="2"/>
    </font>
    <font>
      <b/>
      <sz val="11"/>
      <color theme="1"/>
      <name val="Consolas"/>
      <family val="3"/>
    </font>
    <font>
      <i/>
      <sz val="12"/>
      <color theme="1"/>
      <name val="Calibri"/>
      <family val="2"/>
      <scheme val="minor"/>
    </font>
    <font>
      <sz val="12"/>
      <name val="Calibri"/>
      <family val="2"/>
      <scheme val="minor"/>
    </font>
    <font>
      <b/>
      <sz val="12"/>
      <color rgb="FF0070C0"/>
      <name val="Calibri"/>
      <family val="2"/>
      <scheme val="minor"/>
    </font>
    <font>
      <b/>
      <sz val="12"/>
      <color rgb="FF00B050"/>
      <name val="Calibri"/>
      <family val="2"/>
      <scheme val="minor"/>
    </font>
    <font>
      <b/>
      <sz val="12"/>
      <color rgb="FF7030A0"/>
      <name val="Calibri"/>
      <family val="2"/>
      <scheme val="minor"/>
    </font>
    <font>
      <b/>
      <i/>
      <sz val="12"/>
      <color rgb="FFFF0000"/>
      <name val="Calibri"/>
      <family val="2"/>
      <scheme val="minor"/>
    </font>
    <font>
      <i/>
      <sz val="12"/>
      <color rgb="FF0070C0"/>
      <name val="Calibri"/>
      <family val="2"/>
      <scheme val="minor"/>
    </font>
    <font>
      <sz val="12"/>
      <color rgb="FF0070C0"/>
      <name val="Calibri"/>
      <family val="2"/>
      <scheme val="minor"/>
    </font>
    <font>
      <i/>
      <sz val="12"/>
      <color rgb="FFFF0000"/>
      <name val="Calibri"/>
      <family val="2"/>
      <scheme val="minor"/>
    </font>
    <font>
      <b/>
      <i/>
      <sz val="12"/>
      <color rgb="FF0070C0"/>
      <name val="Calibri"/>
      <family val="2"/>
      <scheme val="minor"/>
    </font>
    <font>
      <b/>
      <sz val="12"/>
      <color rgb="FFFFC000"/>
      <name val="Calibri"/>
      <family val="2"/>
      <scheme val="minor"/>
    </font>
    <font>
      <sz val="12"/>
      <color rgb="FF7030A0"/>
      <name val="Calibri"/>
      <family val="2"/>
      <scheme val="minor"/>
    </font>
    <font>
      <b/>
      <sz val="12"/>
      <color theme="7" tint="-0.499984740745262"/>
      <name val="Calibri"/>
      <family val="2"/>
      <scheme val="minor"/>
    </font>
    <font>
      <b/>
      <sz val="14"/>
      <color theme="0"/>
      <name val="Calibri"/>
      <family val="2"/>
      <scheme val="minor"/>
    </font>
    <font>
      <b/>
      <sz val="12"/>
      <color theme="7" tint="-0.249977111117893"/>
      <name val="Calibri"/>
      <family val="2"/>
      <scheme val="minor"/>
    </font>
    <font>
      <b/>
      <sz val="12"/>
      <color theme="9" tint="-0.499984740745262"/>
      <name val="Calibri"/>
      <family val="2"/>
      <scheme val="minor"/>
    </font>
    <font>
      <b/>
      <sz val="12"/>
      <color theme="5" tint="-0.499984740745262"/>
      <name val="Calibri"/>
      <family val="2"/>
      <scheme val="minor"/>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s>
  <fills count="50">
    <fill>
      <patternFill patternType="none"/>
    </fill>
    <fill>
      <patternFill patternType="gray125"/>
    </fill>
    <fill>
      <patternFill patternType="solid">
        <fgColor theme="0"/>
        <bgColor indexed="64"/>
      </patternFill>
    </fill>
    <fill>
      <patternFill patternType="solid">
        <fgColor theme="3" tint="-0.499984740745262"/>
        <bgColor indexed="64"/>
      </patternFill>
    </fill>
    <fill>
      <patternFill patternType="solid">
        <fgColor theme="4" tint="0.79998168889431442"/>
        <bgColor indexed="64"/>
      </patternFill>
    </fill>
    <fill>
      <patternFill patternType="solid">
        <fgColor theme="0" tint="-4.9989318521683403E-2"/>
        <bgColor indexed="64"/>
      </patternFill>
    </fill>
    <fill>
      <patternFill patternType="solid">
        <fgColor theme="7" tint="-0.499984740745262"/>
        <bgColor indexed="64"/>
      </patternFill>
    </fill>
    <fill>
      <patternFill patternType="solid">
        <fgColor theme="3" tint="0.59999389629810485"/>
        <bgColor indexed="64"/>
      </patternFill>
    </fill>
    <fill>
      <patternFill patternType="solid">
        <fgColor theme="3" tint="0.79998168889431442"/>
        <bgColor indexed="64"/>
      </patternFill>
    </fill>
    <fill>
      <patternFill patternType="solid">
        <fgColor rgb="FFF5F5F5"/>
        <bgColor indexed="64"/>
      </patternFill>
    </fill>
    <fill>
      <patternFill patternType="solid">
        <fgColor theme="3" tint="0.39997558519241921"/>
        <bgColor indexed="64"/>
      </patternFill>
    </fill>
    <fill>
      <patternFill patternType="solid">
        <fgColor theme="7" tint="0.39997558519241921"/>
        <bgColor indexed="64"/>
      </patternFill>
    </fill>
    <fill>
      <patternFill patternType="solid">
        <fgColor theme="7" tint="0.59999389629810485"/>
        <bgColor indexed="64"/>
      </patternFill>
    </fill>
    <fill>
      <patternFill patternType="solid">
        <fgColor theme="3" tint="-0.249977111117893"/>
        <bgColor indexed="64"/>
      </patternFill>
    </fill>
    <fill>
      <patternFill patternType="solid">
        <fgColor rgb="FF0F2239"/>
        <bgColor indexed="64"/>
      </patternFill>
    </fill>
    <fill>
      <patternFill patternType="solid">
        <fgColor rgb="FFFF0000"/>
        <bgColor indexed="64"/>
      </patternFill>
    </fill>
    <fill>
      <patternFill patternType="solid">
        <fgColor theme="4" tint="0.59999389629810485"/>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theme="0" tint="-0.499984740745262"/>
        <bgColor indexed="64"/>
      </patternFill>
    </fill>
    <fill>
      <patternFill patternType="solid">
        <fgColor theme="9" tint="-0.499984740745262"/>
        <bgColor indexed="64"/>
      </patternFill>
    </fill>
    <fill>
      <patternFill patternType="solid">
        <fgColor rgb="FFFFFF00"/>
        <bgColor indexed="64"/>
      </patternFill>
    </fill>
    <fill>
      <patternFill patternType="solid">
        <fgColor theme="1"/>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2" tint="-0.749992370372631"/>
        <bgColor indexed="64"/>
      </patternFill>
    </fill>
    <fill>
      <patternFill patternType="solid">
        <fgColor theme="2" tint="-0.89999084444715716"/>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s>
  <borders count="60">
    <border>
      <left/>
      <right/>
      <top/>
      <bottom/>
      <diagonal/>
    </border>
    <border>
      <left style="thin">
        <color rgb="FFFFC000"/>
      </left>
      <right style="thin">
        <color rgb="FFFFC000"/>
      </right>
      <top style="thin">
        <color rgb="FFFFC000"/>
      </top>
      <bottom style="thin">
        <color rgb="FFFFC000"/>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style="double">
        <color indexed="64"/>
      </bottom>
      <diagonal/>
    </border>
    <border>
      <left style="thin">
        <color rgb="FFFFC000"/>
      </left>
      <right style="thin">
        <color rgb="FFFFC000"/>
      </right>
      <top/>
      <bottom style="thin">
        <color rgb="FFFFC000"/>
      </bottom>
      <diagonal/>
    </border>
    <border>
      <left/>
      <right style="thin">
        <color rgb="FFFFC000"/>
      </right>
      <top/>
      <bottom/>
      <diagonal/>
    </border>
    <border>
      <left style="thin">
        <color rgb="FFFFC000"/>
      </left>
      <right/>
      <top style="thin">
        <color rgb="FFFFC000"/>
      </top>
      <bottom/>
      <diagonal/>
    </border>
    <border>
      <left/>
      <right style="thin">
        <color rgb="FFFFC000"/>
      </right>
      <top style="thin">
        <color rgb="FFFFC000"/>
      </top>
      <bottom/>
      <diagonal/>
    </border>
    <border>
      <left style="thin">
        <color rgb="FFFFC000"/>
      </left>
      <right/>
      <top/>
      <bottom/>
      <diagonal/>
    </border>
    <border>
      <left style="thin">
        <color indexed="64"/>
      </left>
      <right style="thin">
        <color indexed="64"/>
      </right>
      <top style="thin">
        <color indexed="64"/>
      </top>
      <bottom style="thin">
        <color rgb="FFFFC000"/>
      </bottom>
      <diagonal/>
    </border>
    <border>
      <left style="thin">
        <color theme="1"/>
      </left>
      <right style="thin">
        <color theme="1"/>
      </right>
      <top style="thin">
        <color theme="1"/>
      </top>
      <bottom style="thin">
        <color theme="1"/>
      </bottom>
      <diagonal/>
    </border>
    <border>
      <left style="thin">
        <color indexed="64"/>
      </left>
      <right/>
      <top/>
      <bottom style="thin">
        <color theme="1"/>
      </bottom>
      <diagonal/>
    </border>
    <border>
      <left/>
      <right/>
      <top style="thin">
        <color theme="1"/>
      </top>
      <bottom/>
      <diagonal/>
    </border>
    <border>
      <left/>
      <right/>
      <top/>
      <bottom style="thin">
        <color theme="1"/>
      </bottom>
      <diagonal/>
    </border>
    <border>
      <left/>
      <right style="thin">
        <color indexed="64"/>
      </right>
      <top/>
      <bottom style="thin">
        <color theme="1"/>
      </bottom>
      <diagonal/>
    </border>
    <border>
      <left style="thin">
        <color rgb="FFFFC000"/>
      </left>
      <right/>
      <top/>
      <bottom style="thin">
        <color rgb="FFFFC000"/>
      </bottom>
      <diagonal/>
    </border>
    <border>
      <left/>
      <right style="thin">
        <color rgb="FFFFC000"/>
      </right>
      <top/>
      <bottom style="thin">
        <color rgb="FFFFC000"/>
      </bottom>
      <diagonal/>
    </border>
    <border>
      <left/>
      <right/>
      <top style="thin">
        <color rgb="FFFFC000"/>
      </top>
      <bottom/>
      <diagonal/>
    </border>
    <border>
      <left style="thin">
        <color rgb="FFFFC000"/>
      </left>
      <right/>
      <top/>
      <bottom style="thin">
        <color indexed="64"/>
      </bottom>
      <diagonal/>
    </border>
    <border>
      <left style="thin">
        <color rgb="FF0070C0"/>
      </left>
      <right/>
      <top/>
      <bottom style="thin">
        <color rgb="FF0070C0"/>
      </bottom>
      <diagonal/>
    </border>
    <border>
      <left/>
      <right/>
      <top/>
      <bottom style="thin">
        <color rgb="FF0070C0"/>
      </bottom>
      <diagonal/>
    </border>
    <border>
      <left/>
      <right style="thin">
        <color rgb="FF0070C0"/>
      </right>
      <top/>
      <bottom style="thin">
        <color rgb="FF0070C0"/>
      </bottom>
      <diagonal/>
    </border>
    <border>
      <left style="thin">
        <color rgb="FF00B050"/>
      </left>
      <right style="thin">
        <color rgb="FF00B050"/>
      </right>
      <top style="thin">
        <color rgb="FF00B050"/>
      </top>
      <bottom style="thin">
        <color rgb="FF00B050"/>
      </bottom>
      <diagonal/>
    </border>
    <border>
      <left style="thin">
        <color rgb="FF7030A0"/>
      </left>
      <right style="thin">
        <color rgb="FF7030A0"/>
      </right>
      <top style="thin">
        <color rgb="FF7030A0"/>
      </top>
      <bottom style="thin">
        <color rgb="FF7030A0"/>
      </bottom>
      <diagonal/>
    </border>
    <border>
      <left style="thin">
        <color rgb="FF0070C0"/>
      </left>
      <right style="thin">
        <color rgb="FF0070C0"/>
      </right>
      <top style="thin">
        <color rgb="FF0070C0"/>
      </top>
      <bottom style="thin">
        <color rgb="FF0070C0"/>
      </bottom>
      <diagonal/>
    </border>
    <border>
      <left style="thin">
        <color rgb="FF0070C0"/>
      </left>
      <right/>
      <top style="thin">
        <color rgb="FF0070C0"/>
      </top>
      <bottom style="thin">
        <color rgb="FF0070C0"/>
      </bottom>
      <diagonal/>
    </border>
    <border>
      <left/>
      <right/>
      <top style="thin">
        <color rgb="FF0070C0"/>
      </top>
      <bottom style="thin">
        <color rgb="FF0070C0"/>
      </bottom>
      <diagonal/>
    </border>
    <border>
      <left/>
      <right style="thin">
        <color rgb="FF0070C0"/>
      </right>
      <top style="thin">
        <color rgb="FF0070C0"/>
      </top>
      <bottom style="thin">
        <color rgb="FF0070C0"/>
      </bottom>
      <diagonal/>
    </border>
    <border>
      <left style="thin">
        <color rgb="FF00B050"/>
      </left>
      <right style="thin">
        <color rgb="FF00B050"/>
      </right>
      <top style="thin">
        <color rgb="FF00B050"/>
      </top>
      <bottom/>
      <diagonal/>
    </border>
    <border>
      <left style="thin">
        <color rgb="FF00B050"/>
      </left>
      <right/>
      <top style="thin">
        <color rgb="FF00B050"/>
      </top>
      <bottom/>
      <diagonal/>
    </border>
    <border>
      <left/>
      <right/>
      <top style="thin">
        <color rgb="FF00B050"/>
      </top>
      <bottom/>
      <diagonal/>
    </border>
    <border>
      <left/>
      <right style="thin">
        <color rgb="FF00B050"/>
      </right>
      <top style="thin">
        <color rgb="FF00B050"/>
      </top>
      <bottom/>
      <diagonal/>
    </border>
    <border>
      <left style="thin">
        <color rgb="FF00B050"/>
      </left>
      <right/>
      <top/>
      <bottom/>
      <diagonal/>
    </border>
    <border>
      <left/>
      <right style="thin">
        <color rgb="FF00B050"/>
      </right>
      <top/>
      <bottom/>
      <diagonal/>
    </border>
    <border>
      <left style="thin">
        <color rgb="FF00B050"/>
      </left>
      <right/>
      <top/>
      <bottom style="thin">
        <color rgb="FF00B050"/>
      </bottom>
      <diagonal/>
    </border>
    <border>
      <left/>
      <right/>
      <top/>
      <bottom style="thin">
        <color rgb="FF00B050"/>
      </bottom>
      <diagonal/>
    </border>
    <border>
      <left/>
      <right style="thin">
        <color rgb="FF00B050"/>
      </right>
      <top/>
      <bottom style="thin">
        <color rgb="FF00B050"/>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s>
  <cellStyleXfs count="62">
    <xf numFmtId="0" fontId="0" fillId="0" borderId="0"/>
    <xf numFmtId="0" fontId="7"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6" fillId="0" borderId="0"/>
    <xf numFmtId="164" fontId="30"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0" fontId="18" fillId="0" borderId="0"/>
    <xf numFmtId="0" fontId="18" fillId="0" borderId="0"/>
    <xf numFmtId="0" fontId="18" fillId="0" borderId="0"/>
    <xf numFmtId="0" fontId="6" fillId="0" borderId="0"/>
    <xf numFmtId="0" fontId="6" fillId="0" borderId="0"/>
    <xf numFmtId="0" fontId="6" fillId="0" borderId="0"/>
    <xf numFmtId="0" fontId="6" fillId="0" borderId="0"/>
    <xf numFmtId="0" fontId="5" fillId="0" borderId="0"/>
    <xf numFmtId="0" fontId="5" fillId="0" borderId="0"/>
    <xf numFmtId="0" fontId="4" fillId="0" borderId="0"/>
    <xf numFmtId="164" fontId="4" fillId="0" borderId="0" applyFont="0" applyFill="0" applyBorder="0" applyAlignment="0" applyProtection="0"/>
    <xf numFmtId="0" fontId="3" fillId="0" borderId="0"/>
    <xf numFmtId="0" fontId="2" fillId="0" borderId="0"/>
    <xf numFmtId="0" fontId="1" fillId="0" borderId="0"/>
    <xf numFmtId="0" fontId="70" fillId="28" borderId="0" applyNumberFormat="0" applyBorder="0" applyAlignment="0" applyProtection="0"/>
    <xf numFmtId="0" fontId="70" fillId="29" borderId="0" applyNumberFormat="0" applyBorder="0" applyAlignment="0" applyProtection="0"/>
    <xf numFmtId="0" fontId="70" fillId="30" borderId="0" applyNumberFormat="0" applyBorder="0" applyAlignment="0" applyProtection="0"/>
    <xf numFmtId="0" fontId="70" fillId="31" borderId="0" applyNumberFormat="0" applyBorder="0" applyAlignment="0" applyProtection="0"/>
    <xf numFmtId="0" fontId="70" fillId="32" borderId="0" applyNumberFormat="0" applyBorder="0" applyAlignment="0" applyProtection="0"/>
    <xf numFmtId="0" fontId="70" fillId="33" borderId="0" applyNumberFormat="0" applyBorder="0" applyAlignment="0" applyProtection="0"/>
    <xf numFmtId="0" fontId="70" fillId="34" borderId="0" applyNumberFormat="0" applyBorder="0" applyAlignment="0" applyProtection="0"/>
    <xf numFmtId="0" fontId="70" fillId="35" borderId="0" applyNumberFormat="0" applyBorder="0" applyAlignment="0" applyProtection="0"/>
    <xf numFmtId="0" fontId="70" fillId="36" borderId="0" applyNumberFormat="0" applyBorder="0" applyAlignment="0" applyProtection="0"/>
    <xf numFmtId="0" fontId="70" fillId="31" borderId="0" applyNumberFormat="0" applyBorder="0" applyAlignment="0" applyProtection="0"/>
    <xf numFmtId="0" fontId="70" fillId="34" borderId="0" applyNumberFormat="0" applyBorder="0" applyAlignment="0" applyProtection="0"/>
    <xf numFmtId="0" fontId="70" fillId="37" borderId="0" applyNumberFormat="0" applyBorder="0" applyAlignment="0" applyProtection="0"/>
    <xf numFmtId="0" fontId="71" fillId="38" borderId="0" applyNumberFormat="0" applyBorder="0" applyAlignment="0" applyProtection="0"/>
    <xf numFmtId="0" fontId="71" fillId="35" borderId="0" applyNumberFormat="0" applyBorder="0" applyAlignment="0" applyProtection="0"/>
    <xf numFmtId="0" fontId="71" fillId="36" borderId="0" applyNumberFormat="0" applyBorder="0" applyAlignment="0" applyProtection="0"/>
    <xf numFmtId="0" fontId="71" fillId="39" borderId="0" applyNumberFormat="0" applyBorder="0" applyAlignment="0" applyProtection="0"/>
    <xf numFmtId="0" fontId="71" fillId="40" borderId="0" applyNumberFormat="0" applyBorder="0" applyAlignment="0" applyProtection="0"/>
    <xf numFmtId="0" fontId="71" fillId="41" borderId="0" applyNumberFormat="0" applyBorder="0" applyAlignment="0" applyProtection="0"/>
    <xf numFmtId="0" fontId="71" fillId="42" borderId="0" applyNumberFormat="0" applyBorder="0" applyAlignment="0" applyProtection="0"/>
    <xf numFmtId="0" fontId="71" fillId="43" borderId="0" applyNumberFormat="0" applyBorder="0" applyAlignment="0" applyProtection="0"/>
    <xf numFmtId="0" fontId="71" fillId="44" borderId="0" applyNumberFormat="0" applyBorder="0" applyAlignment="0" applyProtection="0"/>
    <xf numFmtId="0" fontId="71" fillId="39" borderId="0" applyNumberFormat="0" applyBorder="0" applyAlignment="0" applyProtection="0"/>
    <xf numFmtId="0" fontId="71" fillId="40" borderId="0" applyNumberFormat="0" applyBorder="0" applyAlignment="0" applyProtection="0"/>
    <xf numFmtId="0" fontId="71" fillId="45" borderId="0" applyNumberFormat="0" applyBorder="0" applyAlignment="0" applyProtection="0"/>
    <xf numFmtId="0" fontId="72" fillId="29" borderId="0" applyNumberFormat="0" applyBorder="0" applyAlignment="0" applyProtection="0"/>
    <xf numFmtId="0" fontId="73" fillId="46" borderId="51" applyNumberFormat="0" applyAlignment="0" applyProtection="0"/>
    <xf numFmtId="0" fontId="74" fillId="47" borderId="52" applyNumberFormat="0" applyAlignment="0" applyProtection="0"/>
    <xf numFmtId="0" fontId="75" fillId="0" borderId="0" applyNumberFormat="0" applyFill="0" applyBorder="0" applyAlignment="0" applyProtection="0"/>
    <xf numFmtId="0" fontId="76" fillId="30" borderId="0" applyNumberFormat="0" applyBorder="0" applyAlignment="0" applyProtection="0"/>
    <xf numFmtId="0" fontId="77" fillId="0" borderId="53" applyNumberFormat="0" applyFill="0" applyAlignment="0" applyProtection="0"/>
    <xf numFmtId="0" fontId="78" fillId="0" borderId="54" applyNumberFormat="0" applyFill="0" applyAlignment="0" applyProtection="0"/>
    <xf numFmtId="0" fontId="79" fillId="0" borderId="55" applyNumberFormat="0" applyFill="0" applyAlignment="0" applyProtection="0"/>
    <xf numFmtId="0" fontId="79" fillId="0" borderId="0" applyNumberFormat="0" applyFill="0" applyBorder="0" applyAlignment="0" applyProtection="0"/>
    <xf numFmtId="0" fontId="80" fillId="33" borderId="51" applyNumberFormat="0" applyAlignment="0" applyProtection="0"/>
    <xf numFmtId="0" fontId="81" fillId="0" borderId="56" applyNumberFormat="0" applyFill="0" applyAlignment="0" applyProtection="0"/>
    <xf numFmtId="0" fontId="82" fillId="48" borderId="0" applyNumberFormat="0" applyBorder="0" applyAlignment="0" applyProtection="0"/>
    <xf numFmtId="0" fontId="70" fillId="49" borderId="57" applyNumberFormat="0" applyFont="0" applyAlignment="0" applyProtection="0"/>
    <xf numFmtId="0" fontId="83" fillId="46" borderId="58" applyNumberFormat="0" applyAlignment="0" applyProtection="0"/>
    <xf numFmtId="0" fontId="84" fillId="0" borderId="0" applyNumberFormat="0" applyFill="0" applyBorder="0" applyAlignment="0" applyProtection="0"/>
    <xf numFmtId="0" fontId="85" fillId="0" borderId="59" applyNumberFormat="0" applyFill="0" applyAlignment="0" applyProtection="0"/>
    <xf numFmtId="0" fontId="86" fillId="0" borderId="0" applyNumberFormat="0" applyFill="0" applyBorder="0" applyAlignment="0" applyProtection="0"/>
  </cellStyleXfs>
  <cellXfs count="736">
    <xf numFmtId="0" fontId="0" fillId="0" borderId="0" xfId="0"/>
    <xf numFmtId="0" fontId="0" fillId="0" borderId="0" xfId="0" applyProtection="1">
      <protection locked="0"/>
    </xf>
    <xf numFmtId="0" fontId="8" fillId="0" borderId="0" xfId="2" applyBorder="1" applyAlignment="1" applyProtection="1">
      <alignment horizontal="center" vertical="center"/>
      <protection locked="0"/>
    </xf>
    <xf numFmtId="0" fontId="6" fillId="0" borderId="0" xfId="3" applyBorder="1" applyProtection="1">
      <protection locked="0"/>
    </xf>
    <xf numFmtId="0" fontId="6" fillId="0" borderId="0" xfId="3" applyProtection="1">
      <protection locked="0"/>
    </xf>
    <xf numFmtId="0" fontId="9" fillId="3" borderId="1" xfId="3" applyFont="1" applyFill="1" applyBorder="1" applyAlignment="1" applyProtection="1">
      <alignment horizontal="left" vertical="center"/>
      <protection locked="0"/>
    </xf>
    <xf numFmtId="0" fontId="9" fillId="3" borderId="0" xfId="3" applyFont="1" applyFill="1" applyBorder="1" applyAlignment="1" applyProtection="1">
      <alignment horizontal="left" vertical="center"/>
      <protection locked="0"/>
    </xf>
    <xf numFmtId="0" fontId="6" fillId="4" borderId="0" xfId="3" applyFill="1" applyProtection="1">
      <protection locked="0"/>
    </xf>
    <xf numFmtId="0" fontId="6" fillId="0" borderId="0" xfId="3" applyFill="1" applyProtection="1">
      <protection locked="0"/>
    </xf>
    <xf numFmtId="0" fontId="9" fillId="0" borderId="2" xfId="3" applyFont="1" applyFill="1" applyBorder="1" applyAlignment="1" applyProtection="1">
      <alignment horizontal="left" vertical="center"/>
      <protection locked="0"/>
    </xf>
    <xf numFmtId="0" fontId="12" fillId="0" borderId="3" xfId="3" applyFont="1" applyFill="1" applyBorder="1" applyAlignment="1" applyProtection="1">
      <alignment horizontal="left" vertical="center" wrapText="1" indent="1"/>
      <protection locked="0"/>
    </xf>
    <xf numFmtId="0" fontId="12" fillId="0" borderId="4" xfId="3" applyFont="1" applyFill="1" applyBorder="1" applyAlignment="1" applyProtection="1">
      <alignment horizontal="left" vertical="center" wrapText="1" indent="1"/>
      <protection locked="0"/>
    </xf>
    <xf numFmtId="0" fontId="13" fillId="0" borderId="5" xfId="3" applyFont="1" applyBorder="1" applyAlignment="1" applyProtection="1">
      <alignment horizontal="center"/>
      <protection locked="0"/>
    </xf>
    <xf numFmtId="0" fontId="17" fillId="0" borderId="0" xfId="3" applyFont="1" applyFill="1" applyBorder="1" applyProtection="1">
      <protection locked="0"/>
    </xf>
    <xf numFmtId="0" fontId="17" fillId="0" borderId="0" xfId="3" applyFont="1" applyBorder="1" applyProtection="1">
      <protection locked="0"/>
    </xf>
    <xf numFmtId="0" fontId="18" fillId="0" borderId="0" xfId="3" applyFont="1" applyProtection="1">
      <protection locked="0"/>
    </xf>
    <xf numFmtId="0" fontId="19" fillId="0" borderId="5" xfId="3" applyFont="1" applyBorder="1" applyProtection="1">
      <protection locked="0"/>
    </xf>
    <xf numFmtId="0" fontId="17" fillId="0" borderId="6" xfId="3" applyFont="1" applyFill="1" applyBorder="1" applyProtection="1">
      <protection locked="0"/>
    </xf>
    <xf numFmtId="0" fontId="14" fillId="0" borderId="0" xfId="3" applyFont="1" applyFill="1" applyProtection="1">
      <protection locked="0"/>
    </xf>
    <xf numFmtId="0" fontId="14" fillId="0" borderId="0" xfId="3" applyFont="1" applyProtection="1">
      <protection locked="0"/>
    </xf>
    <xf numFmtId="0" fontId="6" fillId="5" borderId="0" xfId="3" applyFill="1" applyProtection="1">
      <protection locked="0"/>
    </xf>
    <xf numFmtId="0" fontId="14" fillId="0" borderId="0" xfId="3" applyFont="1" applyFill="1" applyBorder="1" applyProtection="1">
      <protection locked="0"/>
    </xf>
    <xf numFmtId="0" fontId="20" fillId="0" borderId="0" xfId="3" applyFont="1" applyFill="1" applyBorder="1" applyAlignment="1" applyProtection="1">
      <alignment horizontal="left"/>
      <protection locked="0"/>
    </xf>
    <xf numFmtId="0" fontId="14" fillId="0" borderId="6" xfId="3" applyFont="1" applyFill="1" applyBorder="1" applyProtection="1">
      <protection locked="0"/>
    </xf>
    <xf numFmtId="0" fontId="20" fillId="0" borderId="0" xfId="3" applyFont="1" applyFill="1" applyBorder="1" applyAlignment="1" applyProtection="1">
      <alignment horizontal="center"/>
      <protection locked="0"/>
    </xf>
    <xf numFmtId="0" fontId="14" fillId="0" borderId="0" xfId="3" applyFont="1" applyFill="1" applyBorder="1" applyAlignment="1" applyProtection="1">
      <alignment horizontal="center"/>
      <protection locked="0"/>
    </xf>
    <xf numFmtId="0" fontId="21" fillId="4" borderId="5" xfId="3" applyFont="1" applyFill="1" applyBorder="1" applyAlignment="1" applyProtection="1">
      <alignment horizontal="left" indent="1"/>
      <protection locked="0"/>
    </xf>
    <xf numFmtId="0" fontId="21" fillId="4" borderId="0" xfId="3" applyFont="1" applyFill="1" applyBorder="1" applyProtection="1">
      <protection locked="0"/>
    </xf>
    <xf numFmtId="0" fontId="21" fillId="4" borderId="6" xfId="3" applyFont="1" applyFill="1" applyBorder="1" applyProtection="1">
      <protection locked="0"/>
    </xf>
    <xf numFmtId="0" fontId="22" fillId="0" borderId="5" xfId="3" applyFont="1" applyBorder="1" applyProtection="1">
      <protection locked="0"/>
    </xf>
    <xf numFmtId="0" fontId="17" fillId="0" borderId="0" xfId="3" applyFont="1" applyFill="1" applyProtection="1">
      <protection locked="0"/>
    </xf>
    <xf numFmtId="0" fontId="17" fillId="0" borderId="0" xfId="3" applyFont="1" applyProtection="1">
      <protection locked="0"/>
    </xf>
    <xf numFmtId="0" fontId="20" fillId="0" borderId="0" xfId="3" applyFont="1" applyFill="1" applyBorder="1" applyProtection="1">
      <protection locked="0"/>
    </xf>
    <xf numFmtId="0" fontId="23" fillId="0" borderId="0" xfId="3" applyFont="1" applyFill="1" applyBorder="1" applyProtection="1">
      <protection locked="0"/>
    </xf>
    <xf numFmtId="0" fontId="23" fillId="0" borderId="6" xfId="3" applyFont="1" applyFill="1" applyBorder="1" applyProtection="1">
      <protection locked="0"/>
    </xf>
    <xf numFmtId="0" fontId="6" fillId="0" borderId="5" xfId="3" applyBorder="1" applyProtection="1">
      <protection locked="0"/>
    </xf>
    <xf numFmtId="0" fontId="18" fillId="0" borderId="0" xfId="3" applyFont="1" applyFill="1" applyBorder="1" applyProtection="1">
      <protection locked="0"/>
    </xf>
    <xf numFmtId="0" fontId="25" fillId="6" borderId="7" xfId="3" applyFont="1" applyFill="1" applyBorder="1" applyAlignment="1" applyProtection="1">
      <alignment horizontal="center"/>
      <protection locked="0"/>
    </xf>
    <xf numFmtId="0" fontId="14" fillId="0" borderId="8" xfId="3" applyFont="1" applyFill="1" applyBorder="1" applyAlignment="1" applyProtection="1">
      <alignment horizontal="center"/>
      <protection locked="0"/>
    </xf>
    <xf numFmtId="0" fontId="14" fillId="0" borderId="9" xfId="3" applyFont="1" applyFill="1" applyBorder="1" applyProtection="1">
      <protection locked="0"/>
    </xf>
    <xf numFmtId="0" fontId="14" fillId="0" borderId="10" xfId="3" applyFont="1" applyFill="1" applyBorder="1" applyProtection="1">
      <protection locked="0"/>
    </xf>
    <xf numFmtId="0" fontId="14" fillId="0" borderId="11" xfId="3" applyFont="1" applyFill="1" applyBorder="1" applyProtection="1">
      <protection locked="0"/>
    </xf>
    <xf numFmtId="0" fontId="17" fillId="0" borderId="0" xfId="3" applyFont="1" applyFill="1" applyBorder="1" applyAlignment="1" applyProtection="1">
      <alignment horizontal="center"/>
      <protection locked="0"/>
    </xf>
    <xf numFmtId="0" fontId="20" fillId="0" borderId="12" xfId="3" applyFont="1" applyFill="1" applyBorder="1" applyAlignment="1" applyProtection="1">
      <protection locked="0"/>
    </xf>
    <xf numFmtId="0" fontId="14" fillId="0" borderId="0" xfId="3" applyFont="1" applyFill="1" applyBorder="1" applyAlignment="1" applyProtection="1">
      <protection locked="0"/>
    </xf>
    <xf numFmtId="0" fontId="14" fillId="0" borderId="6" xfId="3" applyFont="1" applyFill="1" applyBorder="1" applyAlignment="1" applyProtection="1">
      <protection locked="0"/>
    </xf>
    <xf numFmtId="0" fontId="14" fillId="0" borderId="8" xfId="3" applyFont="1" applyFill="1" applyBorder="1" applyProtection="1">
      <protection locked="0"/>
    </xf>
    <xf numFmtId="0" fontId="14" fillId="0" borderId="7" xfId="3" applyFont="1" applyFill="1" applyBorder="1" applyProtection="1">
      <protection locked="0"/>
    </xf>
    <xf numFmtId="0" fontId="18" fillId="0" borderId="6" xfId="3" applyFont="1" applyFill="1" applyBorder="1" applyProtection="1">
      <protection locked="0"/>
    </xf>
    <xf numFmtId="0" fontId="14" fillId="0" borderId="0" xfId="3" applyFont="1" applyFill="1" applyBorder="1" applyAlignment="1" applyProtection="1">
      <alignment horizontal="left"/>
      <protection locked="0"/>
    </xf>
    <xf numFmtId="9" fontId="25" fillId="6" borderId="7" xfId="3" applyNumberFormat="1" applyFont="1" applyFill="1" applyBorder="1" applyAlignment="1" applyProtection="1">
      <alignment horizontal="center"/>
      <protection locked="0"/>
    </xf>
    <xf numFmtId="0" fontId="26" fillId="0" borderId="17" xfId="3" applyFont="1" applyFill="1" applyBorder="1" applyAlignment="1" applyProtection="1">
      <alignment horizontal="center"/>
      <protection locked="0"/>
    </xf>
    <xf numFmtId="0" fontId="6" fillId="0" borderId="15" xfId="3" applyBorder="1" applyProtection="1">
      <protection locked="0"/>
    </xf>
    <xf numFmtId="0" fontId="17" fillId="0" borderId="12" xfId="3" applyFont="1" applyFill="1" applyBorder="1" applyProtection="1">
      <protection locked="0"/>
    </xf>
    <xf numFmtId="0" fontId="17" fillId="0" borderId="16" xfId="3" applyFont="1" applyFill="1" applyBorder="1" applyProtection="1">
      <protection locked="0"/>
    </xf>
    <xf numFmtId="0" fontId="18" fillId="0" borderId="0" xfId="3" applyFont="1" applyFill="1" applyProtection="1">
      <protection locked="0"/>
    </xf>
    <xf numFmtId="0" fontId="6" fillId="0" borderId="2" xfId="3" applyBorder="1" applyProtection="1">
      <protection locked="0"/>
    </xf>
    <xf numFmtId="0" fontId="6" fillId="0" borderId="3" xfId="3" applyBorder="1" applyProtection="1">
      <protection locked="0"/>
    </xf>
    <xf numFmtId="0" fontId="6" fillId="0" borderId="4" xfId="3" applyBorder="1" applyProtection="1">
      <protection locked="0"/>
    </xf>
    <xf numFmtId="0" fontId="27" fillId="0" borderId="10" xfId="3" applyFont="1" applyFill="1" applyBorder="1" applyAlignment="1" applyProtection="1">
      <alignment horizontal="left" indent="2"/>
      <protection locked="0"/>
    </xf>
    <xf numFmtId="0" fontId="27" fillId="0" borderId="0" xfId="3" applyFont="1" applyFill="1" applyBorder="1" applyAlignment="1" applyProtection="1">
      <alignment horizontal="left" indent="1"/>
      <protection locked="0"/>
    </xf>
    <xf numFmtId="0" fontId="14" fillId="0" borderId="5" xfId="3" applyFont="1" applyFill="1" applyBorder="1" applyAlignment="1" applyProtection="1">
      <alignment horizontal="center"/>
      <protection locked="0"/>
    </xf>
    <xf numFmtId="0" fontId="14" fillId="0" borderId="6" xfId="3" applyFont="1" applyFill="1" applyBorder="1" applyAlignment="1" applyProtection="1">
      <alignment horizontal="center"/>
      <protection locked="0"/>
    </xf>
    <xf numFmtId="0" fontId="14" fillId="0" borderId="15" xfId="3" applyFont="1" applyFill="1" applyBorder="1" applyAlignment="1" applyProtection="1">
      <alignment horizontal="center"/>
      <protection locked="0"/>
    </xf>
    <xf numFmtId="0" fontId="14" fillId="0" borderId="12" xfId="3" applyFont="1" applyFill="1" applyBorder="1" applyAlignment="1" applyProtection="1">
      <alignment horizontal="center"/>
      <protection locked="0"/>
    </xf>
    <xf numFmtId="0" fontId="14" fillId="0" borderId="16" xfId="3" applyFont="1" applyFill="1" applyBorder="1" applyAlignment="1" applyProtection="1">
      <alignment horizontal="center"/>
      <protection locked="0"/>
    </xf>
    <xf numFmtId="9" fontId="14" fillId="0" borderId="2" xfId="3" applyNumberFormat="1" applyFont="1" applyFill="1" applyBorder="1" applyProtection="1">
      <protection locked="0"/>
    </xf>
    <xf numFmtId="9" fontId="14" fillId="0" borderId="3" xfId="3" applyNumberFormat="1" applyFont="1" applyFill="1" applyBorder="1" applyProtection="1">
      <protection locked="0"/>
    </xf>
    <xf numFmtId="9" fontId="14" fillId="0" borderId="4" xfId="3" applyNumberFormat="1" applyFont="1" applyFill="1" applyBorder="1" applyProtection="1">
      <protection locked="0"/>
    </xf>
    <xf numFmtId="9" fontId="14" fillId="0" borderId="15" xfId="3" applyNumberFormat="1" applyFont="1" applyFill="1" applyBorder="1" applyProtection="1">
      <protection locked="0"/>
    </xf>
    <xf numFmtId="9" fontId="14" fillId="0" borderId="12" xfId="3" applyNumberFormat="1" applyFont="1" applyFill="1" applyBorder="1" applyProtection="1">
      <protection locked="0"/>
    </xf>
    <xf numFmtId="9" fontId="14" fillId="0" borderId="16" xfId="3" applyNumberFormat="1" applyFont="1" applyFill="1" applyBorder="1" applyProtection="1">
      <protection locked="0"/>
    </xf>
    <xf numFmtId="0" fontId="28" fillId="0" borderId="0" xfId="3" applyFont="1" applyFill="1" applyBorder="1" applyProtection="1">
      <protection locked="0"/>
    </xf>
    <xf numFmtId="0" fontId="18" fillId="0" borderId="0" xfId="3" applyFont="1" applyBorder="1" applyProtection="1">
      <protection locked="0"/>
    </xf>
    <xf numFmtId="0" fontId="25" fillId="6" borderId="8" xfId="3" applyFont="1" applyFill="1" applyBorder="1" applyAlignment="1" applyProtection="1">
      <alignment horizontal="center"/>
      <protection locked="0"/>
    </xf>
    <xf numFmtId="0" fontId="29" fillId="0" borderId="0" xfId="3" applyFont="1" applyFill="1" applyBorder="1" applyProtection="1">
      <protection locked="0"/>
    </xf>
    <xf numFmtId="0" fontId="20" fillId="0" borderId="0" xfId="3" applyFont="1" applyFill="1" applyBorder="1" applyAlignment="1" applyProtection="1">
      <protection locked="0"/>
    </xf>
    <xf numFmtId="0" fontId="20" fillId="0" borderId="12" xfId="3" applyFont="1" applyFill="1" applyBorder="1" applyAlignment="1" applyProtection="1">
      <alignment horizontal="right"/>
      <protection locked="0"/>
    </xf>
    <xf numFmtId="0" fontId="20" fillId="7" borderId="7" xfId="3" applyFont="1" applyFill="1" applyBorder="1" applyAlignment="1" applyProtection="1">
      <alignment horizontal="right"/>
      <protection locked="0"/>
    </xf>
    <xf numFmtId="0" fontId="20" fillId="7" borderId="8" xfId="3" applyFont="1" applyFill="1" applyBorder="1" applyAlignment="1" applyProtection="1">
      <alignment horizontal="right"/>
      <protection locked="0"/>
    </xf>
    <xf numFmtId="0" fontId="20" fillId="7" borderId="14" xfId="3" applyFont="1" applyFill="1" applyBorder="1" applyAlignment="1" applyProtection="1">
      <alignment horizontal="right"/>
      <protection locked="0"/>
    </xf>
    <xf numFmtId="0" fontId="20" fillId="0" borderId="0" xfId="3" applyFont="1" applyFill="1" applyBorder="1" applyAlignment="1" applyProtection="1">
      <alignment horizontal="right"/>
      <protection locked="0"/>
    </xf>
    <xf numFmtId="0" fontId="20" fillId="0" borderId="9" xfId="3" applyFont="1" applyFill="1" applyBorder="1" applyAlignment="1" applyProtection="1">
      <alignment horizontal="right"/>
      <protection locked="0"/>
    </xf>
    <xf numFmtId="0" fontId="14" fillId="0" borderId="5" xfId="3" applyFont="1" applyFill="1" applyBorder="1" applyProtection="1">
      <protection locked="0"/>
    </xf>
    <xf numFmtId="9" fontId="14" fillId="0" borderId="9" xfId="3" applyNumberFormat="1" applyFont="1" applyFill="1" applyBorder="1" applyProtection="1">
      <protection locked="0"/>
    </xf>
    <xf numFmtId="0" fontId="20" fillId="4" borderId="10" xfId="3" applyFont="1" applyFill="1" applyBorder="1" applyAlignment="1" applyProtection="1">
      <alignment horizontal="right"/>
      <protection locked="0"/>
    </xf>
    <xf numFmtId="0" fontId="14" fillId="4" borderId="5" xfId="3" applyFont="1" applyFill="1" applyBorder="1" applyProtection="1">
      <protection locked="0"/>
    </xf>
    <xf numFmtId="0" fontId="14" fillId="4" borderId="10" xfId="3" applyFont="1" applyFill="1" applyBorder="1" applyProtection="1">
      <protection locked="0"/>
    </xf>
    <xf numFmtId="0" fontId="14" fillId="4" borderId="6" xfId="3" applyFont="1" applyFill="1" applyBorder="1" applyProtection="1">
      <protection locked="0"/>
    </xf>
    <xf numFmtId="0" fontId="20" fillId="0" borderId="10" xfId="3" applyFont="1" applyFill="1" applyBorder="1" applyAlignment="1" applyProtection="1">
      <alignment horizontal="right"/>
      <protection locked="0"/>
    </xf>
    <xf numFmtId="9" fontId="14" fillId="0" borderId="5" xfId="3" applyNumberFormat="1" applyFont="1" applyFill="1" applyBorder="1" applyProtection="1">
      <protection locked="0"/>
    </xf>
    <xf numFmtId="9" fontId="14" fillId="0" borderId="6" xfId="3" applyNumberFormat="1" applyFont="1" applyFill="1" applyBorder="1" applyProtection="1">
      <protection locked="0"/>
    </xf>
    <xf numFmtId="0" fontId="20" fillId="0" borderId="11" xfId="3" applyFont="1" applyFill="1" applyBorder="1" applyAlignment="1" applyProtection="1">
      <alignment horizontal="right"/>
      <protection locked="0"/>
    </xf>
    <xf numFmtId="0" fontId="14" fillId="0" borderId="15" xfId="3" applyFont="1" applyFill="1" applyBorder="1" applyProtection="1">
      <protection locked="0"/>
    </xf>
    <xf numFmtId="0" fontId="14" fillId="0" borderId="16" xfId="3" applyFont="1" applyFill="1" applyBorder="1" applyProtection="1">
      <protection locked="0"/>
    </xf>
    <xf numFmtId="9" fontId="20" fillId="8" borderId="7" xfId="3" applyNumberFormat="1" applyFont="1" applyFill="1" applyBorder="1" applyProtection="1">
      <protection locked="0"/>
    </xf>
    <xf numFmtId="0" fontId="18" fillId="0" borderId="12" xfId="3" applyFont="1" applyFill="1" applyBorder="1" applyProtection="1">
      <protection locked="0"/>
    </xf>
    <xf numFmtId="0" fontId="18" fillId="0" borderId="16" xfId="3" applyFont="1" applyFill="1" applyBorder="1" applyProtection="1">
      <protection locked="0"/>
    </xf>
    <xf numFmtId="0" fontId="17" fillId="0" borderId="5" xfId="3" applyFont="1" applyFill="1" applyBorder="1" applyProtection="1">
      <protection locked="0"/>
    </xf>
    <xf numFmtId="0" fontId="14" fillId="0" borderId="2" xfId="3" applyFont="1" applyFill="1" applyBorder="1" applyProtection="1">
      <protection locked="0"/>
    </xf>
    <xf numFmtId="0" fontId="14" fillId="0" borderId="4" xfId="3" applyFont="1" applyFill="1" applyBorder="1" applyProtection="1">
      <protection locked="0"/>
    </xf>
    <xf numFmtId="0" fontId="20" fillId="0" borderId="5" xfId="3" applyFont="1" applyFill="1" applyBorder="1" applyAlignment="1" applyProtection="1">
      <alignment horizontal="center"/>
      <protection locked="0"/>
    </xf>
    <xf numFmtId="0" fontId="20" fillId="7" borderId="8" xfId="3" applyFont="1" applyFill="1" applyBorder="1" applyAlignment="1" applyProtection="1">
      <alignment horizontal="center"/>
      <protection locked="0"/>
    </xf>
    <xf numFmtId="0" fontId="20" fillId="0" borderId="8" xfId="3" applyFont="1" applyFill="1" applyBorder="1" applyAlignment="1" applyProtection="1">
      <alignment horizontal="center"/>
      <protection locked="0"/>
    </xf>
    <xf numFmtId="0" fontId="20" fillId="0" borderId="14" xfId="3" applyFont="1" applyFill="1" applyBorder="1" applyAlignment="1" applyProtection="1">
      <alignment horizontal="center"/>
      <protection locked="0"/>
    </xf>
    <xf numFmtId="0" fontId="20" fillId="0" borderId="7" xfId="3" applyFont="1" applyFill="1" applyBorder="1" applyAlignment="1" applyProtection="1">
      <alignment horizontal="center"/>
      <protection locked="0"/>
    </xf>
    <xf numFmtId="0" fontId="14" fillId="0" borderId="10" xfId="3" applyFont="1" applyFill="1" applyBorder="1" applyAlignment="1" applyProtection="1">
      <alignment horizontal="center"/>
      <protection locked="0"/>
    </xf>
    <xf numFmtId="0" fontId="14" fillId="0" borderId="9" xfId="3" applyFont="1" applyFill="1" applyBorder="1" applyAlignment="1" applyProtection="1">
      <alignment horizontal="center"/>
      <protection locked="0"/>
    </xf>
    <xf numFmtId="0" fontId="20" fillId="4" borderId="8" xfId="3" applyFont="1" applyFill="1" applyBorder="1" applyAlignment="1" applyProtection="1">
      <alignment horizontal="center"/>
      <protection locked="0"/>
    </xf>
    <xf numFmtId="0" fontId="14" fillId="4" borderId="8" xfId="3" applyFont="1" applyFill="1" applyBorder="1" applyAlignment="1" applyProtection="1">
      <alignment horizontal="center"/>
      <protection locked="0"/>
    </xf>
    <xf numFmtId="0" fontId="17" fillId="0" borderId="15" xfId="3" applyFont="1" applyFill="1" applyBorder="1" applyProtection="1">
      <protection locked="0"/>
    </xf>
    <xf numFmtId="0" fontId="17" fillId="0" borderId="2" xfId="3" applyFont="1" applyFill="1" applyBorder="1" applyProtection="1">
      <protection locked="0"/>
    </xf>
    <xf numFmtId="0" fontId="17" fillId="0" borderId="3" xfId="3" applyFont="1" applyFill="1" applyBorder="1" applyProtection="1">
      <protection locked="0"/>
    </xf>
    <xf numFmtId="0" fontId="17" fillId="0" borderId="4" xfId="3" applyFont="1" applyFill="1" applyBorder="1" applyProtection="1">
      <protection locked="0"/>
    </xf>
    <xf numFmtId="0" fontId="14" fillId="0" borderId="5" xfId="3" applyFont="1" applyFill="1" applyBorder="1" applyAlignment="1" applyProtection="1">
      <alignment wrapText="1"/>
      <protection locked="0"/>
    </xf>
    <xf numFmtId="0" fontId="18" fillId="0" borderId="5" xfId="3" applyFont="1" applyFill="1" applyBorder="1" applyProtection="1">
      <protection locked="0"/>
    </xf>
    <xf numFmtId="0" fontId="14" fillId="0" borderId="12" xfId="3" applyFont="1" applyFill="1" applyBorder="1" applyProtection="1">
      <protection locked="0"/>
    </xf>
    <xf numFmtId="0" fontId="0" fillId="2" borderId="0" xfId="0" applyFill="1" applyProtection="1">
      <protection locked="0"/>
    </xf>
    <xf numFmtId="0" fontId="5" fillId="0" borderId="0" xfId="14" applyBorder="1" applyProtection="1">
      <protection locked="0"/>
    </xf>
    <xf numFmtId="0" fontId="5" fillId="0" borderId="0" xfId="14" applyBorder="1" applyProtection="1">
      <protection hidden="1"/>
    </xf>
    <xf numFmtId="0" fontId="5" fillId="0" borderId="0" xfId="14"/>
    <xf numFmtId="0" fontId="5" fillId="0" borderId="0" xfId="14" applyProtection="1">
      <protection locked="0"/>
    </xf>
    <xf numFmtId="0" fontId="9" fillId="3" borderId="18" xfId="14" applyFont="1" applyFill="1" applyBorder="1" applyAlignment="1" applyProtection="1">
      <alignment horizontal="left" vertical="center"/>
      <protection locked="0"/>
    </xf>
    <xf numFmtId="0" fontId="5" fillId="4" borderId="0" xfId="14" applyFill="1" applyProtection="1">
      <protection locked="0"/>
    </xf>
    <xf numFmtId="0" fontId="18" fillId="0" borderId="19" xfId="14" applyFont="1" applyBorder="1" applyProtection="1">
      <protection locked="0"/>
    </xf>
    <xf numFmtId="0" fontId="18" fillId="9" borderId="2" xfId="14" applyFont="1" applyFill="1" applyBorder="1" applyProtection="1">
      <protection locked="0"/>
    </xf>
    <xf numFmtId="0" fontId="18" fillId="9" borderId="3" xfId="14" applyFont="1" applyFill="1" applyBorder="1" applyProtection="1">
      <protection locked="0"/>
    </xf>
    <xf numFmtId="0" fontId="18" fillId="9" borderId="4" xfId="14" applyFont="1" applyFill="1" applyBorder="1" applyProtection="1">
      <protection locked="0"/>
    </xf>
    <xf numFmtId="0" fontId="18" fillId="0" borderId="0" xfId="14" applyFont="1" applyProtection="1">
      <protection locked="0"/>
    </xf>
    <xf numFmtId="0" fontId="18" fillId="0" borderId="0" xfId="14" applyFont="1"/>
    <xf numFmtId="0" fontId="31" fillId="0" borderId="0" xfId="14" applyFont="1" applyAlignment="1" applyProtection="1">
      <alignment horizontal="right" indent="1"/>
      <protection locked="0"/>
    </xf>
    <xf numFmtId="0" fontId="18" fillId="9" borderId="5" xfId="14" applyFont="1" applyFill="1" applyBorder="1" applyProtection="1">
      <protection locked="0"/>
    </xf>
    <xf numFmtId="0" fontId="18" fillId="9" borderId="6" xfId="14" applyFont="1" applyFill="1" applyBorder="1" applyProtection="1">
      <protection locked="0"/>
    </xf>
    <xf numFmtId="0" fontId="5" fillId="5" borderId="0" xfId="14" applyFill="1" applyProtection="1">
      <protection locked="0"/>
    </xf>
    <xf numFmtId="0" fontId="20" fillId="0" borderId="0" xfId="14" applyFont="1" applyAlignment="1" applyProtection="1">
      <alignment horizontal="right" indent="1"/>
      <protection locked="0"/>
    </xf>
    <xf numFmtId="0" fontId="18" fillId="9" borderId="0" xfId="14" applyFont="1" applyFill="1" applyBorder="1" applyProtection="1">
      <protection locked="0"/>
    </xf>
    <xf numFmtId="0" fontId="33" fillId="9" borderId="0" xfId="14" applyFont="1" applyFill="1" applyBorder="1" applyProtection="1">
      <protection locked="0"/>
    </xf>
    <xf numFmtId="0" fontId="5" fillId="0" borderId="0" xfId="14" applyFill="1" applyProtection="1">
      <protection locked="0"/>
    </xf>
    <xf numFmtId="0" fontId="33" fillId="8" borderId="0" xfId="14" applyFont="1" applyFill="1" applyBorder="1" applyProtection="1">
      <protection locked="0"/>
    </xf>
    <xf numFmtId="0" fontId="18" fillId="9" borderId="3" xfId="14" applyFont="1" applyFill="1" applyBorder="1" applyAlignment="1" applyProtection="1">
      <alignment horizontal="center"/>
      <protection locked="0"/>
    </xf>
    <xf numFmtId="0" fontId="18" fillId="9" borderId="0" xfId="14" applyFont="1" applyFill="1" applyBorder="1" applyAlignment="1" applyProtection="1">
      <alignment horizontal="center"/>
      <protection locked="0"/>
    </xf>
    <xf numFmtId="0" fontId="18" fillId="5" borderId="0" xfId="14" applyFont="1" applyFill="1" applyBorder="1" applyProtection="1">
      <protection locked="0"/>
    </xf>
    <xf numFmtId="0" fontId="18" fillId="9" borderId="12" xfId="14" applyFont="1" applyFill="1" applyBorder="1" applyProtection="1">
      <protection locked="0"/>
    </xf>
    <xf numFmtId="0" fontId="18" fillId="9" borderId="12" xfId="14" applyFont="1" applyFill="1" applyBorder="1" applyAlignment="1" applyProtection="1">
      <alignment horizontal="center"/>
      <protection locked="0"/>
    </xf>
    <xf numFmtId="0" fontId="33" fillId="8" borderId="8" xfId="14" applyFont="1" applyFill="1" applyBorder="1" applyProtection="1">
      <protection locked="0"/>
    </xf>
    <xf numFmtId="0" fontId="18" fillId="11" borderId="8" xfId="14" applyFont="1" applyFill="1" applyBorder="1" applyProtection="1">
      <protection locked="0"/>
    </xf>
    <xf numFmtId="0" fontId="33" fillId="9" borderId="4" xfId="14" applyFont="1" applyFill="1" applyBorder="1" applyProtection="1">
      <protection locked="0"/>
    </xf>
    <xf numFmtId="0" fontId="18" fillId="9" borderId="2" xfId="14" applyFont="1" applyFill="1" applyBorder="1" applyAlignment="1" applyProtection="1">
      <alignment horizontal="right"/>
      <protection locked="0"/>
    </xf>
    <xf numFmtId="0" fontId="18" fillId="9" borderId="3" xfId="14" applyFont="1" applyFill="1" applyBorder="1" applyAlignment="1" applyProtection="1">
      <alignment horizontal="right"/>
      <protection locked="0"/>
    </xf>
    <xf numFmtId="0" fontId="18" fillId="9" borderId="4" xfId="14" applyFont="1" applyFill="1" applyBorder="1" applyAlignment="1" applyProtection="1">
      <alignment horizontal="right"/>
      <protection locked="0"/>
    </xf>
    <xf numFmtId="0" fontId="33" fillId="9" borderId="6" xfId="14" applyFont="1" applyFill="1" applyBorder="1" applyProtection="1">
      <protection locked="0"/>
    </xf>
    <xf numFmtId="0" fontId="18" fillId="9" borderId="5" xfId="14" applyFont="1" applyFill="1" applyBorder="1" applyAlignment="1" applyProtection="1">
      <alignment horizontal="right"/>
      <protection locked="0"/>
    </xf>
    <xf numFmtId="0" fontId="18" fillId="9" borderId="0" xfId="14" applyFont="1" applyFill="1" applyBorder="1" applyAlignment="1" applyProtection="1">
      <alignment horizontal="right"/>
      <protection locked="0"/>
    </xf>
    <xf numFmtId="0" fontId="18" fillId="9" borderId="6" xfId="14" applyFont="1" applyFill="1" applyBorder="1" applyAlignment="1" applyProtection="1">
      <alignment horizontal="right"/>
      <protection locked="0"/>
    </xf>
    <xf numFmtId="0" fontId="33" fillId="9" borderId="16" xfId="14" applyFont="1" applyFill="1" applyBorder="1" applyProtection="1">
      <protection locked="0"/>
    </xf>
    <xf numFmtId="0" fontId="18" fillId="9" borderId="15" xfId="14" applyFont="1" applyFill="1" applyBorder="1" applyAlignment="1" applyProtection="1">
      <alignment horizontal="right"/>
      <protection locked="0"/>
    </xf>
    <xf numFmtId="0" fontId="18" fillId="9" borderId="12" xfId="14" applyFont="1" applyFill="1" applyBorder="1" applyAlignment="1" applyProtection="1">
      <alignment horizontal="right"/>
      <protection locked="0"/>
    </xf>
    <xf numFmtId="0" fontId="18" fillId="9" borderId="16" xfId="14" applyFont="1" applyFill="1" applyBorder="1" applyAlignment="1" applyProtection="1">
      <alignment horizontal="right"/>
      <protection locked="0"/>
    </xf>
    <xf numFmtId="0" fontId="33" fillId="12" borderId="8" xfId="14" applyFont="1" applyFill="1" applyBorder="1" applyProtection="1">
      <protection locked="0"/>
    </xf>
    <xf numFmtId="0" fontId="18" fillId="9" borderId="15" xfId="14" applyFont="1" applyFill="1" applyBorder="1" applyProtection="1">
      <protection locked="0"/>
    </xf>
    <xf numFmtId="0" fontId="18" fillId="9" borderId="16" xfId="14" applyFont="1" applyFill="1" applyBorder="1" applyProtection="1">
      <protection locked="0"/>
    </xf>
    <xf numFmtId="0" fontId="36" fillId="13" borderId="7" xfId="14" applyFont="1" applyFill="1" applyBorder="1" applyProtection="1">
      <protection locked="0"/>
    </xf>
    <xf numFmtId="0" fontId="37" fillId="13" borderId="13" xfId="14" applyFont="1" applyFill="1" applyBorder="1" applyProtection="1">
      <protection locked="0"/>
    </xf>
    <xf numFmtId="0" fontId="33" fillId="9" borderId="0" xfId="14" applyFont="1" applyFill="1" applyBorder="1" applyAlignment="1" applyProtection="1">
      <alignment horizontal="center"/>
      <protection locked="0"/>
    </xf>
    <xf numFmtId="0" fontId="33" fillId="9" borderId="12" xfId="14" applyFont="1" applyFill="1" applyBorder="1" applyAlignment="1" applyProtection="1">
      <alignment horizontal="left"/>
      <protection locked="0"/>
    </xf>
    <xf numFmtId="0" fontId="18" fillId="9" borderId="3" xfId="14" applyFont="1" applyFill="1" applyBorder="1" applyAlignment="1" applyProtection="1">
      <alignment horizontal="left"/>
      <protection locked="0"/>
    </xf>
    <xf numFmtId="0" fontId="27" fillId="9" borderId="0" xfId="14" applyFont="1" applyFill="1" applyBorder="1" applyProtection="1">
      <protection locked="0"/>
    </xf>
    <xf numFmtId="0" fontId="18" fillId="9" borderId="0" xfId="14" applyFont="1" applyFill="1" applyBorder="1" applyAlignment="1" applyProtection="1">
      <alignment horizontal="left"/>
      <protection locked="0"/>
    </xf>
    <xf numFmtId="0" fontId="18" fillId="0" borderId="8" xfId="14" applyFont="1" applyFill="1" applyBorder="1" applyProtection="1">
      <protection locked="0"/>
    </xf>
    <xf numFmtId="0" fontId="18" fillId="9" borderId="12" xfId="14" applyFont="1" applyFill="1" applyBorder="1" applyAlignment="1" applyProtection="1">
      <alignment horizontal="left"/>
      <protection locked="0"/>
    </xf>
    <xf numFmtId="0" fontId="18" fillId="9" borderId="0" xfId="14" applyFont="1" applyFill="1" applyBorder="1" applyAlignment="1" applyProtection="1">
      <protection locked="0"/>
    </xf>
    <xf numFmtId="0" fontId="18" fillId="9" borderId="5" xfId="14" applyFont="1" applyFill="1" applyBorder="1" applyAlignment="1" applyProtection="1">
      <alignment horizontal="center"/>
      <protection hidden="1"/>
    </xf>
    <xf numFmtId="0" fontId="18" fillId="9" borderId="0" xfId="14" applyFont="1" applyFill="1" applyBorder="1" applyAlignment="1" applyProtection="1">
      <alignment horizontal="center"/>
      <protection hidden="1"/>
    </xf>
    <xf numFmtId="0" fontId="18" fillId="0" borderId="0" xfId="14" applyFont="1" applyFill="1" applyBorder="1" applyProtection="1">
      <protection locked="0"/>
    </xf>
    <xf numFmtId="0" fontId="18" fillId="0" borderId="0" xfId="14" applyFont="1" applyFill="1" applyProtection="1">
      <protection locked="0"/>
    </xf>
    <xf numFmtId="0" fontId="5" fillId="0" borderId="0" xfId="15"/>
    <xf numFmtId="0" fontId="19" fillId="0" borderId="0" xfId="15" applyFont="1"/>
    <xf numFmtId="0" fontId="40" fillId="14" borderId="7" xfId="15" applyFont="1" applyFill="1" applyBorder="1" applyAlignment="1" applyProtection="1">
      <alignment vertical="center"/>
    </xf>
    <xf numFmtId="0" fontId="40" fillId="14" borderId="13" xfId="15" applyFont="1" applyFill="1" applyBorder="1" applyProtection="1"/>
    <xf numFmtId="0" fontId="40" fillId="14" borderId="14" xfId="15" applyFont="1" applyFill="1" applyBorder="1" applyProtection="1"/>
    <xf numFmtId="0" fontId="22" fillId="5" borderId="2" xfId="15" applyFont="1" applyFill="1" applyBorder="1"/>
    <xf numFmtId="0" fontId="22" fillId="5" borderId="3" xfId="15" applyFont="1" applyFill="1" applyBorder="1"/>
    <xf numFmtId="0" fontId="22" fillId="5" borderId="4" xfId="15" applyFont="1" applyFill="1" applyBorder="1"/>
    <xf numFmtId="0" fontId="22" fillId="0" borderId="0" xfId="15" applyFont="1"/>
    <xf numFmtId="0" fontId="19" fillId="5" borderId="5" xfId="15" applyFont="1" applyFill="1" applyBorder="1"/>
    <xf numFmtId="0" fontId="19" fillId="5" borderId="0" xfId="15" applyFont="1" applyFill="1" applyBorder="1"/>
    <xf numFmtId="0" fontId="19" fillId="5" borderId="6" xfId="15" applyFont="1" applyFill="1" applyBorder="1"/>
    <xf numFmtId="0" fontId="42" fillId="5" borderId="0" xfId="15" applyFont="1" applyFill="1" applyBorder="1"/>
    <xf numFmtId="0" fontId="22" fillId="5" borderId="5" xfId="15" applyFont="1" applyFill="1" applyBorder="1"/>
    <xf numFmtId="0" fontId="22" fillId="5" borderId="0" xfId="15" applyFont="1" applyFill="1" applyBorder="1"/>
    <xf numFmtId="0" fontId="22" fillId="5" borderId="6" xfId="15" applyFont="1" applyFill="1" applyBorder="1"/>
    <xf numFmtId="0" fontId="22" fillId="0" borderId="0" xfId="15" applyFont="1" applyFill="1"/>
    <xf numFmtId="0" fontId="19" fillId="5" borderId="3" xfId="15" applyFont="1" applyFill="1" applyBorder="1"/>
    <xf numFmtId="0" fontId="42" fillId="8" borderId="8" xfId="15" applyFont="1" applyFill="1" applyBorder="1"/>
    <xf numFmtId="0" fontId="44" fillId="5" borderId="0" xfId="15" applyFont="1" applyFill="1" applyBorder="1"/>
    <xf numFmtId="0" fontId="19" fillId="5" borderId="12" xfId="15" applyFont="1" applyFill="1" applyBorder="1"/>
    <xf numFmtId="0" fontId="42" fillId="5" borderId="8" xfId="15" applyFont="1" applyFill="1" applyBorder="1"/>
    <xf numFmtId="0" fontId="19" fillId="7" borderId="8" xfId="15" applyFont="1" applyFill="1" applyBorder="1"/>
    <xf numFmtId="0" fontId="41" fillId="15" borderId="0" xfId="15" applyFont="1" applyFill="1" applyBorder="1"/>
    <xf numFmtId="0" fontId="44" fillId="15" borderId="0" xfId="15" applyFont="1" applyFill="1" applyBorder="1"/>
    <xf numFmtId="0" fontId="42" fillId="5" borderId="12" xfId="15" applyFont="1" applyFill="1" applyBorder="1"/>
    <xf numFmtId="0" fontId="19" fillId="8" borderId="9" xfId="15" applyFont="1" applyFill="1" applyBorder="1"/>
    <xf numFmtId="0" fontId="19" fillId="8" borderId="10" xfId="15" applyFont="1" applyFill="1" applyBorder="1"/>
    <xf numFmtId="0" fontId="19" fillId="8" borderId="11" xfId="15" applyFont="1" applyFill="1" applyBorder="1"/>
    <xf numFmtId="0" fontId="42" fillId="5" borderId="0" xfId="15" applyFont="1" applyFill="1" applyBorder="1" applyAlignment="1">
      <alignment horizontal="right"/>
    </xf>
    <xf numFmtId="0" fontId="42" fillId="5" borderId="12" xfId="15" applyFont="1" applyFill="1" applyBorder="1" applyAlignment="1">
      <alignment horizontal="right"/>
    </xf>
    <xf numFmtId="0" fontId="19" fillId="8" borderId="3" xfId="15" applyFont="1" applyFill="1" applyBorder="1"/>
    <xf numFmtId="0" fontId="19" fillId="8" borderId="0" xfId="15" applyFont="1" applyFill="1" applyBorder="1"/>
    <xf numFmtId="0" fontId="19" fillId="8" borderId="12" xfId="15" applyFont="1" applyFill="1" applyBorder="1"/>
    <xf numFmtId="0" fontId="19" fillId="5" borderId="15" xfId="15" applyFont="1" applyFill="1" applyBorder="1"/>
    <xf numFmtId="0" fontId="19" fillId="5" borderId="16" xfId="15" applyFont="1" applyFill="1" applyBorder="1"/>
    <xf numFmtId="0" fontId="46" fillId="13" borderId="7" xfId="15" applyFont="1" applyFill="1" applyBorder="1" applyProtection="1">
      <protection locked="0"/>
    </xf>
    <xf numFmtId="0" fontId="46" fillId="13" borderId="13" xfId="15" applyFont="1" applyFill="1" applyBorder="1" applyProtection="1">
      <protection locked="0"/>
    </xf>
    <xf numFmtId="0" fontId="46" fillId="13" borderId="14" xfId="15" applyFont="1" applyFill="1" applyBorder="1" applyProtection="1">
      <protection locked="0"/>
    </xf>
    <xf numFmtId="0" fontId="19" fillId="8" borderId="8" xfId="15" applyFont="1" applyFill="1" applyBorder="1"/>
    <xf numFmtId="0" fontId="42" fillId="5" borderId="3" xfId="15" applyFont="1" applyFill="1" applyBorder="1"/>
    <xf numFmtId="0" fontId="4" fillId="0" borderId="0" xfId="16" applyBorder="1" applyProtection="1">
      <protection locked="0"/>
    </xf>
    <xf numFmtId="0" fontId="4" fillId="0" borderId="0" xfId="16" applyProtection="1">
      <protection locked="0"/>
    </xf>
    <xf numFmtId="0" fontId="9" fillId="3" borderId="23" xfId="16" applyFont="1" applyFill="1" applyBorder="1" applyAlignment="1" applyProtection="1">
      <alignment horizontal="left" vertical="center"/>
      <protection locked="0"/>
    </xf>
    <xf numFmtId="0" fontId="9" fillId="3" borderId="11" xfId="16" applyFont="1" applyFill="1" applyBorder="1" applyAlignment="1" applyProtection="1">
      <alignment horizontal="left" vertical="center"/>
      <protection locked="0"/>
    </xf>
    <xf numFmtId="0" fontId="18" fillId="9" borderId="2" xfId="16" applyFont="1" applyFill="1" applyBorder="1" applyProtection="1">
      <protection locked="0"/>
    </xf>
    <xf numFmtId="0" fontId="18" fillId="9" borderId="3" xfId="16" applyFont="1" applyFill="1" applyBorder="1" applyProtection="1">
      <protection locked="0"/>
    </xf>
    <xf numFmtId="0" fontId="18" fillId="9" borderId="4" xfId="16" applyFont="1" applyFill="1" applyBorder="1" applyProtection="1">
      <protection locked="0"/>
    </xf>
    <xf numFmtId="0" fontId="18" fillId="0" borderId="0" xfId="16" applyFont="1" applyBorder="1" applyProtection="1">
      <protection locked="0"/>
    </xf>
    <xf numFmtId="9" fontId="18" fillId="0" borderId="0" xfId="16" applyNumberFormat="1" applyFont="1" applyBorder="1" applyProtection="1">
      <protection locked="0"/>
    </xf>
    <xf numFmtId="0" fontId="31" fillId="0" borderId="0" xfId="16" applyFont="1" applyAlignment="1" applyProtection="1">
      <alignment horizontal="center" vertical="center"/>
      <protection locked="0"/>
    </xf>
    <xf numFmtId="0" fontId="18" fillId="9" borderId="5" xfId="16" applyFont="1" applyFill="1" applyBorder="1" applyProtection="1">
      <protection locked="0"/>
    </xf>
    <xf numFmtId="0" fontId="18" fillId="9" borderId="0" xfId="16" applyFont="1" applyFill="1" applyBorder="1" applyProtection="1">
      <protection locked="0"/>
    </xf>
    <xf numFmtId="0" fontId="18" fillId="9" borderId="6" xfId="16" applyFont="1" applyFill="1" applyBorder="1" applyProtection="1">
      <protection locked="0"/>
    </xf>
    <xf numFmtId="0" fontId="33" fillId="9" borderId="0" xfId="16" applyFont="1" applyFill="1" applyBorder="1" applyProtection="1">
      <protection locked="0"/>
    </xf>
    <xf numFmtId="0" fontId="33" fillId="9" borderId="25" xfId="16" applyFont="1" applyFill="1" applyBorder="1" applyAlignment="1" applyProtection="1">
      <alignment horizontal="left" indent="1"/>
      <protection locked="0"/>
    </xf>
    <xf numFmtId="0" fontId="33" fillId="9" borderId="0" xfId="16" applyFont="1" applyFill="1" applyBorder="1" applyAlignment="1" applyProtection="1">
      <alignment horizontal="left"/>
      <protection locked="0"/>
    </xf>
    <xf numFmtId="0" fontId="18" fillId="9" borderId="5" xfId="16" applyFont="1" applyFill="1" applyBorder="1" applyAlignment="1" applyProtection="1">
      <alignment horizontal="left" indent="1"/>
      <protection locked="0"/>
    </xf>
    <xf numFmtId="0" fontId="18" fillId="9" borderId="26" xfId="16" applyFont="1" applyFill="1" applyBorder="1" applyAlignment="1" applyProtection="1">
      <alignment horizontal="left"/>
      <protection locked="0"/>
    </xf>
    <xf numFmtId="0" fontId="18" fillId="9" borderId="0" xfId="16" applyFont="1" applyFill="1" applyBorder="1" applyAlignment="1" applyProtection="1">
      <alignment horizontal="left"/>
      <protection locked="0"/>
    </xf>
    <xf numFmtId="0" fontId="33" fillId="16" borderId="8" xfId="16" applyFont="1" applyFill="1" applyBorder="1" applyProtection="1">
      <protection locked="0"/>
    </xf>
    <xf numFmtId="0" fontId="18" fillId="9" borderId="25" xfId="16" applyFont="1" applyFill="1" applyBorder="1" applyAlignment="1" applyProtection="1">
      <alignment horizontal="left" indent="1"/>
      <protection locked="0"/>
    </xf>
    <xf numFmtId="0" fontId="18" fillId="9" borderId="27" xfId="16" applyFont="1" applyFill="1" applyBorder="1" applyAlignment="1" applyProtection="1">
      <alignment horizontal="left"/>
      <protection locked="0"/>
    </xf>
    <xf numFmtId="0" fontId="33" fillId="16" borderId="11" xfId="16" applyFont="1" applyFill="1" applyBorder="1" applyProtection="1">
      <protection locked="0"/>
    </xf>
    <xf numFmtId="0" fontId="18" fillId="9" borderId="25" xfId="16" applyFont="1" applyFill="1" applyBorder="1" applyProtection="1">
      <protection locked="0"/>
    </xf>
    <xf numFmtId="0" fontId="18" fillId="9" borderId="27" xfId="16" applyFont="1" applyFill="1" applyBorder="1" applyProtection="1">
      <protection locked="0"/>
    </xf>
    <xf numFmtId="0" fontId="18" fillId="9" borderId="28" xfId="16" applyFont="1" applyFill="1" applyBorder="1" applyProtection="1">
      <protection locked="0"/>
    </xf>
    <xf numFmtId="0" fontId="18" fillId="0" borderId="0" xfId="16" applyFont="1" applyFill="1" applyBorder="1" applyProtection="1">
      <protection locked="0"/>
    </xf>
    <xf numFmtId="0" fontId="36" fillId="13" borderId="0" xfId="16" applyFont="1" applyFill="1" applyBorder="1" applyProtection="1">
      <protection locked="0"/>
    </xf>
    <xf numFmtId="0" fontId="37" fillId="13" borderId="0" xfId="16" applyFont="1" applyFill="1" applyBorder="1" applyProtection="1">
      <protection locked="0"/>
    </xf>
    <xf numFmtId="0" fontId="33" fillId="9" borderId="0" xfId="16" applyFont="1" applyFill="1" applyBorder="1" applyAlignment="1" applyProtection="1">
      <alignment horizontal="right"/>
      <protection locked="0"/>
    </xf>
    <xf numFmtId="0" fontId="49" fillId="9" borderId="0" xfId="16" applyFont="1" applyFill="1" applyBorder="1" applyAlignment="1" applyProtection="1">
      <alignment horizontal="right"/>
      <protection locked="0"/>
    </xf>
    <xf numFmtId="0" fontId="27" fillId="9" borderId="0" xfId="16" applyFont="1" applyFill="1" applyBorder="1" applyProtection="1">
      <protection locked="0"/>
    </xf>
    <xf numFmtId="0" fontId="33" fillId="9" borderId="26" xfId="16" applyFont="1" applyFill="1" applyBorder="1" applyProtection="1">
      <protection locked="0"/>
    </xf>
    <xf numFmtId="0" fontId="33" fillId="0" borderId="8" xfId="16" applyFont="1" applyFill="1" applyBorder="1" applyProtection="1">
      <protection locked="0"/>
    </xf>
    <xf numFmtId="0" fontId="18" fillId="9" borderId="0" xfId="16" applyFont="1" applyFill="1" applyBorder="1" applyAlignment="1" applyProtection="1">
      <alignment horizontal="center"/>
      <protection locked="0"/>
    </xf>
    <xf numFmtId="0" fontId="18" fillId="9" borderId="15" xfId="16" applyFont="1" applyFill="1" applyBorder="1" applyProtection="1">
      <protection locked="0"/>
    </xf>
    <xf numFmtId="0" fontId="18" fillId="9" borderId="12" xfId="16" applyFont="1" applyFill="1" applyBorder="1" applyProtection="1">
      <protection locked="0"/>
    </xf>
    <xf numFmtId="0" fontId="18" fillId="9" borderId="16" xfId="16" applyFont="1" applyFill="1" applyBorder="1" applyProtection="1">
      <protection locked="0"/>
    </xf>
    <xf numFmtId="0" fontId="33" fillId="9" borderId="27" xfId="16" applyFont="1" applyFill="1" applyBorder="1" applyProtection="1">
      <protection locked="0"/>
    </xf>
    <xf numFmtId="0" fontId="33" fillId="9" borderId="27" xfId="16" applyFont="1" applyFill="1" applyBorder="1" applyAlignment="1" applyProtection="1">
      <alignment horizontal="left"/>
      <protection locked="0"/>
    </xf>
    <xf numFmtId="0" fontId="33" fillId="9" borderId="27" xfId="16" applyFont="1" applyFill="1" applyBorder="1" applyAlignment="1" applyProtection="1">
      <alignment horizontal="right"/>
      <protection locked="0"/>
    </xf>
    <xf numFmtId="0" fontId="18" fillId="9" borderId="26" xfId="16" applyFont="1" applyFill="1" applyBorder="1" applyProtection="1">
      <protection locked="0"/>
    </xf>
    <xf numFmtId="1" fontId="18" fillId="9" borderId="26" xfId="16" applyNumberFormat="1" applyFont="1" applyFill="1" applyBorder="1" applyProtection="1">
      <protection locked="0"/>
    </xf>
    <xf numFmtId="0" fontId="18" fillId="0" borderId="8" xfId="16" applyFont="1" applyFill="1" applyBorder="1" applyProtection="1">
      <protection locked="0"/>
    </xf>
    <xf numFmtId="1" fontId="18" fillId="9" borderId="0" xfId="16" applyNumberFormat="1" applyFont="1" applyFill="1" applyBorder="1" applyProtection="1">
      <protection locked="0"/>
    </xf>
    <xf numFmtId="165" fontId="18" fillId="0" borderId="8" xfId="17" applyNumberFormat="1" applyFont="1" applyFill="1" applyBorder="1" applyProtection="1">
      <protection locked="0"/>
    </xf>
    <xf numFmtId="1" fontId="18" fillId="9" borderId="27" xfId="16" applyNumberFormat="1" applyFont="1" applyFill="1" applyBorder="1" applyProtection="1">
      <protection locked="0"/>
    </xf>
    <xf numFmtId="0" fontId="8" fillId="0" borderId="0" xfId="2" applyBorder="1" applyAlignment="1" applyProtection="1">
      <protection hidden="1"/>
    </xf>
    <xf numFmtId="0" fontId="3" fillId="0" borderId="0" xfId="18"/>
    <xf numFmtId="0" fontId="3" fillId="0" borderId="0" xfId="18" applyBorder="1" applyProtection="1">
      <protection hidden="1"/>
    </xf>
    <xf numFmtId="0" fontId="3" fillId="0" borderId="0" xfId="18" applyBorder="1" applyProtection="1">
      <protection locked="0"/>
    </xf>
    <xf numFmtId="0" fontId="9" fillId="3" borderId="0" xfId="18" applyFont="1" applyFill="1" applyBorder="1" applyAlignment="1" applyProtection="1">
      <alignment horizontal="center" vertical="center"/>
      <protection locked="0"/>
    </xf>
    <xf numFmtId="0" fontId="3" fillId="0" borderId="0" xfId="18" applyFill="1" applyBorder="1" applyProtection="1">
      <protection locked="0"/>
    </xf>
    <xf numFmtId="0" fontId="9" fillId="3" borderId="0" xfId="18" applyFont="1" applyFill="1" applyBorder="1" applyAlignment="1" applyProtection="1">
      <alignment horizontal="left" vertical="center"/>
      <protection locked="0"/>
    </xf>
    <xf numFmtId="0" fontId="3" fillId="0" borderId="0" xfId="18" applyFill="1" applyProtection="1">
      <protection locked="0"/>
    </xf>
    <xf numFmtId="0" fontId="3" fillId="0" borderId="0" xfId="18" applyFont="1" applyProtection="1">
      <protection locked="0"/>
    </xf>
    <xf numFmtId="0" fontId="33" fillId="0" borderId="0" xfId="18" applyFont="1" applyBorder="1" applyAlignment="1">
      <alignment horizontal="right" indent="1"/>
    </xf>
    <xf numFmtId="0" fontId="18" fillId="9" borderId="5" xfId="18" applyFont="1" applyFill="1" applyBorder="1" applyProtection="1">
      <protection hidden="1"/>
    </xf>
    <xf numFmtId="0" fontId="18" fillId="9" borderId="0" xfId="18" applyFont="1" applyFill="1" applyBorder="1" applyProtection="1">
      <protection hidden="1"/>
    </xf>
    <xf numFmtId="0" fontId="18" fillId="9" borderId="6" xfId="18" applyFont="1" applyFill="1" applyBorder="1" applyProtection="1">
      <protection hidden="1"/>
    </xf>
    <xf numFmtId="0" fontId="18" fillId="0" borderId="0" xfId="18" applyFont="1" applyProtection="1">
      <protection hidden="1"/>
    </xf>
    <xf numFmtId="0" fontId="18" fillId="0" borderId="0" xfId="18" applyFont="1"/>
    <xf numFmtId="0" fontId="18" fillId="0" borderId="0" xfId="18" applyFont="1" applyFill="1" applyProtection="1">
      <protection locked="0"/>
    </xf>
    <xf numFmtId="0" fontId="31" fillId="0" borderId="0" xfId="18" applyFont="1" applyAlignment="1">
      <alignment horizontal="right" indent="1"/>
    </xf>
    <xf numFmtId="0" fontId="33" fillId="0" borderId="0" xfId="18" applyFont="1" applyBorder="1" applyAlignment="1">
      <alignment horizontal="right"/>
    </xf>
    <xf numFmtId="0" fontId="33" fillId="9" borderId="0" xfId="18" applyFont="1" applyFill="1" applyBorder="1" applyProtection="1">
      <protection hidden="1"/>
    </xf>
    <xf numFmtId="0" fontId="18" fillId="0" borderId="0" xfId="18" applyFont="1" applyBorder="1"/>
    <xf numFmtId="0" fontId="33" fillId="0" borderId="0" xfId="18" applyFont="1" applyFill="1" applyBorder="1" applyAlignment="1" applyProtection="1">
      <alignment horizontal="center"/>
      <protection locked="0"/>
    </xf>
    <xf numFmtId="0" fontId="0" fillId="5" borderId="8" xfId="0" applyFill="1" applyBorder="1"/>
    <xf numFmtId="0" fontId="18" fillId="0" borderId="0" xfId="18" applyFont="1" applyFill="1" applyBorder="1" applyProtection="1">
      <protection locked="0"/>
    </xf>
    <xf numFmtId="1" fontId="18" fillId="0" borderId="0" xfId="18" applyNumberFormat="1" applyFont="1" applyFill="1" applyBorder="1" applyProtection="1">
      <protection locked="0"/>
    </xf>
    <xf numFmtId="0" fontId="18" fillId="0" borderId="0" xfId="18" applyFont="1" applyProtection="1">
      <protection locked="0"/>
    </xf>
    <xf numFmtId="0" fontId="18" fillId="0" borderId="0" xfId="18" applyFont="1" applyFill="1"/>
    <xf numFmtId="0" fontId="18" fillId="9" borderId="0" xfId="18" applyFont="1" applyFill="1" applyBorder="1" applyAlignment="1" applyProtection="1">
      <protection hidden="1"/>
    </xf>
    <xf numFmtId="0" fontId="18" fillId="9" borderId="0" xfId="18" applyFont="1" applyFill="1" applyBorder="1" applyAlignment="1" applyProtection="1">
      <alignment wrapText="1"/>
      <protection hidden="1"/>
    </xf>
    <xf numFmtId="0" fontId="18" fillId="9" borderId="15" xfId="18" applyFont="1" applyFill="1" applyBorder="1" applyProtection="1">
      <protection hidden="1"/>
    </xf>
    <xf numFmtId="0" fontId="33" fillId="9" borderId="12" xfId="18" applyFont="1" applyFill="1" applyBorder="1" applyProtection="1">
      <protection hidden="1"/>
    </xf>
    <xf numFmtId="0" fontId="18" fillId="9" borderId="12" xfId="18" applyFont="1" applyFill="1" applyBorder="1" applyProtection="1">
      <protection hidden="1"/>
    </xf>
    <xf numFmtId="0" fontId="18" fillId="9" borderId="12" xfId="18" applyFont="1" applyFill="1" applyBorder="1" applyAlignment="1" applyProtection="1">
      <protection hidden="1"/>
    </xf>
    <xf numFmtId="0" fontId="18" fillId="9" borderId="16" xfId="18" applyFont="1" applyFill="1" applyBorder="1" applyProtection="1">
      <protection hidden="1"/>
    </xf>
    <xf numFmtId="0" fontId="9" fillId="3" borderId="18" xfId="18" applyFont="1" applyFill="1" applyBorder="1" applyAlignment="1" applyProtection="1">
      <alignment horizontal="center" vertical="center"/>
      <protection locked="0"/>
    </xf>
    <xf numFmtId="0" fontId="9" fillId="3" borderId="18" xfId="18" applyFont="1" applyFill="1" applyBorder="1" applyAlignment="1" applyProtection="1">
      <alignment horizontal="left" vertical="center"/>
      <protection locked="0"/>
    </xf>
    <xf numFmtId="0" fontId="33" fillId="9" borderId="0" xfId="18" applyFont="1" applyFill="1" applyBorder="1" applyAlignment="1" applyProtection="1">
      <alignment horizontal="center"/>
      <protection hidden="1"/>
    </xf>
    <xf numFmtId="0" fontId="18" fillId="5" borderId="8" xfId="18" applyFont="1" applyFill="1" applyBorder="1" applyAlignment="1" applyProtection="1">
      <alignment horizontal="center"/>
      <protection hidden="1"/>
    </xf>
    <xf numFmtId="0" fontId="18" fillId="0" borderId="8" xfId="18" applyFont="1" applyFill="1" applyBorder="1" applyAlignment="1" applyProtection="1">
      <alignment horizontal="center"/>
      <protection hidden="1"/>
    </xf>
    <xf numFmtId="0" fontId="18" fillId="17" borderId="8" xfId="18" applyFont="1" applyFill="1" applyBorder="1" applyAlignment="1" applyProtection="1">
      <alignment horizontal="center"/>
      <protection hidden="1"/>
    </xf>
    <xf numFmtId="0" fontId="18" fillId="9" borderId="6" xfId="18" applyFont="1" applyFill="1" applyBorder="1" applyAlignment="1" applyProtection="1">
      <alignment wrapText="1"/>
      <protection hidden="1"/>
    </xf>
    <xf numFmtId="0" fontId="18" fillId="9" borderId="8" xfId="18" applyFont="1" applyFill="1" applyBorder="1" applyAlignment="1" applyProtection="1">
      <alignment horizontal="center"/>
      <protection hidden="1"/>
    </xf>
    <xf numFmtId="0" fontId="3" fillId="0" borderId="0" xfId="18" applyFont="1"/>
    <xf numFmtId="0" fontId="18" fillId="0" borderId="8" xfId="18" applyFont="1" applyFill="1" applyBorder="1" applyProtection="1">
      <protection hidden="1"/>
    </xf>
    <xf numFmtId="0" fontId="33" fillId="9" borderId="12" xfId="18" applyFont="1" applyFill="1" applyBorder="1" applyAlignment="1" applyProtection="1">
      <alignment horizontal="center"/>
      <protection hidden="1"/>
    </xf>
    <xf numFmtId="0" fontId="33" fillId="9" borderId="0" xfId="18" applyFont="1" applyFill="1" applyBorder="1" applyAlignment="1" applyProtection="1">
      <protection hidden="1"/>
    </xf>
    <xf numFmtId="0" fontId="18" fillId="9" borderId="3" xfId="18" applyFont="1" applyFill="1" applyBorder="1" applyAlignment="1" applyProtection="1">
      <alignment horizontal="center"/>
      <protection hidden="1"/>
    </xf>
    <xf numFmtId="0" fontId="18" fillId="9" borderId="0" xfId="18" applyFont="1" applyFill="1" applyBorder="1" applyAlignment="1" applyProtection="1">
      <alignment horizontal="center"/>
      <protection hidden="1"/>
    </xf>
    <xf numFmtId="0" fontId="18" fillId="0" borderId="8" xfId="18" applyFont="1" applyFill="1" applyBorder="1" applyAlignment="1" applyProtection="1">
      <protection hidden="1"/>
    </xf>
    <xf numFmtId="0" fontId="18" fillId="9" borderId="16" xfId="18" applyFont="1" applyFill="1" applyBorder="1" applyAlignment="1" applyProtection="1">
      <alignment horizontal="center"/>
      <protection hidden="1"/>
    </xf>
    <xf numFmtId="0" fontId="18" fillId="0" borderId="0" xfId="9" applyFont="1" applyFill="1"/>
    <xf numFmtId="0" fontId="18" fillId="0" borderId="0" xfId="9" applyFont="1" applyFill="1" applyAlignment="1">
      <alignment horizontal="center"/>
    </xf>
    <xf numFmtId="0" fontId="18" fillId="0" borderId="0" xfId="9" applyFont="1" applyFill="1" applyAlignment="1">
      <alignment horizontal="left" indent="1"/>
    </xf>
    <xf numFmtId="15" fontId="18" fillId="0" borderId="0" xfId="9" applyNumberFormat="1" applyFont="1" applyFill="1"/>
    <xf numFmtId="0" fontId="18" fillId="9" borderId="2" xfId="18" applyFont="1" applyFill="1" applyBorder="1" applyProtection="1">
      <protection hidden="1"/>
    </xf>
    <xf numFmtId="0" fontId="18" fillId="9" borderId="3" xfId="18" applyFont="1" applyFill="1" applyBorder="1" applyProtection="1">
      <protection hidden="1"/>
    </xf>
    <xf numFmtId="0" fontId="18" fillId="9" borderId="4" xfId="18" applyFont="1" applyFill="1" applyBorder="1" applyProtection="1">
      <protection hidden="1"/>
    </xf>
    <xf numFmtId="0" fontId="52" fillId="9" borderId="5" xfId="18" applyFont="1" applyFill="1" applyBorder="1" applyAlignment="1" applyProtection="1">
      <alignment horizontal="left" indent="5"/>
      <protection hidden="1"/>
    </xf>
    <xf numFmtId="0" fontId="36" fillId="13" borderId="7" xfId="18" applyFont="1" applyFill="1" applyBorder="1" applyProtection="1">
      <protection hidden="1"/>
    </xf>
    <xf numFmtId="0" fontId="36" fillId="13" borderId="13" xfId="18" applyFont="1" applyFill="1" applyBorder="1" applyProtection="1">
      <protection hidden="1"/>
    </xf>
    <xf numFmtId="0" fontId="36" fillId="13" borderId="14" xfId="18" applyFont="1" applyFill="1" applyBorder="1" applyProtection="1">
      <protection hidden="1"/>
    </xf>
    <xf numFmtId="0" fontId="18" fillId="9" borderId="2" xfId="9" applyFont="1" applyFill="1" applyBorder="1"/>
    <xf numFmtId="0" fontId="18" fillId="9" borderId="3" xfId="9" applyFont="1" applyFill="1" applyBorder="1" applyAlignment="1">
      <alignment horizontal="center"/>
    </xf>
    <xf numFmtId="0" fontId="18" fillId="9" borderId="3" xfId="9" applyFont="1" applyFill="1" applyBorder="1" applyAlignment="1">
      <alignment horizontal="left" indent="1"/>
    </xf>
    <xf numFmtId="0" fontId="18" fillId="9" borderId="3" xfId="9" applyFont="1" applyFill="1" applyBorder="1"/>
    <xf numFmtId="15" fontId="18" fillId="9" borderId="3" xfId="9" applyNumberFormat="1" applyFont="1" applyFill="1" applyBorder="1"/>
    <xf numFmtId="0" fontId="18" fillId="9" borderId="3" xfId="18" applyFont="1" applyFill="1" applyBorder="1"/>
    <xf numFmtId="0" fontId="18" fillId="9" borderId="4" xfId="18" applyFont="1" applyFill="1" applyBorder="1"/>
    <xf numFmtId="0" fontId="18" fillId="9" borderId="5" xfId="9" applyFont="1" applyFill="1" applyBorder="1"/>
    <xf numFmtId="0" fontId="33" fillId="9" borderId="0" xfId="9" applyFont="1" applyFill="1" applyBorder="1" applyAlignment="1">
      <alignment horizontal="left"/>
    </xf>
    <xf numFmtId="0" fontId="18" fillId="9" borderId="0" xfId="9" applyFont="1" applyFill="1" applyBorder="1" applyAlignment="1">
      <alignment horizontal="left" indent="1"/>
    </xf>
    <xf numFmtId="0" fontId="18" fillId="9" borderId="0" xfId="9" applyFont="1" applyFill="1" applyBorder="1"/>
    <xf numFmtId="15" fontId="18" fillId="9" borderId="0" xfId="9" applyNumberFormat="1" applyFont="1" applyFill="1" applyBorder="1"/>
    <xf numFmtId="0" fontId="18" fillId="9" borderId="0" xfId="18" applyFont="1" applyFill="1" applyBorder="1"/>
    <xf numFmtId="0" fontId="18" fillId="9" borderId="6" xfId="18" applyFont="1" applyFill="1" applyBorder="1"/>
    <xf numFmtId="0" fontId="18" fillId="9" borderId="0" xfId="9" applyFont="1" applyFill="1" applyBorder="1" applyAlignment="1">
      <alignment horizontal="left"/>
    </xf>
    <xf numFmtId="0" fontId="18" fillId="9" borderId="5" xfId="18" applyFont="1" applyFill="1" applyBorder="1"/>
    <xf numFmtId="0" fontId="33" fillId="18" borderId="7" xfId="18" applyFont="1" applyFill="1" applyBorder="1" applyProtection="1">
      <protection hidden="1"/>
    </xf>
    <xf numFmtId="0" fontId="33" fillId="18" borderId="13" xfId="18" applyFont="1" applyFill="1" applyBorder="1" applyAlignment="1" applyProtection="1">
      <alignment horizontal="center"/>
      <protection hidden="1"/>
    </xf>
    <xf numFmtId="0" fontId="33" fillId="18" borderId="14" xfId="18" applyFont="1" applyFill="1" applyBorder="1" applyAlignment="1" applyProtection="1">
      <alignment horizontal="center"/>
      <protection hidden="1"/>
    </xf>
    <xf numFmtId="0" fontId="32" fillId="10" borderId="2" xfId="18" applyFont="1" applyFill="1" applyBorder="1" applyProtection="1">
      <protection hidden="1"/>
    </xf>
    <xf numFmtId="0" fontId="32" fillId="10" borderId="4" xfId="18" applyFont="1" applyFill="1" applyBorder="1" applyProtection="1">
      <protection hidden="1"/>
    </xf>
    <xf numFmtId="0" fontId="32" fillId="19" borderId="4" xfId="18" applyFont="1" applyFill="1" applyBorder="1" applyProtection="1">
      <protection hidden="1"/>
    </xf>
    <xf numFmtId="0" fontId="33" fillId="0" borderId="0" xfId="18" applyFont="1" applyAlignment="1">
      <alignment horizontal="right" indent="1"/>
    </xf>
    <xf numFmtId="0" fontId="18" fillId="9" borderId="8" xfId="18" applyFont="1" applyFill="1" applyBorder="1" applyProtection="1">
      <protection hidden="1"/>
    </xf>
    <xf numFmtId="0" fontId="33" fillId="0" borderId="8" xfId="18" applyFont="1" applyFill="1" applyBorder="1" applyAlignment="1" applyProtection="1">
      <alignment horizontal="center"/>
      <protection locked="0"/>
    </xf>
    <xf numFmtId="0" fontId="33" fillId="5" borderId="5" xfId="18" applyFont="1" applyFill="1" applyBorder="1" applyProtection="1">
      <protection hidden="1"/>
    </xf>
    <xf numFmtId="0" fontId="18" fillId="5" borderId="6" xfId="18" applyFont="1" applyFill="1" applyBorder="1" applyAlignment="1" applyProtection="1">
      <protection hidden="1"/>
    </xf>
    <xf numFmtId="0" fontId="18" fillId="5" borderId="5" xfId="18" applyFont="1" applyFill="1" applyBorder="1" applyAlignment="1" applyProtection="1">
      <protection hidden="1"/>
    </xf>
    <xf numFmtId="0" fontId="33" fillId="0" borderId="5" xfId="18" applyFont="1" applyFill="1" applyBorder="1" applyProtection="1">
      <protection hidden="1"/>
    </xf>
    <xf numFmtId="0" fontId="18" fillId="0" borderId="6" xfId="18" applyFont="1" applyFill="1" applyBorder="1" applyAlignment="1" applyProtection="1">
      <protection hidden="1"/>
    </xf>
    <xf numFmtId="0" fontId="18" fillId="0" borderId="5" xfId="18" applyFont="1" applyFill="1" applyBorder="1" applyAlignment="1" applyProtection="1">
      <protection hidden="1"/>
    </xf>
    <xf numFmtId="0" fontId="33" fillId="5" borderId="15" xfId="18" applyFont="1" applyFill="1" applyBorder="1" applyProtection="1">
      <protection hidden="1"/>
    </xf>
    <xf numFmtId="0" fontId="18" fillId="5" borderId="16" xfId="18" applyFont="1" applyFill="1" applyBorder="1" applyAlignment="1" applyProtection="1">
      <protection hidden="1"/>
    </xf>
    <xf numFmtId="0" fontId="18" fillId="5" borderId="15" xfId="18" applyFont="1" applyFill="1" applyBorder="1" applyAlignment="1" applyProtection="1">
      <protection hidden="1"/>
    </xf>
    <xf numFmtId="0" fontId="18" fillId="9" borderId="0" xfId="9" applyFont="1" applyFill="1" applyBorder="1" applyAlignment="1">
      <alignment horizontal="center"/>
    </xf>
    <xf numFmtId="0" fontId="18" fillId="9" borderId="15" xfId="9" applyFont="1" applyFill="1" applyBorder="1"/>
    <xf numFmtId="0" fontId="18" fillId="9" borderId="12" xfId="9" applyFont="1" applyFill="1" applyBorder="1" applyAlignment="1">
      <alignment horizontal="center"/>
    </xf>
    <xf numFmtId="0" fontId="18" fillId="9" borderId="12" xfId="9" applyFont="1" applyFill="1" applyBorder="1" applyAlignment="1">
      <alignment horizontal="left" indent="1"/>
    </xf>
    <xf numFmtId="0" fontId="18" fillId="9" borderId="12" xfId="9" applyFont="1" applyFill="1" applyBorder="1"/>
    <xf numFmtId="15" fontId="18" fillId="9" borderId="12" xfId="9" applyNumberFormat="1" applyFont="1" applyFill="1" applyBorder="1"/>
    <xf numFmtId="0" fontId="18" fillId="9" borderId="12" xfId="18" applyFont="1" applyFill="1" applyBorder="1"/>
    <xf numFmtId="0" fontId="18" fillId="9" borderId="16" xfId="18" applyFont="1" applyFill="1" applyBorder="1"/>
    <xf numFmtId="0" fontId="37" fillId="13" borderId="13" xfId="18" applyFont="1" applyFill="1" applyBorder="1" applyProtection="1">
      <protection hidden="1"/>
    </xf>
    <xf numFmtId="0" fontId="37" fillId="13" borderId="14" xfId="18" applyFont="1" applyFill="1" applyBorder="1" applyProtection="1">
      <protection hidden="1"/>
    </xf>
    <xf numFmtId="0" fontId="33" fillId="18" borderId="8" xfId="18" applyFont="1" applyFill="1" applyBorder="1" applyProtection="1">
      <protection hidden="1"/>
    </xf>
    <xf numFmtId="0" fontId="32" fillId="10" borderId="14" xfId="18" applyFont="1" applyFill="1" applyBorder="1" applyProtection="1">
      <protection hidden="1"/>
    </xf>
    <xf numFmtId="0" fontId="32" fillId="10" borderId="8" xfId="18" applyFont="1" applyFill="1" applyBorder="1" applyProtection="1">
      <protection hidden="1"/>
    </xf>
    <xf numFmtId="0" fontId="0" fillId="5" borderId="0" xfId="0" applyFill="1" applyBorder="1"/>
    <xf numFmtId="0" fontId="33" fillId="9" borderId="8" xfId="18" applyFont="1" applyFill="1" applyBorder="1" applyAlignment="1" applyProtection="1">
      <alignment horizontal="center"/>
      <protection hidden="1"/>
    </xf>
    <xf numFmtId="0" fontId="18" fillId="0" borderId="8" xfId="18" applyFont="1" applyFill="1" applyBorder="1" applyProtection="1">
      <protection locked="0"/>
    </xf>
    <xf numFmtId="0" fontId="18" fillId="9" borderId="9" xfId="18" applyFont="1" applyFill="1" applyBorder="1" applyProtection="1">
      <protection hidden="1"/>
    </xf>
    <xf numFmtId="0" fontId="18" fillId="9" borderId="10" xfId="18" applyFont="1" applyFill="1" applyBorder="1" applyProtection="1">
      <protection hidden="1"/>
    </xf>
    <xf numFmtId="0" fontId="18" fillId="9" borderId="11" xfId="18" applyFont="1" applyFill="1" applyBorder="1" applyProtection="1">
      <protection hidden="1"/>
    </xf>
    <xf numFmtId="0" fontId="0" fillId="5" borderId="12" xfId="0" applyFill="1" applyBorder="1"/>
    <xf numFmtId="0" fontId="33" fillId="18" borderId="7" xfId="18" applyFont="1" applyFill="1" applyBorder="1" applyAlignment="1" applyProtection="1">
      <alignment horizontal="left"/>
      <protection hidden="1"/>
    </xf>
    <xf numFmtId="0" fontId="33" fillId="18" borderId="7" xfId="18" applyFont="1" applyFill="1" applyBorder="1" applyAlignment="1" applyProtection="1">
      <alignment horizontal="center"/>
      <protection hidden="1"/>
    </xf>
    <xf numFmtId="0" fontId="33" fillId="18" borderId="8" xfId="18" applyFont="1" applyFill="1" applyBorder="1" applyAlignment="1" applyProtection="1">
      <alignment horizontal="center"/>
      <protection hidden="1"/>
    </xf>
    <xf numFmtId="0" fontId="18" fillId="9" borderId="8" xfId="18" applyFont="1" applyFill="1" applyBorder="1" applyAlignment="1" applyProtection="1">
      <alignment horizontal="left"/>
      <protection hidden="1"/>
    </xf>
    <xf numFmtId="0" fontId="18" fillId="0" borderId="0" xfId="18" applyFont="1" applyFill="1" applyBorder="1"/>
    <xf numFmtId="0" fontId="1" fillId="0" borderId="0" xfId="20" applyProtection="1">
      <protection hidden="1"/>
    </xf>
    <xf numFmtId="0" fontId="40" fillId="14" borderId="7" xfId="20" applyFont="1" applyFill="1" applyBorder="1" applyAlignment="1" applyProtection="1">
      <alignment vertical="center"/>
      <protection hidden="1"/>
    </xf>
    <xf numFmtId="0" fontId="40" fillId="14" borderId="13" xfId="20" applyFont="1" applyFill="1" applyBorder="1" applyProtection="1">
      <protection hidden="1"/>
    </xf>
    <xf numFmtId="0" fontId="22" fillId="5" borderId="2" xfId="20" applyFont="1" applyFill="1" applyBorder="1" applyProtection="1">
      <protection hidden="1"/>
    </xf>
    <xf numFmtId="0" fontId="22" fillId="5" borderId="3" xfId="20" applyFont="1" applyFill="1" applyBorder="1" applyProtection="1">
      <protection hidden="1"/>
    </xf>
    <xf numFmtId="0" fontId="22" fillId="5" borderId="4" xfId="20" applyFont="1" applyFill="1" applyBorder="1" applyProtection="1">
      <protection hidden="1"/>
    </xf>
    <xf numFmtId="0" fontId="22" fillId="0" borderId="0" xfId="20" applyFont="1" applyProtection="1">
      <protection hidden="1"/>
    </xf>
    <xf numFmtId="0" fontId="19" fillId="5" borderId="5" xfId="20" applyFont="1" applyFill="1" applyBorder="1" applyProtection="1">
      <protection hidden="1"/>
    </xf>
    <xf numFmtId="0" fontId="1" fillId="5" borderId="0" xfId="20" applyFill="1" applyBorder="1" applyProtection="1">
      <protection hidden="1"/>
    </xf>
    <xf numFmtId="0" fontId="19" fillId="5" borderId="0" xfId="20" applyFont="1" applyFill="1" applyBorder="1" applyProtection="1">
      <protection hidden="1"/>
    </xf>
    <xf numFmtId="0" fontId="19" fillId="5" borderId="6" xfId="20" applyFont="1" applyFill="1" applyBorder="1" applyProtection="1">
      <protection hidden="1"/>
    </xf>
    <xf numFmtId="0" fontId="19" fillId="0" borderId="0" xfId="20" applyFont="1" applyProtection="1">
      <protection hidden="1"/>
    </xf>
    <xf numFmtId="0" fontId="42" fillId="5" borderId="0" xfId="20" applyFont="1" applyFill="1" applyBorder="1" applyProtection="1">
      <protection hidden="1"/>
    </xf>
    <xf numFmtId="0" fontId="59" fillId="5" borderId="5" xfId="20" applyFont="1" applyFill="1" applyBorder="1" applyAlignment="1" applyProtection="1">
      <protection hidden="1"/>
    </xf>
    <xf numFmtId="0" fontId="60" fillId="5" borderId="0" xfId="20" applyFont="1" applyFill="1" applyBorder="1" applyAlignment="1" applyProtection="1">
      <protection hidden="1"/>
    </xf>
    <xf numFmtId="0" fontId="60" fillId="5" borderId="6" xfId="20" applyFont="1" applyFill="1" applyBorder="1" applyAlignment="1" applyProtection="1">
      <protection hidden="1"/>
    </xf>
    <xf numFmtId="0" fontId="19" fillId="5" borderId="5" xfId="20" applyFont="1" applyFill="1" applyBorder="1" applyAlignment="1" applyProtection="1">
      <protection hidden="1"/>
    </xf>
    <xf numFmtId="0" fontId="19" fillId="5" borderId="0" xfId="20" applyFont="1" applyFill="1" applyBorder="1" applyAlignment="1" applyProtection="1">
      <protection hidden="1"/>
    </xf>
    <xf numFmtId="0" fontId="19" fillId="5" borderId="6" xfId="20" applyFont="1" applyFill="1" applyBorder="1" applyAlignment="1" applyProtection="1">
      <protection hidden="1"/>
    </xf>
    <xf numFmtId="0" fontId="58" fillId="5" borderId="0" xfId="20" applyFont="1" applyFill="1" applyBorder="1" applyProtection="1">
      <protection hidden="1"/>
    </xf>
    <xf numFmtId="0" fontId="58" fillId="5" borderId="0" xfId="20" applyFont="1" applyFill="1" applyBorder="1" applyAlignment="1" applyProtection="1">
      <protection hidden="1"/>
    </xf>
    <xf numFmtId="0" fontId="53" fillId="5" borderId="0" xfId="20" applyFont="1" applyFill="1" applyBorder="1" applyProtection="1">
      <protection hidden="1"/>
    </xf>
    <xf numFmtId="0" fontId="42" fillId="8" borderId="8" xfId="20" applyFont="1" applyFill="1" applyBorder="1" applyProtection="1">
      <protection locked="0"/>
    </xf>
    <xf numFmtId="0" fontId="59" fillId="5" borderId="0" xfId="20" applyFont="1" applyFill="1" applyBorder="1" applyAlignment="1" applyProtection="1">
      <protection hidden="1"/>
    </xf>
    <xf numFmtId="0" fontId="59" fillId="5" borderId="6" xfId="20" applyFont="1" applyFill="1" applyBorder="1" applyAlignment="1" applyProtection="1">
      <protection hidden="1"/>
    </xf>
    <xf numFmtId="0" fontId="61" fillId="5" borderId="0" xfId="20" applyFont="1" applyFill="1" applyBorder="1" applyProtection="1">
      <protection hidden="1"/>
    </xf>
    <xf numFmtId="0" fontId="59" fillId="5" borderId="0" xfId="20" applyFont="1" applyFill="1" applyBorder="1" applyProtection="1">
      <protection hidden="1"/>
    </xf>
    <xf numFmtId="0" fontId="19" fillId="5" borderId="0" xfId="20" applyFont="1" applyFill="1" applyBorder="1" applyAlignment="1" applyProtection="1">
      <alignment horizontal="left"/>
      <protection hidden="1"/>
    </xf>
    <xf numFmtId="0" fontId="1" fillId="0" borderId="0" xfId="20"/>
    <xf numFmtId="0" fontId="19" fillId="5" borderId="0" xfId="20" applyFont="1" applyFill="1" applyBorder="1" applyAlignment="1" applyProtection="1">
      <alignment wrapText="1"/>
      <protection hidden="1"/>
    </xf>
    <xf numFmtId="0" fontId="19" fillId="5" borderId="6" xfId="20" applyFont="1" applyFill="1" applyBorder="1" applyAlignment="1" applyProtection="1">
      <alignment wrapText="1"/>
      <protection hidden="1"/>
    </xf>
    <xf numFmtId="0" fontId="19" fillId="5" borderId="0" xfId="20" applyFont="1" applyFill="1" applyBorder="1" applyAlignment="1" applyProtection="1">
      <alignment horizontal="center"/>
      <protection hidden="1"/>
    </xf>
    <xf numFmtId="0" fontId="19" fillId="5" borderId="15" xfId="20" applyFont="1" applyFill="1" applyBorder="1" applyProtection="1">
      <protection hidden="1"/>
    </xf>
    <xf numFmtId="0" fontId="19" fillId="5" borderId="12" xfId="20" applyFont="1" applyFill="1" applyBorder="1" applyProtection="1">
      <protection hidden="1"/>
    </xf>
    <xf numFmtId="0" fontId="19" fillId="5" borderId="16" xfId="20" applyFont="1" applyFill="1" applyBorder="1" applyProtection="1">
      <protection hidden="1"/>
    </xf>
    <xf numFmtId="0" fontId="46" fillId="13" borderId="7" xfId="20" applyFont="1" applyFill="1" applyBorder="1" applyProtection="1">
      <protection hidden="1"/>
    </xf>
    <xf numFmtId="0" fontId="46" fillId="13" borderId="13" xfId="20" applyFont="1" applyFill="1" applyBorder="1" applyProtection="1">
      <protection hidden="1"/>
    </xf>
    <xf numFmtId="0" fontId="42" fillId="5" borderId="12" xfId="20" applyFont="1" applyFill="1" applyBorder="1" applyAlignment="1" applyProtection="1">
      <protection hidden="1"/>
    </xf>
    <xf numFmtId="0" fontId="44" fillId="0" borderId="0" xfId="20" applyFont="1" applyProtection="1">
      <protection hidden="1"/>
    </xf>
    <xf numFmtId="0" fontId="19" fillId="21" borderId="8" xfId="20" applyFont="1" applyFill="1" applyBorder="1" applyProtection="1">
      <protection locked="0"/>
    </xf>
    <xf numFmtId="0" fontId="19" fillId="5" borderId="0" xfId="20" applyFont="1" applyFill="1" applyBorder="1" applyAlignment="1" applyProtection="1">
      <alignment vertical="top"/>
      <protection hidden="1"/>
    </xf>
    <xf numFmtId="0" fontId="19" fillId="5" borderId="0" xfId="20" applyFont="1" applyFill="1" applyBorder="1" applyAlignment="1" applyProtection="1">
      <alignment horizontal="left" wrapText="1"/>
      <protection hidden="1"/>
    </xf>
    <xf numFmtId="0" fontId="19" fillId="5" borderId="12" xfId="20" applyFont="1" applyFill="1" applyBorder="1" applyAlignment="1" applyProtection="1">
      <alignment vertical="top"/>
      <protection hidden="1"/>
    </xf>
    <xf numFmtId="0" fontId="42" fillId="5" borderId="0" xfId="20" applyFont="1" applyFill="1" applyBorder="1" applyAlignment="1" applyProtection="1">
      <alignment horizontal="left" wrapText="1"/>
      <protection hidden="1"/>
    </xf>
    <xf numFmtId="0" fontId="42" fillId="5" borderId="0" xfId="20" applyFont="1" applyFill="1" applyBorder="1" applyAlignment="1" applyProtection="1">
      <protection hidden="1"/>
    </xf>
    <xf numFmtId="0" fontId="19" fillId="5" borderId="3" xfId="20" applyFont="1" applyFill="1" applyBorder="1" applyAlignment="1" applyProtection="1">
      <protection locked="0"/>
    </xf>
    <xf numFmtId="0" fontId="19" fillId="5" borderId="9" xfId="20" applyFont="1" applyFill="1" applyBorder="1" applyAlignment="1" applyProtection="1">
      <protection locked="0"/>
    </xf>
    <xf numFmtId="0" fontId="19" fillId="8" borderId="9" xfId="20" applyFont="1" applyFill="1" applyBorder="1" applyAlignment="1" applyProtection="1">
      <protection locked="0"/>
    </xf>
    <xf numFmtId="0" fontId="19" fillId="5" borderId="0" xfId="20" applyFont="1" applyFill="1" applyBorder="1" applyAlignment="1" applyProtection="1">
      <protection locked="0"/>
    </xf>
    <xf numFmtId="0" fontId="19" fillId="5" borderId="10" xfId="20" applyFont="1" applyFill="1" applyBorder="1" applyAlignment="1" applyProtection="1">
      <protection locked="0"/>
    </xf>
    <xf numFmtId="0" fontId="19" fillId="8" borderId="10" xfId="20" applyFont="1" applyFill="1" applyBorder="1" applyAlignment="1" applyProtection="1">
      <protection locked="0"/>
    </xf>
    <xf numFmtId="0" fontId="19" fillId="5" borderId="12" xfId="20" applyFont="1" applyFill="1" applyBorder="1" applyAlignment="1" applyProtection="1">
      <protection locked="0"/>
    </xf>
    <xf numFmtId="0" fontId="19" fillId="5" borderId="11" xfId="20" applyFont="1" applyFill="1" applyBorder="1" applyAlignment="1" applyProtection="1">
      <protection locked="0"/>
    </xf>
    <xf numFmtId="0" fontId="19" fillId="8" borderId="11" xfId="20" applyFont="1" applyFill="1" applyBorder="1" applyAlignment="1" applyProtection="1">
      <protection locked="0"/>
    </xf>
    <xf numFmtId="0" fontId="46" fillId="13" borderId="14" xfId="20" applyFont="1" applyFill="1" applyBorder="1" applyProtection="1">
      <protection hidden="1"/>
    </xf>
    <xf numFmtId="0" fontId="42" fillId="5" borderId="0" xfId="20" applyFont="1" applyFill="1" applyBorder="1" applyAlignment="1" applyProtection="1">
      <alignment horizontal="left"/>
      <protection hidden="1"/>
    </xf>
    <xf numFmtId="0" fontId="42" fillId="5" borderId="12" xfId="20" applyFont="1" applyFill="1" applyBorder="1" applyAlignment="1" applyProtection="1">
      <alignment horizontal="left"/>
      <protection hidden="1"/>
    </xf>
    <xf numFmtId="0" fontId="42" fillId="5" borderId="0" xfId="20" applyFont="1" applyFill="1" applyBorder="1" applyAlignment="1" applyProtection="1">
      <alignment horizontal="right"/>
      <protection hidden="1"/>
    </xf>
    <xf numFmtId="0" fontId="19" fillId="5" borderId="3" xfId="20" applyFont="1" applyFill="1" applyBorder="1" applyProtection="1">
      <protection hidden="1"/>
    </xf>
    <xf numFmtId="0" fontId="19" fillId="5" borderId="3" xfId="20" applyFont="1" applyFill="1" applyBorder="1" applyAlignment="1" applyProtection="1">
      <alignment horizontal="left"/>
      <protection hidden="1"/>
    </xf>
    <xf numFmtId="0" fontId="22" fillId="5" borderId="5" xfId="20" applyFont="1" applyFill="1" applyBorder="1" applyProtection="1">
      <protection hidden="1"/>
    </xf>
    <xf numFmtId="0" fontId="22" fillId="5" borderId="0" xfId="20" applyFont="1" applyFill="1" applyBorder="1" applyProtection="1">
      <protection hidden="1"/>
    </xf>
    <xf numFmtId="0" fontId="22" fillId="5" borderId="6" xfId="20" applyFont="1" applyFill="1" applyBorder="1" applyProtection="1">
      <protection hidden="1"/>
    </xf>
    <xf numFmtId="0" fontId="42" fillId="5" borderId="12" xfId="20" applyFont="1" applyFill="1" applyBorder="1" applyAlignment="1" applyProtection="1">
      <alignment horizontal="right"/>
      <protection hidden="1"/>
    </xf>
    <xf numFmtId="0" fontId="19" fillId="5" borderId="3" xfId="20" applyFont="1" applyFill="1" applyBorder="1" applyAlignment="1" applyProtection="1">
      <protection hidden="1"/>
    </xf>
    <xf numFmtId="0" fontId="57" fillId="8" borderId="2" xfId="20" applyFont="1" applyFill="1" applyBorder="1" applyAlignment="1" applyProtection="1">
      <protection locked="0"/>
    </xf>
    <xf numFmtId="0" fontId="57" fillId="8" borderId="3" xfId="20" applyFont="1" applyFill="1" applyBorder="1" applyAlignment="1" applyProtection="1">
      <protection locked="0"/>
    </xf>
    <xf numFmtId="0" fontId="57" fillId="8" borderId="4" xfId="20" applyFont="1" applyFill="1" applyBorder="1" applyAlignment="1" applyProtection="1">
      <protection locked="0"/>
    </xf>
    <xf numFmtId="0" fontId="57" fillId="8" borderId="5" xfId="20" applyFont="1" applyFill="1" applyBorder="1" applyAlignment="1" applyProtection="1">
      <protection locked="0"/>
    </xf>
    <xf numFmtId="0" fontId="57" fillId="8" borderId="0" xfId="20" applyFont="1" applyFill="1" applyBorder="1" applyAlignment="1" applyProtection="1">
      <protection locked="0"/>
    </xf>
    <xf numFmtId="0" fontId="57" fillId="8" borderId="6" xfId="20" applyFont="1" applyFill="1" applyBorder="1" applyAlignment="1" applyProtection="1">
      <protection locked="0"/>
    </xf>
    <xf numFmtId="0" fontId="19" fillId="5" borderId="12" xfId="20" applyFont="1" applyFill="1" applyBorder="1" applyAlignment="1" applyProtection="1">
      <protection hidden="1"/>
    </xf>
    <xf numFmtId="0" fontId="57" fillId="8" borderId="15" xfId="20" applyFont="1" applyFill="1" applyBorder="1" applyAlignment="1" applyProtection="1">
      <protection locked="0"/>
    </xf>
    <xf numFmtId="0" fontId="57" fillId="8" borderId="12" xfId="20" applyFont="1" applyFill="1" applyBorder="1" applyAlignment="1" applyProtection="1">
      <protection locked="0"/>
    </xf>
    <xf numFmtId="0" fontId="57" fillId="8" borderId="16" xfId="20" applyFont="1" applyFill="1" applyBorder="1" applyAlignment="1" applyProtection="1">
      <protection locked="0"/>
    </xf>
    <xf numFmtId="0" fontId="40" fillId="22" borderId="7" xfId="20" applyFont="1" applyFill="1" applyBorder="1" applyAlignment="1" applyProtection="1">
      <alignment vertical="center"/>
    </xf>
    <xf numFmtId="0" fontId="40" fillId="22" borderId="13" xfId="20" applyFont="1" applyFill="1" applyBorder="1" applyProtection="1"/>
    <xf numFmtId="0" fontId="40" fillId="22" borderId="14" xfId="20" applyFont="1" applyFill="1" applyBorder="1" applyProtection="1"/>
    <xf numFmtId="0" fontId="19" fillId="0" borderId="0" xfId="20" applyFont="1"/>
    <xf numFmtId="0" fontId="22" fillId="23" borderId="5" xfId="20" applyFont="1" applyFill="1" applyBorder="1" applyProtection="1">
      <protection hidden="1"/>
    </xf>
    <xf numFmtId="0" fontId="22" fillId="23" borderId="0" xfId="20" applyFont="1" applyFill="1" applyBorder="1" applyProtection="1">
      <protection hidden="1"/>
    </xf>
    <xf numFmtId="0" fontId="22" fillId="23" borderId="6" xfId="20" applyFont="1" applyFill="1" applyBorder="1" applyProtection="1">
      <protection hidden="1"/>
    </xf>
    <xf numFmtId="0" fontId="42" fillId="23" borderId="0" xfId="20" applyFont="1" applyFill="1" applyBorder="1" applyProtection="1">
      <protection hidden="1"/>
    </xf>
    <xf numFmtId="0" fontId="19" fillId="23" borderId="0" xfId="20" applyFont="1" applyFill="1" applyBorder="1" applyProtection="1">
      <protection hidden="1"/>
    </xf>
    <xf numFmtId="0" fontId="19" fillId="23" borderId="6" xfId="20" applyFont="1" applyFill="1" applyBorder="1" applyProtection="1">
      <protection hidden="1"/>
    </xf>
    <xf numFmtId="0" fontId="19" fillId="23" borderId="5" xfId="20" applyFont="1" applyFill="1" applyBorder="1" applyProtection="1">
      <protection hidden="1"/>
    </xf>
    <xf numFmtId="0" fontId="19" fillId="23" borderId="6" xfId="20" applyFont="1" applyFill="1" applyBorder="1" applyAlignment="1" applyProtection="1">
      <protection hidden="1"/>
    </xf>
    <xf numFmtId="0" fontId="41" fillId="3" borderId="0" xfId="20" applyFont="1" applyFill="1" applyBorder="1" applyAlignment="1" applyProtection="1">
      <protection hidden="1"/>
    </xf>
    <xf numFmtId="0" fontId="42" fillId="23" borderId="12" xfId="20" applyFont="1" applyFill="1" applyBorder="1" applyAlignment="1" applyProtection="1">
      <alignment horizontal="right"/>
      <protection hidden="1"/>
    </xf>
    <xf numFmtId="0" fontId="19" fillId="23" borderId="3" xfId="20" applyFont="1" applyFill="1" applyBorder="1" applyAlignment="1" applyProtection="1">
      <protection hidden="1"/>
    </xf>
    <xf numFmtId="0" fontId="19" fillId="23" borderId="4" xfId="20" applyFont="1" applyFill="1" applyBorder="1" applyProtection="1">
      <protection hidden="1"/>
    </xf>
    <xf numFmtId="0" fontId="56" fillId="8" borderId="9" xfId="20" applyFont="1" applyFill="1" applyBorder="1" applyAlignment="1" applyProtection="1">
      <protection locked="0"/>
    </xf>
    <xf numFmtId="0" fontId="56" fillId="8" borderId="2" xfId="20" applyFont="1" applyFill="1" applyBorder="1" applyAlignment="1" applyProtection="1">
      <protection locked="0"/>
    </xf>
    <xf numFmtId="0" fontId="19" fillId="23" borderId="0" xfId="20" applyFont="1" applyFill="1" applyBorder="1" applyAlignment="1" applyProtection="1">
      <protection hidden="1"/>
    </xf>
    <xf numFmtId="0" fontId="56" fillId="8" borderId="10" xfId="20" applyFont="1" applyFill="1" applyBorder="1" applyAlignment="1" applyProtection="1">
      <protection locked="0"/>
    </xf>
    <xf numFmtId="0" fontId="56" fillId="8" borderId="5" xfId="20" applyFont="1" applyFill="1" applyBorder="1" applyAlignment="1" applyProtection="1">
      <protection locked="0"/>
    </xf>
    <xf numFmtId="0" fontId="19" fillId="23" borderId="12" xfId="20" applyFont="1" applyFill="1" applyBorder="1" applyAlignment="1" applyProtection="1">
      <protection hidden="1"/>
    </xf>
    <xf numFmtId="0" fontId="19" fillId="23" borderId="16" xfId="20" applyFont="1" applyFill="1" applyBorder="1" applyProtection="1">
      <protection hidden="1"/>
    </xf>
    <xf numFmtId="0" fontId="56" fillId="8" borderId="11" xfId="20" applyFont="1" applyFill="1" applyBorder="1" applyAlignment="1" applyProtection="1">
      <protection locked="0"/>
    </xf>
    <xf numFmtId="0" fontId="56" fillId="8" borderId="15" xfId="20" applyFont="1" applyFill="1" applyBorder="1" applyAlignment="1" applyProtection="1">
      <protection locked="0"/>
    </xf>
    <xf numFmtId="0" fontId="42" fillId="23" borderId="12" xfId="20" applyFont="1" applyFill="1" applyBorder="1" applyAlignment="1" applyProtection="1">
      <protection hidden="1"/>
    </xf>
    <xf numFmtId="0" fontId="19" fillId="23" borderId="16" xfId="20" applyFont="1" applyFill="1" applyBorder="1" applyAlignment="1" applyProtection="1">
      <protection hidden="1"/>
    </xf>
    <xf numFmtId="0" fontId="19" fillId="23" borderId="0" xfId="20" applyFont="1" applyFill="1" applyBorder="1" applyProtection="1">
      <protection locked="0"/>
    </xf>
    <xf numFmtId="0" fontId="67" fillId="8" borderId="9" xfId="20" applyFont="1" applyFill="1" applyBorder="1" applyProtection="1">
      <protection locked="0"/>
    </xf>
    <xf numFmtId="0" fontId="65" fillId="8" borderId="3" xfId="20" applyFont="1" applyFill="1" applyBorder="1" applyProtection="1">
      <protection locked="0"/>
    </xf>
    <xf numFmtId="0" fontId="68" fillId="8" borderId="9" xfId="20" applyFont="1" applyFill="1" applyBorder="1" applyProtection="1">
      <protection locked="0"/>
    </xf>
    <xf numFmtId="0" fontId="67" fillId="8" borderId="10" xfId="20" applyFont="1" applyFill="1" applyBorder="1" applyProtection="1">
      <protection locked="0"/>
    </xf>
    <xf numFmtId="0" fontId="65" fillId="8" borderId="0" xfId="20" applyFont="1" applyFill="1" applyBorder="1" applyProtection="1">
      <protection locked="0"/>
    </xf>
    <xf numFmtId="0" fontId="68" fillId="8" borderId="10" xfId="20" applyFont="1" applyFill="1" applyBorder="1" applyProtection="1">
      <protection locked="0"/>
    </xf>
    <xf numFmtId="0" fontId="19" fillId="23" borderId="12" xfId="20" applyFont="1" applyFill="1" applyBorder="1" applyProtection="1">
      <protection locked="0"/>
    </xf>
    <xf numFmtId="0" fontId="19" fillId="23" borderId="16" xfId="20" applyFont="1" applyFill="1" applyBorder="1" applyProtection="1">
      <protection locked="0"/>
    </xf>
    <xf numFmtId="0" fontId="67" fillId="8" borderId="11" xfId="20" applyFont="1" applyFill="1" applyBorder="1" applyProtection="1">
      <protection locked="0"/>
    </xf>
    <xf numFmtId="0" fontId="65" fillId="8" borderId="12" xfId="20" applyFont="1" applyFill="1" applyBorder="1" applyProtection="1">
      <protection locked="0"/>
    </xf>
    <xf numFmtId="0" fontId="68" fillId="8" borderId="11" xfId="20" applyFont="1" applyFill="1" applyBorder="1" applyProtection="1">
      <protection locked="0"/>
    </xf>
    <xf numFmtId="0" fontId="19" fillId="23" borderId="0" xfId="20" applyFont="1" applyFill="1" applyBorder="1" applyAlignment="1" applyProtection="1">
      <alignment horizontal="center"/>
      <protection hidden="1"/>
    </xf>
    <xf numFmtId="0" fontId="42" fillId="23" borderId="0" xfId="20" applyFont="1" applyFill="1" applyBorder="1" applyAlignment="1" applyProtection="1">
      <protection hidden="1"/>
    </xf>
    <xf numFmtId="0" fontId="19" fillId="23" borderId="12" xfId="20" applyFont="1" applyFill="1" applyBorder="1" applyAlignment="1" applyProtection="1">
      <alignment horizontal="center"/>
      <protection hidden="1"/>
    </xf>
    <xf numFmtId="0" fontId="69" fillId="8" borderId="9" xfId="20" applyFont="1" applyFill="1" applyBorder="1" applyAlignment="1" applyProtection="1">
      <alignment horizontal="left"/>
      <protection locked="0"/>
    </xf>
    <xf numFmtId="0" fontId="65" fillId="8" borderId="9" xfId="20" applyFont="1" applyFill="1" applyBorder="1" applyAlignment="1" applyProtection="1">
      <alignment horizontal="left"/>
      <protection locked="0"/>
    </xf>
    <xf numFmtId="0" fontId="45" fillId="8" borderId="9" xfId="20" applyFont="1" applyFill="1" applyBorder="1" applyAlignment="1" applyProtection="1">
      <alignment horizontal="center"/>
      <protection locked="0"/>
    </xf>
    <xf numFmtId="0" fontId="69" fillId="8" borderId="10" xfId="20" applyFont="1" applyFill="1" applyBorder="1" applyAlignment="1" applyProtection="1">
      <alignment horizontal="left"/>
      <protection locked="0"/>
    </xf>
    <xf numFmtId="0" fontId="65" fillId="8" borderId="10" xfId="20" applyFont="1" applyFill="1" applyBorder="1" applyAlignment="1" applyProtection="1">
      <alignment horizontal="left"/>
      <protection locked="0"/>
    </xf>
    <xf numFmtId="0" fontId="45" fillId="8" borderId="10" xfId="20" applyFont="1" applyFill="1" applyBorder="1" applyAlignment="1" applyProtection="1">
      <alignment horizontal="center"/>
      <protection locked="0"/>
    </xf>
    <xf numFmtId="0" fontId="19" fillId="23" borderId="12" xfId="20" applyFont="1" applyFill="1" applyBorder="1" applyProtection="1">
      <protection hidden="1"/>
    </xf>
    <xf numFmtId="0" fontId="69" fillId="8" borderId="11" xfId="20" applyFont="1" applyFill="1" applyBorder="1" applyAlignment="1" applyProtection="1">
      <alignment horizontal="left"/>
      <protection locked="0"/>
    </xf>
    <xf numFmtId="0" fontId="65" fillId="8" borderId="11" xfId="20" applyFont="1" applyFill="1" applyBorder="1" applyAlignment="1" applyProtection="1">
      <alignment horizontal="left"/>
      <protection locked="0"/>
    </xf>
    <xf numFmtId="0" fontId="45" fillId="8" borderId="11" xfId="20" applyFont="1" applyFill="1" applyBorder="1" applyAlignment="1" applyProtection="1">
      <alignment horizontal="center"/>
      <protection locked="0"/>
    </xf>
    <xf numFmtId="0" fontId="42" fillId="23" borderId="0" xfId="20" applyFont="1" applyFill="1" applyBorder="1" applyAlignment="1" applyProtection="1">
      <alignment horizontal="left"/>
      <protection hidden="1"/>
    </xf>
    <xf numFmtId="0" fontId="19" fillId="23" borderId="0" xfId="20" applyFont="1" applyFill="1" applyBorder="1" applyAlignment="1" applyProtection="1">
      <alignment horizontal="left"/>
      <protection hidden="1"/>
    </xf>
    <xf numFmtId="0" fontId="41" fillId="23" borderId="0" xfId="20" applyFont="1" applyFill="1" applyBorder="1" applyAlignment="1" applyProtection="1">
      <alignment horizontal="left" wrapText="1"/>
      <protection hidden="1"/>
    </xf>
    <xf numFmtId="0" fontId="19" fillId="8" borderId="2" xfId="20" applyFont="1" applyFill="1" applyBorder="1" applyAlignment="1" applyProtection="1">
      <alignment horizontal="left"/>
      <protection hidden="1"/>
    </xf>
    <xf numFmtId="0" fontId="19" fillId="8" borderId="3" xfId="20" applyFont="1" applyFill="1" applyBorder="1" applyAlignment="1" applyProtection="1">
      <alignment horizontal="center"/>
      <protection hidden="1"/>
    </xf>
    <xf numFmtId="0" fontId="19" fillId="8" borderId="4" xfId="20" applyFont="1" applyFill="1" applyBorder="1" applyAlignment="1" applyProtection="1">
      <alignment horizontal="center"/>
      <protection hidden="1"/>
    </xf>
    <xf numFmtId="0" fontId="19" fillId="23" borderId="0" xfId="20" applyFont="1" applyFill="1" applyBorder="1" applyAlignment="1" applyProtection="1">
      <protection locked="0"/>
    </xf>
    <xf numFmtId="0" fontId="19" fillId="8" borderId="5" xfId="20" applyFont="1" applyFill="1" applyBorder="1" applyAlignment="1" applyProtection="1">
      <alignment horizontal="left"/>
      <protection hidden="1"/>
    </xf>
    <xf numFmtId="0" fontId="19" fillId="8" borderId="0" xfId="20" applyFont="1" applyFill="1" applyBorder="1" applyAlignment="1" applyProtection="1">
      <alignment horizontal="center"/>
      <protection hidden="1"/>
    </xf>
    <xf numFmtId="0" fontId="19" fillId="8" borderId="6" xfId="20" applyFont="1" applyFill="1" applyBorder="1" applyAlignment="1" applyProtection="1">
      <alignment horizontal="center"/>
      <protection hidden="1"/>
    </xf>
    <xf numFmtId="0" fontId="19" fillId="8" borderId="15" xfId="20" applyFont="1" applyFill="1" applyBorder="1" applyAlignment="1" applyProtection="1">
      <alignment horizontal="left"/>
      <protection hidden="1"/>
    </xf>
    <xf numFmtId="0" fontId="19" fillId="8" borderId="12" xfId="20" applyFont="1" applyFill="1" applyBorder="1" applyAlignment="1" applyProtection="1">
      <alignment horizontal="center"/>
      <protection hidden="1"/>
    </xf>
    <xf numFmtId="0" fontId="19" fillId="8" borderId="16" xfId="20" applyFont="1" applyFill="1" applyBorder="1" applyAlignment="1" applyProtection="1">
      <alignment horizontal="center"/>
      <protection hidden="1"/>
    </xf>
    <xf numFmtId="0" fontId="19" fillId="23" borderId="5" xfId="20" applyFont="1" applyFill="1" applyBorder="1" applyAlignment="1" applyProtection="1">
      <alignment horizontal="left"/>
      <protection hidden="1"/>
    </xf>
    <xf numFmtId="0" fontId="19" fillId="23" borderId="15" xfId="20" applyFont="1" applyFill="1" applyBorder="1" applyProtection="1">
      <protection hidden="1"/>
    </xf>
    <xf numFmtId="0" fontId="65" fillId="8" borderId="9" xfId="20" applyFont="1" applyFill="1" applyBorder="1" applyProtection="1">
      <protection locked="0"/>
    </xf>
    <xf numFmtId="0" fontId="65" fillId="8" borderId="10" xfId="20" applyFont="1" applyFill="1" applyBorder="1" applyProtection="1">
      <protection locked="0"/>
    </xf>
    <xf numFmtId="0" fontId="65" fillId="8" borderId="11" xfId="20" applyFont="1" applyFill="1" applyBorder="1" applyProtection="1">
      <protection locked="0"/>
    </xf>
    <xf numFmtId="0" fontId="14" fillId="0" borderId="0" xfId="3" applyFont="1" applyFill="1" applyBorder="1" applyAlignment="1" applyProtection="1">
      <alignment horizontal="center"/>
      <protection locked="0"/>
    </xf>
    <xf numFmtId="0" fontId="14" fillId="0" borderId="2" xfId="3" applyFont="1" applyFill="1" applyBorder="1" applyAlignment="1" applyProtection="1">
      <alignment horizontal="center"/>
      <protection locked="0"/>
    </xf>
    <xf numFmtId="0" fontId="14" fillId="0" borderId="4" xfId="3" applyFont="1" applyFill="1" applyBorder="1" applyAlignment="1" applyProtection="1">
      <alignment horizontal="center"/>
      <protection locked="0"/>
    </xf>
    <xf numFmtId="0" fontId="7" fillId="2" borderId="0" xfId="1" applyFill="1" applyAlignment="1" applyProtection="1">
      <alignment horizontal="left" vertical="center"/>
      <protection locked="0"/>
    </xf>
    <xf numFmtId="0" fontId="10" fillId="0" borderId="0" xfId="3" applyFont="1" applyFill="1" applyBorder="1" applyAlignment="1" applyProtection="1">
      <alignment horizontal="left" vertical="center" wrapText="1" indent="1"/>
      <protection locked="0"/>
    </xf>
    <xf numFmtId="0" fontId="14" fillId="0" borderId="6" xfId="3" applyFont="1" applyFill="1" applyBorder="1" applyAlignment="1" applyProtection="1">
      <alignment horizontal="center"/>
      <protection locked="0"/>
    </xf>
    <xf numFmtId="0" fontId="14" fillId="0" borderId="0" xfId="3" applyFont="1" applyFill="1" applyBorder="1" applyAlignment="1" applyProtection="1">
      <alignment horizontal="center"/>
      <protection hidden="1"/>
    </xf>
    <xf numFmtId="0" fontId="14" fillId="0" borderId="6" xfId="3" applyFont="1" applyFill="1" applyBorder="1" applyAlignment="1" applyProtection="1">
      <alignment horizontal="center"/>
      <protection hidden="1"/>
    </xf>
    <xf numFmtId="0" fontId="14" fillId="0" borderId="0" xfId="3" applyFont="1" applyFill="1" applyBorder="1" applyAlignment="1" applyProtection="1">
      <alignment horizontal="left" wrapText="1"/>
      <protection locked="0"/>
    </xf>
    <xf numFmtId="0" fontId="18" fillId="0" borderId="0" xfId="3" applyFont="1" applyFill="1" applyBorder="1" applyAlignment="1" applyProtection="1">
      <alignment horizontal="left" wrapText="1"/>
      <protection locked="0"/>
    </xf>
    <xf numFmtId="0" fontId="18" fillId="0" borderId="6" xfId="3" applyFont="1" applyFill="1" applyBorder="1" applyAlignment="1" applyProtection="1">
      <alignment horizontal="left" wrapText="1"/>
      <protection locked="0"/>
    </xf>
    <xf numFmtId="0" fontId="20" fillId="0" borderId="0" xfId="3" applyFont="1" applyFill="1" applyBorder="1" applyAlignment="1" applyProtection="1">
      <alignment horizontal="center"/>
      <protection locked="0"/>
    </xf>
    <xf numFmtId="0" fontId="14" fillId="0" borderId="0" xfId="3" applyFont="1" applyFill="1" applyBorder="1" applyAlignment="1" applyProtection="1">
      <alignment horizontal="left"/>
      <protection locked="0"/>
    </xf>
    <xf numFmtId="0" fontId="14" fillId="0" borderId="6" xfId="3" applyFont="1" applyFill="1" applyBorder="1" applyAlignment="1" applyProtection="1">
      <alignment horizontal="left"/>
      <protection locked="0"/>
    </xf>
    <xf numFmtId="0" fontId="20" fillId="0" borderId="17" xfId="3" applyFont="1" applyFill="1" applyBorder="1" applyAlignment="1" applyProtection="1">
      <alignment horizontal="center"/>
      <protection locked="0"/>
    </xf>
    <xf numFmtId="0" fontId="14" fillId="0" borderId="6" xfId="3" applyFont="1" applyFill="1" applyBorder="1" applyAlignment="1" applyProtection="1">
      <alignment horizontal="left" wrapText="1"/>
      <protection locked="0"/>
    </xf>
    <xf numFmtId="0" fontId="14" fillId="0" borderId="3" xfId="3" applyFont="1" applyFill="1" applyBorder="1" applyAlignment="1" applyProtection="1">
      <alignment horizontal="center"/>
      <protection locked="0"/>
    </xf>
    <xf numFmtId="0" fontId="14" fillId="0" borderId="0" xfId="3" applyFont="1" applyFill="1" applyBorder="1" applyAlignment="1" applyProtection="1">
      <alignment wrapText="1"/>
      <protection locked="0"/>
    </xf>
    <xf numFmtId="0" fontId="18" fillId="0" borderId="0" xfId="3" applyFont="1" applyFill="1" applyBorder="1" applyAlignment="1" applyProtection="1">
      <alignment wrapText="1"/>
      <protection locked="0"/>
    </xf>
    <xf numFmtId="0" fontId="18" fillId="0" borderId="6" xfId="3" applyFont="1" applyFill="1" applyBorder="1" applyAlignment="1" applyProtection="1">
      <alignment wrapText="1"/>
      <protection locked="0"/>
    </xf>
    <xf numFmtId="0" fontId="20" fillId="7" borderId="7" xfId="3" applyFont="1" applyFill="1" applyBorder="1" applyAlignment="1" applyProtection="1">
      <alignment horizontal="center"/>
      <protection locked="0"/>
    </xf>
    <xf numFmtId="0" fontId="20" fillId="7" borderId="13" xfId="3" applyFont="1" applyFill="1" applyBorder="1" applyAlignment="1" applyProtection="1">
      <alignment horizontal="center"/>
      <protection locked="0"/>
    </xf>
    <xf numFmtId="0" fontId="20" fillId="7" borderId="14" xfId="3" applyFont="1" applyFill="1" applyBorder="1" applyAlignment="1" applyProtection="1">
      <alignment horizontal="center"/>
      <protection locked="0"/>
    </xf>
    <xf numFmtId="0" fontId="20" fillId="0" borderId="5" xfId="3" applyFont="1" applyFill="1" applyBorder="1" applyAlignment="1" applyProtection="1">
      <alignment horizontal="right" vertical="center" textRotation="90" wrapText="1"/>
      <protection locked="0"/>
    </xf>
    <xf numFmtId="0" fontId="42" fillId="23" borderId="0" xfId="20" applyFont="1" applyFill="1" applyBorder="1" applyAlignment="1" applyProtection="1">
      <alignment horizontal="left" wrapText="1"/>
      <protection hidden="1"/>
    </xf>
    <xf numFmtId="0" fontId="42" fillId="23" borderId="6" xfId="20" applyFont="1" applyFill="1" applyBorder="1" applyAlignment="1" applyProtection="1">
      <alignment horizontal="left" wrapText="1"/>
      <protection hidden="1"/>
    </xf>
    <xf numFmtId="0" fontId="42" fillId="23" borderId="12" xfId="20" applyFont="1" applyFill="1" applyBorder="1" applyAlignment="1" applyProtection="1">
      <alignment horizontal="left" wrapText="1"/>
      <protection hidden="1"/>
    </xf>
    <xf numFmtId="0" fontId="42" fillId="23" borderId="16" xfId="20" applyFont="1" applyFill="1" applyBorder="1" applyAlignment="1" applyProtection="1">
      <alignment horizontal="left" wrapText="1"/>
      <protection hidden="1"/>
    </xf>
    <xf numFmtId="0" fontId="19" fillId="23" borderId="0" xfId="20" applyFont="1" applyFill="1" applyBorder="1" applyAlignment="1" applyProtection="1">
      <alignment horizontal="center" vertical="center" wrapText="1"/>
      <protection hidden="1"/>
    </xf>
    <xf numFmtId="0" fontId="19" fillId="23" borderId="6" xfId="20" applyFont="1" applyFill="1" applyBorder="1" applyAlignment="1" applyProtection="1">
      <alignment horizontal="center" vertical="center" wrapText="1"/>
      <protection hidden="1"/>
    </xf>
    <xf numFmtId="0" fontId="19" fillId="23" borderId="0" xfId="20" applyFont="1" applyFill="1" applyBorder="1" applyAlignment="1" applyProtection="1">
      <alignment horizontal="left"/>
      <protection hidden="1"/>
    </xf>
    <xf numFmtId="0" fontId="41" fillId="22" borderId="5" xfId="20" applyFont="1" applyFill="1" applyBorder="1" applyAlignment="1" applyProtection="1">
      <alignment horizontal="center" vertical="center"/>
      <protection hidden="1"/>
    </xf>
    <xf numFmtId="0" fontId="41" fillId="15" borderId="0" xfId="20" applyFont="1" applyFill="1" applyBorder="1" applyAlignment="1" applyProtection="1">
      <alignment horizontal="left" wrapText="1"/>
      <protection hidden="1"/>
    </xf>
    <xf numFmtId="0" fontId="55" fillId="8" borderId="2" xfId="20" applyFont="1" applyFill="1" applyBorder="1" applyAlignment="1" applyProtection="1">
      <alignment horizontal="left"/>
      <protection locked="0"/>
    </xf>
    <xf numFmtId="0" fontId="55" fillId="8" borderId="4" xfId="20" applyFont="1" applyFill="1" applyBorder="1" applyAlignment="1" applyProtection="1">
      <alignment horizontal="left"/>
      <protection locked="0"/>
    </xf>
    <xf numFmtId="0" fontId="55" fillId="8" borderId="5" xfId="20" applyFont="1" applyFill="1" applyBorder="1" applyAlignment="1" applyProtection="1">
      <alignment horizontal="left"/>
      <protection locked="0"/>
    </xf>
    <xf numFmtId="0" fontId="55" fillId="8" borderId="6" xfId="20" applyFont="1" applyFill="1" applyBorder="1" applyAlignment="1" applyProtection="1">
      <alignment horizontal="left"/>
      <protection locked="0"/>
    </xf>
    <xf numFmtId="0" fontId="55" fillId="8" borderId="15" xfId="20" applyFont="1" applyFill="1" applyBorder="1" applyAlignment="1" applyProtection="1">
      <alignment horizontal="left"/>
      <protection locked="0"/>
    </xf>
    <xf numFmtId="0" fontId="55" fillId="8" borderId="16" xfId="20" applyFont="1" applyFill="1" applyBorder="1" applyAlignment="1" applyProtection="1">
      <alignment horizontal="left"/>
      <protection locked="0"/>
    </xf>
    <xf numFmtId="0" fontId="42" fillId="23" borderId="8" xfId="20" applyFont="1" applyFill="1" applyBorder="1" applyAlignment="1" applyProtection="1">
      <alignment horizontal="left" wrapText="1"/>
      <protection hidden="1"/>
    </xf>
    <xf numFmtId="0" fontId="19" fillId="23" borderId="0" xfId="20" applyFont="1" applyFill="1" applyBorder="1" applyAlignment="1" applyProtection="1">
      <alignment horizontal="center"/>
      <protection hidden="1"/>
    </xf>
    <xf numFmtId="0" fontId="42" fillId="23" borderId="8" xfId="20" applyFont="1" applyFill="1" applyBorder="1" applyAlignment="1" applyProtection="1">
      <alignment horizontal="center" wrapText="1"/>
      <protection hidden="1"/>
    </xf>
    <xf numFmtId="0" fontId="41" fillId="3" borderId="0" xfId="20" applyFont="1" applyFill="1" applyBorder="1" applyAlignment="1" applyProtection="1">
      <alignment horizontal="left"/>
      <protection hidden="1"/>
    </xf>
    <xf numFmtId="0" fontId="66" fillId="15" borderId="12" xfId="20" applyFont="1" applyFill="1" applyBorder="1" applyAlignment="1" applyProtection="1">
      <alignment horizontal="center"/>
      <protection hidden="1"/>
    </xf>
    <xf numFmtId="0" fontId="66" fillId="15" borderId="16" xfId="20" applyFont="1" applyFill="1" applyBorder="1" applyAlignment="1" applyProtection="1">
      <alignment horizontal="center"/>
      <protection hidden="1"/>
    </xf>
    <xf numFmtId="0" fontId="42" fillId="23" borderId="9" xfId="20" applyFont="1" applyFill="1" applyBorder="1" applyAlignment="1" applyProtection="1">
      <alignment horizontal="left" wrapText="1"/>
      <protection hidden="1"/>
    </xf>
    <xf numFmtId="0" fontId="19" fillId="5" borderId="0" xfId="20" applyFont="1" applyFill="1" applyBorder="1" applyAlignment="1" applyProtection="1">
      <alignment horizontal="center"/>
      <protection hidden="1"/>
    </xf>
    <xf numFmtId="0" fontId="41" fillId="15" borderId="0" xfId="20" applyFont="1" applyFill="1" applyBorder="1" applyAlignment="1" applyProtection="1">
      <alignment horizontal="left"/>
      <protection hidden="1"/>
    </xf>
    <xf numFmtId="0" fontId="42" fillId="23" borderId="12" xfId="20" applyFont="1" applyFill="1" applyBorder="1" applyAlignment="1" applyProtection="1">
      <alignment horizontal="left"/>
      <protection hidden="1"/>
    </xf>
    <xf numFmtId="0" fontId="42" fillId="23" borderId="12" xfId="20" applyFont="1" applyFill="1" applyBorder="1" applyAlignment="1" applyProtection="1">
      <alignment horizontal="center"/>
      <protection hidden="1"/>
    </xf>
    <xf numFmtId="0" fontId="19" fillId="5" borderId="12" xfId="20" applyFont="1" applyFill="1" applyBorder="1" applyAlignment="1" applyProtection="1">
      <alignment horizontal="left"/>
      <protection hidden="1"/>
    </xf>
    <xf numFmtId="0" fontId="19" fillId="8" borderId="15" xfId="20" applyFont="1" applyFill="1" applyBorder="1" applyAlignment="1" applyProtection="1">
      <alignment horizontal="left"/>
      <protection locked="0"/>
    </xf>
    <xf numFmtId="0" fontId="19" fillId="8" borderId="12" xfId="20" applyFont="1" applyFill="1" applyBorder="1" applyAlignment="1" applyProtection="1">
      <alignment horizontal="left"/>
      <protection locked="0"/>
    </xf>
    <xf numFmtId="0" fontId="19" fillId="8" borderId="16" xfId="20" applyFont="1" applyFill="1" applyBorder="1" applyAlignment="1" applyProtection="1">
      <alignment horizontal="left"/>
      <protection locked="0"/>
    </xf>
    <xf numFmtId="0" fontId="42" fillId="5" borderId="12" xfId="20" applyFont="1" applyFill="1" applyBorder="1" applyAlignment="1" applyProtection="1">
      <alignment horizontal="left"/>
      <protection hidden="1"/>
    </xf>
    <xf numFmtId="0" fontId="42" fillId="5" borderId="12" xfId="20" applyFont="1" applyFill="1" applyBorder="1" applyAlignment="1" applyProtection="1">
      <alignment horizontal="center"/>
      <protection hidden="1"/>
    </xf>
    <xf numFmtId="0" fontId="19" fillId="5" borderId="0" xfId="20" applyFont="1" applyFill="1" applyBorder="1" applyAlignment="1" applyProtection="1">
      <alignment horizontal="left"/>
      <protection hidden="1"/>
    </xf>
    <xf numFmtId="0" fontId="19" fillId="8" borderId="5" xfId="20" applyFont="1" applyFill="1" applyBorder="1" applyAlignment="1" applyProtection="1">
      <alignment horizontal="left"/>
      <protection locked="0"/>
    </xf>
    <xf numFmtId="0" fontId="19" fillId="8" borderId="0" xfId="20" applyFont="1" applyFill="1" applyBorder="1" applyAlignment="1" applyProtection="1">
      <alignment horizontal="left"/>
      <protection locked="0"/>
    </xf>
    <xf numFmtId="0" fontId="19" fillId="8" borderId="6" xfId="20" applyFont="1" applyFill="1" applyBorder="1" applyAlignment="1" applyProtection="1">
      <alignment horizontal="left"/>
      <protection locked="0"/>
    </xf>
    <xf numFmtId="0" fontId="42" fillId="5" borderId="0" xfId="20" applyFont="1" applyFill="1" applyBorder="1" applyAlignment="1" applyProtection="1">
      <alignment horizontal="left"/>
      <protection hidden="1"/>
    </xf>
    <xf numFmtId="0" fontId="19" fillId="5" borderId="3" xfId="20" applyFont="1" applyFill="1" applyBorder="1" applyAlignment="1" applyProtection="1">
      <alignment horizontal="left"/>
      <protection hidden="1"/>
    </xf>
    <xf numFmtId="0" fontId="19" fillId="8" borderId="2" xfId="20" applyFont="1" applyFill="1" applyBorder="1" applyAlignment="1" applyProtection="1">
      <alignment horizontal="left"/>
      <protection locked="0"/>
    </xf>
    <xf numFmtId="0" fontId="19" fillId="8" borderId="3" xfId="20" applyFont="1" applyFill="1" applyBorder="1" applyAlignment="1" applyProtection="1">
      <alignment horizontal="left"/>
      <protection locked="0"/>
    </xf>
    <xf numFmtId="0" fontId="19" fillId="8" borderId="4" xfId="20" applyFont="1" applyFill="1" applyBorder="1" applyAlignment="1" applyProtection="1">
      <alignment horizontal="left"/>
      <protection locked="0"/>
    </xf>
    <xf numFmtId="0" fontId="44" fillId="15" borderId="0" xfId="20" applyFont="1" applyFill="1" applyBorder="1" applyAlignment="1" applyProtection="1">
      <alignment horizontal="left" vertical="top" wrapText="1"/>
      <protection hidden="1"/>
    </xf>
    <xf numFmtId="0" fontId="42" fillId="5" borderId="0" xfId="20" applyFont="1" applyFill="1" applyBorder="1" applyAlignment="1" applyProtection="1">
      <alignment horizontal="left" wrapText="1"/>
      <protection hidden="1"/>
    </xf>
    <xf numFmtId="0" fontId="42" fillId="5" borderId="9" xfId="20" applyFont="1" applyFill="1" applyBorder="1" applyAlignment="1" applyProtection="1">
      <alignment horizontal="center" wrapText="1"/>
      <protection hidden="1"/>
    </xf>
    <xf numFmtId="0" fontId="42" fillId="5" borderId="11" xfId="20" applyFont="1" applyFill="1" applyBorder="1" applyAlignment="1" applyProtection="1">
      <alignment horizontal="center" wrapText="1"/>
      <protection hidden="1"/>
    </xf>
    <xf numFmtId="0" fontId="41" fillId="3" borderId="7" xfId="20" applyFont="1" applyFill="1" applyBorder="1" applyAlignment="1" applyProtection="1">
      <protection hidden="1"/>
    </xf>
    <xf numFmtId="0" fontId="41" fillId="3" borderId="14" xfId="20" applyFont="1" applyFill="1" applyBorder="1" applyAlignment="1" applyProtection="1">
      <protection hidden="1"/>
    </xf>
    <xf numFmtId="0" fontId="19" fillId="8" borderId="7" xfId="20" applyFont="1" applyFill="1" applyBorder="1" applyAlignment="1" applyProtection="1">
      <alignment horizontal="left"/>
      <protection hidden="1"/>
    </xf>
    <xf numFmtId="0" fontId="19" fillId="8" borderId="13" xfId="20" applyFont="1" applyFill="1" applyBorder="1" applyAlignment="1" applyProtection="1">
      <alignment horizontal="left"/>
      <protection hidden="1"/>
    </xf>
    <xf numFmtId="0" fontId="19" fillId="8" borderId="14" xfId="20" applyFont="1" applyFill="1" applyBorder="1" applyAlignment="1" applyProtection="1">
      <alignment horizontal="left"/>
      <protection hidden="1"/>
    </xf>
    <xf numFmtId="0" fontId="1" fillId="0" borderId="0" xfId="20" applyProtection="1">
      <protection hidden="1"/>
    </xf>
    <xf numFmtId="0" fontId="1" fillId="0" borderId="6" xfId="20" applyBorder="1" applyProtection="1">
      <protection hidden="1"/>
    </xf>
    <xf numFmtId="0" fontId="19" fillId="5" borderId="0" xfId="20" applyFont="1" applyFill="1" applyBorder="1" applyAlignment="1" applyProtection="1">
      <alignment horizontal="left" wrapText="1"/>
      <protection hidden="1"/>
    </xf>
    <xf numFmtId="0" fontId="19" fillId="5" borderId="0" xfId="20" applyFont="1" applyFill="1" applyBorder="1" applyAlignment="1" applyProtection="1">
      <alignment horizontal="center" vertical="top"/>
      <protection hidden="1"/>
    </xf>
    <xf numFmtId="0" fontId="19" fillId="5" borderId="6" xfId="20" applyFont="1" applyFill="1" applyBorder="1" applyAlignment="1" applyProtection="1">
      <alignment horizontal="center" vertical="top"/>
      <protection hidden="1"/>
    </xf>
    <xf numFmtId="0" fontId="65" fillId="8" borderId="5" xfId="20" applyFont="1" applyFill="1" applyBorder="1" applyAlignment="1" applyProtection="1">
      <alignment horizontal="left"/>
      <protection locked="0"/>
    </xf>
    <xf numFmtId="0" fontId="65" fillId="8" borderId="0" xfId="20" applyFont="1" applyFill="1" applyBorder="1" applyAlignment="1" applyProtection="1">
      <alignment horizontal="left"/>
      <protection locked="0"/>
    </xf>
    <xf numFmtId="0" fontId="55" fillId="8" borderId="0" xfId="20" applyFont="1" applyFill="1" applyBorder="1" applyAlignment="1" applyProtection="1">
      <alignment horizontal="left"/>
      <protection locked="0"/>
    </xf>
    <xf numFmtId="0" fontId="65" fillId="8" borderId="15" xfId="20" applyFont="1" applyFill="1" applyBorder="1" applyAlignment="1" applyProtection="1">
      <alignment horizontal="left"/>
      <protection locked="0"/>
    </xf>
    <xf numFmtId="0" fontId="65" fillId="8" borderId="12" xfId="20" applyFont="1" applyFill="1" applyBorder="1" applyAlignment="1" applyProtection="1">
      <alignment horizontal="left"/>
      <protection locked="0"/>
    </xf>
    <xf numFmtId="0" fontId="55" fillId="8" borderId="12" xfId="20" applyFont="1" applyFill="1" applyBorder="1" applyAlignment="1" applyProtection="1">
      <alignment horizontal="left"/>
      <protection locked="0"/>
    </xf>
    <xf numFmtId="0" fontId="19" fillId="5" borderId="5" xfId="20" applyFont="1" applyFill="1" applyBorder="1" applyAlignment="1" applyProtection="1">
      <alignment horizontal="center"/>
      <protection hidden="1"/>
    </xf>
    <xf numFmtId="0" fontId="19" fillId="5" borderId="6" xfId="20" applyFont="1" applyFill="1" applyBorder="1" applyAlignment="1" applyProtection="1">
      <alignment horizontal="center"/>
      <protection hidden="1"/>
    </xf>
    <xf numFmtId="0" fontId="65" fillId="8" borderId="2" xfId="20" applyFont="1" applyFill="1" applyBorder="1" applyAlignment="1" applyProtection="1">
      <alignment horizontal="left"/>
      <protection locked="0"/>
    </xf>
    <xf numFmtId="0" fontId="65" fillId="8" borderId="3" xfId="20" applyFont="1" applyFill="1" applyBorder="1" applyAlignment="1" applyProtection="1">
      <alignment horizontal="left"/>
      <protection locked="0"/>
    </xf>
    <xf numFmtId="0" fontId="55" fillId="8" borderId="3" xfId="20" applyFont="1" applyFill="1" applyBorder="1" applyAlignment="1" applyProtection="1">
      <alignment horizontal="left"/>
      <protection locked="0"/>
    </xf>
    <xf numFmtId="0" fontId="19" fillId="5" borderId="48" xfId="20" applyFont="1" applyFill="1" applyBorder="1" applyAlignment="1" applyProtection="1">
      <alignment horizontal="center"/>
      <protection hidden="1"/>
    </xf>
    <xf numFmtId="0" fontId="19" fillId="5" borderId="49" xfId="20" applyFont="1" applyFill="1" applyBorder="1" applyAlignment="1" applyProtection="1">
      <alignment horizontal="center"/>
      <protection hidden="1"/>
    </xf>
    <xf numFmtId="0" fontId="19" fillId="5" borderId="50" xfId="20" applyFont="1" applyFill="1" applyBorder="1" applyAlignment="1" applyProtection="1">
      <alignment horizontal="center"/>
      <protection hidden="1"/>
    </xf>
    <xf numFmtId="0" fontId="42" fillId="8" borderId="15" xfId="20" applyFont="1" applyFill="1" applyBorder="1" applyAlignment="1" applyProtection="1">
      <alignment horizontal="left"/>
      <protection locked="0"/>
    </xf>
    <xf numFmtId="0" fontId="42" fillId="8" borderId="16" xfId="20" applyFont="1" applyFill="1" applyBorder="1" applyAlignment="1" applyProtection="1">
      <alignment horizontal="left"/>
      <protection locked="0"/>
    </xf>
    <xf numFmtId="0" fontId="61" fillId="5" borderId="0" xfId="20" applyFont="1" applyFill="1" applyBorder="1" applyAlignment="1" applyProtection="1">
      <alignment horizontal="left" wrapText="1"/>
      <protection hidden="1"/>
    </xf>
    <xf numFmtId="0" fontId="42" fillId="5" borderId="6" xfId="20" applyFont="1" applyFill="1" applyBorder="1" applyAlignment="1" applyProtection="1">
      <alignment horizontal="left" wrapText="1"/>
      <protection hidden="1"/>
    </xf>
    <xf numFmtId="0" fontId="19" fillId="5" borderId="46" xfId="20" applyFont="1" applyFill="1" applyBorder="1" applyAlignment="1" applyProtection="1">
      <alignment horizontal="center"/>
      <protection hidden="1"/>
    </xf>
    <xf numFmtId="0" fontId="19" fillId="5" borderId="47" xfId="20" applyFont="1" applyFill="1" applyBorder="1" applyAlignment="1" applyProtection="1">
      <alignment horizontal="center"/>
      <protection hidden="1"/>
    </xf>
    <xf numFmtId="0" fontId="42" fillId="8" borderId="5" xfId="20" applyFont="1" applyFill="1" applyBorder="1" applyAlignment="1" applyProtection="1">
      <alignment horizontal="left"/>
      <protection locked="0"/>
    </xf>
    <xf numFmtId="0" fontId="42" fillId="8" borderId="6" xfId="20" applyFont="1" applyFill="1" applyBorder="1" applyAlignment="1" applyProtection="1">
      <alignment horizontal="left"/>
      <protection locked="0"/>
    </xf>
    <xf numFmtId="0" fontId="41" fillId="3" borderId="7" xfId="20" applyFont="1" applyFill="1" applyBorder="1" applyAlignment="1" applyProtection="1">
      <alignment horizontal="center"/>
      <protection hidden="1"/>
    </xf>
    <xf numFmtId="0" fontId="41" fillId="3" borderId="14" xfId="20" applyFont="1" applyFill="1" applyBorder="1" applyAlignment="1" applyProtection="1">
      <alignment horizontal="center"/>
      <protection hidden="1"/>
    </xf>
    <xf numFmtId="0" fontId="59" fillId="5" borderId="0" xfId="20" applyFont="1" applyFill="1" applyBorder="1" applyAlignment="1" applyProtection="1">
      <alignment horizontal="left" wrapText="1"/>
      <protection hidden="1"/>
    </xf>
    <xf numFmtId="0" fontId="59" fillId="5" borderId="6" xfId="20" applyFont="1" applyFill="1" applyBorder="1" applyAlignment="1" applyProtection="1">
      <alignment horizontal="left" wrapText="1"/>
      <protection hidden="1"/>
    </xf>
    <xf numFmtId="0" fontId="19" fillId="5" borderId="43" xfId="20" applyFont="1" applyFill="1" applyBorder="1" applyAlignment="1" applyProtection="1">
      <alignment horizontal="center"/>
      <protection hidden="1"/>
    </xf>
    <xf numFmtId="0" fontId="19" fillId="5" borderId="44" xfId="20" applyFont="1" applyFill="1" applyBorder="1" applyAlignment="1" applyProtection="1">
      <alignment horizontal="center"/>
      <protection hidden="1"/>
    </xf>
    <xf numFmtId="0" fontId="19" fillId="5" borderId="45" xfId="20" applyFont="1" applyFill="1" applyBorder="1" applyAlignment="1" applyProtection="1">
      <alignment horizontal="center"/>
      <protection hidden="1"/>
    </xf>
    <xf numFmtId="0" fontId="42" fillId="8" borderId="2" xfId="20" applyFont="1" applyFill="1" applyBorder="1" applyAlignment="1" applyProtection="1">
      <alignment horizontal="left"/>
      <protection locked="0"/>
    </xf>
    <xf numFmtId="0" fontId="42" fillId="8" borderId="4" xfId="20" applyFont="1" applyFill="1" applyBorder="1" applyAlignment="1" applyProtection="1">
      <alignment horizontal="left"/>
      <protection locked="0"/>
    </xf>
    <xf numFmtId="0" fontId="19" fillId="24" borderId="42" xfId="20" applyFont="1" applyFill="1" applyBorder="1" applyAlignment="1" applyProtection="1">
      <alignment horizontal="left"/>
      <protection hidden="1"/>
    </xf>
    <xf numFmtId="0" fontId="41" fillId="27" borderId="7" xfId="20" applyFont="1" applyFill="1" applyBorder="1" applyAlignment="1" applyProtection="1">
      <alignment horizontal="center"/>
      <protection hidden="1"/>
    </xf>
    <xf numFmtId="0" fontId="41" fillId="27" borderId="14" xfId="20" applyFont="1" applyFill="1" applyBorder="1" applyAlignment="1" applyProtection="1">
      <alignment horizontal="center"/>
      <protection hidden="1"/>
    </xf>
    <xf numFmtId="0" fontId="19" fillId="25" borderId="37" xfId="20" applyFont="1" applyFill="1" applyBorder="1" applyAlignment="1" applyProtection="1">
      <alignment horizontal="left"/>
      <protection hidden="1"/>
    </xf>
    <xf numFmtId="0" fontId="42" fillId="8" borderId="7" xfId="20" applyFont="1" applyFill="1" applyBorder="1" applyAlignment="1" applyProtection="1">
      <alignment horizontal="center"/>
      <protection locked="0"/>
    </xf>
    <xf numFmtId="0" fontId="42" fillId="8" borderId="14" xfId="20" applyFont="1" applyFill="1" applyBorder="1" applyAlignment="1" applyProtection="1">
      <alignment horizontal="center"/>
      <protection locked="0"/>
    </xf>
    <xf numFmtId="0" fontId="41" fillId="26" borderId="7" xfId="20" applyFont="1" applyFill="1" applyBorder="1" applyAlignment="1" applyProtection="1">
      <alignment horizontal="center"/>
      <protection hidden="1"/>
    </xf>
    <xf numFmtId="0" fontId="41" fillId="26" borderId="14" xfId="20" applyFont="1" applyFill="1" applyBorder="1" applyAlignment="1" applyProtection="1">
      <alignment horizontal="center"/>
      <protection hidden="1"/>
    </xf>
    <xf numFmtId="0" fontId="19" fillId="25" borderId="37" xfId="20" applyFont="1" applyFill="1" applyBorder="1" applyAlignment="1" applyProtection="1">
      <protection hidden="1"/>
    </xf>
    <xf numFmtId="0" fontId="19" fillId="4" borderId="39" xfId="20" applyFont="1" applyFill="1" applyBorder="1" applyAlignment="1" applyProtection="1">
      <alignment horizontal="left"/>
      <protection hidden="1"/>
    </xf>
    <xf numFmtId="0" fontId="19" fillId="4" borderId="40" xfId="20" applyFont="1" applyFill="1" applyBorder="1" applyAlignment="1" applyProtection="1">
      <alignment horizontal="left"/>
      <protection hidden="1"/>
    </xf>
    <xf numFmtId="0" fontId="19" fillId="4" borderId="41" xfId="20" applyFont="1" applyFill="1" applyBorder="1" applyAlignment="1" applyProtection="1">
      <alignment horizontal="left"/>
      <protection hidden="1"/>
    </xf>
    <xf numFmtId="0" fontId="41" fillId="20" borderId="7" xfId="20" applyFont="1" applyFill="1" applyBorder="1" applyAlignment="1" applyProtection="1">
      <alignment horizontal="center"/>
      <protection hidden="1"/>
    </xf>
    <xf numFmtId="0" fontId="41" fillId="20" borderId="14" xfId="20" applyFont="1" applyFill="1" applyBorder="1" applyAlignment="1" applyProtection="1">
      <alignment horizontal="center"/>
      <protection hidden="1"/>
    </xf>
    <xf numFmtId="0" fontId="19" fillId="24" borderId="36" xfId="20" applyFont="1" applyFill="1" applyBorder="1" applyAlignment="1" applyProtection="1">
      <alignment horizontal="left"/>
      <protection hidden="1"/>
    </xf>
    <xf numFmtId="0" fontId="19" fillId="5" borderId="0" xfId="20" applyFont="1" applyFill="1" applyBorder="1" applyAlignment="1" applyProtection="1">
      <protection hidden="1"/>
    </xf>
    <xf numFmtId="0" fontId="41" fillId="22" borderId="7" xfId="20" applyFont="1" applyFill="1" applyBorder="1" applyAlignment="1" applyProtection="1">
      <alignment horizontal="center"/>
      <protection hidden="1"/>
    </xf>
    <xf numFmtId="0" fontId="41" fillId="22" borderId="14" xfId="20" applyFont="1" applyFill="1" applyBorder="1" applyAlignment="1" applyProtection="1">
      <alignment horizontal="center"/>
      <protection hidden="1"/>
    </xf>
    <xf numFmtId="0" fontId="59" fillId="5" borderId="5" xfId="20" applyFont="1" applyFill="1" applyBorder="1" applyAlignment="1" applyProtection="1">
      <alignment horizontal="left" wrapText="1"/>
      <protection hidden="1"/>
    </xf>
    <xf numFmtId="0" fontId="41" fillId="15" borderId="7" xfId="20" applyFont="1" applyFill="1" applyBorder="1" applyAlignment="1" applyProtection="1">
      <alignment horizontal="center"/>
      <protection locked="0"/>
    </xf>
    <xf numFmtId="0" fontId="41" fillId="15" borderId="14" xfId="20" applyFont="1" applyFill="1" applyBorder="1" applyAlignment="1" applyProtection="1">
      <alignment horizontal="center"/>
      <protection locked="0"/>
    </xf>
    <xf numFmtId="0" fontId="61" fillId="5" borderId="6" xfId="20" applyFont="1" applyFill="1" applyBorder="1" applyAlignment="1" applyProtection="1">
      <alignment horizontal="left" wrapText="1"/>
      <protection hidden="1"/>
    </xf>
    <xf numFmtId="0" fontId="19" fillId="24" borderId="36" xfId="20" applyFont="1" applyFill="1" applyBorder="1" applyAlignment="1" applyProtection="1">
      <protection hidden="1"/>
    </xf>
    <xf numFmtId="0" fontId="19" fillId="5" borderId="3" xfId="20" applyFont="1" applyFill="1" applyBorder="1" applyAlignment="1" applyProtection="1">
      <alignment horizontal="center"/>
      <protection hidden="1"/>
    </xf>
    <xf numFmtId="0" fontId="58" fillId="5" borderId="0" xfId="20" applyFont="1" applyFill="1" applyBorder="1" applyAlignment="1" applyProtection="1">
      <alignment horizontal="left" wrapText="1"/>
      <protection hidden="1"/>
    </xf>
    <xf numFmtId="0" fontId="41" fillId="6" borderId="7" xfId="20" applyFont="1" applyFill="1" applyBorder="1" applyAlignment="1" applyProtection="1">
      <alignment horizontal="center"/>
      <protection hidden="1"/>
    </xf>
    <xf numFmtId="0" fontId="41" fillId="6" borderId="14" xfId="20" applyFont="1" applyFill="1" applyBorder="1" applyAlignment="1" applyProtection="1">
      <alignment horizontal="center"/>
      <protection hidden="1"/>
    </xf>
    <xf numFmtId="0" fontId="19" fillId="4" borderId="38" xfId="20" applyFont="1" applyFill="1" applyBorder="1" applyAlignment="1" applyProtection="1">
      <alignment horizontal="left"/>
      <protection hidden="1"/>
    </xf>
    <xf numFmtId="0" fontId="19" fillId="4" borderId="33" xfId="20" applyFont="1" applyFill="1" applyBorder="1" applyAlignment="1" applyProtection="1">
      <alignment horizontal="left"/>
      <protection hidden="1"/>
    </xf>
    <xf numFmtId="0" fontId="19" fillId="4" borderId="34" xfId="20" applyFont="1" applyFill="1" applyBorder="1" applyAlignment="1" applyProtection="1">
      <alignment horizontal="left"/>
      <protection hidden="1"/>
    </xf>
    <xf numFmtId="0" fontId="19" fillId="4" borderId="35" xfId="20" applyFont="1" applyFill="1" applyBorder="1" applyAlignment="1" applyProtection="1">
      <alignment horizontal="left"/>
      <protection hidden="1"/>
    </xf>
    <xf numFmtId="0" fontId="18" fillId="9" borderId="5" xfId="14" applyFont="1" applyFill="1" applyBorder="1" applyAlignment="1" applyProtection="1">
      <alignment horizontal="center"/>
      <protection hidden="1"/>
    </xf>
    <xf numFmtId="0" fontId="18" fillId="9" borderId="0" xfId="14" applyFont="1" applyFill="1" applyBorder="1" applyAlignment="1" applyProtection="1">
      <alignment horizontal="center"/>
      <protection hidden="1"/>
    </xf>
    <xf numFmtId="0" fontId="10" fillId="0" borderId="0" xfId="14" applyFont="1" applyFill="1" applyBorder="1" applyAlignment="1" applyProtection="1">
      <alignment horizontal="left" vertical="center" wrapText="1" indent="1"/>
      <protection locked="0"/>
    </xf>
    <xf numFmtId="0" fontId="32" fillId="3" borderId="2" xfId="14" applyFont="1" applyFill="1" applyBorder="1" applyAlignment="1" applyProtection="1">
      <alignment horizontal="left" vertical="center" indent="1"/>
      <protection locked="0"/>
    </xf>
    <xf numFmtId="0" fontId="32" fillId="3" borderId="4" xfId="14" applyFont="1" applyFill="1" applyBorder="1" applyAlignment="1" applyProtection="1">
      <alignment horizontal="left" vertical="center" indent="1"/>
      <protection locked="0"/>
    </xf>
    <xf numFmtId="0" fontId="32" fillId="3" borderId="15" xfId="14" applyFont="1" applyFill="1" applyBorder="1" applyAlignment="1" applyProtection="1">
      <alignment horizontal="left" vertical="center" indent="1"/>
      <protection locked="0"/>
    </xf>
    <xf numFmtId="0" fontId="32" fillId="3" borderId="16" xfId="14" applyFont="1" applyFill="1" applyBorder="1" applyAlignment="1" applyProtection="1">
      <alignment horizontal="left" vertical="center" indent="1"/>
      <protection locked="0"/>
    </xf>
    <xf numFmtId="0" fontId="18" fillId="9" borderId="0" xfId="14" applyFont="1" applyFill="1" applyBorder="1" applyAlignment="1" applyProtection="1">
      <alignment horizontal="left" wrapText="1" indent="1"/>
      <protection locked="0"/>
    </xf>
    <xf numFmtId="0" fontId="33" fillId="10" borderId="7" xfId="14" applyFont="1" applyFill="1" applyBorder="1" applyAlignment="1" applyProtection="1">
      <alignment horizontal="left" indent="1"/>
      <protection locked="0"/>
    </xf>
    <xf numFmtId="0" fontId="33" fillId="10" borderId="14" xfId="14" applyFont="1" applyFill="1" applyBorder="1" applyAlignment="1" applyProtection="1">
      <alignment horizontal="left" indent="1"/>
      <protection locked="0"/>
    </xf>
    <xf numFmtId="0" fontId="34" fillId="5" borderId="0" xfId="14" applyFont="1" applyFill="1" applyBorder="1" applyAlignment="1" applyProtection="1">
      <alignment horizontal="left" vertical="center" wrapText="1"/>
      <protection locked="0"/>
    </xf>
    <xf numFmtId="0" fontId="42" fillId="5" borderId="0" xfId="15" applyFont="1" applyFill="1" applyBorder="1" applyAlignment="1">
      <alignment horizontal="left" wrapText="1"/>
    </xf>
    <xf numFmtId="0" fontId="19" fillId="5" borderId="0" xfId="15" applyFont="1" applyFill="1" applyBorder="1" applyAlignment="1">
      <alignment horizontal="left" wrapText="1"/>
    </xf>
    <xf numFmtId="0" fontId="19" fillId="5" borderId="6" xfId="15" applyFont="1" applyFill="1" applyBorder="1" applyAlignment="1">
      <alignment horizontal="left" wrapText="1"/>
    </xf>
    <xf numFmtId="0" fontId="44" fillId="3" borderId="0" xfId="15" applyFont="1" applyFill="1" applyBorder="1" applyAlignment="1">
      <alignment horizontal="center" wrapText="1"/>
    </xf>
    <xf numFmtId="0" fontId="44" fillId="3" borderId="6" xfId="15" applyFont="1" applyFill="1" applyBorder="1" applyAlignment="1">
      <alignment horizontal="center" wrapText="1"/>
    </xf>
    <xf numFmtId="0" fontId="41" fillId="15" borderId="0" xfId="15" applyFont="1" applyFill="1" applyBorder="1" applyAlignment="1">
      <alignment horizontal="center"/>
    </xf>
    <xf numFmtId="0" fontId="41" fillId="15" borderId="6" xfId="15" applyFont="1" applyFill="1" applyBorder="1" applyAlignment="1">
      <alignment horizontal="center"/>
    </xf>
    <xf numFmtId="0" fontId="43" fillId="5" borderId="0" xfId="15" applyFont="1" applyFill="1" applyBorder="1" applyAlignment="1">
      <alignment horizontal="center" wrapText="1"/>
    </xf>
    <xf numFmtId="0" fontId="43" fillId="5" borderId="0" xfId="15" applyFont="1" applyFill="1" applyBorder="1" applyAlignment="1">
      <alignment horizontal="left"/>
    </xf>
    <xf numFmtId="0" fontId="38" fillId="3" borderId="20" xfId="14" applyFont="1" applyFill="1" applyBorder="1" applyAlignment="1" applyProtection="1">
      <alignment horizontal="left" vertical="center" wrapText="1" indent="1"/>
      <protection hidden="1"/>
    </xf>
    <xf numFmtId="0" fontId="38" fillId="3" borderId="21" xfId="14" applyFont="1" applyFill="1" applyBorder="1" applyAlignment="1" applyProtection="1">
      <alignment horizontal="left" vertical="center" wrapText="1" indent="1"/>
      <protection hidden="1"/>
    </xf>
    <xf numFmtId="0" fontId="38" fillId="3" borderId="22" xfId="14" applyFont="1" applyFill="1" applyBorder="1" applyAlignment="1" applyProtection="1">
      <alignment horizontal="left" vertical="center" wrapText="1" indent="1"/>
      <protection hidden="1"/>
    </xf>
    <xf numFmtId="0" fontId="38" fillId="3" borderId="19" xfId="14" applyFont="1" applyFill="1" applyBorder="1" applyAlignment="1" applyProtection="1">
      <alignment horizontal="left" vertical="center" wrapText="1" indent="1"/>
      <protection hidden="1"/>
    </xf>
    <xf numFmtId="0" fontId="39" fillId="10" borderId="22" xfId="14" applyFont="1" applyFill="1" applyBorder="1" applyAlignment="1" applyProtection="1">
      <alignment horizontal="left" vertical="center" wrapText="1" indent="1"/>
      <protection hidden="1"/>
    </xf>
    <xf numFmtId="0" fontId="39" fillId="10" borderId="0" xfId="14" applyFont="1" applyFill="1" applyBorder="1" applyAlignment="1" applyProtection="1">
      <alignment horizontal="left" vertical="center" wrapText="1" indent="1"/>
      <protection hidden="1"/>
    </xf>
    <xf numFmtId="0" fontId="41" fillId="3" borderId="7" xfId="15" applyFont="1" applyFill="1" applyBorder="1" applyAlignment="1" applyProtection="1">
      <alignment horizontal="left"/>
    </xf>
    <xf numFmtId="0" fontId="41" fillId="3" borderId="14" xfId="15" applyFont="1" applyFill="1" applyBorder="1" applyAlignment="1" applyProtection="1">
      <alignment horizontal="left"/>
    </xf>
    <xf numFmtId="0" fontId="41" fillId="15" borderId="7" xfId="15" applyFont="1" applyFill="1" applyBorder="1" applyAlignment="1">
      <alignment horizontal="left"/>
    </xf>
    <xf numFmtId="0" fontId="41" fillId="15" borderId="14" xfId="15" applyFont="1" applyFill="1" applyBorder="1" applyAlignment="1">
      <alignment horizontal="left"/>
    </xf>
    <xf numFmtId="0" fontId="43" fillId="5" borderId="6" xfId="15" applyFont="1" applyFill="1" applyBorder="1" applyAlignment="1">
      <alignment horizontal="center" wrapText="1"/>
    </xf>
    <xf numFmtId="0" fontId="33" fillId="9" borderId="0" xfId="16" applyFont="1" applyFill="1" applyBorder="1" applyAlignment="1" applyProtection="1">
      <alignment horizontal="left" wrapText="1"/>
      <protection locked="0"/>
    </xf>
    <xf numFmtId="0" fontId="10" fillId="0" borderId="5" xfId="16" applyFont="1" applyFill="1" applyBorder="1" applyAlignment="1" applyProtection="1">
      <alignment horizontal="left" vertical="center" wrapText="1" indent="1"/>
      <protection locked="0"/>
    </xf>
    <xf numFmtId="0" fontId="10" fillId="0" borderId="0" xfId="16" applyFont="1" applyFill="1" applyBorder="1" applyAlignment="1" applyProtection="1">
      <alignment horizontal="left" vertical="center" wrapText="1" indent="1"/>
      <protection locked="0"/>
    </xf>
    <xf numFmtId="0" fontId="10" fillId="0" borderId="15" xfId="16" applyFont="1" applyFill="1" applyBorder="1" applyAlignment="1" applyProtection="1">
      <alignment horizontal="left" vertical="center" wrapText="1" indent="1"/>
      <protection locked="0"/>
    </xf>
    <xf numFmtId="0" fontId="10" fillId="0" borderId="12" xfId="16" applyFont="1" applyFill="1" applyBorder="1" applyAlignment="1" applyProtection="1">
      <alignment horizontal="left" vertical="center" wrapText="1" indent="1"/>
      <protection locked="0"/>
    </xf>
    <xf numFmtId="0" fontId="32" fillId="3" borderId="24" xfId="16" applyFont="1" applyFill="1" applyBorder="1" applyAlignment="1" applyProtection="1">
      <alignment horizontal="left" indent="1"/>
      <protection locked="0"/>
    </xf>
    <xf numFmtId="0" fontId="33" fillId="10" borderId="24" xfId="16" applyFont="1" applyFill="1" applyBorder="1" applyAlignment="1" applyProtection="1">
      <alignment horizontal="left" vertical="center" indent="1"/>
      <protection locked="0"/>
    </xf>
    <xf numFmtId="0" fontId="32" fillId="15" borderId="24" xfId="16" applyFont="1" applyFill="1" applyBorder="1" applyAlignment="1" applyProtection="1">
      <alignment horizontal="left" vertical="center" indent="1"/>
      <protection locked="0"/>
    </xf>
    <xf numFmtId="0" fontId="18" fillId="9" borderId="5" xfId="16" applyFont="1" applyFill="1" applyBorder="1" applyAlignment="1" applyProtection="1">
      <alignment horizontal="center"/>
      <protection hidden="1"/>
    </xf>
    <xf numFmtId="0" fontId="18" fillId="9" borderId="0" xfId="16" applyFont="1" applyFill="1" applyBorder="1" applyAlignment="1" applyProtection="1">
      <alignment horizontal="center"/>
      <protection hidden="1"/>
    </xf>
    <xf numFmtId="0" fontId="18" fillId="9" borderId="0" xfId="16" applyFont="1" applyFill="1" applyBorder="1" applyAlignment="1" applyProtection="1">
      <alignment horizontal="left" wrapText="1"/>
      <protection locked="0"/>
    </xf>
    <xf numFmtId="0" fontId="18" fillId="9" borderId="6" xfId="16" applyFont="1" applyFill="1" applyBorder="1" applyAlignment="1" applyProtection="1">
      <alignment horizontal="left" wrapText="1"/>
      <protection locked="0"/>
    </xf>
    <xf numFmtId="0" fontId="27" fillId="9" borderId="0" xfId="16" applyFont="1" applyFill="1" applyBorder="1" applyAlignment="1" applyProtection="1">
      <alignment horizontal="left" wrapText="1"/>
      <protection locked="0"/>
    </xf>
    <xf numFmtId="0" fontId="27" fillId="9" borderId="6" xfId="16" applyFont="1" applyFill="1" applyBorder="1" applyAlignment="1" applyProtection="1">
      <alignment horizontal="left" wrapText="1"/>
      <protection locked="0"/>
    </xf>
    <xf numFmtId="0" fontId="18" fillId="9" borderId="0" xfId="18" applyFont="1" applyFill="1" applyBorder="1" applyAlignment="1" applyProtection="1">
      <alignment horizontal="left" wrapText="1"/>
      <protection hidden="1"/>
    </xf>
    <xf numFmtId="0" fontId="18" fillId="9" borderId="0" xfId="18" applyFont="1" applyFill="1" applyBorder="1" applyAlignment="1" applyProtection="1">
      <alignment horizontal="center"/>
      <protection hidden="1"/>
    </xf>
    <xf numFmtId="0" fontId="32" fillId="3" borderId="0" xfId="18" applyFont="1" applyFill="1" applyBorder="1" applyAlignment="1" applyProtection="1">
      <alignment horizontal="center"/>
      <protection hidden="1"/>
    </xf>
    <xf numFmtId="0" fontId="32" fillId="3" borderId="6" xfId="18" applyFont="1" applyFill="1" applyBorder="1" applyAlignment="1" applyProtection="1">
      <alignment horizontal="center"/>
      <protection hidden="1"/>
    </xf>
    <xf numFmtId="0" fontId="10" fillId="0" borderId="22" xfId="18" applyFont="1" applyFill="1" applyBorder="1" applyAlignment="1" applyProtection="1">
      <alignment horizontal="left" vertical="center" wrapText="1" indent="1"/>
      <protection locked="0"/>
    </xf>
    <xf numFmtId="0" fontId="10" fillId="0" borderId="0" xfId="18" applyFont="1" applyFill="1" applyBorder="1" applyAlignment="1" applyProtection="1">
      <alignment horizontal="left" vertical="center" wrapText="1" indent="1"/>
      <protection locked="0"/>
    </xf>
    <xf numFmtId="0" fontId="10" fillId="0" borderId="32" xfId="18" applyFont="1" applyFill="1" applyBorder="1" applyAlignment="1" applyProtection="1">
      <alignment horizontal="left" vertical="center" wrapText="1" indent="1"/>
      <protection locked="0"/>
    </xf>
    <xf numFmtId="0" fontId="10" fillId="0" borderId="12" xfId="18" applyFont="1" applyFill="1" applyBorder="1" applyAlignment="1" applyProtection="1">
      <alignment horizontal="left" vertical="center" wrapText="1" indent="1"/>
      <protection locked="0"/>
    </xf>
    <xf numFmtId="0" fontId="33" fillId="9" borderId="0" xfId="18" applyFont="1" applyFill="1" applyBorder="1" applyAlignment="1" applyProtection="1">
      <alignment horizontal="left" wrapText="1"/>
      <protection hidden="1"/>
    </xf>
    <xf numFmtId="0" fontId="38" fillId="3" borderId="20" xfId="18" applyFont="1" applyFill="1" applyBorder="1" applyAlignment="1" applyProtection="1">
      <alignment horizontal="left" vertical="center" wrapText="1" indent="1"/>
      <protection hidden="1"/>
    </xf>
    <xf numFmtId="0" fontId="38" fillId="3" borderId="21" xfId="18" applyFont="1" applyFill="1" applyBorder="1" applyAlignment="1" applyProtection="1">
      <alignment horizontal="left" vertical="center" wrapText="1" indent="1"/>
      <protection hidden="1"/>
    </xf>
    <xf numFmtId="0" fontId="38" fillId="3" borderId="29" xfId="18" applyFont="1" applyFill="1" applyBorder="1" applyAlignment="1" applyProtection="1">
      <alignment horizontal="left" vertical="center" wrapText="1" indent="1"/>
      <protection hidden="1"/>
    </xf>
    <xf numFmtId="0" fontId="38" fillId="3" borderId="30" xfId="18" applyFont="1" applyFill="1" applyBorder="1" applyAlignment="1" applyProtection="1">
      <alignment horizontal="left" vertical="center" wrapText="1" indent="1"/>
      <protection hidden="1"/>
    </xf>
    <xf numFmtId="0" fontId="39" fillId="10" borderId="22" xfId="18" applyFont="1" applyFill="1" applyBorder="1" applyAlignment="1" applyProtection="1">
      <alignment horizontal="left" vertical="center" wrapText="1" indent="1"/>
      <protection hidden="1"/>
    </xf>
    <xf numFmtId="0" fontId="51" fillId="10" borderId="0" xfId="18" applyFont="1" applyFill="1" applyBorder="1" applyAlignment="1" applyProtection="1">
      <alignment horizontal="left" vertical="center" wrapText="1" indent="1"/>
      <protection hidden="1"/>
    </xf>
    <xf numFmtId="0" fontId="51" fillId="10" borderId="22" xfId="18" applyFont="1" applyFill="1" applyBorder="1" applyAlignment="1" applyProtection="1">
      <alignment horizontal="left" vertical="center" wrapText="1" indent="1"/>
      <protection hidden="1"/>
    </xf>
    <xf numFmtId="0" fontId="8" fillId="0" borderId="31" xfId="2" applyBorder="1" applyAlignment="1" applyProtection="1">
      <alignment horizontal="center" vertical="center"/>
      <protection hidden="1"/>
    </xf>
    <xf numFmtId="0" fontId="8" fillId="0" borderId="0" xfId="2" applyBorder="1" applyAlignment="1" applyProtection="1">
      <alignment horizontal="center" vertical="center"/>
      <protection hidden="1"/>
    </xf>
    <xf numFmtId="0" fontId="32" fillId="3" borderId="7" xfId="18" applyFont="1" applyFill="1" applyBorder="1" applyAlignment="1" applyProtection="1">
      <protection hidden="1"/>
    </xf>
    <xf numFmtId="0" fontId="32" fillId="3" borderId="14" xfId="18" applyFont="1" applyFill="1" applyBorder="1" applyAlignment="1" applyProtection="1">
      <protection hidden="1"/>
    </xf>
    <xf numFmtId="0" fontId="33" fillId="10" borderId="7" xfId="18" applyFont="1" applyFill="1" applyBorder="1" applyAlignment="1" applyProtection="1">
      <protection hidden="1"/>
    </xf>
    <xf numFmtId="0" fontId="33" fillId="10" borderId="14" xfId="18" applyFont="1" applyFill="1" applyBorder="1" applyAlignment="1" applyProtection="1">
      <protection hidden="1"/>
    </xf>
    <xf numFmtId="0" fontId="18" fillId="9" borderId="6" xfId="18" applyFont="1" applyFill="1" applyBorder="1" applyAlignment="1" applyProtection="1">
      <alignment horizontal="left" wrapText="1"/>
      <protection hidden="1"/>
    </xf>
  </cellXfs>
  <cellStyles count="62">
    <cellStyle name="20% - Accent1 2" xfId="21"/>
    <cellStyle name="20% - Accent2 2" xfId="22"/>
    <cellStyle name="20% - Accent3 2" xfId="23"/>
    <cellStyle name="20% - Accent4 2" xfId="24"/>
    <cellStyle name="20% - Accent5 2" xfId="25"/>
    <cellStyle name="20% - Accent6 2" xfId="26"/>
    <cellStyle name="40% - Accent1 2" xfId="27"/>
    <cellStyle name="40% - Accent2 2" xfId="28"/>
    <cellStyle name="40% - Accent3 2" xfId="29"/>
    <cellStyle name="40% - Accent4 2" xfId="30"/>
    <cellStyle name="40% - Accent5 2" xfId="31"/>
    <cellStyle name="40% - Accent6 2" xfId="32"/>
    <cellStyle name="60% - Accent1 2" xfId="33"/>
    <cellStyle name="60% - Accent2 2" xfId="34"/>
    <cellStyle name="60% - Accent3 2" xfId="35"/>
    <cellStyle name="60% - Accent4 2" xfId="36"/>
    <cellStyle name="60% - Accent5 2" xfId="37"/>
    <cellStyle name="60% - Accent6 2" xfId="38"/>
    <cellStyle name="Accent1 2" xfId="39"/>
    <cellStyle name="Accent2 2" xfId="40"/>
    <cellStyle name="Accent3 2" xfId="41"/>
    <cellStyle name="Accent4 2" xfId="42"/>
    <cellStyle name="Accent5 2" xfId="43"/>
    <cellStyle name="Accent6 2" xfId="44"/>
    <cellStyle name="Bad 2" xfId="45"/>
    <cellStyle name="Calculation 2" xfId="46"/>
    <cellStyle name="Check Cell 2" xfId="47"/>
    <cellStyle name="Comma 2" xfId="4"/>
    <cellStyle name="Comma 3" xfId="5"/>
    <cellStyle name="Comma 3 2" xfId="6"/>
    <cellStyle name="Comma 3 2 2" xfId="17"/>
    <cellStyle name="Explanatory Text 2" xfId="48"/>
    <cellStyle name="Good 2" xfId="49"/>
    <cellStyle name="Heading 1 2" xfId="50"/>
    <cellStyle name="Heading 2 2" xfId="51"/>
    <cellStyle name="Heading 3 2" xfId="52"/>
    <cellStyle name="Heading 4 2" xfId="53"/>
    <cellStyle name="Hyperlink" xfId="1" builtinId="8"/>
    <cellStyle name="Hyperlink 2" xfId="2"/>
    <cellStyle name="Input 2" xfId="54"/>
    <cellStyle name="Linked Cell 2" xfId="55"/>
    <cellStyle name="Neutral 2" xfId="56"/>
    <cellStyle name="Normal" xfId="0" builtinId="0"/>
    <cellStyle name="Normal 2" xfId="7"/>
    <cellStyle name="Normal 2 2" xfId="8"/>
    <cellStyle name="Normal 2 2 2" xfId="9"/>
    <cellStyle name="Normal 3" xfId="3"/>
    <cellStyle name="Normal 3 2" xfId="10"/>
    <cellStyle name="Normal 3 2 2" xfId="14"/>
    <cellStyle name="Normal 3 2 3" xfId="16"/>
    <cellStyle name="Normal 3 2 4" xfId="19"/>
    <cellStyle name="Normal 4" xfId="11"/>
    <cellStyle name="Normal 4 2" xfId="18"/>
    <cellStyle name="Normal 5" xfId="12"/>
    <cellStyle name="Normal 6" xfId="13"/>
    <cellStyle name="Normal 6 2" xfId="15"/>
    <cellStyle name="Normal 7" xfId="20"/>
    <cellStyle name="Note 2" xfId="57"/>
    <cellStyle name="Output 2" xfId="58"/>
    <cellStyle name="Title 2" xfId="59"/>
    <cellStyle name="Total 2" xfId="60"/>
    <cellStyle name="Warning Text 2" xfId="61"/>
  </cellStyles>
  <dxfs count="73">
    <dxf>
      <fill>
        <patternFill>
          <bgColor rgb="FF0070C0"/>
        </patternFill>
      </fill>
    </dxf>
    <dxf>
      <font>
        <color theme="0"/>
      </font>
      <fill>
        <patternFill>
          <bgColor rgb="FFFF0000"/>
        </patternFill>
      </fill>
    </dxf>
    <dxf>
      <font>
        <color theme="1"/>
      </font>
      <fill>
        <patternFill>
          <bgColor theme="5" tint="0.59996337778862885"/>
        </patternFill>
      </fill>
    </dxf>
    <dxf>
      <font>
        <color auto="1"/>
      </font>
      <fill>
        <patternFill>
          <bgColor theme="7" tint="0.59996337778862885"/>
        </patternFill>
      </fill>
    </dxf>
    <dxf>
      <font>
        <color theme="1"/>
      </font>
      <fill>
        <patternFill>
          <bgColor theme="4" tint="0.79998168889431442"/>
        </patternFill>
      </fill>
    </dxf>
    <dxf>
      <font>
        <color theme="0"/>
      </font>
      <fill>
        <patternFill>
          <bgColor rgb="FF0070C0"/>
        </patternFill>
      </fill>
    </dxf>
    <dxf>
      <fill>
        <patternFill>
          <bgColor theme="7"/>
        </patternFill>
      </fill>
    </dxf>
    <dxf>
      <font>
        <color theme="0"/>
      </font>
      <fill>
        <patternFill>
          <bgColor theme="3" tint="-0.499984740745262"/>
        </patternFill>
      </fill>
    </dxf>
    <dxf>
      <font>
        <color theme="0"/>
      </font>
      <fill>
        <patternFill>
          <bgColor rgb="FFFF0000"/>
        </patternFill>
      </fill>
    </dxf>
    <dxf>
      <font>
        <color theme="0"/>
      </font>
      <fill>
        <patternFill>
          <bgColor rgb="FFFF0000"/>
        </patternFill>
      </fill>
    </dxf>
    <dxf>
      <fill>
        <gradientFill degree="180">
          <stop position="0">
            <color theme="0"/>
          </stop>
          <stop position="1">
            <color rgb="FF005A9E"/>
          </stop>
        </gradientFill>
      </fill>
    </dxf>
    <dxf>
      <fill>
        <gradientFill degree="180">
          <stop position="0">
            <color theme="0"/>
          </stop>
          <stop position="1">
            <color rgb="FF0070C0"/>
          </stop>
        </gradientFill>
      </fill>
    </dxf>
    <dxf>
      <fill>
        <gradientFill degree="180">
          <stop position="0">
            <color theme="0"/>
          </stop>
          <stop position="1">
            <color theme="4"/>
          </stop>
        </gradientFill>
      </fill>
    </dxf>
    <dxf>
      <fill>
        <gradientFill>
          <stop position="0">
            <color rgb="FFFFC000"/>
          </stop>
          <stop position="1">
            <color theme="0"/>
          </stop>
        </gradientFill>
      </fill>
    </dxf>
    <dxf>
      <font>
        <color theme="0"/>
      </font>
      <fill>
        <patternFill>
          <bgColor theme="3" tint="-0.499984740745262"/>
        </patternFill>
      </fill>
    </dxf>
    <dxf>
      <font>
        <color theme="0"/>
      </font>
      <fill>
        <patternFill>
          <bgColor rgb="FFFF0000"/>
        </patternFill>
      </fill>
    </dxf>
    <dxf>
      <font>
        <color theme="0"/>
      </font>
      <fill>
        <patternFill>
          <bgColor theme="3" tint="-0.499984740745262"/>
        </patternFill>
      </fill>
    </dxf>
    <dxf>
      <font>
        <color theme="0"/>
      </font>
      <fill>
        <patternFill>
          <bgColor rgb="FFFF0000"/>
        </patternFill>
      </fill>
    </dxf>
    <dxf>
      <font>
        <color theme="0"/>
      </font>
      <fill>
        <patternFill>
          <bgColor theme="3" tint="-0.499984740745262"/>
        </patternFill>
      </fill>
    </dxf>
    <dxf>
      <font>
        <color theme="0"/>
      </font>
      <fill>
        <patternFill>
          <bgColor rgb="FFFF0000"/>
        </patternFill>
      </fill>
    </dxf>
    <dxf>
      <font>
        <color theme="0"/>
      </font>
      <fill>
        <patternFill>
          <bgColor theme="3" tint="-0.499984740745262"/>
        </patternFill>
      </fill>
    </dxf>
    <dxf>
      <font>
        <color theme="0"/>
      </font>
      <fill>
        <patternFill>
          <bgColor rgb="FFFF0000"/>
        </patternFill>
      </fill>
    </dxf>
    <dxf>
      <fill>
        <gradientFill degree="180">
          <stop position="0">
            <color theme="0"/>
          </stop>
          <stop position="1">
            <color rgb="FF005A9E"/>
          </stop>
        </gradientFill>
      </fill>
    </dxf>
    <dxf>
      <fill>
        <gradientFill degree="180">
          <stop position="0">
            <color theme="0"/>
          </stop>
          <stop position="1">
            <color rgb="FF0070C0"/>
          </stop>
        </gradientFill>
      </fill>
    </dxf>
    <dxf>
      <fill>
        <gradientFill degree="180">
          <stop position="0">
            <color theme="0"/>
          </stop>
          <stop position="1">
            <color theme="4"/>
          </stop>
        </gradientFill>
      </fill>
    </dxf>
    <dxf>
      <fill>
        <gradientFill>
          <stop position="0">
            <color rgb="FFFFC000"/>
          </stop>
          <stop position="1">
            <color theme="0"/>
          </stop>
        </gradientFill>
      </fill>
    </dxf>
    <dxf>
      <font>
        <color theme="0"/>
      </font>
      <fill>
        <patternFill>
          <bgColor theme="3" tint="-0.499984740745262"/>
        </patternFill>
      </fill>
    </dxf>
    <dxf>
      <font>
        <color theme="0"/>
      </font>
      <fill>
        <patternFill>
          <bgColor rgb="FFFF0000"/>
        </patternFill>
      </fill>
    </dxf>
    <dxf>
      <font>
        <color theme="0"/>
      </font>
      <fill>
        <patternFill>
          <bgColor rgb="FFFF0000"/>
        </patternFill>
      </fill>
    </dxf>
    <dxf>
      <font>
        <color theme="0"/>
      </font>
      <fill>
        <patternFill>
          <bgColor theme="3" tint="-0.499984740745262"/>
        </patternFill>
      </fill>
    </dxf>
    <dxf>
      <font>
        <color theme="0"/>
      </font>
      <fill>
        <patternFill>
          <bgColor rgb="FFFF0000"/>
        </patternFill>
      </fill>
    </dxf>
    <dxf>
      <font>
        <color theme="0"/>
      </font>
      <fill>
        <patternFill>
          <bgColor theme="3" tint="-0.499984740745262"/>
        </patternFill>
      </fill>
    </dxf>
    <dxf>
      <font>
        <color theme="0"/>
      </font>
      <fill>
        <patternFill>
          <bgColor rgb="FFFF0000"/>
        </patternFill>
      </fill>
    </dxf>
    <dxf>
      <font>
        <color theme="0"/>
      </font>
      <fill>
        <patternFill>
          <bgColor theme="3" tint="-0.499984740745262"/>
        </patternFill>
      </fill>
    </dxf>
    <dxf>
      <font>
        <color theme="0"/>
      </font>
      <fill>
        <patternFill>
          <bgColor rgb="FFFF0000"/>
        </patternFill>
      </fill>
    </dxf>
    <dxf>
      <font>
        <color theme="0"/>
      </font>
      <fill>
        <patternFill>
          <bgColor theme="3" tint="-0.499984740745262"/>
        </patternFill>
      </fill>
    </dxf>
    <dxf>
      <fill>
        <gradientFill degree="180">
          <stop position="0">
            <color theme="0"/>
          </stop>
          <stop position="1">
            <color rgb="FF005A9E"/>
          </stop>
        </gradientFill>
      </fill>
    </dxf>
    <dxf>
      <font>
        <color theme="0"/>
      </font>
      <fill>
        <patternFill>
          <bgColor rgb="FFFF0000"/>
        </patternFill>
      </fill>
    </dxf>
    <dxf>
      <font>
        <color theme="0"/>
      </font>
      <fill>
        <patternFill>
          <bgColor rgb="FFFF0000"/>
        </patternFill>
      </fill>
    </dxf>
    <dxf>
      <font>
        <color theme="0"/>
      </font>
      <fill>
        <patternFill>
          <bgColor theme="3" tint="-0.499984740745262"/>
        </patternFill>
      </fill>
    </dxf>
    <dxf>
      <font>
        <color theme="0"/>
      </font>
      <fill>
        <patternFill>
          <bgColor rgb="FFFF0000"/>
        </patternFill>
      </fill>
    </dxf>
    <dxf>
      <font>
        <color theme="0"/>
      </font>
      <fill>
        <patternFill>
          <bgColor theme="3" tint="-0.499984740745262"/>
        </patternFill>
      </fill>
    </dxf>
    <dxf>
      <font>
        <color theme="0"/>
      </font>
      <fill>
        <patternFill>
          <bgColor rgb="FFFF0000"/>
        </patternFill>
      </fill>
    </dxf>
    <dxf>
      <font>
        <color theme="0"/>
      </font>
      <fill>
        <patternFill>
          <bgColor theme="3" tint="-0.499984740745262"/>
        </patternFill>
      </fill>
    </dxf>
    <dxf>
      <font>
        <color theme="0"/>
      </font>
      <fill>
        <patternFill>
          <bgColor theme="3" tint="-0.499984740745262"/>
        </patternFill>
      </fill>
    </dxf>
    <dxf>
      <font>
        <color theme="0"/>
      </font>
      <fill>
        <patternFill>
          <bgColor theme="3" tint="-0.499984740745262"/>
        </patternFill>
      </fill>
    </dxf>
    <dxf>
      <font>
        <color theme="0"/>
      </font>
      <fill>
        <patternFill>
          <bgColor rgb="FFFF0000"/>
        </patternFill>
      </fill>
    </dxf>
    <dxf>
      <font>
        <color theme="0"/>
      </font>
      <fill>
        <patternFill>
          <bgColor theme="3" tint="-0.499984740745262"/>
        </patternFill>
      </fill>
    </dxf>
    <dxf>
      <font>
        <color theme="0"/>
      </font>
      <fill>
        <patternFill>
          <bgColor theme="3" tint="-0.499984740745262"/>
        </patternFill>
      </fill>
    </dxf>
    <dxf>
      <font>
        <color theme="0"/>
      </font>
      <fill>
        <patternFill>
          <bgColor theme="3" tint="-0.499984740745262"/>
        </patternFill>
      </fill>
    </dxf>
    <dxf>
      <font>
        <b/>
        <i val="0"/>
        <color theme="0"/>
      </font>
      <fill>
        <patternFill>
          <bgColor theme="1"/>
        </patternFill>
      </fill>
    </dxf>
    <dxf>
      <font>
        <b/>
        <i val="0"/>
        <color theme="0"/>
      </font>
      <fill>
        <patternFill>
          <bgColor theme="1"/>
        </patternFill>
      </fill>
      <border>
        <bottom/>
        <vertical/>
        <horizontal/>
      </border>
    </dxf>
    <dxf>
      <font>
        <color theme="0"/>
      </font>
      <fill>
        <patternFill>
          <bgColor theme="3" tint="-0.499984740745262"/>
        </patternFill>
      </fill>
    </dxf>
    <dxf>
      <font>
        <color theme="0"/>
      </font>
      <fill>
        <patternFill>
          <bgColor rgb="FFFF0000"/>
        </patternFill>
      </fill>
    </dxf>
    <dxf>
      <font>
        <color theme="0"/>
      </font>
      <fill>
        <patternFill>
          <bgColor theme="3" tint="-0.499984740745262"/>
        </patternFill>
      </fill>
    </dxf>
    <dxf>
      <font>
        <color theme="0"/>
      </font>
      <fill>
        <patternFill>
          <bgColor rgb="FFFF0000"/>
        </patternFill>
      </fill>
    </dxf>
    <dxf>
      <fill>
        <gradientFill degree="180">
          <stop position="0">
            <color theme="0"/>
          </stop>
          <stop position="1">
            <color rgb="FF005A9E"/>
          </stop>
        </gradientFill>
      </fill>
    </dxf>
    <dxf>
      <fill>
        <gradientFill degree="180">
          <stop position="0">
            <color theme="0"/>
          </stop>
          <stop position="1">
            <color rgb="FF005A9E"/>
          </stop>
        </gradientFill>
      </fill>
    </dxf>
    <dxf>
      <fill>
        <gradientFill degree="180">
          <stop position="0">
            <color theme="0"/>
          </stop>
          <stop position="1">
            <color rgb="FF005A9E"/>
          </stop>
        </gradientFill>
      </fill>
    </dxf>
    <dxf>
      <fill>
        <gradientFill degree="180">
          <stop position="0">
            <color theme="0"/>
          </stop>
          <stop position="1">
            <color rgb="FF005A9E"/>
          </stop>
        </gradientFill>
      </fill>
    </dxf>
    <dxf>
      <fill>
        <gradientFill degree="180">
          <stop position="0">
            <color theme="0"/>
          </stop>
          <stop position="1">
            <color rgb="FF725793"/>
          </stop>
        </gradientFill>
      </fill>
    </dxf>
    <dxf>
      <font>
        <color theme="0"/>
      </font>
      <fill>
        <patternFill>
          <bgColor rgb="FFFF0000"/>
        </patternFill>
      </fill>
    </dxf>
    <dxf>
      <font>
        <color theme="0"/>
      </font>
      <fill>
        <patternFill>
          <bgColor theme="3" tint="-0.499984740745262"/>
        </patternFill>
      </fill>
    </dxf>
    <dxf>
      <font>
        <color theme="0"/>
      </font>
      <fill>
        <patternFill>
          <bgColor rgb="FFFF0000"/>
        </patternFill>
      </fill>
    </dxf>
    <dxf>
      <font>
        <color theme="0"/>
      </font>
      <fill>
        <patternFill>
          <bgColor theme="3" tint="-0.499984740745262"/>
        </patternFill>
      </fill>
    </dxf>
    <dxf>
      <font>
        <color theme="0"/>
      </font>
      <fill>
        <patternFill>
          <bgColor rgb="FFFF0000"/>
        </patternFill>
      </fill>
    </dxf>
    <dxf>
      <font>
        <color theme="0"/>
      </font>
      <fill>
        <patternFill>
          <bgColor theme="3" tint="-0.499984740745262"/>
        </patternFill>
      </fill>
    </dxf>
    <dxf>
      <font>
        <color theme="0"/>
      </font>
      <fill>
        <patternFill>
          <bgColor rgb="FFFF0000"/>
        </patternFill>
      </fill>
    </dxf>
    <dxf>
      <font>
        <color theme="0"/>
      </font>
      <fill>
        <patternFill>
          <bgColor theme="3" tint="-0.499984740745262"/>
        </patternFill>
      </fill>
    </dxf>
    <dxf>
      <font>
        <color theme="0"/>
      </font>
      <fill>
        <patternFill>
          <bgColor rgb="FFFF0000"/>
        </patternFill>
      </fill>
    </dxf>
    <dxf>
      <font>
        <color theme="0"/>
      </font>
      <fill>
        <patternFill>
          <bgColor theme="3" tint="-0.499984740745262"/>
        </patternFill>
      </fill>
    </dxf>
    <dxf>
      <font>
        <color theme="0"/>
      </font>
      <fill>
        <patternFill>
          <bgColor rgb="FFFF0000"/>
        </patternFill>
      </fill>
    </dxf>
    <dxf>
      <font>
        <color theme="0"/>
      </font>
      <fill>
        <patternFill>
          <bgColor theme="3" tint="-0.49998474074526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6</xdr:col>
      <xdr:colOff>345281</xdr:colOff>
      <xdr:row>20</xdr:row>
      <xdr:rowOff>142870</xdr:rowOff>
    </xdr:from>
    <xdr:to>
      <xdr:col>10</xdr:col>
      <xdr:colOff>404836</xdr:colOff>
      <xdr:row>22</xdr:row>
      <xdr:rowOff>166682</xdr:rowOff>
    </xdr:to>
    <xdr:grpSp>
      <xdr:nvGrpSpPr>
        <xdr:cNvPr id="2" name="Group 1">
          <a:extLst>
            <a:ext uri="{FF2B5EF4-FFF2-40B4-BE49-F238E27FC236}">
              <a16:creationId xmlns:a16="http://schemas.microsoft.com/office/drawing/2014/main" xmlns="" id="{00000000-0008-0000-0100-000002000000}"/>
            </a:ext>
          </a:extLst>
        </xdr:cNvPr>
        <xdr:cNvGrpSpPr/>
      </xdr:nvGrpSpPr>
      <xdr:grpSpPr>
        <a:xfrm>
          <a:off x="4192452" y="4203772"/>
          <a:ext cx="2661506" cy="414105"/>
          <a:chOff x="2476500" y="1833557"/>
          <a:chExt cx="2488430" cy="428625"/>
        </a:xfrm>
      </xdr:grpSpPr>
      <xdr:sp macro="" textlink="">
        <xdr:nvSpPr>
          <xdr:cNvPr id="3" name="TextBox 2">
            <a:extLst>
              <a:ext uri="{FF2B5EF4-FFF2-40B4-BE49-F238E27FC236}">
                <a16:creationId xmlns:a16="http://schemas.microsoft.com/office/drawing/2014/main" xmlns="" id="{00000000-0008-0000-0100-000003000000}"/>
              </a:ext>
            </a:extLst>
          </xdr:cNvPr>
          <xdr:cNvSpPr txBox="1"/>
        </xdr:nvSpPr>
        <xdr:spPr>
          <a:xfrm>
            <a:off x="3190898" y="1833557"/>
            <a:ext cx="1774032" cy="428625"/>
          </a:xfrm>
          <a:prstGeom prst="rect">
            <a:avLst/>
          </a:prstGeom>
          <a:solidFill>
            <a:srgbClr val="FFFF99"/>
          </a:solidFill>
          <a:ln w="9525" cmpd="sng">
            <a:solidFill>
              <a:schemeClr val="lt1">
                <a:shade val="50000"/>
              </a:schemeClr>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a:t>Press </a:t>
            </a:r>
            <a:r>
              <a:rPr lang="en-US" sz="1100" b="1">
                <a:solidFill>
                  <a:srgbClr val="FF0000"/>
                </a:solidFill>
              </a:rPr>
              <a:t>F4 </a:t>
            </a:r>
            <a:r>
              <a:rPr lang="en-US" sz="1100" b="0">
                <a:solidFill>
                  <a:sysClr val="windowText" lastClr="000000"/>
                </a:solidFill>
              </a:rPr>
              <a:t>on the cell to be frozen</a:t>
            </a:r>
            <a:r>
              <a:rPr lang="en-US" sz="1100" b="0" baseline="0">
                <a:solidFill>
                  <a:sysClr val="windowText" lastClr="000000"/>
                </a:solidFill>
              </a:rPr>
              <a:t> (</a:t>
            </a:r>
            <a:r>
              <a:rPr lang="en-US" sz="1100" b="0">
                <a:solidFill>
                  <a:sysClr val="windowText" lastClr="000000"/>
                </a:solidFill>
              </a:rPr>
              <a:t>within the</a:t>
            </a:r>
            <a:r>
              <a:rPr lang="en-US" sz="1100" b="0" baseline="0">
                <a:solidFill>
                  <a:sysClr val="windowText" lastClr="000000"/>
                </a:solidFill>
              </a:rPr>
              <a:t> formula)</a:t>
            </a:r>
            <a:endParaRPr lang="en-US" sz="1100" b="0">
              <a:solidFill>
                <a:sysClr val="windowText" lastClr="000000"/>
              </a:solidFill>
            </a:endParaRPr>
          </a:p>
        </xdr:txBody>
      </xdr:sp>
      <xdr:cxnSp macro="">
        <xdr:nvCxnSpPr>
          <xdr:cNvPr id="4" name="Elbow Connector 3">
            <a:extLst>
              <a:ext uri="{FF2B5EF4-FFF2-40B4-BE49-F238E27FC236}">
                <a16:creationId xmlns:a16="http://schemas.microsoft.com/office/drawing/2014/main" xmlns="" id="{00000000-0008-0000-0100-000004000000}"/>
              </a:ext>
            </a:extLst>
          </xdr:cNvPr>
          <xdr:cNvCxnSpPr>
            <a:endCxn id="3" idx="1"/>
          </xdr:cNvCxnSpPr>
        </xdr:nvCxnSpPr>
        <xdr:spPr>
          <a:xfrm>
            <a:off x="2476500" y="1893094"/>
            <a:ext cx="714398" cy="154776"/>
          </a:xfrm>
          <a:prstGeom prst="bentConnector3">
            <a:avLst>
              <a:gd name="adj1" fmla="val 2"/>
            </a:avLst>
          </a:prstGeom>
          <a:ln>
            <a:solidFill>
              <a:srgbClr val="FF0000"/>
            </a:solidFill>
            <a:prstDash val="dash"/>
            <a:tailEnd type="none" w="lg" len="med"/>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4</xdr:col>
      <xdr:colOff>571500</xdr:colOff>
      <xdr:row>19</xdr:row>
      <xdr:rowOff>166687</xdr:rowOff>
    </xdr:from>
    <xdr:to>
      <xdr:col>10</xdr:col>
      <xdr:colOff>476251</xdr:colOff>
      <xdr:row>25</xdr:row>
      <xdr:rowOff>35718</xdr:rowOff>
    </xdr:to>
    <xdr:grpSp>
      <xdr:nvGrpSpPr>
        <xdr:cNvPr id="5" name="Group 4">
          <a:extLst>
            <a:ext uri="{FF2B5EF4-FFF2-40B4-BE49-F238E27FC236}">
              <a16:creationId xmlns:a16="http://schemas.microsoft.com/office/drawing/2014/main" xmlns="" id="{00000000-0008-0000-0100-000005000000}"/>
            </a:ext>
          </a:extLst>
        </xdr:cNvPr>
        <xdr:cNvGrpSpPr/>
      </xdr:nvGrpSpPr>
      <xdr:grpSpPr>
        <a:xfrm>
          <a:off x="3117695" y="4032443"/>
          <a:ext cx="3807678" cy="1039909"/>
          <a:chOff x="1416844" y="1643062"/>
          <a:chExt cx="3619501" cy="1083469"/>
        </a:xfrm>
      </xdr:grpSpPr>
      <xdr:sp macro="" textlink="">
        <xdr:nvSpPr>
          <xdr:cNvPr id="6" name="Rectangle 5">
            <a:extLst>
              <a:ext uri="{FF2B5EF4-FFF2-40B4-BE49-F238E27FC236}">
                <a16:creationId xmlns:a16="http://schemas.microsoft.com/office/drawing/2014/main" xmlns="" id="{00000000-0008-0000-0100-000006000000}"/>
              </a:ext>
            </a:extLst>
          </xdr:cNvPr>
          <xdr:cNvSpPr/>
        </xdr:nvSpPr>
        <xdr:spPr>
          <a:xfrm>
            <a:off x="1416844" y="1643062"/>
            <a:ext cx="750094" cy="1083469"/>
          </a:xfrm>
          <a:prstGeom prst="rect">
            <a:avLst/>
          </a:prstGeom>
          <a:noFill/>
          <a:ln w="3175">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xnSp macro="">
        <xdr:nvCxnSpPr>
          <xdr:cNvPr id="7" name="Elbow Connector 6">
            <a:extLst>
              <a:ext uri="{FF2B5EF4-FFF2-40B4-BE49-F238E27FC236}">
                <a16:creationId xmlns:a16="http://schemas.microsoft.com/office/drawing/2014/main" xmlns="" id="{00000000-0008-0000-0100-000007000000}"/>
              </a:ext>
            </a:extLst>
          </xdr:cNvPr>
          <xdr:cNvCxnSpPr/>
        </xdr:nvCxnSpPr>
        <xdr:spPr>
          <a:xfrm>
            <a:off x="2202656" y="2184797"/>
            <a:ext cx="690562" cy="303609"/>
          </a:xfrm>
          <a:prstGeom prst="bentConnector3">
            <a:avLst>
              <a:gd name="adj1" fmla="val 50000"/>
            </a:avLst>
          </a:prstGeom>
          <a:ln>
            <a:solidFill>
              <a:srgbClr val="FF0000"/>
            </a:solidFill>
            <a:prstDash val="dash"/>
            <a:headEnd type="triangle" w="lg" len="med"/>
            <a:tailEnd type="none" w="lg" len="med"/>
          </a:ln>
        </xdr:spPr>
        <xdr:style>
          <a:lnRef idx="1">
            <a:schemeClr val="accent1"/>
          </a:lnRef>
          <a:fillRef idx="0">
            <a:schemeClr val="accent1"/>
          </a:fillRef>
          <a:effectRef idx="0">
            <a:schemeClr val="accent1"/>
          </a:effectRef>
          <a:fontRef idx="minor">
            <a:schemeClr val="tx1"/>
          </a:fontRef>
        </xdr:style>
      </xdr:cxnSp>
      <xdr:sp macro="" textlink="">
        <xdr:nvSpPr>
          <xdr:cNvPr id="8" name="TextBox 7">
            <a:extLst>
              <a:ext uri="{FF2B5EF4-FFF2-40B4-BE49-F238E27FC236}">
                <a16:creationId xmlns:a16="http://schemas.microsoft.com/office/drawing/2014/main" xmlns="" id="{00000000-0008-0000-0100-000008000000}"/>
              </a:ext>
            </a:extLst>
          </xdr:cNvPr>
          <xdr:cNvSpPr txBox="1"/>
        </xdr:nvSpPr>
        <xdr:spPr>
          <a:xfrm>
            <a:off x="2893219" y="2297906"/>
            <a:ext cx="2143126" cy="404812"/>
          </a:xfrm>
          <a:prstGeom prst="rect">
            <a:avLst/>
          </a:prstGeom>
          <a:solidFill>
            <a:srgbClr val="FFFF99"/>
          </a:solidFill>
          <a:ln w="9525" cmpd="sng">
            <a:solidFill>
              <a:schemeClr val="lt1">
                <a:shade val="50000"/>
              </a:schemeClr>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a:t>Select the entire range  along with the formula cell and press </a:t>
            </a:r>
            <a:r>
              <a:rPr lang="en-US" sz="1100" b="1">
                <a:solidFill>
                  <a:srgbClr val="FF0000"/>
                </a:solidFill>
              </a:rPr>
              <a:t>Ctrl+D</a:t>
            </a:r>
          </a:p>
        </xdr:txBody>
      </xdr:sp>
    </xdr:grpSp>
    <xdr:clientData/>
  </xdr:twoCellAnchor>
  <xdr:twoCellAnchor>
    <xdr:from>
      <xdr:col>5</xdr:col>
      <xdr:colOff>594519</xdr:colOff>
      <xdr:row>19</xdr:row>
      <xdr:rowOff>2</xdr:rowOff>
    </xdr:from>
    <xdr:to>
      <xdr:col>6</xdr:col>
      <xdr:colOff>333375</xdr:colOff>
      <xdr:row>20</xdr:row>
      <xdr:rowOff>35719</xdr:rowOff>
    </xdr:to>
    <xdr:grpSp>
      <xdr:nvGrpSpPr>
        <xdr:cNvPr id="9" name="Group 8">
          <a:extLst>
            <a:ext uri="{FF2B5EF4-FFF2-40B4-BE49-F238E27FC236}">
              <a16:creationId xmlns:a16="http://schemas.microsoft.com/office/drawing/2014/main" xmlns="" id="{00000000-0008-0000-0100-000009000000}"/>
            </a:ext>
          </a:extLst>
        </xdr:cNvPr>
        <xdr:cNvGrpSpPr/>
      </xdr:nvGrpSpPr>
      <xdr:grpSpPr>
        <a:xfrm>
          <a:off x="3791202" y="3865758"/>
          <a:ext cx="389344" cy="230863"/>
          <a:chOff x="1963740" y="1476377"/>
          <a:chExt cx="417512" cy="250029"/>
        </a:xfrm>
      </xdr:grpSpPr>
      <xdr:cxnSp macro="">
        <xdr:nvCxnSpPr>
          <xdr:cNvPr id="10" name="Straight Arrow Connector 9">
            <a:extLst>
              <a:ext uri="{FF2B5EF4-FFF2-40B4-BE49-F238E27FC236}">
                <a16:creationId xmlns:a16="http://schemas.microsoft.com/office/drawing/2014/main" xmlns="" id="{00000000-0008-0000-0100-00000A000000}"/>
              </a:ext>
            </a:extLst>
          </xdr:cNvPr>
          <xdr:cNvCxnSpPr/>
        </xdr:nvCxnSpPr>
        <xdr:spPr>
          <a:xfrm rot="5400000">
            <a:off x="1862538" y="1577581"/>
            <a:ext cx="203196" cy="791"/>
          </a:xfrm>
          <a:prstGeom prst="straightConnector1">
            <a:avLst/>
          </a:prstGeom>
          <a:ln>
            <a:solidFill>
              <a:srgbClr val="FF0000"/>
            </a:solidFill>
            <a:prstDash val="dash"/>
            <a:tailEnd type="triangle" w="lg" len="med"/>
          </a:ln>
        </xdr:spPr>
        <xdr:style>
          <a:lnRef idx="1">
            <a:schemeClr val="accent1"/>
          </a:lnRef>
          <a:fillRef idx="0">
            <a:schemeClr val="accent1"/>
          </a:fillRef>
          <a:effectRef idx="0">
            <a:schemeClr val="accent1"/>
          </a:effectRef>
          <a:fontRef idx="minor">
            <a:schemeClr val="tx1"/>
          </a:fontRef>
        </xdr:style>
      </xdr:cxnSp>
      <xdr:cxnSp macro="">
        <xdr:nvCxnSpPr>
          <xdr:cNvPr id="11" name="Elbow Connector 10">
            <a:extLst>
              <a:ext uri="{FF2B5EF4-FFF2-40B4-BE49-F238E27FC236}">
                <a16:creationId xmlns:a16="http://schemas.microsoft.com/office/drawing/2014/main" xmlns="" id="{00000000-0008-0000-0100-00000B000000}"/>
              </a:ext>
            </a:extLst>
          </xdr:cNvPr>
          <xdr:cNvCxnSpPr/>
        </xdr:nvCxnSpPr>
        <xdr:spPr>
          <a:xfrm>
            <a:off x="1964533" y="1476377"/>
            <a:ext cx="416719" cy="250029"/>
          </a:xfrm>
          <a:prstGeom prst="bentConnector3">
            <a:avLst>
              <a:gd name="adj1" fmla="val 104287"/>
            </a:avLst>
          </a:prstGeom>
          <a:ln>
            <a:solidFill>
              <a:srgbClr val="FF0000"/>
            </a:solidFill>
            <a:prstDash val="dash"/>
            <a:tailEnd type="none"/>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7</xdr:col>
      <xdr:colOff>250022</xdr:colOff>
      <xdr:row>78</xdr:row>
      <xdr:rowOff>35725</xdr:rowOff>
    </xdr:from>
    <xdr:to>
      <xdr:col>10</xdr:col>
      <xdr:colOff>571492</xdr:colOff>
      <xdr:row>85</xdr:row>
      <xdr:rowOff>793</xdr:rowOff>
    </xdr:to>
    <xdr:grpSp>
      <xdr:nvGrpSpPr>
        <xdr:cNvPr id="12" name="Group 11">
          <a:extLst>
            <a:ext uri="{FF2B5EF4-FFF2-40B4-BE49-F238E27FC236}">
              <a16:creationId xmlns:a16="http://schemas.microsoft.com/office/drawing/2014/main" xmlns="" id="{00000000-0008-0000-0100-00000C000000}"/>
            </a:ext>
          </a:extLst>
        </xdr:cNvPr>
        <xdr:cNvGrpSpPr/>
      </xdr:nvGrpSpPr>
      <xdr:grpSpPr>
        <a:xfrm>
          <a:off x="4747681" y="15526627"/>
          <a:ext cx="2272933" cy="1321800"/>
          <a:chOff x="8572491" y="1035850"/>
          <a:chExt cx="2143126" cy="1239037"/>
        </a:xfrm>
      </xdr:grpSpPr>
      <xdr:sp macro="" textlink="">
        <xdr:nvSpPr>
          <xdr:cNvPr id="13" name="TextBox 12">
            <a:extLst>
              <a:ext uri="{FF2B5EF4-FFF2-40B4-BE49-F238E27FC236}">
                <a16:creationId xmlns:a16="http://schemas.microsoft.com/office/drawing/2014/main" xmlns="" id="{00000000-0008-0000-0100-00000D000000}"/>
              </a:ext>
            </a:extLst>
          </xdr:cNvPr>
          <xdr:cNvSpPr txBox="1"/>
        </xdr:nvSpPr>
        <xdr:spPr>
          <a:xfrm>
            <a:off x="8572491" y="1035850"/>
            <a:ext cx="2143126" cy="976309"/>
          </a:xfrm>
          <a:prstGeom prst="rect">
            <a:avLst/>
          </a:prstGeom>
          <a:solidFill>
            <a:srgbClr val="FFFF99"/>
          </a:solidFill>
          <a:ln w="9525" cmpd="sng">
            <a:solidFill>
              <a:schemeClr val="lt1">
                <a:shade val="50000"/>
              </a:schemeClr>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b="0">
                <a:solidFill>
                  <a:sysClr val="windowText" lastClr="000000"/>
                </a:solidFill>
              </a:rPr>
              <a:t>After</a:t>
            </a:r>
            <a:r>
              <a:rPr lang="en-US" sz="1100" b="0" baseline="0">
                <a:solidFill>
                  <a:sysClr val="windowText" lastClr="000000"/>
                </a:solidFill>
              </a:rPr>
              <a:t> typing in the formula  press </a:t>
            </a:r>
            <a:r>
              <a:rPr lang="en-US" sz="1100" b="1" baseline="0">
                <a:solidFill>
                  <a:srgbClr val="FF0000"/>
                </a:solidFill>
              </a:rPr>
              <a:t>F4</a:t>
            </a:r>
            <a:r>
              <a:rPr lang="en-US" sz="1100" b="0" baseline="0">
                <a:solidFill>
                  <a:sysClr val="windowText" lastClr="000000"/>
                </a:solidFill>
              </a:rPr>
              <a:t> </a:t>
            </a:r>
            <a:r>
              <a:rPr lang="en-US" sz="1100" b="0" baseline="0">
                <a:solidFill>
                  <a:schemeClr val="tx2">
                    <a:lumMod val="60000"/>
                    <a:lumOff val="40000"/>
                  </a:schemeClr>
                </a:solidFill>
              </a:rPr>
              <a:t>twice</a:t>
            </a:r>
            <a:r>
              <a:rPr lang="en-US" sz="1100" b="0" baseline="0">
                <a:solidFill>
                  <a:sysClr val="windowText" lastClr="000000"/>
                </a:solidFill>
              </a:rPr>
              <a:t> on the cell to be frozen (within the formula). Then select the blue region and press  </a:t>
            </a:r>
            <a:r>
              <a:rPr lang="en-US" sz="1100" b="1" baseline="0">
                <a:solidFill>
                  <a:srgbClr val="FF0000"/>
                </a:solidFill>
              </a:rPr>
              <a:t>Ctrl+R </a:t>
            </a:r>
            <a:r>
              <a:rPr lang="en-US" sz="1100" b="0" baseline="0">
                <a:solidFill>
                  <a:sysClr val="windowText" lastClr="000000"/>
                </a:solidFill>
              </a:rPr>
              <a:t>followed by </a:t>
            </a:r>
            <a:r>
              <a:rPr lang="en-US" sz="1100" b="1" baseline="0">
                <a:solidFill>
                  <a:srgbClr val="FF0000"/>
                </a:solidFill>
              </a:rPr>
              <a:t>Ctrl+D</a:t>
            </a:r>
            <a:endParaRPr lang="en-US" sz="1100" b="1">
              <a:solidFill>
                <a:srgbClr val="FF0000"/>
              </a:solidFill>
            </a:endParaRPr>
          </a:p>
        </xdr:txBody>
      </xdr:sp>
      <xdr:cxnSp macro="">
        <xdr:nvCxnSpPr>
          <xdr:cNvPr id="14" name="Straight Arrow Connector 13">
            <a:extLst>
              <a:ext uri="{FF2B5EF4-FFF2-40B4-BE49-F238E27FC236}">
                <a16:creationId xmlns:a16="http://schemas.microsoft.com/office/drawing/2014/main" xmlns="" id="{00000000-0008-0000-0100-00000E000000}"/>
              </a:ext>
            </a:extLst>
          </xdr:cNvPr>
          <xdr:cNvCxnSpPr/>
        </xdr:nvCxnSpPr>
        <xdr:spPr>
          <a:xfrm rot="5400000">
            <a:off x="8637985" y="2149078"/>
            <a:ext cx="250031" cy="1588"/>
          </a:xfrm>
          <a:prstGeom prst="straightConnector1">
            <a:avLst/>
          </a:prstGeom>
          <a:ln>
            <a:solidFill>
              <a:srgbClr val="FF0000"/>
            </a:solidFill>
            <a:prstDash val="dash"/>
            <a:tailEnd type="triangle" w="lg" len="med"/>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8</xdr:col>
      <xdr:colOff>11206</xdr:colOff>
      <xdr:row>128</xdr:row>
      <xdr:rowOff>35725</xdr:rowOff>
    </xdr:from>
    <xdr:to>
      <xdr:col>13</xdr:col>
      <xdr:colOff>336168</xdr:colOff>
      <xdr:row>133</xdr:row>
      <xdr:rowOff>114597</xdr:rowOff>
    </xdr:to>
    <xdr:grpSp>
      <xdr:nvGrpSpPr>
        <xdr:cNvPr id="15" name="Group 14">
          <a:extLst>
            <a:ext uri="{FF2B5EF4-FFF2-40B4-BE49-F238E27FC236}">
              <a16:creationId xmlns:a16="http://schemas.microsoft.com/office/drawing/2014/main" xmlns="" id="{00000000-0008-0000-0100-00000F000000}"/>
            </a:ext>
          </a:extLst>
        </xdr:cNvPr>
        <xdr:cNvGrpSpPr/>
      </xdr:nvGrpSpPr>
      <xdr:grpSpPr>
        <a:xfrm>
          <a:off x="5159352" y="25376871"/>
          <a:ext cx="3577401" cy="1045311"/>
          <a:chOff x="4359088" y="1010637"/>
          <a:chExt cx="3350551" cy="1076195"/>
        </a:xfrm>
      </xdr:grpSpPr>
      <xdr:sp macro="" textlink="">
        <xdr:nvSpPr>
          <xdr:cNvPr id="16" name="TextBox 15">
            <a:extLst>
              <a:ext uri="{FF2B5EF4-FFF2-40B4-BE49-F238E27FC236}">
                <a16:creationId xmlns:a16="http://schemas.microsoft.com/office/drawing/2014/main" xmlns="" id="{00000000-0008-0000-0100-000010000000}"/>
              </a:ext>
            </a:extLst>
          </xdr:cNvPr>
          <xdr:cNvSpPr txBox="1"/>
        </xdr:nvSpPr>
        <xdr:spPr>
          <a:xfrm>
            <a:off x="5572816" y="1010637"/>
            <a:ext cx="2136823" cy="1076195"/>
          </a:xfrm>
          <a:prstGeom prst="rect">
            <a:avLst/>
          </a:prstGeom>
          <a:solidFill>
            <a:srgbClr val="FFFF99"/>
          </a:solidFill>
          <a:ln w="9525" cmpd="sng">
            <a:solidFill>
              <a:schemeClr val="lt1">
                <a:shade val="50000"/>
              </a:schemeClr>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b="0">
                <a:solidFill>
                  <a:sysClr val="windowText" lastClr="000000"/>
                </a:solidFill>
              </a:rPr>
              <a:t>After</a:t>
            </a:r>
            <a:r>
              <a:rPr lang="en-US" sz="1100" b="0" baseline="0">
                <a:solidFill>
                  <a:sysClr val="windowText" lastClr="000000"/>
                </a:solidFill>
              </a:rPr>
              <a:t> typing in the formula  press </a:t>
            </a:r>
            <a:r>
              <a:rPr lang="en-US" sz="1100" b="1" baseline="0">
                <a:solidFill>
                  <a:srgbClr val="FF0000"/>
                </a:solidFill>
              </a:rPr>
              <a:t>F4</a:t>
            </a:r>
            <a:r>
              <a:rPr lang="en-US" sz="1100" b="0" baseline="0">
                <a:solidFill>
                  <a:sysClr val="windowText" lastClr="000000"/>
                </a:solidFill>
              </a:rPr>
              <a:t> </a:t>
            </a:r>
            <a:r>
              <a:rPr lang="en-US" sz="1100" b="1" baseline="0">
                <a:solidFill>
                  <a:schemeClr val="tx2">
                    <a:lumMod val="60000"/>
                    <a:lumOff val="40000"/>
                  </a:schemeClr>
                </a:solidFill>
              </a:rPr>
              <a:t>thrice</a:t>
            </a:r>
            <a:r>
              <a:rPr lang="en-US" sz="1100" b="0" baseline="0">
                <a:solidFill>
                  <a:sysClr val="windowText" lastClr="000000"/>
                </a:solidFill>
              </a:rPr>
              <a:t> on the cell to be frozen (within the formula). Then select the blue region and press  </a:t>
            </a:r>
            <a:r>
              <a:rPr lang="en-US" sz="1100" b="1" baseline="0">
                <a:solidFill>
                  <a:srgbClr val="FF0000"/>
                </a:solidFill>
              </a:rPr>
              <a:t>Ctrl+R </a:t>
            </a:r>
            <a:r>
              <a:rPr lang="en-US" sz="1100" b="0" baseline="0">
                <a:solidFill>
                  <a:sysClr val="windowText" lastClr="000000"/>
                </a:solidFill>
              </a:rPr>
              <a:t>followed by </a:t>
            </a:r>
            <a:r>
              <a:rPr lang="en-US" sz="1100" b="1" baseline="0">
                <a:solidFill>
                  <a:srgbClr val="FF0000"/>
                </a:solidFill>
              </a:rPr>
              <a:t>Ctrl+D</a:t>
            </a:r>
            <a:endParaRPr lang="en-US" sz="1100" b="1">
              <a:solidFill>
                <a:srgbClr val="FF0000"/>
              </a:solidFill>
            </a:endParaRPr>
          </a:p>
        </xdr:txBody>
      </xdr:sp>
      <xdr:cxnSp macro="">
        <xdr:nvCxnSpPr>
          <xdr:cNvPr id="17" name="Straight Arrow Connector 16">
            <a:extLst>
              <a:ext uri="{FF2B5EF4-FFF2-40B4-BE49-F238E27FC236}">
                <a16:creationId xmlns:a16="http://schemas.microsoft.com/office/drawing/2014/main" xmlns="" id="{00000000-0008-0000-0100-000011000000}"/>
              </a:ext>
            </a:extLst>
          </xdr:cNvPr>
          <xdr:cNvCxnSpPr>
            <a:stCxn id="16" idx="1"/>
          </xdr:cNvCxnSpPr>
        </xdr:nvCxnSpPr>
        <xdr:spPr>
          <a:xfrm rot="10800000" flipV="1">
            <a:off x="4359088" y="1548734"/>
            <a:ext cx="1213728" cy="322647"/>
          </a:xfrm>
          <a:prstGeom prst="straightConnector1">
            <a:avLst/>
          </a:prstGeom>
          <a:ln>
            <a:solidFill>
              <a:srgbClr val="FF0000"/>
            </a:solidFill>
            <a:prstDash val="dash"/>
            <a:tailEnd type="triangle" w="lg" len="med"/>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8</xdr:col>
      <xdr:colOff>11209</xdr:colOff>
      <xdr:row>132</xdr:row>
      <xdr:rowOff>168089</xdr:rowOff>
    </xdr:from>
    <xdr:to>
      <xdr:col>9</xdr:col>
      <xdr:colOff>33618</xdr:colOff>
      <xdr:row>134</xdr:row>
      <xdr:rowOff>100853</xdr:rowOff>
    </xdr:to>
    <xdr:cxnSp macro="">
      <xdr:nvCxnSpPr>
        <xdr:cNvPr id="18" name="Straight Arrow Connector 17">
          <a:extLst>
            <a:ext uri="{FF2B5EF4-FFF2-40B4-BE49-F238E27FC236}">
              <a16:creationId xmlns:a16="http://schemas.microsoft.com/office/drawing/2014/main" xmlns="" id="{00000000-0008-0000-0100-000012000000}"/>
            </a:ext>
          </a:extLst>
        </xdr:cNvPr>
        <xdr:cNvCxnSpPr/>
      </xdr:nvCxnSpPr>
      <xdr:spPr>
        <a:xfrm rot="10800000">
          <a:off x="5002309" y="26799989"/>
          <a:ext cx="651059" cy="332814"/>
        </a:xfrm>
        <a:prstGeom prst="straightConnector1">
          <a:avLst/>
        </a:prstGeom>
        <a:ln>
          <a:solidFill>
            <a:srgbClr val="FF0000"/>
          </a:solidFill>
          <a:prstDash val="dash"/>
          <a:tailEnd type="triangle" w="lg"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369792</xdr:colOff>
      <xdr:row>82</xdr:row>
      <xdr:rowOff>112059</xdr:rowOff>
    </xdr:from>
    <xdr:to>
      <xdr:col>2</xdr:col>
      <xdr:colOff>246531</xdr:colOff>
      <xdr:row>86</xdr:row>
      <xdr:rowOff>124853</xdr:rowOff>
    </xdr:to>
    <xdr:grpSp>
      <xdr:nvGrpSpPr>
        <xdr:cNvPr id="19" name="Group 18">
          <a:extLst>
            <a:ext uri="{FF2B5EF4-FFF2-40B4-BE49-F238E27FC236}">
              <a16:creationId xmlns:a16="http://schemas.microsoft.com/office/drawing/2014/main" xmlns="" id="{00000000-0008-0000-0100-000013000000}"/>
            </a:ext>
          </a:extLst>
        </xdr:cNvPr>
        <xdr:cNvGrpSpPr/>
      </xdr:nvGrpSpPr>
      <xdr:grpSpPr>
        <a:xfrm>
          <a:off x="992402" y="16374254"/>
          <a:ext cx="499349" cy="793379"/>
          <a:chOff x="974910" y="17044147"/>
          <a:chExt cx="481856" cy="819618"/>
        </a:xfrm>
      </xdr:grpSpPr>
      <xdr:cxnSp macro="">
        <xdr:nvCxnSpPr>
          <xdr:cNvPr id="20" name="Elbow Connector 19">
            <a:extLst>
              <a:ext uri="{FF2B5EF4-FFF2-40B4-BE49-F238E27FC236}">
                <a16:creationId xmlns:a16="http://schemas.microsoft.com/office/drawing/2014/main" xmlns="" id="{00000000-0008-0000-0100-000014000000}"/>
              </a:ext>
            </a:extLst>
          </xdr:cNvPr>
          <xdr:cNvCxnSpPr/>
        </xdr:nvCxnSpPr>
        <xdr:spPr>
          <a:xfrm rot="5400000" flipH="1" flipV="1">
            <a:off x="806822" y="17212235"/>
            <a:ext cx="818031" cy="481856"/>
          </a:xfrm>
          <a:prstGeom prst="bentConnector3">
            <a:avLst>
              <a:gd name="adj1" fmla="val 100685"/>
            </a:avLst>
          </a:prstGeom>
          <a:ln>
            <a:solidFill>
              <a:srgbClr val="FF0000"/>
            </a:solidFill>
            <a:prstDash val="dash"/>
            <a:tailEnd type="triangle" w="lg" len="med"/>
          </a:ln>
        </xdr:spPr>
        <xdr:style>
          <a:lnRef idx="1">
            <a:schemeClr val="accent1"/>
          </a:lnRef>
          <a:fillRef idx="0">
            <a:schemeClr val="accent1"/>
          </a:fillRef>
          <a:effectRef idx="0">
            <a:schemeClr val="accent1"/>
          </a:effectRef>
          <a:fontRef idx="minor">
            <a:schemeClr val="tx1"/>
          </a:fontRef>
        </xdr:style>
      </xdr:cxnSp>
      <xdr:cxnSp macro="">
        <xdr:nvCxnSpPr>
          <xdr:cNvPr id="21" name="Straight Connector 20">
            <a:extLst>
              <a:ext uri="{FF2B5EF4-FFF2-40B4-BE49-F238E27FC236}">
                <a16:creationId xmlns:a16="http://schemas.microsoft.com/office/drawing/2014/main" xmlns="" id="{00000000-0008-0000-0100-000015000000}"/>
              </a:ext>
            </a:extLst>
          </xdr:cNvPr>
          <xdr:cNvCxnSpPr/>
        </xdr:nvCxnSpPr>
        <xdr:spPr>
          <a:xfrm>
            <a:off x="974912" y="17862177"/>
            <a:ext cx="280147" cy="1588"/>
          </a:xfrm>
          <a:prstGeom prst="line">
            <a:avLst/>
          </a:prstGeom>
          <a:ln>
            <a:solidFill>
              <a:srgbClr val="FF0000"/>
            </a:solidFill>
            <a:prstDash val="dash"/>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absolute">
    <xdr:from>
      <xdr:col>0</xdr:col>
      <xdr:colOff>0</xdr:colOff>
      <xdr:row>0</xdr:row>
      <xdr:rowOff>0</xdr:rowOff>
    </xdr:from>
    <xdr:to>
      <xdr:col>18</xdr:col>
      <xdr:colOff>476249</xdr:colOff>
      <xdr:row>8</xdr:row>
      <xdr:rowOff>10837</xdr:rowOff>
    </xdr:to>
    <xdr:grpSp>
      <xdr:nvGrpSpPr>
        <xdr:cNvPr id="22" name="Group 21">
          <a:extLst>
            <a:ext uri="{FF2B5EF4-FFF2-40B4-BE49-F238E27FC236}">
              <a16:creationId xmlns:a16="http://schemas.microsoft.com/office/drawing/2014/main" xmlns="" id="{00000000-0008-0000-0100-000016000000}"/>
            </a:ext>
          </a:extLst>
        </xdr:cNvPr>
        <xdr:cNvGrpSpPr>
          <a:grpSpLocks noChangeAspect="1"/>
        </xdr:cNvGrpSpPr>
      </xdr:nvGrpSpPr>
      <xdr:grpSpPr>
        <a:xfrm>
          <a:off x="0" y="0"/>
          <a:ext cx="12129273" cy="1506959"/>
          <a:chOff x="1" y="901019"/>
          <a:chExt cx="8957909" cy="1143502"/>
        </a:xfrm>
        <a:effectLst>
          <a:outerShdw blurRad="50800" dist="38100" dir="2700000" algn="tl" rotWithShape="0">
            <a:prstClr val="black">
              <a:alpha val="40000"/>
            </a:prstClr>
          </a:outerShdw>
        </a:effectLst>
      </xdr:grpSpPr>
      <xdr:pic>
        <xdr:nvPicPr>
          <xdr:cNvPr id="23" name="Picture 22" descr="Letterhead header for word">
            <a:extLst>
              <a:ext uri="{FF2B5EF4-FFF2-40B4-BE49-F238E27FC236}">
                <a16:creationId xmlns:a16="http://schemas.microsoft.com/office/drawing/2014/main" xmlns="" id="{00000000-0008-0000-0100-000017000000}"/>
              </a:ext>
            </a:extLst>
          </xdr:cNvPr>
          <xdr:cNvPicPr/>
        </xdr:nvPicPr>
        <xdr:blipFill>
          <a:blip xmlns:r="http://schemas.openxmlformats.org/officeDocument/2006/relationships" r:embed="rId1" cstate="print"/>
          <a:stretch>
            <a:fillRect/>
          </a:stretch>
        </xdr:blipFill>
        <xdr:spPr bwMode="auto">
          <a:xfrm>
            <a:off x="1" y="901019"/>
            <a:ext cx="8957909" cy="1143502"/>
          </a:xfrm>
          <a:prstGeom prst="rect">
            <a:avLst/>
          </a:prstGeom>
          <a:noFill/>
          <a:ln w="9525">
            <a:noFill/>
            <a:miter lim="800000"/>
            <a:headEnd/>
            <a:tailEnd/>
          </a:ln>
        </xdr:spPr>
      </xdr:pic>
      <xdr:sp macro="" textlink="">
        <xdr:nvSpPr>
          <xdr:cNvPr id="24" name="TextBox 2">
            <a:extLst>
              <a:ext uri="{FF2B5EF4-FFF2-40B4-BE49-F238E27FC236}">
                <a16:creationId xmlns:a16="http://schemas.microsoft.com/office/drawing/2014/main" xmlns="" id="{00000000-0008-0000-0100-000018000000}"/>
              </a:ext>
            </a:extLst>
          </xdr:cNvPr>
          <xdr:cNvSpPr txBox="1"/>
        </xdr:nvSpPr>
        <xdr:spPr>
          <a:xfrm>
            <a:off x="6849817" y="1718322"/>
            <a:ext cx="1987164" cy="2389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050">
                <a:solidFill>
                  <a:schemeClr val="bg1"/>
                </a:solidFill>
                <a:latin typeface="Square721 BT" pitchFamily="34" charset="0"/>
              </a:rPr>
              <a:t>www.finaticsonline.com</a:t>
            </a:r>
          </a:p>
        </xdr:txBody>
      </xdr:sp>
      <xdr:sp macro="" textlink="">
        <xdr:nvSpPr>
          <xdr:cNvPr id="25" name="TextBox 14">
            <a:extLst>
              <a:ext uri="{FF2B5EF4-FFF2-40B4-BE49-F238E27FC236}">
                <a16:creationId xmlns:a16="http://schemas.microsoft.com/office/drawing/2014/main" xmlns="" id="{00000000-0008-0000-0100-000019000000}"/>
              </a:ext>
            </a:extLst>
          </xdr:cNvPr>
          <xdr:cNvSpPr txBox="1"/>
        </xdr:nvSpPr>
        <xdr:spPr>
          <a:xfrm>
            <a:off x="155209" y="1375281"/>
            <a:ext cx="3115021" cy="536746"/>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2000">
                <a:solidFill>
                  <a:schemeClr val="bg1"/>
                </a:solidFill>
                <a:latin typeface="Candara" pitchFamily="34" charset="0"/>
              </a:rPr>
              <a:t>Referencing</a:t>
            </a:r>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14997</xdr:colOff>
      <xdr:row>5</xdr:row>
      <xdr:rowOff>168131</xdr:rowOff>
    </xdr:from>
    <xdr:to>
      <xdr:col>23</xdr:col>
      <xdr:colOff>500063</xdr:colOff>
      <xdr:row>10</xdr:row>
      <xdr:rowOff>154781</xdr:rowOff>
    </xdr:to>
    <xdr:grpSp>
      <xdr:nvGrpSpPr>
        <xdr:cNvPr id="2" name="Group 1">
          <a:extLst>
            <a:ext uri="{FF2B5EF4-FFF2-40B4-BE49-F238E27FC236}">
              <a16:creationId xmlns:a16="http://schemas.microsoft.com/office/drawing/2014/main" xmlns="" id="{00000000-0008-0000-0000-000002000000}"/>
            </a:ext>
          </a:extLst>
        </xdr:cNvPr>
        <xdr:cNvGrpSpPr/>
      </xdr:nvGrpSpPr>
      <xdr:grpSpPr>
        <a:xfrm>
          <a:off x="14997" y="1073006"/>
          <a:ext cx="13143791" cy="891525"/>
          <a:chOff x="119066" y="1107284"/>
          <a:chExt cx="13835059" cy="761998"/>
        </a:xfrm>
        <a:solidFill>
          <a:schemeClr val="accent1">
            <a:lumMod val="20000"/>
            <a:lumOff val="80000"/>
          </a:schemeClr>
        </a:solidFill>
      </xdr:grpSpPr>
      <xdr:sp macro="" textlink="">
        <xdr:nvSpPr>
          <xdr:cNvPr id="3" name="Rounded Rectangle 2">
            <a:extLst>
              <a:ext uri="{FF2B5EF4-FFF2-40B4-BE49-F238E27FC236}">
                <a16:creationId xmlns:a16="http://schemas.microsoft.com/office/drawing/2014/main" xmlns="" id="{00000000-0008-0000-0000-000003000000}"/>
              </a:ext>
            </a:extLst>
          </xdr:cNvPr>
          <xdr:cNvSpPr/>
        </xdr:nvSpPr>
        <xdr:spPr>
          <a:xfrm>
            <a:off x="119066" y="1107284"/>
            <a:ext cx="13835059" cy="761998"/>
          </a:xfrm>
          <a:prstGeom prst="roundRect">
            <a:avLst>
              <a:gd name="adj" fmla="val 9072"/>
            </a:avLst>
          </a:prstGeom>
          <a:grpFill/>
          <a:ln>
            <a:noFill/>
          </a:ln>
          <a:effectLst>
            <a:outerShdw blurRad="50800" dist="38100" dir="2700000" algn="tl" rotWithShape="0">
              <a:prstClr val="black">
                <a:alpha val="40000"/>
              </a:prstClr>
            </a:outerShdw>
            <a:reflection blurRad="6350" stA="50000" endA="300" endPos="5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sp macro="" textlink="">
        <xdr:nvSpPr>
          <xdr:cNvPr id="4" name="TextBox 3">
            <a:extLst>
              <a:ext uri="{FF2B5EF4-FFF2-40B4-BE49-F238E27FC236}">
                <a16:creationId xmlns:a16="http://schemas.microsoft.com/office/drawing/2014/main" xmlns="" id="{00000000-0008-0000-0000-000004000000}"/>
              </a:ext>
            </a:extLst>
          </xdr:cNvPr>
          <xdr:cNvSpPr txBox="1"/>
        </xdr:nvSpPr>
        <xdr:spPr>
          <a:xfrm>
            <a:off x="279798" y="1285874"/>
            <a:ext cx="13513594" cy="452437"/>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wrap="square" rtlCol="0" anchor="ctr"/>
          <a:lstStyle/>
          <a:p>
            <a:pPr algn="l"/>
            <a:r>
              <a:rPr lang="en-US" sz="1800" b="1">
                <a:solidFill>
                  <a:schemeClr val="accent5">
                    <a:lumMod val="50000"/>
                  </a:schemeClr>
                </a:solidFill>
                <a:latin typeface="Times New Roman" pitchFamily="18" charset="0"/>
                <a:cs typeface="Times New Roman" pitchFamily="18" charset="0"/>
              </a:rPr>
              <a:t>Functions Covered - </a:t>
            </a:r>
            <a:r>
              <a:rPr lang="en-US" sz="1800">
                <a:solidFill>
                  <a:schemeClr val="accent5">
                    <a:lumMod val="50000"/>
                  </a:schemeClr>
                </a:solidFill>
                <a:latin typeface="Times New Roman" pitchFamily="18" charset="0"/>
                <a:cs typeface="Times New Roman" pitchFamily="18" charset="0"/>
              </a:rPr>
              <a:t>Len, Left, Right, Mid, Trim,</a:t>
            </a:r>
            <a:r>
              <a:rPr lang="en-US" sz="1800" baseline="0">
                <a:solidFill>
                  <a:schemeClr val="accent5">
                    <a:lumMod val="50000"/>
                  </a:schemeClr>
                </a:solidFill>
                <a:latin typeface="Times New Roman" pitchFamily="18" charset="0"/>
                <a:cs typeface="Times New Roman" pitchFamily="18" charset="0"/>
              </a:rPr>
              <a:t> Proper, Upper, Lower, Find, Search, Substitute,  Concatenate, Rept and Text to Column</a:t>
            </a:r>
            <a:endParaRPr lang="en-US" sz="1800" b="0" i="1" baseline="0">
              <a:solidFill>
                <a:schemeClr val="accent5">
                  <a:lumMod val="50000"/>
                </a:schemeClr>
              </a:solidFill>
              <a:latin typeface="Times New Roman" pitchFamily="18" charset="0"/>
              <a:cs typeface="Times New Roman" pitchFamily="18" charset="0"/>
            </a:endParaRPr>
          </a:p>
          <a:p>
            <a:pPr algn="l"/>
            <a:r>
              <a:rPr lang="en-US" sz="1800" b="1" i="0" baseline="0">
                <a:solidFill>
                  <a:schemeClr val="accent4">
                    <a:lumMod val="50000"/>
                  </a:schemeClr>
                </a:solidFill>
                <a:latin typeface="Times New Roman" pitchFamily="18" charset="0"/>
                <a:cs typeface="Times New Roman" pitchFamily="18" charset="0"/>
              </a:rPr>
              <a:t>Exercises -  5</a:t>
            </a:r>
            <a:endParaRPr lang="en-US" sz="1800" b="1" i="0">
              <a:solidFill>
                <a:schemeClr val="accent4">
                  <a:lumMod val="50000"/>
                </a:schemeClr>
              </a:solidFill>
              <a:latin typeface="Times New Roman" pitchFamily="18" charset="0"/>
              <a:cs typeface="Times New Roman" pitchFamily="18" charset="0"/>
            </a:endParaRPr>
          </a:p>
        </xdr:txBody>
      </xdr:sp>
    </xdr:grpSp>
    <xdr:clientData/>
  </xdr:twoCellAnchor>
  <xdr:twoCellAnchor>
    <xdr:from>
      <xdr:col>0</xdr:col>
      <xdr:colOff>2379</xdr:colOff>
      <xdr:row>0</xdr:row>
      <xdr:rowOff>11906</xdr:rowOff>
    </xdr:from>
    <xdr:to>
      <xdr:col>23</xdr:col>
      <xdr:colOff>509515</xdr:colOff>
      <xdr:row>5</xdr:row>
      <xdr:rowOff>142875</xdr:rowOff>
    </xdr:to>
    <xdr:grpSp>
      <xdr:nvGrpSpPr>
        <xdr:cNvPr id="5" name="Group 1">
          <a:extLst>
            <a:ext uri="{FF2B5EF4-FFF2-40B4-BE49-F238E27FC236}">
              <a16:creationId xmlns:a16="http://schemas.microsoft.com/office/drawing/2014/main" xmlns="" id="{00000000-0008-0000-0000-000005000000}"/>
            </a:ext>
          </a:extLst>
        </xdr:cNvPr>
        <xdr:cNvGrpSpPr/>
      </xdr:nvGrpSpPr>
      <xdr:grpSpPr>
        <a:xfrm>
          <a:off x="2379" y="11906"/>
          <a:ext cx="13165861" cy="1035844"/>
          <a:chOff x="59532" y="23812"/>
          <a:chExt cx="14073188" cy="940594"/>
        </a:xfrm>
      </xdr:grpSpPr>
      <xdr:sp macro="" textlink="">
        <xdr:nvSpPr>
          <xdr:cNvPr id="6" name="Rounded Rectangle 5">
            <a:extLst>
              <a:ext uri="{FF2B5EF4-FFF2-40B4-BE49-F238E27FC236}">
                <a16:creationId xmlns:a16="http://schemas.microsoft.com/office/drawing/2014/main" xmlns="" id="{00000000-0008-0000-0000-000006000000}"/>
              </a:ext>
            </a:extLst>
          </xdr:cNvPr>
          <xdr:cNvSpPr/>
        </xdr:nvSpPr>
        <xdr:spPr>
          <a:xfrm>
            <a:off x="59532" y="23812"/>
            <a:ext cx="14073188" cy="940594"/>
          </a:xfrm>
          <a:prstGeom prst="roundRect">
            <a:avLst>
              <a:gd name="adj" fmla="val 9072"/>
            </a:avLst>
          </a:prstGeom>
          <a:gradFill flip="none" rotWithShape="1">
            <a:gsLst>
              <a:gs pos="0">
                <a:schemeClr val="tx2">
                  <a:lumMod val="50000"/>
                </a:schemeClr>
              </a:gs>
              <a:gs pos="100000">
                <a:schemeClr val="tx1">
                  <a:lumMod val="95000"/>
                  <a:lumOff val="5000"/>
                </a:schemeClr>
              </a:gs>
            </a:gsLst>
            <a:lin ang="16200000" scaled="1"/>
            <a:tileRect/>
          </a:gradFill>
          <a:ln>
            <a:noFill/>
          </a:ln>
          <a:effectLst>
            <a:outerShdw blurRad="50800" dist="38100" dir="2700000" algn="tl" rotWithShape="0">
              <a:prstClr val="black">
                <a:alpha val="40000"/>
              </a:prstClr>
            </a:outerShdw>
            <a:reflection blurRad="6350" stA="52000" endA="300" endPos="35000" dir="5400000" sy="-100000" algn="bl" rotWithShape="0"/>
          </a:effectLst>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sp macro="" textlink="">
        <xdr:nvSpPr>
          <xdr:cNvPr id="7" name="TextBox 6">
            <a:extLst>
              <a:ext uri="{FF2B5EF4-FFF2-40B4-BE49-F238E27FC236}">
                <a16:creationId xmlns:a16="http://schemas.microsoft.com/office/drawing/2014/main" xmlns="" id="{00000000-0008-0000-0000-000007000000}"/>
              </a:ext>
            </a:extLst>
          </xdr:cNvPr>
          <xdr:cNvSpPr txBox="1"/>
        </xdr:nvSpPr>
        <xdr:spPr>
          <a:xfrm>
            <a:off x="273845" y="167282"/>
            <a:ext cx="13644563" cy="606768"/>
          </a:xfrm>
          <a:prstGeom prst="rect">
            <a:avLst/>
          </a:prstGeom>
          <a:solidFill>
            <a:srgbClr val="2D223A"/>
          </a:solidFill>
          <a:ln w="9525" cmpd="sng">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0">
            <a:scrgbClr r="0" g="0" b="0"/>
          </a:lnRef>
          <a:fillRef idx="0">
            <a:scrgbClr r="0" g="0" b="0"/>
          </a:fillRef>
          <a:effectRef idx="0">
            <a:scrgbClr r="0" g="0" b="0"/>
          </a:effectRef>
          <a:fontRef idx="minor">
            <a:schemeClr val="dk1"/>
          </a:fontRef>
        </xdr:style>
        <xdr:txBody>
          <a:bodyPr wrap="square" rtlCol="0" anchor="ctr"/>
          <a:lstStyle/>
          <a:p>
            <a:pPr algn="l"/>
            <a:r>
              <a:rPr lang="en-US" sz="2500">
                <a:solidFill>
                  <a:schemeClr val="bg1"/>
                </a:solidFill>
                <a:latin typeface="Times New Roman" pitchFamily="18" charset="0"/>
                <a:cs typeface="Times New Roman" pitchFamily="18" charset="0"/>
              </a:rPr>
              <a:t>Manipulating</a:t>
            </a:r>
            <a:r>
              <a:rPr lang="en-US" sz="2500" baseline="0">
                <a:solidFill>
                  <a:schemeClr val="bg1"/>
                </a:solidFill>
                <a:latin typeface="Times New Roman" pitchFamily="18" charset="0"/>
                <a:cs typeface="Times New Roman" pitchFamily="18" charset="0"/>
              </a:rPr>
              <a:t> Text </a:t>
            </a:r>
            <a:endParaRPr lang="en-US" sz="2500" b="1">
              <a:solidFill>
                <a:schemeClr val="bg1"/>
              </a:solidFill>
              <a:latin typeface="Times New Roman" pitchFamily="18" charset="0"/>
              <a:cs typeface="Times New Roman" pitchFamily="18" charset="0"/>
            </a:endParaRPr>
          </a:p>
        </xdr:txBody>
      </xdr:sp>
    </xdr:grpSp>
    <xdr:clientData/>
  </xdr:twoCellAnchor>
  <xdr:twoCellAnchor>
    <xdr:from>
      <xdr:col>7</xdr:col>
      <xdr:colOff>583407</xdr:colOff>
      <xdr:row>127</xdr:row>
      <xdr:rowOff>107156</xdr:rowOff>
    </xdr:from>
    <xdr:to>
      <xdr:col>13</xdr:col>
      <xdr:colOff>321468</xdr:colOff>
      <xdr:row>136</xdr:row>
      <xdr:rowOff>142875</xdr:rowOff>
    </xdr:to>
    <xdr:sp macro="" textlink="">
      <xdr:nvSpPr>
        <xdr:cNvPr id="8" name="TextBox 7">
          <a:extLst>
            <a:ext uri="{FF2B5EF4-FFF2-40B4-BE49-F238E27FC236}">
              <a16:creationId xmlns:a16="http://schemas.microsoft.com/office/drawing/2014/main" xmlns="" id="{00000000-0008-0000-0000-000008000000}"/>
            </a:ext>
          </a:extLst>
        </xdr:cNvPr>
        <xdr:cNvSpPr txBox="1"/>
      </xdr:nvSpPr>
      <xdr:spPr>
        <a:xfrm>
          <a:off x="4355307" y="25100756"/>
          <a:ext cx="3576636" cy="1835944"/>
        </a:xfrm>
        <a:prstGeom prst="rect">
          <a:avLst/>
        </a:prstGeom>
        <a:solidFill>
          <a:srgbClr val="FFFF99"/>
        </a:solidFill>
        <a:ln w="9525" cmpd="sng">
          <a:solidFill>
            <a:schemeClr val="lt1">
              <a:shade val="50000"/>
            </a:schemeClr>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b="1">
              <a:solidFill>
                <a:sysClr val="windowText" lastClr="000000"/>
              </a:solidFill>
            </a:rPr>
            <a:t>Text to Column</a:t>
          </a:r>
        </a:p>
        <a:p>
          <a:r>
            <a:rPr lang="en-US" sz="1100" b="0">
              <a:solidFill>
                <a:sysClr val="windowText" lastClr="000000"/>
              </a:solidFill>
            </a:rPr>
            <a:t>This feature is very similar to the</a:t>
          </a:r>
          <a:r>
            <a:rPr lang="en-US" sz="1100" b="0" baseline="0">
              <a:solidFill>
                <a:sysClr val="windowText" lastClr="000000"/>
              </a:solidFill>
            </a:rPr>
            <a:t> Formula we created above but much faster and lesser prone to errors.</a:t>
          </a:r>
        </a:p>
        <a:p>
          <a:endParaRPr lang="en-US" sz="300" b="0" baseline="0">
            <a:solidFill>
              <a:sysClr val="windowText" lastClr="000000"/>
            </a:solidFill>
          </a:endParaRPr>
        </a:p>
        <a:p>
          <a:r>
            <a:rPr lang="en-US" sz="1100" b="1" baseline="0">
              <a:solidFill>
                <a:sysClr val="windowText" lastClr="000000"/>
              </a:solidFill>
            </a:rPr>
            <a:t>Step 1 - </a:t>
          </a:r>
          <a:r>
            <a:rPr lang="en-US" sz="1100" b="0" baseline="0">
              <a:solidFill>
                <a:sysClr val="windowText" lastClr="000000"/>
              </a:solidFill>
            </a:rPr>
            <a:t>Paste the Names in the 'First Name' Column</a:t>
          </a:r>
        </a:p>
        <a:p>
          <a:r>
            <a:rPr lang="en-US" sz="1100" b="1" baseline="0">
              <a:solidFill>
                <a:sysClr val="windowText" lastClr="000000"/>
              </a:solidFill>
            </a:rPr>
            <a:t>Step 2 - </a:t>
          </a:r>
          <a:r>
            <a:rPr lang="en-US" sz="1100" b="0" baseline="0">
              <a:solidFill>
                <a:sysClr val="windowText" lastClr="000000"/>
              </a:solidFill>
            </a:rPr>
            <a:t>Press </a:t>
          </a:r>
          <a:r>
            <a:rPr lang="en-US" sz="1100" b="1" baseline="0">
              <a:solidFill>
                <a:srgbClr val="FF0000"/>
              </a:solidFill>
            </a:rPr>
            <a:t>Alt + D + E </a:t>
          </a:r>
        </a:p>
        <a:p>
          <a:r>
            <a:rPr lang="en-US" sz="1100" b="1" baseline="0">
              <a:solidFill>
                <a:sysClr val="windowText" lastClr="000000"/>
              </a:solidFill>
            </a:rPr>
            <a:t>Step 3 -</a:t>
          </a:r>
          <a:r>
            <a:rPr lang="en-US" sz="1100" b="0" baseline="0">
              <a:solidFill>
                <a:sysClr val="windowText" lastClr="000000"/>
              </a:solidFill>
            </a:rPr>
            <a:t> Select 'Delimited'</a:t>
          </a:r>
        </a:p>
        <a:p>
          <a:r>
            <a:rPr lang="en-US" sz="1100" b="1" baseline="0">
              <a:solidFill>
                <a:sysClr val="windowText" lastClr="000000"/>
              </a:solidFill>
            </a:rPr>
            <a:t>Step 4 -</a:t>
          </a:r>
          <a:r>
            <a:rPr lang="en-US" sz="1100" b="0" baseline="0">
              <a:solidFill>
                <a:sysClr val="windowText" lastClr="000000"/>
              </a:solidFill>
            </a:rPr>
            <a:t> Select 'Space'</a:t>
          </a:r>
        </a:p>
        <a:p>
          <a:r>
            <a:rPr lang="en-US" sz="1100" b="1" baseline="0">
              <a:solidFill>
                <a:sysClr val="windowText" lastClr="000000"/>
              </a:solidFill>
            </a:rPr>
            <a:t>Step 5 -</a:t>
          </a:r>
          <a:r>
            <a:rPr lang="en-US" sz="1100" b="0" baseline="0">
              <a:solidFill>
                <a:sysClr val="windowText" lastClr="000000"/>
              </a:solidFill>
            </a:rPr>
            <a:t> Select where to paste i.e the 'Destination'</a:t>
          </a:r>
        </a:p>
        <a:p>
          <a:r>
            <a:rPr lang="en-US" sz="1100" b="1" baseline="0">
              <a:solidFill>
                <a:sysClr val="windowText" lastClr="000000"/>
              </a:solidFill>
            </a:rPr>
            <a:t>Step 6 -</a:t>
          </a:r>
          <a:r>
            <a:rPr lang="en-US" sz="1100" b="0" baseline="0">
              <a:solidFill>
                <a:sysClr val="windowText" lastClr="000000"/>
              </a:solidFill>
            </a:rPr>
            <a:t> Select 'Finish'</a:t>
          </a:r>
          <a:endParaRPr lang="en-US" sz="1100" b="0">
            <a:solidFill>
              <a:sysClr val="windowText" lastClr="000000"/>
            </a:solidFill>
          </a:endParaRPr>
        </a:p>
      </xdr:txBody>
    </xdr:sp>
    <xdr:clientData/>
  </xdr:twoCellAnchor>
  <xdr:twoCellAnchor>
    <xdr:from>
      <xdr:col>20</xdr:col>
      <xdr:colOff>95250</xdr:colOff>
      <xdr:row>0</xdr:row>
      <xdr:rowOff>166687</xdr:rowOff>
    </xdr:from>
    <xdr:to>
      <xdr:col>23</xdr:col>
      <xdr:colOff>326706</xdr:colOff>
      <xdr:row>4</xdr:row>
      <xdr:rowOff>130968</xdr:rowOff>
    </xdr:to>
    <xdr:pic>
      <xdr:nvPicPr>
        <xdr:cNvPr id="9" name="Picture 1">
          <a:extLst>
            <a:ext uri="{FF2B5EF4-FFF2-40B4-BE49-F238E27FC236}">
              <a16:creationId xmlns:a16="http://schemas.microsoft.com/office/drawing/2014/main" xmlns="" id="{00000000-0008-0000-0000-000009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0829925" y="166687"/>
          <a:ext cx="1774506" cy="726281"/>
        </a:xfrm>
        <a:prstGeom prst="rect">
          <a:avLst/>
        </a:prstGeom>
        <a:noFill/>
        <a:ln>
          <a:noFill/>
        </a:ln>
        <a:effectLst>
          <a:outerShdw blurRad="44450" dist="27940" dir="5400000" algn="ctr">
            <a:srgbClr val="000000">
              <a:alpha val="32000"/>
            </a:srgbClr>
          </a:outerShdw>
        </a:effectLst>
      </xdr:spPr>
    </xdr:pic>
    <xdr:clientData/>
  </xdr:twoCellAnchor>
</xdr:wsDr>
</file>

<file path=xl/drawings/drawing3.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18</xdr:col>
      <xdr:colOff>476249</xdr:colOff>
      <xdr:row>6</xdr:row>
      <xdr:rowOff>1312</xdr:rowOff>
    </xdr:to>
    <xdr:grpSp>
      <xdr:nvGrpSpPr>
        <xdr:cNvPr id="2" name="Group 1">
          <a:extLst>
            <a:ext uri="{FF2B5EF4-FFF2-40B4-BE49-F238E27FC236}">
              <a16:creationId xmlns:a16="http://schemas.microsoft.com/office/drawing/2014/main" xmlns="" id="{00000000-0008-0000-0200-000002000000}"/>
            </a:ext>
          </a:extLst>
        </xdr:cNvPr>
        <xdr:cNvGrpSpPr>
          <a:grpSpLocks noChangeAspect="1"/>
        </xdr:cNvGrpSpPr>
      </xdr:nvGrpSpPr>
      <xdr:grpSpPr>
        <a:xfrm>
          <a:off x="0" y="0"/>
          <a:ext cx="11720395" cy="1511373"/>
          <a:chOff x="1" y="901019"/>
          <a:chExt cx="8957909" cy="1143502"/>
        </a:xfrm>
        <a:effectLst>
          <a:outerShdw blurRad="50800" dist="38100" dir="2700000" algn="tl" rotWithShape="0">
            <a:prstClr val="black">
              <a:alpha val="40000"/>
            </a:prstClr>
          </a:outerShdw>
        </a:effectLst>
      </xdr:grpSpPr>
      <xdr:pic>
        <xdr:nvPicPr>
          <xdr:cNvPr id="3" name="Picture 2" descr="Letterhead header for word">
            <a:extLst>
              <a:ext uri="{FF2B5EF4-FFF2-40B4-BE49-F238E27FC236}">
                <a16:creationId xmlns:a16="http://schemas.microsoft.com/office/drawing/2014/main" xmlns="" id="{00000000-0008-0000-0200-000003000000}"/>
              </a:ext>
            </a:extLst>
          </xdr:cNvPr>
          <xdr:cNvPicPr/>
        </xdr:nvPicPr>
        <xdr:blipFill>
          <a:blip xmlns:r="http://schemas.openxmlformats.org/officeDocument/2006/relationships" r:embed="rId1" cstate="print"/>
          <a:stretch>
            <a:fillRect/>
          </a:stretch>
        </xdr:blipFill>
        <xdr:spPr bwMode="auto">
          <a:xfrm>
            <a:off x="1" y="901019"/>
            <a:ext cx="8957909" cy="1143502"/>
          </a:xfrm>
          <a:prstGeom prst="rect">
            <a:avLst/>
          </a:prstGeom>
          <a:noFill/>
          <a:ln w="9525">
            <a:noFill/>
            <a:miter lim="800000"/>
            <a:headEnd/>
            <a:tailEnd/>
          </a:ln>
        </xdr:spPr>
      </xdr:pic>
      <xdr:sp macro="" textlink="">
        <xdr:nvSpPr>
          <xdr:cNvPr id="4" name="TextBox 2">
            <a:extLst>
              <a:ext uri="{FF2B5EF4-FFF2-40B4-BE49-F238E27FC236}">
                <a16:creationId xmlns:a16="http://schemas.microsoft.com/office/drawing/2014/main" xmlns="" id="{00000000-0008-0000-0200-000004000000}"/>
              </a:ext>
            </a:extLst>
          </xdr:cNvPr>
          <xdr:cNvSpPr txBox="1"/>
        </xdr:nvSpPr>
        <xdr:spPr>
          <a:xfrm>
            <a:off x="6849817" y="1718322"/>
            <a:ext cx="1987164" cy="2389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050">
                <a:solidFill>
                  <a:schemeClr val="bg1"/>
                </a:solidFill>
                <a:latin typeface="Square721 BT" pitchFamily="34" charset="0"/>
              </a:rPr>
              <a:t>www.finaticsonline.com</a:t>
            </a:r>
          </a:p>
        </xdr:txBody>
      </xdr:sp>
      <xdr:sp macro="" textlink="">
        <xdr:nvSpPr>
          <xdr:cNvPr id="5" name="TextBox 14">
            <a:extLst>
              <a:ext uri="{FF2B5EF4-FFF2-40B4-BE49-F238E27FC236}">
                <a16:creationId xmlns:a16="http://schemas.microsoft.com/office/drawing/2014/main" xmlns="" id="{00000000-0008-0000-0200-000005000000}"/>
              </a:ext>
            </a:extLst>
          </xdr:cNvPr>
          <xdr:cNvSpPr txBox="1"/>
        </xdr:nvSpPr>
        <xdr:spPr>
          <a:xfrm>
            <a:off x="155209" y="1375281"/>
            <a:ext cx="3115021" cy="536746"/>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2000">
                <a:solidFill>
                  <a:schemeClr val="bg1"/>
                </a:solidFill>
                <a:latin typeface="Candara" pitchFamily="34" charset="0"/>
              </a:rPr>
              <a:t>Offset, index, Match</a:t>
            </a:r>
          </a:p>
        </xdr:txBody>
      </xdr:sp>
    </xdr:grp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23</xdr:col>
      <xdr:colOff>380999</xdr:colOff>
      <xdr:row>7</xdr:row>
      <xdr:rowOff>44822</xdr:rowOff>
    </xdr:to>
    <xdr:pic>
      <xdr:nvPicPr>
        <xdr:cNvPr id="2" name="Picture 1" descr="Letterhead header for word">
          <a:extLst>
            <a:ext uri="{FF2B5EF4-FFF2-40B4-BE49-F238E27FC236}">
              <a16:creationId xmlns:a16="http://schemas.microsoft.com/office/drawing/2014/main" xmlns="" id="{00000000-0008-0000-0300-000002000000}"/>
            </a:ext>
          </a:extLst>
        </xdr:cNvPr>
        <xdr:cNvPicPr/>
      </xdr:nvPicPr>
      <xdr:blipFill>
        <a:blip xmlns:r="http://schemas.openxmlformats.org/officeDocument/2006/relationships" r:embed="rId1" cstate="print"/>
        <a:stretch>
          <a:fillRect/>
        </a:stretch>
      </xdr:blipFill>
      <xdr:spPr bwMode="auto">
        <a:xfrm>
          <a:off x="0" y="0"/>
          <a:ext cx="14154149" cy="1378322"/>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2</xdr:col>
      <xdr:colOff>291330</xdr:colOff>
      <xdr:row>40</xdr:row>
      <xdr:rowOff>156882</xdr:rowOff>
    </xdr:from>
    <xdr:to>
      <xdr:col>9</xdr:col>
      <xdr:colOff>655139</xdr:colOff>
      <xdr:row>55</xdr:row>
      <xdr:rowOff>180698</xdr:rowOff>
    </xdr:to>
    <xdr:grpSp>
      <xdr:nvGrpSpPr>
        <xdr:cNvPr id="2" name="Group 1">
          <a:extLst>
            <a:ext uri="{FF2B5EF4-FFF2-40B4-BE49-F238E27FC236}">
              <a16:creationId xmlns:a16="http://schemas.microsoft.com/office/drawing/2014/main" xmlns="" id="{00000000-0008-0000-0400-000002000000}"/>
            </a:ext>
          </a:extLst>
        </xdr:cNvPr>
        <xdr:cNvGrpSpPr>
          <a:grpSpLocks noChangeAspect="1"/>
        </xdr:cNvGrpSpPr>
      </xdr:nvGrpSpPr>
      <xdr:grpSpPr>
        <a:xfrm>
          <a:off x="1543187" y="8067168"/>
          <a:ext cx="4908595" cy="2754316"/>
          <a:chOff x="364604" y="9250456"/>
          <a:chExt cx="4579462" cy="2881036"/>
        </a:xfrm>
      </xdr:grpSpPr>
      <xdr:grpSp>
        <xdr:nvGrpSpPr>
          <xdr:cNvPr id="3" name="Group 26">
            <a:extLst>
              <a:ext uri="{FF2B5EF4-FFF2-40B4-BE49-F238E27FC236}">
                <a16:creationId xmlns:a16="http://schemas.microsoft.com/office/drawing/2014/main" xmlns="" id="{00000000-0008-0000-0400-000003000000}"/>
              </a:ext>
            </a:extLst>
          </xdr:cNvPr>
          <xdr:cNvGrpSpPr/>
        </xdr:nvGrpSpPr>
        <xdr:grpSpPr>
          <a:xfrm>
            <a:off x="364604" y="9250456"/>
            <a:ext cx="1906489" cy="1519517"/>
            <a:chOff x="364604" y="9384926"/>
            <a:chExt cx="1906489" cy="1519517"/>
          </a:xfrm>
        </xdr:grpSpPr>
        <xdr:grpSp>
          <xdr:nvGrpSpPr>
            <xdr:cNvPr id="19" name="Group 14">
              <a:extLst>
                <a:ext uri="{FF2B5EF4-FFF2-40B4-BE49-F238E27FC236}">
                  <a16:creationId xmlns:a16="http://schemas.microsoft.com/office/drawing/2014/main" xmlns="" id="{00000000-0008-0000-0400-000013000000}"/>
                </a:ext>
              </a:extLst>
            </xdr:cNvPr>
            <xdr:cNvGrpSpPr/>
          </xdr:nvGrpSpPr>
          <xdr:grpSpPr>
            <a:xfrm>
              <a:off x="364604" y="9652740"/>
              <a:ext cx="1465569" cy="1251703"/>
              <a:chOff x="364604" y="9652740"/>
              <a:chExt cx="1465569" cy="1251703"/>
            </a:xfrm>
          </xdr:grpSpPr>
          <xdr:sp macro="" textlink="">
            <xdr:nvSpPr>
              <xdr:cNvPr id="21" name="TextBox 2">
                <a:extLst>
                  <a:ext uri="{FF2B5EF4-FFF2-40B4-BE49-F238E27FC236}">
                    <a16:creationId xmlns:a16="http://schemas.microsoft.com/office/drawing/2014/main" xmlns="" id="{00000000-0008-0000-0400-000015000000}"/>
                  </a:ext>
                </a:extLst>
              </xdr:cNvPr>
              <xdr:cNvSpPr txBox="1"/>
            </xdr:nvSpPr>
            <xdr:spPr>
              <a:xfrm>
                <a:off x="364604" y="9873495"/>
                <a:ext cx="1461956" cy="1030948"/>
              </a:xfrm>
              <a:prstGeom prst="rect">
                <a:avLst/>
              </a:prstGeom>
              <a:solidFill>
                <a:srgbClr val="FFFF99"/>
              </a:solidFill>
              <a:ln w="9525" cmpd="sng">
                <a:solidFill>
                  <a:schemeClr val="lt1">
                    <a:shade val="50000"/>
                  </a:schemeClr>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b="1">
                    <a:solidFill>
                      <a:srgbClr val="0070C0"/>
                    </a:solidFill>
                  </a:rPr>
                  <a:t>Range</a:t>
                </a:r>
              </a:p>
              <a:p>
                <a:r>
                  <a:rPr lang="en-US" sz="1100" b="0">
                    <a:solidFill>
                      <a:srgbClr val="0070C0"/>
                    </a:solidFill>
                  </a:rPr>
                  <a:t>The range/array that</a:t>
                </a:r>
                <a:r>
                  <a:rPr lang="en-US" sz="1100" b="0" baseline="0">
                    <a:solidFill>
                      <a:srgbClr val="0070C0"/>
                    </a:solidFill>
                  </a:rPr>
                  <a:t> contains the data for which the sum has to be found</a:t>
                </a:r>
                <a:endParaRPr lang="en-US" sz="1100" b="0">
                  <a:solidFill>
                    <a:srgbClr val="0070C0"/>
                  </a:solidFill>
                </a:endParaRPr>
              </a:p>
            </xdr:txBody>
          </xdr:sp>
          <xdr:cxnSp macro="">
            <xdr:nvCxnSpPr>
              <xdr:cNvPr id="22" name="Straight Arrow Connector 7">
                <a:extLst>
                  <a:ext uri="{FF2B5EF4-FFF2-40B4-BE49-F238E27FC236}">
                    <a16:creationId xmlns:a16="http://schemas.microsoft.com/office/drawing/2014/main" xmlns="" id="{00000000-0008-0000-0400-000016000000}"/>
                  </a:ext>
                </a:extLst>
              </xdr:cNvPr>
              <xdr:cNvCxnSpPr/>
            </xdr:nvCxnSpPr>
            <xdr:spPr>
              <a:xfrm rot="5400000">
                <a:off x="1256267" y="9388126"/>
                <a:ext cx="309291" cy="838520"/>
              </a:xfrm>
              <a:prstGeom prst="straightConnector1">
                <a:avLst/>
              </a:prstGeom>
              <a:ln>
                <a:solidFill>
                  <a:srgbClr val="0070C0"/>
                </a:solidFill>
                <a:prstDash val="dash"/>
                <a:tailEnd type="triangle" w="lg" len="med"/>
              </a:ln>
            </xdr:spPr>
            <xdr:style>
              <a:lnRef idx="1">
                <a:schemeClr val="accent1"/>
              </a:lnRef>
              <a:fillRef idx="0">
                <a:schemeClr val="accent1"/>
              </a:fillRef>
              <a:effectRef idx="0">
                <a:schemeClr val="accent1"/>
              </a:effectRef>
              <a:fontRef idx="minor">
                <a:schemeClr val="tx1"/>
              </a:fontRef>
            </xdr:style>
          </xdr:cxnSp>
        </xdr:grpSp>
        <xdr:sp macro="" textlink="">
          <xdr:nvSpPr>
            <xdr:cNvPr id="20" name="Oval 18">
              <a:extLst>
                <a:ext uri="{FF2B5EF4-FFF2-40B4-BE49-F238E27FC236}">
                  <a16:creationId xmlns:a16="http://schemas.microsoft.com/office/drawing/2014/main" xmlns="" id="{00000000-0008-0000-0400-000014000000}"/>
                </a:ext>
              </a:extLst>
            </xdr:cNvPr>
            <xdr:cNvSpPr/>
          </xdr:nvSpPr>
          <xdr:spPr>
            <a:xfrm>
              <a:off x="1721770" y="9384926"/>
              <a:ext cx="549323" cy="313765"/>
            </a:xfrm>
            <a:prstGeom prst="ellipse">
              <a:avLst/>
            </a:prstGeom>
            <a:noFill/>
            <a:ln w="3175">
              <a:solidFill>
                <a:srgbClr val="0070C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grpSp>
      <xdr:grpSp>
        <xdr:nvGrpSpPr>
          <xdr:cNvPr id="4" name="Group 25">
            <a:extLst>
              <a:ext uri="{FF2B5EF4-FFF2-40B4-BE49-F238E27FC236}">
                <a16:creationId xmlns:a16="http://schemas.microsoft.com/office/drawing/2014/main" xmlns="" id="{00000000-0008-0000-0400-000004000000}"/>
              </a:ext>
            </a:extLst>
          </xdr:cNvPr>
          <xdr:cNvGrpSpPr/>
        </xdr:nvGrpSpPr>
        <xdr:grpSpPr>
          <a:xfrm>
            <a:off x="1928948" y="9276228"/>
            <a:ext cx="1461956" cy="1493745"/>
            <a:chOff x="1917754" y="9410698"/>
            <a:chExt cx="1461956" cy="1493745"/>
          </a:xfrm>
        </xdr:grpSpPr>
        <xdr:grpSp>
          <xdr:nvGrpSpPr>
            <xdr:cNvPr id="15" name="Group 14">
              <a:extLst>
                <a:ext uri="{FF2B5EF4-FFF2-40B4-BE49-F238E27FC236}">
                  <a16:creationId xmlns:a16="http://schemas.microsoft.com/office/drawing/2014/main" xmlns="" id="{00000000-0008-0000-0400-00000F000000}"/>
                </a:ext>
              </a:extLst>
            </xdr:cNvPr>
            <xdr:cNvGrpSpPr/>
          </xdr:nvGrpSpPr>
          <xdr:grpSpPr>
            <a:xfrm>
              <a:off x="1917754" y="9672498"/>
              <a:ext cx="1461956" cy="1231945"/>
              <a:chOff x="1917754" y="9672498"/>
              <a:chExt cx="1461956" cy="1231945"/>
            </a:xfrm>
          </xdr:grpSpPr>
          <xdr:sp macro="" textlink="">
            <xdr:nvSpPr>
              <xdr:cNvPr id="17" name="TextBox 4">
                <a:extLst>
                  <a:ext uri="{FF2B5EF4-FFF2-40B4-BE49-F238E27FC236}">
                    <a16:creationId xmlns:a16="http://schemas.microsoft.com/office/drawing/2014/main" xmlns="" id="{00000000-0008-0000-0400-000011000000}"/>
                  </a:ext>
                </a:extLst>
              </xdr:cNvPr>
              <xdr:cNvSpPr txBox="1"/>
            </xdr:nvSpPr>
            <xdr:spPr>
              <a:xfrm>
                <a:off x="1917754" y="9873495"/>
                <a:ext cx="1461956" cy="1030948"/>
              </a:xfrm>
              <a:prstGeom prst="rect">
                <a:avLst/>
              </a:prstGeom>
              <a:solidFill>
                <a:srgbClr val="FFFF99"/>
              </a:solidFill>
              <a:ln w="9525" cmpd="sng">
                <a:solidFill>
                  <a:schemeClr val="lt1">
                    <a:shade val="50000"/>
                  </a:schemeClr>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b="1">
                    <a:solidFill>
                      <a:srgbClr val="FF0000"/>
                    </a:solidFill>
                  </a:rPr>
                  <a:t>Criteria</a:t>
                </a:r>
              </a:p>
              <a:p>
                <a:r>
                  <a:rPr lang="en-US" sz="1100" b="0">
                    <a:solidFill>
                      <a:srgbClr val="FF0000"/>
                    </a:solidFill>
                  </a:rPr>
                  <a:t>This is the criteria</a:t>
                </a:r>
                <a:r>
                  <a:rPr lang="en-US" sz="1100" b="0" baseline="0">
                    <a:solidFill>
                      <a:srgbClr val="FF0000"/>
                    </a:solidFill>
                  </a:rPr>
                  <a:t> or </a:t>
                </a:r>
                <a:r>
                  <a:rPr lang="en-US" sz="1100" b="0">
                    <a:solidFill>
                      <a:srgbClr val="FF0000"/>
                    </a:solidFill>
                  </a:rPr>
                  <a:t>condition which we have given for adding</a:t>
                </a:r>
                <a:r>
                  <a:rPr lang="en-US" sz="1100" b="0" baseline="0">
                    <a:solidFill>
                      <a:srgbClr val="FF0000"/>
                    </a:solidFill>
                  </a:rPr>
                  <a:t> up the data. </a:t>
                </a:r>
                <a:endParaRPr lang="en-US" sz="1100" b="0">
                  <a:solidFill>
                    <a:srgbClr val="FF0000"/>
                  </a:solidFill>
                </a:endParaRPr>
              </a:p>
            </xdr:txBody>
          </xdr:sp>
          <xdr:cxnSp macro="">
            <xdr:nvCxnSpPr>
              <xdr:cNvPr id="18" name="Straight Arrow Connector 17">
                <a:extLst>
                  <a:ext uri="{FF2B5EF4-FFF2-40B4-BE49-F238E27FC236}">
                    <a16:creationId xmlns:a16="http://schemas.microsoft.com/office/drawing/2014/main" xmlns="" id="{00000000-0008-0000-0400-000012000000}"/>
                  </a:ext>
                </a:extLst>
              </xdr:cNvPr>
              <xdr:cNvCxnSpPr>
                <a:stCxn id="16" idx="4"/>
              </xdr:cNvCxnSpPr>
            </xdr:nvCxnSpPr>
            <xdr:spPr>
              <a:xfrm rot="5400000">
                <a:off x="2252308" y="9791508"/>
                <a:ext cx="249183" cy="11164"/>
              </a:xfrm>
              <a:prstGeom prst="straightConnector1">
                <a:avLst/>
              </a:prstGeom>
              <a:ln>
                <a:solidFill>
                  <a:srgbClr val="FF0000"/>
                </a:solidFill>
                <a:prstDash val="dash"/>
                <a:tailEnd type="triangle" w="lg" len="med"/>
              </a:ln>
            </xdr:spPr>
            <xdr:style>
              <a:lnRef idx="1">
                <a:schemeClr val="accent1"/>
              </a:lnRef>
              <a:fillRef idx="0">
                <a:schemeClr val="accent1"/>
              </a:fillRef>
              <a:effectRef idx="0">
                <a:schemeClr val="accent1"/>
              </a:effectRef>
              <a:fontRef idx="minor">
                <a:schemeClr val="tx1"/>
              </a:fontRef>
            </xdr:style>
          </xdr:cxnSp>
        </xdr:grpSp>
        <xdr:sp macro="" textlink="">
          <xdr:nvSpPr>
            <xdr:cNvPr id="16" name="Oval 15">
              <a:extLst>
                <a:ext uri="{FF2B5EF4-FFF2-40B4-BE49-F238E27FC236}">
                  <a16:creationId xmlns:a16="http://schemas.microsoft.com/office/drawing/2014/main" xmlns="" id="{00000000-0008-0000-0400-000010000000}"/>
                </a:ext>
              </a:extLst>
            </xdr:cNvPr>
            <xdr:cNvSpPr/>
          </xdr:nvSpPr>
          <xdr:spPr>
            <a:xfrm>
              <a:off x="2233580" y="9410698"/>
              <a:ext cx="297799" cy="261801"/>
            </a:xfrm>
            <a:prstGeom prst="ellipse">
              <a:avLst/>
            </a:prstGeom>
            <a:noFill/>
            <a:ln w="3175">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grpSp>
      <xdr:grpSp>
        <xdr:nvGrpSpPr>
          <xdr:cNvPr id="5" name="Group 24">
            <a:extLst>
              <a:ext uri="{FF2B5EF4-FFF2-40B4-BE49-F238E27FC236}">
                <a16:creationId xmlns:a16="http://schemas.microsoft.com/office/drawing/2014/main" xmlns="" id="{00000000-0008-0000-0400-000005000000}"/>
              </a:ext>
            </a:extLst>
          </xdr:cNvPr>
          <xdr:cNvGrpSpPr/>
        </xdr:nvGrpSpPr>
        <xdr:grpSpPr>
          <a:xfrm>
            <a:off x="2531803" y="9250456"/>
            <a:ext cx="2412263" cy="1519517"/>
            <a:chOff x="2531803" y="9384926"/>
            <a:chExt cx="2412263" cy="1519517"/>
          </a:xfrm>
        </xdr:grpSpPr>
        <xdr:grpSp>
          <xdr:nvGrpSpPr>
            <xdr:cNvPr id="11" name="Group 17">
              <a:extLst>
                <a:ext uri="{FF2B5EF4-FFF2-40B4-BE49-F238E27FC236}">
                  <a16:creationId xmlns:a16="http://schemas.microsoft.com/office/drawing/2014/main" xmlns="" id="{00000000-0008-0000-0400-00000B000000}"/>
                </a:ext>
              </a:extLst>
            </xdr:cNvPr>
            <xdr:cNvGrpSpPr/>
          </xdr:nvGrpSpPr>
          <xdr:grpSpPr>
            <a:xfrm>
              <a:off x="3026376" y="9652742"/>
              <a:ext cx="1917690" cy="1251701"/>
              <a:chOff x="3026376" y="9652742"/>
              <a:chExt cx="1917690" cy="1251701"/>
            </a:xfrm>
          </xdr:grpSpPr>
          <xdr:sp macro="" textlink="">
            <xdr:nvSpPr>
              <xdr:cNvPr id="13" name="TextBox 12">
                <a:extLst>
                  <a:ext uri="{FF2B5EF4-FFF2-40B4-BE49-F238E27FC236}">
                    <a16:creationId xmlns:a16="http://schemas.microsoft.com/office/drawing/2014/main" xmlns="" id="{00000000-0008-0000-0400-00000D000000}"/>
                  </a:ext>
                </a:extLst>
              </xdr:cNvPr>
              <xdr:cNvSpPr txBox="1"/>
            </xdr:nvSpPr>
            <xdr:spPr>
              <a:xfrm>
                <a:off x="3482110" y="9873495"/>
                <a:ext cx="1461956" cy="1030948"/>
              </a:xfrm>
              <a:prstGeom prst="rect">
                <a:avLst/>
              </a:prstGeom>
              <a:solidFill>
                <a:srgbClr val="FFFF99"/>
              </a:solidFill>
              <a:ln w="9525" cmpd="sng">
                <a:solidFill>
                  <a:schemeClr val="lt1">
                    <a:shade val="50000"/>
                  </a:schemeClr>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b="1">
                    <a:solidFill>
                      <a:srgbClr val="00B050"/>
                    </a:solidFill>
                  </a:rPr>
                  <a:t>Sum Range</a:t>
                </a:r>
              </a:p>
              <a:p>
                <a:r>
                  <a:rPr lang="en-US" sz="1100" b="0">
                    <a:solidFill>
                      <a:srgbClr val="00B050"/>
                    </a:solidFill>
                  </a:rPr>
                  <a:t>This</a:t>
                </a:r>
                <a:r>
                  <a:rPr lang="en-US" sz="1100" b="0" baseline="0">
                    <a:solidFill>
                      <a:srgbClr val="00B050"/>
                    </a:solidFill>
                  </a:rPr>
                  <a:t> is the range in which the addition has to be made</a:t>
                </a:r>
                <a:endParaRPr lang="en-US" sz="1100" b="0">
                  <a:solidFill>
                    <a:srgbClr val="00B050"/>
                  </a:solidFill>
                </a:endParaRPr>
              </a:p>
            </xdr:txBody>
          </xdr:sp>
          <xdr:cxnSp macro="">
            <xdr:nvCxnSpPr>
              <xdr:cNvPr id="14" name="Straight Arrow Connector 13">
                <a:extLst>
                  <a:ext uri="{FF2B5EF4-FFF2-40B4-BE49-F238E27FC236}">
                    <a16:creationId xmlns:a16="http://schemas.microsoft.com/office/drawing/2014/main" xmlns="" id="{00000000-0008-0000-0400-00000E000000}"/>
                  </a:ext>
                </a:extLst>
              </xdr:cNvPr>
              <xdr:cNvCxnSpPr>
                <a:stCxn id="12" idx="5"/>
              </xdr:cNvCxnSpPr>
            </xdr:nvCxnSpPr>
            <xdr:spPr>
              <a:xfrm rot="16200000" flipH="1">
                <a:off x="3169487" y="9509631"/>
                <a:ext cx="275667" cy="561890"/>
              </a:xfrm>
              <a:prstGeom prst="straightConnector1">
                <a:avLst/>
              </a:prstGeom>
              <a:ln>
                <a:solidFill>
                  <a:srgbClr val="00B050"/>
                </a:solidFill>
                <a:prstDash val="dash"/>
                <a:tailEnd type="triangle" w="lg" len="med"/>
              </a:ln>
            </xdr:spPr>
            <xdr:style>
              <a:lnRef idx="1">
                <a:schemeClr val="accent1"/>
              </a:lnRef>
              <a:fillRef idx="0">
                <a:schemeClr val="accent1"/>
              </a:fillRef>
              <a:effectRef idx="0">
                <a:schemeClr val="accent1"/>
              </a:effectRef>
              <a:fontRef idx="minor">
                <a:schemeClr val="tx1"/>
              </a:fontRef>
            </xdr:style>
          </xdr:cxnSp>
        </xdr:grpSp>
        <xdr:sp macro="" textlink="">
          <xdr:nvSpPr>
            <xdr:cNvPr id="12" name="Oval 11">
              <a:extLst>
                <a:ext uri="{FF2B5EF4-FFF2-40B4-BE49-F238E27FC236}">
                  <a16:creationId xmlns:a16="http://schemas.microsoft.com/office/drawing/2014/main" xmlns="" id="{00000000-0008-0000-0400-00000C000000}"/>
                </a:ext>
              </a:extLst>
            </xdr:cNvPr>
            <xdr:cNvSpPr/>
          </xdr:nvSpPr>
          <xdr:spPr>
            <a:xfrm>
              <a:off x="2531803" y="9384926"/>
              <a:ext cx="579428" cy="313765"/>
            </a:xfrm>
            <a:prstGeom prst="ellipse">
              <a:avLst/>
            </a:prstGeom>
            <a:noFill/>
            <a:ln w="3175">
              <a:solidFill>
                <a:srgbClr val="00B05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grpSp>
      <xdr:sp macro="" textlink="">
        <xdr:nvSpPr>
          <xdr:cNvPr id="6" name="TextBox 5">
            <a:extLst>
              <a:ext uri="{FF2B5EF4-FFF2-40B4-BE49-F238E27FC236}">
                <a16:creationId xmlns:a16="http://schemas.microsoft.com/office/drawing/2014/main" xmlns="" id="{00000000-0008-0000-0400-000006000000}"/>
              </a:ext>
            </a:extLst>
          </xdr:cNvPr>
          <xdr:cNvSpPr txBox="1"/>
        </xdr:nvSpPr>
        <xdr:spPr>
          <a:xfrm>
            <a:off x="1928948" y="10744215"/>
            <a:ext cx="1461956" cy="831461"/>
          </a:xfrm>
          <a:prstGeom prst="rect">
            <a:avLst/>
          </a:prstGeom>
          <a:solidFill>
            <a:srgbClr val="FFFF99"/>
          </a:solidFill>
          <a:ln w="9525" cmpd="sng">
            <a:solidFill>
              <a:schemeClr val="lt1">
                <a:shade val="50000"/>
              </a:schemeClr>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b="1">
                <a:solidFill>
                  <a:srgbClr val="7030A0"/>
                </a:solidFill>
              </a:rPr>
              <a:t>Note</a:t>
            </a:r>
          </a:p>
          <a:p>
            <a:r>
              <a:rPr lang="en-US" sz="1100" b="1">
                <a:solidFill>
                  <a:srgbClr val="7030A0"/>
                </a:solidFill>
              </a:rPr>
              <a:t>The</a:t>
            </a:r>
            <a:r>
              <a:rPr lang="en-US" sz="1100" b="1" baseline="0">
                <a:solidFill>
                  <a:srgbClr val="7030A0"/>
                </a:solidFill>
              </a:rPr>
              <a:t> criteria specified must be for the Range selected. </a:t>
            </a:r>
            <a:endParaRPr lang="en-US" sz="1100" b="1">
              <a:solidFill>
                <a:srgbClr val="7030A0"/>
              </a:solidFill>
            </a:endParaRPr>
          </a:p>
        </xdr:txBody>
      </xdr:sp>
      <xdr:grpSp>
        <xdr:nvGrpSpPr>
          <xdr:cNvPr id="7" name="Group 38">
            <a:extLst>
              <a:ext uri="{FF2B5EF4-FFF2-40B4-BE49-F238E27FC236}">
                <a16:creationId xmlns:a16="http://schemas.microsoft.com/office/drawing/2014/main" xmlns="" id="{00000000-0008-0000-0400-000007000000}"/>
              </a:ext>
            </a:extLst>
          </xdr:cNvPr>
          <xdr:cNvGrpSpPr/>
        </xdr:nvGrpSpPr>
        <xdr:grpSpPr>
          <a:xfrm>
            <a:off x="915935" y="10634385"/>
            <a:ext cx="3487982" cy="1497107"/>
            <a:chOff x="915935" y="10634385"/>
            <a:chExt cx="3487982" cy="1497107"/>
          </a:xfrm>
        </xdr:grpSpPr>
        <xdr:sp macro="" textlink="">
          <xdr:nvSpPr>
            <xdr:cNvPr id="8" name="TextBox 7">
              <a:extLst>
                <a:ext uri="{FF2B5EF4-FFF2-40B4-BE49-F238E27FC236}">
                  <a16:creationId xmlns:a16="http://schemas.microsoft.com/office/drawing/2014/main" xmlns="" id="{00000000-0008-0000-0400-000008000000}"/>
                </a:ext>
              </a:extLst>
            </xdr:cNvPr>
            <xdr:cNvSpPr txBox="1"/>
          </xdr:nvSpPr>
          <xdr:spPr>
            <a:xfrm>
              <a:off x="915935" y="11777384"/>
              <a:ext cx="3487982" cy="354108"/>
            </a:xfrm>
            <a:prstGeom prst="rect">
              <a:avLst/>
            </a:prstGeom>
            <a:solidFill>
              <a:srgbClr val="FFFF99"/>
            </a:solidFill>
            <a:ln w="9525" cmpd="sng">
              <a:solidFill>
                <a:srgbClr val="FF0000"/>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wrap="square" rtlCol="0" anchor="ctr"/>
            <a:lstStyle/>
            <a:p>
              <a:pPr algn="ctr"/>
              <a:r>
                <a:rPr lang="en-US" sz="1100" b="1" baseline="0">
                  <a:solidFill>
                    <a:sysClr val="windowText" lastClr="000000"/>
                  </a:solidFill>
                </a:rPr>
                <a:t>'Range'  '</a:t>
              </a:r>
              <a:r>
                <a:rPr lang="en-US" sz="1100" b="0" baseline="0">
                  <a:solidFill>
                    <a:schemeClr val="dk1"/>
                  </a:solidFill>
                  <a:latin typeface="+mn-lt"/>
                  <a:ea typeface="+mn-ea"/>
                  <a:cs typeface="+mn-cs"/>
                </a:rPr>
                <a:t>should not be confused with </a:t>
              </a:r>
              <a:r>
                <a:rPr lang="en-US" sz="1100" b="1" baseline="0">
                  <a:solidFill>
                    <a:sysClr val="windowText" lastClr="000000"/>
                  </a:solidFill>
                </a:rPr>
                <a:t>Sum range' </a:t>
              </a:r>
              <a:endParaRPr lang="en-US" sz="1100" b="0">
                <a:solidFill>
                  <a:sysClr val="windowText" lastClr="000000"/>
                </a:solidFill>
              </a:endParaRPr>
            </a:p>
          </xdr:txBody>
        </xdr:sp>
        <xdr:cxnSp macro="">
          <xdr:nvCxnSpPr>
            <xdr:cNvPr id="9" name="Straight Arrow Connector 8">
              <a:extLst>
                <a:ext uri="{FF2B5EF4-FFF2-40B4-BE49-F238E27FC236}">
                  <a16:creationId xmlns:a16="http://schemas.microsoft.com/office/drawing/2014/main" xmlns="" id="{00000000-0008-0000-0400-000009000000}"/>
                </a:ext>
              </a:extLst>
            </xdr:cNvPr>
            <xdr:cNvCxnSpPr/>
          </xdr:nvCxnSpPr>
          <xdr:spPr>
            <a:xfrm rot="16200000" flipV="1">
              <a:off x="627530" y="11060205"/>
              <a:ext cx="1210234" cy="358594"/>
            </a:xfrm>
            <a:prstGeom prst="straightConnector1">
              <a:avLst/>
            </a:prstGeom>
            <a:ln w="3175">
              <a:solidFill>
                <a:sysClr val="windowText" lastClr="000000"/>
              </a:solidFill>
              <a:prstDash val="dash"/>
              <a:tailEnd type="triangle" w="lg" len="med"/>
            </a:ln>
          </xdr:spPr>
          <xdr:style>
            <a:lnRef idx="1">
              <a:schemeClr val="accent1"/>
            </a:lnRef>
            <a:fillRef idx="0">
              <a:schemeClr val="accent1"/>
            </a:fillRef>
            <a:effectRef idx="0">
              <a:schemeClr val="accent1"/>
            </a:effectRef>
            <a:fontRef idx="minor">
              <a:schemeClr val="tx1"/>
            </a:fontRef>
          </xdr:style>
        </xdr:cxnSp>
        <xdr:cxnSp macro="">
          <xdr:nvCxnSpPr>
            <xdr:cNvPr id="10" name="Straight Arrow Connector 9">
              <a:extLst>
                <a:ext uri="{FF2B5EF4-FFF2-40B4-BE49-F238E27FC236}">
                  <a16:creationId xmlns:a16="http://schemas.microsoft.com/office/drawing/2014/main" xmlns="" id="{00000000-0008-0000-0400-00000A000000}"/>
                </a:ext>
              </a:extLst>
            </xdr:cNvPr>
            <xdr:cNvCxnSpPr/>
          </xdr:nvCxnSpPr>
          <xdr:spPr>
            <a:xfrm rot="5400000" flipH="1" flipV="1">
              <a:off x="3434604" y="10998574"/>
              <a:ext cx="1199031" cy="515473"/>
            </a:xfrm>
            <a:prstGeom prst="straightConnector1">
              <a:avLst/>
            </a:prstGeom>
            <a:ln w="3175">
              <a:solidFill>
                <a:sysClr val="windowText" lastClr="000000"/>
              </a:solidFill>
              <a:prstDash val="dash"/>
              <a:tailEnd type="triangle" w="lg" len="med"/>
            </a:ln>
          </xdr:spPr>
          <xdr:style>
            <a:lnRef idx="1">
              <a:schemeClr val="accent1"/>
            </a:lnRef>
            <a:fillRef idx="0">
              <a:schemeClr val="accent1"/>
            </a:fillRef>
            <a:effectRef idx="0">
              <a:schemeClr val="accent1"/>
            </a:effectRef>
            <a:fontRef idx="minor">
              <a:schemeClr val="tx1"/>
            </a:fontRef>
          </xdr:style>
        </xdr:cxnSp>
      </xdr:grpSp>
    </xdr:grpSp>
    <xdr:clientData/>
  </xdr:twoCellAnchor>
  <xdr:twoCellAnchor editAs="absolute">
    <xdr:from>
      <xdr:col>0</xdr:col>
      <xdr:colOff>0</xdr:colOff>
      <xdr:row>0</xdr:row>
      <xdr:rowOff>0</xdr:rowOff>
    </xdr:from>
    <xdr:to>
      <xdr:col>18</xdr:col>
      <xdr:colOff>390524</xdr:colOff>
      <xdr:row>6</xdr:row>
      <xdr:rowOff>1312</xdr:rowOff>
    </xdr:to>
    <xdr:grpSp>
      <xdr:nvGrpSpPr>
        <xdr:cNvPr id="23" name="Group 22">
          <a:extLst>
            <a:ext uri="{FF2B5EF4-FFF2-40B4-BE49-F238E27FC236}">
              <a16:creationId xmlns:a16="http://schemas.microsoft.com/office/drawing/2014/main" xmlns="" id="{00000000-0008-0000-0400-000017000000}"/>
            </a:ext>
          </a:extLst>
        </xdr:cNvPr>
        <xdr:cNvGrpSpPr>
          <a:grpSpLocks noChangeAspect="1"/>
        </xdr:cNvGrpSpPr>
      </xdr:nvGrpSpPr>
      <xdr:grpSpPr>
        <a:xfrm>
          <a:off x="0" y="0"/>
          <a:ext cx="12092667" cy="1489026"/>
          <a:chOff x="1" y="901019"/>
          <a:chExt cx="8957909" cy="1143502"/>
        </a:xfrm>
        <a:effectLst>
          <a:outerShdw blurRad="50800" dist="38100" dir="2700000" algn="tl" rotWithShape="0">
            <a:prstClr val="black">
              <a:alpha val="40000"/>
            </a:prstClr>
          </a:outerShdw>
        </a:effectLst>
      </xdr:grpSpPr>
      <xdr:pic>
        <xdr:nvPicPr>
          <xdr:cNvPr id="24" name="Picture 23" descr="Letterhead header for word">
            <a:extLst>
              <a:ext uri="{FF2B5EF4-FFF2-40B4-BE49-F238E27FC236}">
                <a16:creationId xmlns:a16="http://schemas.microsoft.com/office/drawing/2014/main" xmlns="" id="{00000000-0008-0000-0400-000018000000}"/>
              </a:ext>
            </a:extLst>
          </xdr:cNvPr>
          <xdr:cNvPicPr/>
        </xdr:nvPicPr>
        <xdr:blipFill>
          <a:blip xmlns:r="http://schemas.openxmlformats.org/officeDocument/2006/relationships" r:embed="rId1" cstate="print"/>
          <a:stretch>
            <a:fillRect/>
          </a:stretch>
        </xdr:blipFill>
        <xdr:spPr bwMode="auto">
          <a:xfrm>
            <a:off x="1" y="901019"/>
            <a:ext cx="8957909" cy="1143502"/>
          </a:xfrm>
          <a:prstGeom prst="rect">
            <a:avLst/>
          </a:prstGeom>
          <a:noFill/>
          <a:ln w="9525">
            <a:noFill/>
            <a:miter lim="800000"/>
            <a:headEnd/>
            <a:tailEnd/>
          </a:ln>
        </xdr:spPr>
      </xdr:pic>
      <xdr:sp macro="" textlink="">
        <xdr:nvSpPr>
          <xdr:cNvPr id="25" name="TextBox 2">
            <a:extLst>
              <a:ext uri="{FF2B5EF4-FFF2-40B4-BE49-F238E27FC236}">
                <a16:creationId xmlns:a16="http://schemas.microsoft.com/office/drawing/2014/main" xmlns="" id="{00000000-0008-0000-0400-000019000000}"/>
              </a:ext>
            </a:extLst>
          </xdr:cNvPr>
          <xdr:cNvSpPr txBox="1"/>
        </xdr:nvSpPr>
        <xdr:spPr>
          <a:xfrm>
            <a:off x="6849817" y="1718322"/>
            <a:ext cx="1987164" cy="2389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050">
                <a:solidFill>
                  <a:schemeClr val="bg1"/>
                </a:solidFill>
                <a:latin typeface="Square721 BT" pitchFamily="34" charset="0"/>
              </a:rPr>
              <a:t>www.finaticsonline.com</a:t>
            </a:r>
          </a:p>
        </xdr:txBody>
      </xdr:sp>
      <xdr:sp macro="" textlink="">
        <xdr:nvSpPr>
          <xdr:cNvPr id="26" name="TextBox 14">
            <a:extLst>
              <a:ext uri="{FF2B5EF4-FFF2-40B4-BE49-F238E27FC236}">
                <a16:creationId xmlns:a16="http://schemas.microsoft.com/office/drawing/2014/main" xmlns="" id="{00000000-0008-0000-0400-00001A000000}"/>
              </a:ext>
            </a:extLst>
          </xdr:cNvPr>
          <xdr:cNvSpPr txBox="1"/>
        </xdr:nvSpPr>
        <xdr:spPr>
          <a:xfrm>
            <a:off x="155209" y="1375281"/>
            <a:ext cx="3115021" cy="536746"/>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2400" b="0">
                <a:solidFill>
                  <a:schemeClr val="bg1">
                    <a:lumMod val="85000"/>
                  </a:schemeClr>
                </a:solidFill>
                <a:latin typeface="Consolas" pitchFamily="49" charset="0"/>
                <a:cs typeface="Consolas" pitchFamily="49" charset="0"/>
              </a:rPr>
              <a:t>7</a:t>
            </a:r>
            <a:r>
              <a:rPr lang="en-US" sz="2400" b="0">
                <a:solidFill>
                  <a:schemeClr val="bg1">
                    <a:lumMod val="85000"/>
                  </a:schemeClr>
                </a:solidFill>
                <a:latin typeface="Candara" pitchFamily="34" charset="0"/>
              </a:rPr>
              <a:t> Day Excel Combo Pack</a:t>
            </a:r>
          </a:p>
          <a:p>
            <a:r>
              <a:rPr lang="en-US" sz="2000">
                <a:solidFill>
                  <a:schemeClr val="bg1"/>
                </a:solidFill>
                <a:latin typeface="Candara" pitchFamily="34" charset="0"/>
              </a:rPr>
              <a:t>Conditional Operations</a:t>
            </a:r>
          </a:p>
        </xdr:txBody>
      </xdr:sp>
    </xdr:grpSp>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1</xdr:colOff>
      <xdr:row>0</xdr:row>
      <xdr:rowOff>11207</xdr:rowOff>
    </xdr:from>
    <xdr:to>
      <xdr:col>21</xdr:col>
      <xdr:colOff>762000</xdr:colOff>
      <xdr:row>8</xdr:row>
      <xdr:rowOff>0</xdr:rowOff>
    </xdr:to>
    <xdr:pic>
      <xdr:nvPicPr>
        <xdr:cNvPr id="2" name="Picture 1" descr="Letterhead header for word">
          <a:extLst>
            <a:ext uri="{FF2B5EF4-FFF2-40B4-BE49-F238E27FC236}">
              <a16:creationId xmlns:a16="http://schemas.microsoft.com/office/drawing/2014/main" xmlns="" id="{00000000-0008-0000-0500-000002000000}"/>
            </a:ext>
          </a:extLst>
        </xdr:cNvPr>
        <xdr:cNvPicPr/>
      </xdr:nvPicPr>
      <xdr:blipFill>
        <a:blip xmlns:r="http://schemas.openxmlformats.org/officeDocument/2006/relationships" r:embed="rId1" cstate="print"/>
        <a:stretch>
          <a:fillRect/>
        </a:stretch>
      </xdr:blipFill>
      <xdr:spPr bwMode="auto">
        <a:xfrm>
          <a:off x="1" y="11207"/>
          <a:ext cx="13925549" cy="1379443"/>
        </a:xfrm>
        <a:prstGeom prst="rect">
          <a:avLst/>
        </a:prstGeom>
        <a:noFill/>
        <a:ln w="9525">
          <a:noFill/>
          <a:miter lim="800000"/>
          <a:headEnd/>
          <a:tailEnd/>
        </a:ln>
      </xdr:spPr>
    </xdr:pic>
    <xdr:clientData/>
  </xdr:twoCellAnchor>
  <xdr:twoCellAnchor>
    <xdr:from>
      <xdr:col>6</xdr:col>
      <xdr:colOff>79981</xdr:colOff>
      <xdr:row>17</xdr:row>
      <xdr:rowOff>189101</xdr:rowOff>
    </xdr:from>
    <xdr:to>
      <xdr:col>12</xdr:col>
      <xdr:colOff>605118</xdr:colOff>
      <xdr:row>31</xdr:row>
      <xdr:rowOff>44826</xdr:rowOff>
    </xdr:to>
    <xdr:grpSp>
      <xdr:nvGrpSpPr>
        <xdr:cNvPr id="3" name="Group 2">
          <a:extLst>
            <a:ext uri="{FF2B5EF4-FFF2-40B4-BE49-F238E27FC236}">
              <a16:creationId xmlns:a16="http://schemas.microsoft.com/office/drawing/2014/main" xmlns="" id="{00000000-0008-0000-0500-000003000000}"/>
            </a:ext>
          </a:extLst>
        </xdr:cNvPr>
        <xdr:cNvGrpSpPr/>
      </xdr:nvGrpSpPr>
      <xdr:grpSpPr>
        <a:xfrm>
          <a:off x="3916875" y="3353642"/>
          <a:ext cx="4397890" cy="2401702"/>
          <a:chOff x="2650331" y="2797968"/>
          <a:chExt cx="4152720" cy="2277689"/>
        </a:xfrm>
      </xdr:grpSpPr>
      <xdr:sp macro="" textlink="">
        <xdr:nvSpPr>
          <xdr:cNvPr id="4" name="TextBox 3">
            <a:extLst>
              <a:ext uri="{FF2B5EF4-FFF2-40B4-BE49-F238E27FC236}">
                <a16:creationId xmlns:a16="http://schemas.microsoft.com/office/drawing/2014/main" xmlns="" id="{00000000-0008-0000-0500-000004000000}"/>
              </a:ext>
            </a:extLst>
          </xdr:cNvPr>
          <xdr:cNvSpPr txBox="1"/>
        </xdr:nvSpPr>
        <xdr:spPr>
          <a:xfrm>
            <a:off x="4619625" y="2797968"/>
            <a:ext cx="1564483" cy="764195"/>
          </a:xfrm>
          <a:prstGeom prst="rect">
            <a:avLst/>
          </a:prstGeom>
          <a:solidFill>
            <a:srgbClr val="FFFF99"/>
          </a:solidFill>
          <a:ln w="9525" cmpd="sng">
            <a:solidFill>
              <a:schemeClr val="lt1">
                <a:shade val="50000"/>
              </a:schemeClr>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b="1">
                <a:solidFill>
                  <a:srgbClr val="00B050"/>
                </a:solidFill>
              </a:rPr>
              <a:t>Value if true</a:t>
            </a:r>
          </a:p>
          <a:p>
            <a:r>
              <a:rPr lang="en-US" sz="1100" b="0">
                <a:solidFill>
                  <a:sysClr val="windowText" lastClr="000000"/>
                </a:solidFill>
              </a:rPr>
              <a:t>If the </a:t>
            </a:r>
            <a:r>
              <a:rPr lang="en-US" sz="1100" b="0" baseline="0">
                <a:solidFill>
                  <a:sysClr val="windowText" lastClr="000000"/>
                </a:solidFill>
              </a:rPr>
              <a:t>condition/criteria is true then do this.</a:t>
            </a:r>
            <a:endParaRPr lang="en-US" sz="1100" b="0">
              <a:solidFill>
                <a:sysClr val="windowText" lastClr="000000"/>
              </a:solidFill>
            </a:endParaRPr>
          </a:p>
        </xdr:txBody>
      </xdr:sp>
      <xdr:sp macro="" textlink="">
        <xdr:nvSpPr>
          <xdr:cNvPr id="5" name="TextBox 4">
            <a:extLst>
              <a:ext uri="{FF2B5EF4-FFF2-40B4-BE49-F238E27FC236}">
                <a16:creationId xmlns:a16="http://schemas.microsoft.com/office/drawing/2014/main" xmlns="" id="{00000000-0008-0000-0500-000005000000}"/>
              </a:ext>
            </a:extLst>
          </xdr:cNvPr>
          <xdr:cNvSpPr txBox="1"/>
        </xdr:nvSpPr>
        <xdr:spPr>
          <a:xfrm>
            <a:off x="5117306" y="3700463"/>
            <a:ext cx="1685745" cy="743579"/>
          </a:xfrm>
          <a:prstGeom prst="rect">
            <a:avLst/>
          </a:prstGeom>
          <a:solidFill>
            <a:srgbClr val="FFFF99"/>
          </a:solidFill>
          <a:ln w="9525" cmpd="sng">
            <a:solidFill>
              <a:schemeClr val="lt1">
                <a:shade val="50000"/>
              </a:schemeClr>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b="1">
                <a:solidFill>
                  <a:srgbClr val="0070C0"/>
                </a:solidFill>
              </a:rPr>
              <a:t>Value if False</a:t>
            </a:r>
          </a:p>
          <a:p>
            <a:r>
              <a:rPr lang="en-US" sz="1100" b="0">
                <a:solidFill>
                  <a:sysClr val="windowText" lastClr="000000"/>
                </a:solidFill>
              </a:rPr>
              <a:t>IF the </a:t>
            </a:r>
            <a:r>
              <a:rPr lang="en-US" sz="1100" b="0" baseline="0">
                <a:solidFill>
                  <a:schemeClr val="dk1"/>
                </a:solidFill>
                <a:latin typeface="+mn-lt"/>
                <a:ea typeface="+mn-ea"/>
                <a:cs typeface="+mn-cs"/>
              </a:rPr>
              <a:t>condition/criteria i</a:t>
            </a:r>
            <a:r>
              <a:rPr lang="en-US" sz="1100" b="0">
                <a:solidFill>
                  <a:sysClr val="windowText" lastClr="000000"/>
                </a:solidFill>
              </a:rPr>
              <a:t>s false then do this.</a:t>
            </a:r>
          </a:p>
        </xdr:txBody>
      </xdr:sp>
      <xdr:sp macro="" textlink="">
        <xdr:nvSpPr>
          <xdr:cNvPr id="6" name="TextBox 5">
            <a:extLst>
              <a:ext uri="{FF2B5EF4-FFF2-40B4-BE49-F238E27FC236}">
                <a16:creationId xmlns:a16="http://schemas.microsoft.com/office/drawing/2014/main" xmlns="" id="{00000000-0008-0000-0500-000006000000}"/>
              </a:ext>
            </a:extLst>
          </xdr:cNvPr>
          <xdr:cNvSpPr txBox="1"/>
        </xdr:nvSpPr>
        <xdr:spPr>
          <a:xfrm>
            <a:off x="2650331" y="4306634"/>
            <a:ext cx="1243014" cy="769023"/>
          </a:xfrm>
          <a:prstGeom prst="rect">
            <a:avLst/>
          </a:prstGeom>
          <a:solidFill>
            <a:srgbClr val="FFFF99"/>
          </a:solidFill>
          <a:ln w="9525" cmpd="sng">
            <a:solidFill>
              <a:schemeClr val="lt1">
                <a:shade val="50000"/>
              </a:schemeClr>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b="1">
                <a:solidFill>
                  <a:srgbClr val="FF0000"/>
                </a:solidFill>
              </a:rPr>
              <a:t>Condition </a:t>
            </a:r>
          </a:p>
          <a:p>
            <a:r>
              <a:rPr lang="en-US" sz="1100" b="0">
                <a:solidFill>
                  <a:sysClr val="windowText" lastClr="000000"/>
                </a:solidFill>
              </a:rPr>
              <a:t>The criteria to be fullfilled.</a:t>
            </a:r>
          </a:p>
        </xdr:txBody>
      </xdr:sp>
      <xdr:sp macro="" textlink="">
        <xdr:nvSpPr>
          <xdr:cNvPr id="7" name="Oval 6">
            <a:extLst>
              <a:ext uri="{FF2B5EF4-FFF2-40B4-BE49-F238E27FC236}">
                <a16:creationId xmlns:a16="http://schemas.microsoft.com/office/drawing/2014/main" xmlns="" id="{00000000-0008-0000-0500-000007000000}"/>
              </a:ext>
            </a:extLst>
          </xdr:cNvPr>
          <xdr:cNvSpPr/>
        </xdr:nvSpPr>
        <xdr:spPr>
          <a:xfrm>
            <a:off x="2789241" y="3630211"/>
            <a:ext cx="694779" cy="252534"/>
          </a:xfrm>
          <a:prstGeom prst="ellipse">
            <a:avLst/>
          </a:prstGeom>
          <a:noFill/>
          <a:ln w="3175">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sp macro="" textlink="">
        <xdr:nvSpPr>
          <xdr:cNvPr id="8" name="Oval 7">
            <a:extLst>
              <a:ext uri="{FF2B5EF4-FFF2-40B4-BE49-F238E27FC236}">
                <a16:creationId xmlns:a16="http://schemas.microsoft.com/office/drawing/2014/main" xmlns="" id="{00000000-0008-0000-0500-000008000000}"/>
              </a:ext>
            </a:extLst>
          </xdr:cNvPr>
          <xdr:cNvSpPr/>
        </xdr:nvSpPr>
        <xdr:spPr>
          <a:xfrm>
            <a:off x="3465528" y="3631463"/>
            <a:ext cx="452437" cy="250031"/>
          </a:xfrm>
          <a:prstGeom prst="ellipse">
            <a:avLst/>
          </a:prstGeom>
          <a:noFill/>
          <a:ln w="3175">
            <a:solidFill>
              <a:srgbClr val="00B05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sp macro="" textlink="">
        <xdr:nvSpPr>
          <xdr:cNvPr id="9" name="Oval 8">
            <a:extLst>
              <a:ext uri="{FF2B5EF4-FFF2-40B4-BE49-F238E27FC236}">
                <a16:creationId xmlns:a16="http://schemas.microsoft.com/office/drawing/2014/main" xmlns="" id="{00000000-0008-0000-0500-000009000000}"/>
              </a:ext>
            </a:extLst>
          </xdr:cNvPr>
          <xdr:cNvSpPr/>
        </xdr:nvSpPr>
        <xdr:spPr>
          <a:xfrm>
            <a:off x="3857107" y="3631463"/>
            <a:ext cx="452437" cy="250031"/>
          </a:xfrm>
          <a:prstGeom prst="ellipse">
            <a:avLst/>
          </a:prstGeom>
          <a:noFill/>
          <a:ln w="3175">
            <a:solidFill>
              <a:srgbClr val="0070C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xnSp macro="">
        <xdr:nvCxnSpPr>
          <xdr:cNvPr id="10" name="Straight Arrow Connector 9">
            <a:extLst>
              <a:ext uri="{FF2B5EF4-FFF2-40B4-BE49-F238E27FC236}">
                <a16:creationId xmlns:a16="http://schemas.microsoft.com/office/drawing/2014/main" xmlns="" id="{00000000-0008-0000-0500-00000A000000}"/>
              </a:ext>
            </a:extLst>
          </xdr:cNvPr>
          <xdr:cNvCxnSpPr>
            <a:stCxn id="7" idx="4"/>
          </xdr:cNvCxnSpPr>
        </xdr:nvCxnSpPr>
        <xdr:spPr>
          <a:xfrm rot="16200000" flipH="1">
            <a:off x="2933595" y="4085782"/>
            <a:ext cx="406374" cy="302"/>
          </a:xfrm>
          <a:prstGeom prst="straightConnector1">
            <a:avLst/>
          </a:prstGeom>
          <a:ln>
            <a:solidFill>
              <a:srgbClr val="FF0000"/>
            </a:solidFill>
            <a:prstDash val="dash"/>
            <a:tailEnd type="triangle" w="lg" len="med"/>
          </a:ln>
        </xdr:spPr>
        <xdr:style>
          <a:lnRef idx="1">
            <a:schemeClr val="accent1"/>
          </a:lnRef>
          <a:fillRef idx="0">
            <a:schemeClr val="accent1"/>
          </a:fillRef>
          <a:effectRef idx="0">
            <a:schemeClr val="accent1"/>
          </a:effectRef>
          <a:fontRef idx="minor">
            <a:schemeClr val="tx1"/>
          </a:fontRef>
        </xdr:style>
      </xdr:cxnSp>
      <xdr:cxnSp macro="">
        <xdr:nvCxnSpPr>
          <xdr:cNvPr id="11" name="Straight Arrow Connector 10">
            <a:extLst>
              <a:ext uri="{FF2B5EF4-FFF2-40B4-BE49-F238E27FC236}">
                <a16:creationId xmlns:a16="http://schemas.microsoft.com/office/drawing/2014/main" xmlns="" id="{00000000-0008-0000-0500-00000B000000}"/>
              </a:ext>
            </a:extLst>
          </xdr:cNvPr>
          <xdr:cNvCxnSpPr>
            <a:stCxn id="8" idx="0"/>
            <a:endCxn id="4" idx="1"/>
          </xdr:cNvCxnSpPr>
        </xdr:nvCxnSpPr>
        <xdr:spPr>
          <a:xfrm rot="5400000" flipH="1" flipV="1">
            <a:off x="3929988" y="2941825"/>
            <a:ext cx="451397" cy="927878"/>
          </a:xfrm>
          <a:prstGeom prst="straightConnector1">
            <a:avLst/>
          </a:prstGeom>
          <a:ln>
            <a:solidFill>
              <a:srgbClr val="00B050"/>
            </a:solidFill>
            <a:prstDash val="dash"/>
            <a:tailEnd type="triangle" w="lg" len="med"/>
          </a:ln>
        </xdr:spPr>
        <xdr:style>
          <a:lnRef idx="1">
            <a:schemeClr val="accent1"/>
          </a:lnRef>
          <a:fillRef idx="0">
            <a:schemeClr val="accent1"/>
          </a:fillRef>
          <a:effectRef idx="0">
            <a:schemeClr val="accent1"/>
          </a:effectRef>
          <a:fontRef idx="minor">
            <a:schemeClr val="tx1"/>
          </a:fontRef>
        </xdr:style>
      </xdr:cxnSp>
      <xdr:cxnSp macro="">
        <xdr:nvCxnSpPr>
          <xdr:cNvPr id="12" name="Straight Arrow Connector 11">
            <a:extLst>
              <a:ext uri="{FF2B5EF4-FFF2-40B4-BE49-F238E27FC236}">
                <a16:creationId xmlns:a16="http://schemas.microsoft.com/office/drawing/2014/main" xmlns="" id="{00000000-0008-0000-0500-00000C000000}"/>
              </a:ext>
            </a:extLst>
          </xdr:cNvPr>
          <xdr:cNvCxnSpPr>
            <a:stCxn id="9" idx="6"/>
            <a:endCxn id="5" idx="1"/>
          </xdr:cNvCxnSpPr>
        </xdr:nvCxnSpPr>
        <xdr:spPr>
          <a:xfrm>
            <a:off x="4309544" y="3756479"/>
            <a:ext cx="807762" cy="315774"/>
          </a:xfrm>
          <a:prstGeom prst="straightConnector1">
            <a:avLst/>
          </a:prstGeom>
          <a:ln>
            <a:solidFill>
              <a:srgbClr val="0070C0"/>
            </a:solidFill>
            <a:prstDash val="dash"/>
            <a:tailEnd type="triangle" w="lg" len="med"/>
          </a:ln>
        </xdr:spPr>
        <xdr:style>
          <a:lnRef idx="1">
            <a:schemeClr val="accent1"/>
          </a:lnRef>
          <a:fillRef idx="0">
            <a:schemeClr val="accent1"/>
          </a:fillRef>
          <a:effectRef idx="0">
            <a:schemeClr val="accent1"/>
          </a:effectRef>
          <a:fontRef idx="minor">
            <a:schemeClr val="tx1"/>
          </a:fontRef>
        </xdr:style>
      </xdr:cxnSp>
    </xdr:grp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bhijit/Documents/Finatics/Zimbabwe/Zim_Ad_Excel_Training/Harare%20Training/Advanced_Excel_Day_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Referencing"/>
      <sheetName val="Conditional Operations"/>
      <sheetName val="Nesting"/>
      <sheetName val="Offset, Index"/>
      <sheetName val="Data Validation"/>
      <sheetName val="What If Analysis"/>
      <sheetName val="Sumproduct, Dsum, Array"/>
      <sheetName val="Choose, Indirect"/>
      <sheetName val="Gold"/>
      <sheetName val="Silver"/>
      <sheetName val="Basic"/>
      <sheetName val="District 1"/>
      <sheetName val="District 2"/>
      <sheetName val="District 3"/>
      <sheetName val="Sheet4"/>
    </sheetNames>
    <sheetDataSet>
      <sheetData sheetId="0"/>
      <sheetData sheetId="1"/>
      <sheetData sheetId="2"/>
      <sheetData sheetId="3"/>
      <sheetData sheetId="4"/>
      <sheetData sheetId="5"/>
      <sheetData sheetId="6"/>
      <sheetData sheetId="7"/>
      <sheetData sheetId="8">
        <row r="93">
          <cell r="C93" t="str">
            <v>North</v>
          </cell>
          <cell r="D93" t="str">
            <v>South</v>
          </cell>
          <cell r="E93" t="str">
            <v>East</v>
          </cell>
          <cell r="F93" t="str">
            <v>West</v>
          </cell>
        </row>
        <row r="94">
          <cell r="B94" t="str">
            <v>Jan</v>
          </cell>
          <cell r="C94">
            <v>7546</v>
          </cell>
          <cell r="E94">
            <v>6064</v>
          </cell>
        </row>
        <row r="95">
          <cell r="B95" t="str">
            <v>Feb</v>
          </cell>
          <cell r="C95">
            <v>7435</v>
          </cell>
          <cell r="E95">
            <v>8361</v>
          </cell>
        </row>
        <row r="96">
          <cell r="B96" t="str">
            <v>Mar</v>
          </cell>
          <cell r="C96">
            <v>6815</v>
          </cell>
          <cell r="E96">
            <v>5723</v>
          </cell>
        </row>
        <row r="97">
          <cell r="B97" t="str">
            <v>Apr</v>
          </cell>
          <cell r="C97">
            <v>6301</v>
          </cell>
          <cell r="E97">
            <v>9450</v>
          </cell>
        </row>
        <row r="98">
          <cell r="B98" t="str">
            <v>May</v>
          </cell>
          <cell r="C98">
            <v>6100</v>
          </cell>
          <cell r="E98">
            <v>7818</v>
          </cell>
        </row>
        <row r="99">
          <cell r="B99" t="str">
            <v>June</v>
          </cell>
          <cell r="C99">
            <v>9428</v>
          </cell>
          <cell r="D99">
            <v>8291</v>
          </cell>
          <cell r="E99">
            <v>8772</v>
          </cell>
          <cell r="F99">
            <v>7995</v>
          </cell>
        </row>
        <row r="100">
          <cell r="B100" t="str">
            <v>July</v>
          </cell>
          <cell r="C100">
            <v>5810</v>
          </cell>
          <cell r="E100">
            <v>7447</v>
          </cell>
        </row>
        <row r="101">
          <cell r="B101" t="str">
            <v>Aug</v>
          </cell>
          <cell r="C101">
            <v>6844</v>
          </cell>
          <cell r="E101">
            <v>9293</v>
          </cell>
        </row>
        <row r="102">
          <cell r="B102" t="str">
            <v>Sep</v>
          </cell>
          <cell r="C102">
            <v>9379</v>
          </cell>
          <cell r="E102">
            <v>9516</v>
          </cell>
        </row>
        <row r="103">
          <cell r="B103" t="str">
            <v>Oct</v>
          </cell>
          <cell r="C103">
            <v>8136</v>
          </cell>
          <cell r="E103">
            <v>8068</v>
          </cell>
        </row>
        <row r="104">
          <cell r="B104" t="str">
            <v>Nov</v>
          </cell>
          <cell r="C104">
            <v>8185</v>
          </cell>
          <cell r="E104">
            <v>8623</v>
          </cell>
        </row>
        <row r="105">
          <cell r="B105" t="str">
            <v>Dec</v>
          </cell>
          <cell r="C105">
            <v>9365</v>
          </cell>
          <cell r="E105">
            <v>7771</v>
          </cell>
        </row>
      </sheetData>
      <sheetData sheetId="9">
        <row r="2">
          <cell r="A2" t="str">
            <v>Items</v>
          </cell>
          <cell r="B2" t="str">
            <v>Ship Fee</v>
          </cell>
        </row>
        <row r="3">
          <cell r="A3">
            <v>0</v>
          </cell>
          <cell r="B3">
            <v>50</v>
          </cell>
        </row>
        <row r="4">
          <cell r="A4">
            <v>1000</v>
          </cell>
          <cell r="B4">
            <v>47.5</v>
          </cell>
        </row>
        <row r="5">
          <cell r="A5">
            <v>5000</v>
          </cell>
          <cell r="B5">
            <v>40</v>
          </cell>
        </row>
        <row r="6">
          <cell r="A6">
            <v>7500</v>
          </cell>
          <cell r="B6">
            <v>20</v>
          </cell>
        </row>
        <row r="7">
          <cell r="A7">
            <v>10000</v>
          </cell>
          <cell r="B7">
            <v>10</v>
          </cell>
        </row>
      </sheetData>
      <sheetData sheetId="10">
        <row r="2">
          <cell r="A2" t="str">
            <v>Items</v>
          </cell>
          <cell r="B2" t="str">
            <v>Ship Fee</v>
          </cell>
        </row>
        <row r="3">
          <cell r="A3">
            <v>0</v>
          </cell>
          <cell r="B3">
            <v>60</v>
          </cell>
        </row>
        <row r="4">
          <cell r="A4">
            <v>1000</v>
          </cell>
          <cell r="B4">
            <v>57.5</v>
          </cell>
        </row>
        <row r="5">
          <cell r="A5">
            <v>5000</v>
          </cell>
          <cell r="B5">
            <v>50</v>
          </cell>
        </row>
        <row r="6">
          <cell r="A6">
            <v>7500</v>
          </cell>
          <cell r="B6">
            <v>30</v>
          </cell>
        </row>
        <row r="7">
          <cell r="A7">
            <v>10000</v>
          </cell>
          <cell r="B7">
            <v>20</v>
          </cell>
        </row>
      </sheetData>
      <sheetData sheetId="11">
        <row r="2">
          <cell r="A2" t="str">
            <v>Items</v>
          </cell>
          <cell r="B2" t="str">
            <v>Ship Fee</v>
          </cell>
        </row>
        <row r="3">
          <cell r="A3">
            <v>0</v>
          </cell>
          <cell r="B3">
            <v>70</v>
          </cell>
        </row>
        <row r="4">
          <cell r="A4">
            <v>1000</v>
          </cell>
          <cell r="B4">
            <v>67.5</v>
          </cell>
        </row>
        <row r="5">
          <cell r="A5">
            <v>5000</v>
          </cell>
          <cell r="B5">
            <v>60</v>
          </cell>
        </row>
        <row r="6">
          <cell r="A6">
            <v>7500</v>
          </cell>
          <cell r="B6">
            <v>40</v>
          </cell>
        </row>
        <row r="7">
          <cell r="A7">
            <v>10000</v>
          </cell>
          <cell r="B7">
            <v>30</v>
          </cell>
        </row>
      </sheetData>
      <sheetData sheetId="12"/>
      <sheetData sheetId="13"/>
      <sheetData sheetId="14"/>
      <sheetData sheetId="1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16"/>
  <sheetViews>
    <sheetView showGridLines="0" zoomScale="82" zoomScaleNormal="82" workbookViewId="0">
      <pane ySplit="8" topLeftCell="A159" activePane="bottomLeft" state="frozen"/>
      <selection pane="bottomLeft" activeCell="I62" sqref="I62:J62"/>
    </sheetView>
  </sheetViews>
  <sheetFormatPr defaultColWidth="0" defaultRowHeight="15" customHeight="1" zeroHeight="1" x14ac:dyDescent="0.3"/>
  <cols>
    <col min="1" max="2" width="9.109375" style="4" customWidth="1"/>
    <col min="3" max="12" width="9.44140625" style="55" customWidth="1"/>
    <col min="13" max="18" width="9.44140625" style="15" customWidth="1"/>
    <col min="19" max="19" width="7.33203125" style="15" customWidth="1"/>
    <col min="20" max="21" width="9.44140625" style="15" hidden="1" customWidth="1"/>
    <col min="22" max="22" width="10.88671875" style="15" hidden="1" customWidth="1"/>
    <col min="23" max="16384" width="9.109375" style="4" hidden="1"/>
  </cols>
  <sheetData>
    <row r="1" spans="1:23" s="1" customFormat="1" ht="14.4" x14ac:dyDescent="0.3"/>
    <row r="2" spans="1:23" s="1" customFormat="1" ht="14.4" x14ac:dyDescent="0.3"/>
    <row r="3" spans="1:23" s="1" customFormat="1" ht="14.4" x14ac:dyDescent="0.3"/>
    <row r="4" spans="1:23" s="1" customFormat="1" ht="14.4" x14ac:dyDescent="0.3"/>
    <row r="5" spans="1:23" s="1" customFormat="1" ht="14.4" x14ac:dyDescent="0.3"/>
    <row r="6" spans="1:23" s="1" customFormat="1" ht="14.4" x14ac:dyDescent="0.3"/>
    <row r="7" spans="1:23" s="1" customFormat="1" ht="14.4" x14ac:dyDescent="0.3"/>
    <row r="8" spans="1:23" s="1" customFormat="1" ht="15" customHeight="1" x14ac:dyDescent="0.3"/>
    <row r="9" spans="1:23" s="1" customFormat="1" ht="15" customHeight="1" x14ac:dyDescent="0.3">
      <c r="A9" s="530" t="s">
        <v>0</v>
      </c>
      <c r="B9" s="530"/>
      <c r="C9" s="530"/>
    </row>
    <row r="10" spans="1:23" s="1" customFormat="1" ht="15" customHeight="1" x14ac:dyDescent="0.3">
      <c r="A10" s="530"/>
      <c r="B10" s="530"/>
      <c r="C10" s="530"/>
    </row>
    <row r="11" spans="1:23" s="1" customFormat="1" ht="15" customHeight="1" x14ac:dyDescent="0.3"/>
    <row r="12" spans="1:23" ht="15" customHeight="1" x14ac:dyDescent="0.3">
      <c r="A12" s="2"/>
      <c r="B12" s="2"/>
      <c r="C12" s="3"/>
      <c r="D12" s="3"/>
      <c r="E12" s="3"/>
      <c r="F12" s="3"/>
      <c r="G12" s="3"/>
      <c r="H12" s="3"/>
      <c r="I12" s="3"/>
      <c r="J12" s="3"/>
      <c r="K12" s="3"/>
      <c r="L12" s="3"/>
      <c r="M12" s="3"/>
      <c r="N12" s="3"/>
      <c r="O12" s="3"/>
      <c r="P12" s="3"/>
      <c r="Q12" s="3"/>
      <c r="R12" s="3"/>
      <c r="S12" s="3"/>
      <c r="T12" s="3"/>
      <c r="U12" s="3"/>
      <c r="V12" s="3"/>
      <c r="W12" s="3"/>
    </row>
    <row r="13" spans="1:23" ht="21" customHeight="1" x14ac:dyDescent="0.3">
      <c r="B13" s="5" t="s">
        <v>1</v>
      </c>
      <c r="C13" s="531" t="s">
        <v>2</v>
      </c>
      <c r="D13" s="531"/>
      <c r="E13" s="531"/>
      <c r="F13" s="531"/>
      <c r="G13" s="531"/>
      <c r="H13" s="531"/>
      <c r="I13" s="531"/>
      <c r="J13" s="531"/>
      <c r="K13" s="531"/>
      <c r="L13" s="4"/>
      <c r="M13" s="4"/>
      <c r="N13" s="4"/>
      <c r="O13" s="4"/>
      <c r="P13" s="4"/>
      <c r="Q13" s="4"/>
      <c r="R13" s="4"/>
      <c r="S13" s="4"/>
      <c r="T13" s="4"/>
      <c r="U13" s="4"/>
      <c r="V13" s="4"/>
      <c r="W13" s="3"/>
    </row>
    <row r="14" spans="1:23" ht="21" customHeight="1" x14ac:dyDescent="0.3">
      <c r="B14" s="6"/>
      <c r="C14" s="531"/>
      <c r="D14" s="531"/>
      <c r="E14" s="531"/>
      <c r="F14" s="531"/>
      <c r="G14" s="531"/>
      <c r="H14" s="531"/>
      <c r="I14" s="531"/>
      <c r="J14" s="531"/>
      <c r="K14" s="531"/>
      <c r="L14" s="4"/>
      <c r="M14" s="4"/>
      <c r="N14" s="4"/>
      <c r="O14" s="4"/>
      <c r="P14" s="4"/>
      <c r="Q14" s="4"/>
      <c r="R14" s="4"/>
      <c r="S14" s="4"/>
      <c r="T14" s="4"/>
      <c r="U14" s="4"/>
      <c r="V14" s="4"/>
      <c r="W14" s="7"/>
    </row>
    <row r="15" spans="1:23" s="8" customFormat="1" ht="21" customHeight="1" x14ac:dyDescent="0.3">
      <c r="B15" s="9"/>
      <c r="C15" s="10"/>
      <c r="D15" s="10"/>
      <c r="E15" s="10"/>
      <c r="F15" s="10"/>
      <c r="G15" s="10"/>
      <c r="H15" s="10"/>
      <c r="I15" s="10"/>
      <c r="J15" s="10"/>
      <c r="K15" s="11"/>
      <c r="P15" s="4"/>
    </row>
    <row r="16" spans="1:23" ht="15" customHeight="1" x14ac:dyDescent="0.3">
      <c r="B16" s="12" t="s">
        <v>3</v>
      </c>
      <c r="C16" s="527" t="s">
        <v>4</v>
      </c>
      <c r="D16" s="527"/>
      <c r="E16" s="527"/>
      <c r="F16" s="527"/>
      <c r="G16" s="527"/>
      <c r="H16" s="527"/>
      <c r="I16" s="527"/>
      <c r="J16" s="527"/>
      <c r="K16" s="532"/>
      <c r="L16" s="13"/>
      <c r="M16" s="14"/>
      <c r="N16" s="14"/>
      <c r="O16" s="14"/>
      <c r="W16" s="7"/>
    </row>
    <row r="17" spans="1:23" ht="15.6" x14ac:dyDescent="0.3">
      <c r="B17" s="16"/>
      <c r="C17" s="13"/>
      <c r="D17" s="13"/>
      <c r="E17" s="13"/>
      <c r="F17" s="13"/>
      <c r="G17" s="13"/>
      <c r="H17" s="13"/>
      <c r="I17" s="13"/>
      <c r="J17" s="13"/>
      <c r="K17" s="17"/>
      <c r="L17" s="18"/>
      <c r="M17" s="19"/>
      <c r="N17" s="19"/>
      <c r="O17" s="19"/>
      <c r="W17" s="20"/>
    </row>
    <row r="18" spans="1:23" ht="15.6" x14ac:dyDescent="0.3">
      <c r="B18" s="16"/>
      <c r="C18" s="21"/>
      <c r="D18" s="22" t="s">
        <v>5</v>
      </c>
      <c r="E18" s="21"/>
      <c r="F18" s="21"/>
      <c r="G18" s="21"/>
      <c r="H18" s="21"/>
      <c r="I18" s="21"/>
      <c r="J18" s="21"/>
      <c r="K18" s="23"/>
      <c r="L18" s="18"/>
      <c r="M18" s="19"/>
      <c r="N18" s="19"/>
      <c r="O18" s="19"/>
      <c r="W18" s="7"/>
    </row>
    <row r="19" spans="1:23" ht="15.6" x14ac:dyDescent="0.3">
      <c r="B19" s="16"/>
      <c r="C19" s="21"/>
      <c r="D19" s="21" t="s">
        <v>6</v>
      </c>
      <c r="E19" s="21"/>
      <c r="F19" s="21"/>
      <c r="G19" s="21"/>
      <c r="H19" s="21"/>
      <c r="I19" s="21"/>
      <c r="J19" s="21"/>
      <c r="K19" s="23"/>
      <c r="L19" s="18"/>
      <c r="M19" s="19"/>
      <c r="N19" s="19"/>
      <c r="O19" s="19"/>
      <c r="W19" s="20"/>
    </row>
    <row r="20" spans="1:23" ht="15.6" x14ac:dyDescent="0.3">
      <c r="B20" s="16"/>
      <c r="C20" s="21"/>
      <c r="D20" s="21"/>
      <c r="E20" s="21"/>
      <c r="F20" s="21"/>
      <c r="G20" s="21"/>
      <c r="H20" s="21"/>
      <c r="I20" s="21"/>
      <c r="J20" s="21"/>
      <c r="K20" s="23"/>
      <c r="L20" s="18"/>
      <c r="M20" s="19"/>
      <c r="N20" s="19"/>
      <c r="O20" s="19"/>
      <c r="W20" s="7"/>
    </row>
    <row r="21" spans="1:23" ht="15.6" x14ac:dyDescent="0.3">
      <c r="B21" s="16"/>
      <c r="C21" s="21"/>
      <c r="D21" s="24">
        <v>20</v>
      </c>
      <c r="E21" s="25">
        <v>1</v>
      </c>
      <c r="F21" s="21">
        <f t="shared" ref="F21:F25" si="0">$D$21*E21</f>
        <v>20</v>
      </c>
      <c r="G21" s="21" t="s">
        <v>7</v>
      </c>
      <c r="H21" s="21"/>
      <c r="I21" s="21"/>
      <c r="J21" s="21"/>
      <c r="K21" s="23"/>
      <c r="L21" s="18"/>
      <c r="M21" s="19"/>
      <c r="N21" s="19"/>
      <c r="O21" s="19"/>
      <c r="W21" s="20"/>
    </row>
    <row r="22" spans="1:23" ht="15.6" x14ac:dyDescent="0.3">
      <c r="B22" s="16"/>
      <c r="C22" s="21"/>
      <c r="D22" s="21"/>
      <c r="E22" s="25">
        <v>2</v>
      </c>
      <c r="F22" s="21">
        <f t="shared" si="0"/>
        <v>40</v>
      </c>
      <c r="G22" s="21"/>
      <c r="H22" s="21"/>
      <c r="I22" s="21"/>
      <c r="J22" s="21"/>
      <c r="K22" s="23"/>
      <c r="L22" s="18"/>
      <c r="M22" s="19"/>
      <c r="N22" s="19"/>
      <c r="O22" s="19"/>
      <c r="W22" s="7"/>
    </row>
    <row r="23" spans="1:23" ht="15.6" x14ac:dyDescent="0.3">
      <c r="B23" s="16"/>
      <c r="C23" s="21"/>
      <c r="D23" s="21"/>
      <c r="E23" s="25">
        <v>3</v>
      </c>
      <c r="F23" s="21">
        <f t="shared" si="0"/>
        <v>60</v>
      </c>
      <c r="G23" s="21"/>
      <c r="H23" s="21"/>
      <c r="I23" s="21"/>
      <c r="J23" s="21"/>
      <c r="K23" s="23"/>
      <c r="L23" s="18"/>
      <c r="M23" s="19"/>
      <c r="N23" s="19"/>
      <c r="O23" s="19"/>
      <c r="W23" s="20"/>
    </row>
    <row r="24" spans="1:23" ht="15.6" x14ac:dyDescent="0.3">
      <c r="B24" s="16"/>
      <c r="C24" s="21"/>
      <c r="D24" s="21"/>
      <c r="E24" s="25">
        <v>4</v>
      </c>
      <c r="F24" s="21">
        <f t="shared" si="0"/>
        <v>80</v>
      </c>
      <c r="G24" s="21"/>
      <c r="H24" s="21"/>
      <c r="I24" s="21"/>
      <c r="J24" s="21"/>
      <c r="K24" s="23"/>
      <c r="L24" s="18"/>
      <c r="M24" s="19"/>
      <c r="N24" s="19"/>
      <c r="O24" s="19"/>
      <c r="W24" s="7"/>
    </row>
    <row r="25" spans="1:23" ht="15.6" x14ac:dyDescent="0.3">
      <c r="B25" s="16"/>
      <c r="C25" s="21"/>
      <c r="D25" s="21"/>
      <c r="E25" s="25">
        <v>5</v>
      </c>
      <c r="F25" s="21">
        <f t="shared" si="0"/>
        <v>100</v>
      </c>
      <c r="G25" s="21"/>
      <c r="H25" s="21"/>
      <c r="I25" s="21"/>
      <c r="J25" s="21"/>
      <c r="K25" s="23"/>
      <c r="L25" s="18"/>
      <c r="M25" s="19"/>
      <c r="N25" s="19"/>
      <c r="O25" s="19"/>
      <c r="W25" s="20"/>
    </row>
    <row r="26" spans="1:23" ht="15.6" x14ac:dyDescent="0.3">
      <c r="B26" s="16"/>
      <c r="C26" s="13"/>
      <c r="D26" s="13"/>
      <c r="E26" s="13"/>
      <c r="F26" s="13"/>
      <c r="G26" s="13"/>
      <c r="H26" s="13"/>
      <c r="I26" s="13"/>
      <c r="J26" s="13"/>
      <c r="K26" s="17"/>
      <c r="L26" s="18"/>
      <c r="M26" s="19"/>
      <c r="N26" s="19"/>
      <c r="O26" s="19"/>
      <c r="W26" s="7"/>
    </row>
    <row r="27" spans="1:23" ht="18" x14ac:dyDescent="0.35">
      <c r="A27" s="3"/>
      <c r="B27" s="26" t="s">
        <v>8</v>
      </c>
      <c r="C27" s="27"/>
      <c r="D27" s="27"/>
      <c r="E27" s="27"/>
      <c r="F27" s="27"/>
      <c r="G27" s="27"/>
      <c r="H27" s="27"/>
      <c r="I27" s="27"/>
      <c r="J27" s="27"/>
      <c r="K27" s="28"/>
      <c r="L27" s="21"/>
      <c r="M27" s="19"/>
      <c r="N27" s="19"/>
      <c r="O27" s="19"/>
      <c r="W27" s="8"/>
    </row>
    <row r="28" spans="1:23" ht="15.6" x14ac:dyDescent="0.3">
      <c r="B28" s="16"/>
      <c r="C28" s="21"/>
      <c r="D28" s="21" t="s">
        <v>9</v>
      </c>
      <c r="E28" s="21" t="s">
        <v>10</v>
      </c>
      <c r="F28" s="21"/>
      <c r="G28" s="21"/>
      <c r="H28" s="21"/>
      <c r="I28" s="21"/>
      <c r="J28" s="21"/>
      <c r="K28" s="23"/>
      <c r="L28" s="18"/>
      <c r="M28" s="19"/>
      <c r="N28" s="19"/>
      <c r="O28" s="19"/>
    </row>
    <row r="29" spans="1:23" ht="15.6" x14ac:dyDescent="0.3">
      <c r="B29" s="29"/>
      <c r="C29" s="21"/>
      <c r="D29" s="21" t="s">
        <v>11</v>
      </c>
      <c r="E29" s="21" t="s">
        <v>12</v>
      </c>
      <c r="F29" s="21"/>
      <c r="G29" s="21"/>
      <c r="H29" s="21"/>
      <c r="I29" s="21"/>
      <c r="J29" s="21"/>
      <c r="K29" s="23"/>
      <c r="L29" s="30"/>
      <c r="M29" s="31"/>
      <c r="N29" s="31"/>
      <c r="O29" s="31"/>
    </row>
    <row r="30" spans="1:23" ht="15.6" x14ac:dyDescent="0.3">
      <c r="B30" s="16"/>
      <c r="C30" s="21"/>
      <c r="D30" s="21" t="s">
        <v>13</v>
      </c>
      <c r="E30" s="32" t="s">
        <v>14</v>
      </c>
      <c r="F30" s="21"/>
      <c r="G30" s="21"/>
      <c r="H30" s="21"/>
      <c r="I30" s="21"/>
      <c r="J30" s="21"/>
      <c r="K30" s="23"/>
      <c r="L30" s="18"/>
      <c r="M30" s="19"/>
      <c r="N30" s="19"/>
      <c r="O30" s="19"/>
    </row>
    <row r="31" spans="1:23" ht="9" customHeight="1" x14ac:dyDescent="0.3">
      <c r="B31" s="29"/>
      <c r="C31" s="13"/>
      <c r="D31" s="33"/>
      <c r="E31" s="33"/>
      <c r="F31" s="33"/>
      <c r="G31" s="33"/>
      <c r="H31" s="33"/>
      <c r="I31" s="33"/>
      <c r="J31" s="33"/>
      <c r="K31" s="34"/>
      <c r="L31" s="13"/>
      <c r="M31" s="31"/>
      <c r="N31" s="31"/>
      <c r="O31" s="31"/>
      <c r="W31" s="7"/>
    </row>
    <row r="32" spans="1:23" ht="21" customHeight="1" x14ac:dyDescent="0.3">
      <c r="B32" s="35"/>
      <c r="C32" s="21"/>
      <c r="D32" s="21" t="s">
        <v>15</v>
      </c>
      <c r="E32" s="21"/>
      <c r="F32" s="21"/>
      <c r="G32" s="21"/>
      <c r="H32" s="21"/>
      <c r="I32" s="21"/>
      <c r="J32" s="21"/>
      <c r="K32" s="23"/>
      <c r="L32" s="36"/>
      <c r="W32" s="20"/>
    </row>
    <row r="33" spans="2:23" ht="15.6" x14ac:dyDescent="0.3">
      <c r="B33" s="35"/>
      <c r="C33" s="21"/>
      <c r="D33" s="21" t="s">
        <v>16</v>
      </c>
      <c r="E33" s="21"/>
      <c r="F33" s="21"/>
      <c r="G33" s="21"/>
      <c r="H33" s="21"/>
      <c r="I33" s="21"/>
      <c r="J33" s="21"/>
      <c r="K33" s="23"/>
      <c r="L33" s="36"/>
      <c r="W33" s="7"/>
    </row>
    <row r="34" spans="2:23" ht="15.6" x14ac:dyDescent="0.3">
      <c r="B34" s="35"/>
      <c r="C34" s="21"/>
      <c r="D34" s="21"/>
      <c r="E34" s="21"/>
      <c r="F34" s="21"/>
      <c r="G34" s="21"/>
      <c r="H34" s="21"/>
      <c r="I34" s="21"/>
      <c r="J34" s="21"/>
      <c r="K34" s="23"/>
      <c r="L34" s="36"/>
      <c r="W34" s="7"/>
    </row>
    <row r="35" spans="2:23" ht="15.6" x14ac:dyDescent="0.3">
      <c r="B35" s="12" t="s">
        <v>3</v>
      </c>
      <c r="C35" s="21"/>
      <c r="D35" s="37">
        <v>5</v>
      </c>
      <c r="E35" s="38">
        <v>10</v>
      </c>
      <c r="F35" s="39">
        <f>SUM($D$35,$D$37,E35)</f>
        <v>30</v>
      </c>
      <c r="G35" s="533" t="str">
        <f>IF(ISNUMBER(F35),IF(F35=30,"Correct","Incorrect, the answer is 30")," ")</f>
        <v>Correct</v>
      </c>
      <c r="H35" s="533"/>
      <c r="I35" s="533"/>
      <c r="J35" s="533"/>
      <c r="K35" s="534"/>
      <c r="L35" s="36"/>
      <c r="W35" s="8"/>
    </row>
    <row r="36" spans="2:23" ht="15.75" customHeight="1" x14ac:dyDescent="0.3">
      <c r="B36" s="35"/>
      <c r="C36" s="21"/>
      <c r="D36" s="21"/>
      <c r="E36" s="38">
        <v>20</v>
      </c>
      <c r="F36" s="39">
        <f t="shared" ref="F36:F39" si="1">SUM($D$35,$D$37,E36)</f>
        <v>40</v>
      </c>
      <c r="G36" s="533" t="str">
        <f>IF(ISNUMBER(F36),IF(F36=40,"Correct","Incorrect, the answer is 40")," ")</f>
        <v>Correct</v>
      </c>
      <c r="H36" s="533"/>
      <c r="I36" s="533"/>
      <c r="J36" s="533"/>
      <c r="K36" s="534"/>
      <c r="L36" s="36"/>
    </row>
    <row r="37" spans="2:23" ht="15.6" x14ac:dyDescent="0.3">
      <c r="B37" s="35"/>
      <c r="C37" s="21"/>
      <c r="D37" s="37">
        <v>15</v>
      </c>
      <c r="E37" s="38">
        <v>30</v>
      </c>
      <c r="F37" s="39">
        <f t="shared" si="1"/>
        <v>50</v>
      </c>
      <c r="G37" s="533" t="str">
        <f>IF(ISNUMBER(F37),IF(F37=50,"Correct","Incorrect, the answer is 50")," ")</f>
        <v>Correct</v>
      </c>
      <c r="H37" s="533"/>
      <c r="I37" s="533"/>
      <c r="J37" s="533"/>
      <c r="K37" s="534"/>
      <c r="L37" s="36"/>
    </row>
    <row r="38" spans="2:23" ht="15.6" x14ac:dyDescent="0.3">
      <c r="B38" s="35"/>
      <c r="C38" s="21"/>
      <c r="D38" s="21"/>
      <c r="E38" s="38">
        <v>40</v>
      </c>
      <c r="F38" s="39">
        <f t="shared" si="1"/>
        <v>60</v>
      </c>
      <c r="G38" s="533" t="str">
        <f>IF(ISNUMBER(F38),IF(F38=60,"Correct","Incorrect, the answer is 60")," ")</f>
        <v>Correct</v>
      </c>
      <c r="H38" s="533"/>
      <c r="I38" s="533"/>
      <c r="J38" s="533"/>
      <c r="K38" s="534"/>
      <c r="L38" s="36"/>
    </row>
    <row r="39" spans="2:23" ht="15.6" x14ac:dyDescent="0.3">
      <c r="B39" s="35"/>
      <c r="C39" s="21"/>
      <c r="D39" s="21"/>
      <c r="E39" s="38">
        <v>50</v>
      </c>
      <c r="F39" s="39">
        <f t="shared" si="1"/>
        <v>70</v>
      </c>
      <c r="G39" s="533" t="str">
        <f>IF(ISNUMBER(F39),IF(F39=70,"Correct","Incorrect, the answer is 70")," ")</f>
        <v>Correct</v>
      </c>
      <c r="H39" s="533"/>
      <c r="I39" s="533"/>
      <c r="J39" s="533"/>
      <c r="K39" s="534"/>
      <c r="L39" s="36"/>
    </row>
    <row r="40" spans="2:23" ht="14.4" x14ac:dyDescent="0.3">
      <c r="B40" s="35"/>
      <c r="C40" s="13"/>
      <c r="D40" s="42"/>
      <c r="E40" s="42"/>
      <c r="F40" s="13"/>
      <c r="G40" s="13"/>
      <c r="H40" s="13"/>
      <c r="I40" s="13"/>
      <c r="J40" s="13"/>
      <c r="K40" s="17"/>
      <c r="L40" s="36"/>
    </row>
    <row r="41" spans="2:23" ht="15.6" x14ac:dyDescent="0.3">
      <c r="B41" s="12" t="s">
        <v>3</v>
      </c>
      <c r="C41" s="13"/>
      <c r="D41" s="43" t="s">
        <v>17</v>
      </c>
      <c r="E41" s="43"/>
      <c r="F41" s="21"/>
      <c r="G41" s="21"/>
      <c r="H41" s="13"/>
      <c r="I41" s="21"/>
      <c r="J41" s="21"/>
      <c r="K41" s="23"/>
      <c r="L41" s="36"/>
    </row>
    <row r="42" spans="2:23" ht="15.6" x14ac:dyDescent="0.3">
      <c r="B42" s="35"/>
      <c r="C42" s="21"/>
      <c r="D42" s="44" t="s">
        <v>18</v>
      </c>
      <c r="E42" s="45"/>
      <c r="F42" s="39"/>
      <c r="G42" s="21" t="s">
        <v>19</v>
      </c>
      <c r="H42" s="21"/>
      <c r="I42" s="21"/>
      <c r="J42" s="21"/>
      <c r="K42" s="23"/>
      <c r="L42" s="36"/>
    </row>
    <row r="43" spans="2:23" ht="15.6" x14ac:dyDescent="0.3">
      <c r="B43" s="35"/>
      <c r="C43" s="21"/>
      <c r="D43" s="44" t="s">
        <v>20</v>
      </c>
      <c r="E43" s="45"/>
      <c r="F43" s="40"/>
      <c r="G43" s="21" t="s">
        <v>21</v>
      </c>
      <c r="H43" s="21"/>
      <c r="I43" s="21"/>
      <c r="J43" s="21"/>
      <c r="K43" s="23"/>
      <c r="L43" s="36"/>
    </row>
    <row r="44" spans="2:23" ht="15.75" customHeight="1" x14ac:dyDescent="0.3">
      <c r="B44" s="35"/>
      <c r="C44" s="21"/>
      <c r="D44" s="44" t="s">
        <v>22</v>
      </c>
      <c r="E44" s="45"/>
      <c r="F44" s="40"/>
      <c r="G44" s="21" t="s">
        <v>23</v>
      </c>
      <c r="H44" s="21"/>
      <c r="I44" s="21"/>
      <c r="J44" s="21"/>
      <c r="K44" s="23"/>
      <c r="L44" s="36"/>
    </row>
    <row r="45" spans="2:23" ht="15.6" x14ac:dyDescent="0.3">
      <c r="B45" s="35"/>
      <c r="C45" s="21"/>
      <c r="D45" s="44" t="s">
        <v>24</v>
      </c>
      <c r="E45" s="45"/>
      <c r="F45" s="41"/>
      <c r="G45" s="21" t="s">
        <v>25</v>
      </c>
      <c r="H45" s="21"/>
      <c r="I45" s="21"/>
      <c r="J45" s="21"/>
      <c r="K45" s="23"/>
      <c r="L45" s="36"/>
    </row>
    <row r="46" spans="2:23" ht="14.4" x14ac:dyDescent="0.3">
      <c r="B46" s="35"/>
      <c r="C46" s="13"/>
      <c r="D46" s="13"/>
      <c r="E46" s="13"/>
      <c r="F46" s="13"/>
      <c r="G46" s="13"/>
      <c r="H46" s="13"/>
      <c r="I46" s="13"/>
      <c r="J46" s="13"/>
      <c r="K46" s="17"/>
      <c r="L46" s="36"/>
    </row>
    <row r="47" spans="2:23" ht="15.6" x14ac:dyDescent="0.3">
      <c r="B47" s="35"/>
      <c r="C47" s="21"/>
      <c r="D47" s="21" t="s">
        <v>26</v>
      </c>
      <c r="E47" s="21"/>
      <c r="F47" s="21"/>
      <c r="G47" s="21"/>
      <c r="H47" s="21"/>
      <c r="I47" s="21"/>
      <c r="J47" s="21"/>
      <c r="K47" s="23"/>
      <c r="L47" s="36"/>
    </row>
    <row r="48" spans="2:23" ht="15.6" x14ac:dyDescent="0.3">
      <c r="B48" s="35"/>
      <c r="C48" s="21"/>
      <c r="D48" s="21" t="s">
        <v>27</v>
      </c>
      <c r="E48" s="21"/>
      <c r="F48" s="21"/>
      <c r="G48" s="21"/>
      <c r="H48" s="21"/>
      <c r="I48" s="21"/>
      <c r="J48" s="21"/>
      <c r="K48" s="23"/>
      <c r="L48" s="36"/>
    </row>
    <row r="49" spans="2:12" ht="15.6" x14ac:dyDescent="0.3">
      <c r="B49" s="35"/>
      <c r="C49" s="21"/>
      <c r="D49" s="21"/>
      <c r="E49" s="21"/>
      <c r="F49" s="21"/>
      <c r="G49" s="21"/>
      <c r="H49" s="21"/>
      <c r="I49" s="21"/>
      <c r="J49" s="21"/>
      <c r="K49" s="23"/>
      <c r="L49" s="36"/>
    </row>
    <row r="50" spans="2:12" ht="15.6" x14ac:dyDescent="0.3">
      <c r="B50" s="12" t="s">
        <v>3</v>
      </c>
      <c r="C50" s="21"/>
      <c r="D50" s="37">
        <v>2</v>
      </c>
      <c r="E50" s="46">
        <v>1</v>
      </c>
      <c r="F50" s="46">
        <v>2</v>
      </c>
      <c r="G50" s="46">
        <v>3</v>
      </c>
      <c r="H50" s="46">
        <v>4</v>
      </c>
      <c r="I50" s="21"/>
      <c r="J50" s="21"/>
      <c r="K50" s="23"/>
      <c r="L50" s="36"/>
    </row>
    <row r="51" spans="2:12" ht="15.6" x14ac:dyDescent="0.3">
      <c r="B51" s="35"/>
      <c r="C51" s="21"/>
      <c r="D51" s="37">
        <v>3</v>
      </c>
      <c r="E51" s="21"/>
      <c r="F51" s="21"/>
      <c r="G51" s="21"/>
      <c r="H51" s="21"/>
      <c r="I51" s="21"/>
      <c r="J51" s="21"/>
      <c r="K51" s="23"/>
      <c r="L51" s="36"/>
    </row>
    <row r="52" spans="2:12" ht="15.6" x14ac:dyDescent="0.3">
      <c r="B52" s="35"/>
      <c r="C52" s="21"/>
      <c r="D52" s="37">
        <v>4</v>
      </c>
      <c r="E52" s="21"/>
      <c r="F52" s="21"/>
      <c r="G52" s="21"/>
      <c r="H52" s="21"/>
      <c r="I52" s="21"/>
      <c r="J52" s="21"/>
      <c r="K52" s="23"/>
      <c r="L52" s="36"/>
    </row>
    <row r="53" spans="2:12" ht="15.6" x14ac:dyDescent="0.3">
      <c r="B53" s="35"/>
      <c r="C53" s="21"/>
      <c r="D53" s="37">
        <v>5</v>
      </c>
      <c r="E53" s="21"/>
      <c r="F53" s="21"/>
      <c r="G53" s="21"/>
      <c r="H53" s="21"/>
      <c r="I53" s="21"/>
      <c r="J53" s="21"/>
      <c r="K53" s="23"/>
      <c r="L53" s="36"/>
    </row>
    <row r="54" spans="2:12" ht="15.6" x14ac:dyDescent="0.3">
      <c r="B54" s="35"/>
      <c r="C54" s="21"/>
      <c r="D54" s="21"/>
      <c r="E54" s="47">
        <f>SUM($D$50:$D$53,E50)</f>
        <v>15</v>
      </c>
      <c r="F54" s="47">
        <f t="shared" ref="F54:H54" si="2">SUM($D$50:$D$53,F50)</f>
        <v>16</v>
      </c>
      <c r="G54" s="47">
        <f t="shared" si="2"/>
        <v>17</v>
      </c>
      <c r="H54" s="47">
        <f t="shared" si="2"/>
        <v>18</v>
      </c>
      <c r="I54" s="21"/>
      <c r="J54" s="25"/>
      <c r="K54" s="23"/>
      <c r="L54" s="36"/>
    </row>
    <row r="55" spans="2:12" ht="14.4" x14ac:dyDescent="0.3">
      <c r="B55" s="35"/>
      <c r="C55" s="13"/>
      <c r="D55" s="13"/>
      <c r="E55" s="13"/>
      <c r="F55" s="13"/>
      <c r="G55" s="13"/>
      <c r="H55" s="13"/>
      <c r="I55" s="13"/>
      <c r="J55" s="13"/>
      <c r="K55" s="17"/>
      <c r="L55" s="36"/>
    </row>
    <row r="56" spans="2:12" ht="14.4" x14ac:dyDescent="0.3">
      <c r="B56" s="35"/>
      <c r="C56" s="36"/>
      <c r="D56" s="36"/>
      <c r="E56" s="36"/>
      <c r="F56" s="36"/>
      <c r="G56" s="36"/>
      <c r="H56" s="36"/>
      <c r="I56" s="36"/>
      <c r="J56" s="36"/>
      <c r="K56" s="48"/>
      <c r="L56" s="36"/>
    </row>
    <row r="57" spans="2:12" ht="15.75" customHeight="1" x14ac:dyDescent="0.3">
      <c r="B57" s="35"/>
      <c r="C57" s="21"/>
      <c r="D57" s="535" t="s">
        <v>28</v>
      </c>
      <c r="E57" s="536"/>
      <c r="F57" s="536"/>
      <c r="G57" s="536"/>
      <c r="H57" s="536"/>
      <c r="I57" s="536"/>
      <c r="J57" s="536"/>
      <c r="K57" s="537"/>
      <c r="L57" s="36"/>
    </row>
    <row r="58" spans="2:12" ht="15.6" x14ac:dyDescent="0.3">
      <c r="B58" s="35"/>
      <c r="C58" s="49"/>
      <c r="D58" s="536"/>
      <c r="E58" s="536"/>
      <c r="F58" s="536"/>
      <c r="G58" s="536"/>
      <c r="H58" s="536"/>
      <c r="I58" s="536"/>
      <c r="J58" s="536"/>
      <c r="K58" s="537"/>
      <c r="L58" s="36"/>
    </row>
    <row r="59" spans="2:12" ht="15.6" x14ac:dyDescent="0.3">
      <c r="B59" s="35"/>
      <c r="C59" s="49"/>
      <c r="D59" s="536"/>
      <c r="E59" s="536"/>
      <c r="F59" s="536"/>
      <c r="G59" s="536"/>
      <c r="H59" s="536"/>
      <c r="I59" s="536"/>
      <c r="J59" s="536"/>
      <c r="K59" s="537"/>
      <c r="L59" s="36"/>
    </row>
    <row r="60" spans="2:12" ht="15.6" x14ac:dyDescent="0.3">
      <c r="B60" s="35"/>
      <c r="C60" s="21"/>
      <c r="D60" s="21"/>
      <c r="E60" s="21"/>
      <c r="F60" s="21"/>
      <c r="G60" s="21"/>
      <c r="H60" s="21"/>
      <c r="I60" s="21"/>
      <c r="J60" s="21"/>
      <c r="K60" s="23"/>
      <c r="L60" s="36"/>
    </row>
    <row r="61" spans="2:12" ht="15.6" x14ac:dyDescent="0.3">
      <c r="B61" s="35"/>
      <c r="C61" s="21"/>
      <c r="D61" s="32" t="s">
        <v>29</v>
      </c>
      <c r="E61" s="32"/>
      <c r="F61" s="24" t="s">
        <v>30</v>
      </c>
      <c r="G61" s="538" t="s">
        <v>31</v>
      </c>
      <c r="H61" s="538"/>
      <c r="I61" s="538" t="s">
        <v>32</v>
      </c>
      <c r="J61" s="538"/>
      <c r="K61" s="23"/>
      <c r="L61" s="36"/>
    </row>
    <row r="62" spans="2:12" ht="15.6" x14ac:dyDescent="0.3">
      <c r="B62" s="12" t="s">
        <v>3</v>
      </c>
      <c r="C62" s="21"/>
      <c r="D62" s="50">
        <v>0.1</v>
      </c>
      <c r="E62" s="21"/>
      <c r="F62" s="25" t="s">
        <v>33</v>
      </c>
      <c r="G62" s="527">
        <v>100</v>
      </c>
      <c r="H62" s="527"/>
      <c r="I62" s="528">
        <f>G62*$D$62</f>
        <v>10</v>
      </c>
      <c r="J62" s="529"/>
      <c r="K62" s="23"/>
      <c r="L62" s="36"/>
    </row>
    <row r="63" spans="2:12" ht="15.6" x14ac:dyDescent="0.3">
      <c r="B63" s="35"/>
      <c r="C63" s="21"/>
      <c r="D63" s="21"/>
      <c r="E63" s="21"/>
      <c r="F63" s="25" t="s">
        <v>34</v>
      </c>
      <c r="G63" s="527">
        <v>200</v>
      </c>
      <c r="H63" s="527"/>
      <c r="I63" s="528">
        <f t="shared" ref="I63:I69" si="3">G63*$D$62</f>
        <v>20</v>
      </c>
      <c r="J63" s="529"/>
      <c r="K63" s="23"/>
      <c r="L63" s="36"/>
    </row>
    <row r="64" spans="2:12" ht="15.6" x14ac:dyDescent="0.3">
      <c r="B64" s="35"/>
      <c r="C64" s="21"/>
      <c r="D64" s="21"/>
      <c r="E64" s="21"/>
      <c r="F64" s="25" t="s">
        <v>35</v>
      </c>
      <c r="G64" s="527">
        <v>300</v>
      </c>
      <c r="H64" s="527"/>
      <c r="I64" s="528">
        <f t="shared" si="3"/>
        <v>30</v>
      </c>
      <c r="J64" s="529"/>
      <c r="K64" s="23"/>
      <c r="L64" s="36"/>
    </row>
    <row r="65" spans="1:22" ht="15.6" x14ac:dyDescent="0.3">
      <c r="B65" s="35"/>
      <c r="C65" s="21"/>
      <c r="D65" s="21"/>
      <c r="E65" s="21"/>
      <c r="F65" s="25" t="s">
        <v>36</v>
      </c>
      <c r="G65" s="527">
        <v>400</v>
      </c>
      <c r="H65" s="527"/>
      <c r="I65" s="528">
        <f t="shared" si="3"/>
        <v>40</v>
      </c>
      <c r="J65" s="529"/>
      <c r="K65" s="23"/>
      <c r="L65" s="36"/>
    </row>
    <row r="66" spans="1:22" ht="15.6" x14ac:dyDescent="0.3">
      <c r="B66" s="35"/>
      <c r="C66" s="21"/>
      <c r="D66" s="21"/>
      <c r="E66" s="21"/>
      <c r="F66" s="25" t="s">
        <v>37</v>
      </c>
      <c r="G66" s="527">
        <v>500</v>
      </c>
      <c r="H66" s="527"/>
      <c r="I66" s="528">
        <f t="shared" si="3"/>
        <v>50</v>
      </c>
      <c r="J66" s="529"/>
      <c r="K66" s="23"/>
      <c r="L66" s="36"/>
    </row>
    <row r="67" spans="1:22" ht="15.6" x14ac:dyDescent="0.3">
      <c r="B67" s="35"/>
      <c r="C67" s="21"/>
      <c r="D67" s="21"/>
      <c r="E67" s="21"/>
      <c r="F67" s="25" t="s">
        <v>38</v>
      </c>
      <c r="G67" s="527">
        <v>700</v>
      </c>
      <c r="H67" s="527"/>
      <c r="I67" s="528">
        <f t="shared" si="3"/>
        <v>70</v>
      </c>
      <c r="J67" s="529"/>
      <c r="K67" s="23"/>
      <c r="L67" s="36"/>
    </row>
    <row r="68" spans="1:22" ht="15.6" x14ac:dyDescent="0.3">
      <c r="B68" s="35"/>
      <c r="C68" s="21"/>
      <c r="D68" s="21"/>
      <c r="E68" s="21"/>
      <c r="F68" s="25" t="s">
        <v>39</v>
      </c>
      <c r="G68" s="527">
        <v>600</v>
      </c>
      <c r="H68" s="527"/>
      <c r="I68" s="528">
        <f t="shared" si="3"/>
        <v>60</v>
      </c>
      <c r="J68" s="529"/>
      <c r="K68" s="23"/>
      <c r="L68" s="36"/>
    </row>
    <row r="69" spans="1:22" ht="15.6" x14ac:dyDescent="0.3">
      <c r="B69" s="35"/>
      <c r="C69" s="21"/>
      <c r="D69" s="21"/>
      <c r="E69" s="21"/>
      <c r="F69" s="25" t="s">
        <v>40</v>
      </c>
      <c r="G69" s="527">
        <v>200</v>
      </c>
      <c r="H69" s="527"/>
      <c r="I69" s="528">
        <f t="shared" si="3"/>
        <v>20</v>
      </c>
      <c r="J69" s="529"/>
      <c r="K69" s="23"/>
      <c r="L69" s="36"/>
    </row>
    <row r="70" spans="1:22" ht="14.4" x14ac:dyDescent="0.3">
      <c r="B70" s="35"/>
      <c r="C70" s="13"/>
      <c r="D70" s="13"/>
      <c r="E70" s="13"/>
      <c r="F70" s="42"/>
      <c r="G70" s="13"/>
      <c r="H70" s="13"/>
      <c r="I70" s="13"/>
      <c r="J70" s="13"/>
      <c r="K70" s="17"/>
      <c r="L70" s="36"/>
    </row>
    <row r="71" spans="1:22" ht="16.2" thickBot="1" x14ac:dyDescent="0.35">
      <c r="B71" s="35"/>
      <c r="C71" s="21"/>
      <c r="D71" s="21"/>
      <c r="E71" s="24" t="s">
        <v>41</v>
      </c>
      <c r="F71" s="51">
        <f>COUNTA(F62:F69)</f>
        <v>8</v>
      </c>
      <c r="G71" s="541">
        <f>SUM(G62:H69)</f>
        <v>3000</v>
      </c>
      <c r="H71" s="541"/>
      <c r="I71" s="541">
        <f>SUM(I62:J69)</f>
        <v>300</v>
      </c>
      <c r="J71" s="541"/>
      <c r="K71" s="23"/>
      <c r="L71" s="36"/>
    </row>
    <row r="72" spans="1:22" thickTop="1" x14ac:dyDescent="0.3">
      <c r="B72" s="52"/>
      <c r="C72" s="53"/>
      <c r="D72" s="53"/>
      <c r="E72" s="53"/>
      <c r="F72" s="53"/>
      <c r="G72" s="53"/>
      <c r="H72" s="53"/>
      <c r="I72" s="53"/>
      <c r="J72" s="53"/>
      <c r="K72" s="54"/>
      <c r="L72" s="36"/>
    </row>
    <row r="73" spans="1:22" ht="14.4" x14ac:dyDescent="0.3">
      <c r="B73" s="3"/>
      <c r="C73" s="13"/>
      <c r="D73" s="13"/>
      <c r="E73" s="13"/>
      <c r="F73" s="13"/>
      <c r="G73" s="13"/>
      <c r="H73" s="13"/>
      <c r="I73" s="13"/>
      <c r="J73" s="13"/>
      <c r="K73" s="13"/>
      <c r="L73" s="36"/>
    </row>
    <row r="74" spans="1:22" ht="14.4" x14ac:dyDescent="0.3"/>
    <row r="75" spans="1:22" ht="21" customHeight="1" x14ac:dyDescent="0.3">
      <c r="B75" s="5" t="s">
        <v>42</v>
      </c>
      <c r="C75" s="531" t="s">
        <v>43</v>
      </c>
      <c r="D75" s="531"/>
      <c r="E75" s="531"/>
      <c r="F75" s="531"/>
      <c r="G75" s="531"/>
      <c r="H75" s="531"/>
      <c r="I75" s="531"/>
      <c r="J75" s="531"/>
      <c r="K75" s="531"/>
    </row>
    <row r="76" spans="1:22" ht="21" customHeight="1" x14ac:dyDescent="0.3">
      <c r="B76" s="6"/>
      <c r="C76" s="531"/>
      <c r="D76" s="531"/>
      <c r="E76" s="531"/>
      <c r="F76" s="531"/>
      <c r="G76" s="531"/>
      <c r="H76" s="531"/>
      <c r="I76" s="531"/>
      <c r="J76" s="531"/>
      <c r="K76" s="531"/>
    </row>
    <row r="77" spans="1:22" ht="14.4" x14ac:dyDescent="0.3">
      <c r="B77" s="56"/>
      <c r="C77" s="57"/>
      <c r="D77" s="57"/>
      <c r="E77" s="57"/>
      <c r="F77" s="57"/>
      <c r="G77" s="57"/>
      <c r="H77" s="57"/>
      <c r="I77" s="57"/>
      <c r="J77" s="57"/>
      <c r="K77" s="58"/>
      <c r="L77" s="3"/>
    </row>
    <row r="78" spans="1:22" ht="15.6" x14ac:dyDescent="0.3">
      <c r="A78" s="3"/>
      <c r="B78" s="12" t="s">
        <v>3</v>
      </c>
      <c r="C78" s="539" t="s">
        <v>44</v>
      </c>
      <c r="D78" s="539"/>
      <c r="E78" s="539"/>
      <c r="F78" s="539"/>
      <c r="G78" s="539"/>
      <c r="H78" s="539"/>
      <c r="I78" s="539"/>
      <c r="J78" s="539"/>
      <c r="K78" s="540"/>
      <c r="L78" s="44"/>
    </row>
    <row r="79" spans="1:22" ht="14.4" x14ac:dyDescent="0.3">
      <c r="B79" s="35"/>
      <c r="C79" s="13"/>
      <c r="D79" s="13"/>
      <c r="E79" s="13"/>
      <c r="F79" s="13"/>
      <c r="G79" s="13"/>
      <c r="H79" s="13"/>
      <c r="I79" s="13"/>
      <c r="J79" s="13"/>
      <c r="K79" s="17"/>
      <c r="L79" s="13"/>
    </row>
    <row r="80" spans="1:22" ht="15.6" x14ac:dyDescent="0.3">
      <c r="B80" s="35"/>
      <c r="C80" s="22" t="s">
        <v>5</v>
      </c>
      <c r="D80" s="21"/>
      <c r="E80" s="21"/>
      <c r="F80" s="21"/>
      <c r="G80" s="21"/>
      <c r="H80" s="21"/>
      <c r="I80" s="21"/>
      <c r="J80" s="21"/>
      <c r="K80" s="23"/>
      <c r="L80" s="15"/>
      <c r="V80" s="4"/>
    </row>
    <row r="81" spans="2:22" ht="15.6" x14ac:dyDescent="0.3">
      <c r="B81" s="35"/>
      <c r="C81" s="21" t="s">
        <v>45</v>
      </c>
      <c r="D81" s="21"/>
      <c r="E81" s="21"/>
      <c r="F81" s="21"/>
      <c r="G81" s="21"/>
      <c r="H81" s="21"/>
      <c r="I81" s="21"/>
      <c r="J81" s="21"/>
      <c r="K81" s="23"/>
      <c r="L81" s="15"/>
      <c r="V81" s="4"/>
    </row>
    <row r="82" spans="2:22" ht="15.6" x14ac:dyDescent="0.3">
      <c r="B82" s="35"/>
      <c r="C82" s="21"/>
      <c r="D82" s="21"/>
      <c r="E82" s="21"/>
      <c r="F82" s="21"/>
      <c r="G82" s="21"/>
      <c r="H82" s="21"/>
      <c r="I82" s="21"/>
      <c r="J82" s="21"/>
      <c r="K82" s="23"/>
      <c r="L82" s="15"/>
      <c r="V82" s="4"/>
    </row>
    <row r="83" spans="2:22" ht="15.6" x14ac:dyDescent="0.3">
      <c r="B83" s="59" t="s">
        <v>46</v>
      </c>
      <c r="C83" s="37">
        <v>20</v>
      </c>
      <c r="D83" s="37">
        <v>30</v>
      </c>
      <c r="E83" s="37">
        <v>40</v>
      </c>
      <c r="F83" s="37">
        <v>50</v>
      </c>
      <c r="G83" s="60"/>
      <c r="H83" s="21"/>
      <c r="I83" s="21"/>
      <c r="J83" s="21"/>
      <c r="K83" s="23"/>
      <c r="L83" s="15"/>
      <c r="V83" s="4"/>
    </row>
    <row r="84" spans="2:22" ht="15.6" x14ac:dyDescent="0.3">
      <c r="B84" s="59" t="s">
        <v>47</v>
      </c>
      <c r="C84" s="61">
        <v>2</v>
      </c>
      <c r="D84" s="25">
        <v>3</v>
      </c>
      <c r="E84" s="25">
        <v>4</v>
      </c>
      <c r="F84" s="62">
        <v>5</v>
      </c>
      <c r="G84" s="60"/>
      <c r="H84" s="21"/>
      <c r="I84" s="21"/>
      <c r="J84" s="21"/>
      <c r="K84" s="23"/>
      <c r="L84" s="15"/>
      <c r="V84" s="4"/>
    </row>
    <row r="85" spans="2:22" ht="15.6" x14ac:dyDescent="0.3">
      <c r="B85" s="59" t="s">
        <v>48</v>
      </c>
      <c r="C85" s="63">
        <v>6</v>
      </c>
      <c r="D85" s="64">
        <v>7</v>
      </c>
      <c r="E85" s="64">
        <v>8</v>
      </c>
      <c r="F85" s="65">
        <v>9</v>
      </c>
      <c r="G85" s="60"/>
      <c r="H85" s="21"/>
      <c r="I85" s="21"/>
      <c r="J85" s="21"/>
      <c r="K85" s="23"/>
      <c r="L85" s="15"/>
      <c r="V85" s="4"/>
    </row>
    <row r="86" spans="2:22" ht="15.6" x14ac:dyDescent="0.3">
      <c r="B86" s="35"/>
      <c r="C86" s="21"/>
      <c r="D86" s="21"/>
      <c r="E86" s="21"/>
      <c r="F86" s="21"/>
      <c r="G86" s="66">
        <f t="shared" ref="G86:J87" si="4">C84/C$83</f>
        <v>0.1</v>
      </c>
      <c r="H86" s="67">
        <f t="shared" si="4"/>
        <v>0.1</v>
      </c>
      <c r="I86" s="67">
        <f t="shared" si="4"/>
        <v>0.1</v>
      </c>
      <c r="J86" s="68">
        <f t="shared" si="4"/>
        <v>0.1</v>
      </c>
      <c r="K86" s="23"/>
      <c r="L86" s="15"/>
      <c r="V86" s="4"/>
    </row>
    <row r="87" spans="2:22" ht="15.6" x14ac:dyDescent="0.3">
      <c r="B87" s="35"/>
      <c r="C87" s="21" t="s">
        <v>49</v>
      </c>
      <c r="D87" s="21"/>
      <c r="E87" s="36"/>
      <c r="F87" s="21"/>
      <c r="G87" s="69">
        <f t="shared" si="4"/>
        <v>0.3</v>
      </c>
      <c r="H87" s="70">
        <f t="shared" si="4"/>
        <v>0.23333333333333334</v>
      </c>
      <c r="I87" s="70">
        <f t="shared" si="4"/>
        <v>0.2</v>
      </c>
      <c r="J87" s="71">
        <f t="shared" si="4"/>
        <v>0.18</v>
      </c>
      <c r="K87" s="23"/>
      <c r="L87" s="15"/>
      <c r="V87" s="4"/>
    </row>
    <row r="88" spans="2:22" ht="14.4" x14ac:dyDescent="0.3">
      <c r="B88" s="35"/>
      <c r="C88" s="13"/>
      <c r="D88" s="13"/>
      <c r="E88" s="13"/>
      <c r="F88" s="13"/>
      <c r="G88" s="13"/>
      <c r="H88" s="13"/>
      <c r="I88" s="13"/>
      <c r="J88" s="13"/>
      <c r="K88" s="17"/>
      <c r="L88" s="13"/>
    </row>
    <row r="89" spans="2:22" ht="18" x14ac:dyDescent="0.35">
      <c r="B89" s="26" t="s">
        <v>8</v>
      </c>
      <c r="C89" s="27"/>
      <c r="D89" s="27"/>
      <c r="E89" s="27"/>
      <c r="F89" s="27"/>
      <c r="G89" s="27"/>
      <c r="H89" s="27"/>
      <c r="I89" s="27"/>
      <c r="J89" s="27"/>
      <c r="K89" s="28"/>
      <c r="L89" s="72"/>
      <c r="M89" s="73"/>
    </row>
    <row r="90" spans="2:22" ht="15.6" x14ac:dyDescent="0.3">
      <c r="B90" s="35"/>
      <c r="C90" s="21" t="s">
        <v>9</v>
      </c>
      <c r="D90" s="21" t="s">
        <v>50</v>
      </c>
      <c r="E90" s="21"/>
      <c r="F90" s="36"/>
      <c r="G90" s="21"/>
      <c r="H90" s="21"/>
      <c r="I90" s="21"/>
      <c r="J90" s="21"/>
      <c r="K90" s="23"/>
      <c r="L90" s="21"/>
      <c r="M90" s="73"/>
    </row>
    <row r="91" spans="2:22" ht="15.6" x14ac:dyDescent="0.3">
      <c r="B91" s="35"/>
      <c r="C91" s="21" t="s">
        <v>11</v>
      </c>
      <c r="D91" s="21" t="s">
        <v>12</v>
      </c>
      <c r="E91" s="21"/>
      <c r="F91" s="36"/>
      <c r="G91" s="21"/>
      <c r="H91" s="21"/>
      <c r="I91" s="21"/>
      <c r="J91" s="21"/>
      <c r="K91" s="23"/>
      <c r="L91" s="21"/>
      <c r="M91" s="73"/>
    </row>
    <row r="92" spans="2:22" ht="15.6" x14ac:dyDescent="0.3">
      <c r="B92" s="35"/>
      <c r="C92" s="21" t="s">
        <v>13</v>
      </c>
      <c r="D92" s="32" t="s">
        <v>51</v>
      </c>
      <c r="E92" s="21"/>
      <c r="F92" s="36"/>
      <c r="G92" s="21"/>
      <c r="H92" s="21"/>
      <c r="I92" s="21"/>
      <c r="J92" s="21"/>
      <c r="K92" s="23"/>
      <c r="L92" s="21"/>
      <c r="M92" s="73"/>
      <c r="N92" s="73"/>
    </row>
    <row r="93" spans="2:22" ht="14.4" x14ac:dyDescent="0.3">
      <c r="B93" s="29"/>
      <c r="C93" s="13"/>
      <c r="D93" s="13"/>
      <c r="E93" s="13"/>
      <c r="F93" s="13"/>
      <c r="G93" s="13"/>
      <c r="H93" s="13"/>
      <c r="I93" s="13"/>
      <c r="J93" s="13"/>
      <c r="K93" s="17"/>
      <c r="L93" s="13"/>
      <c r="M93" s="14"/>
      <c r="N93" s="14"/>
      <c r="O93" s="31"/>
    </row>
    <row r="94" spans="2:22" ht="15.6" x14ac:dyDescent="0.3">
      <c r="B94" s="35"/>
      <c r="C94" s="21" t="s">
        <v>52</v>
      </c>
      <c r="D94" s="21"/>
      <c r="E94" s="21"/>
      <c r="F94" s="21"/>
      <c r="G94" s="21"/>
      <c r="H94" s="21"/>
      <c r="I94" s="21"/>
      <c r="J94" s="21"/>
      <c r="K94" s="23"/>
      <c r="L94" s="73"/>
      <c r="M94" s="73"/>
      <c r="V94" s="4"/>
    </row>
    <row r="95" spans="2:22" ht="15.6" x14ac:dyDescent="0.3">
      <c r="B95" s="35"/>
      <c r="C95" s="21" t="s">
        <v>53</v>
      </c>
      <c r="D95" s="21"/>
      <c r="E95" s="21"/>
      <c r="F95" s="21"/>
      <c r="G95" s="21"/>
      <c r="H95" s="21"/>
      <c r="I95" s="21"/>
      <c r="J95" s="21"/>
      <c r="K95" s="23"/>
      <c r="L95" s="73"/>
      <c r="M95" s="73"/>
      <c r="V95" s="4"/>
    </row>
    <row r="96" spans="2:22" ht="15.6" x14ac:dyDescent="0.3">
      <c r="B96" s="35"/>
      <c r="C96" s="21"/>
      <c r="D96" s="21"/>
      <c r="E96" s="21"/>
      <c r="F96" s="21"/>
      <c r="G96" s="21"/>
      <c r="H96" s="21"/>
      <c r="I96" s="21"/>
      <c r="J96" s="21"/>
      <c r="K96" s="23"/>
      <c r="L96" s="73"/>
      <c r="M96" s="73"/>
      <c r="V96" s="4"/>
    </row>
    <row r="97" spans="2:22" ht="15.6" x14ac:dyDescent="0.3">
      <c r="B97" s="12" t="s">
        <v>3</v>
      </c>
      <c r="C97" s="32" t="s">
        <v>54</v>
      </c>
      <c r="D97" s="32">
        <v>2009</v>
      </c>
      <c r="E97" s="32">
        <v>2010</v>
      </c>
      <c r="F97" s="32">
        <v>2011</v>
      </c>
      <c r="G97" s="32">
        <v>2012</v>
      </c>
      <c r="H97" s="32">
        <v>2013</v>
      </c>
      <c r="I97" s="21"/>
      <c r="J97" s="21"/>
      <c r="K97" s="23"/>
      <c r="L97" s="73"/>
      <c r="V97" s="4"/>
    </row>
    <row r="98" spans="2:22" ht="15.6" x14ac:dyDescent="0.3">
      <c r="B98" s="35"/>
      <c r="C98" s="32" t="s">
        <v>46</v>
      </c>
      <c r="D98" s="74">
        <v>100</v>
      </c>
      <c r="E98" s="74">
        <v>200</v>
      </c>
      <c r="F98" s="74">
        <v>300</v>
      </c>
      <c r="G98" s="74">
        <v>400</v>
      </c>
      <c r="H98" s="74">
        <v>600</v>
      </c>
      <c r="I98" s="21"/>
      <c r="J98" s="21"/>
      <c r="K98" s="23"/>
      <c r="L98" s="73"/>
      <c r="V98" s="4"/>
    </row>
    <row r="99" spans="2:22" ht="15.6" x14ac:dyDescent="0.3">
      <c r="B99" s="35"/>
      <c r="C99" s="32" t="s">
        <v>55</v>
      </c>
      <c r="D99" s="46">
        <v>50</v>
      </c>
      <c r="E99" s="46">
        <v>80</v>
      </c>
      <c r="F99" s="46">
        <v>120</v>
      </c>
      <c r="G99" s="46">
        <v>200</v>
      </c>
      <c r="H99" s="46">
        <v>300</v>
      </c>
      <c r="I99" s="21"/>
      <c r="J99" s="21"/>
      <c r="K99" s="23"/>
      <c r="L99" s="73"/>
      <c r="V99" s="4"/>
    </row>
    <row r="100" spans="2:22" ht="15.6" x14ac:dyDescent="0.3">
      <c r="B100" s="35"/>
      <c r="C100" s="32" t="s">
        <v>56</v>
      </c>
      <c r="D100" s="46">
        <v>20</v>
      </c>
      <c r="E100" s="46">
        <v>35</v>
      </c>
      <c r="F100" s="46">
        <v>75</v>
      </c>
      <c r="G100" s="46">
        <v>135</v>
      </c>
      <c r="H100" s="46">
        <v>200</v>
      </c>
      <c r="I100" s="21"/>
      <c r="J100" s="21"/>
      <c r="K100" s="23"/>
      <c r="L100" s="73"/>
      <c r="V100" s="4"/>
    </row>
    <row r="101" spans="2:22" ht="15.6" x14ac:dyDescent="0.3">
      <c r="B101" s="35"/>
      <c r="C101" s="21"/>
      <c r="D101" s="21"/>
      <c r="E101" s="21"/>
      <c r="F101" s="21"/>
      <c r="G101" s="21"/>
      <c r="H101" s="21"/>
      <c r="I101" s="21"/>
      <c r="J101" s="21"/>
      <c r="K101" s="23"/>
      <c r="L101" s="21"/>
      <c r="M101" s="73"/>
    </row>
    <row r="102" spans="2:22" ht="14.4" x14ac:dyDescent="0.3">
      <c r="B102" s="35"/>
      <c r="C102" s="13"/>
      <c r="D102" s="13"/>
      <c r="E102" s="13"/>
      <c r="F102" s="13"/>
      <c r="G102" s="13"/>
      <c r="H102" s="13"/>
      <c r="I102" s="13"/>
      <c r="J102" s="13"/>
      <c r="K102" s="17"/>
      <c r="L102" s="13"/>
      <c r="M102" s="73"/>
    </row>
    <row r="103" spans="2:22" ht="15.6" x14ac:dyDescent="0.3">
      <c r="B103" s="12" t="s">
        <v>3</v>
      </c>
      <c r="C103" s="32" t="s">
        <v>54</v>
      </c>
      <c r="D103" s="32">
        <v>2009</v>
      </c>
      <c r="E103" s="32">
        <v>2010</v>
      </c>
      <c r="F103" s="32">
        <v>2011</v>
      </c>
      <c r="G103" s="32">
        <v>2012</v>
      </c>
      <c r="H103" s="32">
        <v>2013</v>
      </c>
      <c r="I103" s="32" t="s">
        <v>20</v>
      </c>
      <c r="J103" s="21"/>
      <c r="K103" s="17"/>
      <c r="L103" s="73"/>
      <c r="V103" s="4"/>
    </row>
    <row r="104" spans="2:22" ht="15.6" x14ac:dyDescent="0.3">
      <c r="B104" s="35"/>
      <c r="C104" s="32" t="s">
        <v>57</v>
      </c>
      <c r="D104" s="66">
        <f>D99/D$98</f>
        <v>0.5</v>
      </c>
      <c r="E104" s="66">
        <f t="shared" ref="E104:H105" si="5">E99/E$98</f>
        <v>0.4</v>
      </c>
      <c r="F104" s="66">
        <f t="shared" si="5"/>
        <v>0.4</v>
      </c>
      <c r="G104" s="66">
        <f t="shared" si="5"/>
        <v>0.5</v>
      </c>
      <c r="H104" s="66">
        <f t="shared" si="5"/>
        <v>0.5</v>
      </c>
      <c r="I104" s="84">
        <f>AVERAGE(D104:H104)</f>
        <v>0.45999999999999996</v>
      </c>
      <c r="J104" s="21"/>
      <c r="K104" s="23"/>
      <c r="L104" s="73"/>
      <c r="V104" s="4"/>
    </row>
    <row r="105" spans="2:22" ht="15.6" x14ac:dyDescent="0.3">
      <c r="B105" s="35"/>
      <c r="C105" s="32" t="s">
        <v>56</v>
      </c>
      <c r="D105" s="66">
        <f>D100/D$98</f>
        <v>0.2</v>
      </c>
      <c r="E105" s="66">
        <f>E100/E$98</f>
        <v>0.17499999999999999</v>
      </c>
      <c r="F105" s="66">
        <f t="shared" si="5"/>
        <v>0.25</v>
      </c>
      <c r="G105" s="66">
        <f t="shared" si="5"/>
        <v>0.33750000000000002</v>
      </c>
      <c r="H105" s="66">
        <f t="shared" si="5"/>
        <v>0.33333333333333331</v>
      </c>
      <c r="I105" s="84">
        <f>AVERAGE(D105:H105)</f>
        <v>0.25916666666666666</v>
      </c>
      <c r="J105" s="21"/>
      <c r="K105" s="23"/>
      <c r="L105" s="73"/>
      <c r="V105" s="4"/>
    </row>
    <row r="106" spans="2:22" ht="14.4" x14ac:dyDescent="0.3">
      <c r="B106" s="35"/>
      <c r="C106" s="13"/>
      <c r="D106" s="13"/>
      <c r="E106" s="13"/>
      <c r="F106" s="13"/>
      <c r="G106" s="13"/>
      <c r="H106" s="13"/>
      <c r="I106" s="13"/>
      <c r="J106" s="13"/>
      <c r="K106" s="17"/>
      <c r="L106" s="73"/>
      <c r="V106" s="4"/>
    </row>
    <row r="107" spans="2:22" ht="14.4" x14ac:dyDescent="0.3">
      <c r="B107" s="35"/>
      <c r="C107" s="36"/>
      <c r="D107" s="36"/>
      <c r="E107" s="36"/>
      <c r="F107" s="36"/>
      <c r="G107" s="36"/>
      <c r="H107" s="36"/>
      <c r="I107" s="36"/>
      <c r="J107" s="36"/>
      <c r="K107" s="48"/>
      <c r="L107" s="73"/>
      <c r="V107" s="4"/>
    </row>
    <row r="108" spans="2:22" ht="15.6" x14ac:dyDescent="0.3">
      <c r="B108" s="35"/>
      <c r="C108" s="535" t="s">
        <v>58</v>
      </c>
      <c r="D108" s="535"/>
      <c r="E108" s="535"/>
      <c r="F108" s="535"/>
      <c r="G108" s="535"/>
      <c r="H108" s="535"/>
      <c r="I108" s="535"/>
      <c r="J108" s="535"/>
      <c r="K108" s="23"/>
      <c r="L108" s="73"/>
      <c r="V108" s="4"/>
    </row>
    <row r="109" spans="2:22" ht="15.6" x14ac:dyDescent="0.3">
      <c r="B109" s="35"/>
      <c r="C109" s="535"/>
      <c r="D109" s="535"/>
      <c r="E109" s="535"/>
      <c r="F109" s="535"/>
      <c r="G109" s="535"/>
      <c r="H109" s="535"/>
      <c r="I109" s="535"/>
      <c r="J109" s="535"/>
      <c r="K109" s="23"/>
      <c r="L109" s="73"/>
      <c r="V109" s="4"/>
    </row>
    <row r="110" spans="2:22" ht="15.6" x14ac:dyDescent="0.3">
      <c r="B110" s="35"/>
      <c r="C110" s="75"/>
      <c r="D110" s="21"/>
      <c r="E110" s="21"/>
      <c r="F110" s="21"/>
      <c r="G110" s="21"/>
      <c r="H110" s="21"/>
      <c r="I110" s="21"/>
      <c r="J110" s="21"/>
      <c r="K110" s="23"/>
      <c r="L110" s="73"/>
      <c r="V110" s="4"/>
    </row>
    <row r="111" spans="2:22" ht="15.6" x14ac:dyDescent="0.3">
      <c r="B111" s="12" t="s">
        <v>3</v>
      </c>
      <c r="C111" s="21"/>
      <c r="D111" s="538" t="s">
        <v>59</v>
      </c>
      <c r="E111" s="538"/>
      <c r="F111" s="538"/>
      <c r="G111" s="21"/>
      <c r="H111" s="76"/>
      <c r="I111" s="76" t="s">
        <v>59</v>
      </c>
      <c r="J111" s="76"/>
      <c r="K111" s="23"/>
      <c r="L111" s="73"/>
      <c r="V111" s="4"/>
    </row>
    <row r="112" spans="2:22" ht="15.6" x14ac:dyDescent="0.3">
      <c r="B112" s="35"/>
      <c r="C112" s="77" t="s">
        <v>54</v>
      </c>
      <c r="D112" s="78" t="s">
        <v>33</v>
      </c>
      <c r="E112" s="79" t="s">
        <v>34</v>
      </c>
      <c r="F112" s="80" t="s">
        <v>35</v>
      </c>
      <c r="G112" s="81"/>
      <c r="H112" s="78" t="s">
        <v>33</v>
      </c>
      <c r="I112" s="79" t="s">
        <v>34</v>
      </c>
      <c r="J112" s="80" t="s">
        <v>35</v>
      </c>
      <c r="K112" s="23"/>
      <c r="L112" s="73"/>
      <c r="V112" s="4"/>
    </row>
    <row r="113" spans="2:22" ht="15.6" x14ac:dyDescent="0.3">
      <c r="B113" s="35"/>
      <c r="C113" s="82">
        <v>2009</v>
      </c>
      <c r="D113" s="83">
        <v>100</v>
      </c>
      <c r="E113" s="40">
        <v>200</v>
      </c>
      <c r="F113" s="23">
        <v>300</v>
      </c>
      <c r="G113" s="21"/>
      <c r="H113" s="66">
        <f>D113/D$113-1</f>
        <v>0</v>
      </c>
      <c r="I113" s="66">
        <f>E113/E$113-1</f>
        <v>0</v>
      </c>
      <c r="J113" s="66">
        <f t="shared" ref="I113:J113" si="6">F113/F$113-1</f>
        <v>0</v>
      </c>
      <c r="K113" s="23"/>
      <c r="L113" s="73"/>
      <c r="V113" s="4"/>
    </row>
    <row r="114" spans="2:22" ht="15.6" x14ac:dyDescent="0.3">
      <c r="B114" s="35"/>
      <c r="C114" s="85">
        <v>2010</v>
      </c>
      <c r="D114" s="86">
        <v>102</v>
      </c>
      <c r="E114" s="87">
        <v>210</v>
      </c>
      <c r="F114" s="88">
        <v>325</v>
      </c>
      <c r="G114" s="21"/>
      <c r="H114" s="66">
        <f t="shared" ref="H114:H119" si="7">D114/D$113-1</f>
        <v>2.0000000000000018E-2</v>
      </c>
      <c r="I114" s="66">
        <f t="shared" ref="I114:I119" si="8">E114/E$113-1</f>
        <v>5.0000000000000044E-2</v>
      </c>
      <c r="J114" s="66">
        <f t="shared" ref="J114:J119" si="9">F114/F$113-1</f>
        <v>8.3333333333333259E-2</v>
      </c>
      <c r="K114" s="23"/>
      <c r="L114" s="73"/>
      <c r="V114" s="4"/>
    </row>
    <row r="115" spans="2:22" ht="15.6" x14ac:dyDescent="0.3">
      <c r="B115" s="35"/>
      <c r="C115" s="89">
        <v>2011</v>
      </c>
      <c r="D115" s="83">
        <v>105</v>
      </c>
      <c r="E115" s="40">
        <v>220</v>
      </c>
      <c r="F115" s="23">
        <v>335</v>
      </c>
      <c r="G115" s="21"/>
      <c r="H115" s="66">
        <f t="shared" si="7"/>
        <v>5.0000000000000044E-2</v>
      </c>
      <c r="I115" s="66">
        <f>E115/E$113-1</f>
        <v>0.10000000000000009</v>
      </c>
      <c r="J115" s="66">
        <f t="shared" si="9"/>
        <v>0.1166666666666667</v>
      </c>
      <c r="K115" s="23"/>
      <c r="L115" s="73"/>
      <c r="V115" s="4"/>
    </row>
    <row r="116" spans="2:22" ht="15.6" x14ac:dyDescent="0.3">
      <c r="B116" s="35"/>
      <c r="C116" s="85">
        <v>2012</v>
      </c>
      <c r="D116" s="86">
        <v>110</v>
      </c>
      <c r="E116" s="87">
        <v>235</v>
      </c>
      <c r="F116" s="88">
        <v>365</v>
      </c>
      <c r="G116" s="21"/>
      <c r="H116" s="66">
        <f t="shared" si="7"/>
        <v>0.10000000000000009</v>
      </c>
      <c r="I116" s="66">
        <f t="shared" si="8"/>
        <v>0.17500000000000004</v>
      </c>
      <c r="J116" s="66">
        <f t="shared" si="9"/>
        <v>0.21666666666666656</v>
      </c>
      <c r="K116" s="23"/>
      <c r="L116" s="73"/>
      <c r="V116" s="4"/>
    </row>
    <row r="117" spans="2:22" ht="15.6" x14ac:dyDescent="0.3">
      <c r="B117" s="35"/>
      <c r="C117" s="89">
        <v>2013</v>
      </c>
      <c r="D117" s="83">
        <v>120</v>
      </c>
      <c r="E117" s="40">
        <v>250</v>
      </c>
      <c r="F117" s="23">
        <v>385</v>
      </c>
      <c r="G117" s="21"/>
      <c r="H117" s="66">
        <f t="shared" si="7"/>
        <v>0.19999999999999996</v>
      </c>
      <c r="I117" s="66">
        <f t="shared" si="8"/>
        <v>0.25</v>
      </c>
      <c r="J117" s="66">
        <f t="shared" si="9"/>
        <v>0.28333333333333344</v>
      </c>
      <c r="K117" s="23"/>
      <c r="L117" s="73"/>
      <c r="V117" s="4"/>
    </row>
    <row r="118" spans="2:22" ht="15.6" x14ac:dyDescent="0.3">
      <c r="B118" s="35"/>
      <c r="C118" s="85">
        <v>2014</v>
      </c>
      <c r="D118" s="86">
        <v>135</v>
      </c>
      <c r="E118" s="87">
        <v>270</v>
      </c>
      <c r="F118" s="88">
        <v>410</v>
      </c>
      <c r="G118" s="21"/>
      <c r="H118" s="66">
        <f t="shared" si="7"/>
        <v>0.35000000000000009</v>
      </c>
      <c r="I118" s="66">
        <f t="shared" si="8"/>
        <v>0.35000000000000009</v>
      </c>
      <c r="J118" s="66">
        <f t="shared" si="9"/>
        <v>0.3666666666666667</v>
      </c>
      <c r="K118" s="23"/>
      <c r="L118" s="73"/>
      <c r="V118" s="4"/>
    </row>
    <row r="119" spans="2:22" ht="15.6" x14ac:dyDescent="0.3">
      <c r="B119" s="35"/>
      <c r="C119" s="92">
        <v>2015</v>
      </c>
      <c r="D119" s="93">
        <v>150</v>
      </c>
      <c r="E119" s="41">
        <v>290</v>
      </c>
      <c r="F119" s="94">
        <v>430</v>
      </c>
      <c r="G119" s="21"/>
      <c r="H119" s="66">
        <f t="shared" si="7"/>
        <v>0.5</v>
      </c>
      <c r="I119" s="66">
        <f t="shared" si="8"/>
        <v>0.44999999999999996</v>
      </c>
      <c r="J119" s="66">
        <f t="shared" si="9"/>
        <v>0.43333333333333335</v>
      </c>
      <c r="K119" s="23"/>
      <c r="L119" s="73"/>
      <c r="V119" s="4"/>
    </row>
    <row r="120" spans="2:22" ht="15.6" x14ac:dyDescent="0.3">
      <c r="B120" s="35"/>
      <c r="C120" s="21"/>
      <c r="D120" s="21"/>
      <c r="E120" s="21"/>
      <c r="F120" s="21"/>
      <c r="G120" s="32" t="s">
        <v>20</v>
      </c>
      <c r="H120" s="95">
        <f>AVERAGE(H113:H119)</f>
        <v>0.17428571428571432</v>
      </c>
      <c r="I120" s="95">
        <f t="shared" ref="I120:J120" si="10">AVERAGE(I113:I119)</f>
        <v>0.19642857142857145</v>
      </c>
      <c r="J120" s="95">
        <f t="shared" si="10"/>
        <v>0.21428571428571427</v>
      </c>
      <c r="K120" s="23"/>
      <c r="L120" s="73"/>
      <c r="V120" s="4"/>
    </row>
    <row r="121" spans="2:22" ht="14.4" x14ac:dyDescent="0.3">
      <c r="B121" s="35"/>
      <c r="C121" s="13"/>
      <c r="D121" s="13"/>
      <c r="E121" s="13"/>
      <c r="F121" s="13"/>
      <c r="G121" s="13"/>
      <c r="H121" s="13"/>
      <c r="I121" s="13"/>
      <c r="J121" s="13"/>
      <c r="K121" s="17"/>
      <c r="L121" s="73"/>
      <c r="V121" s="4"/>
    </row>
    <row r="122" spans="2:22" ht="15.6" x14ac:dyDescent="0.3">
      <c r="B122" s="35"/>
      <c r="C122" s="13"/>
      <c r="D122" s="13"/>
      <c r="E122" s="13"/>
      <c r="F122" s="13"/>
      <c r="G122" s="13"/>
      <c r="H122" s="533" t="str">
        <f>IF(OR(ISERROR(J119),ISBLANK(J119))," ",IF(J119=F119/F113-1,"Correct","Incorrect"))</f>
        <v>Correct</v>
      </c>
      <c r="I122" s="533"/>
      <c r="J122" s="533"/>
      <c r="K122" s="17"/>
      <c r="L122" s="73"/>
      <c r="V122" s="4"/>
    </row>
    <row r="123" spans="2:22" ht="14.4" x14ac:dyDescent="0.3">
      <c r="B123" s="52"/>
      <c r="C123" s="96"/>
      <c r="D123" s="96"/>
      <c r="E123" s="96"/>
      <c r="F123" s="96"/>
      <c r="G123" s="96"/>
      <c r="H123" s="96"/>
      <c r="I123" s="96"/>
      <c r="J123" s="96"/>
      <c r="K123" s="97"/>
      <c r="L123" s="15"/>
      <c r="V123" s="4"/>
    </row>
    <row r="124" spans="2:22" ht="14.4" x14ac:dyDescent="0.3">
      <c r="B124" s="3"/>
      <c r="C124" s="36"/>
      <c r="D124" s="36"/>
      <c r="E124" s="36"/>
      <c r="F124" s="36"/>
      <c r="G124" s="36"/>
      <c r="H124" s="36"/>
      <c r="I124" s="36"/>
      <c r="J124" s="36"/>
      <c r="K124" s="36"/>
      <c r="L124" s="15"/>
      <c r="V124" s="4"/>
    </row>
    <row r="125" spans="2:22" ht="14.4" x14ac:dyDescent="0.3">
      <c r="B125" s="3"/>
      <c r="C125" s="36"/>
    </row>
    <row r="126" spans="2:22" ht="21" customHeight="1" x14ac:dyDescent="0.3">
      <c r="B126" s="5" t="s">
        <v>60</v>
      </c>
      <c r="C126" s="531" t="s">
        <v>61</v>
      </c>
      <c r="D126" s="531"/>
      <c r="E126" s="531"/>
      <c r="F126" s="531"/>
      <c r="G126" s="531"/>
      <c r="H126" s="531"/>
      <c r="I126" s="531"/>
      <c r="J126" s="531"/>
      <c r="K126" s="531"/>
    </row>
    <row r="127" spans="2:22" ht="21" customHeight="1" x14ac:dyDescent="0.3">
      <c r="B127" s="6"/>
      <c r="C127" s="531"/>
      <c r="D127" s="531"/>
      <c r="E127" s="531"/>
      <c r="F127" s="531"/>
      <c r="G127" s="531"/>
      <c r="H127" s="531"/>
      <c r="I127" s="531"/>
      <c r="J127" s="531"/>
      <c r="K127" s="531"/>
    </row>
    <row r="128" spans="2:22" ht="15.6" x14ac:dyDescent="0.3">
      <c r="B128" s="528" t="s">
        <v>62</v>
      </c>
      <c r="C128" s="543"/>
      <c r="D128" s="543"/>
      <c r="E128" s="543"/>
      <c r="F128" s="543"/>
      <c r="G128" s="543"/>
      <c r="H128" s="543"/>
      <c r="I128" s="543"/>
      <c r="J128" s="543"/>
      <c r="K128" s="529"/>
      <c r="L128" s="15"/>
      <c r="V128" s="4"/>
    </row>
    <row r="129" spans="2:22" ht="14.4" x14ac:dyDescent="0.3">
      <c r="B129" s="98"/>
      <c r="C129" s="13"/>
      <c r="D129" s="13"/>
      <c r="E129" s="13"/>
      <c r="F129" s="13"/>
      <c r="G129" s="13"/>
      <c r="H129" s="13"/>
      <c r="I129" s="13"/>
      <c r="J129" s="13"/>
      <c r="K129" s="17"/>
      <c r="L129" s="15"/>
      <c r="V129" s="4"/>
    </row>
    <row r="130" spans="2:22" ht="15.6" x14ac:dyDescent="0.3">
      <c r="B130" s="83"/>
      <c r="C130" s="22" t="s">
        <v>5</v>
      </c>
      <c r="D130" s="21"/>
      <c r="E130" s="21"/>
      <c r="F130" s="21"/>
      <c r="G130" s="21"/>
      <c r="H130" s="21"/>
      <c r="I130" s="21"/>
      <c r="J130" s="21"/>
      <c r="K130" s="23"/>
      <c r="L130" s="15"/>
      <c r="V130" s="4"/>
    </row>
    <row r="131" spans="2:22" ht="15.6" x14ac:dyDescent="0.3">
      <c r="B131" s="83"/>
      <c r="C131" s="21" t="s">
        <v>63</v>
      </c>
      <c r="D131" s="21"/>
      <c r="E131" s="21"/>
      <c r="F131" s="21"/>
      <c r="G131" s="21"/>
      <c r="H131" s="21"/>
      <c r="I131" s="21"/>
      <c r="J131" s="21"/>
      <c r="K131" s="23"/>
      <c r="L131" s="15"/>
      <c r="V131" s="4"/>
    </row>
    <row r="132" spans="2:22" ht="15.6" x14ac:dyDescent="0.3">
      <c r="B132" s="83"/>
      <c r="C132" s="24" t="s">
        <v>54</v>
      </c>
      <c r="D132" s="32" t="s">
        <v>46</v>
      </c>
      <c r="E132" s="81" t="s">
        <v>55</v>
      </c>
      <c r="F132" s="81" t="s">
        <v>56</v>
      </c>
      <c r="G132" s="21"/>
      <c r="H132" s="81" t="s">
        <v>55</v>
      </c>
      <c r="I132" s="81" t="s">
        <v>56</v>
      </c>
      <c r="J132" s="21"/>
      <c r="K132" s="23"/>
      <c r="L132" s="15"/>
      <c r="V132" s="4"/>
    </row>
    <row r="133" spans="2:22" ht="15.6" x14ac:dyDescent="0.3">
      <c r="B133" s="83"/>
      <c r="C133" s="25">
        <v>1</v>
      </c>
      <c r="D133" s="74">
        <v>100</v>
      </c>
      <c r="E133" s="99">
        <v>50</v>
      </c>
      <c r="F133" s="100">
        <v>20</v>
      </c>
      <c r="G133" s="21"/>
      <c r="H133" s="66">
        <f t="shared" ref="H133:I136" si="11">E133/$D133</f>
        <v>0.5</v>
      </c>
      <c r="I133" s="68">
        <f t="shared" si="11"/>
        <v>0.2</v>
      </c>
      <c r="J133" s="21"/>
      <c r="K133" s="23"/>
      <c r="L133" s="15"/>
      <c r="V133" s="4"/>
    </row>
    <row r="134" spans="2:22" ht="15.6" x14ac:dyDescent="0.3">
      <c r="B134" s="83"/>
      <c r="C134" s="25">
        <v>2</v>
      </c>
      <c r="D134" s="74">
        <v>200</v>
      </c>
      <c r="E134" s="83">
        <v>80</v>
      </c>
      <c r="F134" s="23">
        <v>40</v>
      </c>
      <c r="G134" s="21"/>
      <c r="H134" s="90">
        <f t="shared" si="11"/>
        <v>0.4</v>
      </c>
      <c r="I134" s="91">
        <f t="shared" si="11"/>
        <v>0.2</v>
      </c>
      <c r="J134" s="21"/>
      <c r="K134" s="23"/>
      <c r="L134" s="15"/>
      <c r="V134" s="4"/>
    </row>
    <row r="135" spans="2:22" ht="15.6" x14ac:dyDescent="0.3">
      <c r="B135" s="83"/>
      <c r="C135" s="25">
        <v>3</v>
      </c>
      <c r="D135" s="74">
        <v>300</v>
      </c>
      <c r="E135" s="83">
        <v>120</v>
      </c>
      <c r="F135" s="23">
        <v>80</v>
      </c>
      <c r="G135" s="21"/>
      <c r="H135" s="90">
        <f t="shared" si="11"/>
        <v>0.4</v>
      </c>
      <c r="I135" s="91">
        <f t="shared" si="11"/>
        <v>0.26666666666666666</v>
      </c>
      <c r="J135" s="21" t="s">
        <v>64</v>
      </c>
      <c r="K135" s="23"/>
      <c r="L135" s="15"/>
      <c r="V135" s="4"/>
    </row>
    <row r="136" spans="2:22" ht="15.6" x14ac:dyDescent="0.3">
      <c r="B136" s="83"/>
      <c r="C136" s="25">
        <v>4</v>
      </c>
      <c r="D136" s="74">
        <v>400</v>
      </c>
      <c r="E136" s="93">
        <v>220</v>
      </c>
      <c r="F136" s="94">
        <v>120</v>
      </c>
      <c r="G136" s="21"/>
      <c r="H136" s="69">
        <f t="shared" si="11"/>
        <v>0.55000000000000004</v>
      </c>
      <c r="I136" s="71">
        <f t="shared" si="11"/>
        <v>0.3</v>
      </c>
      <c r="J136" s="21"/>
      <c r="K136" s="23"/>
      <c r="L136" s="15"/>
      <c r="V136" s="4"/>
    </row>
    <row r="137" spans="2:22" ht="14.4" x14ac:dyDescent="0.3">
      <c r="B137" s="98"/>
      <c r="C137" s="13"/>
      <c r="D137" s="13"/>
      <c r="E137" s="13"/>
      <c r="F137" s="13"/>
      <c r="G137" s="13"/>
      <c r="H137" s="13"/>
      <c r="I137" s="13"/>
      <c r="J137" s="13"/>
      <c r="K137" s="17"/>
      <c r="L137" s="15"/>
      <c r="V137" s="4"/>
    </row>
    <row r="138" spans="2:22" ht="18" x14ac:dyDescent="0.35">
      <c r="B138" s="26" t="s">
        <v>8</v>
      </c>
      <c r="C138" s="27"/>
      <c r="D138" s="27"/>
      <c r="E138" s="27"/>
      <c r="F138" s="27"/>
      <c r="G138" s="27"/>
      <c r="H138" s="27"/>
      <c r="I138" s="27"/>
      <c r="J138" s="27"/>
      <c r="K138" s="28"/>
      <c r="L138" s="15"/>
      <c r="V138" s="4"/>
    </row>
    <row r="139" spans="2:22" ht="15.6" x14ac:dyDescent="0.3">
      <c r="B139" s="83"/>
      <c r="C139" s="21" t="s">
        <v>9</v>
      </c>
      <c r="D139" s="21" t="s">
        <v>65</v>
      </c>
      <c r="E139" s="21"/>
      <c r="F139" s="21"/>
      <c r="G139" s="21"/>
      <c r="H139" s="21"/>
      <c r="I139" s="21"/>
      <c r="J139" s="21"/>
      <c r="K139" s="23"/>
      <c r="L139" s="15"/>
      <c r="V139" s="4"/>
    </row>
    <row r="140" spans="2:22" ht="15.6" x14ac:dyDescent="0.3">
      <c r="B140" s="83"/>
      <c r="C140" s="21" t="s">
        <v>11</v>
      </c>
      <c r="D140" s="21" t="s">
        <v>12</v>
      </c>
      <c r="E140" s="21"/>
      <c r="F140" s="21"/>
      <c r="G140" s="21"/>
      <c r="H140" s="21"/>
      <c r="I140" s="21"/>
      <c r="J140" s="21"/>
      <c r="K140" s="23"/>
      <c r="L140" s="15"/>
      <c r="V140" s="4"/>
    </row>
    <row r="141" spans="2:22" ht="15.6" x14ac:dyDescent="0.3">
      <c r="B141" s="83"/>
      <c r="C141" s="21" t="s">
        <v>13</v>
      </c>
      <c r="D141" s="32" t="s">
        <v>51</v>
      </c>
      <c r="E141" s="21"/>
      <c r="F141" s="21"/>
      <c r="G141" s="21"/>
      <c r="H141" s="21"/>
      <c r="I141" s="21"/>
      <c r="J141" s="21"/>
      <c r="K141" s="23"/>
      <c r="L141" s="15"/>
      <c r="V141" s="4"/>
    </row>
    <row r="142" spans="2:22" ht="15.6" x14ac:dyDescent="0.3">
      <c r="B142" s="83"/>
      <c r="C142" s="21"/>
      <c r="D142" s="32"/>
      <c r="E142" s="21"/>
      <c r="F142" s="21"/>
      <c r="G142" s="21"/>
      <c r="H142" s="21"/>
      <c r="I142" s="21"/>
      <c r="J142" s="21"/>
      <c r="K142" s="23"/>
      <c r="L142" s="15"/>
      <c r="V142" s="4"/>
    </row>
    <row r="143" spans="2:22" ht="15.75" customHeight="1" x14ac:dyDescent="0.3">
      <c r="B143" s="83"/>
      <c r="C143" s="544" t="s">
        <v>66</v>
      </c>
      <c r="D143" s="545"/>
      <c r="E143" s="545"/>
      <c r="F143" s="545"/>
      <c r="G143" s="545"/>
      <c r="H143" s="545"/>
      <c r="I143" s="545"/>
      <c r="J143" s="545"/>
      <c r="K143" s="546"/>
      <c r="L143" s="15"/>
      <c r="V143" s="4"/>
    </row>
    <row r="144" spans="2:22" ht="15.6" x14ac:dyDescent="0.3">
      <c r="B144" s="83"/>
      <c r="C144" s="545"/>
      <c r="D144" s="545"/>
      <c r="E144" s="545"/>
      <c r="F144" s="545"/>
      <c r="G144" s="545"/>
      <c r="H144" s="545"/>
      <c r="I144" s="545"/>
      <c r="J144" s="545"/>
      <c r="K144" s="546"/>
      <c r="L144" s="15"/>
      <c r="V144" s="4"/>
    </row>
    <row r="145" spans="2:22" ht="15.6" x14ac:dyDescent="0.3">
      <c r="B145" s="83"/>
      <c r="C145" s="75"/>
      <c r="D145" s="21"/>
      <c r="E145" s="21"/>
      <c r="F145" s="21"/>
      <c r="G145" s="21"/>
      <c r="H145" s="44"/>
      <c r="I145" s="44"/>
      <c r="J145" s="44"/>
      <c r="K145" s="23"/>
      <c r="L145" s="15"/>
      <c r="V145" s="4"/>
    </row>
    <row r="146" spans="2:22" ht="15.6" x14ac:dyDescent="0.3">
      <c r="B146" s="83"/>
      <c r="C146" s="75"/>
      <c r="D146" s="21"/>
      <c r="E146" s="21"/>
      <c r="F146" s="21"/>
      <c r="G146" s="21"/>
      <c r="H146" s="21"/>
      <c r="I146" s="527"/>
      <c r="J146" s="527"/>
      <c r="K146" s="532"/>
      <c r="L146" s="15"/>
      <c r="V146" s="4"/>
    </row>
    <row r="147" spans="2:22" ht="15.6" x14ac:dyDescent="0.3">
      <c r="B147" s="12" t="s">
        <v>3</v>
      </c>
      <c r="C147" s="75"/>
      <c r="D147" s="547" t="s">
        <v>67</v>
      </c>
      <c r="E147" s="548"/>
      <c r="F147" s="549"/>
      <c r="G147" s="21"/>
      <c r="H147" s="547" t="s">
        <v>68</v>
      </c>
      <c r="I147" s="548"/>
      <c r="J147" s="549"/>
      <c r="K147" s="23"/>
      <c r="L147" s="15"/>
      <c r="V147" s="4"/>
    </row>
    <row r="148" spans="2:22" ht="15.6" x14ac:dyDescent="0.3">
      <c r="B148" s="101" t="s">
        <v>54</v>
      </c>
      <c r="C148" s="102" t="s">
        <v>69</v>
      </c>
      <c r="D148" s="24" t="s">
        <v>33</v>
      </c>
      <c r="E148" s="103" t="s">
        <v>34</v>
      </c>
      <c r="F148" s="104" t="s">
        <v>35</v>
      </c>
      <c r="G148" s="21"/>
      <c r="H148" s="105" t="s">
        <v>33</v>
      </c>
      <c r="I148" s="103" t="s">
        <v>34</v>
      </c>
      <c r="J148" s="104" t="s">
        <v>35</v>
      </c>
      <c r="K148" s="23"/>
      <c r="L148" s="15"/>
      <c r="V148" s="4"/>
    </row>
    <row r="149" spans="2:22" ht="15.6" x14ac:dyDescent="0.3">
      <c r="B149" s="106">
        <v>1</v>
      </c>
      <c r="C149" s="103">
        <v>20</v>
      </c>
      <c r="D149" s="38">
        <v>1</v>
      </c>
      <c r="E149" s="38">
        <v>2</v>
      </c>
      <c r="F149" s="38">
        <v>3</v>
      </c>
      <c r="G149" s="21"/>
      <c r="H149" s="107">
        <f>D149*$C149</f>
        <v>20</v>
      </c>
      <c r="I149" s="107">
        <f t="shared" ref="I149:J149" si="12">E149*$C149</f>
        <v>40</v>
      </c>
      <c r="J149" s="107">
        <f t="shared" si="12"/>
        <v>60</v>
      </c>
      <c r="K149" s="23"/>
      <c r="L149" s="15"/>
      <c r="V149" s="4"/>
    </row>
    <row r="150" spans="2:22" ht="15.6" x14ac:dyDescent="0.3">
      <c r="B150" s="106">
        <v>2</v>
      </c>
      <c r="C150" s="108">
        <v>30</v>
      </c>
      <c r="D150" s="109">
        <v>4</v>
      </c>
      <c r="E150" s="109">
        <v>5</v>
      </c>
      <c r="F150" s="109">
        <v>6</v>
      </c>
      <c r="G150" s="21"/>
      <c r="H150" s="107">
        <f t="shared" ref="H150:H153" si="13">D150*$C150</f>
        <v>120</v>
      </c>
      <c r="I150" s="107">
        <f t="shared" ref="I150:I153" si="14">E150*$C150</f>
        <v>150</v>
      </c>
      <c r="J150" s="107">
        <f t="shared" ref="J150:J153" si="15">F150*$C150</f>
        <v>180</v>
      </c>
      <c r="K150" s="23"/>
      <c r="L150" s="15"/>
      <c r="V150" s="4"/>
    </row>
    <row r="151" spans="2:22" ht="15.6" x14ac:dyDescent="0.3">
      <c r="B151" s="106">
        <v>3</v>
      </c>
      <c r="C151" s="103">
        <v>40</v>
      </c>
      <c r="D151" s="38">
        <v>7</v>
      </c>
      <c r="E151" s="38">
        <v>8</v>
      </c>
      <c r="F151" s="38">
        <v>9</v>
      </c>
      <c r="G151" s="21"/>
      <c r="H151" s="107">
        <f t="shared" si="13"/>
        <v>280</v>
      </c>
      <c r="I151" s="107">
        <f t="shared" si="14"/>
        <v>320</v>
      </c>
      <c r="J151" s="107">
        <f t="shared" si="15"/>
        <v>360</v>
      </c>
      <c r="K151" s="23"/>
      <c r="L151" s="15"/>
      <c r="V151" s="4"/>
    </row>
    <row r="152" spans="2:22" ht="15.6" x14ac:dyDescent="0.3">
      <c r="B152" s="106">
        <v>4</v>
      </c>
      <c r="C152" s="108">
        <v>50</v>
      </c>
      <c r="D152" s="109">
        <v>9</v>
      </c>
      <c r="E152" s="109">
        <v>10</v>
      </c>
      <c r="F152" s="109">
        <v>11</v>
      </c>
      <c r="G152" s="21"/>
      <c r="H152" s="107">
        <f t="shared" si="13"/>
        <v>450</v>
      </c>
      <c r="I152" s="107">
        <f t="shared" si="14"/>
        <v>500</v>
      </c>
      <c r="J152" s="107">
        <f t="shared" si="15"/>
        <v>550</v>
      </c>
      <c r="K152" s="23"/>
      <c r="L152" s="15"/>
      <c r="V152" s="4"/>
    </row>
    <row r="153" spans="2:22" ht="15.6" x14ac:dyDescent="0.3">
      <c r="B153" s="106">
        <v>5</v>
      </c>
      <c r="C153" s="103">
        <v>60</v>
      </c>
      <c r="D153" s="38">
        <v>12</v>
      </c>
      <c r="E153" s="38">
        <v>13</v>
      </c>
      <c r="F153" s="38">
        <v>14</v>
      </c>
      <c r="G153" s="21"/>
      <c r="H153" s="107">
        <f t="shared" si="13"/>
        <v>720</v>
      </c>
      <c r="I153" s="107">
        <f t="shared" si="14"/>
        <v>780</v>
      </c>
      <c r="J153" s="107">
        <f t="shared" si="15"/>
        <v>840</v>
      </c>
      <c r="K153" s="23"/>
      <c r="L153" s="15"/>
      <c r="V153" s="4"/>
    </row>
    <row r="154" spans="2:22" ht="15.6" x14ac:dyDescent="0.3">
      <c r="B154" s="61"/>
      <c r="C154" s="24"/>
      <c r="D154" s="25"/>
      <c r="E154" s="25"/>
      <c r="F154" s="25"/>
      <c r="G154" s="21"/>
      <c r="H154" s="25"/>
      <c r="I154" s="25"/>
      <c r="J154" s="25"/>
      <c r="K154" s="23"/>
      <c r="L154" s="15"/>
      <c r="V154" s="4"/>
    </row>
    <row r="155" spans="2:22" ht="15.6" x14ac:dyDescent="0.3">
      <c r="B155" s="61"/>
      <c r="C155" s="24"/>
      <c r="D155" s="25"/>
      <c r="E155" s="25"/>
      <c r="F155" s="25"/>
      <c r="G155" s="21"/>
      <c r="H155" s="533" t="str">
        <f>IF(OR(ISERROR(J153),ISBLANK(J153))," ",IF(J153=F153*C153,"Correct","Incorrect"))</f>
        <v>Correct</v>
      </c>
      <c r="I155" s="533"/>
      <c r="J155" s="533"/>
      <c r="K155" s="23"/>
      <c r="L155" s="15"/>
      <c r="V155" s="4"/>
    </row>
    <row r="156" spans="2:22" ht="14.4" x14ac:dyDescent="0.3">
      <c r="B156" s="110"/>
      <c r="C156" s="53"/>
      <c r="D156" s="53"/>
      <c r="E156" s="53"/>
      <c r="F156" s="53"/>
      <c r="G156" s="53"/>
      <c r="H156" s="53"/>
      <c r="I156" s="53"/>
      <c r="J156" s="53"/>
      <c r="K156" s="54"/>
      <c r="L156" s="15"/>
      <c r="V156" s="4"/>
    </row>
    <row r="157" spans="2:22" ht="14.4" x14ac:dyDescent="0.3">
      <c r="B157" s="55"/>
      <c r="L157" s="15"/>
      <c r="V157" s="4"/>
    </row>
    <row r="158" spans="2:22" ht="21" customHeight="1" x14ac:dyDescent="0.3">
      <c r="B158" s="5" t="s">
        <v>70</v>
      </c>
      <c r="C158" s="531" t="s">
        <v>71</v>
      </c>
      <c r="D158" s="531"/>
      <c r="E158" s="531"/>
      <c r="F158" s="531"/>
      <c r="G158" s="531"/>
      <c r="H158" s="531"/>
      <c r="I158" s="531"/>
      <c r="J158" s="531"/>
      <c r="K158" s="531"/>
      <c r="L158" s="15"/>
      <c r="V158" s="4"/>
    </row>
    <row r="159" spans="2:22" ht="21" customHeight="1" x14ac:dyDescent="0.3">
      <c r="B159" s="6"/>
      <c r="C159" s="531"/>
      <c r="D159" s="531"/>
      <c r="E159" s="531"/>
      <c r="F159" s="531"/>
      <c r="G159" s="531"/>
      <c r="H159" s="531"/>
      <c r="I159" s="531"/>
      <c r="J159" s="531"/>
      <c r="K159" s="531"/>
      <c r="L159" s="15"/>
      <c r="V159" s="4"/>
    </row>
    <row r="160" spans="2:22" ht="14.4" x14ac:dyDescent="0.3">
      <c r="B160" s="111"/>
      <c r="C160" s="112"/>
      <c r="D160" s="112"/>
      <c r="E160" s="112"/>
      <c r="F160" s="112"/>
      <c r="G160" s="112"/>
      <c r="H160" s="112"/>
      <c r="I160" s="112"/>
      <c r="J160" s="112"/>
      <c r="K160" s="113"/>
      <c r="L160" s="31"/>
      <c r="M160" s="31"/>
      <c r="N160" s="31"/>
      <c r="V160" s="4"/>
    </row>
    <row r="161" spans="2:22" ht="15" customHeight="1" x14ac:dyDescent="0.3">
      <c r="B161" s="98"/>
      <c r="C161" s="535" t="s">
        <v>72</v>
      </c>
      <c r="D161" s="535"/>
      <c r="E161" s="535"/>
      <c r="F161" s="535"/>
      <c r="G161" s="535"/>
      <c r="H161" s="535"/>
      <c r="I161" s="535"/>
      <c r="J161" s="535"/>
      <c r="K161" s="542"/>
      <c r="L161" s="15"/>
      <c r="V161" s="4"/>
    </row>
    <row r="162" spans="2:22" ht="15.6" x14ac:dyDescent="0.3">
      <c r="B162" s="114"/>
      <c r="C162" s="535"/>
      <c r="D162" s="535"/>
      <c r="E162" s="535"/>
      <c r="F162" s="535"/>
      <c r="G162" s="535"/>
      <c r="H162" s="535"/>
      <c r="I162" s="535"/>
      <c r="J162" s="535"/>
      <c r="K162" s="542"/>
      <c r="L162" s="15"/>
      <c r="V162" s="4"/>
    </row>
    <row r="163" spans="2:22" ht="15.6" x14ac:dyDescent="0.3">
      <c r="B163" s="83"/>
      <c r="C163" s="75" t="s">
        <v>73</v>
      </c>
      <c r="D163" s="21"/>
      <c r="E163" s="21"/>
      <c r="F163" s="21"/>
      <c r="G163" s="21"/>
      <c r="H163" s="21"/>
      <c r="I163" s="21"/>
      <c r="J163" s="21"/>
      <c r="K163" s="23"/>
      <c r="L163" s="15"/>
      <c r="V163" s="4"/>
    </row>
    <row r="164" spans="2:22" ht="15.6" x14ac:dyDescent="0.3">
      <c r="B164" s="83"/>
      <c r="C164" s="75"/>
      <c r="D164" s="21"/>
      <c r="E164" s="21"/>
      <c r="F164" s="21"/>
      <c r="G164" s="21"/>
      <c r="H164" s="21"/>
      <c r="I164" s="21"/>
      <c r="J164" s="21"/>
      <c r="K164" s="23"/>
      <c r="L164" s="15"/>
      <c r="V164" s="4"/>
    </row>
    <row r="165" spans="2:22" ht="15.6" x14ac:dyDescent="0.3">
      <c r="B165" s="12" t="s">
        <v>3</v>
      </c>
      <c r="C165" s="21"/>
      <c r="D165" s="24" t="s">
        <v>67</v>
      </c>
      <c r="E165" s="24"/>
      <c r="F165" s="24"/>
      <c r="G165" s="24"/>
      <c r="H165" s="24"/>
      <c r="I165" s="24"/>
      <c r="J165" s="21"/>
      <c r="K165" s="23"/>
      <c r="L165" s="15"/>
      <c r="V165" s="4"/>
    </row>
    <row r="166" spans="2:22" ht="15.6" x14ac:dyDescent="0.3">
      <c r="B166" s="83"/>
      <c r="C166" s="94"/>
      <c r="D166" s="24">
        <v>15</v>
      </c>
      <c r="E166" s="24">
        <v>20</v>
      </c>
      <c r="F166" s="24">
        <v>25</v>
      </c>
      <c r="G166" s="24">
        <v>30</v>
      </c>
      <c r="H166" s="24">
        <v>35</v>
      </c>
      <c r="I166" s="24">
        <v>40</v>
      </c>
      <c r="J166" s="21"/>
      <c r="K166" s="23"/>
      <c r="L166" s="15"/>
      <c r="V166" s="4"/>
    </row>
    <row r="167" spans="2:22" ht="15.75" customHeight="1" x14ac:dyDescent="0.3">
      <c r="B167" s="550" t="s">
        <v>69</v>
      </c>
      <c r="C167" s="24">
        <v>5</v>
      </c>
      <c r="D167" s="99">
        <f>$D$166*$C167</f>
        <v>75</v>
      </c>
      <c r="E167" s="99">
        <f t="shared" ref="E167:I167" si="16">$D$166*$C167</f>
        <v>75</v>
      </c>
      <c r="F167" s="99">
        <f t="shared" si="16"/>
        <v>75</v>
      </c>
      <c r="G167" s="99">
        <f t="shared" si="16"/>
        <v>75</v>
      </c>
      <c r="H167" s="99">
        <f t="shared" si="16"/>
        <v>75</v>
      </c>
      <c r="I167" s="99">
        <f t="shared" si="16"/>
        <v>75</v>
      </c>
      <c r="J167" s="21"/>
      <c r="K167" s="23"/>
      <c r="L167" s="15"/>
      <c r="V167" s="4"/>
    </row>
    <row r="168" spans="2:22" ht="15.6" x14ac:dyDescent="0.3">
      <c r="B168" s="550"/>
      <c r="C168" s="24">
        <v>6</v>
      </c>
      <c r="D168" s="99">
        <f>D$166*$C168</f>
        <v>90</v>
      </c>
      <c r="E168" s="99">
        <f t="shared" ref="E168:I168" si="17">E$166*$C168</f>
        <v>120</v>
      </c>
      <c r="F168" s="99">
        <f t="shared" si="17"/>
        <v>150</v>
      </c>
      <c r="G168" s="99">
        <f t="shared" si="17"/>
        <v>180</v>
      </c>
      <c r="H168" s="99">
        <f t="shared" si="17"/>
        <v>210</v>
      </c>
      <c r="I168" s="99">
        <f t="shared" si="17"/>
        <v>240</v>
      </c>
      <c r="J168" s="21"/>
      <c r="K168" s="23"/>
      <c r="L168" s="15"/>
      <c r="V168" s="4"/>
    </row>
    <row r="169" spans="2:22" ht="15.6" x14ac:dyDescent="0.3">
      <c r="B169" s="550"/>
      <c r="C169" s="24">
        <v>7</v>
      </c>
      <c r="D169" s="99">
        <f t="shared" ref="D169:I172" si="18">D$166*$C169</f>
        <v>105</v>
      </c>
      <c r="E169" s="99">
        <f t="shared" si="18"/>
        <v>140</v>
      </c>
      <c r="F169" s="99">
        <f t="shared" si="18"/>
        <v>175</v>
      </c>
      <c r="G169" s="99">
        <f t="shared" si="18"/>
        <v>210</v>
      </c>
      <c r="H169" s="99">
        <f>H$166*$C169</f>
        <v>245</v>
      </c>
      <c r="I169" s="99">
        <f t="shared" si="18"/>
        <v>280</v>
      </c>
      <c r="J169" s="21"/>
      <c r="K169" s="23"/>
      <c r="L169" s="15"/>
      <c r="V169" s="4"/>
    </row>
    <row r="170" spans="2:22" ht="15.6" x14ac:dyDescent="0.3">
      <c r="B170" s="550"/>
      <c r="C170" s="24">
        <v>8</v>
      </c>
      <c r="D170" s="99">
        <f t="shared" si="18"/>
        <v>120</v>
      </c>
      <c r="E170" s="99">
        <f t="shared" si="18"/>
        <v>160</v>
      </c>
      <c r="F170" s="99">
        <f t="shared" si="18"/>
        <v>200</v>
      </c>
      <c r="G170" s="99">
        <f t="shared" si="18"/>
        <v>240</v>
      </c>
      <c r="H170" s="99">
        <f t="shared" si="18"/>
        <v>280</v>
      </c>
      <c r="I170" s="99">
        <f t="shared" si="18"/>
        <v>320</v>
      </c>
      <c r="J170" s="21"/>
      <c r="K170" s="23"/>
      <c r="L170" s="15"/>
      <c r="V170" s="4"/>
    </row>
    <row r="171" spans="2:22" ht="15.6" x14ac:dyDescent="0.3">
      <c r="B171" s="550"/>
      <c r="C171" s="24">
        <v>9</v>
      </c>
      <c r="D171" s="99">
        <f t="shared" si="18"/>
        <v>135</v>
      </c>
      <c r="E171" s="99">
        <f t="shared" si="18"/>
        <v>180</v>
      </c>
      <c r="F171" s="99">
        <f t="shared" si="18"/>
        <v>225</v>
      </c>
      <c r="G171" s="99">
        <f t="shared" si="18"/>
        <v>270</v>
      </c>
      <c r="H171" s="99">
        <f t="shared" si="18"/>
        <v>315</v>
      </c>
      <c r="I171" s="99">
        <f t="shared" si="18"/>
        <v>360</v>
      </c>
      <c r="J171" s="21"/>
      <c r="K171" s="23"/>
      <c r="L171" s="15"/>
      <c r="V171" s="4"/>
    </row>
    <row r="172" spans="2:22" ht="15.6" x14ac:dyDescent="0.3">
      <c r="B172" s="550"/>
      <c r="C172" s="24">
        <v>10</v>
      </c>
      <c r="D172" s="99">
        <f>D$166*$C172</f>
        <v>150</v>
      </c>
      <c r="E172" s="99">
        <f t="shared" si="18"/>
        <v>200</v>
      </c>
      <c r="F172" s="99">
        <f t="shared" si="18"/>
        <v>250</v>
      </c>
      <c r="G172" s="99">
        <f t="shared" si="18"/>
        <v>300</v>
      </c>
      <c r="H172" s="99">
        <f t="shared" si="18"/>
        <v>350</v>
      </c>
      <c r="I172" s="99">
        <f>I$166*$C172</f>
        <v>400</v>
      </c>
      <c r="J172" s="21"/>
      <c r="K172" s="23"/>
      <c r="L172" s="15"/>
      <c r="V172" s="4"/>
    </row>
    <row r="173" spans="2:22" ht="15.6" x14ac:dyDescent="0.3">
      <c r="B173" s="83"/>
      <c r="C173" s="21"/>
      <c r="D173" s="21"/>
      <c r="E173" s="21"/>
      <c r="F173" s="21"/>
      <c r="G173" s="21"/>
      <c r="H173" s="21"/>
      <c r="I173" s="21"/>
      <c r="J173" s="21"/>
      <c r="K173" s="23"/>
      <c r="L173" s="15"/>
      <c r="V173" s="4"/>
    </row>
    <row r="174" spans="2:22" ht="15.6" x14ac:dyDescent="0.3">
      <c r="B174" s="115"/>
      <c r="C174" s="36"/>
      <c r="D174" s="533" t="str">
        <f>IF(ISNUMBER(G169),IF(G169=210,"Correct","Incorrect")," ")</f>
        <v>Correct</v>
      </c>
      <c r="E174" s="533"/>
      <c r="F174" s="533"/>
      <c r="G174" s="533"/>
      <c r="H174" s="533"/>
      <c r="I174" s="533"/>
      <c r="J174" s="36"/>
      <c r="K174" s="48"/>
      <c r="L174" s="15"/>
      <c r="V174" s="4"/>
    </row>
    <row r="175" spans="2:22" ht="14.4" x14ac:dyDescent="0.3">
      <c r="B175" s="98"/>
      <c r="C175" s="13"/>
      <c r="D175" s="13"/>
      <c r="E175" s="13"/>
      <c r="F175" s="13"/>
      <c r="G175" s="13"/>
      <c r="H175" s="13"/>
      <c r="I175" s="13"/>
      <c r="J175" s="13"/>
      <c r="K175" s="17"/>
      <c r="L175" s="15"/>
      <c r="V175" s="4"/>
    </row>
    <row r="176" spans="2:22" ht="15.6" x14ac:dyDescent="0.3">
      <c r="B176" s="83"/>
      <c r="C176" s="535" t="s">
        <v>74</v>
      </c>
      <c r="D176" s="535"/>
      <c r="E176" s="535"/>
      <c r="F176" s="535"/>
      <c r="G176" s="535"/>
      <c r="H176" s="535"/>
      <c r="I176" s="535"/>
      <c r="J176" s="535"/>
      <c r="K176" s="542"/>
      <c r="L176" s="15"/>
      <c r="V176" s="4"/>
    </row>
    <row r="177" spans="2:22" ht="15.6" x14ac:dyDescent="0.3">
      <c r="B177" s="83"/>
      <c r="C177" s="535"/>
      <c r="D177" s="535"/>
      <c r="E177" s="535"/>
      <c r="F177" s="535"/>
      <c r="G177" s="535"/>
      <c r="H177" s="535"/>
      <c r="I177" s="535"/>
      <c r="J177" s="535"/>
      <c r="K177" s="542"/>
      <c r="L177" s="15"/>
      <c r="V177" s="4"/>
    </row>
    <row r="178" spans="2:22" ht="15.6" x14ac:dyDescent="0.3">
      <c r="B178" s="83"/>
      <c r="C178" s="21"/>
      <c r="D178" s="21"/>
      <c r="E178" s="21"/>
      <c r="F178" s="21"/>
      <c r="G178" s="21"/>
      <c r="H178" s="21"/>
      <c r="I178" s="21"/>
      <c r="J178" s="21"/>
      <c r="K178" s="23"/>
      <c r="L178" s="15"/>
      <c r="V178" s="4"/>
    </row>
    <row r="179" spans="2:22" ht="15.6" x14ac:dyDescent="0.3">
      <c r="B179" s="12" t="s">
        <v>3</v>
      </c>
      <c r="C179" s="21"/>
      <c r="D179" s="24" t="s">
        <v>75</v>
      </c>
      <c r="E179" s="24"/>
      <c r="F179" s="24"/>
      <c r="G179" s="24"/>
      <c r="H179" s="24"/>
      <c r="I179" s="24"/>
      <c r="J179" s="21"/>
      <c r="K179" s="23"/>
      <c r="L179" s="15"/>
      <c r="V179" s="4"/>
    </row>
    <row r="180" spans="2:22" ht="15.6" x14ac:dyDescent="0.3">
      <c r="B180" s="83"/>
      <c r="C180" s="94"/>
      <c r="D180" s="24">
        <v>4</v>
      </c>
      <c r="E180" s="24">
        <v>5</v>
      </c>
      <c r="F180" s="24">
        <v>6</v>
      </c>
      <c r="G180" s="24">
        <v>7</v>
      </c>
      <c r="H180" s="24">
        <v>8</v>
      </c>
      <c r="I180" s="24">
        <v>9</v>
      </c>
      <c r="J180" s="21"/>
      <c r="K180" s="23"/>
      <c r="L180" s="15"/>
      <c r="V180" s="4"/>
    </row>
    <row r="181" spans="2:22" ht="15.75" customHeight="1" x14ac:dyDescent="0.3">
      <c r="B181" s="550" t="s">
        <v>76</v>
      </c>
      <c r="C181" s="24">
        <v>4</v>
      </c>
      <c r="D181" s="99">
        <f>D$180+$C181</f>
        <v>8</v>
      </c>
      <c r="E181" s="99">
        <f t="shared" ref="E181:I186" si="19">E$180+$C181</f>
        <v>9</v>
      </c>
      <c r="F181" s="99">
        <f t="shared" si="19"/>
        <v>10</v>
      </c>
      <c r="G181" s="99">
        <f t="shared" si="19"/>
        <v>11</v>
      </c>
      <c r="H181" s="99">
        <f t="shared" si="19"/>
        <v>12</v>
      </c>
      <c r="I181" s="99">
        <f t="shared" si="19"/>
        <v>13</v>
      </c>
      <c r="J181" s="21"/>
      <c r="K181" s="23"/>
      <c r="L181" s="15"/>
      <c r="V181" s="4"/>
    </row>
    <row r="182" spans="2:22" ht="15.6" x14ac:dyDescent="0.3">
      <c r="B182" s="550"/>
      <c r="C182" s="24">
        <v>5</v>
      </c>
      <c r="D182" s="99">
        <f t="shared" ref="D182:D186" si="20">D$180+$C182</f>
        <v>9</v>
      </c>
      <c r="E182" s="99">
        <f t="shared" si="19"/>
        <v>10</v>
      </c>
      <c r="F182" s="99">
        <f t="shared" si="19"/>
        <v>11</v>
      </c>
      <c r="G182" s="99">
        <f t="shared" si="19"/>
        <v>12</v>
      </c>
      <c r="H182" s="99">
        <f t="shared" si="19"/>
        <v>13</v>
      </c>
      <c r="I182" s="99">
        <f t="shared" si="19"/>
        <v>14</v>
      </c>
      <c r="J182" s="21"/>
      <c r="K182" s="23"/>
      <c r="L182" s="15"/>
      <c r="V182" s="4"/>
    </row>
    <row r="183" spans="2:22" ht="15.6" x14ac:dyDescent="0.3">
      <c r="B183" s="550"/>
      <c r="C183" s="24">
        <v>6</v>
      </c>
      <c r="D183" s="99">
        <f t="shared" si="20"/>
        <v>10</v>
      </c>
      <c r="E183" s="99">
        <f t="shared" si="19"/>
        <v>11</v>
      </c>
      <c r="F183" s="99">
        <f t="shared" si="19"/>
        <v>12</v>
      </c>
      <c r="G183" s="99">
        <f t="shared" si="19"/>
        <v>13</v>
      </c>
      <c r="H183" s="99">
        <f t="shared" si="19"/>
        <v>14</v>
      </c>
      <c r="I183" s="99">
        <f t="shared" si="19"/>
        <v>15</v>
      </c>
      <c r="J183" s="21"/>
      <c r="K183" s="23"/>
      <c r="L183" s="15"/>
      <c r="V183" s="4"/>
    </row>
    <row r="184" spans="2:22" ht="15.6" x14ac:dyDescent="0.3">
      <c r="B184" s="550"/>
      <c r="C184" s="24">
        <v>7</v>
      </c>
      <c r="D184" s="99">
        <f t="shared" si="20"/>
        <v>11</v>
      </c>
      <c r="E184" s="99">
        <f t="shared" si="19"/>
        <v>12</v>
      </c>
      <c r="F184" s="99">
        <f t="shared" si="19"/>
        <v>13</v>
      </c>
      <c r="G184" s="99">
        <f t="shared" si="19"/>
        <v>14</v>
      </c>
      <c r="H184" s="99">
        <f t="shared" si="19"/>
        <v>15</v>
      </c>
      <c r="I184" s="99">
        <f t="shared" si="19"/>
        <v>16</v>
      </c>
      <c r="J184" s="21"/>
      <c r="K184" s="23"/>
      <c r="L184" s="15"/>
      <c r="V184" s="4"/>
    </row>
    <row r="185" spans="2:22" ht="15.6" x14ac:dyDescent="0.3">
      <c r="B185" s="550"/>
      <c r="C185" s="24">
        <v>8</v>
      </c>
      <c r="D185" s="99">
        <f t="shared" si="20"/>
        <v>12</v>
      </c>
      <c r="E185" s="99">
        <f t="shared" si="19"/>
        <v>13</v>
      </c>
      <c r="F185" s="99">
        <f t="shared" si="19"/>
        <v>14</v>
      </c>
      <c r="G185" s="99">
        <f t="shared" si="19"/>
        <v>15</v>
      </c>
      <c r="H185" s="99">
        <f t="shared" si="19"/>
        <v>16</v>
      </c>
      <c r="I185" s="99">
        <f t="shared" si="19"/>
        <v>17</v>
      </c>
      <c r="J185" s="21"/>
      <c r="K185" s="23"/>
      <c r="L185" s="15"/>
      <c r="V185" s="4"/>
    </row>
    <row r="186" spans="2:22" ht="15.6" x14ac:dyDescent="0.3">
      <c r="B186" s="550"/>
      <c r="C186" s="24">
        <v>9</v>
      </c>
      <c r="D186" s="99">
        <f t="shared" si="20"/>
        <v>13</v>
      </c>
      <c r="E186" s="99">
        <f t="shared" si="19"/>
        <v>14</v>
      </c>
      <c r="F186" s="99">
        <f t="shared" si="19"/>
        <v>15</v>
      </c>
      <c r="G186" s="99">
        <f t="shared" si="19"/>
        <v>16</v>
      </c>
      <c r="H186" s="99">
        <f t="shared" si="19"/>
        <v>17</v>
      </c>
      <c r="I186" s="99">
        <f t="shared" si="19"/>
        <v>18</v>
      </c>
      <c r="J186" s="21"/>
      <c r="K186" s="23"/>
      <c r="L186" s="15"/>
      <c r="V186" s="4"/>
    </row>
    <row r="187" spans="2:22" ht="15.6" x14ac:dyDescent="0.3">
      <c r="B187" s="83"/>
      <c r="C187" s="21"/>
      <c r="D187" s="21"/>
      <c r="E187" s="21"/>
      <c r="F187" s="21"/>
      <c r="G187" s="21"/>
      <c r="H187" s="21"/>
      <c r="I187" s="21"/>
      <c r="J187" s="21"/>
      <c r="K187" s="23"/>
      <c r="L187" s="15"/>
      <c r="V187" s="4"/>
    </row>
    <row r="188" spans="2:22" ht="15.6" x14ac:dyDescent="0.3">
      <c r="B188" s="83"/>
      <c r="C188" s="21"/>
      <c r="D188" s="533" t="str">
        <f>IF(ISNUMBER(G183),IF(G183=13,"Correct","Incorrect")," ")</f>
        <v>Correct</v>
      </c>
      <c r="E188" s="533"/>
      <c r="F188" s="533"/>
      <c r="G188" s="533"/>
      <c r="H188" s="533"/>
      <c r="I188" s="533"/>
      <c r="J188" s="21"/>
      <c r="K188" s="23"/>
      <c r="L188" s="15"/>
      <c r="V188" s="4"/>
    </row>
    <row r="189" spans="2:22" ht="15.6" x14ac:dyDescent="0.3">
      <c r="B189" s="93"/>
      <c r="C189" s="116"/>
      <c r="D189" s="116"/>
      <c r="E189" s="116"/>
      <c r="F189" s="116"/>
      <c r="G189" s="116"/>
      <c r="H189" s="116"/>
      <c r="I189" s="116"/>
      <c r="J189" s="116"/>
      <c r="K189" s="94"/>
      <c r="L189" s="15"/>
      <c r="V189" s="4"/>
    </row>
    <row r="190" spans="2:22" ht="14.4" x14ac:dyDescent="0.3"/>
    <row r="191" spans="2:22" ht="14.4" x14ac:dyDescent="0.3"/>
    <row r="192" spans="2:22" ht="14.4" hidden="1" x14ac:dyDescent="0.3"/>
    <row r="193" ht="14.4" hidden="1" x14ac:dyDescent="0.3"/>
    <row r="194" ht="14.4" hidden="1" x14ac:dyDescent="0.3"/>
    <row r="195" ht="14.4" hidden="1" x14ac:dyDescent="0.3"/>
    <row r="196" ht="14.4" hidden="1" x14ac:dyDescent="0.3"/>
    <row r="197" ht="14.4" hidden="1" x14ac:dyDescent="0.3"/>
    <row r="198" ht="14.4" hidden="1" x14ac:dyDescent="0.3"/>
    <row r="199" ht="14.4" hidden="1" x14ac:dyDescent="0.3"/>
    <row r="200" ht="14.4" hidden="1" x14ac:dyDescent="0.3"/>
    <row r="201" ht="14.4" hidden="1" x14ac:dyDescent="0.3"/>
    <row r="202" ht="14.4" hidden="1" x14ac:dyDescent="0.3"/>
    <row r="203" ht="14.4" hidden="1" x14ac:dyDescent="0.3"/>
    <row r="204" ht="14.4" hidden="1" x14ac:dyDescent="0.3"/>
    <row r="205" ht="14.4" hidden="1" x14ac:dyDescent="0.3"/>
    <row r="206" ht="14.4" hidden="1" x14ac:dyDescent="0.3"/>
    <row r="207" ht="14.4" hidden="1" x14ac:dyDescent="0.3"/>
    <row r="208" ht="14.4" hidden="1" x14ac:dyDescent="0.3"/>
    <row r="209" ht="14.4" hidden="1" x14ac:dyDescent="0.3"/>
    <row r="210" ht="14.4" hidden="1" x14ac:dyDescent="0.3"/>
    <row r="211" ht="14.4" hidden="1" x14ac:dyDescent="0.3"/>
    <row r="212" ht="14.4" hidden="1" x14ac:dyDescent="0.3"/>
    <row r="213" ht="15" customHeight="1" x14ac:dyDescent="0.3"/>
    <row r="214" ht="15" customHeight="1" x14ac:dyDescent="0.3"/>
    <row r="215" ht="15" customHeight="1" x14ac:dyDescent="0.3"/>
    <row r="216" ht="15" customHeight="1" x14ac:dyDescent="0.3"/>
  </sheetData>
  <sheetProtection selectLockedCells="1"/>
  <protectedRanges>
    <protectedRange password="9C0B" sqref="G21:K21 C33:O33 C36:E37 C16:O16 C19:O19 J13:O15 C18:K18 C20:K20 C23:E25 C26:K26 K32:O32 H31:J32 W14:W27 C34:K34 L35:O35 L41:O41 G25:O25 G23:K24 C21:E21 C28:O30 J75:K76 W31:W35 J126:K127 J158:K159 G36:L37" name="Range2_2"/>
    <protectedRange password="9C0B" sqref="B31:G32" name="Range2_1_2"/>
    <protectedRange password="9C0B" sqref="L17:Q18 L20:Q21 L23:Q24 L26:Q27 L34:Q34 L39:Q40 L36:Q37 L42:Q45" name="Range2_1"/>
    <protectedRange password="9C0B" sqref="H13:H15 H75:H76 H126:H127 H158:H159" name="Range2_2_1"/>
  </protectedRanges>
  <mergeCells count="48">
    <mergeCell ref="B167:B172"/>
    <mergeCell ref="D174:I174"/>
    <mergeCell ref="C176:K177"/>
    <mergeCell ref="B181:B186"/>
    <mergeCell ref="D188:I188"/>
    <mergeCell ref="C161:K162"/>
    <mergeCell ref="C108:J109"/>
    <mergeCell ref="D111:F111"/>
    <mergeCell ref="H122:J122"/>
    <mergeCell ref="C126:K127"/>
    <mergeCell ref="B128:K128"/>
    <mergeCell ref="C143:K144"/>
    <mergeCell ref="I146:K146"/>
    <mergeCell ref="D147:F147"/>
    <mergeCell ref="H147:J147"/>
    <mergeCell ref="H155:J155"/>
    <mergeCell ref="C158:K159"/>
    <mergeCell ref="C78:K78"/>
    <mergeCell ref="G66:H66"/>
    <mergeCell ref="I66:J66"/>
    <mergeCell ref="G67:H67"/>
    <mergeCell ref="I67:J67"/>
    <mergeCell ref="G68:H68"/>
    <mergeCell ref="I68:J68"/>
    <mergeCell ref="G69:H69"/>
    <mergeCell ref="I69:J69"/>
    <mergeCell ref="G71:H71"/>
    <mergeCell ref="I71:J71"/>
    <mergeCell ref="C75:K76"/>
    <mergeCell ref="G63:H63"/>
    <mergeCell ref="I63:J63"/>
    <mergeCell ref="G64:H64"/>
    <mergeCell ref="I64:J64"/>
    <mergeCell ref="G65:H65"/>
    <mergeCell ref="I65:J65"/>
    <mergeCell ref="G62:H62"/>
    <mergeCell ref="I62:J62"/>
    <mergeCell ref="A9:C10"/>
    <mergeCell ref="C13:K14"/>
    <mergeCell ref="C16:K16"/>
    <mergeCell ref="G35:K35"/>
    <mergeCell ref="G36:K36"/>
    <mergeCell ref="G37:K37"/>
    <mergeCell ref="G38:K38"/>
    <mergeCell ref="G39:K39"/>
    <mergeCell ref="D57:K59"/>
    <mergeCell ref="G61:H61"/>
    <mergeCell ref="I61:J61"/>
  </mergeCells>
  <conditionalFormatting sqref="G35">
    <cfRule type="beginsWith" dxfId="72" priority="20" operator="beginsWith" text="Correct">
      <formula>LEFT(G35,7)="Correct"</formula>
    </cfRule>
    <cfRule type="containsText" dxfId="71" priority="21" operator="containsText" text="Incorrect, the answer is 30">
      <formula>NOT(ISERROR(SEARCH("Incorrect, the answer is 30",G35)))</formula>
    </cfRule>
  </conditionalFormatting>
  <conditionalFormatting sqref="G36">
    <cfRule type="beginsWith" dxfId="70" priority="18" operator="beginsWith" text="Correct">
      <formula>LEFT(G36,7)="Correct"</formula>
    </cfRule>
    <cfRule type="containsText" dxfId="69" priority="19" operator="containsText" text="Incorrect, the answer is 40">
      <formula>NOT(ISERROR(SEARCH("Incorrect, the answer is 40",G36)))</formula>
    </cfRule>
  </conditionalFormatting>
  <conditionalFormatting sqref="G37">
    <cfRule type="beginsWith" dxfId="68" priority="16" operator="beginsWith" text="Correct">
      <formula>LEFT(G37,7)="Correct"</formula>
    </cfRule>
    <cfRule type="containsText" dxfId="67" priority="17" operator="containsText" text="Incorrect, the answer is 50">
      <formula>NOT(ISERROR(SEARCH("Incorrect, the answer is 50",G37)))</formula>
    </cfRule>
  </conditionalFormatting>
  <conditionalFormatting sqref="G38">
    <cfRule type="beginsWith" dxfId="66" priority="14" operator="beginsWith" text="Correct">
      <formula>LEFT(G38,7)="Correct"</formula>
    </cfRule>
    <cfRule type="containsText" dxfId="65" priority="15" operator="containsText" text="Incorrect, the answer is 60">
      <formula>NOT(ISERROR(SEARCH("Incorrect, the answer is 60",G38)))</formula>
    </cfRule>
  </conditionalFormatting>
  <conditionalFormatting sqref="G39">
    <cfRule type="beginsWith" dxfId="64" priority="12" operator="beginsWith" text="Correct">
      <formula>LEFT(G39,7)="Correct"</formula>
    </cfRule>
    <cfRule type="containsText" dxfId="63" priority="13" operator="containsText" text="Incorrect, the answer is 70">
      <formula>NOT(ISERROR(SEARCH("Incorrect, the answer is 70",G39)))</formula>
    </cfRule>
  </conditionalFormatting>
  <conditionalFormatting sqref="D174 D188">
    <cfRule type="beginsWith" dxfId="62" priority="10" operator="beginsWith" text="Correct">
      <formula>LEFT(D174,7)="Correct"</formula>
    </cfRule>
    <cfRule type="containsText" dxfId="61" priority="11" operator="containsText" text="Incorrect">
      <formula>NOT(ISERROR(SEARCH("Incorrect",D174)))</formula>
    </cfRule>
  </conditionalFormatting>
  <conditionalFormatting sqref="C13 C75 C126 C158">
    <cfRule type="notContainsBlanks" dxfId="60" priority="9">
      <formula>LEN(TRIM(C13))&gt;0</formula>
    </cfRule>
  </conditionalFormatting>
  <conditionalFormatting sqref="C13">
    <cfRule type="notContainsBlanks" dxfId="59" priority="8">
      <formula>LEN(TRIM(C13))&gt;0</formula>
    </cfRule>
  </conditionalFormatting>
  <conditionalFormatting sqref="C75">
    <cfRule type="notContainsBlanks" dxfId="58" priority="7">
      <formula>LEN(TRIM(C75))&gt;0</formula>
    </cfRule>
  </conditionalFormatting>
  <conditionalFormatting sqref="C126">
    <cfRule type="notContainsBlanks" dxfId="57" priority="6">
      <formula>LEN(TRIM(C126))&gt;0</formula>
    </cfRule>
  </conditionalFormatting>
  <conditionalFormatting sqref="C158">
    <cfRule type="notContainsBlanks" dxfId="56" priority="5">
      <formula>LEN(TRIM(C158))&gt;0</formula>
    </cfRule>
  </conditionalFormatting>
  <conditionalFormatting sqref="H155:J155">
    <cfRule type="containsText" dxfId="55" priority="3" operator="containsText" text="incorrect">
      <formula>NOT(ISERROR(SEARCH("incorrect",H155)))</formula>
    </cfRule>
    <cfRule type="containsText" dxfId="54" priority="4" operator="containsText" text="Correct">
      <formula>NOT(ISERROR(SEARCH("Correct",H155)))</formula>
    </cfRule>
  </conditionalFormatting>
  <conditionalFormatting sqref="H122:J122">
    <cfRule type="containsText" dxfId="53" priority="1" operator="containsText" text="incorrect">
      <formula>NOT(ISERROR(SEARCH("incorrect",H122)))</formula>
    </cfRule>
    <cfRule type="containsText" dxfId="52" priority="2" operator="containsText" text="Correct">
      <formula>NOT(ISERROR(SEARCH("Correct",H122)))</formula>
    </cfRule>
  </conditionalFormatting>
  <hyperlinks>
    <hyperlink ref="A9" location="Contents!A1" display="back to Contents"/>
  </hyperlink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268"/>
  <sheetViews>
    <sheetView showGridLines="0" zoomScale="80" zoomScaleNormal="80" workbookViewId="0">
      <pane ySplit="11" topLeftCell="A92" activePane="bottomLeft" state="frozen"/>
      <selection pane="bottomLeft" activeCell="F100" sqref="F100:G100"/>
    </sheetView>
  </sheetViews>
  <sheetFormatPr defaultColWidth="0" defaultRowHeight="15.75" customHeight="1" zeroHeight="1" outlineLevelRow="2" x14ac:dyDescent="0.3"/>
  <cols>
    <col min="1" max="1" width="1.6640625" style="393" customWidth="1"/>
    <col min="2" max="7" width="9.109375" style="393" customWidth="1"/>
    <col min="8" max="8" width="11.88671875" style="393" customWidth="1"/>
    <col min="9" max="16" width="9.109375" style="393" customWidth="1"/>
    <col min="17" max="21" width="4.88671875" style="393" bestFit="1" customWidth="1"/>
    <col min="22" max="24" width="9.109375" style="393" customWidth="1"/>
    <col min="25" max="16384" width="9.109375" style="393" hidden="1"/>
  </cols>
  <sheetData>
    <row r="1" spans="2:12" s="382" customFormat="1" ht="14.4" x14ac:dyDescent="0.3"/>
    <row r="2" spans="2:12" s="382" customFormat="1" ht="14.4" x14ac:dyDescent="0.3"/>
    <row r="3" spans="2:12" s="382" customFormat="1" ht="14.4" x14ac:dyDescent="0.3"/>
    <row r="4" spans="2:12" s="382" customFormat="1" ht="14.4" x14ac:dyDescent="0.3"/>
    <row r="5" spans="2:12" s="382" customFormat="1" ht="14.4" x14ac:dyDescent="0.3"/>
    <row r="6" spans="2:12" s="382" customFormat="1" ht="14.4" x14ac:dyDescent="0.3"/>
    <row r="7" spans="2:12" s="382" customFormat="1" ht="14.4" x14ac:dyDescent="0.3"/>
    <row r="8" spans="2:12" s="382" customFormat="1" ht="14.4" x14ac:dyDescent="0.3"/>
    <row r="9" spans="2:12" s="382" customFormat="1" ht="14.4" x14ac:dyDescent="0.3"/>
    <row r="10" spans="2:12" s="382" customFormat="1" ht="14.4" x14ac:dyDescent="0.3"/>
    <row r="11" spans="2:12" s="382" customFormat="1" ht="12.75" customHeight="1" x14ac:dyDescent="0.3"/>
    <row r="12" spans="2:12" s="382" customFormat="1" ht="14.4" x14ac:dyDescent="0.3"/>
    <row r="13" spans="2:12" s="382" customFormat="1" ht="14.4" x14ac:dyDescent="0.3"/>
    <row r="14" spans="2:12" s="382" customFormat="1" ht="21" x14ac:dyDescent="0.4">
      <c r="B14" s="383" t="s">
        <v>326</v>
      </c>
      <c r="C14" s="384"/>
      <c r="D14" s="384"/>
      <c r="E14" s="384"/>
      <c r="F14" s="384"/>
      <c r="G14" s="384"/>
      <c r="H14" s="384"/>
      <c r="I14" s="384"/>
      <c r="J14" s="384"/>
      <c r="K14" s="384"/>
      <c r="L14" s="384"/>
    </row>
    <row r="15" spans="2:12" s="388" customFormat="1" ht="4.2" outlineLevel="2" x14ac:dyDescent="0.15">
      <c r="B15" s="385"/>
      <c r="C15" s="386"/>
      <c r="D15" s="386"/>
      <c r="E15" s="386"/>
      <c r="F15" s="386"/>
      <c r="G15" s="386"/>
      <c r="H15" s="386"/>
      <c r="I15" s="386"/>
      <c r="J15" s="386"/>
      <c r="K15" s="386"/>
      <c r="L15" s="387"/>
    </row>
    <row r="16" spans="2:12" ht="15.6" outlineLevel="2" x14ac:dyDescent="0.3">
      <c r="B16" s="389"/>
      <c r="C16" s="596" t="s">
        <v>79</v>
      </c>
      <c r="D16" s="597"/>
      <c r="E16" s="390" t="s">
        <v>327</v>
      </c>
      <c r="F16" s="391"/>
      <c r="G16" s="391"/>
      <c r="H16" s="391"/>
      <c r="I16" s="391"/>
      <c r="J16" s="391"/>
      <c r="K16" s="391"/>
      <c r="L16" s="392"/>
    </row>
    <row r="17" spans="2:12" ht="15.6" outlineLevel="2" x14ac:dyDescent="0.3">
      <c r="B17" s="389"/>
      <c r="C17" s="391"/>
      <c r="D17" s="391"/>
      <c r="E17" s="391"/>
      <c r="F17" s="391"/>
      <c r="G17" s="391"/>
      <c r="H17" s="391"/>
      <c r="I17" s="391"/>
      <c r="J17" s="391"/>
      <c r="K17" s="391"/>
      <c r="L17" s="392"/>
    </row>
    <row r="18" spans="2:12" ht="15.6" outlineLevel="2" x14ac:dyDescent="0.3">
      <c r="B18" s="389"/>
      <c r="C18" s="394" t="s">
        <v>5</v>
      </c>
      <c r="D18" s="391"/>
      <c r="E18" s="391"/>
      <c r="F18" s="391"/>
      <c r="G18" s="391"/>
      <c r="H18" s="391"/>
      <c r="I18" s="391"/>
      <c r="J18" s="391"/>
      <c r="K18" s="391"/>
      <c r="L18" s="392"/>
    </row>
    <row r="19" spans="2:12" ht="15.6" outlineLevel="2" x14ac:dyDescent="0.3">
      <c r="B19" s="389"/>
      <c r="C19" s="391"/>
      <c r="D19" s="391"/>
      <c r="E19" s="391"/>
      <c r="F19" s="391"/>
      <c r="G19" s="391"/>
      <c r="H19" s="391"/>
      <c r="I19" s="391"/>
      <c r="J19" s="391"/>
      <c r="K19" s="391"/>
      <c r="L19" s="392"/>
    </row>
    <row r="20" spans="2:12" ht="15.75" customHeight="1" outlineLevel="2" x14ac:dyDescent="0.3">
      <c r="B20" s="389"/>
      <c r="C20" s="581" t="s">
        <v>85</v>
      </c>
      <c r="D20" s="581"/>
      <c r="E20" s="581"/>
      <c r="F20" s="391"/>
      <c r="G20" s="628" t="s">
        <v>328</v>
      </c>
      <c r="H20" s="629"/>
      <c r="I20" s="395" t="s">
        <v>329</v>
      </c>
      <c r="J20" s="396"/>
      <c r="K20" s="396"/>
      <c r="L20" s="397"/>
    </row>
    <row r="21" spans="2:12" ht="15.6" outlineLevel="2" x14ac:dyDescent="0.3">
      <c r="B21" s="389"/>
      <c r="C21" s="665" t="s">
        <v>330</v>
      </c>
      <c r="D21" s="666"/>
      <c r="E21" s="667"/>
      <c r="F21" s="391"/>
      <c r="G21" s="641">
        <f>LEN(C21)</f>
        <v>13</v>
      </c>
      <c r="H21" s="642"/>
      <c r="I21" s="398" t="s">
        <v>331</v>
      </c>
      <c r="J21" s="399"/>
      <c r="K21" s="399"/>
      <c r="L21" s="400"/>
    </row>
    <row r="22" spans="2:12" ht="15.6" outlineLevel="2" x14ac:dyDescent="0.3">
      <c r="B22" s="389"/>
      <c r="C22" s="583" t="s">
        <v>332</v>
      </c>
      <c r="D22" s="583"/>
      <c r="E22" s="583"/>
      <c r="F22" s="391"/>
      <c r="G22" s="401" t="s">
        <v>333</v>
      </c>
      <c r="H22" s="401"/>
      <c r="I22" s="401"/>
      <c r="J22" s="401"/>
      <c r="K22" s="401"/>
      <c r="L22" s="392"/>
    </row>
    <row r="23" spans="2:12" ht="15.6" outlineLevel="2" x14ac:dyDescent="0.3">
      <c r="B23" s="389"/>
      <c r="C23" s="583" t="s">
        <v>334</v>
      </c>
      <c r="D23" s="583"/>
      <c r="E23" s="583"/>
      <c r="F23" s="391"/>
      <c r="G23" s="391"/>
      <c r="H23" s="391"/>
      <c r="I23" s="391"/>
      <c r="J23" s="391"/>
      <c r="K23" s="391"/>
      <c r="L23" s="392"/>
    </row>
    <row r="24" spans="2:12" ht="15.6" outlineLevel="2" x14ac:dyDescent="0.3">
      <c r="B24" s="389"/>
      <c r="C24" s="583" t="s">
        <v>335</v>
      </c>
      <c r="D24" s="583"/>
      <c r="E24" s="583"/>
      <c r="F24" s="391"/>
      <c r="G24" s="628" t="s">
        <v>336</v>
      </c>
      <c r="H24" s="629"/>
      <c r="I24" s="655" t="s">
        <v>337</v>
      </c>
      <c r="J24" s="630"/>
      <c r="K24" s="630"/>
      <c r="L24" s="631"/>
    </row>
    <row r="25" spans="2:12" ht="15.6" outlineLevel="2" x14ac:dyDescent="0.3">
      <c r="B25" s="389"/>
      <c r="C25" s="651" t="s">
        <v>338</v>
      </c>
      <c r="D25" s="651"/>
      <c r="E25" s="651"/>
      <c r="F25" s="391"/>
      <c r="G25" s="641" t="str">
        <f>TRIM(C25)</f>
        <v>Rahul Pawar</v>
      </c>
      <c r="H25" s="642"/>
      <c r="I25" s="655"/>
      <c r="J25" s="630"/>
      <c r="K25" s="630"/>
      <c r="L25" s="631"/>
    </row>
    <row r="26" spans="2:12" ht="15.6" outlineLevel="2" x14ac:dyDescent="0.3">
      <c r="B26" s="389"/>
      <c r="C26" s="583" t="s">
        <v>339</v>
      </c>
      <c r="D26" s="583"/>
      <c r="E26" s="583"/>
      <c r="F26" s="391"/>
      <c r="G26" s="660" t="s">
        <v>340</v>
      </c>
      <c r="H26" s="660"/>
      <c r="I26" s="391"/>
      <c r="J26" s="391"/>
      <c r="K26" s="391"/>
      <c r="L26" s="392"/>
    </row>
    <row r="27" spans="2:12" ht="15.6" outlineLevel="2" x14ac:dyDescent="0.3">
      <c r="B27" s="389"/>
      <c r="C27" s="583" t="s">
        <v>341</v>
      </c>
      <c r="D27" s="583"/>
      <c r="E27" s="583"/>
      <c r="F27" s="391"/>
      <c r="G27" s="391"/>
      <c r="H27" s="391"/>
      <c r="I27" s="391"/>
      <c r="J27" s="391"/>
      <c r="K27" s="391"/>
      <c r="L27" s="392"/>
    </row>
    <row r="28" spans="2:12" ht="15.75" customHeight="1" outlineLevel="2" x14ac:dyDescent="0.3">
      <c r="B28" s="389"/>
      <c r="C28" s="583" t="s">
        <v>342</v>
      </c>
      <c r="D28" s="583"/>
      <c r="E28" s="583"/>
      <c r="F28" s="391"/>
      <c r="G28" s="662" t="s">
        <v>343</v>
      </c>
      <c r="H28" s="663"/>
      <c r="I28" s="655" t="s">
        <v>344</v>
      </c>
      <c r="J28" s="630"/>
      <c r="K28" s="630"/>
      <c r="L28" s="631"/>
    </row>
    <row r="29" spans="2:12" ht="15.6" outlineLevel="2" x14ac:dyDescent="0.3">
      <c r="B29" s="389"/>
      <c r="C29" s="640" t="s">
        <v>345</v>
      </c>
      <c r="D29" s="640"/>
      <c r="E29" s="640"/>
      <c r="F29" s="391"/>
      <c r="G29" s="641" t="str">
        <f>LEFT(C29,5)</f>
        <v>Kisho</v>
      </c>
      <c r="H29" s="642"/>
      <c r="I29" s="655"/>
      <c r="J29" s="630"/>
      <c r="K29" s="630"/>
      <c r="L29" s="631"/>
    </row>
    <row r="30" spans="2:12" ht="15.6" outlineLevel="2" x14ac:dyDescent="0.3">
      <c r="B30" s="389"/>
      <c r="C30" s="583" t="s">
        <v>346</v>
      </c>
      <c r="D30" s="583"/>
      <c r="E30" s="583"/>
      <c r="F30" s="391"/>
      <c r="G30" s="660" t="s">
        <v>347</v>
      </c>
      <c r="H30" s="660"/>
      <c r="I30" s="391"/>
      <c r="J30" s="391"/>
      <c r="K30" s="391"/>
      <c r="L30" s="392"/>
    </row>
    <row r="31" spans="2:12" ht="15.6" outlineLevel="2" x14ac:dyDescent="0.3">
      <c r="B31" s="389"/>
      <c r="C31" s="652" t="s">
        <v>330</v>
      </c>
      <c r="D31" s="652"/>
      <c r="E31" s="652"/>
      <c r="F31" s="391"/>
      <c r="G31" s="391"/>
      <c r="H31" s="391"/>
      <c r="I31" s="391"/>
      <c r="J31" s="391"/>
      <c r="K31" s="391"/>
      <c r="L31" s="392"/>
    </row>
    <row r="32" spans="2:12" ht="15.6" outlineLevel="2" x14ac:dyDescent="0.3">
      <c r="B32" s="389"/>
      <c r="C32" s="652" t="s">
        <v>332</v>
      </c>
      <c r="D32" s="652"/>
      <c r="E32" s="652"/>
      <c r="F32" s="391"/>
      <c r="G32" s="662" t="s">
        <v>348</v>
      </c>
      <c r="H32" s="663"/>
      <c r="I32" s="655" t="s">
        <v>349</v>
      </c>
      <c r="J32" s="630"/>
      <c r="K32" s="630"/>
      <c r="L32" s="631"/>
    </row>
    <row r="33" spans="2:12" ht="15.6" outlineLevel="2" x14ac:dyDescent="0.3">
      <c r="B33" s="389"/>
      <c r="C33" s="664" t="s">
        <v>334</v>
      </c>
      <c r="D33" s="664"/>
      <c r="E33" s="664"/>
      <c r="F33" s="391"/>
      <c r="G33" s="641" t="str">
        <f>RIGHT(C33,8)</f>
        <v>Kulkarni</v>
      </c>
      <c r="H33" s="642"/>
      <c r="I33" s="655"/>
      <c r="J33" s="630"/>
      <c r="K33" s="630"/>
      <c r="L33" s="631"/>
    </row>
    <row r="34" spans="2:12" ht="15.6" outlineLevel="2" x14ac:dyDescent="0.3">
      <c r="B34" s="389"/>
      <c r="C34" s="652" t="s">
        <v>335</v>
      </c>
      <c r="D34" s="652"/>
      <c r="E34" s="652"/>
      <c r="F34" s="391"/>
      <c r="G34" s="660" t="s">
        <v>350</v>
      </c>
      <c r="H34" s="660"/>
      <c r="I34" s="391"/>
      <c r="J34" s="391"/>
      <c r="K34" s="391"/>
      <c r="L34" s="392"/>
    </row>
    <row r="35" spans="2:12" ht="15.6" outlineLevel="2" x14ac:dyDescent="0.3">
      <c r="B35" s="389"/>
      <c r="C35" s="652" t="s">
        <v>338</v>
      </c>
      <c r="D35" s="652"/>
      <c r="E35" s="652"/>
      <c r="F35" s="391"/>
      <c r="G35" s="391"/>
      <c r="H35" s="391"/>
      <c r="I35" s="391"/>
      <c r="J35" s="391"/>
      <c r="K35" s="391"/>
      <c r="L35" s="392"/>
    </row>
    <row r="36" spans="2:12" ht="15.6" outlineLevel="2" x14ac:dyDescent="0.3">
      <c r="B36" s="389"/>
      <c r="C36" s="652" t="s">
        <v>339</v>
      </c>
      <c r="D36" s="652"/>
      <c r="E36" s="652"/>
      <c r="F36" s="391"/>
      <c r="G36" s="662" t="s">
        <v>351</v>
      </c>
      <c r="H36" s="663"/>
      <c r="I36" s="655" t="s">
        <v>352</v>
      </c>
      <c r="J36" s="630"/>
      <c r="K36" s="630"/>
      <c r="L36" s="631"/>
    </row>
    <row r="37" spans="2:12" ht="15.6" outlineLevel="2" x14ac:dyDescent="0.3">
      <c r="B37" s="389"/>
      <c r="C37" s="659" t="s">
        <v>341</v>
      </c>
      <c r="D37" s="659"/>
      <c r="E37" s="659"/>
      <c r="F37" s="391"/>
      <c r="G37" s="641" t="str">
        <f>MID(C37,3,8)</f>
        <v>irag Sin</v>
      </c>
      <c r="H37" s="642"/>
      <c r="I37" s="655"/>
      <c r="J37" s="630"/>
      <c r="K37" s="630"/>
      <c r="L37" s="631"/>
    </row>
    <row r="38" spans="2:12" ht="15.6" outlineLevel="2" x14ac:dyDescent="0.3">
      <c r="B38" s="389"/>
      <c r="C38" s="652" t="s">
        <v>342</v>
      </c>
      <c r="D38" s="652"/>
      <c r="E38" s="652"/>
      <c r="F38" s="391"/>
      <c r="G38" s="660" t="s">
        <v>353</v>
      </c>
      <c r="H38" s="660"/>
      <c r="I38" s="391"/>
      <c r="J38" s="391"/>
      <c r="K38" s="391"/>
      <c r="L38" s="392"/>
    </row>
    <row r="39" spans="2:12" ht="15.6" outlineLevel="2" x14ac:dyDescent="0.3">
      <c r="B39" s="389"/>
      <c r="C39" s="652" t="s">
        <v>345</v>
      </c>
      <c r="D39" s="652"/>
      <c r="E39" s="652"/>
      <c r="F39" s="391"/>
      <c r="G39" s="661" t="s">
        <v>354</v>
      </c>
      <c r="H39" s="661"/>
      <c r="I39" s="661"/>
      <c r="J39" s="661"/>
      <c r="K39" s="661"/>
      <c r="L39" s="392"/>
    </row>
    <row r="40" spans="2:12" ht="15.6" outlineLevel="2" x14ac:dyDescent="0.3">
      <c r="B40" s="389"/>
      <c r="C40" s="652" t="s">
        <v>346</v>
      </c>
      <c r="D40" s="652"/>
      <c r="E40" s="652"/>
      <c r="F40" s="391"/>
      <c r="G40" s="661"/>
      <c r="H40" s="661"/>
      <c r="I40" s="661"/>
      <c r="J40" s="661"/>
      <c r="K40" s="661"/>
      <c r="L40" s="392"/>
    </row>
    <row r="41" spans="2:12" ht="15.6" outlineLevel="2" x14ac:dyDescent="0.3">
      <c r="B41" s="389"/>
      <c r="C41" s="652" t="s">
        <v>330</v>
      </c>
      <c r="D41" s="652"/>
      <c r="E41" s="652"/>
      <c r="F41" s="391"/>
      <c r="G41" s="391"/>
      <c r="H41" s="391"/>
      <c r="I41" s="391"/>
      <c r="J41" s="391"/>
      <c r="K41" s="391"/>
      <c r="L41" s="392"/>
    </row>
    <row r="42" spans="2:12" ht="15.75" customHeight="1" outlineLevel="2" x14ac:dyDescent="0.3">
      <c r="B42" s="389"/>
      <c r="C42" s="652" t="s">
        <v>332</v>
      </c>
      <c r="D42" s="652"/>
      <c r="E42" s="652"/>
      <c r="F42" s="391"/>
      <c r="G42" s="653" t="s">
        <v>355</v>
      </c>
      <c r="H42" s="654"/>
      <c r="I42" s="655" t="s">
        <v>356</v>
      </c>
      <c r="J42" s="630"/>
      <c r="K42" s="630"/>
      <c r="L42" s="631"/>
    </row>
    <row r="43" spans="2:12" ht="15.6" outlineLevel="2" x14ac:dyDescent="0.3">
      <c r="B43" s="389"/>
      <c r="C43" s="659" t="s">
        <v>357</v>
      </c>
      <c r="D43" s="659"/>
      <c r="E43" s="659"/>
      <c r="F43" s="391"/>
      <c r="G43" s="641">
        <f>FIND("Ku",C43)</f>
        <v>8</v>
      </c>
      <c r="H43" s="642"/>
      <c r="I43" s="655"/>
      <c r="J43" s="630"/>
      <c r="K43" s="630"/>
      <c r="L43" s="631"/>
    </row>
    <row r="44" spans="2:12" ht="15.6" outlineLevel="2" x14ac:dyDescent="0.3">
      <c r="B44" s="389"/>
      <c r="C44" s="652" t="s">
        <v>335</v>
      </c>
      <c r="D44" s="652"/>
      <c r="E44" s="652"/>
      <c r="F44" s="391"/>
      <c r="G44" s="660" t="s">
        <v>358</v>
      </c>
      <c r="H44" s="660"/>
      <c r="I44" s="391"/>
      <c r="J44" s="391"/>
      <c r="K44" s="391"/>
      <c r="L44" s="392"/>
    </row>
    <row r="45" spans="2:12" ht="15.75" customHeight="1" outlineLevel="2" x14ac:dyDescent="0.3">
      <c r="B45" s="389"/>
      <c r="C45" s="652" t="s">
        <v>338</v>
      </c>
      <c r="D45" s="652"/>
      <c r="E45" s="652"/>
      <c r="F45" s="391"/>
      <c r="G45" s="656" t="e">
        <f>FIND("ku",C43)</f>
        <v>#VALUE!</v>
      </c>
      <c r="H45" s="657"/>
      <c r="I45" s="622" t="s">
        <v>359</v>
      </c>
      <c r="J45" s="622"/>
      <c r="K45" s="622"/>
      <c r="L45" s="658"/>
    </row>
    <row r="46" spans="2:12" ht="15.6" outlineLevel="2" x14ac:dyDescent="0.3">
      <c r="B46" s="389"/>
      <c r="C46" s="652" t="s">
        <v>339</v>
      </c>
      <c r="D46" s="652"/>
      <c r="E46" s="652"/>
      <c r="F46" s="391"/>
      <c r="G46" s="402" t="s">
        <v>360</v>
      </c>
      <c r="H46" s="402"/>
      <c r="I46" s="622"/>
      <c r="J46" s="622"/>
      <c r="K46" s="622"/>
      <c r="L46" s="658"/>
    </row>
    <row r="47" spans="2:12" ht="15.6" outlineLevel="2" x14ac:dyDescent="0.3">
      <c r="B47" s="389"/>
      <c r="C47" s="652" t="s">
        <v>341</v>
      </c>
      <c r="D47" s="652"/>
      <c r="E47" s="652"/>
      <c r="F47" s="391"/>
      <c r="G47" s="391"/>
      <c r="H47" s="391"/>
      <c r="I47" s="622"/>
      <c r="J47" s="622"/>
      <c r="K47" s="622"/>
      <c r="L47" s="658"/>
    </row>
    <row r="48" spans="2:12" ht="15.6" outlineLevel="2" x14ac:dyDescent="0.3">
      <c r="B48" s="389"/>
      <c r="C48" s="645" t="s">
        <v>361</v>
      </c>
      <c r="D48" s="645"/>
      <c r="E48" s="645"/>
      <c r="F48" s="391"/>
      <c r="G48" s="394" t="s">
        <v>362</v>
      </c>
      <c r="H48" s="391"/>
      <c r="I48" s="391"/>
      <c r="J48" s="391"/>
      <c r="K48" s="391"/>
      <c r="L48" s="392"/>
    </row>
    <row r="49" spans="2:12" ht="15.6" outlineLevel="2" x14ac:dyDescent="0.3">
      <c r="B49" s="389"/>
      <c r="C49" s="652" t="s">
        <v>345</v>
      </c>
      <c r="D49" s="652"/>
      <c r="E49" s="652"/>
      <c r="F49" s="391"/>
      <c r="G49" s="403" t="s">
        <v>363</v>
      </c>
      <c r="H49" s="391"/>
      <c r="I49" s="391"/>
      <c r="J49" s="391"/>
      <c r="K49" s="391"/>
      <c r="L49" s="392"/>
    </row>
    <row r="50" spans="2:12" ht="15.6" outlineLevel="2" x14ac:dyDescent="0.3">
      <c r="B50" s="389"/>
      <c r="C50" s="652" t="s">
        <v>346</v>
      </c>
      <c r="D50" s="652"/>
      <c r="E50" s="652"/>
      <c r="F50" s="391"/>
      <c r="G50" s="404">
        <f>FIND(".",C48)</f>
        <v>8</v>
      </c>
      <c r="H50" s="391" t="s">
        <v>364</v>
      </c>
      <c r="I50" s="391"/>
      <c r="J50" s="391"/>
      <c r="K50" s="391"/>
      <c r="L50" s="392"/>
    </row>
    <row r="51" spans="2:12" ht="15.75" customHeight="1" outlineLevel="2" x14ac:dyDescent="0.3">
      <c r="B51" s="389"/>
      <c r="C51" s="583" t="s">
        <v>342</v>
      </c>
      <c r="D51" s="583"/>
      <c r="E51" s="583"/>
      <c r="F51" s="391"/>
      <c r="G51" s="391"/>
      <c r="H51" s="391"/>
      <c r="I51" s="391"/>
      <c r="J51" s="405"/>
      <c r="K51" s="405"/>
      <c r="L51" s="406"/>
    </row>
    <row r="52" spans="2:12" ht="15.6" outlineLevel="2" x14ac:dyDescent="0.3">
      <c r="B52" s="389"/>
      <c r="C52" s="583" t="s">
        <v>345</v>
      </c>
      <c r="D52" s="583"/>
      <c r="E52" s="583"/>
      <c r="F52" s="391"/>
      <c r="G52" s="653" t="s">
        <v>365</v>
      </c>
      <c r="H52" s="654"/>
      <c r="I52" s="655" t="s">
        <v>356</v>
      </c>
      <c r="J52" s="630"/>
      <c r="K52" s="630"/>
      <c r="L52" s="631"/>
    </row>
    <row r="53" spans="2:12" ht="15.6" outlineLevel="2" x14ac:dyDescent="0.3">
      <c r="B53" s="389"/>
      <c r="C53" s="583" t="s">
        <v>346</v>
      </c>
      <c r="D53" s="583"/>
      <c r="E53" s="583"/>
      <c r="F53" s="391"/>
      <c r="G53" s="641">
        <f>SEARCH("ku",C43)</f>
        <v>8</v>
      </c>
      <c r="H53" s="642"/>
      <c r="I53" s="655"/>
      <c r="J53" s="630"/>
      <c r="K53" s="630"/>
      <c r="L53" s="631"/>
    </row>
    <row r="54" spans="2:12" ht="15.6" outlineLevel="2" x14ac:dyDescent="0.3">
      <c r="B54" s="389"/>
      <c r="C54" s="583" t="s">
        <v>330</v>
      </c>
      <c r="D54" s="583"/>
      <c r="E54" s="583"/>
      <c r="F54" s="391"/>
      <c r="G54" s="391" t="s">
        <v>366</v>
      </c>
      <c r="H54" s="391"/>
      <c r="I54" s="391"/>
      <c r="J54" s="391"/>
      <c r="K54" s="391"/>
      <c r="L54" s="392"/>
    </row>
    <row r="55" spans="2:12" ht="15.6" outlineLevel="2" x14ac:dyDescent="0.3">
      <c r="B55" s="389"/>
      <c r="C55" s="583" t="s">
        <v>332</v>
      </c>
      <c r="D55" s="583"/>
      <c r="E55" s="583"/>
      <c r="F55" s="391"/>
      <c r="G55" s="407" t="s">
        <v>367</v>
      </c>
      <c r="H55" s="391"/>
      <c r="I55" s="391"/>
      <c r="J55" s="391"/>
      <c r="K55" s="391"/>
      <c r="L55" s="392"/>
    </row>
    <row r="56" spans="2:12" ht="15.6" outlineLevel="2" x14ac:dyDescent="0.3">
      <c r="B56" s="389"/>
      <c r="C56" s="583" t="s">
        <v>357</v>
      </c>
      <c r="D56" s="583"/>
      <c r="E56" s="583"/>
      <c r="F56" s="391"/>
      <c r="G56" s="391"/>
      <c r="H56" s="391"/>
      <c r="I56" s="391"/>
      <c r="J56" s="391"/>
      <c r="K56" s="391"/>
      <c r="L56" s="392"/>
    </row>
    <row r="57" spans="2:12" ht="15.6" outlineLevel="2" x14ac:dyDescent="0.3">
      <c r="B57" s="389"/>
      <c r="C57" s="651" t="s">
        <v>368</v>
      </c>
      <c r="D57" s="651"/>
      <c r="E57" s="651"/>
      <c r="F57" s="391"/>
      <c r="G57" s="649" t="s">
        <v>369</v>
      </c>
      <c r="H57" s="650"/>
      <c r="I57" s="408" t="s">
        <v>370</v>
      </c>
      <c r="J57" s="391"/>
      <c r="K57" s="391"/>
      <c r="L57" s="392"/>
    </row>
    <row r="58" spans="2:12" ht="15.6" outlineLevel="2" x14ac:dyDescent="0.3">
      <c r="B58" s="389"/>
      <c r="C58" s="583" t="s">
        <v>338</v>
      </c>
      <c r="D58" s="583"/>
      <c r="E58" s="583"/>
      <c r="F58" s="391"/>
      <c r="G58" s="641" t="str">
        <f>PROPER(C57)</f>
        <v>Lokesh Jha</v>
      </c>
      <c r="H58" s="642"/>
      <c r="I58" s="391" t="s">
        <v>371</v>
      </c>
      <c r="J58" s="391"/>
      <c r="K58" s="391"/>
      <c r="L58" s="392"/>
    </row>
    <row r="59" spans="2:12" ht="15.6" outlineLevel="2" x14ac:dyDescent="0.3">
      <c r="B59" s="389"/>
      <c r="C59" s="583" t="s">
        <v>339</v>
      </c>
      <c r="D59" s="583"/>
      <c r="E59" s="583"/>
      <c r="F59" s="391"/>
      <c r="G59" s="391"/>
      <c r="H59" s="391"/>
      <c r="I59" s="391"/>
      <c r="J59" s="391"/>
      <c r="K59" s="391"/>
      <c r="L59" s="392"/>
    </row>
    <row r="60" spans="2:12" ht="15.6" outlineLevel="2" x14ac:dyDescent="0.3">
      <c r="B60" s="389"/>
      <c r="C60" s="583" t="s">
        <v>341</v>
      </c>
      <c r="D60" s="583"/>
      <c r="E60" s="583"/>
      <c r="F60" s="391"/>
      <c r="G60" s="391"/>
      <c r="H60" s="391"/>
      <c r="I60" s="391"/>
      <c r="J60" s="391"/>
      <c r="K60" s="391"/>
      <c r="L60" s="392"/>
    </row>
    <row r="61" spans="2:12" ht="15.6" outlineLevel="2" x14ac:dyDescent="0.3">
      <c r="B61" s="389"/>
      <c r="C61" s="583" t="s">
        <v>361</v>
      </c>
      <c r="D61" s="583"/>
      <c r="E61" s="583"/>
      <c r="F61" s="391"/>
      <c r="G61" s="649" t="s">
        <v>372</v>
      </c>
      <c r="H61" s="650"/>
      <c r="I61" s="408" t="s">
        <v>373</v>
      </c>
      <c r="J61" s="391"/>
      <c r="K61" s="391"/>
      <c r="L61" s="392"/>
    </row>
    <row r="62" spans="2:12" ht="15.6" outlineLevel="2" x14ac:dyDescent="0.3">
      <c r="B62" s="389"/>
      <c r="C62" s="640" t="s">
        <v>345</v>
      </c>
      <c r="D62" s="640"/>
      <c r="E62" s="640"/>
      <c r="F62" s="391"/>
      <c r="G62" s="641" t="str">
        <f>UPPER(C62)</f>
        <v>KISHORE SEN</v>
      </c>
      <c r="H62" s="642"/>
      <c r="I62" s="391" t="s">
        <v>374</v>
      </c>
      <c r="J62" s="391"/>
      <c r="K62" s="391"/>
      <c r="L62" s="392"/>
    </row>
    <row r="63" spans="2:12" ht="15.6" outlineLevel="2" x14ac:dyDescent="0.3">
      <c r="B63" s="389"/>
      <c r="C63" s="583" t="s">
        <v>346</v>
      </c>
      <c r="D63" s="583"/>
      <c r="E63" s="583"/>
      <c r="F63" s="391"/>
      <c r="G63" s="391"/>
      <c r="H63" s="391"/>
      <c r="I63" s="391"/>
      <c r="J63" s="391"/>
      <c r="K63" s="391"/>
      <c r="L63" s="392"/>
    </row>
    <row r="64" spans="2:12" ht="15.6" outlineLevel="2" x14ac:dyDescent="0.3">
      <c r="B64" s="389"/>
      <c r="C64" s="583" t="s">
        <v>375</v>
      </c>
      <c r="D64" s="583"/>
      <c r="E64" s="583"/>
      <c r="F64" s="391"/>
      <c r="G64" s="391"/>
      <c r="H64" s="391"/>
      <c r="I64" s="391"/>
      <c r="J64" s="391"/>
      <c r="K64" s="391"/>
      <c r="L64" s="392"/>
    </row>
    <row r="65" spans="2:12" ht="15.6" outlineLevel="2" x14ac:dyDescent="0.3">
      <c r="B65" s="389"/>
      <c r="C65" s="583" t="s">
        <v>376</v>
      </c>
      <c r="D65" s="583"/>
      <c r="E65" s="583"/>
      <c r="F65" s="391"/>
      <c r="G65" s="649" t="s">
        <v>377</v>
      </c>
      <c r="H65" s="650"/>
      <c r="I65" s="408" t="s">
        <v>378</v>
      </c>
      <c r="J65" s="391"/>
      <c r="K65" s="391"/>
      <c r="L65" s="392"/>
    </row>
    <row r="66" spans="2:12" ht="15.6" outlineLevel="2" x14ac:dyDescent="0.3">
      <c r="B66" s="389"/>
      <c r="C66" s="651" t="s">
        <v>330</v>
      </c>
      <c r="D66" s="651"/>
      <c r="E66" s="651"/>
      <c r="F66" s="391"/>
      <c r="G66" s="641" t="str">
        <f>LOWER(C66)</f>
        <v>sudhir lahoti</v>
      </c>
      <c r="H66" s="642"/>
      <c r="I66" s="391" t="s">
        <v>379</v>
      </c>
      <c r="J66" s="391"/>
      <c r="K66" s="391"/>
      <c r="L66" s="392"/>
    </row>
    <row r="67" spans="2:12" ht="15.6" outlineLevel="2" x14ac:dyDescent="0.3">
      <c r="B67" s="389"/>
      <c r="C67" s="583" t="s">
        <v>332</v>
      </c>
      <c r="D67" s="583"/>
      <c r="E67" s="583"/>
      <c r="F67" s="391"/>
      <c r="G67" s="391"/>
      <c r="H67" s="391"/>
      <c r="I67" s="391"/>
      <c r="J67" s="391"/>
      <c r="K67" s="391"/>
      <c r="L67" s="392"/>
    </row>
    <row r="68" spans="2:12" ht="15.6" outlineLevel="2" x14ac:dyDescent="0.3">
      <c r="B68" s="389"/>
      <c r="C68" s="583" t="s">
        <v>357</v>
      </c>
      <c r="D68" s="583"/>
      <c r="E68" s="583"/>
      <c r="F68" s="391"/>
      <c r="G68" s="391"/>
      <c r="H68" s="391"/>
      <c r="I68" s="391"/>
      <c r="J68" s="391"/>
      <c r="K68" s="391"/>
      <c r="L68" s="392"/>
    </row>
    <row r="69" spans="2:12" ht="15.6" outlineLevel="2" x14ac:dyDescent="0.3">
      <c r="B69" s="389"/>
      <c r="C69" s="583" t="s">
        <v>335</v>
      </c>
      <c r="D69" s="583"/>
      <c r="E69" s="583"/>
      <c r="F69" s="391"/>
      <c r="G69" s="643" t="s">
        <v>380</v>
      </c>
      <c r="H69" s="644"/>
      <c r="I69" s="408" t="s">
        <v>381</v>
      </c>
      <c r="J69" s="391"/>
      <c r="K69" s="391"/>
      <c r="L69" s="392"/>
    </row>
    <row r="70" spans="2:12" ht="15.6" outlineLevel="2" x14ac:dyDescent="0.3">
      <c r="B70" s="389"/>
      <c r="C70" s="646" t="s">
        <v>382</v>
      </c>
      <c r="D70" s="647"/>
      <c r="E70" s="648"/>
      <c r="F70" s="391"/>
      <c r="G70" s="641" t="str">
        <f>SUBSTITUTE(C70,"Rah","Meh")</f>
        <v>Mehul Pawar</v>
      </c>
      <c r="H70" s="642"/>
      <c r="I70" s="391" t="s">
        <v>383</v>
      </c>
      <c r="J70" s="391"/>
      <c r="K70" s="391"/>
      <c r="L70" s="392"/>
    </row>
    <row r="71" spans="2:12" ht="15.6" outlineLevel="2" x14ac:dyDescent="0.3">
      <c r="B71" s="389"/>
      <c r="C71" s="583" t="s">
        <v>339</v>
      </c>
      <c r="D71" s="583"/>
      <c r="E71" s="583"/>
      <c r="F71" s="391"/>
      <c r="G71" s="407" t="s">
        <v>384</v>
      </c>
      <c r="H71" s="391"/>
      <c r="I71" s="391"/>
      <c r="J71" s="391"/>
      <c r="K71" s="391"/>
      <c r="L71" s="392"/>
    </row>
    <row r="72" spans="2:12" ht="15.6" outlineLevel="2" x14ac:dyDescent="0.3">
      <c r="B72" s="389"/>
      <c r="C72" s="583" t="s">
        <v>332</v>
      </c>
      <c r="D72" s="583"/>
      <c r="E72" s="583"/>
      <c r="F72" s="391"/>
      <c r="G72" s="407"/>
      <c r="H72" s="391"/>
      <c r="I72" s="391"/>
      <c r="J72" s="391"/>
      <c r="K72" s="391"/>
      <c r="L72" s="392"/>
    </row>
    <row r="73" spans="2:12" ht="15.6" outlineLevel="2" x14ac:dyDescent="0.3">
      <c r="B73" s="389"/>
      <c r="C73" s="583" t="s">
        <v>357</v>
      </c>
      <c r="D73" s="583"/>
      <c r="E73" s="583"/>
      <c r="F73" s="391"/>
      <c r="G73" s="407"/>
      <c r="H73" s="391"/>
      <c r="I73" s="391"/>
      <c r="J73" s="391"/>
      <c r="K73" s="391"/>
      <c r="L73" s="392"/>
    </row>
    <row r="74" spans="2:12" ht="15.6" outlineLevel="2" x14ac:dyDescent="0.3">
      <c r="B74" s="389"/>
      <c r="C74" s="583" t="s">
        <v>335</v>
      </c>
      <c r="D74" s="583"/>
      <c r="E74" s="583"/>
      <c r="F74" s="391"/>
      <c r="G74" s="643" t="s">
        <v>385</v>
      </c>
      <c r="H74" s="644"/>
      <c r="I74" s="408" t="s">
        <v>381</v>
      </c>
      <c r="J74" s="391"/>
      <c r="K74" s="391"/>
      <c r="L74" s="392"/>
    </row>
    <row r="75" spans="2:12" ht="15.6" outlineLevel="2" x14ac:dyDescent="0.3">
      <c r="B75" s="389"/>
      <c r="C75" s="645" t="s">
        <v>330</v>
      </c>
      <c r="D75" s="645"/>
      <c r="E75" s="645"/>
      <c r="F75" s="391"/>
      <c r="G75" s="641" t="str">
        <f>REPLACE(C75,1,3,"----")</f>
        <v>----hir Lahoti</v>
      </c>
      <c r="H75" s="642"/>
      <c r="I75" s="391" t="s">
        <v>386</v>
      </c>
      <c r="J75" s="391"/>
      <c r="K75" s="391"/>
      <c r="L75" s="392"/>
    </row>
    <row r="76" spans="2:12" ht="15.6" outlineLevel="2" x14ac:dyDescent="0.3">
      <c r="B76" s="389"/>
      <c r="C76" s="583" t="s">
        <v>339</v>
      </c>
      <c r="D76" s="583"/>
      <c r="E76" s="583"/>
      <c r="F76" s="391"/>
      <c r="G76" s="407" t="s">
        <v>384</v>
      </c>
      <c r="H76" s="391"/>
      <c r="I76" s="391"/>
      <c r="J76" s="391"/>
      <c r="K76" s="391"/>
      <c r="L76" s="392"/>
    </row>
    <row r="77" spans="2:12" ht="15.6" outlineLevel="2" x14ac:dyDescent="0.3">
      <c r="B77" s="389"/>
      <c r="C77" s="583" t="s">
        <v>375</v>
      </c>
      <c r="D77" s="583"/>
      <c r="E77" s="583"/>
      <c r="F77" s="391"/>
      <c r="G77" s="407"/>
      <c r="H77" s="391"/>
      <c r="I77" s="391"/>
      <c r="J77" s="391"/>
      <c r="K77" s="391"/>
      <c r="L77" s="392"/>
    </row>
    <row r="78" spans="2:12" ht="15.6" outlineLevel="2" x14ac:dyDescent="0.3">
      <c r="B78" s="389"/>
      <c r="C78" s="583" t="s">
        <v>341</v>
      </c>
      <c r="D78" s="583"/>
      <c r="E78" s="583"/>
      <c r="F78" s="391"/>
      <c r="G78" s="391"/>
      <c r="H78" s="391"/>
      <c r="I78" s="391"/>
      <c r="J78" s="391"/>
      <c r="K78" s="391"/>
      <c r="L78" s="392"/>
    </row>
    <row r="79" spans="2:12" ht="15.6" outlineLevel="2" x14ac:dyDescent="0.3">
      <c r="B79" s="389"/>
      <c r="C79" s="637" t="s">
        <v>98</v>
      </c>
      <c r="D79" s="637"/>
      <c r="E79" s="637"/>
      <c r="F79" s="391"/>
      <c r="G79" s="638" t="s">
        <v>387</v>
      </c>
      <c r="H79" s="639"/>
      <c r="I79" s="408" t="s">
        <v>388</v>
      </c>
      <c r="J79" s="391"/>
      <c r="K79" s="391"/>
      <c r="L79" s="392"/>
    </row>
    <row r="80" spans="2:12" ht="15.6" outlineLevel="2" x14ac:dyDescent="0.3">
      <c r="B80" s="389"/>
      <c r="C80" s="640" t="s">
        <v>389</v>
      </c>
      <c r="D80" s="640"/>
      <c r="E80" s="640"/>
      <c r="F80" s="391"/>
      <c r="G80" s="641" t="str">
        <f>CONCATENATE(C79," ",C80)</f>
        <v>Abhinav Sen</v>
      </c>
      <c r="H80" s="642"/>
      <c r="I80" s="391" t="s">
        <v>390</v>
      </c>
      <c r="J80" s="391"/>
      <c r="K80" s="391"/>
      <c r="L80" s="392"/>
    </row>
    <row r="81" spans="2:21" ht="15.6" outlineLevel="2" x14ac:dyDescent="0.3">
      <c r="B81" s="389"/>
      <c r="C81" s="583" t="s">
        <v>346</v>
      </c>
      <c r="D81" s="583"/>
      <c r="E81" s="583"/>
      <c r="F81" s="391"/>
      <c r="G81" s="391"/>
      <c r="H81" s="391"/>
      <c r="I81" s="391"/>
      <c r="J81" s="391"/>
      <c r="K81" s="391"/>
      <c r="L81" s="392"/>
    </row>
    <row r="82" spans="2:21" ht="15.6" outlineLevel="2" x14ac:dyDescent="0.3">
      <c r="B82" s="389"/>
      <c r="C82" s="409"/>
      <c r="D82" s="409"/>
      <c r="E82" s="409"/>
      <c r="F82" s="391"/>
      <c r="G82" s="391"/>
      <c r="H82" s="391"/>
      <c r="I82" s="391"/>
      <c r="J82" s="391"/>
      <c r="K82" s="391"/>
      <c r="L82" s="392"/>
      <c r="N82" s="410"/>
      <c r="O82" s="410"/>
      <c r="P82" s="410"/>
      <c r="Q82" s="410"/>
      <c r="R82" s="410"/>
      <c r="S82" s="410"/>
      <c r="T82" s="410"/>
      <c r="U82" s="410"/>
    </row>
    <row r="83" spans="2:21" ht="15.75" customHeight="1" outlineLevel="2" x14ac:dyDescent="0.3">
      <c r="B83" s="389"/>
      <c r="C83" s="573"/>
      <c r="D83" s="573"/>
      <c r="E83" s="573"/>
      <c r="F83" s="391"/>
      <c r="G83" s="628" t="s">
        <v>391</v>
      </c>
      <c r="H83" s="629"/>
      <c r="I83" s="630" t="s">
        <v>392</v>
      </c>
      <c r="J83" s="630"/>
      <c r="K83" s="630"/>
      <c r="L83" s="631"/>
      <c r="N83" s="410"/>
      <c r="O83" s="410"/>
      <c r="P83" s="410"/>
      <c r="Q83" s="410"/>
      <c r="R83" s="410"/>
      <c r="S83" s="410"/>
      <c r="T83" s="410"/>
      <c r="U83" s="410"/>
    </row>
    <row r="84" spans="2:21" ht="15.6" outlineLevel="2" x14ac:dyDescent="0.3">
      <c r="B84" s="389"/>
      <c r="C84" s="632">
        <v>12</v>
      </c>
      <c r="D84" s="633"/>
      <c r="E84" s="634"/>
      <c r="F84" s="391"/>
      <c r="G84" s="635" t="str">
        <f>REPT("I",C84)</f>
        <v>IIIIIIIIIIII</v>
      </c>
      <c r="H84" s="636"/>
      <c r="I84" s="630"/>
      <c r="J84" s="630"/>
      <c r="K84" s="630"/>
      <c r="L84" s="631"/>
      <c r="N84" s="410"/>
      <c r="O84" s="410"/>
      <c r="P84" s="410"/>
      <c r="Q84" s="410"/>
      <c r="R84" s="410"/>
      <c r="S84" s="410"/>
      <c r="T84" s="410"/>
      <c r="U84" s="410"/>
    </row>
    <row r="85" spans="2:21" ht="15.6" outlineLevel="2" x14ac:dyDescent="0.3">
      <c r="B85" s="389"/>
      <c r="C85" s="624">
        <v>21</v>
      </c>
      <c r="D85" s="573"/>
      <c r="E85" s="625"/>
      <c r="F85" s="391"/>
      <c r="G85" s="626" t="str">
        <f t="shared" ref="G85:G88" si="0">REPT("I",C85)</f>
        <v>IIIIIIIIIIIIIIIIIIIII</v>
      </c>
      <c r="H85" s="627"/>
      <c r="I85" s="411"/>
      <c r="J85" s="411"/>
      <c r="K85" s="411"/>
      <c r="L85" s="412"/>
      <c r="N85" s="410"/>
      <c r="O85" s="410"/>
      <c r="P85" s="410"/>
      <c r="Q85" s="410"/>
      <c r="R85" s="410"/>
      <c r="S85" s="410"/>
      <c r="T85" s="410"/>
      <c r="U85" s="410"/>
    </row>
    <row r="86" spans="2:21" ht="15.6" outlineLevel="2" x14ac:dyDescent="0.3">
      <c r="B86" s="389"/>
      <c r="C86" s="624">
        <v>7</v>
      </c>
      <c r="D86" s="573"/>
      <c r="E86" s="625"/>
      <c r="F86" s="391"/>
      <c r="G86" s="626" t="str">
        <f t="shared" si="0"/>
        <v>IIIIIII</v>
      </c>
      <c r="H86" s="627"/>
      <c r="I86" s="391"/>
      <c r="J86" s="391"/>
      <c r="K86" s="391"/>
      <c r="L86" s="392"/>
      <c r="N86" s="410"/>
      <c r="O86" s="410"/>
      <c r="P86" s="410"/>
      <c r="Q86" s="410"/>
      <c r="R86" s="410"/>
      <c r="S86" s="410"/>
      <c r="T86" s="410"/>
      <c r="U86" s="410"/>
    </row>
    <row r="87" spans="2:21" ht="15.6" outlineLevel="2" x14ac:dyDescent="0.3">
      <c r="B87" s="389"/>
      <c r="C87" s="624">
        <v>15</v>
      </c>
      <c r="D87" s="573"/>
      <c r="E87" s="625"/>
      <c r="F87" s="391"/>
      <c r="G87" s="626" t="str">
        <f t="shared" si="0"/>
        <v>IIIIIIIIIIIIIII</v>
      </c>
      <c r="H87" s="627"/>
      <c r="I87" s="391" t="s">
        <v>393</v>
      </c>
      <c r="J87" s="391"/>
      <c r="K87" s="391"/>
      <c r="L87" s="392"/>
      <c r="N87" s="410"/>
      <c r="O87" s="410"/>
      <c r="P87" s="410"/>
      <c r="Q87" s="410"/>
      <c r="R87" s="410"/>
      <c r="S87" s="410"/>
      <c r="T87" s="410"/>
      <c r="U87" s="410"/>
    </row>
    <row r="88" spans="2:21" ht="15.6" outlineLevel="2" x14ac:dyDescent="0.3">
      <c r="B88" s="389"/>
      <c r="C88" s="617">
        <v>5</v>
      </c>
      <c r="D88" s="618"/>
      <c r="E88" s="619"/>
      <c r="F88" s="391"/>
      <c r="G88" s="620" t="str">
        <f t="shared" si="0"/>
        <v>IIIII</v>
      </c>
      <c r="H88" s="621"/>
      <c r="I88" s="391"/>
      <c r="J88" s="391"/>
      <c r="K88" s="391"/>
      <c r="L88" s="392"/>
      <c r="N88" s="410"/>
      <c r="O88" s="410"/>
      <c r="P88" s="410"/>
      <c r="Q88" s="410"/>
      <c r="R88" s="410"/>
      <c r="S88" s="410"/>
      <c r="T88" s="410"/>
      <c r="U88" s="410"/>
    </row>
    <row r="89" spans="2:21" ht="15.6" outlineLevel="2" x14ac:dyDescent="0.3">
      <c r="B89" s="389"/>
      <c r="C89" s="413"/>
      <c r="D89" s="413"/>
      <c r="E89" s="413"/>
      <c r="F89" s="391"/>
      <c r="G89" s="622" t="s">
        <v>394</v>
      </c>
      <c r="H89" s="622"/>
      <c r="I89" s="622"/>
      <c r="J89" s="622"/>
      <c r="K89" s="622"/>
      <c r="L89" s="392"/>
      <c r="N89" s="410"/>
      <c r="O89" s="410"/>
      <c r="P89" s="410"/>
      <c r="Q89" s="410"/>
      <c r="R89" s="410"/>
      <c r="S89" s="410"/>
      <c r="T89" s="410"/>
      <c r="U89" s="410"/>
    </row>
    <row r="90" spans="2:21" ht="15.6" outlineLevel="2" x14ac:dyDescent="0.3">
      <c r="B90" s="389"/>
      <c r="C90" s="413"/>
      <c r="D90" s="413"/>
      <c r="E90" s="413"/>
      <c r="F90" s="391"/>
      <c r="G90" s="622"/>
      <c r="H90" s="622"/>
      <c r="I90" s="622"/>
      <c r="J90" s="622"/>
      <c r="K90" s="622"/>
      <c r="L90" s="392"/>
      <c r="N90" s="410"/>
      <c r="O90" s="410"/>
      <c r="P90" s="410"/>
      <c r="Q90" s="410"/>
      <c r="R90" s="410"/>
      <c r="S90" s="410"/>
      <c r="T90" s="410"/>
      <c r="U90" s="410"/>
    </row>
    <row r="91" spans="2:21" ht="15.6" outlineLevel="2" x14ac:dyDescent="0.3">
      <c r="B91" s="414"/>
      <c r="C91" s="415"/>
      <c r="D91" s="415"/>
      <c r="E91" s="415"/>
      <c r="F91" s="415"/>
      <c r="G91" s="415"/>
      <c r="H91" s="415"/>
      <c r="I91" s="415"/>
      <c r="J91" s="415"/>
      <c r="K91" s="415"/>
      <c r="L91" s="416"/>
      <c r="N91" s="410"/>
      <c r="O91" s="410"/>
      <c r="P91" s="410"/>
      <c r="Q91" s="410"/>
      <c r="R91" s="410"/>
      <c r="S91" s="410"/>
      <c r="T91" s="410"/>
      <c r="U91" s="410"/>
    </row>
    <row r="92" spans="2:21" ht="15.6" outlineLevel="1" x14ac:dyDescent="0.3">
      <c r="N92" s="410"/>
      <c r="O92" s="410"/>
      <c r="P92" s="410"/>
      <c r="Q92" s="410"/>
      <c r="R92" s="410"/>
      <c r="S92" s="410"/>
      <c r="T92" s="410"/>
      <c r="U92" s="410"/>
    </row>
    <row r="93" spans="2:21" ht="18" outlineLevel="1" x14ac:dyDescent="0.35">
      <c r="B93" s="417" t="s">
        <v>395</v>
      </c>
      <c r="C93" s="418"/>
      <c r="D93" s="418"/>
      <c r="E93" s="418"/>
      <c r="F93" s="418"/>
      <c r="G93" s="418"/>
      <c r="H93" s="418"/>
      <c r="I93" s="418"/>
      <c r="J93" s="418"/>
      <c r="K93" s="418"/>
      <c r="L93" s="418"/>
      <c r="N93" s="410"/>
      <c r="O93" s="410"/>
      <c r="P93" s="410"/>
      <c r="Q93" s="410"/>
      <c r="R93" s="410"/>
      <c r="S93" s="410"/>
      <c r="T93" s="410"/>
      <c r="U93" s="410"/>
    </row>
    <row r="94" spans="2:21" s="388" customFormat="1" ht="4.2" outlineLevel="2" x14ac:dyDescent="0.15">
      <c r="B94" s="385"/>
      <c r="C94" s="386"/>
      <c r="D94" s="386"/>
      <c r="E94" s="386"/>
      <c r="F94" s="386"/>
      <c r="G94" s="386"/>
      <c r="H94" s="386"/>
      <c r="I94" s="386"/>
      <c r="J94" s="386"/>
      <c r="K94" s="386"/>
      <c r="L94" s="387"/>
    </row>
    <row r="95" spans="2:21" ht="15.6" outlineLevel="2" x14ac:dyDescent="0.3">
      <c r="B95" s="389"/>
      <c r="C95" s="394"/>
      <c r="D95" s="391"/>
      <c r="E95" s="391"/>
      <c r="F95" s="391"/>
      <c r="G95" s="391"/>
      <c r="H95" s="391"/>
      <c r="I95" s="391"/>
      <c r="J95" s="391"/>
      <c r="K95" s="391"/>
      <c r="L95" s="392"/>
    </row>
    <row r="96" spans="2:21" ht="15.75" customHeight="1" outlineLevel="2" x14ac:dyDescent="0.3">
      <c r="B96" s="389"/>
      <c r="C96" s="593" t="s">
        <v>396</v>
      </c>
      <c r="D96" s="593"/>
      <c r="E96" s="593"/>
      <c r="F96" s="593"/>
      <c r="G96" s="593"/>
      <c r="H96" s="593"/>
      <c r="I96" s="593"/>
      <c r="J96" s="593"/>
      <c r="K96" s="593"/>
      <c r="L96" s="623"/>
    </row>
    <row r="97" spans="2:13" ht="15.6" outlineLevel="2" x14ac:dyDescent="0.3">
      <c r="B97" s="389"/>
      <c r="C97" s="593"/>
      <c r="D97" s="593"/>
      <c r="E97" s="593"/>
      <c r="F97" s="593"/>
      <c r="G97" s="593"/>
      <c r="H97" s="593"/>
      <c r="I97" s="593"/>
      <c r="J97" s="593"/>
      <c r="K97" s="593"/>
      <c r="L97" s="623"/>
    </row>
    <row r="98" spans="2:13" ht="15.6" outlineLevel="2" x14ac:dyDescent="0.3">
      <c r="B98" s="389"/>
      <c r="C98" s="391"/>
      <c r="D98" s="391"/>
      <c r="E98" s="391"/>
      <c r="F98" s="391"/>
      <c r="G98" s="391"/>
      <c r="H98" s="391"/>
      <c r="I98" s="391"/>
      <c r="J98" s="391"/>
      <c r="K98" s="391"/>
      <c r="L98" s="392"/>
    </row>
    <row r="99" spans="2:13" ht="15.6" outlineLevel="2" x14ac:dyDescent="0.3">
      <c r="B99" s="389"/>
      <c r="C99" s="419" t="s">
        <v>85</v>
      </c>
      <c r="D99" s="419"/>
      <c r="E99" s="391"/>
      <c r="F99" s="581" t="s">
        <v>397</v>
      </c>
      <c r="G99" s="581"/>
      <c r="H99" s="581" t="s">
        <v>398</v>
      </c>
      <c r="I99" s="581"/>
      <c r="J99" s="391"/>
      <c r="K99" s="391"/>
      <c r="L99" s="392"/>
    </row>
    <row r="100" spans="2:13" ht="15.75" customHeight="1" outlineLevel="2" x14ac:dyDescent="0.3">
      <c r="B100" s="389"/>
      <c r="C100" s="588" t="s">
        <v>399</v>
      </c>
      <c r="D100" s="588"/>
      <c r="E100" s="391"/>
      <c r="F100" s="614"/>
      <c r="G100" s="615"/>
      <c r="H100" s="616"/>
      <c r="I100" s="561"/>
      <c r="J100" s="391"/>
      <c r="K100" s="391"/>
      <c r="L100" s="392"/>
      <c r="M100" s="420" t="s">
        <v>400</v>
      </c>
    </row>
    <row r="101" spans="2:13" ht="15.6" outlineLevel="2" x14ac:dyDescent="0.3">
      <c r="B101" s="389"/>
      <c r="C101" s="583" t="s">
        <v>401</v>
      </c>
      <c r="D101" s="583"/>
      <c r="E101" s="391"/>
      <c r="F101" s="606"/>
      <c r="G101" s="607"/>
      <c r="H101" s="608"/>
      <c r="I101" s="563"/>
      <c r="J101" s="391"/>
      <c r="K101" s="391"/>
      <c r="L101" s="392"/>
      <c r="M101" s="420" t="s">
        <v>402</v>
      </c>
    </row>
    <row r="102" spans="2:13" ht="15.6" outlineLevel="2" x14ac:dyDescent="0.3">
      <c r="B102" s="389"/>
      <c r="C102" s="583" t="s">
        <v>403</v>
      </c>
      <c r="D102" s="583"/>
      <c r="E102" s="391"/>
      <c r="F102" s="606"/>
      <c r="G102" s="607"/>
      <c r="H102" s="608"/>
      <c r="I102" s="563"/>
      <c r="J102" s="391"/>
      <c r="K102" s="391"/>
      <c r="L102" s="392"/>
    </row>
    <row r="103" spans="2:13" ht="15.6" outlineLevel="2" x14ac:dyDescent="0.3">
      <c r="B103" s="389"/>
      <c r="C103" s="583" t="s">
        <v>404</v>
      </c>
      <c r="D103" s="583"/>
      <c r="E103" s="391"/>
      <c r="F103" s="606"/>
      <c r="G103" s="607"/>
      <c r="H103" s="608"/>
      <c r="I103" s="563"/>
      <c r="J103" s="612" t="str">
        <f>IF(OR(ISERROR(F105),ISERROR(H104),ISBLANK(H103))," ",IF(AND((F102="Yogesh"),(H103="Jha"),(H101="Kumar")),"Correct","Incorrect, Check for Space"))</f>
        <v xml:space="preserve"> </v>
      </c>
      <c r="K103" s="573"/>
      <c r="L103" s="613"/>
    </row>
    <row r="104" spans="2:13" ht="15.6" outlineLevel="2" x14ac:dyDescent="0.3">
      <c r="B104" s="389"/>
      <c r="C104" s="583" t="s">
        <v>405</v>
      </c>
      <c r="D104" s="583"/>
      <c r="E104" s="391"/>
      <c r="F104" s="606"/>
      <c r="G104" s="607"/>
      <c r="H104" s="608"/>
      <c r="I104" s="563"/>
      <c r="J104" s="391"/>
      <c r="K104" s="391"/>
      <c r="L104" s="392"/>
    </row>
    <row r="105" spans="2:13" ht="15.6" outlineLevel="2" x14ac:dyDescent="0.3">
      <c r="B105" s="389"/>
      <c r="C105" s="583" t="s">
        <v>406</v>
      </c>
      <c r="D105" s="583"/>
      <c r="E105" s="391"/>
      <c r="F105" s="606"/>
      <c r="G105" s="607"/>
      <c r="H105" s="608"/>
      <c r="I105" s="563"/>
      <c r="J105" s="391"/>
      <c r="K105" s="391"/>
      <c r="L105" s="392"/>
    </row>
    <row r="106" spans="2:13" ht="15.6" outlineLevel="2" x14ac:dyDescent="0.3">
      <c r="B106" s="389"/>
      <c r="C106" s="583" t="s">
        <v>407</v>
      </c>
      <c r="D106" s="583"/>
      <c r="E106" s="391"/>
      <c r="F106" s="606"/>
      <c r="G106" s="607"/>
      <c r="H106" s="608"/>
      <c r="I106" s="563"/>
      <c r="J106" s="391"/>
      <c r="K106" s="391"/>
      <c r="L106" s="392"/>
    </row>
    <row r="107" spans="2:13" ht="15.6" outlineLevel="2" x14ac:dyDescent="0.3">
      <c r="B107" s="389"/>
      <c r="C107" s="577" t="s">
        <v>408</v>
      </c>
      <c r="D107" s="577"/>
      <c r="E107" s="391"/>
      <c r="F107" s="609"/>
      <c r="G107" s="610"/>
      <c r="H107" s="611"/>
      <c r="I107" s="565"/>
      <c r="J107" s="391"/>
      <c r="K107" s="391"/>
      <c r="L107" s="392"/>
    </row>
    <row r="108" spans="2:13" ht="15.6" outlineLevel="2" x14ac:dyDescent="0.3">
      <c r="B108" s="389"/>
      <c r="C108" s="391"/>
      <c r="D108" s="391"/>
      <c r="E108" s="391"/>
      <c r="F108" s="391"/>
      <c r="G108" s="391"/>
      <c r="H108" s="391"/>
      <c r="I108" s="391"/>
      <c r="J108" s="391"/>
      <c r="K108" s="391"/>
      <c r="L108" s="392"/>
    </row>
    <row r="109" spans="2:13" ht="15.6" outlineLevel="2" x14ac:dyDescent="0.3">
      <c r="B109" s="389"/>
      <c r="C109" s="421"/>
      <c r="D109" s="391"/>
      <c r="E109" s="391"/>
      <c r="F109" s="573" t="str">
        <f>IF(C109="A",F99," ")</f>
        <v xml:space="preserve"> </v>
      </c>
      <c r="G109" s="573"/>
      <c r="H109" s="573"/>
      <c r="I109" s="573" t="str">
        <f>IF(C109="A",H99," ")</f>
        <v xml:space="preserve"> </v>
      </c>
      <c r="J109" s="601"/>
      <c r="K109" s="601"/>
      <c r="L109" s="602"/>
    </row>
    <row r="110" spans="2:13" ht="15.75" customHeight="1" outlineLevel="2" x14ac:dyDescent="0.3">
      <c r="B110" s="389"/>
      <c r="C110" s="603" t="s">
        <v>409</v>
      </c>
      <c r="D110" s="603"/>
      <c r="E110" s="391"/>
      <c r="F110" s="573" t="str">
        <f>IF(C109="A",M100," ")</f>
        <v xml:space="preserve"> </v>
      </c>
      <c r="G110" s="573"/>
      <c r="H110" s="573"/>
      <c r="I110" s="604" t="str">
        <f>IF(C109="A",M101," ")</f>
        <v xml:space="preserve"> </v>
      </c>
      <c r="J110" s="604"/>
      <c r="K110" s="604"/>
      <c r="L110" s="605"/>
    </row>
    <row r="111" spans="2:13" ht="15.6" outlineLevel="2" x14ac:dyDescent="0.3">
      <c r="B111" s="389"/>
      <c r="C111" s="603"/>
      <c r="D111" s="603"/>
      <c r="E111" s="391"/>
      <c r="F111" s="399"/>
      <c r="G111" s="399"/>
      <c r="H111" s="399"/>
      <c r="I111" s="399"/>
      <c r="J111" s="422"/>
      <c r="K111" s="422"/>
      <c r="L111" s="392"/>
    </row>
    <row r="112" spans="2:13" ht="15.6" outlineLevel="2" x14ac:dyDescent="0.3">
      <c r="B112" s="389"/>
      <c r="C112" s="603"/>
      <c r="D112" s="603"/>
      <c r="E112" s="391"/>
      <c r="F112" s="573" t="str">
        <f>IF(C109="C","Combine 'Find' or 'Search' with 'Right' and 'Left' "," ")</f>
        <v xml:space="preserve"> </v>
      </c>
      <c r="G112" s="573"/>
      <c r="H112" s="573"/>
      <c r="I112" s="573"/>
      <c r="J112" s="573"/>
      <c r="K112" s="573"/>
      <c r="L112" s="392"/>
    </row>
    <row r="113" spans="2:12" ht="15.6" outlineLevel="2" x14ac:dyDescent="0.3">
      <c r="B113" s="389"/>
      <c r="C113" s="409"/>
      <c r="D113" s="423"/>
      <c r="E113" s="391"/>
      <c r="F113" s="413"/>
      <c r="G113" s="413"/>
      <c r="H113" s="413"/>
      <c r="I113" s="413"/>
      <c r="J113" s="413"/>
      <c r="K113" s="413"/>
      <c r="L113" s="392"/>
    </row>
    <row r="114" spans="2:12" ht="15.75" customHeight="1" outlineLevel="2" x14ac:dyDescent="0.3">
      <c r="B114" s="389"/>
      <c r="C114" s="592" t="s">
        <v>410</v>
      </c>
      <c r="D114" s="592"/>
      <c r="E114" s="592"/>
      <c r="F114" s="592"/>
      <c r="G114" s="592"/>
      <c r="H114" s="592"/>
      <c r="I114" s="592"/>
      <c r="J114" s="592"/>
      <c r="K114" s="592"/>
      <c r="L114" s="392"/>
    </row>
    <row r="115" spans="2:12" ht="15.6" outlineLevel="2" x14ac:dyDescent="0.3">
      <c r="B115" s="389"/>
      <c r="C115" s="592"/>
      <c r="D115" s="592"/>
      <c r="E115" s="592"/>
      <c r="F115" s="592"/>
      <c r="G115" s="592"/>
      <c r="H115" s="592"/>
      <c r="I115" s="592"/>
      <c r="J115" s="592"/>
      <c r="K115" s="592"/>
      <c r="L115" s="392"/>
    </row>
    <row r="116" spans="2:12" ht="15.6" outlineLevel="2" x14ac:dyDescent="0.3">
      <c r="B116" s="389"/>
      <c r="C116" s="592"/>
      <c r="D116" s="592"/>
      <c r="E116" s="592"/>
      <c r="F116" s="592"/>
      <c r="G116" s="592"/>
      <c r="H116" s="592"/>
      <c r="I116" s="592"/>
      <c r="J116" s="592"/>
      <c r="K116" s="592"/>
      <c r="L116" s="392"/>
    </row>
    <row r="117" spans="2:12" ht="15.6" outlineLevel="2" x14ac:dyDescent="0.3">
      <c r="B117" s="389"/>
      <c r="C117" s="592"/>
      <c r="D117" s="592"/>
      <c r="E117" s="592"/>
      <c r="F117" s="592"/>
      <c r="G117" s="592"/>
      <c r="H117" s="592"/>
      <c r="I117" s="592"/>
      <c r="J117" s="592"/>
      <c r="K117" s="592"/>
      <c r="L117" s="392"/>
    </row>
    <row r="118" spans="2:12" ht="15.6" outlineLevel="2" x14ac:dyDescent="0.3">
      <c r="B118" s="389"/>
      <c r="C118" s="592"/>
      <c r="D118" s="592"/>
      <c r="E118" s="592"/>
      <c r="F118" s="592"/>
      <c r="G118" s="592"/>
      <c r="H118" s="592"/>
      <c r="I118" s="592"/>
      <c r="J118" s="592"/>
      <c r="K118" s="592"/>
      <c r="L118" s="392"/>
    </row>
    <row r="119" spans="2:12" ht="15.6" outlineLevel="2" x14ac:dyDescent="0.3">
      <c r="B119" s="389"/>
      <c r="C119" s="592"/>
      <c r="D119" s="592"/>
      <c r="E119" s="592"/>
      <c r="F119" s="592"/>
      <c r="G119" s="592"/>
      <c r="H119" s="592"/>
      <c r="I119" s="592"/>
      <c r="J119" s="592"/>
      <c r="K119" s="592"/>
      <c r="L119" s="392"/>
    </row>
    <row r="120" spans="2:12" ht="15.6" outlineLevel="2" x14ac:dyDescent="0.3">
      <c r="B120" s="389"/>
      <c r="C120" s="592"/>
      <c r="D120" s="592"/>
      <c r="E120" s="592"/>
      <c r="F120" s="592"/>
      <c r="G120" s="592"/>
      <c r="H120" s="592"/>
      <c r="I120" s="592"/>
      <c r="J120" s="592"/>
      <c r="K120" s="592"/>
      <c r="L120" s="392"/>
    </row>
    <row r="121" spans="2:12" ht="15.6" outlineLevel="2" x14ac:dyDescent="0.3">
      <c r="B121" s="414"/>
      <c r="C121" s="415"/>
      <c r="D121" s="415"/>
      <c r="E121" s="415"/>
      <c r="F121" s="415"/>
      <c r="G121" s="415"/>
      <c r="H121" s="424"/>
      <c r="I121" s="424"/>
      <c r="J121" s="415"/>
      <c r="K121" s="415"/>
      <c r="L121" s="416"/>
    </row>
    <row r="122" spans="2:12" ht="15.6" outlineLevel="1" x14ac:dyDescent="0.3"/>
    <row r="123" spans="2:12" ht="18" outlineLevel="1" x14ac:dyDescent="0.35">
      <c r="B123" s="417" t="s">
        <v>411</v>
      </c>
      <c r="C123" s="418"/>
      <c r="D123" s="418"/>
      <c r="E123" s="418"/>
      <c r="F123" s="418"/>
      <c r="G123" s="418"/>
      <c r="H123" s="418"/>
      <c r="I123" s="418"/>
      <c r="J123" s="418"/>
      <c r="K123" s="418"/>
      <c r="L123" s="418"/>
    </row>
    <row r="124" spans="2:12" s="388" customFormat="1" ht="4.2" outlineLevel="2" x14ac:dyDescent="0.15">
      <c r="B124" s="385"/>
      <c r="C124" s="386"/>
      <c r="D124" s="386"/>
      <c r="E124" s="386"/>
      <c r="F124" s="386"/>
      <c r="G124" s="386"/>
      <c r="H124" s="386"/>
      <c r="I124" s="386"/>
      <c r="J124" s="386"/>
      <c r="K124" s="386"/>
      <c r="L124" s="387"/>
    </row>
    <row r="125" spans="2:12" ht="15.6" outlineLevel="2" x14ac:dyDescent="0.3">
      <c r="B125" s="389"/>
      <c r="C125" s="391"/>
      <c r="D125" s="391"/>
      <c r="E125" s="391"/>
      <c r="F125" s="391"/>
      <c r="G125" s="391"/>
      <c r="H125" s="391"/>
      <c r="I125" s="391"/>
      <c r="J125" s="391"/>
      <c r="K125" s="391"/>
      <c r="L125" s="392"/>
    </row>
    <row r="126" spans="2:12" ht="15.6" outlineLevel="2" x14ac:dyDescent="0.3">
      <c r="B126" s="389"/>
      <c r="C126" s="593" t="s">
        <v>412</v>
      </c>
      <c r="D126" s="593"/>
      <c r="E126" s="593"/>
      <c r="F126" s="593"/>
      <c r="G126" s="593"/>
      <c r="H126" s="593"/>
      <c r="I126" s="593"/>
      <c r="J126" s="593"/>
      <c r="K126" s="593"/>
      <c r="L126" s="392"/>
    </row>
    <row r="127" spans="2:12" ht="15.6" outlineLevel="2" x14ac:dyDescent="0.3">
      <c r="B127" s="389"/>
      <c r="C127" s="593"/>
      <c r="D127" s="593"/>
      <c r="E127" s="593"/>
      <c r="F127" s="593"/>
      <c r="G127" s="593"/>
      <c r="H127" s="593"/>
      <c r="I127" s="593"/>
      <c r="J127" s="593"/>
      <c r="K127" s="593"/>
      <c r="L127" s="392"/>
    </row>
    <row r="128" spans="2:12" ht="15.6" outlineLevel="2" x14ac:dyDescent="0.3">
      <c r="B128" s="389"/>
      <c r="C128" s="425"/>
      <c r="D128" s="425"/>
      <c r="E128" s="425"/>
      <c r="F128" s="594" t="s">
        <v>397</v>
      </c>
      <c r="G128" s="594" t="s">
        <v>398</v>
      </c>
      <c r="H128" s="426"/>
      <c r="I128" s="425"/>
      <c r="J128" s="425"/>
      <c r="K128" s="425"/>
      <c r="L128" s="392"/>
    </row>
    <row r="129" spans="2:12" ht="15.6" outlineLevel="2" x14ac:dyDescent="0.3">
      <c r="B129" s="389"/>
      <c r="C129" s="419" t="s">
        <v>85</v>
      </c>
      <c r="D129" s="419"/>
      <c r="E129" s="391"/>
      <c r="F129" s="595"/>
      <c r="G129" s="595"/>
      <c r="H129" s="426"/>
      <c r="I129" s="425"/>
      <c r="J129" s="391"/>
      <c r="K129" s="391"/>
      <c r="L129" s="392"/>
    </row>
    <row r="130" spans="2:12" ht="15.6" outlineLevel="2" x14ac:dyDescent="0.3">
      <c r="B130" s="389"/>
      <c r="C130" s="427" t="s">
        <v>330</v>
      </c>
      <c r="D130" s="427"/>
      <c r="E130" s="391"/>
      <c r="F130" s="428"/>
      <c r="G130" s="429"/>
      <c r="H130" s="426"/>
      <c r="I130" s="425"/>
      <c r="J130" s="391"/>
      <c r="K130" s="391"/>
      <c r="L130" s="392"/>
    </row>
    <row r="131" spans="2:12" ht="15.6" outlineLevel="2" x14ac:dyDescent="0.3">
      <c r="B131" s="389"/>
      <c r="C131" s="430" t="s">
        <v>332</v>
      </c>
      <c r="D131" s="430"/>
      <c r="E131" s="391"/>
      <c r="F131" s="431"/>
      <c r="G131" s="432"/>
      <c r="H131" s="426"/>
      <c r="I131" s="425"/>
      <c r="J131" s="391"/>
      <c r="K131" s="391"/>
      <c r="L131" s="392"/>
    </row>
    <row r="132" spans="2:12" ht="15.6" outlineLevel="2" x14ac:dyDescent="0.3">
      <c r="B132" s="389"/>
      <c r="C132" s="430" t="s">
        <v>334</v>
      </c>
      <c r="D132" s="430"/>
      <c r="E132" s="391"/>
      <c r="F132" s="431"/>
      <c r="G132" s="432"/>
      <c r="H132" s="426"/>
      <c r="I132" s="425"/>
      <c r="J132" s="391"/>
      <c r="K132" s="391"/>
      <c r="L132" s="392"/>
    </row>
    <row r="133" spans="2:12" ht="15.6" outlineLevel="2" x14ac:dyDescent="0.3">
      <c r="B133" s="389"/>
      <c r="C133" s="430" t="s">
        <v>335</v>
      </c>
      <c r="D133" s="430"/>
      <c r="E133" s="391"/>
      <c r="F133" s="431"/>
      <c r="G133" s="432"/>
      <c r="H133" s="426"/>
      <c r="I133" s="425"/>
      <c r="J133" s="391"/>
      <c r="K133" s="391"/>
      <c r="L133" s="392"/>
    </row>
    <row r="134" spans="2:12" ht="15.6" outlineLevel="2" x14ac:dyDescent="0.3">
      <c r="B134" s="389"/>
      <c r="C134" s="430" t="s">
        <v>382</v>
      </c>
      <c r="D134" s="430"/>
      <c r="E134" s="391"/>
      <c r="F134" s="431"/>
      <c r="G134" s="432"/>
      <c r="H134" s="426"/>
      <c r="I134" s="425"/>
      <c r="J134" s="391"/>
      <c r="K134" s="391"/>
      <c r="L134" s="392"/>
    </row>
    <row r="135" spans="2:12" ht="15.6" outlineLevel="2" x14ac:dyDescent="0.3">
      <c r="B135" s="389"/>
      <c r="C135" s="430" t="s">
        <v>339</v>
      </c>
      <c r="D135" s="430"/>
      <c r="E135" s="391"/>
      <c r="F135" s="431"/>
      <c r="G135" s="432"/>
      <c r="H135" s="426"/>
      <c r="I135" s="425"/>
      <c r="J135" s="391"/>
      <c r="K135" s="391"/>
      <c r="L135" s="392"/>
    </row>
    <row r="136" spans="2:12" ht="15.6" outlineLevel="2" x14ac:dyDescent="0.3">
      <c r="B136" s="389"/>
      <c r="C136" s="430" t="s">
        <v>341</v>
      </c>
      <c r="D136" s="430"/>
      <c r="E136" s="391"/>
      <c r="F136" s="431"/>
      <c r="G136" s="432"/>
      <c r="H136" s="426"/>
      <c r="I136" s="425"/>
      <c r="J136" s="391"/>
      <c r="K136" s="391"/>
      <c r="L136" s="392"/>
    </row>
    <row r="137" spans="2:12" ht="15.6" outlineLevel="2" x14ac:dyDescent="0.3">
      <c r="B137" s="389"/>
      <c r="C137" s="433" t="s">
        <v>342</v>
      </c>
      <c r="D137" s="433"/>
      <c r="E137" s="391"/>
      <c r="F137" s="434"/>
      <c r="G137" s="435"/>
      <c r="H137" s="426"/>
      <c r="I137" s="425"/>
      <c r="J137" s="391"/>
      <c r="K137" s="391"/>
      <c r="L137" s="392"/>
    </row>
    <row r="138" spans="2:12" ht="15.6" outlineLevel="2" x14ac:dyDescent="0.3">
      <c r="B138" s="389"/>
      <c r="C138" s="391"/>
      <c r="D138" s="391"/>
      <c r="E138" s="391"/>
      <c r="F138" s="391"/>
      <c r="G138" s="391"/>
      <c r="H138" s="391"/>
      <c r="I138" s="391"/>
      <c r="J138" s="391"/>
      <c r="K138" s="391"/>
      <c r="L138" s="392"/>
    </row>
    <row r="139" spans="2:12" ht="15.6" outlineLevel="2" x14ac:dyDescent="0.3">
      <c r="B139" s="414"/>
      <c r="C139" s="415"/>
      <c r="D139" s="415"/>
      <c r="E139" s="415"/>
      <c r="F139" s="415"/>
      <c r="G139" s="415"/>
      <c r="H139" s="415"/>
      <c r="I139" s="415"/>
      <c r="J139" s="415"/>
      <c r="K139" s="415"/>
      <c r="L139" s="416"/>
    </row>
    <row r="140" spans="2:12" ht="15.6" outlineLevel="1" x14ac:dyDescent="0.3"/>
    <row r="141" spans="2:12" ht="18" outlineLevel="1" x14ac:dyDescent="0.35">
      <c r="B141" s="417" t="s">
        <v>413</v>
      </c>
      <c r="C141" s="418"/>
      <c r="D141" s="418"/>
      <c r="E141" s="418"/>
      <c r="F141" s="418"/>
      <c r="G141" s="418"/>
      <c r="H141" s="418"/>
      <c r="I141" s="418"/>
      <c r="J141" s="418"/>
      <c r="K141" s="418"/>
      <c r="L141" s="436"/>
    </row>
    <row r="142" spans="2:12" s="388" customFormat="1" ht="4.2" outlineLevel="2" x14ac:dyDescent="0.15">
      <c r="B142" s="385"/>
      <c r="C142" s="386"/>
      <c r="D142" s="386"/>
      <c r="E142" s="386"/>
      <c r="F142" s="386"/>
      <c r="G142" s="386"/>
      <c r="H142" s="386"/>
      <c r="I142" s="386"/>
      <c r="J142" s="386"/>
      <c r="K142" s="386"/>
      <c r="L142" s="387"/>
    </row>
    <row r="143" spans="2:12" ht="15.6" outlineLevel="2" x14ac:dyDescent="0.3">
      <c r="B143" s="389"/>
      <c r="C143" s="596" t="s">
        <v>79</v>
      </c>
      <c r="D143" s="597"/>
      <c r="E143" s="391" t="s">
        <v>414</v>
      </c>
      <c r="F143" s="391"/>
      <c r="G143" s="391"/>
      <c r="H143" s="391"/>
      <c r="I143" s="391"/>
      <c r="J143" s="391"/>
      <c r="K143" s="391"/>
      <c r="L143" s="392"/>
    </row>
    <row r="144" spans="2:12" ht="15.6" outlineLevel="2" x14ac:dyDescent="0.3">
      <c r="B144" s="389"/>
      <c r="C144" s="391"/>
      <c r="D144" s="391"/>
      <c r="E144" s="391"/>
      <c r="F144" s="391"/>
      <c r="G144" s="391"/>
      <c r="H144" s="391"/>
      <c r="I144" s="391"/>
      <c r="J144" s="391"/>
      <c r="K144" s="391"/>
      <c r="L144" s="392"/>
    </row>
    <row r="145" spans="2:12" ht="15.6" outlineLevel="2" x14ac:dyDescent="0.3">
      <c r="B145" s="389"/>
      <c r="C145" s="394" t="s">
        <v>85</v>
      </c>
      <c r="D145" s="394" t="s">
        <v>324</v>
      </c>
      <c r="E145" s="437" t="s">
        <v>54</v>
      </c>
      <c r="F145" s="438" t="s">
        <v>86</v>
      </c>
      <c r="G145" s="439" t="s">
        <v>46</v>
      </c>
      <c r="H145" s="439" t="s">
        <v>48</v>
      </c>
      <c r="I145" s="391"/>
      <c r="J145" s="391"/>
      <c r="K145" s="391"/>
      <c r="L145" s="392"/>
    </row>
    <row r="146" spans="2:12" ht="15.6" outlineLevel="2" x14ac:dyDescent="0.3">
      <c r="B146" s="389"/>
      <c r="C146" s="440" t="s">
        <v>87</v>
      </c>
      <c r="D146" s="440" t="s">
        <v>224</v>
      </c>
      <c r="E146" s="441">
        <v>2001</v>
      </c>
      <c r="F146" s="409" t="s">
        <v>88</v>
      </c>
      <c r="G146" s="440">
        <v>100</v>
      </c>
      <c r="H146" s="440">
        <v>20</v>
      </c>
      <c r="I146" s="391"/>
      <c r="J146" s="391"/>
      <c r="K146" s="391"/>
      <c r="L146" s="392"/>
    </row>
    <row r="147" spans="2:12" ht="15.6" outlineLevel="2" x14ac:dyDescent="0.3">
      <c r="B147" s="389"/>
      <c r="C147" s="391"/>
      <c r="D147" s="391"/>
      <c r="E147" s="391"/>
      <c r="F147" s="391"/>
      <c r="G147" s="391"/>
      <c r="H147" s="391"/>
      <c r="I147" s="391"/>
      <c r="J147" s="391"/>
      <c r="K147" s="391"/>
      <c r="L147" s="392"/>
    </row>
    <row r="148" spans="2:12" ht="15.6" outlineLevel="2" x14ac:dyDescent="0.3">
      <c r="B148" s="389"/>
      <c r="C148" s="391" t="s">
        <v>415</v>
      </c>
      <c r="D148" s="391"/>
      <c r="E148" s="391"/>
      <c r="F148" s="391"/>
      <c r="G148" s="391"/>
      <c r="H148" s="391"/>
      <c r="I148" s="391"/>
      <c r="J148" s="391"/>
      <c r="K148" s="391"/>
      <c r="L148" s="392"/>
    </row>
    <row r="149" spans="2:12" ht="15.6" outlineLevel="2" x14ac:dyDescent="0.3">
      <c r="B149" s="389"/>
      <c r="C149" s="598"/>
      <c r="D149" s="599"/>
      <c r="E149" s="599"/>
      <c r="F149" s="599"/>
      <c r="G149" s="599"/>
      <c r="H149" s="599"/>
      <c r="I149" s="599"/>
      <c r="J149" s="600"/>
      <c r="K149" s="391"/>
      <c r="L149" s="392"/>
    </row>
    <row r="150" spans="2:12" s="388" customFormat="1" ht="4.2" outlineLevel="2" x14ac:dyDescent="0.15">
      <c r="B150" s="442"/>
      <c r="C150" s="443"/>
      <c r="D150" s="443"/>
      <c r="E150" s="443"/>
      <c r="F150" s="443"/>
      <c r="G150" s="443"/>
      <c r="H150" s="443"/>
      <c r="I150" s="443"/>
      <c r="J150" s="443"/>
      <c r="K150" s="443"/>
      <c r="L150" s="444"/>
    </row>
    <row r="151" spans="2:12" ht="15.6" outlineLevel="2" x14ac:dyDescent="0.3">
      <c r="B151" s="389"/>
      <c r="C151" s="391" t="s">
        <v>416</v>
      </c>
      <c r="D151" s="391"/>
      <c r="E151" s="391"/>
      <c r="F151" s="391"/>
      <c r="G151" s="391"/>
      <c r="H151" s="391"/>
      <c r="I151" s="391"/>
      <c r="J151" s="391"/>
      <c r="K151" s="391"/>
      <c r="L151" s="392"/>
    </row>
    <row r="152" spans="2:12" ht="15.6" outlineLevel="2" x14ac:dyDescent="0.3">
      <c r="B152" s="389"/>
      <c r="C152" s="391"/>
      <c r="D152" s="391"/>
      <c r="E152" s="391"/>
      <c r="F152" s="391"/>
      <c r="G152" s="391"/>
      <c r="H152" s="391"/>
      <c r="I152" s="391"/>
      <c r="J152" s="391"/>
      <c r="K152" s="391"/>
      <c r="L152" s="392"/>
    </row>
    <row r="153" spans="2:12" ht="15.6" outlineLevel="2" x14ac:dyDescent="0.3">
      <c r="B153" s="389"/>
      <c r="C153" s="391"/>
      <c r="D153" s="391"/>
      <c r="E153" s="391"/>
      <c r="F153" s="391"/>
      <c r="G153" s="391"/>
      <c r="H153" s="391"/>
      <c r="I153" s="391"/>
      <c r="J153" s="391"/>
      <c r="K153" s="391"/>
      <c r="L153" s="392"/>
    </row>
    <row r="154" spans="2:12" ht="15.6" outlineLevel="2" x14ac:dyDescent="0.3">
      <c r="B154" s="389"/>
      <c r="C154" s="587" t="s">
        <v>397</v>
      </c>
      <c r="D154" s="587"/>
      <c r="E154" s="587" t="s">
        <v>398</v>
      </c>
      <c r="F154" s="587"/>
      <c r="G154" s="391"/>
      <c r="H154" s="587" t="s">
        <v>417</v>
      </c>
      <c r="I154" s="587"/>
      <c r="J154" s="587"/>
      <c r="K154" s="391"/>
      <c r="L154" s="392"/>
    </row>
    <row r="155" spans="2:12" ht="15.6" outlineLevel="2" x14ac:dyDescent="0.3">
      <c r="B155" s="389"/>
      <c r="C155" s="588" t="s">
        <v>87</v>
      </c>
      <c r="D155" s="588"/>
      <c r="E155" s="588" t="s">
        <v>418</v>
      </c>
      <c r="F155" s="588"/>
      <c r="G155" s="409"/>
      <c r="H155" s="589"/>
      <c r="I155" s="590"/>
      <c r="J155" s="591"/>
      <c r="K155" s="391"/>
      <c r="L155" s="392"/>
    </row>
    <row r="156" spans="2:12" ht="15.6" outlineLevel="2" x14ac:dyDescent="0.3">
      <c r="B156" s="389"/>
      <c r="C156" s="583" t="s">
        <v>89</v>
      </c>
      <c r="D156" s="583"/>
      <c r="E156" s="583" t="s">
        <v>419</v>
      </c>
      <c r="F156" s="583"/>
      <c r="G156" s="409"/>
      <c r="H156" s="584"/>
      <c r="I156" s="585"/>
      <c r="J156" s="586"/>
      <c r="K156" s="391"/>
      <c r="L156" s="392"/>
    </row>
    <row r="157" spans="2:12" ht="15.6" outlineLevel="2" x14ac:dyDescent="0.3">
      <c r="B157" s="389"/>
      <c r="C157" s="583" t="s">
        <v>91</v>
      </c>
      <c r="D157" s="583"/>
      <c r="E157" s="583" t="s">
        <v>420</v>
      </c>
      <c r="F157" s="583"/>
      <c r="G157" s="409"/>
      <c r="H157" s="584"/>
      <c r="I157" s="585"/>
      <c r="J157" s="586"/>
      <c r="K157" s="391"/>
      <c r="L157" s="392"/>
    </row>
    <row r="158" spans="2:12" ht="15.6" outlineLevel="2" x14ac:dyDescent="0.3">
      <c r="B158" s="389"/>
      <c r="C158" s="583" t="s">
        <v>93</v>
      </c>
      <c r="D158" s="583"/>
      <c r="E158" s="583" t="s">
        <v>421</v>
      </c>
      <c r="F158" s="583"/>
      <c r="G158" s="409"/>
      <c r="H158" s="584"/>
      <c r="I158" s="585"/>
      <c r="J158" s="586"/>
      <c r="K158" s="391"/>
      <c r="L158" s="392"/>
    </row>
    <row r="159" spans="2:12" ht="15.6" outlineLevel="2" x14ac:dyDescent="0.3">
      <c r="B159" s="389"/>
      <c r="C159" s="583" t="s">
        <v>95</v>
      </c>
      <c r="D159" s="583"/>
      <c r="E159" s="583" t="s">
        <v>422</v>
      </c>
      <c r="F159" s="583"/>
      <c r="G159" s="409"/>
      <c r="H159" s="584"/>
      <c r="I159" s="585"/>
      <c r="J159" s="586"/>
      <c r="K159" s="391"/>
      <c r="L159" s="392"/>
    </row>
    <row r="160" spans="2:12" ht="15.6" outlineLevel="2" x14ac:dyDescent="0.3">
      <c r="B160" s="389"/>
      <c r="C160" s="583" t="s">
        <v>96</v>
      </c>
      <c r="D160" s="583"/>
      <c r="E160" s="583" t="s">
        <v>423</v>
      </c>
      <c r="F160" s="583"/>
      <c r="G160" s="409"/>
      <c r="H160" s="584"/>
      <c r="I160" s="585"/>
      <c r="J160" s="586"/>
      <c r="K160" s="391"/>
      <c r="L160" s="392"/>
    </row>
    <row r="161" spans="2:12" ht="15.6" outlineLevel="2" x14ac:dyDescent="0.3">
      <c r="B161" s="389"/>
      <c r="C161" s="583" t="s">
        <v>97</v>
      </c>
      <c r="D161" s="583"/>
      <c r="E161" s="583" t="s">
        <v>424</v>
      </c>
      <c r="F161" s="583"/>
      <c r="G161" s="409"/>
      <c r="H161" s="584"/>
      <c r="I161" s="585"/>
      <c r="J161" s="586"/>
      <c r="K161" s="391"/>
      <c r="L161" s="392"/>
    </row>
    <row r="162" spans="2:12" ht="15.6" outlineLevel="2" x14ac:dyDescent="0.3">
      <c r="B162" s="389"/>
      <c r="C162" s="577" t="s">
        <v>98</v>
      </c>
      <c r="D162" s="577"/>
      <c r="E162" s="577" t="s">
        <v>425</v>
      </c>
      <c r="F162" s="577"/>
      <c r="G162" s="409"/>
      <c r="H162" s="578"/>
      <c r="I162" s="579"/>
      <c r="J162" s="580"/>
      <c r="K162" s="391"/>
      <c r="L162" s="392"/>
    </row>
    <row r="163" spans="2:12" ht="15.6" outlineLevel="2" x14ac:dyDescent="0.3">
      <c r="B163" s="389"/>
      <c r="C163" s="391"/>
      <c r="D163" s="391"/>
      <c r="E163" s="391"/>
      <c r="F163" s="391"/>
      <c r="G163" s="391"/>
      <c r="H163" s="391"/>
      <c r="I163" s="391"/>
      <c r="J163" s="391"/>
      <c r="K163" s="391"/>
      <c r="L163" s="392"/>
    </row>
    <row r="164" spans="2:12" ht="15.6" outlineLevel="2" x14ac:dyDescent="0.3">
      <c r="B164" s="389"/>
      <c r="C164" s="391"/>
      <c r="D164" s="391"/>
      <c r="E164" s="391"/>
      <c r="F164" s="391"/>
      <c r="G164" s="391"/>
      <c r="H164" s="573" t="str">
        <f>IF(ISTEXT(H160),IF(H160="Chintan Gaikwad","Correct","Incorrect, Check if Space is present ")," ")</f>
        <v xml:space="preserve"> </v>
      </c>
      <c r="I164" s="573"/>
      <c r="J164" s="573"/>
      <c r="K164" s="573"/>
      <c r="L164" s="392"/>
    </row>
    <row r="165" spans="2:12" ht="15.6" outlineLevel="2" x14ac:dyDescent="0.3">
      <c r="B165" s="389"/>
      <c r="C165" s="391"/>
      <c r="D165" s="391"/>
      <c r="E165" s="391"/>
      <c r="F165" s="391"/>
      <c r="G165" s="391"/>
      <c r="H165" s="391"/>
      <c r="I165" s="391"/>
      <c r="J165" s="391"/>
      <c r="K165" s="391"/>
      <c r="L165" s="392"/>
    </row>
    <row r="166" spans="2:12" ht="15.6" outlineLevel="2" x14ac:dyDescent="0.3">
      <c r="B166" s="414"/>
      <c r="C166" s="415"/>
      <c r="D166" s="415"/>
      <c r="E166" s="415"/>
      <c r="F166" s="415"/>
      <c r="G166" s="415"/>
      <c r="H166" s="415"/>
      <c r="I166" s="415"/>
      <c r="J166" s="415"/>
      <c r="K166" s="415"/>
      <c r="L166" s="416"/>
    </row>
    <row r="167" spans="2:12" ht="15.6" outlineLevel="1" x14ac:dyDescent="0.3"/>
    <row r="168" spans="2:12" ht="18" outlineLevel="1" x14ac:dyDescent="0.35">
      <c r="B168" s="417" t="s">
        <v>426</v>
      </c>
      <c r="C168" s="418"/>
      <c r="D168" s="418"/>
      <c r="E168" s="418"/>
      <c r="F168" s="418"/>
      <c r="G168" s="418"/>
      <c r="H168" s="418"/>
      <c r="I168" s="418"/>
      <c r="J168" s="418"/>
      <c r="K168" s="418"/>
      <c r="L168" s="436"/>
    </row>
    <row r="169" spans="2:12" s="388" customFormat="1" ht="4.2" outlineLevel="2" x14ac:dyDescent="0.15">
      <c r="B169" s="385"/>
      <c r="C169" s="386"/>
      <c r="D169" s="386"/>
      <c r="E169" s="386"/>
      <c r="F169" s="386"/>
      <c r="G169" s="386"/>
      <c r="H169" s="386"/>
      <c r="I169" s="386"/>
      <c r="J169" s="386"/>
      <c r="K169" s="386"/>
      <c r="L169" s="387"/>
    </row>
    <row r="170" spans="2:12" ht="15.6" outlineLevel="2" x14ac:dyDescent="0.3">
      <c r="B170" s="389"/>
      <c r="C170" s="394" t="s">
        <v>427</v>
      </c>
      <c r="D170" s="391"/>
      <c r="E170" s="391"/>
      <c r="F170" s="391"/>
      <c r="G170" s="391"/>
      <c r="H170" s="391"/>
      <c r="I170" s="391"/>
      <c r="J170" s="391"/>
      <c r="K170" s="391"/>
      <c r="L170" s="392"/>
    </row>
    <row r="171" spans="2:12" ht="15.6" outlineLevel="2" x14ac:dyDescent="0.3">
      <c r="B171" s="389"/>
      <c r="C171" s="391" t="s">
        <v>428</v>
      </c>
      <c r="D171" s="391"/>
      <c r="E171" s="391"/>
      <c r="F171" s="391"/>
      <c r="G171" s="391"/>
      <c r="H171" s="391"/>
      <c r="I171" s="391"/>
      <c r="J171" s="391"/>
      <c r="K171" s="391"/>
      <c r="L171" s="392"/>
    </row>
    <row r="172" spans="2:12" ht="15.6" outlineLevel="2" x14ac:dyDescent="0.3">
      <c r="B172" s="389"/>
      <c r="C172" s="391"/>
      <c r="D172" s="391"/>
      <c r="E172" s="391"/>
      <c r="F172" s="391"/>
      <c r="G172" s="391"/>
      <c r="H172" s="391"/>
      <c r="I172" s="391"/>
      <c r="J172" s="391"/>
      <c r="K172" s="391"/>
      <c r="L172" s="392"/>
    </row>
    <row r="173" spans="2:12" ht="15.6" outlineLevel="2" x14ac:dyDescent="0.3">
      <c r="B173" s="389"/>
      <c r="C173" s="581" t="s">
        <v>85</v>
      </c>
      <c r="D173" s="581"/>
      <c r="E173" s="445" t="s">
        <v>46</v>
      </c>
      <c r="F173" s="582" t="s">
        <v>429</v>
      </c>
      <c r="G173" s="582"/>
      <c r="H173" s="582"/>
      <c r="I173" s="582"/>
      <c r="J173" s="582"/>
      <c r="K173" s="582"/>
      <c r="L173" s="392"/>
    </row>
    <row r="174" spans="2:12" ht="15.6" outlineLevel="2" x14ac:dyDescent="0.3">
      <c r="B174" s="389"/>
      <c r="C174" s="446" t="s">
        <v>87</v>
      </c>
      <c r="D174" s="446"/>
      <c r="E174" s="440">
        <v>50</v>
      </c>
      <c r="F174" s="447"/>
      <c r="G174" s="448"/>
      <c r="H174" s="448"/>
      <c r="I174" s="448"/>
      <c r="J174" s="448"/>
      <c r="K174" s="449"/>
      <c r="L174" s="392"/>
    </row>
    <row r="175" spans="2:12" ht="15.6" outlineLevel="2" x14ac:dyDescent="0.3">
      <c r="B175" s="389"/>
      <c r="C175" s="399" t="s">
        <v>89</v>
      </c>
      <c r="D175" s="399"/>
      <c r="E175" s="391">
        <v>95</v>
      </c>
      <c r="F175" s="450"/>
      <c r="G175" s="451"/>
      <c r="H175" s="451"/>
      <c r="I175" s="451"/>
      <c r="J175" s="451"/>
      <c r="K175" s="452"/>
      <c r="L175" s="392"/>
    </row>
    <row r="176" spans="2:12" ht="15.6" outlineLevel="2" x14ac:dyDescent="0.3">
      <c r="B176" s="389"/>
      <c r="C176" s="399" t="s">
        <v>91</v>
      </c>
      <c r="D176" s="399"/>
      <c r="E176" s="391">
        <v>60</v>
      </c>
      <c r="F176" s="450"/>
      <c r="G176" s="451"/>
      <c r="H176" s="451"/>
      <c r="I176" s="451"/>
      <c r="J176" s="451"/>
      <c r="K176" s="452"/>
      <c r="L176" s="392"/>
    </row>
    <row r="177" spans="2:12" ht="15.6" outlineLevel="2" x14ac:dyDescent="0.3">
      <c r="B177" s="389"/>
      <c r="C177" s="399" t="s">
        <v>93</v>
      </c>
      <c r="D177" s="399"/>
      <c r="E177" s="391">
        <v>35</v>
      </c>
      <c r="F177" s="450"/>
      <c r="G177" s="451"/>
      <c r="H177" s="451"/>
      <c r="I177" s="451"/>
      <c r="J177" s="451"/>
      <c r="K177" s="452"/>
      <c r="L177" s="392"/>
    </row>
    <row r="178" spans="2:12" ht="15.6" outlineLevel="2" x14ac:dyDescent="0.3">
      <c r="B178" s="389"/>
      <c r="C178" s="399" t="s">
        <v>95</v>
      </c>
      <c r="D178" s="399"/>
      <c r="E178" s="391">
        <v>25</v>
      </c>
      <c r="F178" s="450"/>
      <c r="G178" s="451"/>
      <c r="H178" s="451"/>
      <c r="I178" s="451"/>
      <c r="J178" s="451"/>
      <c r="K178" s="452"/>
      <c r="L178" s="392"/>
    </row>
    <row r="179" spans="2:12" ht="15.6" outlineLevel="2" x14ac:dyDescent="0.3">
      <c r="B179" s="389"/>
      <c r="C179" s="453" t="s">
        <v>96</v>
      </c>
      <c r="D179" s="453"/>
      <c r="E179" s="415">
        <v>45</v>
      </c>
      <c r="F179" s="454"/>
      <c r="G179" s="455"/>
      <c r="H179" s="455"/>
      <c r="I179" s="455"/>
      <c r="J179" s="455"/>
      <c r="K179" s="456"/>
      <c r="L179" s="392"/>
    </row>
    <row r="180" spans="2:12" ht="15.6" outlineLevel="2" x14ac:dyDescent="0.3">
      <c r="B180" s="389"/>
      <c r="C180" s="399"/>
      <c r="D180" s="399"/>
      <c r="E180" s="391"/>
      <c r="F180" s="391"/>
      <c r="G180" s="391"/>
      <c r="H180" s="391"/>
      <c r="I180" s="391"/>
      <c r="J180" s="391"/>
      <c r="K180" s="391"/>
      <c r="L180" s="392"/>
    </row>
    <row r="181" spans="2:12" ht="15.6" outlineLevel="2" x14ac:dyDescent="0.3">
      <c r="B181" s="389"/>
      <c r="C181" s="399"/>
      <c r="D181" s="399"/>
      <c r="E181" s="391"/>
      <c r="F181" s="573" t="str">
        <f>IF(ISTEXT(F178),IF(F178="iiiiiiiiiiiiiiiiiiiiiiiii","Correct","Incorrect")," ")</f>
        <v xml:space="preserve"> </v>
      </c>
      <c r="G181" s="573"/>
      <c r="H181" s="573"/>
      <c r="I181" s="573"/>
      <c r="J181" s="573"/>
      <c r="K181" s="573"/>
      <c r="L181" s="392"/>
    </row>
    <row r="182" spans="2:12" ht="15.6" outlineLevel="2" x14ac:dyDescent="0.3">
      <c r="B182" s="414"/>
      <c r="C182" s="415"/>
      <c r="D182" s="415"/>
      <c r="E182" s="415"/>
      <c r="F182" s="415"/>
      <c r="G182" s="415"/>
      <c r="H182" s="415"/>
      <c r="I182" s="415"/>
      <c r="J182" s="415"/>
      <c r="K182" s="415"/>
      <c r="L182" s="416"/>
    </row>
    <row r="183" spans="2:12" ht="15.6" outlineLevel="1" x14ac:dyDescent="0.3"/>
    <row r="184" spans="2:12" ht="15.6" x14ac:dyDescent="0.3"/>
    <row r="185" spans="2:12" s="460" customFormat="1" ht="21" x14ac:dyDescent="0.4">
      <c r="B185" s="457" t="s">
        <v>325</v>
      </c>
      <c r="C185" s="458"/>
      <c r="D185" s="458"/>
      <c r="E185" s="458"/>
      <c r="F185" s="458"/>
      <c r="G185" s="458"/>
      <c r="H185" s="458"/>
      <c r="I185" s="458"/>
      <c r="J185" s="459"/>
      <c r="K185" s="459"/>
      <c r="L185" s="459"/>
    </row>
    <row r="186" spans="2:12" s="388" customFormat="1" ht="4.2" outlineLevel="1" x14ac:dyDescent="0.15">
      <c r="B186" s="461"/>
      <c r="C186" s="462"/>
      <c r="D186" s="462"/>
      <c r="E186" s="462"/>
      <c r="F186" s="462"/>
      <c r="G186" s="462"/>
      <c r="H186" s="462"/>
      <c r="I186" s="462"/>
      <c r="J186" s="462"/>
      <c r="K186" s="462"/>
      <c r="L186" s="463"/>
    </row>
    <row r="187" spans="2:12" ht="15.6" outlineLevel="1" x14ac:dyDescent="0.3">
      <c r="B187" s="558">
        <v>1</v>
      </c>
      <c r="C187" s="464" t="s">
        <v>430</v>
      </c>
      <c r="D187" s="465"/>
      <c r="E187" s="465"/>
      <c r="F187" s="465"/>
      <c r="G187" s="465"/>
      <c r="H187" s="465"/>
      <c r="I187" s="465"/>
      <c r="J187" s="465"/>
      <c r="K187" s="465"/>
      <c r="L187" s="466"/>
    </row>
    <row r="188" spans="2:12" ht="15.6" outlineLevel="1" x14ac:dyDescent="0.3">
      <c r="B188" s="558"/>
      <c r="C188" s="465" t="s">
        <v>428</v>
      </c>
      <c r="D188" s="465"/>
      <c r="E188" s="465"/>
      <c r="F188" s="465"/>
      <c r="G188" s="465"/>
      <c r="H188" s="465"/>
      <c r="I188" s="465"/>
      <c r="J188" s="465"/>
      <c r="K188" s="465"/>
      <c r="L188" s="466"/>
    </row>
    <row r="189" spans="2:12" ht="15.6" outlineLevel="1" x14ac:dyDescent="0.3">
      <c r="B189" s="467"/>
      <c r="C189" s="574" t="s">
        <v>431</v>
      </c>
      <c r="D189" s="574"/>
      <c r="E189" s="574"/>
      <c r="F189" s="465"/>
      <c r="G189" s="465"/>
      <c r="H189" s="421"/>
      <c r="I189" s="465" t="s">
        <v>432</v>
      </c>
      <c r="J189" s="465"/>
      <c r="K189" s="465"/>
      <c r="L189" s="466"/>
    </row>
    <row r="190" spans="2:12" ht="15.6" outlineLevel="1" x14ac:dyDescent="0.3">
      <c r="B190" s="467"/>
      <c r="C190" s="569" t="s">
        <v>433</v>
      </c>
      <c r="D190" s="569"/>
      <c r="E190" s="569"/>
      <c r="F190" s="569"/>
      <c r="G190" s="569"/>
      <c r="H190" s="567" t="str">
        <f>IF(H189="C","Align Text Vertically"," ")</f>
        <v xml:space="preserve"> </v>
      </c>
      <c r="I190" s="567"/>
      <c r="J190" s="567"/>
      <c r="K190" s="567"/>
      <c r="L190" s="468"/>
    </row>
    <row r="191" spans="2:12" ht="15.6" outlineLevel="1" x14ac:dyDescent="0.3">
      <c r="B191" s="467"/>
      <c r="C191" s="469" t="s">
        <v>434</v>
      </c>
      <c r="D191" s="469"/>
      <c r="E191" s="469"/>
      <c r="F191" s="469"/>
      <c r="G191" s="469"/>
      <c r="H191" s="469"/>
      <c r="I191" s="469"/>
      <c r="J191" s="469"/>
      <c r="K191" s="469"/>
      <c r="L191" s="466"/>
    </row>
    <row r="192" spans="2:12" ht="15.6" outlineLevel="1" x14ac:dyDescent="0.3">
      <c r="B192" s="467"/>
      <c r="C192" s="465"/>
      <c r="D192" s="465"/>
      <c r="E192" s="465"/>
      <c r="F192" s="465"/>
      <c r="G192" s="465"/>
      <c r="H192" s="465"/>
      <c r="I192" s="465"/>
      <c r="J192" s="465"/>
      <c r="K192" s="465"/>
      <c r="L192" s="466"/>
    </row>
    <row r="193" spans="2:12" ht="15.6" outlineLevel="1" x14ac:dyDescent="0.3">
      <c r="B193" s="467"/>
      <c r="C193" s="575" t="s">
        <v>85</v>
      </c>
      <c r="D193" s="575"/>
      <c r="E193" s="470" t="s">
        <v>46</v>
      </c>
      <c r="F193" s="576" t="s">
        <v>435</v>
      </c>
      <c r="G193" s="576"/>
      <c r="H193" s="576"/>
      <c r="I193" s="576"/>
      <c r="J193" s="576"/>
      <c r="K193" s="576"/>
      <c r="L193" s="466"/>
    </row>
    <row r="194" spans="2:12" ht="15.75" customHeight="1" outlineLevel="1" x14ac:dyDescent="0.3">
      <c r="B194" s="467"/>
      <c r="C194" s="471" t="s">
        <v>87</v>
      </c>
      <c r="D194" s="471"/>
      <c r="E194" s="472">
        <v>20</v>
      </c>
      <c r="F194" s="473"/>
      <c r="G194" s="473"/>
      <c r="H194" s="473"/>
      <c r="I194" s="473"/>
      <c r="J194" s="473"/>
      <c r="K194" s="474"/>
      <c r="L194" s="466"/>
    </row>
    <row r="195" spans="2:12" ht="15.6" outlineLevel="1" x14ac:dyDescent="0.3">
      <c r="B195" s="467"/>
      <c r="C195" s="475" t="s">
        <v>89</v>
      </c>
      <c r="D195" s="475"/>
      <c r="E195" s="466">
        <v>15</v>
      </c>
      <c r="F195" s="476"/>
      <c r="G195" s="476"/>
      <c r="H195" s="476"/>
      <c r="I195" s="476"/>
      <c r="J195" s="476"/>
      <c r="K195" s="477"/>
      <c r="L195" s="466"/>
    </row>
    <row r="196" spans="2:12" ht="15.6" outlineLevel="1" x14ac:dyDescent="0.3">
      <c r="B196" s="467"/>
      <c r="C196" s="475" t="s">
        <v>91</v>
      </c>
      <c r="D196" s="475"/>
      <c r="E196" s="466">
        <v>30</v>
      </c>
      <c r="F196" s="476"/>
      <c r="G196" s="476"/>
      <c r="H196" s="476"/>
      <c r="I196" s="476"/>
      <c r="J196" s="476"/>
      <c r="K196" s="477"/>
      <c r="L196" s="466"/>
    </row>
    <row r="197" spans="2:12" ht="15.6" outlineLevel="1" x14ac:dyDescent="0.3">
      <c r="B197" s="467"/>
      <c r="C197" s="475" t="s">
        <v>93</v>
      </c>
      <c r="D197" s="475"/>
      <c r="E197" s="466">
        <v>7</v>
      </c>
      <c r="F197" s="476"/>
      <c r="G197" s="476"/>
      <c r="H197" s="476"/>
      <c r="I197" s="476"/>
      <c r="J197" s="476"/>
      <c r="K197" s="477"/>
      <c r="L197" s="466"/>
    </row>
    <row r="198" spans="2:12" ht="15.6" outlineLevel="1" x14ac:dyDescent="0.3">
      <c r="B198" s="467"/>
      <c r="C198" s="475" t="s">
        <v>95</v>
      </c>
      <c r="D198" s="475"/>
      <c r="E198" s="466">
        <v>19</v>
      </c>
      <c r="F198" s="476"/>
      <c r="G198" s="476"/>
      <c r="H198" s="476"/>
      <c r="I198" s="476"/>
      <c r="J198" s="476"/>
      <c r="K198" s="477"/>
      <c r="L198" s="466"/>
    </row>
    <row r="199" spans="2:12" ht="15.6" outlineLevel="1" x14ac:dyDescent="0.3">
      <c r="B199" s="467"/>
      <c r="C199" s="478" t="s">
        <v>96</v>
      </c>
      <c r="D199" s="478"/>
      <c r="E199" s="479">
        <v>13</v>
      </c>
      <c r="F199" s="480"/>
      <c r="G199" s="480"/>
      <c r="H199" s="480"/>
      <c r="I199" s="480"/>
      <c r="J199" s="480"/>
      <c r="K199" s="481"/>
      <c r="L199" s="466"/>
    </row>
    <row r="200" spans="2:12" ht="15.6" outlineLevel="1" x14ac:dyDescent="0.3">
      <c r="B200" s="467"/>
      <c r="C200" s="465"/>
      <c r="D200" s="465"/>
      <c r="E200" s="465"/>
      <c r="F200" s="464" t="s">
        <v>87</v>
      </c>
      <c r="G200" s="464" t="s">
        <v>89</v>
      </c>
      <c r="H200" s="464" t="s">
        <v>91</v>
      </c>
      <c r="I200" s="464" t="s">
        <v>93</v>
      </c>
      <c r="J200" s="464" t="s">
        <v>95</v>
      </c>
      <c r="K200" s="464" t="s">
        <v>96</v>
      </c>
      <c r="L200" s="466"/>
    </row>
    <row r="201" spans="2:12" ht="15.6" outlineLevel="1" x14ac:dyDescent="0.3">
      <c r="B201" s="467"/>
      <c r="C201" s="465"/>
      <c r="D201" s="465"/>
      <c r="E201" s="465"/>
      <c r="F201" s="465"/>
      <c r="G201" s="465"/>
      <c r="H201" s="465"/>
      <c r="I201" s="465"/>
      <c r="J201" s="465"/>
      <c r="K201" s="465"/>
      <c r="L201" s="466"/>
    </row>
    <row r="202" spans="2:12" ht="15.6" outlineLevel="1" x14ac:dyDescent="0.3">
      <c r="B202" s="467"/>
      <c r="C202" s="465"/>
      <c r="D202" s="465"/>
      <c r="E202" s="465"/>
      <c r="F202" s="567" t="str">
        <f>IF(AND(OR(ISTEXT(I194),ISTEXT(I199)),OR(ISTEXT(F194),ISTEXT(F199)),OR(ISTEXT(K194),ISTEXT(K199))),IF(OR(I194="IIIIIII",I199="IIIIIII"),"Correct","Incorrect")," ")</f>
        <v xml:space="preserve"> </v>
      </c>
      <c r="G202" s="567"/>
      <c r="H202" s="567"/>
      <c r="I202" s="567"/>
      <c r="J202" s="567"/>
      <c r="K202" s="567"/>
      <c r="L202" s="466"/>
    </row>
    <row r="203" spans="2:12" ht="15.6" outlineLevel="1" x14ac:dyDescent="0.3">
      <c r="B203" s="467"/>
      <c r="C203" s="465"/>
      <c r="D203" s="465"/>
      <c r="E203" s="465"/>
      <c r="F203" s="465"/>
      <c r="G203" s="465"/>
      <c r="H203" s="465"/>
      <c r="I203" s="465"/>
      <c r="J203" s="465"/>
      <c r="K203" s="465"/>
      <c r="L203" s="466"/>
    </row>
    <row r="204" spans="2:12" ht="15.6" outlineLevel="1" x14ac:dyDescent="0.3">
      <c r="B204" s="467"/>
      <c r="C204" s="465"/>
      <c r="D204" s="465"/>
      <c r="E204" s="465"/>
      <c r="F204" s="465"/>
      <c r="G204" s="465"/>
      <c r="H204" s="465"/>
      <c r="I204" s="465"/>
      <c r="J204" s="465"/>
      <c r="K204" s="465"/>
      <c r="L204" s="466"/>
    </row>
    <row r="205" spans="2:12" ht="15.6" outlineLevel="1" x14ac:dyDescent="0.3">
      <c r="B205" s="558">
        <v>2</v>
      </c>
      <c r="C205" s="464" t="s">
        <v>436</v>
      </c>
      <c r="D205" s="465"/>
      <c r="E205" s="465"/>
      <c r="F205" s="465"/>
      <c r="G205" s="465"/>
      <c r="H205" s="465"/>
      <c r="I205" s="465"/>
      <c r="J205" s="465"/>
      <c r="K205" s="465"/>
      <c r="L205" s="466"/>
    </row>
    <row r="206" spans="2:12" ht="15.6" outlineLevel="1" x14ac:dyDescent="0.3">
      <c r="B206" s="558"/>
      <c r="C206" s="465" t="s">
        <v>437</v>
      </c>
      <c r="D206" s="465"/>
      <c r="E206" s="465"/>
      <c r="F206" s="465"/>
      <c r="G206" s="465"/>
      <c r="H206" s="465"/>
      <c r="I206" s="465"/>
      <c r="J206" s="465"/>
      <c r="K206" s="465"/>
      <c r="L206" s="466"/>
    </row>
    <row r="207" spans="2:12" ht="15.6" outlineLevel="1" x14ac:dyDescent="0.3">
      <c r="B207" s="467"/>
      <c r="C207" s="569" t="s">
        <v>438</v>
      </c>
      <c r="D207" s="569"/>
      <c r="E207" s="569"/>
      <c r="F207" s="569"/>
      <c r="G207" s="569"/>
      <c r="H207" s="569"/>
      <c r="I207" s="569"/>
      <c r="J207" s="569"/>
      <c r="K207" s="465"/>
      <c r="L207" s="466"/>
    </row>
    <row r="208" spans="2:12" ht="15.6" outlineLevel="1" x14ac:dyDescent="0.3">
      <c r="B208" s="467"/>
      <c r="C208" s="465"/>
      <c r="D208" s="465"/>
      <c r="E208" s="465"/>
      <c r="F208" s="465"/>
      <c r="G208" s="465"/>
      <c r="H208" s="465"/>
      <c r="I208" s="465"/>
      <c r="J208" s="465"/>
      <c r="K208" s="465"/>
      <c r="L208" s="466"/>
    </row>
    <row r="209" spans="2:12" ht="18" outlineLevel="1" x14ac:dyDescent="0.35">
      <c r="B209" s="467"/>
      <c r="C209" s="465"/>
      <c r="D209" s="465"/>
      <c r="E209" s="465"/>
      <c r="F209" s="570" t="s">
        <v>439</v>
      </c>
      <c r="G209" s="570"/>
      <c r="H209" s="571"/>
      <c r="I209" s="465"/>
      <c r="J209" s="570" t="s">
        <v>440</v>
      </c>
      <c r="K209" s="570"/>
      <c r="L209" s="571"/>
    </row>
    <row r="210" spans="2:12" ht="15.6" outlineLevel="1" x14ac:dyDescent="0.3">
      <c r="B210" s="467"/>
      <c r="C210" s="465"/>
      <c r="D210" s="465"/>
      <c r="E210" s="465"/>
      <c r="F210" s="566" t="s">
        <v>397</v>
      </c>
      <c r="G210" s="566" t="s">
        <v>441</v>
      </c>
      <c r="H210" s="566" t="s">
        <v>442</v>
      </c>
      <c r="I210" s="465"/>
      <c r="J210" s="566" t="s">
        <v>397</v>
      </c>
      <c r="K210" s="566" t="s">
        <v>441</v>
      </c>
      <c r="L210" s="566" t="s">
        <v>442</v>
      </c>
    </row>
    <row r="211" spans="2:12" ht="15.75" customHeight="1" outlineLevel="1" x14ac:dyDescent="0.3">
      <c r="B211" s="467"/>
      <c r="C211" s="482" t="s">
        <v>85</v>
      </c>
      <c r="D211" s="478"/>
      <c r="E211" s="483"/>
      <c r="F211" s="566"/>
      <c r="G211" s="566"/>
      <c r="H211" s="572"/>
      <c r="I211" s="465"/>
      <c r="J211" s="566"/>
      <c r="K211" s="566"/>
      <c r="L211" s="566"/>
    </row>
    <row r="212" spans="2:12" ht="15.6" outlineLevel="1" x14ac:dyDescent="0.3">
      <c r="B212" s="467"/>
      <c r="C212" s="484" t="s">
        <v>443</v>
      </c>
      <c r="D212" s="484"/>
      <c r="E212" s="484"/>
      <c r="F212" s="485"/>
      <c r="G212" s="524"/>
      <c r="H212" s="487"/>
      <c r="I212" s="465"/>
      <c r="J212" s="485"/>
      <c r="K212" s="486"/>
      <c r="L212" s="487"/>
    </row>
    <row r="213" spans="2:12" ht="15.6" outlineLevel="1" x14ac:dyDescent="0.3">
      <c r="B213" s="467"/>
      <c r="C213" s="484" t="s">
        <v>444</v>
      </c>
      <c r="D213" s="484"/>
      <c r="E213" s="484"/>
      <c r="F213" s="488"/>
      <c r="G213" s="525"/>
      <c r="H213" s="490"/>
      <c r="I213" s="465"/>
      <c r="J213" s="488"/>
      <c r="K213" s="489"/>
      <c r="L213" s="490"/>
    </row>
    <row r="214" spans="2:12" ht="15.6" outlineLevel="1" x14ac:dyDescent="0.3">
      <c r="B214" s="467"/>
      <c r="C214" s="484" t="s">
        <v>445</v>
      </c>
      <c r="D214" s="484"/>
      <c r="E214" s="484"/>
      <c r="F214" s="488"/>
      <c r="G214" s="525"/>
      <c r="H214" s="490"/>
      <c r="I214" s="465"/>
      <c r="J214" s="488"/>
      <c r="K214" s="489"/>
      <c r="L214" s="490"/>
    </row>
    <row r="215" spans="2:12" ht="15.6" outlineLevel="1" x14ac:dyDescent="0.3">
      <c r="B215" s="467"/>
      <c r="C215" s="484" t="s">
        <v>446</v>
      </c>
      <c r="D215" s="484"/>
      <c r="E215" s="484"/>
      <c r="F215" s="488"/>
      <c r="G215" s="525"/>
      <c r="H215" s="490"/>
      <c r="I215" s="465"/>
      <c r="J215" s="488"/>
      <c r="K215" s="489"/>
      <c r="L215" s="490"/>
    </row>
    <row r="216" spans="2:12" ht="15.6" outlineLevel="1" x14ac:dyDescent="0.3">
      <c r="B216" s="467"/>
      <c r="C216" s="484" t="s">
        <v>447</v>
      </c>
      <c r="D216" s="484"/>
      <c r="E216" s="484"/>
      <c r="F216" s="488"/>
      <c r="G216" s="525"/>
      <c r="H216" s="490"/>
      <c r="I216" s="465"/>
      <c r="J216" s="488"/>
      <c r="K216" s="489"/>
      <c r="L216" s="490"/>
    </row>
    <row r="217" spans="2:12" ht="15.6" outlineLevel="1" x14ac:dyDescent="0.3">
      <c r="B217" s="467"/>
      <c r="C217" s="491" t="s">
        <v>448</v>
      </c>
      <c r="D217" s="491"/>
      <c r="E217" s="492"/>
      <c r="F217" s="493"/>
      <c r="G217" s="526"/>
      <c r="H217" s="495"/>
      <c r="I217" s="465"/>
      <c r="J217" s="493"/>
      <c r="K217" s="494"/>
      <c r="L217" s="495"/>
    </row>
    <row r="218" spans="2:12" ht="15.6" outlineLevel="1" x14ac:dyDescent="0.3">
      <c r="B218" s="467"/>
      <c r="C218" s="465"/>
      <c r="D218" s="465"/>
      <c r="E218" s="465"/>
      <c r="F218" s="465"/>
      <c r="G218" s="465"/>
      <c r="H218" s="465"/>
      <c r="I218" s="465"/>
      <c r="J218" s="465"/>
      <c r="K218" s="465"/>
      <c r="L218" s="466"/>
    </row>
    <row r="219" spans="2:12" ht="15.6" outlineLevel="1" x14ac:dyDescent="0.3">
      <c r="B219" s="467"/>
      <c r="C219" s="567" t="str">
        <f>IF(AND(ISTEXT(F215),ISTEXT(G215),ISTEXT(H215)),IF(AND(F215="Lokesh",G215="Kali",H215="Jha"),"All Correct",IF(AND(F215="Lokesh",G215="Kali"),"Incorrect, Only First &amp; Middle Names are correct",IF(AND(F215="Lokesh",H215="Jha"),"Incorrect, Only First and Last Names are Correct","Incorrect")))," ")</f>
        <v xml:space="preserve"> </v>
      </c>
      <c r="D219" s="567"/>
      <c r="E219" s="567"/>
      <c r="F219" s="567"/>
      <c r="G219" s="567"/>
      <c r="H219" s="567"/>
      <c r="I219" s="567"/>
      <c r="J219" s="567"/>
      <c r="K219" s="465"/>
      <c r="L219" s="466"/>
    </row>
    <row r="220" spans="2:12" ht="15.6" outlineLevel="1" x14ac:dyDescent="0.3">
      <c r="B220" s="467"/>
      <c r="C220" s="496"/>
      <c r="D220" s="496"/>
      <c r="E220" s="496"/>
      <c r="F220" s="496"/>
      <c r="G220" s="496"/>
      <c r="H220" s="496"/>
      <c r="I220" s="496"/>
      <c r="J220" s="496"/>
      <c r="K220" s="465"/>
      <c r="L220" s="466"/>
    </row>
    <row r="221" spans="2:12" ht="15.6" outlineLevel="1" x14ac:dyDescent="0.3">
      <c r="B221" s="467"/>
      <c r="C221" s="496"/>
      <c r="D221" s="496"/>
      <c r="E221" s="496"/>
      <c r="F221" s="496"/>
      <c r="G221" s="496"/>
      <c r="H221" s="496"/>
      <c r="I221" s="496"/>
      <c r="J221" s="496"/>
      <c r="K221" s="465"/>
      <c r="L221" s="466"/>
    </row>
    <row r="222" spans="2:12" ht="15.6" outlineLevel="1" x14ac:dyDescent="0.3">
      <c r="B222" s="558">
        <v>3</v>
      </c>
      <c r="C222" s="497" t="s">
        <v>449</v>
      </c>
      <c r="D222" s="496"/>
      <c r="E222" s="496"/>
      <c r="F222" s="496"/>
      <c r="G222" s="496"/>
      <c r="H222" s="496"/>
      <c r="I222" s="496"/>
      <c r="J222" s="496"/>
      <c r="K222" s="465"/>
      <c r="L222" s="466"/>
    </row>
    <row r="223" spans="2:12" ht="15.6" outlineLevel="1" x14ac:dyDescent="0.3">
      <c r="B223" s="558"/>
      <c r="C223" s="475" t="s">
        <v>450</v>
      </c>
      <c r="D223" s="496"/>
      <c r="E223" s="496"/>
      <c r="F223" s="496"/>
      <c r="G223" s="496"/>
      <c r="H223" s="496"/>
      <c r="I223" s="496"/>
      <c r="J223" s="496"/>
      <c r="K223" s="465"/>
      <c r="L223" s="466"/>
    </row>
    <row r="224" spans="2:12" ht="15.6" outlineLevel="1" x14ac:dyDescent="0.3">
      <c r="B224" s="467"/>
      <c r="C224" s="475" t="s">
        <v>451</v>
      </c>
      <c r="D224" s="496"/>
      <c r="E224" s="496"/>
      <c r="F224" s="496"/>
      <c r="G224" s="496"/>
      <c r="H224" s="496"/>
      <c r="I224" s="496"/>
      <c r="J224" s="496"/>
      <c r="K224" s="465"/>
      <c r="L224" s="466"/>
    </row>
    <row r="225" spans="2:12" ht="15.6" outlineLevel="1" x14ac:dyDescent="0.3">
      <c r="B225" s="467"/>
      <c r="C225" s="475"/>
      <c r="D225" s="496"/>
      <c r="E225" s="496"/>
      <c r="F225" s="496"/>
      <c r="G225" s="496"/>
      <c r="H225" s="496"/>
      <c r="I225" s="496"/>
      <c r="J225" s="496"/>
      <c r="K225" s="465"/>
      <c r="L225" s="466"/>
    </row>
    <row r="226" spans="2:12" ht="15.6" outlineLevel="1" x14ac:dyDescent="0.3">
      <c r="B226" s="467"/>
      <c r="C226" s="475"/>
      <c r="D226" s="496"/>
      <c r="E226" s="496"/>
      <c r="F226" s="496"/>
      <c r="G226" s="566" t="s">
        <v>452</v>
      </c>
      <c r="H226" s="566"/>
      <c r="I226" s="566" t="s">
        <v>398</v>
      </c>
      <c r="J226" s="566" t="s">
        <v>453</v>
      </c>
      <c r="K226" s="568" t="s">
        <v>454</v>
      </c>
      <c r="L226" s="466"/>
    </row>
    <row r="227" spans="2:12" ht="15.6" outlineLevel="1" x14ac:dyDescent="0.3">
      <c r="B227" s="467"/>
      <c r="C227" s="482" t="s">
        <v>85</v>
      </c>
      <c r="D227" s="478"/>
      <c r="E227" s="478"/>
      <c r="F227" s="498"/>
      <c r="G227" s="566"/>
      <c r="H227" s="566"/>
      <c r="I227" s="566"/>
      <c r="J227" s="566"/>
      <c r="K227" s="568"/>
      <c r="L227" s="466"/>
    </row>
    <row r="228" spans="2:12" ht="15.6" outlineLevel="1" x14ac:dyDescent="0.3">
      <c r="B228" s="467"/>
      <c r="C228" s="465" t="s">
        <v>455</v>
      </c>
      <c r="D228" s="465"/>
      <c r="E228" s="465"/>
      <c r="F228" s="496"/>
      <c r="G228" s="560"/>
      <c r="H228" s="561"/>
      <c r="I228" s="499"/>
      <c r="J228" s="500"/>
      <c r="K228" s="501"/>
      <c r="L228" s="466"/>
    </row>
    <row r="229" spans="2:12" ht="15.6" outlineLevel="1" x14ac:dyDescent="0.3">
      <c r="B229" s="467"/>
      <c r="C229" s="465" t="s">
        <v>456</v>
      </c>
      <c r="D229" s="465"/>
      <c r="E229" s="465"/>
      <c r="F229" s="496"/>
      <c r="G229" s="562"/>
      <c r="H229" s="563"/>
      <c r="I229" s="502"/>
      <c r="J229" s="503"/>
      <c r="K229" s="504"/>
      <c r="L229" s="466"/>
    </row>
    <row r="230" spans="2:12" ht="15.6" outlineLevel="1" x14ac:dyDescent="0.3">
      <c r="B230" s="467"/>
      <c r="C230" s="465" t="s">
        <v>457</v>
      </c>
      <c r="D230" s="465"/>
      <c r="E230" s="465"/>
      <c r="F230" s="496"/>
      <c r="G230" s="562"/>
      <c r="H230" s="563"/>
      <c r="I230" s="502"/>
      <c r="J230" s="503"/>
      <c r="K230" s="504"/>
      <c r="L230" s="466"/>
    </row>
    <row r="231" spans="2:12" ht="15.6" outlineLevel="1" x14ac:dyDescent="0.3">
      <c r="B231" s="467"/>
      <c r="C231" s="465" t="s">
        <v>458</v>
      </c>
      <c r="D231" s="465"/>
      <c r="E231" s="465"/>
      <c r="F231" s="496"/>
      <c r="G231" s="562"/>
      <c r="H231" s="563"/>
      <c r="I231" s="502"/>
      <c r="J231" s="503"/>
      <c r="K231" s="504"/>
      <c r="L231" s="466"/>
    </row>
    <row r="232" spans="2:12" ht="15.6" outlineLevel="1" x14ac:dyDescent="0.3">
      <c r="B232" s="467"/>
      <c r="C232" s="465" t="s">
        <v>459</v>
      </c>
      <c r="D232" s="465"/>
      <c r="E232" s="465"/>
      <c r="F232" s="496"/>
      <c r="G232" s="562"/>
      <c r="H232" s="563"/>
      <c r="I232" s="502"/>
      <c r="J232" s="503"/>
      <c r="K232" s="504"/>
      <c r="L232" s="466"/>
    </row>
    <row r="233" spans="2:12" ht="15.6" outlineLevel="1" x14ac:dyDescent="0.3">
      <c r="B233" s="467"/>
      <c r="C233" s="505" t="s">
        <v>460</v>
      </c>
      <c r="D233" s="505"/>
      <c r="E233" s="505"/>
      <c r="F233" s="498"/>
      <c r="G233" s="564"/>
      <c r="H233" s="565"/>
      <c r="I233" s="506"/>
      <c r="J233" s="507"/>
      <c r="K233" s="508"/>
      <c r="L233" s="466"/>
    </row>
    <row r="234" spans="2:12" ht="15.6" outlineLevel="1" x14ac:dyDescent="0.3">
      <c r="B234" s="467"/>
      <c r="C234" s="496"/>
      <c r="D234" s="496"/>
      <c r="E234" s="496"/>
      <c r="F234" s="496"/>
      <c r="G234" s="496"/>
      <c r="H234" s="496"/>
      <c r="I234" s="496"/>
      <c r="J234" s="496"/>
      <c r="K234" s="465"/>
      <c r="L234" s="466"/>
    </row>
    <row r="235" spans="2:12" ht="15.6" outlineLevel="1" x14ac:dyDescent="0.3">
      <c r="B235" s="467"/>
      <c r="C235" s="496"/>
      <c r="D235" s="496"/>
      <c r="E235" s="496"/>
      <c r="F235" s="496"/>
      <c r="G235" s="557" t="str">
        <f>IF(ISTEXT(G233),IF(G233="Chintan Ram","First and Middle Names are Correct","First and Middle Names are Incorrect")," ")</f>
        <v xml:space="preserve"> </v>
      </c>
      <c r="H235" s="557"/>
      <c r="I235" s="557"/>
      <c r="J235" s="557"/>
      <c r="K235" s="557"/>
      <c r="L235" s="466"/>
    </row>
    <row r="236" spans="2:12" ht="15.6" outlineLevel="1" x14ac:dyDescent="0.3">
      <c r="B236" s="467"/>
      <c r="C236" s="496"/>
      <c r="D236" s="496"/>
      <c r="E236" s="496"/>
      <c r="F236" s="496"/>
      <c r="G236" s="557" t="str">
        <f>IF(ISTEXT(I233),IF(I233="Gaikwad","Last Names are Correct","Last Names are Incorrect")," ")</f>
        <v xml:space="preserve"> </v>
      </c>
      <c r="H236" s="557"/>
      <c r="I236" s="557"/>
      <c r="J236" s="557"/>
      <c r="K236" s="557"/>
      <c r="L236" s="466"/>
    </row>
    <row r="237" spans="2:12" ht="15.6" outlineLevel="1" x14ac:dyDescent="0.3">
      <c r="B237" s="467"/>
      <c r="C237" s="496"/>
      <c r="D237" s="496"/>
      <c r="E237" s="496"/>
      <c r="F237" s="496"/>
      <c r="G237" s="557" t="str">
        <f>IF(ISTEXT(J233),IF(J233="Opr","Department Names are Correct","Department Names are Incorrect")," ")</f>
        <v xml:space="preserve"> </v>
      </c>
      <c r="H237" s="557"/>
      <c r="I237" s="557"/>
      <c r="J237" s="557"/>
      <c r="K237" s="557"/>
      <c r="L237" s="466"/>
    </row>
    <row r="238" spans="2:12" ht="15.6" outlineLevel="1" x14ac:dyDescent="0.3">
      <c r="B238" s="467"/>
      <c r="C238" s="496"/>
      <c r="D238" s="496"/>
      <c r="E238" s="496"/>
      <c r="F238" s="496"/>
      <c r="G238" s="557" t="str">
        <f>IF(ISTEXT(K233),IF(K233="0057","Employee Codes are Correct","Employee Codes are Incorrect")," ")</f>
        <v xml:space="preserve"> </v>
      </c>
      <c r="H238" s="557"/>
      <c r="I238" s="557"/>
      <c r="J238" s="557"/>
      <c r="K238" s="557"/>
      <c r="L238" s="466"/>
    </row>
    <row r="239" spans="2:12" ht="15.6" outlineLevel="1" x14ac:dyDescent="0.3">
      <c r="B239" s="467"/>
      <c r="C239" s="496"/>
      <c r="D239" s="496"/>
      <c r="E239" s="496"/>
      <c r="F239" s="496"/>
      <c r="G239" s="496"/>
      <c r="H239" s="496"/>
      <c r="I239" s="496"/>
      <c r="J239" s="496"/>
      <c r="K239" s="465"/>
      <c r="L239" s="466"/>
    </row>
    <row r="240" spans="2:12" ht="15.6" outlineLevel="1" x14ac:dyDescent="0.3">
      <c r="B240" s="558">
        <v>4</v>
      </c>
      <c r="C240" s="509" t="s">
        <v>461</v>
      </c>
      <c r="D240" s="496"/>
      <c r="E240" s="496"/>
      <c r="F240" s="496"/>
      <c r="G240" s="496"/>
      <c r="H240" s="496"/>
      <c r="I240" s="496"/>
      <c r="J240" s="496"/>
      <c r="K240" s="465"/>
      <c r="L240" s="466"/>
    </row>
    <row r="241" spans="2:12" ht="15.6" outlineLevel="1" x14ac:dyDescent="0.3">
      <c r="B241" s="558"/>
      <c r="C241" s="509"/>
      <c r="D241" s="496"/>
      <c r="E241" s="496"/>
      <c r="F241" s="496"/>
      <c r="G241" s="496"/>
      <c r="H241" s="496"/>
      <c r="I241" s="496"/>
      <c r="J241" s="496"/>
      <c r="K241" s="465"/>
      <c r="L241" s="466"/>
    </row>
    <row r="242" spans="2:12" ht="15.6" outlineLevel="1" x14ac:dyDescent="0.3">
      <c r="B242" s="467"/>
      <c r="C242" s="510" t="s">
        <v>462</v>
      </c>
      <c r="D242" s="496"/>
      <c r="E242" s="496"/>
      <c r="F242" s="496"/>
      <c r="G242" s="496"/>
      <c r="H242" s="496"/>
      <c r="I242" s="496"/>
      <c r="J242" s="496"/>
      <c r="K242" s="465"/>
      <c r="L242" s="466"/>
    </row>
    <row r="243" spans="2:12" ht="15.6" outlineLevel="1" x14ac:dyDescent="0.3">
      <c r="B243" s="467"/>
      <c r="C243" s="559" t="s">
        <v>463</v>
      </c>
      <c r="D243" s="559"/>
      <c r="E243" s="559"/>
      <c r="F243" s="559"/>
      <c r="G243" s="559"/>
      <c r="H243" s="559"/>
      <c r="I243" s="559"/>
      <c r="J243" s="559"/>
      <c r="K243" s="465"/>
      <c r="L243" s="466"/>
    </row>
    <row r="244" spans="2:12" ht="15.6" outlineLevel="1" x14ac:dyDescent="0.3">
      <c r="B244" s="467"/>
      <c r="C244" s="559"/>
      <c r="D244" s="559"/>
      <c r="E244" s="559"/>
      <c r="F244" s="559"/>
      <c r="G244" s="559"/>
      <c r="H244" s="559"/>
      <c r="I244" s="559"/>
      <c r="J244" s="559"/>
      <c r="K244" s="465"/>
      <c r="L244" s="466"/>
    </row>
    <row r="245" spans="2:12" ht="15.6" outlineLevel="1" x14ac:dyDescent="0.3">
      <c r="B245" s="467"/>
      <c r="C245" s="511"/>
      <c r="D245" s="511"/>
      <c r="E245" s="511"/>
      <c r="F245" s="511"/>
      <c r="G245" s="511"/>
      <c r="H245" s="511"/>
      <c r="I245" s="511"/>
      <c r="J245" s="511"/>
      <c r="K245" s="465"/>
      <c r="L245" s="466"/>
    </row>
    <row r="246" spans="2:12" ht="15.6" outlineLevel="1" x14ac:dyDescent="0.3">
      <c r="B246" s="467"/>
      <c r="C246" s="511"/>
      <c r="D246" s="511"/>
      <c r="E246" s="511"/>
      <c r="F246" s="511"/>
      <c r="G246" s="511"/>
      <c r="H246" s="511"/>
      <c r="I246" s="511"/>
      <c r="J246" s="551" t="s">
        <v>464</v>
      </c>
      <c r="K246" s="551"/>
      <c r="L246" s="552"/>
    </row>
    <row r="247" spans="2:12" ht="15.6" outlineLevel="1" x14ac:dyDescent="0.3">
      <c r="B247" s="467"/>
      <c r="C247" s="482" t="s">
        <v>465</v>
      </c>
      <c r="D247" s="498"/>
      <c r="E247" s="498"/>
      <c r="F247" s="482" t="s">
        <v>466</v>
      </c>
      <c r="G247" s="498"/>
      <c r="H247" s="498"/>
      <c r="I247" s="496"/>
      <c r="J247" s="553"/>
      <c r="K247" s="553"/>
      <c r="L247" s="554"/>
    </row>
    <row r="248" spans="2:12" ht="15.6" outlineLevel="1" x14ac:dyDescent="0.3">
      <c r="B248" s="467"/>
      <c r="C248" s="475" t="s">
        <v>467</v>
      </c>
      <c r="D248" s="496"/>
      <c r="E248" s="496"/>
      <c r="F248" s="512"/>
      <c r="G248" s="513"/>
      <c r="H248" s="514"/>
      <c r="I248" s="496"/>
      <c r="J248" s="512"/>
      <c r="K248" s="513"/>
      <c r="L248" s="514"/>
    </row>
    <row r="249" spans="2:12" ht="15.6" outlineLevel="1" x14ac:dyDescent="0.3">
      <c r="B249" s="467"/>
      <c r="C249" s="515" t="s">
        <v>468</v>
      </c>
      <c r="D249" s="496"/>
      <c r="E249" s="496"/>
      <c r="F249" s="516"/>
      <c r="G249" s="517"/>
      <c r="H249" s="518"/>
      <c r="I249" s="496"/>
      <c r="J249" s="516"/>
      <c r="K249" s="517"/>
      <c r="L249" s="518"/>
    </row>
    <row r="250" spans="2:12" ht="15.6" outlineLevel="1" x14ac:dyDescent="0.3">
      <c r="B250" s="467"/>
      <c r="C250" s="515" t="s">
        <v>445</v>
      </c>
      <c r="D250" s="496"/>
      <c r="E250" s="496"/>
      <c r="F250" s="516"/>
      <c r="G250" s="517"/>
      <c r="H250" s="518"/>
      <c r="I250" s="496"/>
      <c r="J250" s="516"/>
      <c r="K250" s="517"/>
      <c r="L250" s="518"/>
    </row>
    <row r="251" spans="2:12" ht="15.6" outlineLevel="1" x14ac:dyDescent="0.3">
      <c r="B251" s="467"/>
      <c r="C251" s="515" t="s">
        <v>469</v>
      </c>
      <c r="D251" s="496"/>
      <c r="E251" s="496"/>
      <c r="F251" s="516"/>
      <c r="G251" s="517"/>
      <c r="H251" s="518"/>
      <c r="I251" s="496"/>
      <c r="J251" s="516"/>
      <c r="K251" s="517"/>
      <c r="L251" s="518"/>
    </row>
    <row r="252" spans="2:12" ht="15.6" outlineLevel="1" x14ac:dyDescent="0.3">
      <c r="B252" s="467"/>
      <c r="C252" s="515" t="s">
        <v>446</v>
      </c>
      <c r="D252" s="496"/>
      <c r="E252" s="496"/>
      <c r="F252" s="516"/>
      <c r="G252" s="517"/>
      <c r="H252" s="518"/>
      <c r="I252" s="496"/>
      <c r="J252" s="516"/>
      <c r="K252" s="517"/>
      <c r="L252" s="518"/>
    </row>
    <row r="253" spans="2:12" ht="15.6" outlineLevel="1" x14ac:dyDescent="0.3">
      <c r="B253" s="467"/>
      <c r="C253" s="515" t="s">
        <v>470</v>
      </c>
      <c r="D253" s="496"/>
      <c r="E253" s="496"/>
      <c r="F253" s="516"/>
      <c r="G253" s="517"/>
      <c r="H253" s="518"/>
      <c r="I253" s="496"/>
      <c r="J253" s="516"/>
      <c r="K253" s="517"/>
      <c r="L253" s="518"/>
    </row>
    <row r="254" spans="2:12" ht="15.6" outlineLevel="1" x14ac:dyDescent="0.3">
      <c r="B254" s="467"/>
      <c r="C254" s="515" t="s">
        <v>448</v>
      </c>
      <c r="D254" s="496"/>
      <c r="E254" s="496"/>
      <c r="F254" s="516"/>
      <c r="G254" s="517"/>
      <c r="H254" s="518"/>
      <c r="I254" s="496"/>
      <c r="J254" s="516"/>
      <c r="K254" s="517"/>
      <c r="L254" s="518"/>
    </row>
    <row r="255" spans="2:12" ht="15.6" outlineLevel="1" x14ac:dyDescent="0.3">
      <c r="B255" s="467"/>
      <c r="C255" s="475" t="s">
        <v>471</v>
      </c>
      <c r="D255" s="496"/>
      <c r="E255" s="496"/>
      <c r="F255" s="516"/>
      <c r="G255" s="517"/>
      <c r="H255" s="518"/>
      <c r="I255" s="496"/>
      <c r="J255" s="516"/>
      <c r="K255" s="517"/>
      <c r="L255" s="518"/>
    </row>
    <row r="256" spans="2:12" ht="15.6" outlineLevel="1" x14ac:dyDescent="0.3">
      <c r="B256" s="467"/>
      <c r="C256" s="475" t="s">
        <v>472</v>
      </c>
      <c r="D256" s="496"/>
      <c r="E256" s="496"/>
      <c r="F256" s="519"/>
      <c r="G256" s="520"/>
      <c r="H256" s="521"/>
      <c r="I256" s="496"/>
      <c r="J256" s="519"/>
      <c r="K256" s="520"/>
      <c r="L256" s="521"/>
    </row>
    <row r="257" spans="2:12" ht="15.6" outlineLevel="1" x14ac:dyDescent="0.3">
      <c r="B257" s="467"/>
      <c r="C257" s="475"/>
      <c r="D257" s="496"/>
      <c r="E257" s="496"/>
      <c r="F257" s="496"/>
      <c r="G257" s="496"/>
      <c r="H257" s="496"/>
      <c r="I257" s="496"/>
      <c r="J257" s="496"/>
      <c r="K257" s="465"/>
      <c r="L257" s="466"/>
    </row>
    <row r="258" spans="2:12" ht="15.6" outlineLevel="1" x14ac:dyDescent="0.3">
      <c r="B258" s="522"/>
      <c r="C258" s="510"/>
      <c r="D258" s="510"/>
      <c r="E258" s="510"/>
      <c r="F258" s="510"/>
      <c r="G258" s="510"/>
      <c r="H258" s="510"/>
      <c r="I258" s="496"/>
      <c r="J258" s="510"/>
      <c r="K258" s="465"/>
      <c r="L258" s="466"/>
    </row>
    <row r="259" spans="2:12" ht="15.6" outlineLevel="1" x14ac:dyDescent="0.3">
      <c r="B259" s="522"/>
      <c r="C259" s="510"/>
      <c r="D259" s="510"/>
      <c r="E259" s="510"/>
      <c r="F259" s="555" t="str">
        <f>IF(ISBLANK(F256)," ",IF(AND(F255="----Bala Shetty------",F253="R-a-h-u-l- P-a-w-a-r",F249="7801-9084-4263-1467"),"Correct","Incorrect"))</f>
        <v xml:space="preserve"> </v>
      </c>
      <c r="G259" s="555"/>
      <c r="H259" s="555"/>
      <c r="I259" s="510"/>
      <c r="J259" s="555" t="str">
        <f>IF(ISBLANK(J256)," ",IF(AND(J253="Rahul Pawar",J248="Sudhir Lahoti"),"Correct","Incorrect, Does 'Rahul Pawar' have space in between?"))</f>
        <v xml:space="preserve"> </v>
      </c>
      <c r="K259" s="555"/>
      <c r="L259" s="556"/>
    </row>
    <row r="260" spans="2:12" ht="15.6" outlineLevel="1" x14ac:dyDescent="0.3">
      <c r="B260" s="522"/>
      <c r="C260" s="510"/>
      <c r="D260" s="510"/>
      <c r="E260" s="510"/>
      <c r="F260" s="555"/>
      <c r="G260" s="555"/>
      <c r="H260" s="555"/>
      <c r="I260" s="510"/>
      <c r="J260" s="555"/>
      <c r="K260" s="555"/>
      <c r="L260" s="556"/>
    </row>
    <row r="261" spans="2:12" ht="15.6" outlineLevel="1" x14ac:dyDescent="0.3">
      <c r="B261" s="522"/>
      <c r="C261" s="510"/>
      <c r="D261" s="510"/>
      <c r="E261" s="510"/>
      <c r="F261" s="555"/>
      <c r="G261" s="555"/>
      <c r="H261" s="555"/>
      <c r="I261" s="510"/>
      <c r="J261" s="555"/>
      <c r="K261" s="555"/>
      <c r="L261" s="556"/>
    </row>
    <row r="262" spans="2:12" ht="15.6" outlineLevel="1" x14ac:dyDescent="0.3">
      <c r="B262" s="522"/>
      <c r="C262" s="510"/>
      <c r="D262" s="510"/>
      <c r="E262" s="510"/>
      <c r="F262" s="555"/>
      <c r="G262" s="555"/>
      <c r="H262" s="555"/>
      <c r="I262" s="510"/>
      <c r="J262" s="555"/>
      <c r="K262" s="555"/>
      <c r="L262" s="556"/>
    </row>
    <row r="263" spans="2:12" ht="15.6" outlineLevel="1" x14ac:dyDescent="0.3">
      <c r="B263" s="523"/>
      <c r="C263" s="505"/>
      <c r="D263" s="505"/>
      <c r="E263" s="505"/>
      <c r="F263" s="505"/>
      <c r="G263" s="505"/>
      <c r="H263" s="505"/>
      <c r="I263" s="505"/>
      <c r="J263" s="505"/>
      <c r="K263" s="505"/>
      <c r="L263" s="479"/>
    </row>
    <row r="264" spans="2:12" ht="15.6" x14ac:dyDescent="0.3"/>
    <row r="265" spans="2:12" ht="15.6" x14ac:dyDescent="0.3"/>
    <row r="266" spans="2:12" ht="15.6" hidden="1" x14ac:dyDescent="0.3"/>
    <row r="267" spans="2:12" ht="15.6" hidden="1" x14ac:dyDescent="0.3"/>
    <row r="268" spans="2:12" ht="15.6" hidden="1" x14ac:dyDescent="0.3"/>
  </sheetData>
  <sheetProtection formatCells="0" formatColumns="0" formatRows="0" insertColumns="0" insertRows="0" sort="0" autoFilter="0"/>
  <mergeCells count="226">
    <mergeCell ref="C16:D16"/>
    <mergeCell ref="C20:E20"/>
    <mergeCell ref="G20:H20"/>
    <mergeCell ref="C21:E21"/>
    <mergeCell ref="G21:H21"/>
    <mergeCell ref="C22:E22"/>
    <mergeCell ref="C26:E26"/>
    <mergeCell ref="G26:H26"/>
    <mergeCell ref="C27:E27"/>
    <mergeCell ref="C28:E28"/>
    <mergeCell ref="G28:H28"/>
    <mergeCell ref="I28:L29"/>
    <mergeCell ref="C29:E29"/>
    <mergeCell ref="G29:H29"/>
    <mergeCell ref="C23:E23"/>
    <mergeCell ref="C24:E24"/>
    <mergeCell ref="G24:H24"/>
    <mergeCell ref="I24:L25"/>
    <mergeCell ref="C25:E25"/>
    <mergeCell ref="G25:H25"/>
    <mergeCell ref="C34:E34"/>
    <mergeCell ref="G34:H34"/>
    <mergeCell ref="C35:E35"/>
    <mergeCell ref="C36:E36"/>
    <mergeCell ref="G36:H36"/>
    <mergeCell ref="I36:L37"/>
    <mergeCell ref="C37:E37"/>
    <mergeCell ref="G37:H37"/>
    <mergeCell ref="C30:E30"/>
    <mergeCell ref="G30:H30"/>
    <mergeCell ref="C31:E31"/>
    <mergeCell ref="C32:E32"/>
    <mergeCell ref="G32:H32"/>
    <mergeCell ref="I32:L33"/>
    <mergeCell ref="C33:E33"/>
    <mergeCell ref="G33:H33"/>
    <mergeCell ref="C42:E42"/>
    <mergeCell ref="G42:H42"/>
    <mergeCell ref="I42:L43"/>
    <mergeCell ref="C43:E43"/>
    <mergeCell ref="G43:H43"/>
    <mergeCell ref="C44:E44"/>
    <mergeCell ref="G44:H44"/>
    <mergeCell ref="C38:E38"/>
    <mergeCell ref="G38:H38"/>
    <mergeCell ref="C39:E39"/>
    <mergeCell ref="G39:K40"/>
    <mergeCell ref="C40:E40"/>
    <mergeCell ref="C41:E41"/>
    <mergeCell ref="I52:L53"/>
    <mergeCell ref="C53:E53"/>
    <mergeCell ref="G53:H53"/>
    <mergeCell ref="C45:E45"/>
    <mergeCell ref="G45:H45"/>
    <mergeCell ref="I45:L47"/>
    <mergeCell ref="C46:E46"/>
    <mergeCell ref="C47:E47"/>
    <mergeCell ref="C48:E48"/>
    <mergeCell ref="C54:E54"/>
    <mergeCell ref="C55:E55"/>
    <mergeCell ref="C56:E56"/>
    <mergeCell ref="C57:E57"/>
    <mergeCell ref="G57:H57"/>
    <mergeCell ref="C58:E58"/>
    <mergeCell ref="G58:H58"/>
    <mergeCell ref="C49:E49"/>
    <mergeCell ref="C50:E50"/>
    <mergeCell ref="C51:E51"/>
    <mergeCell ref="C52:E52"/>
    <mergeCell ref="G52:H52"/>
    <mergeCell ref="C63:E63"/>
    <mergeCell ref="C64:E64"/>
    <mergeCell ref="C65:E65"/>
    <mergeCell ref="G65:H65"/>
    <mergeCell ref="C66:E66"/>
    <mergeCell ref="G66:H66"/>
    <mergeCell ref="C59:E59"/>
    <mergeCell ref="C60:E60"/>
    <mergeCell ref="C61:E61"/>
    <mergeCell ref="G61:H61"/>
    <mergeCell ref="C62:E62"/>
    <mergeCell ref="G62:H62"/>
    <mergeCell ref="C71:E71"/>
    <mergeCell ref="C72:E72"/>
    <mergeCell ref="C73:E73"/>
    <mergeCell ref="C74:E74"/>
    <mergeCell ref="G74:H74"/>
    <mergeCell ref="C75:E75"/>
    <mergeCell ref="G75:H75"/>
    <mergeCell ref="C67:E67"/>
    <mergeCell ref="C68:E68"/>
    <mergeCell ref="C69:E69"/>
    <mergeCell ref="G69:H69"/>
    <mergeCell ref="C70:E70"/>
    <mergeCell ref="G70:H70"/>
    <mergeCell ref="C81:E81"/>
    <mergeCell ref="C83:E83"/>
    <mergeCell ref="G83:H83"/>
    <mergeCell ref="I83:L84"/>
    <mergeCell ref="C84:E84"/>
    <mergeCell ref="G84:H84"/>
    <mergeCell ref="C76:E76"/>
    <mergeCell ref="C77:E77"/>
    <mergeCell ref="C78:E78"/>
    <mergeCell ref="C79:E79"/>
    <mergeCell ref="G79:H79"/>
    <mergeCell ref="C80:E80"/>
    <mergeCell ref="G80:H80"/>
    <mergeCell ref="C88:E88"/>
    <mergeCell ref="G88:H88"/>
    <mergeCell ref="G89:K90"/>
    <mergeCell ref="C96:L97"/>
    <mergeCell ref="F99:G99"/>
    <mergeCell ref="H99:I99"/>
    <mergeCell ref="C85:E85"/>
    <mergeCell ref="G85:H85"/>
    <mergeCell ref="C86:E86"/>
    <mergeCell ref="G86:H86"/>
    <mergeCell ref="C87:E87"/>
    <mergeCell ref="G87:H87"/>
    <mergeCell ref="C102:D102"/>
    <mergeCell ref="F102:G102"/>
    <mergeCell ref="H102:I102"/>
    <mergeCell ref="C103:D103"/>
    <mergeCell ref="F103:G103"/>
    <mergeCell ref="H103:I103"/>
    <mergeCell ref="C100:D100"/>
    <mergeCell ref="F100:G100"/>
    <mergeCell ref="H100:I100"/>
    <mergeCell ref="C101:D101"/>
    <mergeCell ref="F101:G101"/>
    <mergeCell ref="H101:I101"/>
    <mergeCell ref="C106:D106"/>
    <mergeCell ref="F106:G106"/>
    <mergeCell ref="H106:I106"/>
    <mergeCell ref="C107:D107"/>
    <mergeCell ref="F107:G107"/>
    <mergeCell ref="H107:I107"/>
    <mergeCell ref="J103:L103"/>
    <mergeCell ref="C104:D104"/>
    <mergeCell ref="F104:G104"/>
    <mergeCell ref="H104:I104"/>
    <mergeCell ref="C105:D105"/>
    <mergeCell ref="F105:G105"/>
    <mergeCell ref="H105:I105"/>
    <mergeCell ref="C114:K120"/>
    <mergeCell ref="C126:K127"/>
    <mergeCell ref="F128:F129"/>
    <mergeCell ref="G128:G129"/>
    <mergeCell ref="C143:D143"/>
    <mergeCell ref="C149:J149"/>
    <mergeCell ref="F109:H109"/>
    <mergeCell ref="I109:L109"/>
    <mergeCell ref="C110:D112"/>
    <mergeCell ref="F110:H110"/>
    <mergeCell ref="I110:L110"/>
    <mergeCell ref="F112:K112"/>
    <mergeCell ref="C156:D156"/>
    <mergeCell ref="E156:F156"/>
    <mergeCell ref="H156:J156"/>
    <mergeCell ref="C157:D157"/>
    <mergeCell ref="E157:F157"/>
    <mergeCell ref="H157:J157"/>
    <mergeCell ref="C154:D154"/>
    <mergeCell ref="E154:F154"/>
    <mergeCell ref="H154:J154"/>
    <mergeCell ref="C155:D155"/>
    <mergeCell ref="E155:F155"/>
    <mergeCell ref="H155:J155"/>
    <mergeCell ref="C160:D160"/>
    <mergeCell ref="E160:F160"/>
    <mergeCell ref="H160:J160"/>
    <mergeCell ref="C161:D161"/>
    <mergeCell ref="E161:F161"/>
    <mergeCell ref="H161:J161"/>
    <mergeCell ref="C158:D158"/>
    <mergeCell ref="E158:F158"/>
    <mergeCell ref="H158:J158"/>
    <mergeCell ref="C159:D159"/>
    <mergeCell ref="E159:F159"/>
    <mergeCell ref="H159:J159"/>
    <mergeCell ref="F181:K181"/>
    <mergeCell ref="B187:B188"/>
    <mergeCell ref="C189:E189"/>
    <mergeCell ref="C190:G190"/>
    <mergeCell ref="H190:K190"/>
    <mergeCell ref="C193:D193"/>
    <mergeCell ref="F193:K193"/>
    <mergeCell ref="C162:D162"/>
    <mergeCell ref="E162:F162"/>
    <mergeCell ref="H162:J162"/>
    <mergeCell ref="H164:K164"/>
    <mergeCell ref="C173:D173"/>
    <mergeCell ref="F173:K173"/>
    <mergeCell ref="F202:K202"/>
    <mergeCell ref="B205:B206"/>
    <mergeCell ref="C207:J207"/>
    <mergeCell ref="F209:H209"/>
    <mergeCell ref="J209:L209"/>
    <mergeCell ref="F210:F211"/>
    <mergeCell ref="G210:G211"/>
    <mergeCell ref="H210:H211"/>
    <mergeCell ref="J210:J211"/>
    <mergeCell ref="K210:K211"/>
    <mergeCell ref="G228:H228"/>
    <mergeCell ref="G229:H229"/>
    <mergeCell ref="G230:H230"/>
    <mergeCell ref="G231:H231"/>
    <mergeCell ref="G232:H232"/>
    <mergeCell ref="G233:H233"/>
    <mergeCell ref="L210:L211"/>
    <mergeCell ref="C219:J219"/>
    <mergeCell ref="B222:B223"/>
    <mergeCell ref="G226:H227"/>
    <mergeCell ref="I226:I227"/>
    <mergeCell ref="J226:J227"/>
    <mergeCell ref="K226:K227"/>
    <mergeCell ref="J246:L247"/>
    <mergeCell ref="F259:H262"/>
    <mergeCell ref="J259:L262"/>
    <mergeCell ref="G235:K235"/>
    <mergeCell ref="G236:K236"/>
    <mergeCell ref="G237:K237"/>
    <mergeCell ref="G238:K238"/>
    <mergeCell ref="B240:B241"/>
    <mergeCell ref="C243:J244"/>
  </mergeCells>
  <conditionalFormatting sqref="F109">
    <cfRule type="beginsWith" dxfId="51" priority="15" operator="beginsWith" text="First">
      <formula>LEFT(F109,5)="First"</formula>
    </cfRule>
  </conditionalFormatting>
  <conditionalFormatting sqref="I109">
    <cfRule type="containsText" dxfId="50" priority="14" operator="containsText" text="Name">
      <formula>NOT(ISERROR(SEARCH("Name",I109)))</formula>
    </cfRule>
  </conditionalFormatting>
  <conditionalFormatting sqref="F110:H110">
    <cfRule type="containsText" dxfId="49" priority="13" operator="containsText" text=" =LEFT(C85,FIND(&quot; &quot;,C85)-1)">
      <formula>NOT(ISERROR(SEARCH(" =LEFT(C85,FIND("" "",C85)-1)",F110)))</formula>
    </cfRule>
  </conditionalFormatting>
  <conditionalFormatting sqref="I110:L110">
    <cfRule type="containsText" dxfId="48" priority="12" operator="containsText" text=" =RIGHT(C85,LEN(C85)-LEN(F85)-1)">
      <formula>NOT(ISERROR(SEARCH(" =RIGHT(C85,LEN(C85)-LEN(F85)-1)",I110)))</formula>
    </cfRule>
  </conditionalFormatting>
  <conditionalFormatting sqref="F112:K120">
    <cfRule type="containsText" dxfId="47" priority="11" operator="containsText" text="Combine">
      <formula>NOT(ISERROR(SEARCH("Combine",F112)))</formula>
    </cfRule>
  </conditionalFormatting>
  <conditionalFormatting sqref="J103:L103 H164:K164">
    <cfRule type="beginsWith" dxfId="46" priority="9" operator="beginsWith" text="Incorrect">
      <formula>LEFT(H103,9)="Incorrect"</formula>
    </cfRule>
    <cfRule type="containsText" dxfId="45" priority="10" operator="containsText" text="Correct">
      <formula>NOT(ISERROR(SEARCH("Correct",H103)))</formula>
    </cfRule>
  </conditionalFormatting>
  <conditionalFormatting sqref="H190:L190">
    <cfRule type="beginsWith" dxfId="44" priority="8" operator="beginsWith" text="Align">
      <formula>LEFT(H190,5)="Align"</formula>
    </cfRule>
  </conditionalFormatting>
  <conditionalFormatting sqref="C243:C248 C255:C262 D243:E262 F247:I256 C219:E226 H219:J225 I226:J226 C234:E242 F219:G242 H227:J242 F243:J246 G257:H258 J257:J259 J248:L256 I257:I262 F257:F259">
    <cfRule type="containsText" dxfId="43" priority="7" operator="containsText" text="Correct">
      <formula>NOT(ISERROR(SEARCH("Correct",C219)))</formula>
    </cfRule>
  </conditionalFormatting>
  <conditionalFormatting sqref="F202:K202">
    <cfRule type="beginsWith" dxfId="42" priority="5" operator="beginsWith" text="Incorrect">
      <formula>LEFT(F202,9)="Incorrect"</formula>
    </cfRule>
    <cfRule type="beginsWith" dxfId="41" priority="6" operator="beginsWith" text="Correct">
      <formula>LEFT(F202,7)="Correct"</formula>
    </cfRule>
  </conditionalFormatting>
  <conditionalFormatting sqref="F181:K181">
    <cfRule type="containsText" dxfId="40" priority="3" operator="containsText" text="Incorrect">
      <formula>NOT(ISERROR(SEARCH("Incorrect",F181)))</formula>
    </cfRule>
    <cfRule type="containsText" dxfId="39" priority="4" operator="containsText" text="Correct">
      <formula>NOT(ISERROR(SEARCH("Correct",F181)))</formula>
    </cfRule>
  </conditionalFormatting>
  <conditionalFormatting sqref="F259">
    <cfRule type="containsText" dxfId="38" priority="2" operator="containsText" text="Incorrect">
      <formula>NOT(ISERROR(SEARCH("Incorrect",F259)))</formula>
    </cfRule>
  </conditionalFormatting>
  <conditionalFormatting sqref="J259:L262">
    <cfRule type="containsText" dxfId="37" priority="1" operator="containsText" text="Incorrect">
      <formula>NOT(ISERROR(SEARCH("Incorrect",J259)))</formula>
    </cfRule>
  </conditionalFormatting>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58"/>
  <sheetViews>
    <sheetView showGridLines="0" zoomScale="82" zoomScaleNormal="82" workbookViewId="0">
      <pane ySplit="6" topLeftCell="A7" activePane="bottomLeft" state="frozen"/>
      <selection activeCell="N80" sqref="N80"/>
      <selection pane="bottomLeft" activeCell="I247" sqref="I247"/>
    </sheetView>
  </sheetViews>
  <sheetFormatPr defaultColWidth="0" defaultRowHeight="15" customHeight="1" zeroHeight="1" x14ac:dyDescent="0.3"/>
  <cols>
    <col min="1" max="2" width="9.109375" style="120" customWidth="1"/>
    <col min="3" max="18" width="9.44140625" style="120" customWidth="1"/>
    <col min="19" max="19" width="7.109375" style="120" customWidth="1"/>
    <col min="20" max="21" width="9.44140625" style="120" hidden="1" customWidth="1"/>
    <col min="22" max="22" width="11.6640625" style="120" hidden="1" customWidth="1"/>
    <col min="23" max="16384" width="9.109375" style="120" hidden="1"/>
  </cols>
  <sheetData>
    <row r="1" spans="1:23" s="117" customFormat="1" ht="14.4" x14ac:dyDescent="0.3"/>
    <row r="2" spans="1:23" s="117" customFormat="1" ht="14.4" x14ac:dyDescent="0.3"/>
    <row r="3" spans="1:23" s="117" customFormat="1" ht="14.4" x14ac:dyDescent="0.3"/>
    <row r="4" spans="1:23" s="117" customFormat="1" ht="14.4" x14ac:dyDescent="0.3"/>
    <row r="5" spans="1:23" s="117" customFormat="1" ht="14.4" x14ac:dyDescent="0.3"/>
    <row r="6" spans="1:23" s="117" customFormat="1" ht="45.75" customHeight="1" x14ac:dyDescent="0.3"/>
    <row r="7" spans="1:23" s="117" customFormat="1" ht="14.4" x14ac:dyDescent="0.3">
      <c r="A7" s="530" t="s">
        <v>0</v>
      </c>
      <c r="B7" s="530"/>
      <c r="C7" s="530"/>
    </row>
    <row r="8" spans="1:23" ht="15" customHeight="1" x14ac:dyDescent="0.3">
      <c r="A8" s="530"/>
      <c r="B8" s="530"/>
      <c r="C8" s="530"/>
      <c r="D8" s="118"/>
      <c r="E8" s="118"/>
      <c r="F8" s="118"/>
      <c r="G8" s="118"/>
      <c r="H8" s="118"/>
      <c r="I8" s="118"/>
      <c r="J8" s="118"/>
      <c r="K8" s="118"/>
      <c r="L8" s="118"/>
      <c r="M8" s="118"/>
      <c r="N8" s="118"/>
      <c r="O8" s="118"/>
      <c r="P8" s="118"/>
      <c r="Q8" s="118"/>
      <c r="R8" s="118"/>
      <c r="S8" s="118"/>
      <c r="T8" s="118"/>
      <c r="U8" s="118"/>
      <c r="V8" s="118"/>
      <c r="W8" s="119"/>
    </row>
    <row r="9" spans="1:23" customFormat="1" ht="15" customHeight="1" x14ac:dyDescent="0.3">
      <c r="A9" s="1"/>
      <c r="B9" s="1"/>
      <c r="C9" s="1"/>
      <c r="D9" s="1"/>
      <c r="E9" s="1"/>
      <c r="F9" s="1"/>
      <c r="G9" s="1"/>
      <c r="H9" s="1"/>
      <c r="I9" s="1"/>
      <c r="J9" s="1"/>
      <c r="K9" s="1"/>
      <c r="L9" s="1"/>
      <c r="M9" s="1"/>
      <c r="N9" s="1"/>
      <c r="O9" s="1"/>
      <c r="P9" s="1"/>
      <c r="Q9" s="1"/>
      <c r="R9" s="1"/>
      <c r="S9" s="1"/>
    </row>
    <row r="10" spans="1:23" customFormat="1" ht="15" customHeight="1" x14ac:dyDescent="0.3">
      <c r="A10" s="1"/>
      <c r="B10" s="1"/>
      <c r="C10" s="1"/>
      <c r="D10" s="1"/>
      <c r="E10" s="1"/>
      <c r="F10" s="1"/>
      <c r="G10" s="1"/>
      <c r="H10" s="1"/>
      <c r="I10" s="1"/>
      <c r="J10" s="1"/>
      <c r="K10" s="1"/>
      <c r="L10" s="1"/>
      <c r="M10" s="1"/>
      <c r="N10" s="1"/>
      <c r="O10" s="1"/>
      <c r="P10" s="1"/>
      <c r="Q10" s="1"/>
      <c r="R10" s="1"/>
      <c r="S10" s="1"/>
    </row>
    <row r="11" spans="1:23" ht="21" customHeight="1" x14ac:dyDescent="0.3">
      <c r="A11" s="121"/>
      <c r="B11" s="122" t="s">
        <v>77</v>
      </c>
      <c r="C11" s="670" t="s">
        <v>78</v>
      </c>
      <c r="D11" s="670"/>
      <c r="E11" s="670"/>
      <c r="F11" s="670"/>
      <c r="G11" s="670"/>
      <c r="H11" s="670"/>
      <c r="I11" s="670"/>
      <c r="J11" s="670"/>
      <c r="K11" s="670"/>
      <c r="L11" s="670"/>
      <c r="M11" s="121"/>
      <c r="N11" s="121"/>
      <c r="O11" s="121"/>
      <c r="P11" s="121"/>
      <c r="Q11" s="121"/>
      <c r="R11" s="121"/>
      <c r="S11" s="121"/>
      <c r="W11" s="118"/>
    </row>
    <row r="12" spans="1:23" ht="21" customHeight="1" x14ac:dyDescent="0.3">
      <c r="A12" s="121"/>
      <c r="B12" s="122"/>
      <c r="C12" s="670"/>
      <c r="D12" s="670"/>
      <c r="E12" s="670"/>
      <c r="F12" s="670"/>
      <c r="G12" s="670"/>
      <c r="H12" s="670"/>
      <c r="I12" s="670"/>
      <c r="J12" s="670"/>
      <c r="K12" s="670"/>
      <c r="L12" s="670"/>
      <c r="M12" s="121"/>
      <c r="N12" s="121"/>
      <c r="O12" s="121"/>
      <c r="P12" s="121"/>
      <c r="Q12" s="121"/>
      <c r="R12" s="121"/>
      <c r="S12" s="121"/>
      <c r="W12" s="123"/>
    </row>
    <row r="13" spans="1:23" ht="15" customHeight="1" x14ac:dyDescent="0.3">
      <c r="A13" s="121"/>
      <c r="B13" s="124"/>
      <c r="C13" s="125"/>
      <c r="D13" s="126"/>
      <c r="E13" s="126"/>
      <c r="F13" s="126"/>
      <c r="G13" s="126"/>
      <c r="H13" s="126"/>
      <c r="I13" s="126"/>
      <c r="J13" s="126"/>
      <c r="K13" s="126"/>
      <c r="L13" s="127"/>
      <c r="M13" s="128"/>
      <c r="N13" s="128"/>
      <c r="O13" s="128"/>
      <c r="P13" s="128"/>
      <c r="Q13" s="128"/>
      <c r="R13" s="128"/>
      <c r="S13" s="128"/>
      <c r="T13" s="129"/>
      <c r="U13" s="129"/>
      <c r="V13" s="129"/>
      <c r="W13" s="123"/>
    </row>
    <row r="14" spans="1:23" ht="15.6" x14ac:dyDescent="0.3">
      <c r="A14" s="121"/>
      <c r="B14" s="130" t="s">
        <v>3</v>
      </c>
      <c r="C14" s="131"/>
      <c r="D14" s="671" t="s">
        <v>79</v>
      </c>
      <c r="E14" s="672"/>
      <c r="F14" s="675" t="s">
        <v>80</v>
      </c>
      <c r="G14" s="675"/>
      <c r="H14" s="675"/>
      <c r="I14" s="675"/>
      <c r="J14" s="675"/>
      <c r="K14" s="675"/>
      <c r="L14" s="132"/>
      <c r="M14" s="128"/>
      <c r="N14" s="128"/>
      <c r="O14" s="128"/>
      <c r="P14" s="128"/>
      <c r="Q14" s="128"/>
      <c r="R14" s="128"/>
      <c r="S14" s="128"/>
      <c r="T14" s="129"/>
      <c r="U14" s="129"/>
      <c r="V14" s="129"/>
      <c r="W14" s="133"/>
    </row>
    <row r="15" spans="1:23" ht="15.6" x14ac:dyDescent="0.3">
      <c r="A15" s="121"/>
      <c r="B15" s="134"/>
      <c r="C15" s="131"/>
      <c r="D15" s="673"/>
      <c r="E15" s="674"/>
      <c r="F15" s="675"/>
      <c r="G15" s="675"/>
      <c r="H15" s="675"/>
      <c r="I15" s="675"/>
      <c r="J15" s="675"/>
      <c r="K15" s="675"/>
      <c r="L15" s="132"/>
      <c r="M15" s="128"/>
      <c r="N15" s="128"/>
      <c r="O15" s="128"/>
      <c r="P15" s="128"/>
      <c r="Q15" s="128"/>
      <c r="R15" s="128"/>
      <c r="S15" s="128"/>
      <c r="T15" s="129"/>
      <c r="U15" s="129"/>
      <c r="V15" s="129"/>
      <c r="W15" s="133"/>
    </row>
    <row r="16" spans="1:23" ht="14.4" x14ac:dyDescent="0.3">
      <c r="A16" s="121"/>
      <c r="B16" s="128"/>
      <c r="C16" s="131"/>
      <c r="D16" s="676" t="s">
        <v>81</v>
      </c>
      <c r="E16" s="677"/>
      <c r="F16" s="135" t="s">
        <v>82</v>
      </c>
      <c r="G16" s="135"/>
      <c r="H16" s="135"/>
      <c r="I16" s="135"/>
      <c r="J16" s="135"/>
      <c r="K16" s="135"/>
      <c r="L16" s="132"/>
      <c r="M16" s="128"/>
      <c r="N16" s="128"/>
      <c r="O16" s="128"/>
      <c r="P16" s="128"/>
      <c r="Q16" s="128"/>
      <c r="R16" s="128"/>
      <c r="S16" s="128"/>
      <c r="T16" s="129"/>
      <c r="U16" s="129"/>
      <c r="V16" s="129"/>
      <c r="W16" s="123"/>
    </row>
    <row r="17" spans="1:23" ht="14.4" x14ac:dyDescent="0.3">
      <c r="A17" s="121"/>
      <c r="B17" s="128"/>
      <c r="C17" s="131"/>
      <c r="D17" s="135"/>
      <c r="E17" s="135"/>
      <c r="F17" s="135" t="s">
        <v>83</v>
      </c>
      <c r="G17" s="135"/>
      <c r="H17" s="135"/>
      <c r="I17" s="135"/>
      <c r="J17" s="135"/>
      <c r="K17" s="135"/>
      <c r="L17" s="132"/>
      <c r="M17" s="128"/>
      <c r="N17" s="128"/>
      <c r="O17" s="128"/>
      <c r="P17" s="128"/>
      <c r="Q17" s="128"/>
      <c r="R17" s="128"/>
      <c r="S17" s="128"/>
      <c r="T17" s="129"/>
      <c r="U17" s="129"/>
      <c r="V17" s="129"/>
      <c r="W17" s="133"/>
    </row>
    <row r="18" spans="1:23" ht="14.4" x14ac:dyDescent="0.3">
      <c r="A18" s="128"/>
      <c r="B18" s="128"/>
      <c r="C18" s="131"/>
      <c r="D18" s="135"/>
      <c r="E18" s="135"/>
      <c r="F18" s="135"/>
      <c r="G18" s="135"/>
      <c r="H18" s="135"/>
      <c r="I18" s="135"/>
      <c r="J18" s="135"/>
      <c r="K18" s="135"/>
      <c r="L18" s="132"/>
      <c r="M18" s="128"/>
      <c r="N18" s="128"/>
      <c r="O18" s="128"/>
      <c r="P18" s="128"/>
      <c r="Q18" s="128"/>
      <c r="R18" s="128"/>
      <c r="S18" s="128"/>
      <c r="T18" s="129"/>
      <c r="U18" s="129"/>
      <c r="V18" s="129"/>
      <c r="W18" s="123"/>
    </row>
    <row r="19" spans="1:23" ht="14.4" x14ac:dyDescent="0.3">
      <c r="A19" s="128"/>
      <c r="B19" s="128"/>
      <c r="C19" s="131"/>
      <c r="D19" s="136" t="s">
        <v>84</v>
      </c>
      <c r="E19" s="135"/>
      <c r="F19" s="135"/>
      <c r="G19" s="135"/>
      <c r="H19" s="135"/>
      <c r="I19" s="135"/>
      <c r="J19" s="135"/>
      <c r="K19" s="135"/>
      <c r="L19" s="132"/>
      <c r="M19" s="128"/>
      <c r="N19" s="128"/>
      <c r="O19" s="128"/>
      <c r="P19" s="128"/>
      <c r="Q19" s="128"/>
      <c r="R19" s="128"/>
      <c r="S19" s="128"/>
      <c r="T19" s="129"/>
      <c r="U19" s="129"/>
      <c r="V19" s="129"/>
      <c r="W19" s="137"/>
    </row>
    <row r="20" spans="1:23" ht="14.4" x14ac:dyDescent="0.3">
      <c r="A20" s="128"/>
      <c r="B20" s="128"/>
      <c r="C20" s="131"/>
      <c r="D20" s="135"/>
      <c r="E20" s="135"/>
      <c r="F20" s="135"/>
      <c r="G20" s="135"/>
      <c r="H20" s="135"/>
      <c r="I20" s="135"/>
      <c r="J20" s="135"/>
      <c r="K20" s="135"/>
      <c r="L20" s="132"/>
      <c r="M20" s="128"/>
      <c r="N20" s="128"/>
      <c r="O20" s="128"/>
      <c r="P20" s="128"/>
      <c r="Q20" s="128"/>
      <c r="R20" s="128"/>
      <c r="S20" s="128"/>
      <c r="T20" s="129"/>
      <c r="U20" s="129"/>
      <c r="V20" s="129"/>
    </row>
    <row r="21" spans="1:23" ht="14.4" x14ac:dyDescent="0.3">
      <c r="A21" s="128"/>
      <c r="B21" s="128"/>
      <c r="C21" s="131"/>
      <c r="D21" s="138" t="s">
        <v>85</v>
      </c>
      <c r="E21" s="138" t="s">
        <v>46</v>
      </c>
      <c r="F21" s="138" t="s">
        <v>86</v>
      </c>
      <c r="G21" s="135"/>
      <c r="H21" s="135"/>
      <c r="I21" s="135"/>
      <c r="J21" s="135"/>
      <c r="K21" s="135"/>
      <c r="L21" s="132"/>
      <c r="M21" s="128"/>
      <c r="N21" s="128"/>
      <c r="O21" s="128"/>
      <c r="P21" s="128"/>
      <c r="Q21" s="128"/>
      <c r="R21" s="128"/>
      <c r="S21" s="128"/>
      <c r="T21" s="129"/>
      <c r="U21" s="129"/>
      <c r="V21" s="129"/>
    </row>
    <row r="22" spans="1:23" ht="14.4" x14ac:dyDescent="0.3">
      <c r="A22" s="128"/>
      <c r="B22" s="128"/>
      <c r="C22" s="131"/>
      <c r="D22" s="126" t="s">
        <v>87</v>
      </c>
      <c r="E22" s="139">
        <v>100</v>
      </c>
      <c r="F22" s="126" t="s">
        <v>88</v>
      </c>
      <c r="G22" s="135"/>
      <c r="H22" s="135"/>
      <c r="I22" s="135"/>
      <c r="J22" s="135"/>
      <c r="K22" s="135"/>
      <c r="L22" s="132"/>
      <c r="M22" s="128"/>
      <c r="N22" s="128"/>
      <c r="O22" s="128"/>
      <c r="P22" s="128"/>
      <c r="Q22" s="128"/>
      <c r="R22" s="128"/>
      <c r="S22" s="128"/>
      <c r="T22" s="129"/>
      <c r="U22" s="129"/>
      <c r="V22" s="129"/>
    </row>
    <row r="23" spans="1:23" ht="14.4" x14ac:dyDescent="0.3">
      <c r="A23" s="128"/>
      <c r="B23" s="128"/>
      <c r="C23" s="131"/>
      <c r="D23" s="135" t="s">
        <v>89</v>
      </c>
      <c r="E23" s="140">
        <v>120</v>
      </c>
      <c r="F23" s="135" t="s">
        <v>90</v>
      </c>
      <c r="G23" s="135"/>
      <c r="H23" s="135"/>
      <c r="I23" s="135"/>
      <c r="J23" s="135"/>
      <c r="K23" s="135"/>
      <c r="L23" s="132"/>
      <c r="M23" s="128"/>
      <c r="N23" s="128"/>
      <c r="O23" s="128"/>
      <c r="P23" s="128"/>
      <c r="Q23" s="128"/>
      <c r="R23" s="128"/>
      <c r="S23" s="128"/>
      <c r="T23" s="129"/>
      <c r="U23" s="129"/>
      <c r="V23" s="129"/>
      <c r="W23" s="123"/>
    </row>
    <row r="24" spans="1:23" ht="14.4" x14ac:dyDescent="0.3">
      <c r="A24" s="128"/>
      <c r="B24" s="128"/>
      <c r="C24" s="131"/>
      <c r="D24" s="135" t="s">
        <v>91</v>
      </c>
      <c r="E24" s="140">
        <v>140</v>
      </c>
      <c r="F24" s="135" t="s">
        <v>92</v>
      </c>
      <c r="G24" s="135"/>
      <c r="H24" s="135"/>
      <c r="I24" s="135"/>
      <c r="J24" s="135"/>
      <c r="K24" s="135"/>
      <c r="L24" s="132"/>
      <c r="M24" s="128"/>
      <c r="N24" s="128"/>
      <c r="O24" s="128"/>
      <c r="P24" s="128"/>
      <c r="Q24" s="128"/>
      <c r="R24" s="128"/>
      <c r="S24" s="128"/>
      <c r="T24" s="129"/>
      <c r="U24" s="129"/>
      <c r="V24" s="129"/>
      <c r="W24" s="133"/>
    </row>
    <row r="25" spans="1:23" ht="14.4" x14ac:dyDescent="0.3">
      <c r="A25" s="128"/>
      <c r="B25" s="128"/>
      <c r="C25" s="131"/>
      <c r="D25" s="135" t="s">
        <v>93</v>
      </c>
      <c r="E25" s="140">
        <v>160</v>
      </c>
      <c r="F25" s="135" t="s">
        <v>94</v>
      </c>
      <c r="G25" s="135"/>
      <c r="H25" s="135"/>
      <c r="I25" s="135"/>
      <c r="J25" s="135"/>
      <c r="K25" s="135"/>
      <c r="L25" s="132"/>
      <c r="M25" s="128"/>
      <c r="N25" s="128"/>
      <c r="O25" s="128"/>
      <c r="P25" s="128"/>
      <c r="Q25" s="128"/>
      <c r="R25" s="128"/>
      <c r="S25" s="128"/>
      <c r="T25" s="129"/>
      <c r="U25" s="129"/>
      <c r="V25" s="129"/>
      <c r="W25" s="123"/>
    </row>
    <row r="26" spans="1:23" ht="14.4" x14ac:dyDescent="0.3">
      <c r="A26" s="128"/>
      <c r="B26" s="128"/>
      <c r="C26" s="131"/>
      <c r="D26" s="135" t="s">
        <v>95</v>
      </c>
      <c r="E26" s="140">
        <v>180</v>
      </c>
      <c r="F26" s="135" t="s">
        <v>88</v>
      </c>
      <c r="G26" s="135"/>
      <c r="H26" s="135"/>
      <c r="I26" s="135"/>
      <c r="J26" s="135"/>
      <c r="K26" s="135"/>
      <c r="L26" s="132"/>
      <c r="M26" s="128"/>
      <c r="N26" s="128"/>
      <c r="O26" s="128"/>
      <c r="P26" s="128"/>
      <c r="Q26" s="128"/>
      <c r="R26" s="128"/>
      <c r="S26" s="128"/>
      <c r="T26" s="129"/>
      <c r="U26" s="129"/>
      <c r="V26" s="129"/>
      <c r="W26" s="123"/>
    </row>
    <row r="27" spans="1:23" ht="14.4" x14ac:dyDescent="0.3">
      <c r="A27" s="128"/>
      <c r="B27" s="128"/>
      <c r="C27" s="131"/>
      <c r="D27" s="135" t="s">
        <v>96</v>
      </c>
      <c r="E27" s="140">
        <v>200</v>
      </c>
      <c r="F27" s="135" t="s">
        <v>92</v>
      </c>
      <c r="G27" s="141"/>
      <c r="H27" s="135"/>
      <c r="I27" s="135"/>
      <c r="J27" s="135"/>
      <c r="K27" s="135"/>
      <c r="L27" s="132"/>
      <c r="M27" s="128"/>
      <c r="N27" s="128"/>
      <c r="O27" s="128"/>
      <c r="P27" s="128"/>
      <c r="Q27" s="128"/>
      <c r="R27" s="128"/>
      <c r="S27" s="128"/>
      <c r="T27" s="129"/>
      <c r="U27" s="129"/>
      <c r="V27" s="129"/>
      <c r="W27" s="133"/>
    </row>
    <row r="28" spans="1:23" ht="14.4" x14ac:dyDescent="0.3">
      <c r="A28" s="128"/>
      <c r="B28" s="128"/>
      <c r="C28" s="131"/>
      <c r="D28" s="135" t="s">
        <v>97</v>
      </c>
      <c r="E28" s="140">
        <v>220</v>
      </c>
      <c r="F28" s="135" t="s">
        <v>94</v>
      </c>
      <c r="G28" s="135"/>
      <c r="H28" s="135"/>
      <c r="I28" s="135"/>
      <c r="J28" s="135"/>
      <c r="K28" s="135"/>
      <c r="L28" s="132"/>
      <c r="M28" s="128"/>
      <c r="N28" s="128"/>
      <c r="O28" s="128"/>
      <c r="P28" s="128"/>
      <c r="Q28" s="128"/>
      <c r="R28" s="128"/>
      <c r="S28" s="128"/>
      <c r="T28" s="129"/>
      <c r="U28" s="129"/>
      <c r="V28" s="129"/>
      <c r="W28" s="123"/>
    </row>
    <row r="29" spans="1:23" ht="14.4" x14ac:dyDescent="0.3">
      <c r="A29" s="128"/>
      <c r="B29" s="128"/>
      <c r="C29" s="131"/>
      <c r="D29" s="135" t="s">
        <v>98</v>
      </c>
      <c r="E29" s="140">
        <v>240</v>
      </c>
      <c r="F29" s="135" t="s">
        <v>88</v>
      </c>
      <c r="G29" s="135"/>
      <c r="H29" s="135"/>
      <c r="I29" s="135"/>
      <c r="J29" s="135"/>
      <c r="K29" s="135"/>
      <c r="L29" s="132"/>
      <c r="M29" s="128"/>
      <c r="N29" s="128"/>
      <c r="O29" s="128"/>
      <c r="P29" s="128"/>
      <c r="Q29" s="128"/>
      <c r="R29" s="128"/>
      <c r="S29" s="128"/>
      <c r="T29" s="129"/>
      <c r="U29" s="129"/>
      <c r="V29" s="129"/>
      <c r="W29" s="137"/>
    </row>
    <row r="30" spans="1:23" ht="14.4" x14ac:dyDescent="0.3">
      <c r="A30" s="128"/>
      <c r="B30" s="128"/>
      <c r="C30" s="131"/>
      <c r="D30" s="135" t="s">
        <v>99</v>
      </c>
      <c r="E30" s="140">
        <v>260</v>
      </c>
      <c r="F30" s="135" t="s">
        <v>90</v>
      </c>
      <c r="G30" s="135"/>
      <c r="H30" s="135"/>
      <c r="I30" s="135"/>
      <c r="J30" s="135"/>
      <c r="K30" s="135"/>
      <c r="L30" s="132"/>
      <c r="M30" s="128"/>
      <c r="N30" s="128"/>
      <c r="O30" s="128"/>
      <c r="P30" s="128"/>
      <c r="Q30" s="128"/>
      <c r="R30" s="128"/>
      <c r="S30" s="128"/>
      <c r="T30" s="129"/>
      <c r="U30" s="129"/>
      <c r="V30" s="129"/>
    </row>
    <row r="31" spans="1:23" ht="14.4" x14ac:dyDescent="0.3">
      <c r="A31" s="128"/>
      <c r="B31" s="128"/>
      <c r="C31" s="131"/>
      <c r="D31" s="135" t="s">
        <v>100</v>
      </c>
      <c r="E31" s="140">
        <v>280</v>
      </c>
      <c r="F31" s="135" t="s">
        <v>92</v>
      </c>
      <c r="G31" s="135"/>
      <c r="H31" s="135"/>
      <c r="I31" s="135"/>
      <c r="J31" s="135"/>
      <c r="K31" s="135"/>
      <c r="L31" s="132"/>
      <c r="M31" s="128"/>
      <c r="N31" s="128"/>
      <c r="O31" s="128"/>
      <c r="P31" s="128"/>
      <c r="Q31" s="128"/>
      <c r="R31" s="128"/>
      <c r="S31" s="128"/>
      <c r="T31" s="129"/>
      <c r="U31" s="129"/>
      <c r="V31" s="129"/>
    </row>
    <row r="32" spans="1:23" ht="14.4" x14ac:dyDescent="0.3">
      <c r="A32" s="128"/>
      <c r="B32" s="128"/>
      <c r="C32" s="131"/>
      <c r="D32" s="135" t="s">
        <v>101</v>
      </c>
      <c r="E32" s="140">
        <v>300</v>
      </c>
      <c r="F32" s="135" t="s">
        <v>94</v>
      </c>
      <c r="G32" s="135"/>
      <c r="H32" s="135"/>
      <c r="I32" s="135"/>
      <c r="J32" s="135"/>
      <c r="K32" s="135"/>
      <c r="L32" s="132"/>
      <c r="M32" s="128"/>
      <c r="N32" s="128"/>
      <c r="O32" s="128"/>
      <c r="P32" s="128"/>
      <c r="Q32" s="128"/>
      <c r="R32" s="128"/>
      <c r="S32" s="128"/>
      <c r="T32" s="129"/>
      <c r="U32" s="129"/>
      <c r="V32" s="129"/>
    </row>
    <row r="33" spans="1:22" ht="14.4" x14ac:dyDescent="0.3">
      <c r="A33" s="128"/>
      <c r="B33" s="128"/>
      <c r="C33" s="131"/>
      <c r="D33" s="142" t="s">
        <v>102</v>
      </c>
      <c r="E33" s="143">
        <v>320</v>
      </c>
      <c r="F33" s="142" t="s">
        <v>88</v>
      </c>
      <c r="G33" s="135"/>
      <c r="H33" s="135"/>
      <c r="I33" s="135"/>
      <c r="J33" s="135"/>
      <c r="K33" s="135"/>
      <c r="L33" s="132"/>
      <c r="M33" s="128"/>
      <c r="N33" s="128"/>
      <c r="O33" s="128"/>
      <c r="P33" s="128"/>
      <c r="Q33" s="128"/>
      <c r="R33" s="128"/>
      <c r="S33" s="128"/>
      <c r="T33" s="129"/>
      <c r="U33" s="129"/>
      <c r="V33" s="129"/>
    </row>
    <row r="34" spans="1:22" ht="14.4" x14ac:dyDescent="0.3">
      <c r="A34" s="128"/>
      <c r="B34" s="128"/>
      <c r="C34" s="131"/>
      <c r="D34" s="135"/>
      <c r="E34" s="135"/>
      <c r="F34" s="135"/>
      <c r="G34" s="135"/>
      <c r="H34" s="135"/>
      <c r="I34" s="135"/>
      <c r="J34" s="135"/>
      <c r="K34" s="135"/>
      <c r="L34" s="132"/>
      <c r="M34" s="128"/>
      <c r="N34" s="128"/>
      <c r="O34" s="128"/>
      <c r="P34" s="128"/>
      <c r="Q34" s="128"/>
      <c r="R34" s="128"/>
      <c r="S34" s="128"/>
      <c r="T34" s="129"/>
      <c r="U34" s="129"/>
      <c r="V34" s="129"/>
    </row>
    <row r="35" spans="1:22" ht="14.4" x14ac:dyDescent="0.3">
      <c r="A35" s="128"/>
      <c r="B35" s="128"/>
      <c r="C35" s="131"/>
      <c r="D35" s="136" t="s">
        <v>103</v>
      </c>
      <c r="E35" s="136"/>
      <c r="F35" s="136"/>
      <c r="G35" s="135"/>
      <c r="H35" s="135"/>
      <c r="I35" s="135"/>
      <c r="J35" s="135"/>
      <c r="K35" s="135"/>
      <c r="L35" s="132"/>
      <c r="M35" s="128"/>
      <c r="N35" s="128"/>
      <c r="O35" s="128"/>
      <c r="P35" s="128"/>
      <c r="Q35" s="128"/>
      <c r="R35" s="128"/>
      <c r="S35" s="128"/>
      <c r="T35" s="129"/>
      <c r="U35" s="129"/>
      <c r="V35" s="129"/>
    </row>
    <row r="36" spans="1:22" ht="14.4" x14ac:dyDescent="0.3">
      <c r="A36" s="128"/>
      <c r="B36" s="128"/>
      <c r="C36" s="131"/>
      <c r="D36" s="144">
        <f ca="1">OFFSET(C21,MATCH("Abhinav",D22:D33,0),COLUMNS(E21:F21))</f>
        <v>240</v>
      </c>
      <c r="E36" s="141" t="s">
        <v>104</v>
      </c>
      <c r="F36" s="141"/>
      <c r="G36" s="135"/>
      <c r="H36" s="135"/>
      <c r="I36" s="135"/>
      <c r="J36" s="135"/>
      <c r="K36" s="135"/>
      <c r="L36" s="132"/>
      <c r="M36" s="128"/>
      <c r="N36" s="128"/>
      <c r="O36" s="128"/>
      <c r="P36" s="128"/>
      <c r="Q36" s="128"/>
      <c r="R36" s="128"/>
      <c r="S36" s="128"/>
      <c r="T36" s="129"/>
      <c r="U36" s="129"/>
      <c r="V36" s="129"/>
    </row>
    <row r="37" spans="1:22" ht="14.4" x14ac:dyDescent="0.3">
      <c r="A37" s="128"/>
      <c r="B37" s="128"/>
      <c r="C37" s="131"/>
      <c r="D37" s="145">
        <f>INDEX(D21:F33,MATCH("Abhinav",D21:D33,0),COLUMNS(E21:F21))</f>
        <v>240</v>
      </c>
      <c r="E37" t="s">
        <v>105</v>
      </c>
      <c r="F37" s="135"/>
      <c r="G37" s="135"/>
      <c r="H37" s="135"/>
      <c r="I37" s="135"/>
      <c r="J37" s="135"/>
      <c r="K37" s="135"/>
      <c r="L37" s="132"/>
      <c r="M37" s="128"/>
      <c r="N37" s="128"/>
      <c r="O37" s="128"/>
      <c r="P37" s="128"/>
      <c r="Q37" s="128"/>
      <c r="R37" s="128"/>
      <c r="S37" s="128"/>
      <c r="T37" s="129"/>
      <c r="U37" s="129"/>
      <c r="V37" s="129"/>
    </row>
    <row r="38" spans="1:22" ht="14.4" x14ac:dyDescent="0.3">
      <c r="A38" s="128"/>
      <c r="B38" s="128"/>
      <c r="C38" s="131"/>
      <c r="D38" s="135"/>
      <c r="E38" s="135"/>
      <c r="F38" s="135"/>
      <c r="G38" s="135"/>
      <c r="H38" s="135"/>
      <c r="I38" s="135"/>
      <c r="J38" s="135"/>
      <c r="K38" s="135"/>
      <c r="L38" s="132"/>
      <c r="M38" s="128"/>
      <c r="N38" s="128"/>
      <c r="O38" s="128"/>
      <c r="P38" s="128"/>
      <c r="Q38" s="128"/>
      <c r="R38" s="128"/>
      <c r="S38" s="128"/>
      <c r="T38" s="129"/>
      <c r="U38" s="129"/>
      <c r="V38" s="129"/>
    </row>
    <row r="39" spans="1:22" ht="14.4" x14ac:dyDescent="0.3">
      <c r="A39" s="128"/>
      <c r="B39" s="128"/>
      <c r="C39" s="131"/>
      <c r="D39" s="136" t="s">
        <v>106</v>
      </c>
      <c r="E39" s="135"/>
      <c r="F39" s="135"/>
      <c r="G39" s="135"/>
      <c r="H39" s="135"/>
      <c r="I39" s="135"/>
      <c r="J39" s="135"/>
      <c r="K39" s="135"/>
      <c r="L39" s="132"/>
      <c r="M39" s="128"/>
      <c r="N39" s="128"/>
      <c r="O39" s="128"/>
      <c r="P39" s="128"/>
      <c r="Q39" s="128"/>
      <c r="R39" s="128"/>
      <c r="S39" s="128"/>
      <c r="T39" s="129"/>
      <c r="U39" s="129"/>
      <c r="V39" s="129"/>
    </row>
    <row r="40" spans="1:22" ht="14.4" x14ac:dyDescent="0.3">
      <c r="A40" s="128"/>
      <c r="B40" s="128"/>
      <c r="C40" s="131"/>
      <c r="D40" s="135"/>
      <c r="E40" s="135"/>
      <c r="F40" s="135"/>
      <c r="G40" s="135"/>
      <c r="H40" s="135"/>
      <c r="I40" s="135"/>
      <c r="J40" s="135"/>
      <c r="K40" s="135"/>
      <c r="L40" s="132"/>
      <c r="M40" s="128"/>
      <c r="N40" s="128"/>
      <c r="O40" s="128"/>
      <c r="P40" s="128"/>
      <c r="Q40" s="128"/>
      <c r="R40" s="128"/>
      <c r="S40" s="128"/>
      <c r="T40" s="129"/>
      <c r="U40" s="129"/>
      <c r="V40" s="129"/>
    </row>
    <row r="41" spans="1:22" ht="14.4" x14ac:dyDescent="0.3">
      <c r="A41" s="128"/>
      <c r="B41" s="128"/>
      <c r="C41" s="131"/>
      <c r="D41" s="146" t="s">
        <v>85</v>
      </c>
      <c r="E41" s="147" t="s">
        <v>96</v>
      </c>
      <c r="F41" s="148" t="s">
        <v>97</v>
      </c>
      <c r="G41" s="148" t="s">
        <v>98</v>
      </c>
      <c r="H41" s="148" t="s">
        <v>99</v>
      </c>
      <c r="I41" s="148" t="s">
        <v>100</v>
      </c>
      <c r="J41" s="149" t="s">
        <v>101</v>
      </c>
      <c r="K41" s="135"/>
      <c r="L41" s="132"/>
      <c r="M41" s="128"/>
      <c r="N41" s="128"/>
      <c r="O41" s="128"/>
      <c r="P41" s="128"/>
      <c r="Q41" s="128"/>
      <c r="R41" s="128"/>
      <c r="S41" s="128"/>
      <c r="T41" s="129"/>
      <c r="U41" s="129"/>
      <c r="V41" s="129"/>
    </row>
    <row r="42" spans="1:22" ht="14.4" x14ac:dyDescent="0.3">
      <c r="A42" s="128"/>
      <c r="B42" s="128"/>
      <c r="C42" s="131"/>
      <c r="D42" s="150" t="s">
        <v>46</v>
      </c>
      <c r="E42" s="151">
        <v>200</v>
      </c>
      <c r="F42" s="152">
        <v>220</v>
      </c>
      <c r="G42" s="152">
        <v>240</v>
      </c>
      <c r="H42" s="152">
        <v>260</v>
      </c>
      <c r="I42" s="152">
        <v>280</v>
      </c>
      <c r="J42" s="153">
        <v>300</v>
      </c>
      <c r="K42" s="135"/>
      <c r="L42" s="132"/>
      <c r="M42" s="128"/>
      <c r="N42" s="128"/>
      <c r="O42" s="128"/>
      <c r="P42" s="128"/>
      <c r="Q42" s="128"/>
      <c r="R42" s="128"/>
      <c r="S42" s="128"/>
      <c r="T42" s="129"/>
      <c r="U42" s="129"/>
      <c r="V42" s="129"/>
    </row>
    <row r="43" spans="1:22" ht="14.4" x14ac:dyDescent="0.3">
      <c r="A43" s="128"/>
      <c r="B43" s="128"/>
      <c r="C43" s="131"/>
      <c r="D43" s="154" t="s">
        <v>86</v>
      </c>
      <c r="E43" s="155" t="s">
        <v>88</v>
      </c>
      <c r="F43" s="156" t="s">
        <v>90</v>
      </c>
      <c r="G43" s="156" t="s">
        <v>92</v>
      </c>
      <c r="H43" s="156" t="s">
        <v>94</v>
      </c>
      <c r="I43" s="156" t="s">
        <v>88</v>
      </c>
      <c r="J43" s="157" t="s">
        <v>92</v>
      </c>
      <c r="K43" s="135"/>
      <c r="L43" s="132"/>
      <c r="M43" s="128"/>
      <c r="N43" s="128"/>
      <c r="O43" s="128"/>
      <c r="P43" s="128"/>
      <c r="Q43" s="128"/>
      <c r="R43" s="128"/>
      <c r="S43" s="128"/>
      <c r="T43" s="129"/>
      <c r="U43" s="129"/>
      <c r="V43" s="129"/>
    </row>
    <row r="44" spans="1:22" ht="14.4" x14ac:dyDescent="0.3">
      <c r="A44" s="128"/>
      <c r="B44" s="128"/>
      <c r="C44" s="131"/>
      <c r="D44" s="135"/>
      <c r="E44" s="135"/>
      <c r="F44" s="135"/>
      <c r="G44" s="135"/>
      <c r="H44" s="135"/>
      <c r="I44" s="135"/>
      <c r="J44" s="135"/>
      <c r="K44" s="135"/>
      <c r="L44" s="132"/>
      <c r="M44" s="128"/>
      <c r="N44" s="128"/>
      <c r="O44" s="128"/>
      <c r="P44" s="128"/>
      <c r="Q44" s="128"/>
      <c r="R44" s="128"/>
      <c r="S44" s="128"/>
      <c r="T44" s="129"/>
      <c r="U44" s="129"/>
      <c r="V44" s="129"/>
    </row>
    <row r="45" spans="1:22" ht="14.4" x14ac:dyDescent="0.3">
      <c r="A45" s="128"/>
      <c r="B45" s="128"/>
      <c r="C45" s="131"/>
      <c r="D45" s="136" t="s">
        <v>103</v>
      </c>
      <c r="E45" s="135"/>
      <c r="F45" s="135"/>
      <c r="G45" s="135"/>
      <c r="H45" s="135"/>
      <c r="I45" s="135"/>
      <c r="J45" s="135"/>
      <c r="K45" s="135"/>
      <c r="L45" s="132"/>
      <c r="M45" s="128"/>
      <c r="N45" s="128"/>
      <c r="O45" s="128"/>
      <c r="P45" s="128"/>
      <c r="Q45" s="128"/>
      <c r="R45" s="128"/>
      <c r="S45" s="128"/>
      <c r="T45" s="129"/>
      <c r="U45" s="129"/>
      <c r="V45" s="129"/>
    </row>
    <row r="46" spans="1:22" ht="14.4" x14ac:dyDescent="0.3">
      <c r="A46" s="128"/>
      <c r="B46" s="128"/>
      <c r="C46" s="131"/>
      <c r="D46" s="144">
        <f ca="1">OFFSET(D40,ROWS(D42:D43),MATCH("Abhinav",E41:J41,0))</f>
        <v>240</v>
      </c>
      <c r="E46" s="141" t="s">
        <v>107</v>
      </c>
      <c r="F46" s="135"/>
      <c r="G46" s="135"/>
      <c r="H46" s="135"/>
      <c r="I46" s="135"/>
      <c r="J46" s="135"/>
      <c r="K46" s="135"/>
      <c r="L46" s="132"/>
      <c r="M46" s="128"/>
      <c r="N46" s="128"/>
      <c r="O46" s="128"/>
      <c r="P46" s="128"/>
      <c r="Q46" s="128"/>
      <c r="R46" s="128"/>
      <c r="S46" s="128"/>
      <c r="T46" s="129"/>
      <c r="U46" s="129"/>
      <c r="V46" s="129"/>
    </row>
    <row r="47" spans="1:22" ht="14.4" x14ac:dyDescent="0.3">
      <c r="A47" s="128"/>
      <c r="B47" s="128"/>
      <c r="C47" s="131"/>
      <c r="D47" s="158">
        <f>INDEX(D41:J43,ROWS(D42:D43),MATCH("Abhinav",D41:J41,0))</f>
        <v>240</v>
      </c>
      <c r="E47" s="135" t="s">
        <v>108</v>
      </c>
      <c r="F47" s="135"/>
      <c r="G47" s="135"/>
      <c r="H47" s="135"/>
      <c r="I47" s="135"/>
      <c r="J47" s="135"/>
      <c r="K47" s="135"/>
      <c r="L47" s="132"/>
      <c r="M47" s="128"/>
      <c r="N47" s="128"/>
      <c r="O47" s="128"/>
      <c r="P47" s="128"/>
      <c r="Q47" s="128"/>
      <c r="R47" s="128"/>
      <c r="S47" s="128"/>
      <c r="T47" s="129"/>
      <c r="U47" s="129"/>
      <c r="V47" s="129"/>
    </row>
    <row r="48" spans="1:22" ht="14.4" x14ac:dyDescent="0.3">
      <c r="A48" s="128"/>
      <c r="B48" s="128"/>
      <c r="C48" s="131"/>
      <c r="D48" s="135"/>
      <c r="E48" s="135"/>
      <c r="F48" s="135"/>
      <c r="G48" s="135"/>
      <c r="H48" s="135"/>
      <c r="I48" s="135"/>
      <c r="J48" s="135"/>
      <c r="K48" s="135"/>
      <c r="L48" s="132"/>
      <c r="M48" s="128"/>
      <c r="N48" s="128"/>
      <c r="O48" s="128"/>
      <c r="P48" s="128"/>
      <c r="Q48" s="128"/>
      <c r="R48" s="128"/>
      <c r="S48" s="128"/>
      <c r="T48" s="129"/>
      <c r="U48" s="129"/>
      <c r="V48" s="129"/>
    </row>
    <row r="49" spans="1:22" ht="15" customHeight="1" x14ac:dyDescent="0.3">
      <c r="A49" s="128"/>
      <c r="B49" s="128"/>
      <c r="C49" s="131"/>
      <c r="D49" s="678" t="s">
        <v>109</v>
      </c>
      <c r="E49" s="678"/>
      <c r="F49" s="678"/>
      <c r="G49" s="678"/>
      <c r="H49" s="678"/>
      <c r="I49" s="678"/>
      <c r="J49" s="678"/>
      <c r="K49" s="135"/>
      <c r="L49" s="132"/>
      <c r="M49" s="128"/>
      <c r="N49" s="128"/>
      <c r="O49" s="128"/>
      <c r="P49" s="128"/>
      <c r="Q49" s="128"/>
      <c r="R49" s="128"/>
      <c r="S49" s="128"/>
      <c r="T49" s="129"/>
      <c r="U49" s="129"/>
      <c r="V49" s="129"/>
    </row>
    <row r="50" spans="1:22" ht="14.4" x14ac:dyDescent="0.3">
      <c r="A50" s="128"/>
      <c r="B50" s="128"/>
      <c r="C50" s="131"/>
      <c r="D50" s="678"/>
      <c r="E50" s="678"/>
      <c r="F50" s="678"/>
      <c r="G50" s="678"/>
      <c r="H50" s="678"/>
      <c r="I50" s="678"/>
      <c r="J50" s="678"/>
      <c r="K50" s="135"/>
      <c r="L50" s="132"/>
      <c r="M50" s="128"/>
      <c r="N50" s="128"/>
      <c r="O50" s="128"/>
      <c r="P50" s="128"/>
      <c r="Q50" s="128"/>
      <c r="R50" s="128"/>
      <c r="S50" s="128"/>
      <c r="T50" s="129"/>
      <c r="U50" s="129"/>
      <c r="V50" s="129"/>
    </row>
    <row r="51" spans="1:22" ht="14.4" x14ac:dyDescent="0.3">
      <c r="A51" s="128"/>
      <c r="B51" s="128"/>
      <c r="C51" s="131"/>
      <c r="D51" s="678"/>
      <c r="E51" s="678"/>
      <c r="F51" s="678"/>
      <c r="G51" s="678"/>
      <c r="H51" s="678"/>
      <c r="I51" s="678"/>
      <c r="J51" s="678"/>
      <c r="K51" s="135"/>
      <c r="L51" s="132"/>
      <c r="M51" s="128"/>
      <c r="N51" s="128"/>
      <c r="O51" s="128"/>
      <c r="P51" s="128"/>
      <c r="Q51" s="128"/>
      <c r="R51" s="128"/>
      <c r="S51" s="128"/>
      <c r="T51" s="129"/>
      <c r="U51" s="129"/>
      <c r="V51" s="129"/>
    </row>
    <row r="52" spans="1:22" ht="14.4" x14ac:dyDescent="0.3">
      <c r="A52" s="128"/>
      <c r="B52" s="128"/>
      <c r="C52" s="131"/>
      <c r="D52" s="678"/>
      <c r="E52" s="678"/>
      <c r="F52" s="678"/>
      <c r="G52" s="678"/>
      <c r="H52" s="678"/>
      <c r="I52" s="678"/>
      <c r="J52" s="678"/>
      <c r="K52" s="135"/>
      <c r="L52" s="132"/>
      <c r="M52" s="128"/>
      <c r="N52" s="128"/>
      <c r="O52" s="128"/>
      <c r="P52" s="128"/>
      <c r="Q52" s="128"/>
      <c r="R52" s="128"/>
      <c r="S52" s="128"/>
      <c r="T52" s="129"/>
      <c r="U52" s="129"/>
      <c r="V52" s="129"/>
    </row>
    <row r="53" spans="1:22" ht="14.4" x14ac:dyDescent="0.3">
      <c r="A53" s="128"/>
      <c r="B53" s="128"/>
      <c r="C53" s="159"/>
      <c r="D53" s="142"/>
      <c r="E53" s="142"/>
      <c r="F53" s="142"/>
      <c r="G53" s="142"/>
      <c r="H53" s="142"/>
      <c r="I53" s="142"/>
      <c r="J53" s="142"/>
      <c r="K53" s="142"/>
      <c r="L53" s="160"/>
      <c r="M53" s="128"/>
      <c r="N53" s="128"/>
      <c r="O53" s="128"/>
      <c r="P53" s="128"/>
      <c r="Q53" s="128"/>
      <c r="R53" s="128"/>
      <c r="S53" s="128"/>
      <c r="T53" s="129"/>
      <c r="U53" s="129"/>
      <c r="V53" s="129"/>
    </row>
    <row r="54" spans="1:22" ht="14.4" x14ac:dyDescent="0.3">
      <c r="A54" s="121"/>
      <c r="B54" s="128"/>
      <c r="C54" s="128"/>
      <c r="D54" s="128"/>
      <c r="E54" s="128"/>
      <c r="F54" s="128"/>
      <c r="G54" s="128"/>
      <c r="H54" s="128"/>
      <c r="I54" s="128"/>
      <c r="J54" s="128"/>
      <c r="K54" s="128"/>
      <c r="L54" s="128"/>
      <c r="M54" s="128"/>
      <c r="N54" s="128"/>
      <c r="O54" s="128"/>
      <c r="P54" s="128"/>
      <c r="Q54" s="128"/>
      <c r="R54" s="128"/>
      <c r="S54" s="128"/>
      <c r="T54" s="129"/>
      <c r="U54" s="129"/>
      <c r="V54" s="129"/>
    </row>
    <row r="55" spans="1:22" ht="14.4" x14ac:dyDescent="0.3">
      <c r="A55" s="121"/>
      <c r="B55" s="128"/>
      <c r="C55" s="161" t="s">
        <v>110</v>
      </c>
      <c r="D55" s="162" t="s">
        <v>111</v>
      </c>
      <c r="E55" s="162"/>
      <c r="F55" s="162"/>
      <c r="G55" s="162"/>
      <c r="H55" s="162"/>
      <c r="I55" s="162"/>
      <c r="J55" s="162"/>
      <c r="K55" s="162"/>
      <c r="L55" s="162"/>
      <c r="M55" s="128"/>
      <c r="N55" s="128"/>
      <c r="O55" s="128"/>
      <c r="P55" s="128"/>
      <c r="Q55" s="128"/>
      <c r="R55" s="128"/>
      <c r="S55" s="128"/>
      <c r="T55" s="129"/>
      <c r="U55" s="129"/>
      <c r="V55" s="129"/>
    </row>
    <row r="56" spans="1:22" ht="15.75" customHeight="1" x14ac:dyDescent="0.3">
      <c r="A56" s="121"/>
      <c r="B56" s="128"/>
      <c r="C56" s="125"/>
      <c r="D56" s="126"/>
      <c r="E56" s="126"/>
      <c r="F56" s="126"/>
      <c r="G56" s="126"/>
      <c r="H56" s="126"/>
      <c r="I56" s="126"/>
      <c r="J56" s="126"/>
      <c r="K56" s="135"/>
      <c r="L56" s="127"/>
      <c r="M56" s="128"/>
      <c r="N56" s="128"/>
      <c r="O56" s="128"/>
      <c r="P56" s="128"/>
      <c r="Q56" s="128"/>
      <c r="R56" s="128"/>
      <c r="S56" s="128"/>
      <c r="T56" s="129"/>
      <c r="U56" s="129"/>
      <c r="V56" s="129"/>
    </row>
    <row r="57" spans="1:22" ht="15.6" x14ac:dyDescent="0.3">
      <c r="A57" s="121"/>
      <c r="B57" s="130" t="s">
        <v>3</v>
      </c>
      <c r="C57" s="131"/>
      <c r="D57" s="163" t="s">
        <v>46</v>
      </c>
      <c r="E57" s="136" t="s">
        <v>85</v>
      </c>
      <c r="F57" s="164" t="s">
        <v>48</v>
      </c>
      <c r="G57" s="164" t="s">
        <v>86</v>
      </c>
      <c r="H57" s="135"/>
      <c r="I57" s="135"/>
      <c r="J57" s="135"/>
      <c r="K57" s="135"/>
      <c r="L57" s="132"/>
      <c r="M57" s="128"/>
      <c r="N57"/>
      <c r="O57"/>
      <c r="P57"/>
      <c r="Q57"/>
      <c r="R57" s="128"/>
      <c r="S57" s="128"/>
      <c r="T57" s="129"/>
      <c r="U57" s="129"/>
      <c r="V57" s="129"/>
    </row>
    <row r="58" spans="1:22" ht="14.4" x14ac:dyDescent="0.3">
      <c r="A58" s="121"/>
      <c r="B58" s="128"/>
      <c r="C58" s="131"/>
      <c r="D58" s="139">
        <v>100</v>
      </c>
      <c r="E58" s="126" t="s">
        <v>87</v>
      </c>
      <c r="F58" s="139">
        <v>24</v>
      </c>
      <c r="G58" s="165" t="s">
        <v>88</v>
      </c>
      <c r="H58" s="135"/>
      <c r="I58" s="166" t="s">
        <v>112</v>
      </c>
      <c r="J58" s="135"/>
      <c r="K58" s="135"/>
      <c r="L58" s="132"/>
      <c r="M58" s="128"/>
      <c r="N58"/>
      <c r="O58"/>
      <c r="P58"/>
      <c r="Q58"/>
      <c r="R58" s="128"/>
      <c r="S58" s="128"/>
      <c r="T58" s="129"/>
      <c r="U58" s="129"/>
      <c r="V58" s="129"/>
    </row>
    <row r="59" spans="1:22" ht="14.4" x14ac:dyDescent="0.3">
      <c r="A59" s="121"/>
      <c r="B59" s="128"/>
      <c r="C59" s="131"/>
      <c r="D59" s="140">
        <v>120</v>
      </c>
      <c r="E59" s="135" t="s">
        <v>89</v>
      </c>
      <c r="F59" s="140">
        <v>28</v>
      </c>
      <c r="G59" s="167" t="s">
        <v>90</v>
      </c>
      <c r="H59" s="135"/>
      <c r="I59" s="168"/>
      <c r="J59" s="668"/>
      <c r="K59" s="669"/>
      <c r="L59" s="132"/>
      <c r="M59" s="128"/>
      <c r="N59"/>
      <c r="O59"/>
      <c r="P59"/>
      <c r="Q59"/>
      <c r="R59" s="128"/>
      <c r="S59" s="128"/>
      <c r="T59" s="129"/>
      <c r="U59" s="129"/>
      <c r="V59" s="129"/>
    </row>
    <row r="60" spans="1:22" ht="14.4" x14ac:dyDescent="0.3">
      <c r="A60" s="121"/>
      <c r="B60" s="128"/>
      <c r="C60" s="131"/>
      <c r="D60" s="140">
        <v>140</v>
      </c>
      <c r="E60" s="135" t="s">
        <v>91</v>
      </c>
      <c r="F60" s="140">
        <v>64</v>
      </c>
      <c r="G60" s="167" t="s">
        <v>92</v>
      </c>
      <c r="H60" s="135"/>
      <c r="I60" s="135"/>
      <c r="J60" s="135"/>
      <c r="K60" s="135"/>
      <c r="L60" s="132"/>
      <c r="M60" s="128"/>
      <c r="N60"/>
      <c r="O60"/>
      <c r="P60"/>
      <c r="Q60"/>
      <c r="R60" s="128"/>
      <c r="S60" s="128"/>
      <c r="T60" s="129"/>
      <c r="U60" s="129"/>
      <c r="V60" s="129"/>
    </row>
    <row r="61" spans="1:22" ht="14.4" x14ac:dyDescent="0.3">
      <c r="A61" s="121"/>
      <c r="B61" s="128"/>
      <c r="C61" s="131"/>
      <c r="D61" s="140">
        <v>160</v>
      </c>
      <c r="E61" s="135" t="s">
        <v>93</v>
      </c>
      <c r="F61" s="140">
        <v>36</v>
      </c>
      <c r="G61" s="167" t="s">
        <v>94</v>
      </c>
      <c r="H61" s="135"/>
      <c r="I61" s="166" t="s">
        <v>113</v>
      </c>
      <c r="J61" s="135"/>
      <c r="K61" s="135"/>
      <c r="L61" s="132"/>
      <c r="M61" s="128"/>
      <c r="N61"/>
      <c r="O61"/>
      <c r="P61"/>
      <c r="Q61"/>
      <c r="R61" s="128"/>
      <c r="S61" s="128"/>
      <c r="T61" s="129"/>
      <c r="U61" s="129"/>
      <c r="V61" s="129"/>
    </row>
    <row r="62" spans="1:22" ht="14.4" x14ac:dyDescent="0.3">
      <c r="A62" s="121"/>
      <c r="B62" s="128"/>
      <c r="C62" s="131"/>
      <c r="D62" s="140">
        <v>180</v>
      </c>
      <c r="E62" s="135" t="s">
        <v>95</v>
      </c>
      <c r="F62" s="140">
        <v>40</v>
      </c>
      <c r="G62" s="167" t="s">
        <v>88</v>
      </c>
      <c r="H62" s="135"/>
      <c r="I62" s="168"/>
      <c r="J62" s="668"/>
      <c r="K62" s="669"/>
      <c r="L62" s="132"/>
      <c r="M62" s="128"/>
      <c r="N62"/>
      <c r="O62"/>
      <c r="P62"/>
      <c r="Q62"/>
      <c r="R62" s="128"/>
      <c r="S62" s="128"/>
      <c r="T62" s="129"/>
      <c r="U62" s="129"/>
      <c r="V62" s="129"/>
    </row>
    <row r="63" spans="1:22" ht="14.4" x14ac:dyDescent="0.3">
      <c r="A63" s="121"/>
      <c r="B63" s="128"/>
      <c r="C63" s="131"/>
      <c r="D63" s="140">
        <v>200</v>
      </c>
      <c r="E63" s="135" t="s">
        <v>96</v>
      </c>
      <c r="F63" s="140">
        <v>44</v>
      </c>
      <c r="G63" s="167" t="s">
        <v>92</v>
      </c>
      <c r="H63" s="135"/>
      <c r="I63" s="135"/>
      <c r="J63" s="135"/>
      <c r="K63" s="135"/>
      <c r="L63" s="132"/>
      <c r="M63" s="128"/>
      <c r="N63"/>
      <c r="O63"/>
      <c r="P63"/>
      <c r="Q63"/>
      <c r="R63" s="128"/>
      <c r="S63" s="128"/>
      <c r="T63" s="129"/>
      <c r="U63" s="129"/>
      <c r="V63" s="129"/>
    </row>
    <row r="64" spans="1:22" ht="14.4" x14ac:dyDescent="0.3">
      <c r="A64" s="121"/>
      <c r="B64" s="128"/>
      <c r="C64" s="131"/>
      <c r="D64" s="140">
        <v>220</v>
      </c>
      <c r="E64" s="135" t="s">
        <v>97</v>
      </c>
      <c r="F64" s="140">
        <v>48</v>
      </c>
      <c r="G64" s="167" t="s">
        <v>94</v>
      </c>
      <c r="H64" s="135"/>
      <c r="I64" s="166" t="s">
        <v>114</v>
      </c>
      <c r="J64" s="135"/>
      <c r="K64" s="135"/>
      <c r="L64" s="132"/>
      <c r="M64" s="128"/>
      <c r="N64"/>
      <c r="O64"/>
      <c r="P64"/>
      <c r="Q64"/>
      <c r="R64" s="128"/>
      <c r="S64" s="128"/>
      <c r="T64" s="129"/>
      <c r="U64" s="129"/>
      <c r="V64" s="129"/>
    </row>
    <row r="65" spans="1:22" ht="14.4" x14ac:dyDescent="0.3">
      <c r="A65" s="121"/>
      <c r="B65" s="128"/>
      <c r="C65" s="131"/>
      <c r="D65" s="140">
        <v>240</v>
      </c>
      <c r="E65" s="135" t="s">
        <v>98</v>
      </c>
      <c r="F65" s="140">
        <v>52</v>
      </c>
      <c r="G65" s="167" t="s">
        <v>88</v>
      </c>
      <c r="H65" s="135"/>
      <c r="I65" s="168"/>
      <c r="J65" s="668"/>
      <c r="K65" s="669"/>
      <c r="L65" s="132"/>
      <c r="M65" s="128"/>
      <c r="N65" s="128"/>
      <c r="O65" s="128"/>
      <c r="P65" s="128"/>
      <c r="Q65" s="128"/>
      <c r="R65" s="128"/>
      <c r="S65" s="128"/>
      <c r="T65" s="129"/>
      <c r="U65" s="129"/>
      <c r="V65" s="129"/>
    </row>
    <row r="66" spans="1:22" ht="14.4" x14ac:dyDescent="0.3">
      <c r="A66" s="121"/>
      <c r="B66" s="128"/>
      <c r="C66" s="131"/>
      <c r="D66" s="140">
        <v>260</v>
      </c>
      <c r="E66" s="135" t="s">
        <v>99</v>
      </c>
      <c r="F66" s="140">
        <v>56</v>
      </c>
      <c r="G66" s="167" t="s">
        <v>90</v>
      </c>
      <c r="H66" s="135"/>
      <c r="I66" s="135"/>
      <c r="J66" s="135"/>
      <c r="K66" s="135"/>
      <c r="L66" s="132"/>
      <c r="M66" s="128"/>
      <c r="N66" s="128"/>
      <c r="O66" s="128"/>
      <c r="P66" s="128"/>
      <c r="Q66" s="128"/>
      <c r="R66" s="128"/>
      <c r="S66" s="128"/>
      <c r="T66" s="129"/>
      <c r="U66" s="129"/>
      <c r="V66" s="129"/>
    </row>
    <row r="67" spans="1:22" ht="14.4" x14ac:dyDescent="0.3">
      <c r="A67" s="121"/>
      <c r="B67" s="128"/>
      <c r="C67" s="131"/>
      <c r="D67" s="140">
        <v>280</v>
      </c>
      <c r="E67" s="135" t="s">
        <v>100</v>
      </c>
      <c r="F67" s="140">
        <v>60</v>
      </c>
      <c r="G67" s="167" t="s">
        <v>92</v>
      </c>
      <c r="H67" s="135"/>
      <c r="I67" s="166" t="s">
        <v>115</v>
      </c>
      <c r="J67" s="135"/>
      <c r="K67" s="135"/>
      <c r="L67" s="132"/>
      <c r="M67" s="128"/>
      <c r="N67" s="128"/>
      <c r="O67" s="128"/>
      <c r="P67" s="128"/>
      <c r="Q67" s="128"/>
      <c r="R67" s="128"/>
      <c r="S67" s="128"/>
      <c r="T67" s="129"/>
      <c r="U67" s="129"/>
      <c r="V67" s="129"/>
    </row>
    <row r="68" spans="1:22" ht="14.4" x14ac:dyDescent="0.3">
      <c r="A68" s="121"/>
      <c r="B68" s="128"/>
      <c r="C68" s="131"/>
      <c r="D68" s="140">
        <v>300</v>
      </c>
      <c r="E68" s="135" t="s">
        <v>101</v>
      </c>
      <c r="F68" s="140">
        <v>64</v>
      </c>
      <c r="G68" s="167" t="s">
        <v>94</v>
      </c>
      <c r="H68" s="135"/>
      <c r="I68" s="168"/>
      <c r="J68" s="668"/>
      <c r="K68" s="669"/>
      <c r="L68" s="132"/>
      <c r="M68" s="128"/>
      <c r="N68" s="128"/>
      <c r="O68" s="128"/>
      <c r="P68" s="128"/>
      <c r="Q68" s="128"/>
      <c r="R68" s="128"/>
      <c r="S68" s="128"/>
      <c r="T68" s="129"/>
      <c r="U68" s="129"/>
      <c r="V68" s="129"/>
    </row>
    <row r="69" spans="1:22" ht="14.4" x14ac:dyDescent="0.3">
      <c r="A69" s="121"/>
      <c r="B69" s="128"/>
      <c r="C69" s="131"/>
      <c r="D69" s="143">
        <v>320</v>
      </c>
      <c r="E69" s="142" t="s">
        <v>102</v>
      </c>
      <c r="F69" s="143">
        <v>30</v>
      </c>
      <c r="G69" s="169" t="s">
        <v>88</v>
      </c>
      <c r="H69" s="135"/>
      <c r="I69" s="135"/>
      <c r="J69" s="135"/>
      <c r="K69" s="135"/>
      <c r="L69" s="132"/>
      <c r="M69" s="128"/>
      <c r="N69" s="128"/>
      <c r="O69" s="128"/>
      <c r="P69" s="128"/>
      <c r="Q69" s="128"/>
      <c r="R69" s="128"/>
      <c r="S69" s="128"/>
      <c r="T69" s="129"/>
      <c r="U69" s="129"/>
      <c r="V69" s="129"/>
    </row>
    <row r="70" spans="1:22" ht="14.4" x14ac:dyDescent="0.3">
      <c r="A70" s="121"/>
      <c r="B70" s="128"/>
      <c r="C70" s="131"/>
      <c r="D70" s="135"/>
      <c r="E70" s="140"/>
      <c r="F70" s="167"/>
      <c r="G70" s="140"/>
      <c r="H70" s="135"/>
      <c r="I70" s="135"/>
      <c r="J70" s="135"/>
      <c r="K70" s="135"/>
      <c r="L70" s="132"/>
      <c r="M70" s="128"/>
      <c r="N70" s="128"/>
      <c r="O70" s="128"/>
      <c r="P70" s="128"/>
      <c r="Q70" s="128"/>
      <c r="R70" s="128"/>
      <c r="S70" s="128"/>
      <c r="T70" s="129"/>
      <c r="U70" s="129"/>
      <c r="V70" s="129"/>
    </row>
    <row r="71" spans="1:22" ht="14.4" x14ac:dyDescent="0.3">
      <c r="A71" s="121"/>
      <c r="B71" s="128"/>
      <c r="C71" s="131"/>
      <c r="D71" s="135"/>
      <c r="E71" s="135"/>
      <c r="F71" s="135"/>
      <c r="G71" s="135"/>
      <c r="H71" s="135"/>
      <c r="I71" s="135"/>
      <c r="J71" s="135"/>
      <c r="K71" s="135"/>
      <c r="L71" s="132"/>
      <c r="M71" s="128"/>
      <c r="N71" s="128"/>
      <c r="O71" s="128"/>
      <c r="P71" s="128"/>
      <c r="Q71" s="128"/>
      <c r="R71" s="128"/>
      <c r="S71" s="128"/>
      <c r="T71" s="129"/>
      <c r="U71" s="129"/>
      <c r="V71" s="129"/>
    </row>
    <row r="72" spans="1:22" ht="14.4" x14ac:dyDescent="0.3">
      <c r="A72" s="121"/>
      <c r="B72" s="128"/>
      <c r="C72" s="131"/>
      <c r="D72" s="142"/>
      <c r="E72" s="142"/>
      <c r="F72" s="142"/>
      <c r="G72" s="142"/>
      <c r="H72" s="142"/>
      <c r="I72" s="142"/>
      <c r="J72" s="142"/>
      <c r="K72" s="135"/>
      <c r="L72" s="132"/>
      <c r="M72" s="128"/>
      <c r="N72" s="128"/>
      <c r="O72" s="128"/>
      <c r="P72" s="128"/>
      <c r="Q72" s="128"/>
      <c r="R72" s="128"/>
      <c r="S72" s="128"/>
      <c r="T72" s="129"/>
      <c r="U72" s="129"/>
      <c r="V72" s="129"/>
    </row>
    <row r="73" spans="1:22" ht="15.6" x14ac:dyDescent="0.3">
      <c r="A73" s="121"/>
      <c r="B73" s="130" t="s">
        <v>3</v>
      </c>
      <c r="C73" s="131"/>
      <c r="D73" s="150" t="s">
        <v>85</v>
      </c>
      <c r="E73" s="167" t="s">
        <v>87</v>
      </c>
      <c r="F73" s="167" t="s">
        <v>89</v>
      </c>
      <c r="G73" s="167" t="s">
        <v>91</v>
      </c>
      <c r="H73" s="167" t="s">
        <v>93</v>
      </c>
      <c r="I73" s="167" t="s">
        <v>95</v>
      </c>
      <c r="J73" s="167" t="s">
        <v>96</v>
      </c>
      <c r="K73" s="135"/>
      <c r="L73" s="132"/>
      <c r="M73" s="128"/>
      <c r="N73" s="128"/>
      <c r="O73" s="128"/>
      <c r="P73" s="128"/>
      <c r="Q73" s="128"/>
      <c r="R73" s="128"/>
      <c r="S73" s="128"/>
      <c r="T73" s="129"/>
      <c r="U73" s="129"/>
      <c r="V73" s="129"/>
    </row>
    <row r="74" spans="1:22" ht="14.4" x14ac:dyDescent="0.3">
      <c r="A74" s="121"/>
      <c r="B74" s="128"/>
      <c r="C74" s="131"/>
      <c r="D74" s="150" t="s">
        <v>86</v>
      </c>
      <c r="E74" s="167" t="s">
        <v>88</v>
      </c>
      <c r="F74" s="167" t="s">
        <v>90</v>
      </c>
      <c r="G74" s="167" t="s">
        <v>92</v>
      </c>
      <c r="H74" s="167" t="s">
        <v>94</v>
      </c>
      <c r="I74" s="167" t="s">
        <v>88</v>
      </c>
      <c r="J74" s="167" t="s">
        <v>92</v>
      </c>
      <c r="K74" s="135"/>
      <c r="L74" s="132"/>
      <c r="M74" s="128"/>
      <c r="N74" s="128"/>
      <c r="O74" s="128"/>
      <c r="P74" s="128"/>
      <c r="Q74" s="128"/>
      <c r="R74" s="128"/>
      <c r="S74" s="128"/>
      <c r="T74" s="129"/>
      <c r="U74" s="129"/>
      <c r="V74" s="129"/>
    </row>
    <row r="75" spans="1:22" ht="14.4" x14ac:dyDescent="0.3">
      <c r="A75" s="121"/>
      <c r="B75" s="128"/>
      <c r="C75" s="131"/>
      <c r="D75" s="150" t="s">
        <v>46</v>
      </c>
      <c r="E75" s="167">
        <v>100</v>
      </c>
      <c r="F75" s="167">
        <v>120</v>
      </c>
      <c r="G75" s="167">
        <v>140</v>
      </c>
      <c r="H75" s="167">
        <v>160</v>
      </c>
      <c r="I75" s="167">
        <v>180</v>
      </c>
      <c r="J75" s="167">
        <v>200</v>
      </c>
      <c r="K75" s="135"/>
      <c r="L75" s="132"/>
      <c r="M75" s="128"/>
      <c r="N75" s="128"/>
      <c r="O75" s="128"/>
      <c r="P75" s="128"/>
      <c r="Q75" s="128"/>
      <c r="R75" s="128"/>
      <c r="S75" s="128"/>
      <c r="T75" s="129"/>
      <c r="U75" s="129"/>
      <c r="V75" s="129"/>
    </row>
    <row r="76" spans="1:22" ht="14.4" x14ac:dyDescent="0.3">
      <c r="A76" s="121"/>
      <c r="B76" s="128"/>
      <c r="C76" s="131"/>
      <c r="D76" s="154" t="s">
        <v>48</v>
      </c>
      <c r="E76" s="169">
        <v>24</v>
      </c>
      <c r="F76" s="169">
        <v>28</v>
      </c>
      <c r="G76" s="169">
        <v>32</v>
      </c>
      <c r="H76" s="169">
        <v>36</v>
      </c>
      <c r="I76" s="169">
        <v>40</v>
      </c>
      <c r="J76" s="169">
        <v>44</v>
      </c>
      <c r="K76" s="135"/>
      <c r="L76" s="132"/>
      <c r="M76" s="128"/>
      <c r="N76" s="128"/>
      <c r="O76" s="128"/>
      <c r="P76" s="128"/>
      <c r="Q76" s="128"/>
      <c r="R76" s="128"/>
      <c r="S76" s="128"/>
      <c r="T76" s="129"/>
      <c r="U76" s="129"/>
      <c r="V76" s="129"/>
    </row>
    <row r="77" spans="1:22" ht="14.4" x14ac:dyDescent="0.3">
      <c r="A77" s="121"/>
      <c r="B77" s="128"/>
      <c r="C77" s="131"/>
      <c r="D77" s="135"/>
      <c r="E77" s="167"/>
      <c r="F77" s="167"/>
      <c r="G77" s="167"/>
      <c r="H77" s="167"/>
      <c r="I77" s="167"/>
      <c r="J77" s="167"/>
      <c r="K77" s="135"/>
      <c r="L77" s="132"/>
      <c r="M77" s="128"/>
      <c r="N77" s="128"/>
      <c r="O77" s="128"/>
      <c r="P77" s="128"/>
      <c r="Q77" s="128"/>
      <c r="R77" s="128"/>
      <c r="S77" s="128"/>
      <c r="T77" s="129"/>
      <c r="U77" s="129"/>
      <c r="V77" s="129"/>
    </row>
    <row r="78" spans="1:22" ht="14.4" x14ac:dyDescent="0.3">
      <c r="A78" s="121"/>
      <c r="B78" s="128"/>
      <c r="C78" s="131"/>
      <c r="D78" s="166" t="s">
        <v>116</v>
      </c>
      <c r="E78" s="135"/>
      <c r="F78" s="135"/>
      <c r="G78" s="135"/>
      <c r="H78" s="135"/>
      <c r="I78" s="166" t="s">
        <v>117</v>
      </c>
      <c r="J78" s="135"/>
      <c r="K78" s="135"/>
      <c r="L78" s="132"/>
      <c r="M78" s="128"/>
      <c r="N78" s="128"/>
      <c r="O78" s="128"/>
      <c r="P78" s="128"/>
      <c r="Q78" s="128"/>
      <c r="R78" s="128"/>
      <c r="S78" s="128"/>
      <c r="T78" s="129"/>
      <c r="U78" s="129"/>
      <c r="V78" s="129"/>
    </row>
    <row r="79" spans="1:22" ht="14.4" x14ac:dyDescent="0.3">
      <c r="A79" s="121"/>
      <c r="B79" s="128"/>
      <c r="C79" s="131"/>
      <c r="D79" s="168"/>
      <c r="E79" s="668"/>
      <c r="F79" s="669"/>
      <c r="G79" s="170"/>
      <c r="H79" s="170"/>
      <c r="I79" s="168"/>
      <c r="J79" s="171"/>
      <c r="K79" s="172"/>
      <c r="L79" s="132"/>
      <c r="M79" s="128"/>
      <c r="N79" s="128"/>
      <c r="O79" s="128"/>
      <c r="P79" s="128"/>
      <c r="Q79" s="128"/>
      <c r="R79" s="128"/>
      <c r="S79" s="128"/>
      <c r="T79" s="129"/>
      <c r="U79" s="129"/>
      <c r="V79" s="129"/>
    </row>
    <row r="80" spans="1:22" ht="14.4" x14ac:dyDescent="0.3">
      <c r="A80" s="121"/>
      <c r="B80" s="128"/>
      <c r="C80" s="131"/>
      <c r="D80" s="135"/>
      <c r="E80" s="135"/>
      <c r="F80" s="135"/>
      <c r="G80" s="135"/>
      <c r="H80" s="135"/>
      <c r="I80" s="135"/>
      <c r="J80" s="135"/>
      <c r="K80" s="135"/>
      <c r="L80" s="132"/>
      <c r="M80" s="128"/>
      <c r="N80" s="128"/>
      <c r="O80" s="128"/>
      <c r="P80" s="128"/>
      <c r="Q80" s="128"/>
      <c r="R80" s="128"/>
      <c r="S80" s="128"/>
      <c r="T80" s="129"/>
      <c r="U80" s="129"/>
      <c r="V80" s="129"/>
    </row>
    <row r="81" spans="1:22" ht="14.4" x14ac:dyDescent="0.3">
      <c r="A81" s="121"/>
      <c r="B81" s="128"/>
      <c r="C81" s="131"/>
      <c r="D81" s="166" t="s">
        <v>118</v>
      </c>
      <c r="E81" s="135"/>
      <c r="F81" s="135"/>
      <c r="G81" s="135"/>
      <c r="H81" s="135"/>
      <c r="I81" s="166" t="s">
        <v>119</v>
      </c>
      <c r="J81" s="135"/>
      <c r="K81" s="135"/>
      <c r="L81" s="132"/>
      <c r="M81" s="128"/>
      <c r="N81" s="128"/>
      <c r="O81" s="128"/>
      <c r="P81" s="128"/>
      <c r="Q81" s="128"/>
      <c r="R81" s="128"/>
      <c r="S81" s="128"/>
      <c r="T81" s="129"/>
      <c r="U81" s="129"/>
      <c r="V81" s="129"/>
    </row>
    <row r="82" spans="1:22" ht="14.4" x14ac:dyDescent="0.3">
      <c r="A82" s="121"/>
      <c r="B82" s="128"/>
      <c r="C82" s="131"/>
      <c r="D82" s="168"/>
      <c r="E82" s="668" t="str">
        <f>IF(ISBLANK(D82)," ",IF(D82=40,"Correct","Incorrect"))</f>
        <v xml:space="preserve"> </v>
      </c>
      <c r="F82" s="669"/>
      <c r="G82" s="170"/>
      <c r="H82" s="170"/>
      <c r="I82" s="168"/>
      <c r="J82" s="171"/>
      <c r="K82" s="172"/>
      <c r="L82" s="132"/>
      <c r="M82" s="128"/>
      <c r="N82" s="128"/>
      <c r="O82" s="128"/>
      <c r="P82" s="128"/>
      <c r="Q82" s="128"/>
      <c r="R82" s="128"/>
      <c r="S82" s="128"/>
      <c r="T82" s="129"/>
      <c r="U82" s="129"/>
      <c r="V82" s="129"/>
    </row>
    <row r="83" spans="1:22" ht="14.4" x14ac:dyDescent="0.3">
      <c r="A83" s="121"/>
      <c r="B83" s="128"/>
      <c r="C83" s="131"/>
      <c r="D83" s="140"/>
      <c r="E83" s="140"/>
      <c r="F83" s="140"/>
      <c r="G83" s="140"/>
      <c r="H83" s="140"/>
      <c r="I83" s="140"/>
      <c r="J83" s="140"/>
      <c r="K83" s="140"/>
      <c r="L83" s="132"/>
      <c r="M83" s="128"/>
      <c r="N83" s="128"/>
      <c r="O83" s="128"/>
      <c r="P83" s="128"/>
      <c r="Q83" s="128"/>
      <c r="R83" s="128"/>
      <c r="S83" s="128"/>
      <c r="T83" s="129"/>
      <c r="U83" s="129"/>
      <c r="V83" s="129"/>
    </row>
    <row r="84" spans="1:22" ht="14.4" x14ac:dyDescent="0.3">
      <c r="A84" s="121"/>
      <c r="B84" s="128"/>
      <c r="C84" s="159"/>
      <c r="D84" s="142"/>
      <c r="E84" s="142"/>
      <c r="F84" s="142"/>
      <c r="G84" s="142"/>
      <c r="H84" s="142"/>
      <c r="I84" s="142"/>
      <c r="J84" s="142"/>
      <c r="K84" s="142"/>
      <c r="L84" s="160"/>
      <c r="M84" s="128"/>
      <c r="N84" s="128"/>
      <c r="O84" s="128"/>
      <c r="P84" s="128"/>
      <c r="Q84" s="128"/>
      <c r="R84" s="128"/>
      <c r="S84" s="128"/>
      <c r="T84" s="129"/>
      <c r="U84" s="129"/>
      <c r="V84" s="129"/>
    </row>
    <row r="85" spans="1:22" ht="14.4" x14ac:dyDescent="0.3">
      <c r="A85" s="121"/>
      <c r="B85" s="128"/>
      <c r="C85" s="128"/>
      <c r="D85" s="128"/>
      <c r="E85" s="128"/>
      <c r="F85" s="128"/>
      <c r="G85" s="128"/>
      <c r="H85" s="128"/>
      <c r="I85" s="128"/>
      <c r="J85" s="128"/>
      <c r="K85" s="128"/>
      <c r="L85" s="128"/>
      <c r="M85" s="128"/>
      <c r="N85" s="128"/>
      <c r="O85" s="128"/>
      <c r="P85" s="128"/>
      <c r="Q85" s="128"/>
      <c r="R85" s="128"/>
      <c r="S85" s="128"/>
      <c r="T85" s="129"/>
      <c r="U85" s="129"/>
      <c r="V85" s="129"/>
    </row>
    <row r="86" spans="1:22" ht="14.4" x14ac:dyDescent="0.3">
      <c r="A86" s="121"/>
      <c r="B86" s="121"/>
      <c r="C86" s="121"/>
      <c r="D86" s="121"/>
      <c r="E86" s="121"/>
      <c r="F86" s="121"/>
      <c r="G86" s="121"/>
      <c r="H86" s="121"/>
      <c r="I86" s="121"/>
      <c r="J86" s="121"/>
      <c r="K86" s="121"/>
      <c r="L86" s="121"/>
      <c r="M86" s="121"/>
      <c r="N86" s="121"/>
      <c r="O86" s="121"/>
      <c r="P86" s="121"/>
      <c r="Q86" s="121"/>
      <c r="R86" s="121"/>
      <c r="S86" s="121"/>
    </row>
    <row r="87" spans="1:22" ht="14.4" x14ac:dyDescent="0.3">
      <c r="A87" s="121"/>
      <c r="B87" s="121"/>
      <c r="C87" s="121"/>
      <c r="D87" s="121"/>
      <c r="E87" s="121"/>
      <c r="F87" s="121"/>
      <c r="G87" s="121"/>
      <c r="H87" s="121"/>
      <c r="I87" s="121"/>
      <c r="J87" s="121"/>
      <c r="K87" s="121"/>
      <c r="L87" s="121"/>
      <c r="M87" s="121"/>
      <c r="N87" s="121"/>
      <c r="O87" s="121"/>
      <c r="P87" s="121"/>
      <c r="Q87" s="121"/>
      <c r="R87" s="121"/>
      <c r="S87" s="121"/>
    </row>
    <row r="88" spans="1:22" ht="14.4" hidden="1" x14ac:dyDescent="0.3">
      <c r="A88" s="121"/>
      <c r="B88" s="121"/>
      <c r="C88" s="121"/>
      <c r="D88" s="121"/>
      <c r="E88" s="121"/>
      <c r="F88" s="121"/>
      <c r="G88" s="121"/>
      <c r="H88" s="121"/>
      <c r="I88" s="121"/>
      <c r="J88" s="121"/>
      <c r="K88" s="121"/>
      <c r="L88" s="121"/>
      <c r="M88" s="121"/>
      <c r="N88" s="121"/>
      <c r="O88" s="121"/>
      <c r="P88" s="121"/>
      <c r="Q88" s="121"/>
      <c r="R88" s="121"/>
      <c r="S88" s="121"/>
    </row>
    <row r="89" spans="1:22" ht="15" hidden="1" customHeight="1" x14ac:dyDescent="0.3">
      <c r="A89" s="121"/>
      <c r="B89" s="121"/>
      <c r="C89" s="121"/>
      <c r="D89" s="121"/>
      <c r="E89" s="121"/>
      <c r="F89" s="121"/>
      <c r="G89" s="121"/>
      <c r="H89" s="121"/>
      <c r="I89" s="121"/>
      <c r="J89" s="121"/>
      <c r="K89" s="121"/>
      <c r="L89" s="121"/>
      <c r="M89" s="121"/>
      <c r="N89" s="121"/>
      <c r="O89" s="121"/>
      <c r="P89" s="121"/>
      <c r="Q89" s="121"/>
      <c r="R89" s="121"/>
      <c r="S89" s="121"/>
    </row>
    <row r="90" spans="1:22" ht="15" hidden="1" customHeight="1" x14ac:dyDescent="0.3">
      <c r="A90" s="121"/>
      <c r="B90" s="121"/>
      <c r="C90" s="121"/>
      <c r="D90" s="121"/>
      <c r="E90" s="121"/>
      <c r="F90" s="121"/>
      <c r="G90" s="121"/>
      <c r="H90" s="121"/>
      <c r="I90" s="121"/>
      <c r="J90" s="121"/>
      <c r="K90" s="121"/>
      <c r="L90" s="121"/>
      <c r="M90" s="121"/>
      <c r="N90" s="121"/>
      <c r="O90" s="121"/>
      <c r="P90" s="121"/>
      <c r="Q90" s="121"/>
      <c r="R90" s="121"/>
      <c r="S90" s="121"/>
    </row>
    <row r="91" spans="1:22" ht="14.4" hidden="1" x14ac:dyDescent="0.3">
      <c r="A91" s="121"/>
      <c r="B91" s="121"/>
      <c r="C91" s="121"/>
      <c r="D91" s="121"/>
      <c r="E91" s="121"/>
      <c r="F91" s="121"/>
      <c r="G91" s="121"/>
      <c r="H91" s="121"/>
      <c r="I91" s="121"/>
      <c r="J91" s="121"/>
      <c r="K91" s="121"/>
      <c r="L91" s="121"/>
      <c r="M91" s="121"/>
      <c r="N91" s="121"/>
      <c r="O91" s="121"/>
      <c r="P91" s="121"/>
      <c r="Q91" s="121"/>
      <c r="R91" s="121"/>
      <c r="S91" s="121"/>
    </row>
    <row r="92" spans="1:22" ht="14.4" hidden="1" x14ac:dyDescent="0.3">
      <c r="A92" s="121"/>
      <c r="B92" s="121"/>
      <c r="C92" s="121"/>
      <c r="D92" s="121"/>
      <c r="E92" s="121"/>
      <c r="F92" s="121"/>
      <c r="G92" s="121"/>
      <c r="H92" s="121"/>
      <c r="I92" s="121"/>
      <c r="J92" s="121"/>
      <c r="K92" s="121"/>
      <c r="L92" s="121"/>
      <c r="M92" s="121"/>
      <c r="N92" s="121"/>
      <c r="O92" s="121"/>
      <c r="P92" s="121"/>
      <c r="Q92" s="121"/>
      <c r="R92" s="121"/>
      <c r="S92" s="121"/>
    </row>
    <row r="93" spans="1:22" ht="14.4" hidden="1" x14ac:dyDescent="0.3">
      <c r="A93" s="121"/>
      <c r="B93" s="121"/>
      <c r="C93" s="121"/>
      <c r="D93" s="121"/>
      <c r="E93" s="121"/>
      <c r="F93" s="121"/>
      <c r="G93" s="121"/>
      <c r="H93" s="121"/>
      <c r="I93" s="121"/>
      <c r="J93" s="121"/>
      <c r="K93" s="121"/>
      <c r="L93" s="121"/>
      <c r="M93" s="121"/>
      <c r="N93" s="121"/>
      <c r="O93" s="121"/>
      <c r="P93" s="121"/>
      <c r="Q93" s="121"/>
      <c r="R93" s="121"/>
      <c r="S93" s="121"/>
    </row>
    <row r="94" spans="1:22" ht="14.4" hidden="1" x14ac:dyDescent="0.3">
      <c r="A94" s="121"/>
      <c r="B94" s="121"/>
      <c r="C94" s="121"/>
      <c r="D94" s="121"/>
      <c r="E94" s="121"/>
      <c r="F94" s="121"/>
      <c r="G94" s="121"/>
      <c r="H94" s="121"/>
      <c r="I94" s="121"/>
      <c r="J94" s="121"/>
      <c r="K94" s="121"/>
      <c r="L94" s="121"/>
      <c r="M94" s="121"/>
      <c r="N94" s="121"/>
      <c r="O94" s="121"/>
      <c r="P94" s="121"/>
      <c r="Q94" s="121"/>
      <c r="R94" s="121"/>
      <c r="S94" s="121"/>
    </row>
    <row r="95" spans="1:22" ht="14.4" hidden="1" x14ac:dyDescent="0.3">
      <c r="A95" s="121"/>
      <c r="B95" s="121"/>
      <c r="C95" s="121"/>
      <c r="D95" s="121"/>
      <c r="E95" s="121"/>
      <c r="F95" s="121"/>
      <c r="G95" s="121"/>
      <c r="H95" s="121"/>
      <c r="I95" s="121"/>
      <c r="J95" s="121"/>
      <c r="K95" s="121"/>
      <c r="L95" s="121"/>
      <c r="M95" s="121"/>
      <c r="N95" s="121"/>
      <c r="O95" s="121"/>
      <c r="P95" s="121"/>
      <c r="Q95" s="121"/>
      <c r="R95" s="121"/>
      <c r="S95" s="121"/>
    </row>
    <row r="96" spans="1:22" ht="14.4" hidden="1" x14ac:dyDescent="0.3">
      <c r="A96" s="121"/>
      <c r="B96" s="121"/>
      <c r="C96" s="121"/>
      <c r="D96" s="121"/>
      <c r="E96" s="121"/>
      <c r="F96" s="121"/>
      <c r="G96" s="121"/>
      <c r="H96" s="121"/>
      <c r="I96" s="121"/>
      <c r="J96" s="121"/>
      <c r="K96" s="121"/>
      <c r="L96" s="121"/>
      <c r="M96" s="121"/>
      <c r="N96" s="121"/>
      <c r="O96" s="121"/>
      <c r="P96" s="121"/>
      <c r="Q96" s="121"/>
      <c r="R96" s="121"/>
      <c r="S96" s="121"/>
    </row>
    <row r="97" spans="1:19" ht="14.4" hidden="1" x14ac:dyDescent="0.3">
      <c r="A97" s="121"/>
      <c r="B97" s="121"/>
      <c r="C97" s="121"/>
      <c r="D97" s="121"/>
      <c r="E97" s="121"/>
      <c r="F97" s="121"/>
      <c r="G97" s="121"/>
      <c r="H97" s="121"/>
      <c r="I97" s="121"/>
      <c r="J97" s="121"/>
      <c r="K97" s="121"/>
      <c r="L97" s="121"/>
      <c r="M97" s="121"/>
      <c r="N97" s="121"/>
      <c r="O97" s="121"/>
      <c r="P97" s="121"/>
      <c r="Q97" s="121"/>
      <c r="R97" s="121"/>
      <c r="S97" s="121"/>
    </row>
    <row r="98" spans="1:19" ht="14.4" hidden="1" x14ac:dyDescent="0.3">
      <c r="A98" s="121"/>
      <c r="B98" s="121"/>
      <c r="C98" s="121"/>
      <c r="D98" s="121"/>
      <c r="E98" s="121"/>
      <c r="F98" s="121"/>
      <c r="G98" s="121"/>
      <c r="H98" s="121"/>
      <c r="I98" s="121"/>
      <c r="J98" s="121"/>
      <c r="K98" s="121"/>
      <c r="L98" s="121"/>
      <c r="M98" s="121"/>
      <c r="N98" s="121"/>
      <c r="O98" s="121"/>
      <c r="P98" s="121"/>
      <c r="Q98" s="121"/>
      <c r="R98" s="121"/>
      <c r="S98" s="121"/>
    </row>
    <row r="99" spans="1:19" ht="14.4" hidden="1" x14ac:dyDescent="0.3">
      <c r="A99" s="121"/>
      <c r="B99" s="121"/>
      <c r="C99" s="121"/>
      <c r="D99" s="121"/>
      <c r="E99" s="121"/>
      <c r="F99" s="121"/>
      <c r="G99" s="121"/>
      <c r="H99" s="121"/>
      <c r="I99" s="121"/>
      <c r="J99" s="121"/>
      <c r="K99" s="121"/>
      <c r="L99" s="121"/>
      <c r="M99" s="121"/>
      <c r="N99" s="121"/>
      <c r="O99" s="121"/>
      <c r="P99" s="121"/>
      <c r="Q99" s="121"/>
      <c r="R99" s="121"/>
      <c r="S99" s="121"/>
    </row>
    <row r="100" spans="1:19" ht="14.4" hidden="1" x14ac:dyDescent="0.3">
      <c r="A100" s="121"/>
      <c r="B100" s="121"/>
      <c r="C100" s="121"/>
      <c r="D100" s="121"/>
      <c r="E100" s="121"/>
      <c r="F100" s="121"/>
      <c r="G100" s="121"/>
      <c r="H100" s="121"/>
      <c r="I100" s="121"/>
      <c r="J100" s="121"/>
      <c r="K100" s="121"/>
      <c r="L100" s="121"/>
      <c r="M100" s="121"/>
      <c r="N100" s="121"/>
      <c r="O100" s="121"/>
      <c r="P100" s="121"/>
      <c r="Q100" s="121"/>
      <c r="R100" s="121"/>
      <c r="S100" s="121"/>
    </row>
    <row r="101" spans="1:19" ht="14.4" hidden="1" x14ac:dyDescent="0.3">
      <c r="A101" s="121"/>
      <c r="B101" s="121"/>
      <c r="C101" s="121"/>
      <c r="D101" s="121"/>
      <c r="E101" s="121"/>
      <c r="F101" s="121"/>
      <c r="G101" s="121"/>
      <c r="H101" s="121"/>
      <c r="I101" s="121"/>
      <c r="J101" s="121"/>
      <c r="K101" s="121"/>
      <c r="L101" s="121"/>
      <c r="M101" s="121"/>
      <c r="N101" s="121"/>
      <c r="O101" s="121"/>
      <c r="P101" s="121"/>
      <c r="Q101" s="121"/>
      <c r="R101" s="121"/>
      <c r="S101" s="121"/>
    </row>
    <row r="102" spans="1:19" ht="14.4" hidden="1" x14ac:dyDescent="0.3">
      <c r="A102" s="121"/>
      <c r="B102" s="121"/>
      <c r="C102" s="121"/>
      <c r="D102" s="121"/>
      <c r="E102" s="121"/>
      <c r="F102" s="121"/>
      <c r="G102" s="121"/>
      <c r="H102" s="121"/>
      <c r="I102" s="121"/>
      <c r="J102" s="121"/>
      <c r="K102" s="121"/>
      <c r="L102" s="121"/>
      <c r="M102" s="121"/>
      <c r="N102" s="121"/>
      <c r="O102" s="121"/>
      <c r="P102" s="121"/>
      <c r="Q102" s="121"/>
      <c r="R102" s="121"/>
      <c r="S102" s="121"/>
    </row>
    <row r="103" spans="1:19" ht="14.4" hidden="1" x14ac:dyDescent="0.3">
      <c r="A103" s="121"/>
      <c r="B103" s="121"/>
      <c r="C103" s="121"/>
      <c r="D103" s="121"/>
      <c r="E103" s="121"/>
      <c r="F103" s="121"/>
      <c r="G103" s="121"/>
      <c r="H103" s="121"/>
      <c r="I103" s="121"/>
      <c r="J103" s="121"/>
      <c r="K103" s="121"/>
      <c r="L103" s="121"/>
      <c r="M103" s="121"/>
      <c r="N103" s="121"/>
      <c r="O103" s="121"/>
      <c r="P103" s="121"/>
      <c r="Q103" s="121"/>
      <c r="R103" s="121"/>
      <c r="S103" s="121"/>
    </row>
    <row r="104" spans="1:19" ht="14.4" hidden="1" x14ac:dyDescent="0.3">
      <c r="A104" s="121"/>
      <c r="B104" s="121"/>
      <c r="C104" s="121"/>
      <c r="D104" s="121"/>
      <c r="E104" s="121"/>
      <c r="F104" s="121"/>
      <c r="G104" s="121"/>
      <c r="H104" s="121"/>
      <c r="I104" s="121"/>
      <c r="J104" s="121"/>
      <c r="K104" s="121"/>
      <c r="L104" s="121"/>
      <c r="M104" s="121"/>
      <c r="N104" s="121"/>
      <c r="O104" s="121"/>
      <c r="P104" s="121"/>
      <c r="Q104" s="121"/>
      <c r="R104" s="121"/>
      <c r="S104" s="121"/>
    </row>
    <row r="105" spans="1:19" ht="14.4" hidden="1" x14ac:dyDescent="0.3">
      <c r="A105" s="121"/>
      <c r="B105" s="121"/>
      <c r="C105" s="121"/>
      <c r="D105" s="121"/>
      <c r="E105" s="121"/>
      <c r="F105" s="121"/>
      <c r="G105" s="121"/>
      <c r="H105" s="121"/>
      <c r="I105" s="121"/>
      <c r="J105" s="121"/>
      <c r="K105" s="121"/>
      <c r="L105" s="121"/>
      <c r="M105" s="121"/>
      <c r="N105" s="121"/>
      <c r="O105" s="121"/>
      <c r="P105" s="121"/>
      <c r="Q105" s="121"/>
      <c r="R105" s="121"/>
      <c r="S105" s="121"/>
    </row>
    <row r="106" spans="1:19" ht="14.4" hidden="1" x14ac:dyDescent="0.3">
      <c r="A106" s="121"/>
      <c r="B106" s="121"/>
      <c r="C106" s="121"/>
      <c r="D106" s="121"/>
      <c r="E106" s="121"/>
      <c r="F106" s="121"/>
      <c r="G106" s="121"/>
      <c r="H106" s="121"/>
      <c r="I106" s="121"/>
      <c r="J106" s="121"/>
      <c r="K106" s="121"/>
      <c r="L106" s="121"/>
      <c r="M106" s="121"/>
      <c r="N106" s="121"/>
      <c r="O106" s="121"/>
      <c r="P106" s="121"/>
      <c r="Q106" s="121"/>
      <c r="R106" s="121"/>
      <c r="S106" s="121"/>
    </row>
    <row r="107" spans="1:19" ht="14.4" hidden="1" x14ac:dyDescent="0.3">
      <c r="A107" s="121"/>
      <c r="B107" s="121"/>
      <c r="C107" s="121"/>
      <c r="D107" s="121"/>
      <c r="E107" s="121"/>
      <c r="F107" s="121"/>
      <c r="G107" s="121"/>
      <c r="H107" s="121"/>
      <c r="I107" s="121"/>
      <c r="J107" s="121"/>
      <c r="K107" s="121"/>
      <c r="L107" s="121"/>
      <c r="M107" s="121"/>
      <c r="N107" s="121"/>
      <c r="O107" s="121"/>
      <c r="P107" s="121"/>
      <c r="Q107" s="121"/>
      <c r="R107" s="121"/>
      <c r="S107" s="121"/>
    </row>
    <row r="108" spans="1:19" ht="14.4" hidden="1" x14ac:dyDescent="0.3">
      <c r="A108" s="121"/>
      <c r="B108" s="121"/>
      <c r="C108" s="121"/>
      <c r="D108" s="121"/>
      <c r="E108" s="121"/>
      <c r="F108" s="121"/>
      <c r="G108" s="121"/>
      <c r="H108" s="121"/>
      <c r="I108" s="121"/>
      <c r="J108" s="121"/>
      <c r="K108" s="121"/>
      <c r="L108" s="121"/>
      <c r="M108" s="121"/>
      <c r="N108" s="121"/>
      <c r="O108" s="121"/>
      <c r="P108" s="121"/>
      <c r="Q108" s="121"/>
      <c r="R108" s="121"/>
      <c r="S108" s="121"/>
    </row>
    <row r="109" spans="1:19" ht="14.4" hidden="1" x14ac:dyDescent="0.3">
      <c r="A109" s="121"/>
      <c r="B109" s="121"/>
      <c r="C109" s="121"/>
      <c r="D109" s="121"/>
      <c r="E109" s="121"/>
      <c r="F109" s="121"/>
      <c r="G109" s="121"/>
      <c r="H109" s="121"/>
      <c r="I109" s="121"/>
      <c r="J109" s="121"/>
      <c r="K109" s="121"/>
      <c r="L109" s="121"/>
      <c r="M109" s="121"/>
      <c r="N109" s="121"/>
      <c r="O109" s="121"/>
      <c r="P109" s="121"/>
      <c r="Q109" s="121"/>
      <c r="R109" s="121"/>
      <c r="S109" s="121"/>
    </row>
    <row r="110" spans="1:19" ht="14.4" hidden="1" x14ac:dyDescent="0.3">
      <c r="A110" s="121"/>
      <c r="B110" s="121"/>
      <c r="C110" s="121"/>
      <c r="D110" s="121"/>
      <c r="E110" s="121"/>
      <c r="F110" s="121"/>
      <c r="G110" s="121"/>
      <c r="H110" s="121"/>
      <c r="I110" s="121"/>
      <c r="J110" s="121"/>
      <c r="K110" s="121"/>
      <c r="L110" s="121"/>
      <c r="M110" s="121"/>
      <c r="N110" s="121"/>
      <c r="O110" s="121"/>
      <c r="P110" s="121"/>
      <c r="Q110" s="121"/>
      <c r="R110" s="121"/>
      <c r="S110" s="121"/>
    </row>
    <row r="111" spans="1:19" ht="15" hidden="1" customHeight="1" x14ac:dyDescent="0.3">
      <c r="A111" s="121"/>
      <c r="B111" s="121"/>
      <c r="C111" s="121"/>
      <c r="D111" s="121"/>
      <c r="E111" s="121"/>
      <c r="F111" s="121"/>
      <c r="G111" s="121"/>
      <c r="H111" s="121"/>
      <c r="I111" s="121"/>
      <c r="J111" s="121"/>
      <c r="K111" s="121"/>
      <c r="L111" s="121"/>
      <c r="M111" s="121"/>
      <c r="N111" s="121"/>
      <c r="O111" s="121"/>
      <c r="P111" s="121"/>
      <c r="Q111" s="121"/>
      <c r="R111" s="121"/>
      <c r="S111" s="121"/>
    </row>
    <row r="112" spans="1:19" ht="14.4" hidden="1" x14ac:dyDescent="0.3">
      <c r="A112" s="121"/>
      <c r="B112" s="121"/>
      <c r="C112" s="121"/>
      <c r="D112" s="121"/>
      <c r="E112" s="121"/>
      <c r="F112" s="121"/>
      <c r="G112" s="121"/>
      <c r="H112" s="121"/>
      <c r="I112" s="121"/>
      <c r="J112" s="121"/>
      <c r="K112" s="121"/>
      <c r="L112" s="121"/>
      <c r="M112" s="121"/>
      <c r="N112" s="121"/>
      <c r="O112" s="121"/>
      <c r="P112" s="121"/>
      <c r="Q112" s="121"/>
      <c r="R112" s="121"/>
      <c r="S112" s="121"/>
    </row>
    <row r="113" spans="1:19" ht="14.4" hidden="1" x14ac:dyDescent="0.3">
      <c r="A113" s="121"/>
      <c r="B113" s="121"/>
      <c r="C113" s="121"/>
      <c r="D113" s="121"/>
      <c r="E113" s="121"/>
      <c r="F113" s="121"/>
      <c r="G113" s="121"/>
      <c r="H113" s="121"/>
      <c r="I113" s="121"/>
      <c r="J113" s="121"/>
      <c r="K113" s="121"/>
      <c r="L113" s="121"/>
      <c r="M113" s="121"/>
      <c r="N113" s="121"/>
      <c r="O113" s="121"/>
      <c r="P113" s="121"/>
      <c r="Q113" s="121"/>
      <c r="R113" s="121"/>
      <c r="S113" s="121"/>
    </row>
    <row r="114" spans="1:19" ht="14.4" hidden="1" x14ac:dyDescent="0.3">
      <c r="A114" s="121"/>
      <c r="B114" s="121"/>
      <c r="C114" s="121"/>
      <c r="D114" s="121"/>
      <c r="E114" s="121"/>
      <c r="F114" s="121"/>
      <c r="G114" s="121"/>
      <c r="H114" s="121"/>
      <c r="I114" s="121"/>
      <c r="J114" s="121"/>
      <c r="K114" s="121"/>
      <c r="L114" s="121"/>
      <c r="M114" s="121"/>
      <c r="N114" s="121"/>
      <c r="O114" s="121"/>
      <c r="P114" s="121"/>
      <c r="Q114" s="121"/>
      <c r="R114" s="121"/>
      <c r="S114" s="121"/>
    </row>
    <row r="115" spans="1:19" ht="14.4" hidden="1" x14ac:dyDescent="0.3">
      <c r="A115" s="121"/>
      <c r="B115" s="121"/>
      <c r="C115" s="121"/>
      <c r="D115" s="121"/>
      <c r="E115" s="121"/>
      <c r="F115" s="121"/>
      <c r="G115" s="121"/>
      <c r="H115" s="121"/>
      <c r="I115" s="121"/>
      <c r="J115" s="121"/>
      <c r="K115" s="121"/>
      <c r="L115" s="121"/>
      <c r="M115" s="121"/>
      <c r="N115" s="121"/>
      <c r="O115" s="121"/>
      <c r="P115" s="121"/>
      <c r="Q115" s="121"/>
      <c r="R115" s="121"/>
      <c r="S115" s="121"/>
    </row>
    <row r="116" spans="1:19" ht="14.4" hidden="1" x14ac:dyDescent="0.3">
      <c r="A116" s="121"/>
      <c r="B116" s="121"/>
      <c r="C116" s="121"/>
      <c r="D116" s="121"/>
      <c r="E116" s="121"/>
      <c r="F116" s="121"/>
      <c r="G116" s="121"/>
      <c r="H116" s="121"/>
      <c r="I116" s="121"/>
      <c r="J116" s="121"/>
      <c r="K116" s="121"/>
      <c r="L116" s="121"/>
      <c r="M116" s="121"/>
      <c r="N116" s="121"/>
      <c r="O116" s="121"/>
      <c r="P116" s="121"/>
      <c r="Q116" s="121"/>
      <c r="R116" s="121"/>
      <c r="S116" s="121"/>
    </row>
    <row r="117" spans="1:19" ht="14.4" hidden="1" x14ac:dyDescent="0.3">
      <c r="A117" s="121"/>
      <c r="B117" s="121"/>
      <c r="C117" s="121"/>
      <c r="D117" s="121"/>
      <c r="E117" s="121"/>
      <c r="F117" s="121"/>
      <c r="G117" s="121"/>
      <c r="H117" s="121"/>
      <c r="I117" s="121"/>
      <c r="J117" s="121"/>
      <c r="K117" s="121"/>
      <c r="L117" s="121"/>
      <c r="M117" s="121"/>
      <c r="N117" s="121"/>
      <c r="O117" s="121"/>
      <c r="P117" s="121"/>
      <c r="Q117" s="121"/>
      <c r="R117" s="121"/>
      <c r="S117" s="121"/>
    </row>
    <row r="118" spans="1:19" ht="14.4" hidden="1" x14ac:dyDescent="0.3">
      <c r="A118" s="121"/>
      <c r="B118" s="121"/>
      <c r="C118" s="121"/>
      <c r="D118" s="121"/>
      <c r="E118" s="121"/>
      <c r="F118" s="121"/>
      <c r="G118" s="121"/>
      <c r="H118" s="121"/>
      <c r="I118" s="121"/>
      <c r="J118" s="121"/>
      <c r="K118" s="121"/>
      <c r="L118" s="121"/>
      <c r="M118" s="121"/>
      <c r="N118" s="121"/>
      <c r="O118" s="121"/>
      <c r="P118" s="121"/>
      <c r="Q118" s="121"/>
      <c r="R118" s="121"/>
      <c r="S118" s="121"/>
    </row>
    <row r="119" spans="1:19" ht="14.4" hidden="1" x14ac:dyDescent="0.3">
      <c r="A119" s="121"/>
      <c r="B119" s="121"/>
      <c r="C119" s="121"/>
      <c r="D119" s="121"/>
      <c r="E119" s="121"/>
      <c r="F119" s="121"/>
      <c r="G119" s="121"/>
      <c r="H119" s="121"/>
      <c r="I119" s="121"/>
      <c r="J119" s="121"/>
      <c r="K119" s="121"/>
      <c r="L119" s="121"/>
      <c r="M119" s="121"/>
      <c r="N119" s="121"/>
      <c r="O119" s="121"/>
      <c r="P119" s="121"/>
      <c r="Q119" s="121"/>
      <c r="R119" s="121"/>
      <c r="S119" s="121"/>
    </row>
    <row r="120" spans="1:19" ht="14.4" hidden="1" x14ac:dyDescent="0.3">
      <c r="A120" s="121"/>
      <c r="B120" s="121"/>
      <c r="C120" s="121"/>
      <c r="D120" s="121"/>
      <c r="E120" s="121"/>
      <c r="F120" s="121"/>
      <c r="G120" s="121"/>
      <c r="H120" s="121"/>
      <c r="I120" s="121"/>
      <c r="J120" s="121"/>
      <c r="K120" s="121"/>
      <c r="L120" s="121"/>
      <c r="M120" s="121"/>
      <c r="N120" s="121"/>
      <c r="O120" s="121"/>
      <c r="P120" s="121"/>
      <c r="Q120" s="121"/>
      <c r="R120" s="121"/>
      <c r="S120" s="121"/>
    </row>
    <row r="121" spans="1:19" ht="14.4" hidden="1" x14ac:dyDescent="0.3">
      <c r="A121" s="121"/>
      <c r="B121" s="121"/>
      <c r="C121" s="121"/>
      <c r="D121" s="121"/>
      <c r="E121" s="121"/>
      <c r="F121" s="121"/>
      <c r="G121" s="121"/>
      <c r="H121" s="121"/>
      <c r="I121" s="121"/>
      <c r="J121" s="121"/>
      <c r="K121" s="121"/>
      <c r="L121" s="121"/>
      <c r="M121" s="121"/>
      <c r="N121" s="121"/>
      <c r="O121" s="121"/>
      <c r="P121" s="121"/>
      <c r="Q121" s="121"/>
      <c r="R121" s="121"/>
      <c r="S121" s="121"/>
    </row>
    <row r="122" spans="1:19" ht="14.4" hidden="1" x14ac:dyDescent="0.3">
      <c r="A122" s="121"/>
      <c r="B122" s="121"/>
      <c r="C122" s="121"/>
      <c r="D122" s="121"/>
      <c r="E122" s="121"/>
      <c r="F122" s="121"/>
      <c r="G122" s="121"/>
      <c r="H122" s="121"/>
      <c r="I122" s="121"/>
      <c r="J122" s="121"/>
      <c r="K122" s="121"/>
      <c r="L122" s="121"/>
      <c r="M122" s="121"/>
      <c r="N122" s="121"/>
      <c r="O122" s="121"/>
      <c r="P122" s="121"/>
      <c r="Q122" s="121"/>
      <c r="R122" s="121"/>
      <c r="S122" s="121"/>
    </row>
    <row r="123" spans="1:19" ht="14.4" hidden="1" x14ac:dyDescent="0.3">
      <c r="A123" s="121"/>
      <c r="B123" s="121"/>
      <c r="C123" s="121"/>
      <c r="D123" s="121"/>
      <c r="E123" s="121"/>
      <c r="F123" s="121"/>
      <c r="G123" s="121"/>
      <c r="H123" s="121"/>
      <c r="I123" s="121"/>
      <c r="J123" s="121"/>
      <c r="K123" s="121"/>
      <c r="L123" s="121"/>
      <c r="M123" s="121"/>
      <c r="N123" s="121"/>
      <c r="O123" s="121"/>
      <c r="P123" s="121"/>
      <c r="Q123" s="121"/>
      <c r="R123" s="121"/>
      <c r="S123" s="121"/>
    </row>
    <row r="124" spans="1:19" ht="14.4" hidden="1" x14ac:dyDescent="0.3">
      <c r="A124" s="121"/>
      <c r="B124" s="121"/>
      <c r="C124" s="121"/>
      <c r="D124" s="121"/>
      <c r="E124" s="121"/>
      <c r="F124" s="121"/>
      <c r="G124" s="121"/>
      <c r="H124" s="121"/>
      <c r="I124" s="121"/>
      <c r="J124" s="121"/>
      <c r="K124" s="121"/>
      <c r="L124" s="121"/>
      <c r="M124" s="121"/>
      <c r="N124" s="121"/>
      <c r="O124" s="121"/>
      <c r="P124" s="121"/>
      <c r="Q124" s="121"/>
      <c r="R124" s="121"/>
      <c r="S124" s="121"/>
    </row>
    <row r="125" spans="1:19" ht="14.4" hidden="1" x14ac:dyDescent="0.3">
      <c r="A125" s="121"/>
      <c r="B125" s="121"/>
      <c r="C125" s="121"/>
      <c r="D125" s="121"/>
      <c r="E125" s="121"/>
      <c r="F125" s="121"/>
      <c r="G125" s="121"/>
      <c r="H125" s="121"/>
      <c r="I125" s="121"/>
      <c r="J125" s="121"/>
      <c r="K125" s="121"/>
      <c r="L125" s="121"/>
      <c r="M125" s="121"/>
      <c r="N125" s="121"/>
      <c r="O125" s="121"/>
      <c r="P125" s="121"/>
      <c r="Q125" s="121"/>
      <c r="R125" s="121"/>
      <c r="S125" s="121"/>
    </row>
    <row r="126" spans="1:19" ht="14.4" hidden="1" x14ac:dyDescent="0.3">
      <c r="A126" s="121"/>
      <c r="B126" s="121"/>
      <c r="C126" s="121"/>
      <c r="D126" s="121"/>
      <c r="E126" s="121"/>
      <c r="F126" s="121"/>
      <c r="G126" s="121"/>
      <c r="H126" s="121"/>
      <c r="I126" s="121"/>
      <c r="J126" s="121"/>
      <c r="K126" s="121"/>
      <c r="L126" s="121"/>
      <c r="M126" s="121"/>
      <c r="N126" s="121"/>
      <c r="O126" s="121"/>
      <c r="P126" s="121"/>
      <c r="Q126" s="121"/>
      <c r="R126" s="121"/>
      <c r="S126" s="121"/>
    </row>
    <row r="127" spans="1:19" ht="14.4" hidden="1" x14ac:dyDescent="0.3">
      <c r="A127" s="121"/>
      <c r="B127" s="121"/>
      <c r="C127" s="121"/>
      <c r="D127" s="121"/>
      <c r="E127" s="121"/>
      <c r="F127" s="121"/>
      <c r="G127" s="121"/>
      <c r="H127" s="121"/>
      <c r="I127" s="121"/>
      <c r="J127" s="121"/>
      <c r="K127" s="121"/>
      <c r="L127" s="121"/>
      <c r="M127" s="121"/>
      <c r="N127" s="121"/>
      <c r="O127" s="121"/>
      <c r="P127" s="121"/>
      <c r="Q127" s="121"/>
      <c r="R127" s="121"/>
      <c r="S127" s="121"/>
    </row>
    <row r="128" spans="1:19" ht="14.4" hidden="1" x14ac:dyDescent="0.3">
      <c r="A128" s="121"/>
      <c r="B128" s="121"/>
      <c r="C128" s="121"/>
      <c r="D128" s="121"/>
      <c r="E128" s="121"/>
      <c r="F128" s="121"/>
      <c r="G128" s="121"/>
      <c r="H128" s="121"/>
      <c r="I128" s="121"/>
      <c r="J128" s="121"/>
      <c r="K128" s="121"/>
      <c r="L128" s="121"/>
      <c r="M128" s="121"/>
      <c r="N128" s="121"/>
      <c r="O128" s="121"/>
      <c r="P128" s="121"/>
      <c r="Q128" s="121"/>
      <c r="R128" s="121"/>
      <c r="S128" s="121"/>
    </row>
    <row r="129" spans="1:22" ht="14.4" hidden="1" x14ac:dyDescent="0.3">
      <c r="A129" s="121"/>
      <c r="B129" s="121"/>
      <c r="C129" s="121"/>
      <c r="D129" s="121"/>
      <c r="E129" s="121"/>
      <c r="F129" s="121"/>
      <c r="G129" s="121"/>
      <c r="H129" s="121"/>
      <c r="I129" s="121"/>
      <c r="J129" s="121"/>
      <c r="K129" s="121"/>
      <c r="L129" s="121"/>
      <c r="M129" s="121"/>
      <c r="N129" s="121"/>
      <c r="O129" s="121"/>
      <c r="P129" s="121"/>
      <c r="Q129" s="121"/>
      <c r="R129" s="121"/>
      <c r="S129" s="121"/>
    </row>
    <row r="130" spans="1:22" ht="14.4" hidden="1" x14ac:dyDescent="0.3">
      <c r="A130" s="121"/>
      <c r="B130" s="121"/>
      <c r="C130" s="121"/>
      <c r="D130" s="121"/>
      <c r="E130" s="121"/>
      <c r="F130" s="121"/>
      <c r="G130" s="121"/>
      <c r="H130" s="121"/>
      <c r="I130" s="121"/>
      <c r="J130" s="121"/>
      <c r="K130" s="121"/>
      <c r="L130" s="121"/>
      <c r="M130" s="121"/>
      <c r="N130" s="121"/>
      <c r="O130" s="121"/>
      <c r="P130" s="121"/>
      <c r="Q130" s="121"/>
      <c r="R130" s="121"/>
      <c r="S130" s="121"/>
    </row>
    <row r="131" spans="1:22" ht="14.4" hidden="1" x14ac:dyDescent="0.3">
      <c r="A131" s="121"/>
      <c r="B131" s="121"/>
      <c r="C131" s="121"/>
      <c r="D131" s="121"/>
      <c r="E131" s="121"/>
      <c r="F131" s="121"/>
      <c r="G131" s="121"/>
      <c r="H131" s="121"/>
      <c r="I131" s="121"/>
      <c r="J131" s="121"/>
      <c r="K131" s="121"/>
      <c r="L131" s="121"/>
      <c r="M131" s="121"/>
      <c r="N131" s="121"/>
      <c r="O131" s="121"/>
      <c r="P131" s="121"/>
      <c r="Q131" s="121"/>
      <c r="R131" s="121"/>
      <c r="S131" s="121"/>
    </row>
    <row r="132" spans="1:22" ht="14.4" hidden="1" x14ac:dyDescent="0.3">
      <c r="A132" s="121"/>
      <c r="B132" s="121"/>
      <c r="C132" s="121"/>
      <c r="D132" s="121"/>
      <c r="E132" s="121"/>
      <c r="F132" s="121"/>
      <c r="G132" s="121"/>
      <c r="H132" s="121"/>
      <c r="I132" s="121"/>
      <c r="J132" s="121"/>
      <c r="K132" s="121"/>
      <c r="L132" s="121"/>
      <c r="M132" s="121"/>
      <c r="N132" s="121"/>
      <c r="O132" s="121"/>
      <c r="P132" s="121"/>
      <c r="Q132" s="121"/>
      <c r="R132" s="121"/>
      <c r="S132" s="121"/>
    </row>
    <row r="133" spans="1:22" ht="14.4" hidden="1" x14ac:dyDescent="0.3">
      <c r="A133" s="121"/>
      <c r="B133" s="121"/>
      <c r="C133" s="121"/>
      <c r="D133" s="121"/>
      <c r="E133" s="121"/>
      <c r="F133" s="121"/>
      <c r="G133" s="121"/>
      <c r="H133" s="121"/>
      <c r="I133" s="121"/>
      <c r="J133" s="121"/>
      <c r="K133" s="121"/>
      <c r="L133" s="121"/>
      <c r="M133" s="121"/>
      <c r="N133" s="121"/>
      <c r="O133" s="121"/>
      <c r="P133" s="121"/>
      <c r="Q133" s="121"/>
      <c r="R133" s="121"/>
      <c r="S133" s="121"/>
    </row>
    <row r="134" spans="1:22" ht="14.4" hidden="1" x14ac:dyDescent="0.3">
      <c r="A134" s="121"/>
      <c r="B134" s="121"/>
      <c r="C134" s="121"/>
      <c r="D134" s="121"/>
      <c r="E134" s="121"/>
      <c r="F134" s="121"/>
      <c r="G134" s="121"/>
      <c r="H134" s="121"/>
      <c r="I134" s="121"/>
      <c r="J134" s="121"/>
      <c r="K134" s="121"/>
      <c r="L134" s="121"/>
      <c r="M134" s="121"/>
      <c r="N134" s="121"/>
      <c r="O134" s="121"/>
      <c r="P134" s="121"/>
      <c r="Q134" s="121"/>
      <c r="R134" s="121"/>
      <c r="S134" s="121"/>
    </row>
    <row r="135" spans="1:22" ht="14.4" hidden="1" x14ac:dyDescent="0.3">
      <c r="A135" s="121"/>
      <c r="B135" s="121"/>
      <c r="C135" s="121"/>
      <c r="D135" s="121"/>
      <c r="E135" s="121"/>
      <c r="F135" s="121"/>
      <c r="G135" s="121"/>
      <c r="H135" s="121"/>
      <c r="I135" s="121"/>
      <c r="J135" s="121"/>
      <c r="K135" s="121"/>
      <c r="L135" s="121"/>
      <c r="M135" s="121"/>
      <c r="N135" s="121"/>
      <c r="O135" s="121"/>
      <c r="P135" s="121"/>
      <c r="Q135" s="121"/>
      <c r="R135" s="121"/>
      <c r="S135" s="121"/>
    </row>
    <row r="136" spans="1:22" ht="14.4" hidden="1" x14ac:dyDescent="0.3">
      <c r="A136" s="121"/>
      <c r="B136" s="121"/>
      <c r="C136" s="121"/>
      <c r="D136" s="121"/>
      <c r="E136" s="121"/>
      <c r="F136" s="121"/>
      <c r="G136" s="121"/>
      <c r="H136" s="121"/>
      <c r="I136" s="121"/>
      <c r="J136" s="121"/>
      <c r="K136" s="121"/>
      <c r="L136" s="121"/>
      <c r="M136" s="121"/>
      <c r="N136" s="121"/>
      <c r="O136" s="121"/>
      <c r="P136" s="121"/>
      <c r="Q136" s="121"/>
      <c r="R136" s="121"/>
      <c r="S136" s="121"/>
    </row>
    <row r="137" spans="1:22" ht="14.4" hidden="1" x14ac:dyDescent="0.3">
      <c r="A137" s="121"/>
      <c r="B137" s="121"/>
      <c r="C137" s="121"/>
      <c r="D137" s="121"/>
      <c r="E137" s="121"/>
      <c r="F137" s="121"/>
      <c r="G137" s="121"/>
      <c r="H137" s="121"/>
      <c r="I137" s="121"/>
      <c r="J137" s="121"/>
      <c r="K137" s="121"/>
      <c r="L137" s="121"/>
      <c r="M137" s="121"/>
      <c r="N137" s="121"/>
      <c r="O137" s="121"/>
      <c r="P137" s="121"/>
      <c r="Q137" s="121"/>
      <c r="R137" s="121"/>
      <c r="S137" s="121"/>
    </row>
    <row r="138" spans="1:22" ht="14.4" hidden="1" x14ac:dyDescent="0.3">
      <c r="A138" s="121"/>
      <c r="B138" s="121"/>
      <c r="C138" s="121"/>
      <c r="D138" s="121"/>
      <c r="E138" s="121"/>
      <c r="F138" s="121"/>
      <c r="G138" s="121"/>
      <c r="H138" s="121"/>
      <c r="I138" s="121"/>
      <c r="J138" s="121"/>
      <c r="K138" s="121"/>
      <c r="L138" s="121"/>
      <c r="M138" s="121"/>
      <c r="N138" s="121"/>
      <c r="O138" s="121"/>
      <c r="P138" s="121"/>
      <c r="Q138" s="121"/>
      <c r="R138" s="121"/>
      <c r="S138" s="121"/>
    </row>
    <row r="139" spans="1:22" ht="14.4" hidden="1" x14ac:dyDescent="0.3">
      <c r="A139" s="121"/>
      <c r="B139" s="121"/>
      <c r="C139" s="121"/>
      <c r="D139" s="121"/>
      <c r="E139" s="121"/>
      <c r="F139" s="121"/>
      <c r="G139" s="121"/>
      <c r="H139" s="121"/>
      <c r="I139" s="121"/>
      <c r="J139" s="121"/>
      <c r="K139" s="121"/>
      <c r="L139" s="121"/>
      <c r="M139" s="121"/>
      <c r="N139" s="121"/>
      <c r="O139" s="121"/>
      <c r="P139" s="121"/>
      <c r="Q139" s="121"/>
      <c r="R139" s="121"/>
      <c r="S139" s="121"/>
    </row>
    <row r="140" spans="1:22" ht="14.4" hidden="1" x14ac:dyDescent="0.3">
      <c r="A140" s="121"/>
      <c r="B140" s="121"/>
      <c r="C140" s="121"/>
      <c r="D140" s="121"/>
      <c r="E140" s="121"/>
      <c r="F140" s="121"/>
      <c r="G140" s="121"/>
      <c r="H140" s="121"/>
      <c r="I140" s="121"/>
      <c r="J140" s="121"/>
      <c r="K140" s="121"/>
      <c r="L140" s="121"/>
      <c r="M140" s="121"/>
      <c r="N140" s="121"/>
      <c r="O140" s="121"/>
      <c r="P140" s="121"/>
      <c r="Q140" s="121"/>
      <c r="R140" s="121"/>
      <c r="S140" s="121"/>
    </row>
    <row r="141" spans="1:22" ht="14.4" hidden="1" x14ac:dyDescent="0.3">
      <c r="A141" s="121"/>
      <c r="B141" s="121"/>
      <c r="C141" s="121"/>
      <c r="D141" s="121"/>
      <c r="E141" s="121"/>
      <c r="F141" s="121"/>
      <c r="G141" s="121"/>
      <c r="H141" s="121"/>
      <c r="I141" s="121"/>
      <c r="J141" s="121"/>
      <c r="K141" s="121"/>
      <c r="L141" s="121"/>
      <c r="M141" s="121"/>
      <c r="N141" s="121"/>
      <c r="O141" s="121"/>
      <c r="P141" s="121"/>
      <c r="Q141" s="121"/>
      <c r="R141" s="121"/>
      <c r="S141" s="121"/>
    </row>
    <row r="142" spans="1:22" ht="14.4" hidden="1" x14ac:dyDescent="0.3">
      <c r="A142" s="121"/>
      <c r="B142" s="173"/>
      <c r="C142" s="173"/>
      <c r="D142" s="173"/>
      <c r="E142" s="173"/>
      <c r="F142" s="173"/>
      <c r="G142" s="173"/>
      <c r="H142" s="173"/>
      <c r="I142" s="173"/>
      <c r="J142" s="173"/>
      <c r="K142" s="173"/>
      <c r="L142" s="173"/>
      <c r="M142" s="173"/>
      <c r="N142" s="128"/>
      <c r="O142" s="128"/>
      <c r="P142" s="128"/>
      <c r="Q142" s="128"/>
      <c r="R142" s="128"/>
      <c r="S142" s="128"/>
      <c r="T142" s="129"/>
      <c r="U142" s="129"/>
      <c r="V142" s="129"/>
    </row>
    <row r="143" spans="1:22" ht="14.4" hidden="1" x14ac:dyDescent="0.3">
      <c r="A143" s="121"/>
      <c r="B143" s="173"/>
      <c r="C143" s="173"/>
      <c r="D143" s="173"/>
      <c r="E143" s="173"/>
      <c r="F143" s="173"/>
      <c r="G143" s="173"/>
      <c r="H143" s="173"/>
      <c r="I143" s="173"/>
      <c r="J143" s="173"/>
      <c r="K143" s="173"/>
      <c r="L143" s="173"/>
      <c r="M143" s="173"/>
      <c r="N143" s="174"/>
      <c r="O143" s="174"/>
      <c r="P143" s="128"/>
      <c r="Q143" s="128"/>
      <c r="R143" s="128"/>
      <c r="S143" s="128"/>
      <c r="T143" s="129"/>
      <c r="U143" s="129"/>
      <c r="V143" s="129"/>
    </row>
    <row r="144" spans="1:22" ht="14.4" hidden="1" x14ac:dyDescent="0.3">
      <c r="A144" s="121"/>
      <c r="B144" s="128"/>
      <c r="C144" s="128"/>
      <c r="D144" s="128"/>
      <c r="E144" s="128"/>
      <c r="F144" s="128"/>
      <c r="G144" s="128"/>
      <c r="H144" s="121"/>
      <c r="I144" s="121"/>
      <c r="J144" s="121"/>
      <c r="K144" s="121"/>
      <c r="L144" s="121"/>
      <c r="M144" s="128"/>
      <c r="N144" s="128"/>
      <c r="O144" s="128"/>
      <c r="P144" s="128"/>
      <c r="Q144" s="128"/>
      <c r="R144" s="128"/>
      <c r="S144" s="128"/>
      <c r="T144" s="129"/>
      <c r="U144" s="129"/>
      <c r="V144" s="129"/>
    </row>
    <row r="145" spans="1:22" ht="14.4" hidden="1" x14ac:dyDescent="0.3">
      <c r="A145" s="121"/>
      <c r="B145" s="128"/>
      <c r="C145" s="128"/>
      <c r="D145" s="128"/>
      <c r="E145" s="128"/>
      <c r="F145" s="128"/>
      <c r="G145" s="128"/>
      <c r="H145" s="121"/>
      <c r="I145" s="121"/>
      <c r="J145" s="121"/>
      <c r="K145" s="121"/>
      <c r="L145" s="121"/>
      <c r="M145" s="128"/>
      <c r="N145" s="128"/>
      <c r="O145" s="128"/>
      <c r="P145" s="128"/>
      <c r="Q145" s="128"/>
      <c r="R145" s="128"/>
      <c r="S145" s="128"/>
      <c r="T145" s="129"/>
      <c r="U145" s="129"/>
      <c r="V145" s="129"/>
    </row>
    <row r="146" spans="1:22" ht="14.4" hidden="1" x14ac:dyDescent="0.3">
      <c r="A146" s="121"/>
      <c r="B146" s="128"/>
      <c r="C146" s="128"/>
      <c r="D146" s="128"/>
      <c r="E146" s="128"/>
      <c r="F146" s="128"/>
      <c r="G146" s="128"/>
      <c r="H146" s="121"/>
      <c r="I146" s="121"/>
      <c r="J146" s="121"/>
      <c r="K146" s="121"/>
      <c r="L146" s="121"/>
      <c r="M146" s="128"/>
      <c r="N146" s="128"/>
      <c r="O146" s="128"/>
      <c r="P146" s="128"/>
      <c r="Q146" s="128"/>
      <c r="R146" s="128"/>
      <c r="S146" s="128"/>
      <c r="T146" s="129"/>
      <c r="U146" s="129"/>
      <c r="V146" s="129"/>
    </row>
    <row r="147" spans="1:22" ht="14.4" hidden="1" x14ac:dyDescent="0.3">
      <c r="A147" s="121"/>
      <c r="B147" s="128"/>
      <c r="C147" s="128"/>
      <c r="D147" s="128"/>
      <c r="E147" s="128"/>
      <c r="F147" s="128"/>
      <c r="G147" s="128"/>
      <c r="H147" s="121"/>
      <c r="I147" s="121"/>
      <c r="J147" s="121"/>
      <c r="K147" s="121"/>
      <c r="L147" s="121"/>
      <c r="M147" s="128"/>
      <c r="N147" s="128"/>
      <c r="O147" s="128"/>
      <c r="P147" s="128"/>
      <c r="Q147" s="128"/>
      <c r="R147" s="128"/>
      <c r="S147" s="128"/>
      <c r="T147" s="129"/>
      <c r="U147" s="129"/>
      <c r="V147" s="129"/>
    </row>
    <row r="148" spans="1:22" ht="14.4" hidden="1" x14ac:dyDescent="0.3">
      <c r="A148" s="121"/>
      <c r="B148" s="128"/>
      <c r="C148" s="128"/>
      <c r="D148" s="128"/>
      <c r="E148" s="128"/>
      <c r="F148" s="128"/>
      <c r="G148" s="128"/>
      <c r="H148" s="121"/>
      <c r="I148" s="121"/>
      <c r="J148" s="121"/>
      <c r="K148" s="121"/>
      <c r="L148" s="121"/>
      <c r="M148" s="128"/>
      <c r="N148" s="128"/>
      <c r="O148" s="128"/>
      <c r="P148" s="128"/>
      <c r="Q148" s="128"/>
      <c r="R148" s="128"/>
      <c r="S148" s="128"/>
      <c r="T148" s="129"/>
      <c r="U148" s="129"/>
      <c r="V148" s="129"/>
    </row>
    <row r="149" spans="1:22" ht="14.4" hidden="1" x14ac:dyDescent="0.3">
      <c r="A149" s="121"/>
      <c r="B149" s="128"/>
      <c r="C149" s="128"/>
      <c r="D149" s="128"/>
      <c r="E149" s="128"/>
      <c r="F149" s="128"/>
      <c r="G149" s="128"/>
      <c r="H149" s="121"/>
      <c r="I149" s="121"/>
      <c r="J149" s="121"/>
      <c r="K149" s="121"/>
      <c r="L149" s="121"/>
      <c r="M149" s="128"/>
      <c r="N149" s="128"/>
      <c r="O149" s="128"/>
      <c r="P149" s="128"/>
      <c r="Q149" s="128"/>
      <c r="R149" s="128"/>
      <c r="S149" s="128"/>
      <c r="T149" s="129"/>
      <c r="U149" s="129"/>
      <c r="V149" s="129"/>
    </row>
    <row r="150" spans="1:22" ht="14.4" hidden="1" x14ac:dyDescent="0.3">
      <c r="A150" s="121"/>
      <c r="B150" s="128"/>
      <c r="C150" s="128"/>
      <c r="D150" s="128"/>
      <c r="E150" s="128"/>
      <c r="F150" s="128"/>
      <c r="G150" s="128"/>
      <c r="H150" s="121"/>
      <c r="I150" s="121"/>
      <c r="J150" s="121"/>
      <c r="K150" s="121"/>
      <c r="L150" s="121"/>
      <c r="M150" s="128"/>
      <c r="N150" s="128"/>
      <c r="O150" s="128"/>
      <c r="P150" s="128"/>
      <c r="Q150" s="128"/>
      <c r="R150" s="128"/>
      <c r="S150" s="128"/>
      <c r="T150" s="129"/>
      <c r="U150" s="129"/>
      <c r="V150" s="129"/>
    </row>
    <row r="151" spans="1:22" ht="14.4" hidden="1" x14ac:dyDescent="0.3">
      <c r="A151" s="121"/>
      <c r="B151" s="128"/>
      <c r="C151" s="128"/>
      <c r="D151" s="128"/>
      <c r="E151" s="128"/>
      <c r="F151" s="128"/>
      <c r="G151" s="128"/>
      <c r="H151" s="128"/>
      <c r="I151" s="128"/>
      <c r="J151" s="128"/>
      <c r="K151" s="128"/>
      <c r="L151" s="128"/>
      <c r="M151" s="128"/>
      <c r="N151" s="128"/>
      <c r="O151" s="128"/>
      <c r="P151" s="128"/>
      <c r="Q151" s="128"/>
      <c r="R151" s="128"/>
      <c r="S151" s="128"/>
      <c r="T151" s="129"/>
      <c r="U151" s="129"/>
      <c r="V151" s="129"/>
    </row>
    <row r="152" spans="1:22" ht="14.4" hidden="1" x14ac:dyDescent="0.3">
      <c r="A152" s="121"/>
      <c r="B152" s="128"/>
      <c r="C152" s="128"/>
      <c r="D152" s="128"/>
      <c r="E152" s="128"/>
      <c r="F152" s="128"/>
      <c r="G152" s="128"/>
      <c r="H152" s="128"/>
      <c r="I152" s="128"/>
      <c r="J152" s="128"/>
      <c r="K152" s="128"/>
      <c r="L152" s="128"/>
      <c r="M152" s="128"/>
      <c r="N152" s="128"/>
      <c r="O152" s="128"/>
      <c r="P152" s="128"/>
      <c r="Q152" s="128"/>
      <c r="R152" s="128"/>
      <c r="S152" s="128"/>
      <c r="T152" s="129"/>
      <c r="U152" s="129"/>
      <c r="V152" s="129"/>
    </row>
    <row r="153" spans="1:22" ht="14.4" hidden="1" x14ac:dyDescent="0.3">
      <c r="A153" s="121"/>
      <c r="B153" s="128"/>
      <c r="C153" s="128"/>
      <c r="D153" s="128"/>
      <c r="E153" s="128"/>
      <c r="F153" s="128"/>
      <c r="G153" s="128"/>
      <c r="H153" s="128"/>
      <c r="I153" s="128"/>
      <c r="J153" s="128"/>
      <c r="K153" s="128"/>
      <c r="L153" s="128"/>
      <c r="M153" s="128"/>
      <c r="N153" s="128"/>
      <c r="O153" s="128"/>
      <c r="P153" s="128"/>
      <c r="Q153" s="128"/>
      <c r="R153" s="128"/>
      <c r="S153" s="128"/>
      <c r="T153" s="129"/>
      <c r="U153" s="129"/>
      <c r="V153" s="129"/>
    </row>
    <row r="154" spans="1:22" ht="14.4" hidden="1" x14ac:dyDescent="0.3">
      <c r="A154" s="121"/>
      <c r="B154" s="128"/>
      <c r="C154" s="128"/>
      <c r="D154" s="128"/>
      <c r="E154" s="128"/>
      <c r="F154" s="128"/>
      <c r="G154" s="128"/>
      <c r="H154" s="128"/>
      <c r="I154" s="128"/>
      <c r="J154" s="128"/>
      <c r="K154" s="128"/>
      <c r="L154" s="128"/>
      <c r="M154" s="128"/>
      <c r="N154" s="128"/>
      <c r="O154" s="128"/>
      <c r="P154" s="128"/>
      <c r="Q154" s="128"/>
      <c r="R154" s="128"/>
      <c r="S154" s="128"/>
      <c r="T154" s="129"/>
      <c r="U154" s="129"/>
      <c r="V154" s="129"/>
    </row>
    <row r="155" spans="1:22" ht="14.4" hidden="1" x14ac:dyDescent="0.3">
      <c r="A155" s="121"/>
      <c r="B155" s="128"/>
      <c r="C155" s="128"/>
      <c r="D155" s="128"/>
      <c r="E155" s="128"/>
      <c r="F155" s="128"/>
      <c r="G155" s="128"/>
      <c r="H155" s="128"/>
      <c r="I155" s="128"/>
      <c r="J155" s="128"/>
      <c r="K155" s="128"/>
      <c r="L155" s="128"/>
      <c r="M155" s="128"/>
      <c r="N155" s="128"/>
      <c r="O155" s="128"/>
      <c r="P155" s="128"/>
      <c r="Q155" s="128"/>
      <c r="R155" s="128"/>
      <c r="S155" s="128"/>
      <c r="T155" s="129"/>
      <c r="U155" s="129"/>
      <c r="V155" s="129"/>
    </row>
    <row r="156" spans="1:22" ht="14.4" hidden="1" x14ac:dyDescent="0.3">
      <c r="A156" s="121"/>
      <c r="B156" s="128"/>
      <c r="C156" s="128"/>
      <c r="D156" s="128"/>
      <c r="E156" s="128"/>
      <c r="F156" s="128"/>
      <c r="G156" s="128"/>
      <c r="H156" s="128"/>
      <c r="I156" s="128"/>
      <c r="J156" s="128"/>
      <c r="K156" s="128"/>
      <c r="L156" s="128"/>
      <c r="M156" s="128"/>
      <c r="N156" s="128"/>
      <c r="O156" s="128"/>
      <c r="P156" s="128"/>
      <c r="Q156" s="128"/>
      <c r="R156" s="128"/>
      <c r="S156" s="128"/>
      <c r="T156" s="129"/>
      <c r="U156" s="129"/>
      <c r="V156" s="129"/>
    </row>
    <row r="157" spans="1:22" ht="14.4" hidden="1" x14ac:dyDescent="0.3">
      <c r="A157" s="121"/>
      <c r="B157" s="128"/>
      <c r="C157" s="128"/>
      <c r="D157" s="128"/>
      <c r="E157" s="128"/>
      <c r="F157" s="128"/>
      <c r="G157" s="128"/>
      <c r="H157" s="128"/>
      <c r="I157" s="128"/>
      <c r="J157" s="128"/>
      <c r="K157" s="128"/>
      <c r="L157" s="128"/>
      <c r="M157" s="128"/>
      <c r="N157" s="128"/>
      <c r="O157" s="128"/>
      <c r="P157" s="128"/>
      <c r="Q157" s="128"/>
      <c r="R157" s="128"/>
      <c r="S157" s="128"/>
      <c r="T157" s="129"/>
      <c r="U157" s="129"/>
      <c r="V157" s="129"/>
    </row>
    <row r="158" spans="1:22" ht="14.4" hidden="1" x14ac:dyDescent="0.3">
      <c r="A158" s="121"/>
      <c r="B158" s="128"/>
      <c r="C158" s="128"/>
      <c r="D158" s="128"/>
      <c r="E158" s="128"/>
      <c r="F158" s="128"/>
      <c r="G158" s="128"/>
      <c r="H158" s="128"/>
      <c r="I158" s="128"/>
      <c r="J158" s="128"/>
      <c r="K158" s="128"/>
      <c r="L158" s="128"/>
      <c r="M158" s="128"/>
      <c r="N158" s="128"/>
      <c r="O158" s="128"/>
      <c r="P158" s="128"/>
      <c r="Q158" s="128"/>
      <c r="R158" s="128"/>
      <c r="S158" s="128"/>
      <c r="T158" s="129"/>
      <c r="U158" s="129"/>
      <c r="V158" s="129"/>
    </row>
    <row r="159" spans="1:22" ht="14.4" hidden="1" x14ac:dyDescent="0.3">
      <c r="A159" s="121"/>
      <c r="B159" s="128"/>
      <c r="C159" s="128"/>
      <c r="D159" s="128"/>
      <c r="E159" s="128"/>
      <c r="F159" s="128"/>
      <c r="G159" s="128"/>
      <c r="H159" s="128"/>
      <c r="I159" s="128"/>
      <c r="J159" s="128"/>
      <c r="K159" s="128"/>
      <c r="L159" s="128"/>
      <c r="M159" s="128"/>
      <c r="N159" s="128"/>
      <c r="O159" s="128"/>
      <c r="P159" s="128"/>
      <c r="Q159" s="128"/>
      <c r="R159" s="128"/>
      <c r="S159" s="128"/>
      <c r="T159" s="129"/>
      <c r="U159" s="129"/>
      <c r="V159" s="129"/>
    </row>
    <row r="160" spans="1:22" ht="14.4" hidden="1" x14ac:dyDescent="0.3">
      <c r="A160" s="121"/>
      <c r="B160" s="128"/>
      <c r="C160" s="128"/>
      <c r="D160" s="128"/>
      <c r="E160" s="128"/>
      <c r="F160" s="128"/>
      <c r="G160" s="128"/>
      <c r="H160" s="128"/>
      <c r="I160" s="128"/>
      <c r="J160" s="128"/>
      <c r="K160" s="128"/>
      <c r="L160" s="128"/>
      <c r="M160" s="128"/>
      <c r="N160" s="128"/>
      <c r="O160" s="128"/>
      <c r="P160" s="128"/>
      <c r="Q160" s="128"/>
      <c r="R160" s="128"/>
      <c r="S160" s="128"/>
      <c r="T160" s="129"/>
      <c r="U160" s="129"/>
      <c r="V160" s="129"/>
    </row>
    <row r="161" spans="1:22" ht="14.4" hidden="1" x14ac:dyDescent="0.3">
      <c r="A161" s="121"/>
      <c r="B161" s="128"/>
      <c r="C161" s="128"/>
      <c r="D161" s="128"/>
      <c r="E161" s="128"/>
      <c r="F161" s="128"/>
      <c r="G161" s="128"/>
      <c r="H161" s="128"/>
      <c r="I161" s="128"/>
      <c r="J161" s="128"/>
      <c r="K161" s="128"/>
      <c r="L161" s="128"/>
      <c r="M161" s="128"/>
      <c r="N161" s="128"/>
      <c r="O161" s="128"/>
      <c r="P161" s="128"/>
      <c r="Q161" s="128"/>
      <c r="R161" s="128"/>
      <c r="S161" s="128"/>
      <c r="T161" s="129"/>
      <c r="U161" s="129"/>
      <c r="V161" s="129"/>
    </row>
    <row r="162" spans="1:22" ht="14.4" hidden="1" x14ac:dyDescent="0.3">
      <c r="A162" s="121"/>
      <c r="B162" s="128"/>
      <c r="C162" s="128"/>
      <c r="D162" s="128"/>
      <c r="E162" s="128"/>
      <c r="F162" s="128"/>
      <c r="G162" s="128"/>
      <c r="H162" s="128"/>
      <c r="I162" s="128"/>
      <c r="J162" s="128"/>
      <c r="K162" s="128"/>
      <c r="L162" s="128"/>
      <c r="M162" s="128"/>
      <c r="N162" s="128"/>
      <c r="O162" s="128"/>
      <c r="P162" s="128"/>
      <c r="Q162" s="128"/>
      <c r="R162" s="128"/>
      <c r="S162" s="128"/>
      <c r="T162" s="129"/>
      <c r="U162" s="129"/>
      <c r="V162" s="129"/>
    </row>
    <row r="163" spans="1:22" ht="14.4" hidden="1" x14ac:dyDescent="0.3">
      <c r="A163" s="121"/>
      <c r="B163" s="128"/>
      <c r="C163" s="128"/>
      <c r="D163" s="128"/>
      <c r="E163" s="128"/>
      <c r="F163" s="128"/>
      <c r="G163" s="128"/>
      <c r="H163" s="128"/>
      <c r="I163" s="128"/>
      <c r="J163" s="128"/>
      <c r="K163" s="128"/>
      <c r="L163" s="128"/>
      <c r="M163" s="128"/>
      <c r="N163" s="128"/>
      <c r="O163" s="128"/>
      <c r="P163" s="174"/>
      <c r="Q163" s="128"/>
      <c r="R163" s="128"/>
      <c r="S163" s="128"/>
      <c r="T163" s="129"/>
      <c r="U163" s="129"/>
      <c r="V163" s="129"/>
    </row>
    <row r="164" spans="1:22" ht="14.4" hidden="1" x14ac:dyDescent="0.3">
      <c r="A164" s="121"/>
      <c r="B164" s="128"/>
      <c r="C164" s="128"/>
      <c r="D164" s="128"/>
      <c r="E164" s="128"/>
      <c r="F164" s="128"/>
      <c r="G164" s="128"/>
      <c r="H164" s="128"/>
      <c r="I164" s="128"/>
      <c r="J164" s="128"/>
      <c r="K164" s="128"/>
      <c r="L164" s="128"/>
      <c r="M164" s="128"/>
      <c r="N164" s="128"/>
      <c r="O164" s="128"/>
      <c r="P164" s="128"/>
      <c r="Q164" s="128"/>
      <c r="R164" s="128"/>
      <c r="S164" s="128"/>
      <c r="T164" s="129"/>
      <c r="U164" s="129"/>
      <c r="V164" s="129"/>
    </row>
    <row r="165" spans="1:22" ht="14.4" hidden="1" x14ac:dyDescent="0.3">
      <c r="A165" s="121"/>
      <c r="B165" s="128"/>
      <c r="C165" s="128"/>
      <c r="D165" s="128"/>
      <c r="E165" s="128"/>
      <c r="F165" s="128"/>
      <c r="G165" s="128"/>
      <c r="H165" s="128"/>
      <c r="I165" s="128"/>
      <c r="J165" s="128"/>
      <c r="K165" s="128"/>
      <c r="L165" s="128"/>
      <c r="M165" s="128"/>
      <c r="N165" s="128"/>
      <c r="O165" s="128"/>
      <c r="P165" s="128"/>
      <c r="Q165" s="128"/>
      <c r="R165" s="128"/>
      <c r="S165" s="128"/>
      <c r="T165" s="129"/>
      <c r="U165" s="129"/>
      <c r="V165" s="129"/>
    </row>
    <row r="166" spans="1:22" ht="14.4" hidden="1" x14ac:dyDescent="0.3">
      <c r="A166" s="121"/>
      <c r="B166" s="128"/>
      <c r="C166" s="128"/>
      <c r="D166" s="128"/>
      <c r="E166" s="128"/>
      <c r="F166" s="128"/>
      <c r="G166" s="128"/>
      <c r="H166" s="128"/>
      <c r="I166" s="128"/>
      <c r="J166" s="128"/>
      <c r="K166" s="128"/>
      <c r="L166" s="128"/>
      <c r="M166" s="128"/>
      <c r="N166" s="128"/>
      <c r="O166" s="128"/>
      <c r="P166" s="128"/>
      <c r="Q166" s="128"/>
      <c r="R166" s="128"/>
      <c r="S166" s="128"/>
      <c r="T166" s="129"/>
      <c r="U166" s="129"/>
      <c r="V166" s="129"/>
    </row>
    <row r="167" spans="1:22" ht="14.4" hidden="1" x14ac:dyDescent="0.3">
      <c r="A167" s="121"/>
      <c r="B167" s="128"/>
      <c r="C167" s="128"/>
      <c r="D167" s="128"/>
      <c r="E167" s="128"/>
      <c r="F167" s="128"/>
      <c r="G167" s="128"/>
      <c r="H167" s="128"/>
      <c r="I167" s="128"/>
      <c r="J167" s="128"/>
      <c r="K167" s="128"/>
      <c r="L167" s="128"/>
      <c r="M167" s="128"/>
      <c r="N167" s="128"/>
      <c r="O167" s="128"/>
      <c r="P167" s="128"/>
      <c r="Q167" s="128"/>
      <c r="R167" s="128"/>
      <c r="S167" s="128"/>
      <c r="T167" s="129"/>
      <c r="U167" s="129"/>
      <c r="V167" s="129"/>
    </row>
    <row r="168" spans="1:22" ht="14.4" hidden="1" x14ac:dyDescent="0.3">
      <c r="A168" s="121"/>
      <c r="B168" s="128"/>
      <c r="C168" s="128"/>
      <c r="D168" s="128"/>
      <c r="E168" s="128"/>
      <c r="F168" s="128"/>
      <c r="G168" s="128"/>
      <c r="H168" s="128"/>
      <c r="I168" s="128"/>
      <c r="J168" s="128"/>
      <c r="K168" s="128"/>
      <c r="L168" s="128"/>
      <c r="M168" s="128"/>
      <c r="N168" s="128"/>
      <c r="O168" s="128"/>
      <c r="P168" s="128"/>
      <c r="Q168" s="128"/>
      <c r="R168" s="128"/>
      <c r="S168" s="128"/>
      <c r="T168" s="129"/>
      <c r="U168" s="129"/>
      <c r="V168" s="129"/>
    </row>
    <row r="169" spans="1:22" ht="14.4" hidden="1" x14ac:dyDescent="0.3">
      <c r="A169" s="121"/>
      <c r="B169" s="128"/>
      <c r="C169" s="128"/>
      <c r="D169" s="128"/>
      <c r="E169" s="128"/>
      <c r="F169" s="128"/>
      <c r="G169" s="128"/>
      <c r="H169" s="128"/>
      <c r="I169" s="128"/>
      <c r="J169" s="128"/>
      <c r="K169" s="128"/>
      <c r="L169" s="128"/>
      <c r="M169" s="128"/>
      <c r="N169" s="128"/>
      <c r="O169" s="128"/>
      <c r="P169" s="128"/>
      <c r="Q169" s="128"/>
      <c r="R169" s="128"/>
      <c r="S169" s="128"/>
      <c r="T169" s="129"/>
      <c r="U169" s="129"/>
      <c r="V169" s="129"/>
    </row>
    <row r="170" spans="1:22" ht="14.4" hidden="1" x14ac:dyDescent="0.3">
      <c r="A170" s="121"/>
      <c r="B170" s="128"/>
      <c r="C170" s="128"/>
      <c r="D170" s="128"/>
      <c r="E170" s="128"/>
      <c r="F170" s="128"/>
      <c r="G170" s="128"/>
      <c r="H170" s="128"/>
      <c r="I170" s="128"/>
      <c r="J170" s="128"/>
      <c r="K170" s="128"/>
      <c r="L170" s="128"/>
      <c r="M170" s="128"/>
      <c r="N170" s="128"/>
      <c r="O170" s="128"/>
      <c r="P170" s="128"/>
      <c r="Q170" s="128"/>
      <c r="R170" s="128"/>
      <c r="S170" s="128"/>
      <c r="T170" s="129"/>
      <c r="U170" s="129"/>
      <c r="V170" s="129"/>
    </row>
    <row r="171" spans="1:22" ht="14.4" hidden="1" x14ac:dyDescent="0.3">
      <c r="A171" s="121"/>
      <c r="B171" s="128"/>
      <c r="C171" s="128"/>
      <c r="D171" s="128"/>
      <c r="E171" s="128"/>
      <c r="F171" s="128"/>
      <c r="G171" s="128"/>
      <c r="H171" s="128"/>
      <c r="I171" s="128"/>
      <c r="J171" s="128"/>
      <c r="K171" s="128"/>
      <c r="L171" s="128"/>
      <c r="M171" s="128"/>
      <c r="N171" s="128"/>
      <c r="O171" s="128"/>
      <c r="P171" s="128"/>
      <c r="Q171" s="128"/>
      <c r="R171" s="128"/>
      <c r="S171" s="128"/>
      <c r="T171" s="129"/>
      <c r="U171" s="129"/>
      <c r="V171" s="129"/>
    </row>
    <row r="172" spans="1:22" ht="14.4" hidden="1" x14ac:dyDescent="0.3">
      <c r="A172" s="121"/>
      <c r="B172" s="128"/>
      <c r="C172" s="128"/>
      <c r="D172" s="128"/>
      <c r="E172" s="128"/>
      <c r="F172" s="128"/>
      <c r="G172" s="128"/>
      <c r="H172" s="128"/>
      <c r="I172" s="128"/>
      <c r="J172" s="128"/>
      <c r="K172" s="128"/>
      <c r="L172" s="128"/>
      <c r="M172" s="128"/>
      <c r="N172" s="128"/>
      <c r="O172" s="128"/>
      <c r="P172" s="128"/>
      <c r="Q172" s="128"/>
      <c r="R172" s="128"/>
      <c r="S172" s="128"/>
      <c r="T172" s="129"/>
      <c r="U172" s="129"/>
      <c r="V172" s="129"/>
    </row>
    <row r="173" spans="1:22" ht="14.4" hidden="1" x14ac:dyDescent="0.3">
      <c r="A173" s="121"/>
      <c r="B173" s="128"/>
      <c r="C173" s="128"/>
      <c r="D173" s="128"/>
      <c r="E173" s="128"/>
      <c r="F173" s="128"/>
      <c r="G173" s="128"/>
      <c r="H173" s="128"/>
      <c r="I173" s="128"/>
      <c r="J173" s="128"/>
      <c r="K173" s="128"/>
      <c r="L173" s="128"/>
      <c r="M173" s="128"/>
      <c r="N173" s="128"/>
      <c r="O173" s="128"/>
      <c r="P173" s="128"/>
      <c r="Q173" s="128"/>
      <c r="R173" s="128"/>
      <c r="S173" s="128"/>
      <c r="T173" s="129"/>
      <c r="U173" s="129"/>
      <c r="V173" s="129"/>
    </row>
    <row r="174" spans="1:22" ht="14.4" hidden="1" x14ac:dyDescent="0.3">
      <c r="A174" s="121"/>
      <c r="B174" s="128"/>
      <c r="C174" s="128"/>
      <c r="D174" s="128"/>
      <c r="E174" s="128"/>
      <c r="F174" s="128"/>
      <c r="G174" s="128"/>
      <c r="H174" s="128"/>
      <c r="I174" s="128"/>
      <c r="J174" s="128"/>
      <c r="K174" s="128"/>
      <c r="L174" s="128"/>
      <c r="M174" s="128"/>
      <c r="N174" s="128"/>
      <c r="O174" s="128"/>
      <c r="P174" s="128"/>
      <c r="Q174" s="128"/>
      <c r="R174" s="128"/>
      <c r="S174" s="128"/>
      <c r="T174" s="129"/>
      <c r="U174" s="129"/>
      <c r="V174" s="129"/>
    </row>
    <row r="175" spans="1:22" ht="14.4" hidden="1" x14ac:dyDescent="0.3">
      <c r="A175" s="121"/>
      <c r="B175" s="128"/>
      <c r="C175" s="128"/>
      <c r="D175" s="128"/>
      <c r="E175" s="128"/>
      <c r="F175" s="128"/>
      <c r="G175" s="128"/>
      <c r="H175" s="128"/>
      <c r="I175" s="128"/>
      <c r="J175" s="128"/>
      <c r="K175" s="128"/>
      <c r="L175" s="128"/>
      <c r="M175" s="128"/>
      <c r="N175" s="128"/>
      <c r="O175" s="128"/>
      <c r="P175" s="128"/>
      <c r="Q175" s="128"/>
      <c r="R175" s="128"/>
      <c r="S175" s="128"/>
      <c r="T175" s="129"/>
      <c r="U175" s="129"/>
      <c r="V175" s="129"/>
    </row>
    <row r="176" spans="1:22" ht="14.4" hidden="1" x14ac:dyDescent="0.3">
      <c r="A176" s="121"/>
      <c r="B176" s="128"/>
      <c r="C176" s="128"/>
      <c r="D176" s="128"/>
      <c r="E176" s="128"/>
      <c r="F176" s="128"/>
      <c r="G176" s="128"/>
      <c r="H176" s="128"/>
      <c r="I176" s="128"/>
      <c r="J176" s="128"/>
      <c r="K176" s="128"/>
      <c r="L176" s="128"/>
      <c r="M176" s="128"/>
      <c r="N176" s="128"/>
      <c r="O176" s="128"/>
      <c r="P176" s="128"/>
      <c r="Q176" s="128"/>
      <c r="R176" s="128"/>
      <c r="S176" s="128"/>
      <c r="T176" s="129"/>
      <c r="U176" s="129"/>
      <c r="V176" s="129"/>
    </row>
    <row r="177" spans="1:22" ht="14.4" hidden="1" x14ac:dyDescent="0.3">
      <c r="A177" s="121"/>
      <c r="B177" s="128"/>
      <c r="C177" s="128"/>
      <c r="D177" s="128"/>
      <c r="E177" s="128"/>
      <c r="F177" s="128"/>
      <c r="G177" s="128"/>
      <c r="H177" s="128"/>
      <c r="I177" s="128"/>
      <c r="J177" s="128"/>
      <c r="K177" s="128"/>
      <c r="L177" s="128"/>
      <c r="M177" s="128"/>
      <c r="N177" s="128"/>
      <c r="O177" s="128"/>
      <c r="P177" s="128"/>
      <c r="Q177" s="128"/>
      <c r="R177" s="128"/>
      <c r="S177" s="128"/>
      <c r="T177" s="129"/>
      <c r="U177" s="129"/>
      <c r="V177" s="129"/>
    </row>
    <row r="178" spans="1:22" ht="14.4" hidden="1" x14ac:dyDescent="0.3">
      <c r="A178" s="121"/>
      <c r="B178" s="128"/>
      <c r="C178" s="128"/>
      <c r="D178" s="128"/>
      <c r="E178" s="128"/>
      <c r="F178" s="128"/>
      <c r="G178" s="128"/>
      <c r="H178" s="128"/>
      <c r="I178" s="128"/>
      <c r="J178" s="128"/>
      <c r="K178" s="128"/>
      <c r="L178" s="128"/>
      <c r="M178" s="128"/>
      <c r="N178" s="128"/>
      <c r="O178" s="128"/>
      <c r="P178" s="128"/>
      <c r="Q178" s="128"/>
      <c r="R178" s="128"/>
      <c r="S178" s="128"/>
      <c r="T178" s="129"/>
      <c r="U178" s="129"/>
      <c r="V178" s="129"/>
    </row>
    <row r="179" spans="1:22" ht="14.4" hidden="1" x14ac:dyDescent="0.3">
      <c r="A179" s="121"/>
      <c r="B179" s="128"/>
      <c r="C179" s="128"/>
      <c r="D179" s="128"/>
      <c r="E179" s="128"/>
      <c r="F179" s="128"/>
      <c r="G179" s="128"/>
      <c r="H179" s="128"/>
      <c r="I179" s="128"/>
      <c r="J179" s="128"/>
      <c r="K179" s="128"/>
      <c r="L179" s="128"/>
      <c r="M179" s="128"/>
      <c r="N179" s="128"/>
      <c r="O179" s="128"/>
      <c r="P179" s="128"/>
      <c r="Q179" s="128"/>
      <c r="R179" s="128"/>
      <c r="S179" s="128"/>
      <c r="T179" s="129"/>
      <c r="U179" s="129"/>
      <c r="V179" s="129"/>
    </row>
    <row r="180" spans="1:22" ht="14.4" hidden="1" x14ac:dyDescent="0.3">
      <c r="A180" s="121"/>
      <c r="B180" s="128"/>
      <c r="C180" s="128"/>
      <c r="D180" s="128"/>
      <c r="E180" s="128"/>
      <c r="F180" s="128"/>
      <c r="G180" s="128"/>
      <c r="H180" s="128"/>
      <c r="I180" s="128"/>
      <c r="J180" s="128"/>
      <c r="K180" s="128"/>
      <c r="L180" s="128"/>
      <c r="M180" s="128"/>
      <c r="N180" s="128"/>
      <c r="O180" s="128"/>
      <c r="P180" s="128"/>
      <c r="Q180" s="128"/>
      <c r="R180" s="128"/>
      <c r="S180" s="128"/>
      <c r="T180" s="129"/>
      <c r="U180" s="129"/>
      <c r="V180" s="129"/>
    </row>
    <row r="181" spans="1:22" ht="14.4" hidden="1" x14ac:dyDescent="0.3">
      <c r="A181" s="121"/>
      <c r="B181" s="128"/>
      <c r="C181" s="128"/>
      <c r="D181" s="128"/>
      <c r="E181" s="128"/>
      <c r="F181" s="128"/>
      <c r="G181" s="128"/>
      <c r="H181" s="128"/>
      <c r="I181" s="128"/>
      <c r="J181" s="128"/>
      <c r="K181" s="128"/>
      <c r="L181" s="128"/>
      <c r="M181" s="128"/>
      <c r="N181" s="128"/>
      <c r="O181" s="128"/>
      <c r="P181" s="128"/>
      <c r="Q181" s="128"/>
      <c r="R181" s="128"/>
      <c r="S181" s="128"/>
      <c r="T181" s="129"/>
      <c r="U181" s="129"/>
      <c r="V181" s="129"/>
    </row>
    <row r="182" spans="1:22" ht="14.4" hidden="1" x14ac:dyDescent="0.3">
      <c r="A182" s="121"/>
      <c r="B182" s="128"/>
      <c r="C182" s="128"/>
      <c r="D182" s="128"/>
      <c r="E182" s="128"/>
      <c r="F182" s="128"/>
      <c r="G182" s="128"/>
      <c r="H182" s="128"/>
      <c r="I182" s="128"/>
      <c r="J182" s="128"/>
      <c r="K182" s="128"/>
      <c r="L182" s="128"/>
      <c r="M182" s="128"/>
      <c r="N182" s="128"/>
      <c r="O182" s="128"/>
      <c r="P182" s="128"/>
      <c r="Q182" s="128"/>
      <c r="R182" s="128"/>
      <c r="S182" s="128"/>
      <c r="T182" s="129"/>
      <c r="U182" s="129"/>
      <c r="V182" s="129"/>
    </row>
    <row r="183" spans="1:22" ht="14.4" hidden="1" x14ac:dyDescent="0.3">
      <c r="A183" s="121"/>
      <c r="B183" s="128"/>
      <c r="C183" s="128"/>
      <c r="D183" s="128"/>
      <c r="E183" s="128"/>
      <c r="F183" s="128"/>
      <c r="G183" s="128"/>
      <c r="H183" s="128"/>
      <c r="I183" s="128"/>
      <c r="J183" s="128"/>
      <c r="K183" s="128"/>
      <c r="L183" s="128"/>
      <c r="M183" s="128"/>
      <c r="N183" s="128"/>
      <c r="O183" s="128"/>
      <c r="P183" s="128"/>
      <c r="Q183" s="128"/>
      <c r="R183" s="128"/>
      <c r="S183" s="128"/>
      <c r="T183" s="129"/>
      <c r="U183" s="129"/>
      <c r="V183" s="129"/>
    </row>
    <row r="184" spans="1:22" ht="14.4" hidden="1" x14ac:dyDescent="0.3">
      <c r="A184" s="121"/>
      <c r="B184" s="128"/>
      <c r="C184" s="128"/>
      <c r="D184" s="128"/>
      <c r="E184" s="128"/>
      <c r="F184" s="128"/>
      <c r="G184" s="128"/>
      <c r="H184" s="128"/>
      <c r="I184" s="128"/>
      <c r="J184" s="128"/>
      <c r="K184" s="128"/>
      <c r="L184" s="128"/>
      <c r="M184" s="128"/>
      <c r="N184" s="128"/>
      <c r="O184" s="128"/>
      <c r="P184" s="128"/>
      <c r="Q184" s="128"/>
      <c r="R184" s="128"/>
      <c r="S184" s="128"/>
      <c r="T184" s="129"/>
      <c r="U184" s="129"/>
      <c r="V184" s="129"/>
    </row>
    <row r="185" spans="1:22" ht="14.4" hidden="1" x14ac:dyDescent="0.3">
      <c r="A185" s="121"/>
      <c r="B185" s="128"/>
      <c r="C185" s="128"/>
      <c r="D185" s="128"/>
      <c r="E185" s="128"/>
      <c r="F185" s="128"/>
      <c r="G185" s="128"/>
      <c r="H185" s="128"/>
      <c r="I185" s="128"/>
      <c r="J185" s="128"/>
      <c r="K185" s="128"/>
      <c r="L185" s="128"/>
      <c r="M185" s="128"/>
      <c r="N185" s="128"/>
      <c r="O185" s="128"/>
      <c r="P185" s="128"/>
      <c r="Q185" s="128"/>
      <c r="R185" s="128"/>
      <c r="S185" s="128"/>
      <c r="T185" s="129"/>
      <c r="U185" s="129"/>
      <c r="V185" s="129"/>
    </row>
    <row r="186" spans="1:22" ht="14.4" hidden="1" x14ac:dyDescent="0.3">
      <c r="A186" s="121"/>
      <c r="B186" s="128"/>
      <c r="C186" s="128"/>
      <c r="D186" s="128"/>
      <c r="E186" s="128"/>
      <c r="F186" s="128"/>
      <c r="G186" s="128"/>
      <c r="H186" s="128"/>
      <c r="I186" s="128"/>
      <c r="J186" s="128"/>
      <c r="K186" s="128"/>
      <c r="L186" s="128"/>
      <c r="M186" s="128"/>
      <c r="N186" s="128"/>
      <c r="O186" s="128"/>
      <c r="P186" s="128"/>
      <c r="Q186" s="128"/>
      <c r="R186" s="128"/>
      <c r="S186" s="128"/>
      <c r="T186" s="129"/>
      <c r="U186" s="129"/>
      <c r="V186" s="129"/>
    </row>
    <row r="187" spans="1:22" ht="14.4" hidden="1" x14ac:dyDescent="0.3">
      <c r="A187" s="121"/>
      <c r="B187" s="128"/>
      <c r="C187" s="128"/>
      <c r="D187" s="128"/>
      <c r="E187" s="128"/>
      <c r="F187" s="128"/>
      <c r="G187" s="128"/>
      <c r="H187" s="128"/>
      <c r="I187" s="128"/>
      <c r="J187" s="128"/>
      <c r="K187" s="128"/>
      <c r="L187" s="128"/>
      <c r="M187" s="128"/>
      <c r="N187" s="128"/>
      <c r="O187" s="128"/>
      <c r="P187" s="128"/>
      <c r="Q187" s="128"/>
      <c r="R187" s="128"/>
      <c r="S187" s="128"/>
      <c r="T187" s="129"/>
      <c r="U187" s="129"/>
      <c r="V187" s="129"/>
    </row>
    <row r="188" spans="1:22" ht="14.4" hidden="1" x14ac:dyDescent="0.3">
      <c r="A188" s="121"/>
      <c r="B188" s="128"/>
      <c r="C188" s="128"/>
      <c r="D188" s="128"/>
      <c r="E188" s="128"/>
      <c r="F188" s="128"/>
      <c r="G188" s="128"/>
      <c r="H188" s="128"/>
      <c r="I188" s="128"/>
      <c r="J188" s="128"/>
      <c r="K188" s="128"/>
      <c r="L188" s="128"/>
      <c r="M188" s="128"/>
      <c r="N188" s="128"/>
      <c r="O188" s="128"/>
      <c r="P188" s="128"/>
      <c r="Q188" s="128"/>
      <c r="R188" s="128"/>
      <c r="S188" s="128"/>
      <c r="T188" s="129"/>
      <c r="U188" s="129"/>
      <c r="V188" s="129"/>
    </row>
    <row r="189" spans="1:22" ht="14.4" hidden="1" x14ac:dyDescent="0.3">
      <c r="A189" s="121"/>
      <c r="B189" s="128"/>
      <c r="C189" s="128"/>
      <c r="D189" s="128"/>
      <c r="E189" s="128"/>
      <c r="F189" s="128"/>
      <c r="G189" s="128"/>
      <c r="H189" s="128"/>
      <c r="I189" s="128"/>
      <c r="J189" s="128"/>
      <c r="K189" s="128"/>
      <c r="L189" s="128"/>
      <c r="M189" s="128"/>
      <c r="N189" s="128"/>
      <c r="O189" s="128"/>
      <c r="P189" s="128"/>
      <c r="Q189" s="128"/>
      <c r="R189" s="128"/>
      <c r="S189" s="128"/>
      <c r="T189" s="129"/>
      <c r="U189" s="129"/>
      <c r="V189" s="129"/>
    </row>
    <row r="190" spans="1:22" ht="14.4" hidden="1" x14ac:dyDescent="0.3">
      <c r="A190" s="121"/>
      <c r="B190" s="128"/>
      <c r="C190" s="128"/>
      <c r="D190" s="128"/>
      <c r="E190" s="128"/>
      <c r="F190" s="128"/>
      <c r="G190" s="128"/>
      <c r="H190" s="128"/>
      <c r="I190" s="128"/>
      <c r="J190" s="128"/>
      <c r="K190" s="128"/>
      <c r="L190" s="128"/>
      <c r="M190" s="128"/>
      <c r="N190" s="128"/>
      <c r="O190" s="128"/>
      <c r="P190" s="128"/>
      <c r="Q190" s="128"/>
      <c r="R190" s="128"/>
      <c r="S190" s="128"/>
      <c r="T190" s="129"/>
      <c r="U190" s="129"/>
      <c r="V190" s="129"/>
    </row>
    <row r="191" spans="1:22" ht="14.4" hidden="1" x14ac:dyDescent="0.3">
      <c r="A191" s="121"/>
      <c r="B191" s="128"/>
      <c r="C191" s="128"/>
      <c r="D191" s="128"/>
      <c r="E191" s="128"/>
      <c r="F191" s="128"/>
      <c r="G191" s="128"/>
      <c r="H191" s="128"/>
      <c r="I191" s="128"/>
      <c r="J191" s="128"/>
      <c r="K191" s="128"/>
      <c r="L191" s="128"/>
      <c r="M191" s="128"/>
      <c r="N191" s="128"/>
      <c r="O191" s="128"/>
      <c r="P191" s="128"/>
      <c r="Q191" s="128"/>
      <c r="R191" s="128"/>
      <c r="S191" s="128"/>
      <c r="T191" s="129"/>
      <c r="U191" s="129"/>
      <c r="V191" s="129"/>
    </row>
    <row r="192" spans="1:22" ht="14.4" hidden="1" x14ac:dyDescent="0.3">
      <c r="A192" s="121"/>
      <c r="B192" s="128"/>
      <c r="C192" s="121"/>
      <c r="D192" s="121"/>
      <c r="E192" s="121"/>
      <c r="F192" s="121"/>
      <c r="G192" s="121"/>
      <c r="H192" s="128"/>
      <c r="I192" s="128"/>
      <c r="J192" s="128"/>
      <c r="K192" s="128"/>
      <c r="L192" s="128"/>
      <c r="M192" s="128"/>
      <c r="N192" s="128"/>
      <c r="O192" s="128"/>
      <c r="P192" s="128"/>
      <c r="Q192" s="128"/>
      <c r="R192" s="128"/>
      <c r="S192" s="128"/>
      <c r="T192" s="129"/>
      <c r="U192" s="129"/>
      <c r="V192" s="129"/>
    </row>
    <row r="193" spans="1:22" ht="14.4" hidden="1" x14ac:dyDescent="0.3">
      <c r="A193" s="121"/>
      <c r="B193" s="128"/>
      <c r="C193" s="121"/>
      <c r="D193" s="121"/>
      <c r="E193" s="121"/>
      <c r="F193" s="121"/>
      <c r="G193" s="121"/>
      <c r="H193" s="128"/>
      <c r="I193" s="128"/>
      <c r="J193" s="128"/>
      <c r="K193" s="128"/>
      <c r="L193" s="128"/>
      <c r="M193" s="128"/>
      <c r="N193" s="128"/>
      <c r="O193" s="128"/>
      <c r="P193" s="128"/>
      <c r="Q193" s="128"/>
      <c r="R193" s="128"/>
      <c r="S193" s="128"/>
      <c r="T193" s="129"/>
      <c r="U193" s="129"/>
      <c r="V193" s="129"/>
    </row>
    <row r="194" spans="1:22" ht="14.4" hidden="1" x14ac:dyDescent="0.3">
      <c r="A194" s="121"/>
      <c r="B194" s="128"/>
      <c r="C194" s="121"/>
      <c r="D194" s="121"/>
      <c r="E194" s="121"/>
      <c r="F194" s="121"/>
      <c r="G194" s="121"/>
      <c r="H194" s="128"/>
      <c r="I194" s="128"/>
      <c r="J194" s="128"/>
      <c r="K194" s="128"/>
      <c r="L194" s="128"/>
      <c r="M194" s="128"/>
      <c r="N194" s="128"/>
      <c r="O194" s="128"/>
      <c r="P194" s="128"/>
      <c r="Q194" s="128"/>
      <c r="R194" s="128"/>
      <c r="S194" s="128"/>
      <c r="T194" s="129"/>
      <c r="U194" s="129"/>
      <c r="V194" s="129"/>
    </row>
    <row r="195" spans="1:22" ht="14.4" hidden="1" x14ac:dyDescent="0.3">
      <c r="A195" s="121"/>
      <c r="B195" s="128"/>
      <c r="C195" s="121"/>
      <c r="D195" s="121"/>
      <c r="E195" s="121"/>
      <c r="F195" s="121"/>
      <c r="G195" s="121"/>
      <c r="H195" s="128"/>
      <c r="I195" s="128"/>
      <c r="J195" s="128"/>
      <c r="K195" s="128"/>
      <c r="L195" s="128"/>
      <c r="M195" s="128"/>
      <c r="N195" s="128"/>
      <c r="O195" s="128"/>
      <c r="P195" s="128"/>
      <c r="Q195" s="128"/>
      <c r="R195" s="128"/>
      <c r="S195" s="128"/>
      <c r="T195" s="129"/>
      <c r="U195" s="129"/>
      <c r="V195" s="129"/>
    </row>
    <row r="196" spans="1:22" ht="14.4" hidden="1" x14ac:dyDescent="0.3">
      <c r="A196" s="121"/>
      <c r="B196" s="128"/>
      <c r="C196" s="121"/>
      <c r="D196" s="121"/>
      <c r="E196" s="121"/>
      <c r="F196" s="121"/>
      <c r="G196" s="121"/>
      <c r="H196" s="128"/>
      <c r="I196" s="128"/>
      <c r="J196" s="128"/>
      <c r="K196" s="128"/>
      <c r="L196" s="128"/>
      <c r="M196" s="128"/>
      <c r="N196" s="128"/>
      <c r="O196" s="128"/>
      <c r="P196" s="128"/>
      <c r="Q196" s="128"/>
      <c r="R196" s="128"/>
      <c r="S196" s="128"/>
      <c r="T196" s="129"/>
      <c r="U196" s="129"/>
      <c r="V196" s="129"/>
    </row>
    <row r="197" spans="1:22" ht="14.4" hidden="1" x14ac:dyDescent="0.3">
      <c r="A197" s="121"/>
      <c r="B197" s="128"/>
      <c r="C197" s="121"/>
      <c r="D197" s="121"/>
      <c r="E197" s="121"/>
      <c r="F197" s="121"/>
      <c r="G197" s="121"/>
      <c r="H197" s="128"/>
      <c r="I197" s="128"/>
      <c r="J197" s="128"/>
      <c r="K197" s="128"/>
      <c r="L197" s="128"/>
      <c r="M197" s="128"/>
      <c r="N197" s="128"/>
      <c r="O197" s="128"/>
      <c r="P197" s="128"/>
      <c r="Q197" s="128"/>
      <c r="R197" s="128"/>
      <c r="S197" s="128"/>
      <c r="T197" s="129"/>
      <c r="U197" s="129"/>
      <c r="V197" s="129"/>
    </row>
    <row r="198" spans="1:22" ht="14.4" hidden="1" x14ac:dyDescent="0.3">
      <c r="A198" s="121"/>
      <c r="B198" s="128"/>
      <c r="C198" s="121"/>
      <c r="D198" s="121"/>
      <c r="E198" s="121"/>
      <c r="F198" s="121"/>
      <c r="G198" s="121"/>
      <c r="H198" s="128"/>
      <c r="I198" s="128"/>
      <c r="J198" s="128"/>
      <c r="K198" s="128"/>
      <c r="L198" s="128"/>
      <c r="M198" s="128"/>
      <c r="N198" s="128"/>
      <c r="O198" s="128"/>
      <c r="P198" s="128"/>
      <c r="Q198" s="128"/>
      <c r="R198" s="128"/>
      <c r="S198" s="128"/>
      <c r="T198" s="129"/>
      <c r="U198" s="129"/>
      <c r="V198" s="129"/>
    </row>
    <row r="199" spans="1:22" ht="14.4" hidden="1" x14ac:dyDescent="0.3">
      <c r="A199" s="121"/>
      <c r="B199" s="128"/>
      <c r="C199" s="121"/>
      <c r="D199" s="121"/>
      <c r="E199" s="121"/>
      <c r="F199" s="121"/>
      <c r="G199" s="121"/>
      <c r="H199" s="128"/>
      <c r="I199" s="128"/>
      <c r="J199" s="128"/>
      <c r="K199" s="128"/>
      <c r="L199" s="128"/>
      <c r="M199" s="128"/>
      <c r="N199" s="128"/>
      <c r="O199" s="128"/>
      <c r="P199" s="128"/>
      <c r="Q199" s="128"/>
      <c r="R199" s="128"/>
      <c r="S199" s="128"/>
      <c r="T199" s="129"/>
      <c r="U199" s="129"/>
      <c r="V199" s="129"/>
    </row>
    <row r="200" spans="1:22" ht="14.4" hidden="1" x14ac:dyDescent="0.3">
      <c r="A200" s="121"/>
      <c r="B200" s="128"/>
      <c r="C200" s="121"/>
      <c r="D200" s="121"/>
      <c r="E200" s="121"/>
      <c r="F200" s="121"/>
      <c r="G200" s="121"/>
      <c r="H200" s="128"/>
      <c r="I200" s="128"/>
      <c r="J200" s="128"/>
      <c r="K200" s="128"/>
      <c r="L200" s="128"/>
      <c r="M200" s="128"/>
      <c r="N200" s="128"/>
      <c r="O200" s="128"/>
      <c r="P200" s="128"/>
      <c r="Q200" s="128"/>
      <c r="R200" s="128"/>
      <c r="S200" s="128"/>
      <c r="T200" s="129"/>
      <c r="U200" s="129"/>
      <c r="V200" s="129"/>
    </row>
    <row r="201" spans="1:22" ht="14.4" hidden="1" x14ac:dyDescent="0.3">
      <c r="A201" s="121"/>
      <c r="B201" s="121"/>
      <c r="C201" s="121"/>
      <c r="D201" s="121"/>
      <c r="E201" s="121"/>
      <c r="F201" s="121"/>
      <c r="G201" s="121"/>
      <c r="H201" s="121"/>
      <c r="I201" s="121"/>
      <c r="J201" s="121"/>
      <c r="K201" s="121"/>
      <c r="L201" s="121"/>
      <c r="M201" s="121"/>
      <c r="N201" s="121"/>
      <c r="O201" s="121"/>
      <c r="P201" s="128"/>
      <c r="Q201" s="128"/>
      <c r="R201" s="128"/>
      <c r="S201" s="128"/>
      <c r="T201" s="129"/>
      <c r="U201" s="129"/>
      <c r="V201" s="129"/>
    </row>
    <row r="202" spans="1:22" ht="14.4" hidden="1" x14ac:dyDescent="0.3">
      <c r="A202" s="121"/>
      <c r="B202" s="121"/>
      <c r="C202" s="121"/>
      <c r="D202" s="121"/>
      <c r="E202" s="121"/>
      <c r="F202" s="121"/>
      <c r="G202" s="121"/>
      <c r="H202" s="121"/>
      <c r="I202" s="121"/>
      <c r="J202" s="121"/>
      <c r="K202" s="121"/>
      <c r="L202" s="121"/>
      <c r="M202" s="121"/>
      <c r="N202" s="121"/>
      <c r="O202" s="121"/>
      <c r="P202" s="128"/>
      <c r="Q202" s="128"/>
      <c r="R202" s="128"/>
      <c r="S202" s="128"/>
      <c r="T202" s="129"/>
      <c r="U202" s="129"/>
      <c r="V202" s="129"/>
    </row>
    <row r="203" spans="1:22" ht="14.4" hidden="1" x14ac:dyDescent="0.3">
      <c r="A203" s="121"/>
      <c r="B203" s="121"/>
      <c r="C203" s="121"/>
      <c r="D203" s="121"/>
      <c r="E203" s="121"/>
      <c r="F203" s="121"/>
      <c r="G203" s="121"/>
      <c r="H203" s="121"/>
      <c r="I203" s="121"/>
      <c r="J203" s="121"/>
      <c r="K203" s="121"/>
      <c r="L203" s="121"/>
      <c r="M203" s="121"/>
      <c r="N203" s="121"/>
      <c r="O203" s="121"/>
      <c r="P203" s="128"/>
      <c r="Q203" s="128"/>
      <c r="R203" s="128"/>
      <c r="S203" s="128"/>
      <c r="T203" s="129"/>
      <c r="U203" s="129"/>
      <c r="V203" s="129"/>
    </row>
    <row r="204" spans="1:22" ht="14.4" hidden="1" x14ac:dyDescent="0.3">
      <c r="A204" s="121"/>
      <c r="B204" s="121"/>
      <c r="C204" s="121"/>
      <c r="D204" s="121"/>
      <c r="E204" s="121"/>
      <c r="F204" s="121"/>
      <c r="G204" s="121"/>
      <c r="H204" s="121"/>
      <c r="I204" s="121"/>
      <c r="J204" s="121"/>
      <c r="K204" s="121"/>
      <c r="L204" s="121"/>
      <c r="M204" s="121"/>
      <c r="N204" s="121"/>
      <c r="O204" s="121"/>
      <c r="P204" s="128"/>
      <c r="Q204" s="128"/>
      <c r="R204" s="128"/>
      <c r="S204" s="128"/>
      <c r="T204" s="129"/>
      <c r="U204" s="129"/>
      <c r="V204" s="129"/>
    </row>
    <row r="205" spans="1:22" ht="14.4" hidden="1" x14ac:dyDescent="0.3">
      <c r="A205" s="121"/>
      <c r="B205" s="121"/>
      <c r="C205" s="121"/>
      <c r="D205" s="121"/>
      <c r="E205" s="121"/>
      <c r="F205" s="121"/>
      <c r="G205" s="121"/>
      <c r="H205" s="121"/>
      <c r="I205" s="121"/>
      <c r="J205" s="121"/>
      <c r="K205" s="121"/>
      <c r="L205" s="121"/>
      <c r="M205" s="121"/>
      <c r="N205" s="121"/>
      <c r="O205" s="121"/>
      <c r="P205" s="128"/>
      <c r="Q205" s="128"/>
      <c r="R205" s="128"/>
      <c r="S205" s="128"/>
      <c r="T205" s="129"/>
      <c r="U205" s="129"/>
      <c r="V205" s="129"/>
    </row>
    <row r="206" spans="1:22" ht="14.4" hidden="1" x14ac:dyDescent="0.3">
      <c r="A206" s="121"/>
      <c r="B206" s="121"/>
      <c r="C206" s="121"/>
      <c r="D206" s="121"/>
      <c r="E206" s="121"/>
      <c r="F206" s="121"/>
      <c r="G206" s="121"/>
      <c r="H206" s="121"/>
      <c r="I206" s="121"/>
      <c r="J206" s="121"/>
      <c r="K206" s="121"/>
      <c r="L206" s="121"/>
      <c r="M206" s="121"/>
      <c r="N206" s="121"/>
      <c r="O206" s="121"/>
      <c r="P206" s="128"/>
      <c r="Q206" s="128"/>
      <c r="R206" s="128"/>
      <c r="S206" s="128"/>
      <c r="T206" s="129"/>
      <c r="U206" s="129"/>
      <c r="V206" s="129"/>
    </row>
    <row r="207" spans="1:22" ht="14.4" hidden="1" x14ac:dyDescent="0.3">
      <c r="A207" s="121"/>
      <c r="B207" s="121"/>
      <c r="C207" s="121"/>
      <c r="D207" s="121"/>
      <c r="E207" s="121"/>
      <c r="F207" s="121"/>
      <c r="G207" s="121"/>
      <c r="H207" s="121"/>
      <c r="I207" s="121"/>
      <c r="J207" s="121"/>
      <c r="K207" s="121"/>
      <c r="L207" s="121"/>
      <c r="M207" s="121"/>
      <c r="N207" s="121"/>
      <c r="O207" s="121"/>
      <c r="P207" s="128"/>
      <c r="Q207" s="128"/>
      <c r="R207" s="128"/>
      <c r="S207" s="128"/>
      <c r="T207" s="129"/>
      <c r="U207" s="129"/>
      <c r="V207" s="129"/>
    </row>
    <row r="208" spans="1:22" ht="14.4" hidden="1" x14ac:dyDescent="0.3">
      <c r="A208" s="121"/>
      <c r="B208" s="121"/>
      <c r="C208" s="121"/>
      <c r="D208" s="121"/>
      <c r="E208" s="121"/>
      <c r="F208" s="121"/>
      <c r="G208" s="121"/>
      <c r="H208" s="121"/>
      <c r="I208" s="121"/>
      <c r="J208" s="121"/>
      <c r="K208" s="121"/>
      <c r="L208" s="121"/>
      <c r="M208" s="121"/>
      <c r="N208" s="121"/>
      <c r="O208" s="121"/>
      <c r="P208" s="128"/>
      <c r="Q208" s="128"/>
      <c r="R208" s="128"/>
      <c r="S208" s="128"/>
      <c r="T208" s="129"/>
      <c r="U208" s="129"/>
      <c r="V208" s="129"/>
    </row>
    <row r="209" spans="1:22" ht="14.4" hidden="1" x14ac:dyDescent="0.3">
      <c r="A209" s="121"/>
      <c r="B209" s="121"/>
      <c r="C209" s="121"/>
      <c r="D209" s="121"/>
      <c r="E209" s="121"/>
      <c r="F209" s="121"/>
      <c r="G209" s="121"/>
      <c r="H209" s="121"/>
      <c r="I209" s="121"/>
      <c r="J209" s="121"/>
      <c r="K209" s="121"/>
      <c r="L209" s="121"/>
      <c r="M209" s="121"/>
      <c r="N209" s="121"/>
      <c r="O209" s="121"/>
      <c r="P209" s="128"/>
      <c r="Q209" s="128"/>
      <c r="R209" s="128"/>
      <c r="S209" s="128"/>
      <c r="T209" s="129"/>
      <c r="U209" s="129"/>
      <c r="V209" s="129"/>
    </row>
    <row r="210" spans="1:22" ht="14.4" hidden="1" x14ac:dyDescent="0.3">
      <c r="A210" s="121"/>
      <c r="B210" s="121"/>
      <c r="C210" s="121"/>
      <c r="D210" s="121"/>
      <c r="E210" s="121"/>
      <c r="F210" s="121"/>
      <c r="G210" s="121"/>
      <c r="H210" s="121"/>
      <c r="I210" s="121"/>
      <c r="J210" s="121"/>
      <c r="K210" s="121"/>
      <c r="L210" s="121"/>
      <c r="M210" s="121"/>
      <c r="N210" s="121"/>
      <c r="O210" s="121"/>
      <c r="P210" s="128"/>
      <c r="Q210" s="128"/>
      <c r="R210" s="128"/>
      <c r="S210" s="128"/>
      <c r="T210" s="129"/>
      <c r="U210" s="129"/>
      <c r="V210" s="129"/>
    </row>
    <row r="211" spans="1:22" ht="14.4" hidden="1" x14ac:dyDescent="0.3">
      <c r="A211" s="121"/>
      <c r="B211" s="121"/>
      <c r="C211" s="121"/>
      <c r="D211" s="121"/>
      <c r="E211" s="121"/>
      <c r="F211" s="121"/>
      <c r="G211" s="121"/>
      <c r="H211" s="121"/>
      <c r="I211" s="121"/>
      <c r="J211" s="121"/>
      <c r="K211" s="121"/>
      <c r="L211" s="121"/>
      <c r="M211" s="121"/>
      <c r="N211" s="121"/>
      <c r="O211" s="121"/>
      <c r="P211" s="128"/>
      <c r="Q211" s="128"/>
      <c r="R211" s="128"/>
      <c r="S211" s="128"/>
      <c r="T211" s="129"/>
      <c r="U211" s="129"/>
      <c r="V211" s="129"/>
    </row>
    <row r="212" spans="1:22" ht="14.4" hidden="1" x14ac:dyDescent="0.3">
      <c r="A212" s="121"/>
      <c r="B212" s="121"/>
      <c r="C212" s="121"/>
      <c r="D212" s="121"/>
      <c r="E212" s="121"/>
      <c r="F212" s="121"/>
      <c r="G212" s="121"/>
      <c r="H212" s="121"/>
      <c r="I212" s="121"/>
      <c r="J212" s="121"/>
      <c r="K212" s="121"/>
      <c r="L212" s="121"/>
      <c r="M212" s="121"/>
      <c r="N212" s="121"/>
      <c r="O212" s="121"/>
      <c r="P212" s="128"/>
      <c r="Q212" s="128"/>
      <c r="R212" s="128"/>
      <c r="S212" s="128"/>
      <c r="T212" s="129"/>
      <c r="U212" s="129"/>
      <c r="V212" s="129"/>
    </row>
    <row r="213" spans="1:22" ht="14.4" hidden="1" x14ac:dyDescent="0.3">
      <c r="A213" s="121"/>
      <c r="B213" s="121"/>
      <c r="C213" s="121"/>
      <c r="D213" s="121"/>
      <c r="E213" s="121"/>
      <c r="F213" s="121"/>
      <c r="G213" s="121"/>
      <c r="H213" s="121"/>
      <c r="I213" s="121"/>
      <c r="J213" s="121"/>
      <c r="K213" s="121"/>
      <c r="L213" s="121"/>
      <c r="M213" s="121"/>
      <c r="N213" s="121"/>
      <c r="O213" s="121"/>
      <c r="P213" s="128"/>
      <c r="Q213" s="128"/>
      <c r="R213" s="128"/>
      <c r="S213" s="128"/>
      <c r="T213" s="129"/>
      <c r="U213" s="129"/>
      <c r="V213" s="129"/>
    </row>
    <row r="214" spans="1:22" ht="14.4" hidden="1" x14ac:dyDescent="0.3">
      <c r="A214" s="121"/>
      <c r="B214" s="121"/>
      <c r="C214" s="121"/>
      <c r="D214" s="121"/>
      <c r="E214" s="121"/>
      <c r="F214" s="121"/>
      <c r="G214" s="121"/>
      <c r="H214" s="121"/>
      <c r="I214" s="121"/>
      <c r="J214" s="121"/>
      <c r="K214" s="121"/>
      <c r="L214" s="121"/>
      <c r="M214" s="121"/>
      <c r="N214" s="121"/>
      <c r="O214" s="121"/>
      <c r="P214" s="128"/>
      <c r="Q214" s="128"/>
      <c r="R214" s="128"/>
      <c r="S214" s="128"/>
      <c r="T214" s="129"/>
      <c r="U214" s="129"/>
      <c r="V214" s="129"/>
    </row>
    <row r="215" spans="1:22" ht="14.4" hidden="1" x14ac:dyDescent="0.3">
      <c r="A215" s="121"/>
      <c r="B215" s="121"/>
      <c r="C215" s="121"/>
      <c r="D215" s="121"/>
      <c r="E215" s="121"/>
      <c r="F215" s="121"/>
      <c r="G215" s="121"/>
      <c r="H215" s="121"/>
      <c r="I215" s="121"/>
      <c r="J215" s="121"/>
      <c r="K215" s="121"/>
      <c r="L215" s="121"/>
      <c r="M215" s="121"/>
      <c r="N215" s="121"/>
      <c r="O215" s="121"/>
      <c r="P215" s="128"/>
      <c r="Q215" s="128"/>
      <c r="R215" s="128"/>
      <c r="S215" s="128"/>
      <c r="T215" s="129"/>
      <c r="U215" s="129"/>
      <c r="V215" s="129"/>
    </row>
    <row r="216" spans="1:22" ht="14.4" hidden="1" x14ac:dyDescent="0.3">
      <c r="A216" s="121"/>
      <c r="B216" s="121"/>
      <c r="C216" s="121"/>
      <c r="D216" s="121"/>
      <c r="E216" s="121"/>
      <c r="F216" s="121"/>
      <c r="G216" s="121"/>
      <c r="H216" s="121"/>
      <c r="I216" s="121"/>
      <c r="J216" s="121"/>
      <c r="K216" s="121"/>
      <c r="L216" s="121"/>
      <c r="M216" s="121"/>
      <c r="N216" s="121"/>
      <c r="O216" s="121"/>
      <c r="P216" s="128"/>
      <c r="Q216" s="128"/>
      <c r="R216" s="128"/>
      <c r="S216" s="128"/>
      <c r="T216" s="129"/>
      <c r="U216" s="129"/>
      <c r="V216" s="129"/>
    </row>
    <row r="217" spans="1:22" ht="14.4" hidden="1" x14ac:dyDescent="0.3">
      <c r="A217" s="121"/>
      <c r="B217" s="121"/>
      <c r="C217" s="121"/>
      <c r="D217" s="121"/>
      <c r="E217" s="121"/>
      <c r="F217" s="121"/>
      <c r="G217" s="121"/>
      <c r="H217" s="121"/>
      <c r="I217" s="121"/>
      <c r="J217" s="121"/>
      <c r="K217" s="121"/>
      <c r="L217" s="121"/>
      <c r="M217" s="121"/>
      <c r="N217" s="121"/>
      <c r="O217" s="121"/>
      <c r="P217" s="128"/>
      <c r="Q217" s="128"/>
      <c r="R217" s="128"/>
      <c r="S217" s="128"/>
      <c r="T217" s="129"/>
      <c r="U217" s="129"/>
      <c r="V217" s="129"/>
    </row>
    <row r="218" spans="1:22" ht="14.4" hidden="1" x14ac:dyDescent="0.3">
      <c r="A218" s="121"/>
      <c r="B218" s="121"/>
      <c r="C218" s="121"/>
      <c r="D218" s="121"/>
      <c r="E218" s="121"/>
      <c r="F218" s="121"/>
      <c r="G218" s="121"/>
      <c r="H218" s="121"/>
      <c r="I218" s="121"/>
      <c r="J218" s="121"/>
      <c r="K218" s="121"/>
      <c r="L218" s="121"/>
      <c r="M218" s="121"/>
      <c r="N218" s="121"/>
      <c r="O218" s="121"/>
      <c r="P218" s="128"/>
      <c r="Q218" s="128"/>
      <c r="R218" s="128"/>
      <c r="S218" s="128"/>
      <c r="T218" s="129"/>
      <c r="U218" s="129"/>
      <c r="V218" s="129"/>
    </row>
    <row r="219" spans="1:22" ht="14.4" hidden="1" x14ac:dyDescent="0.3">
      <c r="A219" s="121"/>
      <c r="B219" s="121"/>
      <c r="C219" s="121"/>
      <c r="D219" s="121"/>
      <c r="E219" s="121"/>
      <c r="F219" s="121"/>
      <c r="G219" s="121"/>
      <c r="H219" s="121"/>
      <c r="I219" s="121"/>
      <c r="J219" s="121"/>
      <c r="K219" s="121"/>
      <c r="L219" s="121"/>
      <c r="M219" s="121"/>
      <c r="N219" s="121"/>
      <c r="O219" s="121"/>
      <c r="P219" s="128"/>
      <c r="Q219" s="128"/>
      <c r="R219" s="128"/>
      <c r="S219" s="128"/>
      <c r="T219" s="129"/>
      <c r="U219" s="129"/>
      <c r="V219" s="129"/>
    </row>
    <row r="220" spans="1:22" ht="14.4" hidden="1" x14ac:dyDescent="0.3">
      <c r="A220" s="121"/>
      <c r="B220" s="121"/>
      <c r="C220" s="121"/>
      <c r="D220" s="121"/>
      <c r="E220" s="121"/>
      <c r="F220" s="121"/>
      <c r="G220" s="121"/>
      <c r="H220" s="121"/>
      <c r="I220" s="121"/>
      <c r="J220" s="121"/>
      <c r="K220" s="121"/>
      <c r="L220" s="121"/>
      <c r="M220" s="121"/>
      <c r="N220" s="121"/>
      <c r="O220" s="121"/>
      <c r="P220" s="128"/>
      <c r="Q220" s="128"/>
      <c r="R220" s="128"/>
      <c r="S220" s="128"/>
      <c r="T220" s="129"/>
      <c r="U220" s="129"/>
      <c r="V220" s="129"/>
    </row>
    <row r="221" spans="1:22" ht="14.4" hidden="1" x14ac:dyDescent="0.3">
      <c r="A221" s="121"/>
      <c r="B221" s="121"/>
      <c r="C221" s="121"/>
      <c r="D221" s="121"/>
      <c r="E221" s="121"/>
      <c r="F221" s="121"/>
      <c r="G221" s="121"/>
      <c r="H221" s="121"/>
      <c r="I221" s="121"/>
      <c r="J221" s="121"/>
      <c r="K221" s="121"/>
      <c r="L221" s="121"/>
      <c r="M221" s="121"/>
      <c r="N221" s="121"/>
      <c r="O221" s="121"/>
      <c r="P221" s="121"/>
      <c r="Q221" s="121"/>
      <c r="R221" s="121"/>
      <c r="S221" s="121"/>
    </row>
    <row r="222" spans="1:22" ht="14.4" hidden="1" x14ac:dyDescent="0.3">
      <c r="A222" s="121"/>
      <c r="B222" s="121"/>
      <c r="C222" s="121"/>
      <c r="D222" s="121"/>
      <c r="E222" s="121"/>
      <c r="F222" s="121"/>
      <c r="G222" s="121"/>
      <c r="H222" s="121"/>
      <c r="I222" s="121"/>
      <c r="J222" s="121"/>
      <c r="K222" s="121"/>
      <c r="L222" s="121"/>
      <c r="M222" s="121"/>
      <c r="N222" s="121"/>
      <c r="O222" s="121"/>
      <c r="P222" s="121"/>
      <c r="Q222" s="121"/>
      <c r="R222" s="121"/>
      <c r="S222" s="121"/>
    </row>
    <row r="223" spans="1:22" ht="14.4" hidden="1" x14ac:dyDescent="0.3">
      <c r="A223" s="121"/>
      <c r="B223" s="121"/>
      <c r="C223" s="121"/>
      <c r="D223" s="121"/>
      <c r="E223" s="121"/>
      <c r="F223" s="121"/>
      <c r="G223" s="121"/>
      <c r="H223" s="121"/>
      <c r="I223" s="121"/>
      <c r="J223" s="121"/>
      <c r="K223" s="121"/>
      <c r="L223" s="121"/>
      <c r="M223" s="121"/>
      <c r="N223" s="121"/>
      <c r="O223" s="121"/>
      <c r="P223" s="121"/>
      <c r="Q223" s="121"/>
      <c r="R223" s="121"/>
      <c r="S223" s="121"/>
    </row>
    <row r="224" spans="1:22" ht="14.4" hidden="1" x14ac:dyDescent="0.3">
      <c r="A224" s="121"/>
      <c r="B224" s="121"/>
      <c r="C224" s="121"/>
      <c r="D224" s="121"/>
      <c r="E224" s="121"/>
      <c r="F224" s="121"/>
      <c r="G224" s="121"/>
      <c r="H224" s="121"/>
      <c r="I224" s="121"/>
      <c r="J224" s="121"/>
      <c r="K224" s="121"/>
      <c r="L224" s="121"/>
      <c r="M224" s="121"/>
      <c r="N224" s="121"/>
      <c r="O224" s="121"/>
      <c r="P224" s="121"/>
      <c r="Q224" s="121"/>
      <c r="R224" s="121"/>
      <c r="S224" s="121"/>
    </row>
    <row r="225" spans="1:19" ht="14.4" hidden="1" x14ac:dyDescent="0.3">
      <c r="A225" s="121"/>
      <c r="B225" s="121"/>
      <c r="C225" s="121"/>
      <c r="D225" s="121"/>
      <c r="E225" s="121"/>
      <c r="F225" s="121"/>
      <c r="G225" s="121"/>
      <c r="H225" s="121"/>
      <c r="I225" s="121"/>
      <c r="J225" s="121"/>
      <c r="K225" s="121"/>
      <c r="L225" s="121"/>
      <c r="M225" s="121"/>
      <c r="N225" s="121"/>
      <c r="O225" s="121"/>
      <c r="P225" s="121"/>
      <c r="Q225" s="121"/>
      <c r="R225" s="121"/>
      <c r="S225" s="121"/>
    </row>
    <row r="226" spans="1:19" ht="14.4" hidden="1" x14ac:dyDescent="0.3">
      <c r="A226" s="121"/>
      <c r="B226" s="121"/>
      <c r="C226" s="121"/>
      <c r="D226" s="121"/>
      <c r="E226" s="121"/>
      <c r="F226" s="121"/>
      <c r="G226" s="121"/>
      <c r="H226" s="121"/>
      <c r="I226" s="121"/>
      <c r="J226" s="121"/>
      <c r="K226" s="121"/>
      <c r="L226" s="121"/>
      <c r="M226" s="121"/>
      <c r="N226" s="121"/>
      <c r="O226" s="121"/>
      <c r="P226" s="121"/>
      <c r="Q226" s="121"/>
      <c r="R226" s="121"/>
      <c r="S226" s="121"/>
    </row>
    <row r="227" spans="1:19" ht="14.4" hidden="1" x14ac:dyDescent="0.3">
      <c r="A227" s="121"/>
      <c r="B227" s="121"/>
      <c r="C227" s="121"/>
      <c r="D227" s="121"/>
      <c r="E227" s="121"/>
      <c r="F227" s="121"/>
      <c r="G227" s="121"/>
      <c r="H227" s="121"/>
      <c r="I227" s="121"/>
      <c r="J227" s="121"/>
      <c r="K227" s="121"/>
      <c r="L227" s="121"/>
      <c r="M227" s="121"/>
      <c r="N227" s="121"/>
      <c r="O227" s="121"/>
      <c r="P227" s="121"/>
      <c r="Q227" s="121"/>
      <c r="R227" s="121"/>
      <c r="S227" s="121"/>
    </row>
    <row r="228" spans="1:19" ht="14.4" hidden="1" x14ac:dyDescent="0.3">
      <c r="A228" s="121"/>
      <c r="B228" s="121"/>
      <c r="C228" s="121"/>
      <c r="D228" s="121"/>
      <c r="E228" s="121"/>
      <c r="F228" s="121"/>
      <c r="G228" s="121"/>
      <c r="H228" s="121"/>
      <c r="I228" s="121"/>
      <c r="J228" s="121"/>
      <c r="K228" s="121"/>
      <c r="L228" s="121"/>
      <c r="M228" s="121"/>
      <c r="N228" s="121"/>
      <c r="O228" s="121"/>
      <c r="P228" s="121"/>
      <c r="Q228" s="121"/>
      <c r="R228" s="121"/>
      <c r="S228" s="121"/>
    </row>
    <row r="229" spans="1:19" ht="14.4" hidden="1" x14ac:dyDescent="0.3">
      <c r="A229" s="121"/>
      <c r="B229" s="121"/>
      <c r="C229" s="121"/>
      <c r="D229" s="121"/>
      <c r="E229" s="121"/>
      <c r="F229" s="121"/>
      <c r="G229" s="121"/>
      <c r="H229" s="121"/>
      <c r="I229" s="121"/>
      <c r="J229" s="121"/>
      <c r="K229" s="121"/>
      <c r="L229" s="121"/>
      <c r="M229" s="121"/>
      <c r="N229" s="121"/>
      <c r="O229" s="121"/>
      <c r="P229" s="121"/>
      <c r="Q229" s="121"/>
      <c r="R229" s="121"/>
      <c r="S229" s="121"/>
    </row>
    <row r="230" spans="1:19" ht="14.4" hidden="1" x14ac:dyDescent="0.3">
      <c r="A230" s="121"/>
      <c r="B230" s="121"/>
      <c r="C230" s="121"/>
      <c r="D230" s="121"/>
      <c r="E230" s="121"/>
      <c r="F230" s="121"/>
      <c r="G230" s="121"/>
      <c r="H230" s="121"/>
      <c r="I230" s="121"/>
      <c r="J230" s="121"/>
      <c r="K230" s="121"/>
      <c r="L230" s="121"/>
      <c r="M230" s="121"/>
      <c r="N230" s="121"/>
      <c r="O230" s="121"/>
      <c r="P230" s="121"/>
      <c r="Q230" s="121"/>
      <c r="R230" s="121"/>
      <c r="S230" s="121"/>
    </row>
    <row r="231" spans="1:19" ht="14.4" hidden="1" x14ac:dyDescent="0.3">
      <c r="A231" s="121"/>
      <c r="B231" s="121"/>
      <c r="C231" s="121"/>
      <c r="D231" s="121"/>
      <c r="E231" s="121"/>
      <c r="F231" s="121"/>
      <c r="G231" s="121"/>
      <c r="H231" s="121"/>
      <c r="I231" s="121"/>
      <c r="J231" s="121"/>
      <c r="K231" s="121"/>
      <c r="L231" s="121"/>
      <c r="M231" s="121"/>
      <c r="N231" s="121"/>
      <c r="O231" s="121"/>
      <c r="P231" s="121"/>
      <c r="Q231" s="121"/>
      <c r="R231" s="121"/>
      <c r="S231" s="121"/>
    </row>
    <row r="232" spans="1:19" ht="14.4" hidden="1" x14ac:dyDescent="0.3">
      <c r="A232" s="121"/>
      <c r="B232" s="121"/>
      <c r="C232" s="121"/>
      <c r="D232" s="121"/>
      <c r="E232" s="121"/>
      <c r="F232" s="121"/>
      <c r="G232" s="121"/>
      <c r="H232" s="121"/>
      <c r="I232" s="121"/>
      <c r="J232" s="121"/>
      <c r="K232" s="121"/>
      <c r="L232" s="121"/>
      <c r="M232" s="121"/>
      <c r="N232" s="121"/>
      <c r="O232" s="121"/>
      <c r="P232" s="121"/>
      <c r="Q232" s="121"/>
      <c r="R232" s="121"/>
      <c r="S232" s="121"/>
    </row>
    <row r="233" spans="1:19" ht="14.4" hidden="1" x14ac:dyDescent="0.3">
      <c r="A233" s="121"/>
      <c r="B233" s="121"/>
      <c r="C233" s="121"/>
      <c r="D233" s="121"/>
      <c r="E233" s="121"/>
      <c r="F233" s="121"/>
      <c r="G233" s="121"/>
      <c r="H233" s="121"/>
      <c r="I233" s="121"/>
      <c r="J233" s="121"/>
      <c r="K233" s="121"/>
      <c r="L233" s="121"/>
      <c r="M233" s="121"/>
      <c r="N233" s="121"/>
      <c r="O233" s="121"/>
      <c r="P233" s="121"/>
      <c r="Q233" s="121"/>
      <c r="R233" s="121"/>
      <c r="S233" s="121"/>
    </row>
    <row r="234" spans="1:19" ht="14.4" hidden="1" x14ac:dyDescent="0.3">
      <c r="A234" s="121"/>
      <c r="B234" s="121"/>
      <c r="C234" s="121"/>
      <c r="D234" s="121"/>
      <c r="E234" s="121"/>
      <c r="F234" s="121"/>
      <c r="G234" s="121"/>
      <c r="H234" s="121"/>
      <c r="I234" s="121"/>
      <c r="J234" s="121"/>
      <c r="K234" s="121"/>
      <c r="L234" s="121"/>
      <c r="M234" s="121"/>
      <c r="N234" s="121"/>
      <c r="O234" s="121"/>
      <c r="P234" s="121"/>
      <c r="Q234" s="121"/>
      <c r="R234" s="121"/>
      <c r="S234" s="121"/>
    </row>
    <row r="235" spans="1:19" ht="14.4" hidden="1" x14ac:dyDescent="0.3">
      <c r="A235" s="121"/>
      <c r="B235" s="121"/>
      <c r="C235" s="121"/>
      <c r="D235" s="121"/>
      <c r="E235" s="121"/>
      <c r="F235" s="121"/>
      <c r="G235" s="121"/>
      <c r="H235" s="121"/>
      <c r="I235" s="121"/>
      <c r="J235" s="121"/>
      <c r="K235" s="121"/>
      <c r="L235" s="121"/>
      <c r="M235" s="121"/>
      <c r="N235" s="121"/>
      <c r="O235" s="121"/>
      <c r="P235" s="121"/>
      <c r="Q235" s="121"/>
      <c r="R235" s="121"/>
      <c r="S235" s="121"/>
    </row>
    <row r="236" spans="1:19" ht="14.4" hidden="1" x14ac:dyDescent="0.3">
      <c r="A236" s="121"/>
      <c r="B236" s="121"/>
      <c r="C236" s="121"/>
      <c r="D236" s="121"/>
      <c r="E236" s="121"/>
      <c r="F236" s="121"/>
      <c r="G236" s="121"/>
      <c r="H236" s="121"/>
      <c r="I236" s="121"/>
      <c r="J236" s="121"/>
      <c r="K236" s="121"/>
      <c r="L236" s="121"/>
      <c r="M236" s="121"/>
      <c r="N236" s="121"/>
      <c r="O236" s="121"/>
      <c r="P236" s="121"/>
      <c r="Q236" s="121"/>
      <c r="R236" s="121"/>
      <c r="S236" s="121"/>
    </row>
    <row r="237" spans="1:19" ht="14.4" hidden="1" x14ac:dyDescent="0.3">
      <c r="A237" s="121"/>
      <c r="B237" s="121"/>
      <c r="C237" s="121"/>
      <c r="D237" s="121"/>
      <c r="E237" s="121"/>
      <c r="F237" s="121"/>
      <c r="G237" s="121"/>
      <c r="H237" s="121"/>
      <c r="I237" s="121"/>
      <c r="J237" s="121"/>
      <c r="K237" s="121"/>
      <c r="L237" s="121"/>
      <c r="M237" s="121"/>
      <c r="N237" s="121"/>
      <c r="O237" s="121"/>
      <c r="P237" s="121"/>
      <c r="Q237" s="121"/>
      <c r="R237" s="121"/>
      <c r="S237" s="121"/>
    </row>
    <row r="238" spans="1:19" ht="14.4" hidden="1" x14ac:dyDescent="0.3">
      <c r="A238" s="121"/>
      <c r="B238" s="121"/>
      <c r="C238" s="121"/>
      <c r="D238" s="121"/>
      <c r="E238" s="121"/>
      <c r="F238" s="121"/>
      <c r="G238" s="121"/>
      <c r="H238" s="121"/>
      <c r="I238" s="121"/>
      <c r="J238" s="121"/>
      <c r="K238" s="121"/>
      <c r="L238" s="121"/>
      <c r="M238" s="121"/>
      <c r="N238" s="121"/>
      <c r="O238" s="121"/>
      <c r="P238" s="121"/>
      <c r="Q238" s="121"/>
      <c r="R238" s="121"/>
      <c r="S238" s="121"/>
    </row>
    <row r="239" spans="1:19" ht="14.4" hidden="1" x14ac:dyDescent="0.3">
      <c r="A239" s="121"/>
      <c r="B239" s="121"/>
      <c r="C239" s="121"/>
      <c r="D239" s="121"/>
      <c r="E239" s="121"/>
      <c r="F239" s="121"/>
      <c r="G239" s="121"/>
      <c r="H239" s="121"/>
      <c r="I239" s="121"/>
      <c r="J239" s="121"/>
      <c r="K239" s="121"/>
      <c r="L239" s="121"/>
      <c r="M239" s="121"/>
      <c r="N239" s="121"/>
      <c r="O239" s="121"/>
      <c r="P239" s="121"/>
      <c r="Q239" s="121"/>
      <c r="R239" s="121"/>
      <c r="S239" s="121"/>
    </row>
    <row r="240" spans="1:19" ht="14.4" hidden="1" x14ac:dyDescent="0.3">
      <c r="A240" s="121"/>
      <c r="B240" s="121"/>
      <c r="C240" s="121"/>
      <c r="D240" s="121"/>
      <c r="E240" s="121"/>
      <c r="F240" s="121"/>
      <c r="G240" s="121"/>
      <c r="H240" s="121"/>
      <c r="I240" s="121"/>
      <c r="J240" s="121"/>
      <c r="K240" s="121"/>
      <c r="L240" s="121"/>
      <c r="M240" s="121"/>
      <c r="N240" s="121"/>
      <c r="O240" s="121"/>
      <c r="P240" s="121"/>
      <c r="Q240" s="121"/>
      <c r="R240" s="121"/>
      <c r="S240" s="121"/>
    </row>
    <row r="241" spans="1:19" ht="14.4" hidden="1" x14ac:dyDescent="0.3">
      <c r="A241" s="121"/>
      <c r="B241" s="121"/>
      <c r="C241" s="121"/>
      <c r="D241" s="121"/>
      <c r="E241" s="121"/>
      <c r="F241" s="121"/>
      <c r="G241" s="121"/>
      <c r="H241" s="121"/>
      <c r="I241" s="121"/>
      <c r="J241" s="121"/>
      <c r="K241" s="121"/>
      <c r="L241" s="121"/>
      <c r="M241" s="121"/>
      <c r="N241" s="121"/>
      <c r="O241" s="121"/>
      <c r="P241" s="121"/>
      <c r="Q241" s="121"/>
      <c r="R241" s="121"/>
      <c r="S241" s="121"/>
    </row>
    <row r="242" spans="1:19" ht="14.4" hidden="1" x14ac:dyDescent="0.3">
      <c r="A242" s="121"/>
      <c r="B242" s="121"/>
      <c r="C242" s="121"/>
      <c r="D242" s="121"/>
      <c r="E242" s="121"/>
      <c r="F242" s="121"/>
      <c r="G242" s="121"/>
      <c r="H242" s="121"/>
      <c r="I242" s="121"/>
      <c r="J242" s="121"/>
      <c r="K242" s="121"/>
      <c r="L242" s="121"/>
      <c r="M242" s="121"/>
      <c r="N242" s="121"/>
      <c r="O242" s="121"/>
      <c r="P242" s="121"/>
      <c r="Q242" s="121"/>
      <c r="R242" s="121"/>
      <c r="S242" s="121"/>
    </row>
    <row r="243" spans="1:19" ht="14.4" hidden="1" x14ac:dyDescent="0.3">
      <c r="A243" s="121"/>
      <c r="B243" s="121"/>
      <c r="C243" s="121"/>
      <c r="D243" s="121"/>
      <c r="E243" s="121"/>
      <c r="F243" s="121"/>
      <c r="G243" s="121"/>
      <c r="H243" s="121"/>
      <c r="I243" s="121"/>
      <c r="J243" s="121"/>
      <c r="K243" s="121"/>
      <c r="L243" s="121"/>
      <c r="M243" s="121"/>
      <c r="N243" s="121"/>
      <c r="O243" s="121"/>
      <c r="P243" s="121"/>
      <c r="Q243" s="121"/>
      <c r="R243" s="121"/>
      <c r="S243" s="121"/>
    </row>
    <row r="244" spans="1:19" ht="14.4" hidden="1" x14ac:dyDescent="0.3">
      <c r="A244" s="121"/>
      <c r="B244" s="121"/>
      <c r="C244" s="121"/>
      <c r="D244" s="121"/>
      <c r="E244" s="121"/>
      <c r="F244" s="121"/>
      <c r="G244" s="121"/>
      <c r="H244" s="121"/>
      <c r="I244" s="121"/>
      <c r="J244" s="121"/>
      <c r="K244" s="121"/>
      <c r="L244" s="121"/>
      <c r="M244" s="121"/>
      <c r="N244" s="121"/>
      <c r="O244" s="121"/>
      <c r="P244" s="121"/>
      <c r="Q244" s="121"/>
      <c r="R244" s="121"/>
      <c r="S244" s="121"/>
    </row>
    <row r="245" spans="1:19" ht="15" hidden="1" customHeight="1" x14ac:dyDescent="0.3">
      <c r="A245" s="121"/>
      <c r="B245" s="121"/>
      <c r="C245" s="121"/>
      <c r="D245" s="121"/>
      <c r="E245" s="121"/>
      <c r="F245" s="121"/>
      <c r="G245" s="121"/>
      <c r="H245" s="121"/>
      <c r="I245" s="121"/>
      <c r="J245" s="121"/>
      <c r="K245" s="121"/>
      <c r="L245" s="121"/>
      <c r="M245" s="121"/>
      <c r="N245" s="121"/>
      <c r="O245" s="121"/>
      <c r="P245" s="121"/>
      <c r="Q245" s="121"/>
      <c r="R245" s="121"/>
      <c r="S245" s="121"/>
    </row>
    <row r="246" spans="1:19" ht="15" hidden="1" customHeight="1" x14ac:dyDescent="0.3">
      <c r="A246" s="121"/>
      <c r="B246" s="121"/>
      <c r="C246" s="121"/>
      <c r="D246" s="121"/>
      <c r="E246" s="121"/>
      <c r="F246" s="121"/>
      <c r="G246" s="121"/>
      <c r="H246" s="121"/>
      <c r="I246" s="121"/>
      <c r="J246" s="121"/>
      <c r="K246" s="121"/>
      <c r="L246" s="121"/>
      <c r="M246" s="121"/>
      <c r="N246" s="121"/>
      <c r="O246" s="121"/>
      <c r="P246" s="121"/>
      <c r="Q246" s="121"/>
      <c r="R246" s="121"/>
      <c r="S246" s="121"/>
    </row>
    <row r="247" spans="1:19" ht="15" customHeight="1" x14ac:dyDescent="0.3">
      <c r="A247" s="121"/>
      <c r="B247" s="121"/>
      <c r="C247" s="121"/>
      <c r="D247" s="121"/>
      <c r="E247" s="121"/>
      <c r="F247" s="121"/>
      <c r="G247" s="121"/>
      <c r="H247" s="121"/>
      <c r="I247" s="121"/>
      <c r="J247" s="121"/>
      <c r="K247" s="121"/>
      <c r="L247" s="121"/>
      <c r="M247" s="121"/>
      <c r="N247" s="121"/>
      <c r="O247" s="121"/>
      <c r="P247" s="121"/>
      <c r="Q247" s="121"/>
      <c r="R247" s="121"/>
      <c r="S247" s="121"/>
    </row>
    <row r="248" spans="1:19" ht="15" customHeight="1" x14ac:dyDescent="0.3">
      <c r="A248" s="121"/>
      <c r="B248" s="121"/>
      <c r="C248" s="121"/>
      <c r="D248" s="121"/>
      <c r="E248" s="121"/>
      <c r="F248" s="121"/>
      <c r="G248" s="121"/>
      <c r="H248" s="121"/>
      <c r="I248" s="121"/>
      <c r="J248" s="121"/>
      <c r="K248" s="121"/>
      <c r="L248" s="121"/>
      <c r="M248" s="121"/>
      <c r="N248" s="121"/>
      <c r="O248" s="121"/>
      <c r="P248" s="121"/>
      <c r="Q248" s="121"/>
      <c r="R248" s="121"/>
      <c r="S248" s="121"/>
    </row>
    <row r="249" spans="1:19" ht="15" customHeight="1" x14ac:dyDescent="0.3">
      <c r="A249" s="121"/>
      <c r="B249" s="121"/>
      <c r="C249" s="121"/>
      <c r="D249" s="121"/>
      <c r="E249" s="121"/>
      <c r="F249" s="121"/>
      <c r="G249" s="121"/>
      <c r="H249" s="121"/>
      <c r="I249" s="121"/>
      <c r="J249" s="121"/>
      <c r="K249" s="121"/>
      <c r="L249" s="121"/>
      <c r="M249" s="121"/>
      <c r="N249" s="121"/>
      <c r="O249" s="121"/>
      <c r="P249" s="121"/>
      <c r="Q249" s="121"/>
      <c r="R249" s="121"/>
      <c r="S249" s="121"/>
    </row>
    <row r="250" spans="1:19" ht="15" customHeight="1" x14ac:dyDescent="0.3">
      <c r="A250" s="121"/>
      <c r="B250" s="121"/>
      <c r="C250" s="121"/>
      <c r="D250" s="121"/>
      <c r="E250" s="121"/>
      <c r="F250" s="121"/>
      <c r="G250" s="121"/>
      <c r="H250" s="121"/>
      <c r="I250" s="121"/>
      <c r="J250" s="121"/>
      <c r="K250" s="121"/>
      <c r="L250" s="121"/>
      <c r="M250" s="121"/>
      <c r="N250" s="121"/>
      <c r="O250" s="121"/>
      <c r="P250" s="121"/>
      <c r="Q250" s="121"/>
      <c r="R250" s="121"/>
      <c r="S250" s="121"/>
    </row>
    <row r="251" spans="1:19" ht="15" customHeight="1" x14ac:dyDescent="0.3">
      <c r="A251" s="121"/>
      <c r="B251" s="121"/>
      <c r="C251" s="121"/>
      <c r="D251" s="121"/>
      <c r="E251" s="121"/>
      <c r="F251" s="121"/>
      <c r="G251" s="121"/>
      <c r="H251" s="121"/>
      <c r="I251" s="121"/>
      <c r="J251" s="121"/>
      <c r="K251" s="121"/>
      <c r="L251" s="121"/>
      <c r="M251" s="121"/>
      <c r="N251" s="121"/>
      <c r="O251" s="121"/>
      <c r="P251" s="121"/>
      <c r="Q251" s="121"/>
      <c r="R251" s="121"/>
      <c r="S251" s="121"/>
    </row>
    <row r="252" spans="1:19" ht="15" customHeight="1" x14ac:dyDescent="0.3">
      <c r="A252" s="121"/>
      <c r="B252" s="121"/>
      <c r="C252" s="121"/>
      <c r="D252" s="121"/>
      <c r="E252" s="121"/>
      <c r="F252" s="121"/>
      <c r="G252" s="121"/>
      <c r="H252" s="121"/>
      <c r="I252" s="121"/>
      <c r="J252" s="121"/>
      <c r="K252" s="121"/>
      <c r="L252" s="121"/>
      <c r="M252" s="121"/>
      <c r="N252" s="121"/>
      <c r="O252" s="121"/>
      <c r="P252" s="121"/>
      <c r="Q252" s="121"/>
      <c r="R252" s="121"/>
      <c r="S252" s="121"/>
    </row>
    <row r="253" spans="1:19" ht="15" customHeight="1" x14ac:dyDescent="0.3">
      <c r="A253" s="121"/>
      <c r="B253" s="121"/>
      <c r="C253" s="121"/>
      <c r="D253" s="121"/>
      <c r="E253" s="121"/>
      <c r="F253" s="121"/>
      <c r="G253" s="121"/>
      <c r="H253" s="121"/>
      <c r="I253" s="121"/>
      <c r="J253" s="121"/>
      <c r="K253" s="121"/>
      <c r="L253" s="121"/>
      <c r="M253" s="121"/>
      <c r="N253" s="121"/>
      <c r="O253" s="121"/>
      <c r="P253" s="121"/>
      <c r="Q253" s="121"/>
      <c r="R253" s="121"/>
      <c r="S253" s="121"/>
    </row>
    <row r="254" spans="1:19" ht="15" customHeight="1" x14ac:dyDescent="0.3">
      <c r="A254" s="121"/>
      <c r="B254" s="121"/>
      <c r="C254" s="121"/>
      <c r="D254" s="121"/>
      <c r="E254" s="121"/>
      <c r="F254" s="121"/>
      <c r="G254" s="121"/>
      <c r="H254" s="121"/>
      <c r="I254" s="121"/>
      <c r="J254" s="121"/>
      <c r="K254" s="121"/>
      <c r="L254" s="121"/>
      <c r="M254" s="121"/>
      <c r="N254" s="121"/>
      <c r="O254" s="121"/>
      <c r="P254" s="121"/>
      <c r="Q254" s="121"/>
      <c r="R254" s="121"/>
      <c r="S254" s="121"/>
    </row>
    <row r="255" spans="1:19" ht="15" hidden="1" customHeight="1" x14ac:dyDescent="0.3"/>
    <row r="256" spans="1:19" ht="15" hidden="1" customHeight="1" x14ac:dyDescent="0.3"/>
    <row r="257" ht="15" hidden="1" customHeight="1" x14ac:dyDescent="0.3"/>
    <row r="258" ht="15" hidden="1" customHeight="1" x14ac:dyDescent="0.3"/>
  </sheetData>
  <sheetProtection selectLockedCells="1"/>
  <protectedRanges>
    <protectedRange password="9C0B" sqref="W23:W29 M31 M24:O26 M29:O29 M53:O53 M20:O22 D28:F28 M17:O17 L14:L53 L11:O13 W12:W19" name="Range2_2"/>
    <protectedRange password="9C0B" sqref="M14:Q16 M30:Q30 M18:Q19 M31:R31 L54:Q54 M27:Q28 M33:R35 M36:Q52 M55:Q55 L56:Q56" name="Range2_1"/>
    <protectedRange password="9C0B" sqref="I14:K16" name="Range2_1_1"/>
    <protectedRange password="9C0B" sqref="K12" name="Range2_1_2_1"/>
    <protectedRange password="9C0B" sqref="K17 K13" name="Range2_1_1_1"/>
    <protectedRange password="9C0B" sqref="H11:J12" name="Range2_2_1"/>
    <protectedRange password="9C0B" sqref="B11:G12" name="Range2_1_2_1_1"/>
  </protectedRanges>
  <mergeCells count="12">
    <mergeCell ref="E82:F82"/>
    <mergeCell ref="A7:C8"/>
    <mergeCell ref="C11:L12"/>
    <mergeCell ref="D14:E15"/>
    <mergeCell ref="F14:K15"/>
    <mergeCell ref="D16:E16"/>
    <mergeCell ref="D49:J52"/>
    <mergeCell ref="J59:K59"/>
    <mergeCell ref="J62:K62"/>
    <mergeCell ref="J65:K65"/>
    <mergeCell ref="J68:K68"/>
    <mergeCell ref="E79:F79"/>
  </mergeCells>
  <conditionalFormatting sqref="C11">
    <cfRule type="notContainsBlanks" dxfId="36" priority="11">
      <formula>LEN(TRIM(C11))&gt;0</formula>
    </cfRule>
  </conditionalFormatting>
  <conditionalFormatting sqref="E79 E82:E83 D83 F83:J83 J79 J82 J59">
    <cfRule type="beginsWith" dxfId="35" priority="9" operator="beginsWith" text="Correct">
      <formula>LEFT(D59,7)="Correct"</formula>
    </cfRule>
    <cfRule type="containsText" dxfId="34" priority="10" operator="containsText" text="Incorrect, the answer is Ali">
      <formula>NOT(ISERROR(SEARCH("Incorrect, the answer is Ali",D59)))</formula>
    </cfRule>
  </conditionalFormatting>
  <conditionalFormatting sqref="J62 J65 J68">
    <cfRule type="beginsWith" dxfId="33" priority="7" operator="beginsWith" text="Correct">
      <formula>LEFT(J62,7)="Correct"</formula>
    </cfRule>
    <cfRule type="containsText" dxfId="32" priority="8" operator="containsText" text="Incorrect, the answer is 160">
      <formula>NOT(ISERROR(SEARCH("Incorrect, the answer is 160",J62)))</formula>
    </cfRule>
  </conditionalFormatting>
  <conditionalFormatting sqref="E79:K79">
    <cfRule type="beginsWith" dxfId="31" priority="5" operator="beginsWith" text="Correct">
      <formula>LEFT(E79,7)="Correct"</formula>
    </cfRule>
    <cfRule type="beginsWith" dxfId="30" priority="6" operator="beginsWith" text="Incorrect">
      <formula>LEFT(E79,9)="Incorrect"</formula>
    </cfRule>
  </conditionalFormatting>
  <conditionalFormatting sqref="D83 E82:K83">
    <cfRule type="beginsWith" dxfId="29" priority="3" operator="beginsWith" text="Correct">
      <formula>LEFT(D82,7)="Correct"</formula>
    </cfRule>
    <cfRule type="containsText" dxfId="28" priority="4" operator="containsText" text="Incorrect, the answer is 40">
      <formula>NOT(ISERROR(SEARCH("Incorrect, the answer is 40",D82)))</formula>
    </cfRule>
  </conditionalFormatting>
  <conditionalFormatting sqref="E79:F79 E82:F83 D83 G83:J83 J82 J59:K59 J62:K62 J68:K68 J65:K65 K82:K83 J79:K79">
    <cfRule type="containsText" dxfId="27" priority="1" operator="containsText" text="Incorrect">
      <formula>NOT(ISERROR(SEARCH("Incorrect",D59)))</formula>
    </cfRule>
    <cfRule type="containsText" dxfId="26" priority="2" operator="containsText" text="Correct">
      <formula>NOT(ISERROR(SEARCH("Correct",D59)))</formula>
    </cfRule>
  </conditionalFormatting>
  <hyperlinks>
    <hyperlink ref="A7" location="Contents!A1" display="back to Contents"/>
  </hyperlink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604"/>
  <sheetViews>
    <sheetView showGridLines="0" zoomScale="80" zoomScaleNormal="80" workbookViewId="0">
      <pane xSplit="1" ySplit="7" topLeftCell="B370" activePane="bottomRight" state="frozen"/>
      <selection pane="topRight" activeCell="B1" sqref="B1"/>
      <selection pane="bottomLeft" activeCell="A8" sqref="A8"/>
      <selection pane="bottomRight" activeCell="L22" sqref="L22"/>
    </sheetView>
  </sheetViews>
  <sheetFormatPr defaultColWidth="0" defaultRowHeight="15.6" x14ac:dyDescent="0.3"/>
  <cols>
    <col min="1" max="1" width="1.6640625" style="176" customWidth="1"/>
    <col min="2" max="2" width="12.5546875" style="175" customWidth="1"/>
    <col min="3" max="6" width="9.109375" style="175" customWidth="1"/>
    <col min="7" max="7" width="9.44140625" style="175" bestFit="1" customWidth="1"/>
    <col min="8" max="24" width="9.109375" style="175" customWidth="1"/>
    <col min="25" max="16384" width="9.109375" style="175" hidden="1"/>
  </cols>
  <sheetData>
    <row r="1" spans="1:24" ht="14.4" x14ac:dyDescent="0.3">
      <c r="A1" s="175"/>
    </row>
    <row r="2" spans="1:24" ht="14.4" x14ac:dyDescent="0.3">
      <c r="A2" s="175"/>
    </row>
    <row r="3" spans="1:24" ht="14.4" x14ac:dyDescent="0.3">
      <c r="A3" s="175"/>
    </row>
    <row r="4" spans="1:24" ht="14.4" x14ac:dyDescent="0.3">
      <c r="A4" s="175"/>
    </row>
    <row r="5" spans="1:24" ht="14.4" x14ac:dyDescent="0.3">
      <c r="A5" s="175"/>
    </row>
    <row r="6" spans="1:24" ht="14.4" x14ac:dyDescent="0.3">
      <c r="A6" s="175"/>
    </row>
    <row r="7" spans="1:24" ht="14.4" x14ac:dyDescent="0.3">
      <c r="A7" s="175"/>
    </row>
    <row r="8" spans="1:24" ht="14.4" x14ac:dyDescent="0.3">
      <c r="A8" s="688" t="s">
        <v>120</v>
      </c>
      <c r="B8" s="689"/>
      <c r="C8" s="692" t="s">
        <v>121</v>
      </c>
      <c r="D8" s="693"/>
      <c r="E8" s="693"/>
      <c r="F8" s="693"/>
      <c r="G8" s="693"/>
      <c r="H8" s="693"/>
      <c r="I8" s="693"/>
      <c r="J8" s="693"/>
      <c r="K8" s="693"/>
      <c r="L8" s="693"/>
      <c r="M8" s="693"/>
      <c r="N8" s="693"/>
      <c r="O8" s="693"/>
      <c r="P8" s="693"/>
      <c r="Q8" s="693"/>
      <c r="R8" s="693"/>
      <c r="S8" s="693"/>
      <c r="T8" s="693"/>
      <c r="U8" s="693"/>
      <c r="V8" s="693"/>
      <c r="W8" s="120"/>
    </row>
    <row r="9" spans="1:24" ht="14.4" x14ac:dyDescent="0.3">
      <c r="A9" s="690"/>
      <c r="B9" s="691"/>
      <c r="C9" s="692"/>
      <c r="D9" s="693"/>
      <c r="E9" s="693"/>
      <c r="F9" s="693"/>
      <c r="G9" s="693"/>
      <c r="H9" s="693"/>
      <c r="I9" s="693"/>
      <c r="J9" s="693"/>
      <c r="K9" s="693"/>
      <c r="L9" s="693"/>
      <c r="M9" s="693"/>
      <c r="N9" s="693"/>
      <c r="O9" s="693"/>
      <c r="P9" s="693"/>
      <c r="Q9" s="693"/>
      <c r="R9" s="693"/>
      <c r="S9" s="693"/>
      <c r="T9" s="693"/>
      <c r="U9" s="693"/>
      <c r="V9" s="693"/>
      <c r="W9" s="120"/>
    </row>
    <row r="10" spans="1:24" ht="14.4" x14ac:dyDescent="0.3">
      <c r="A10" s="175"/>
    </row>
    <row r="11" spans="1:24" ht="14.4" x14ac:dyDescent="0.3">
      <c r="A11" s="175"/>
    </row>
    <row r="12" spans="1:24" x14ac:dyDescent="0.3">
      <c r="A12" s="175"/>
      <c r="B12" s="176"/>
      <c r="C12" s="176"/>
      <c r="D12" s="176"/>
      <c r="E12" s="176"/>
      <c r="F12" s="176"/>
      <c r="G12" s="176"/>
      <c r="H12" s="176"/>
      <c r="I12" s="176"/>
      <c r="J12" s="176"/>
      <c r="K12" s="176"/>
      <c r="L12" s="176"/>
      <c r="M12" s="176"/>
      <c r="N12" s="176"/>
      <c r="O12" s="176"/>
      <c r="P12" s="176"/>
      <c r="Q12" s="176"/>
      <c r="R12" s="176"/>
      <c r="S12" s="176"/>
      <c r="T12" s="176"/>
      <c r="U12" s="176"/>
      <c r="V12" s="176"/>
      <c r="W12" s="176"/>
      <c r="X12" s="176"/>
    </row>
    <row r="13" spans="1:24" ht="21" x14ac:dyDescent="0.4">
      <c r="A13" s="175"/>
      <c r="B13" s="177" t="s">
        <v>122</v>
      </c>
      <c r="C13" s="178"/>
      <c r="D13" s="178"/>
      <c r="E13" s="178"/>
      <c r="F13" s="178"/>
      <c r="G13" s="178"/>
      <c r="H13" s="178"/>
      <c r="I13" s="178"/>
      <c r="J13" s="179"/>
    </row>
    <row r="14" spans="1:24" ht="14.4" x14ac:dyDescent="0.3">
      <c r="A14" s="175"/>
      <c r="B14" s="180"/>
      <c r="C14" s="181"/>
      <c r="D14" s="181"/>
      <c r="E14" s="181"/>
      <c r="F14" s="181"/>
      <c r="G14" s="181"/>
      <c r="H14" s="181"/>
      <c r="I14" s="181"/>
      <c r="J14" s="182"/>
      <c r="K14" s="183"/>
      <c r="L14" s="183"/>
      <c r="M14" s="183"/>
      <c r="N14" s="183"/>
      <c r="O14" s="183"/>
      <c r="P14" s="183"/>
      <c r="Q14" s="183"/>
      <c r="R14" s="183"/>
      <c r="S14" s="183"/>
      <c r="T14" s="183"/>
      <c r="U14" s="183"/>
      <c r="V14" s="183"/>
      <c r="W14" s="183"/>
      <c r="X14" s="183"/>
    </row>
    <row r="15" spans="1:24" x14ac:dyDescent="0.3">
      <c r="A15" s="175"/>
      <c r="B15" s="184"/>
      <c r="C15" s="694" t="s">
        <v>79</v>
      </c>
      <c r="D15" s="695"/>
      <c r="E15" s="185" t="s">
        <v>123</v>
      </c>
      <c r="F15" s="185"/>
      <c r="G15" s="185"/>
      <c r="H15" s="185"/>
      <c r="I15" s="185"/>
      <c r="J15" s="186"/>
      <c r="K15" s="176"/>
      <c r="L15" s="176"/>
      <c r="M15" s="176"/>
      <c r="N15" s="176"/>
      <c r="O15" s="176"/>
      <c r="P15" s="176"/>
      <c r="Q15" s="176"/>
      <c r="R15" s="176"/>
      <c r="S15" s="176"/>
      <c r="T15" s="176"/>
      <c r="U15" s="176"/>
      <c r="V15" s="176"/>
      <c r="W15" s="176"/>
      <c r="X15" s="176"/>
    </row>
    <row r="16" spans="1:24" x14ac:dyDescent="0.3">
      <c r="A16" s="175"/>
      <c r="B16" s="184"/>
      <c r="C16" s="696" t="s">
        <v>124</v>
      </c>
      <c r="D16" s="697"/>
      <c r="E16" s="187" t="s">
        <v>125</v>
      </c>
      <c r="F16" s="185"/>
      <c r="G16" s="185"/>
      <c r="H16" s="185"/>
      <c r="I16" s="185"/>
      <c r="J16" s="186"/>
      <c r="K16" s="176"/>
      <c r="L16" s="176"/>
      <c r="M16" s="176"/>
      <c r="N16" s="176"/>
      <c r="O16" s="176"/>
      <c r="P16" s="176"/>
      <c r="Q16" s="176"/>
      <c r="R16" s="176"/>
      <c r="S16" s="176"/>
      <c r="T16" s="176"/>
      <c r="U16" s="176"/>
      <c r="V16" s="176"/>
      <c r="W16" s="176"/>
      <c r="X16" s="176"/>
    </row>
    <row r="17" spans="1:24" x14ac:dyDescent="0.3">
      <c r="A17" s="175"/>
      <c r="B17" s="184"/>
      <c r="C17" s="185"/>
      <c r="D17" s="185"/>
      <c r="E17" s="185"/>
      <c r="F17" s="185"/>
      <c r="G17" s="185"/>
      <c r="H17" s="185"/>
      <c r="I17" s="185"/>
      <c r="J17" s="186"/>
      <c r="K17" s="176"/>
      <c r="L17" s="176"/>
      <c r="M17" s="176"/>
      <c r="N17" s="176"/>
      <c r="O17" s="176"/>
      <c r="P17" s="176"/>
      <c r="Q17" s="176"/>
      <c r="R17" s="176"/>
      <c r="S17" s="176"/>
      <c r="T17" s="176"/>
      <c r="U17" s="176"/>
      <c r="V17" s="176"/>
      <c r="W17" s="176"/>
      <c r="X17" s="176"/>
    </row>
    <row r="18" spans="1:24" s="176" customFormat="1" x14ac:dyDescent="0.3">
      <c r="B18" s="184"/>
      <c r="C18" s="187" t="s">
        <v>126</v>
      </c>
      <c r="D18" s="185"/>
      <c r="E18" s="185"/>
      <c r="F18" s="185"/>
      <c r="G18" s="185"/>
      <c r="H18" s="185"/>
      <c r="I18" s="185"/>
      <c r="J18" s="186"/>
    </row>
    <row r="19" spans="1:24" s="176" customFormat="1" x14ac:dyDescent="0.3">
      <c r="B19" s="188"/>
      <c r="C19" s="189"/>
      <c r="D19" s="189"/>
      <c r="E19" s="189"/>
      <c r="F19" s="189"/>
      <c r="G19" s="189"/>
      <c r="H19" s="189"/>
      <c r="I19" s="189"/>
      <c r="J19" s="190"/>
      <c r="K19" s="183"/>
      <c r="L19" s="183"/>
      <c r="M19" s="183"/>
      <c r="N19" s="183"/>
      <c r="O19" s="183"/>
      <c r="P19" s="183"/>
      <c r="Q19" s="183"/>
      <c r="R19" s="183"/>
      <c r="S19" s="183"/>
      <c r="T19" s="183"/>
      <c r="U19" s="183"/>
      <c r="V19" s="183"/>
      <c r="W19" s="183"/>
      <c r="X19" s="183"/>
    </row>
    <row r="20" spans="1:24" s="191" customFormat="1" x14ac:dyDescent="0.3">
      <c r="B20" s="184"/>
      <c r="C20" s="187" t="s">
        <v>85</v>
      </c>
      <c r="D20" s="187" t="s">
        <v>46</v>
      </c>
      <c r="E20" s="187" t="s">
        <v>48</v>
      </c>
      <c r="F20" s="185"/>
      <c r="G20" s="185"/>
      <c r="H20" s="185"/>
      <c r="I20" s="185"/>
      <c r="J20" s="186"/>
      <c r="K20" s="176"/>
      <c r="L20" s="176"/>
      <c r="M20" s="176"/>
      <c r="N20" s="176"/>
      <c r="O20" s="176"/>
      <c r="P20" s="176"/>
      <c r="Q20" s="176"/>
      <c r="R20" s="176"/>
      <c r="S20" s="176"/>
      <c r="T20" s="176"/>
      <c r="U20" s="176"/>
      <c r="V20" s="176"/>
      <c r="W20" s="176"/>
      <c r="X20" s="176"/>
    </row>
    <row r="21" spans="1:24" s="176" customFormat="1" x14ac:dyDescent="0.3">
      <c r="B21" s="184"/>
      <c r="C21" s="192" t="s">
        <v>87</v>
      </c>
      <c r="D21" s="192">
        <v>100</v>
      </c>
      <c r="E21" s="192">
        <v>15</v>
      </c>
      <c r="F21" s="185"/>
      <c r="G21" s="185"/>
      <c r="H21" s="185"/>
      <c r="I21" s="185"/>
      <c r="J21" s="186"/>
    </row>
    <row r="22" spans="1:24" s="176" customFormat="1" x14ac:dyDescent="0.3">
      <c r="B22" s="184"/>
      <c r="C22" s="185" t="s">
        <v>89</v>
      </c>
      <c r="D22" s="185">
        <v>200</v>
      </c>
      <c r="E22" s="185">
        <v>23</v>
      </c>
      <c r="F22" s="185"/>
      <c r="G22" s="185"/>
      <c r="H22" s="185"/>
      <c r="I22" s="185"/>
      <c r="J22" s="186"/>
    </row>
    <row r="23" spans="1:24" s="176" customFormat="1" x14ac:dyDescent="0.3">
      <c r="B23" s="184"/>
      <c r="C23" s="185" t="s">
        <v>91</v>
      </c>
      <c r="D23" s="185">
        <v>175</v>
      </c>
      <c r="E23" s="193"/>
      <c r="F23" s="686" t="s">
        <v>127</v>
      </c>
      <c r="G23" s="686"/>
      <c r="H23" s="686"/>
      <c r="I23" s="686"/>
      <c r="J23" s="698"/>
    </row>
    <row r="24" spans="1:24" s="176" customFormat="1" x14ac:dyDescent="0.3">
      <c r="B24" s="184"/>
      <c r="C24" s="185" t="s">
        <v>93</v>
      </c>
      <c r="D24" s="185">
        <v>400</v>
      </c>
      <c r="E24" s="185">
        <v>36</v>
      </c>
      <c r="F24" s="686"/>
      <c r="G24" s="686"/>
      <c r="H24" s="686"/>
      <c r="I24" s="686"/>
      <c r="J24" s="698"/>
    </row>
    <row r="25" spans="1:24" s="176" customFormat="1" x14ac:dyDescent="0.3">
      <c r="B25" s="184"/>
      <c r="C25" s="185" t="s">
        <v>95</v>
      </c>
      <c r="D25" s="185">
        <v>350</v>
      </c>
      <c r="E25" s="185">
        <v>49</v>
      </c>
      <c r="F25" s="185"/>
      <c r="G25" s="185"/>
      <c r="H25" s="185"/>
      <c r="I25" s="185"/>
      <c r="J25" s="186"/>
    </row>
    <row r="26" spans="1:24" s="176" customFormat="1" x14ac:dyDescent="0.3">
      <c r="B26" s="184"/>
      <c r="C26" s="185" t="s">
        <v>96</v>
      </c>
      <c r="D26" s="185">
        <v>200</v>
      </c>
      <c r="E26" s="185">
        <v>75</v>
      </c>
      <c r="F26" s="185"/>
      <c r="G26" s="185"/>
      <c r="H26" s="185"/>
      <c r="I26" s="185"/>
      <c r="J26" s="186"/>
    </row>
    <row r="27" spans="1:24" s="176" customFormat="1" x14ac:dyDescent="0.3">
      <c r="B27" s="184"/>
      <c r="C27" s="185" t="s">
        <v>97</v>
      </c>
      <c r="D27" s="185">
        <v>800</v>
      </c>
      <c r="E27" s="185">
        <v>120</v>
      </c>
      <c r="F27" s="194"/>
      <c r="G27" s="185"/>
      <c r="H27" s="185"/>
      <c r="I27" s="185"/>
      <c r="J27" s="186"/>
    </row>
    <row r="28" spans="1:24" s="176" customFormat="1" x14ac:dyDescent="0.3">
      <c r="B28" s="184"/>
      <c r="C28" s="185" t="s">
        <v>98</v>
      </c>
      <c r="D28" s="185">
        <v>150</v>
      </c>
      <c r="E28" s="185">
        <v>8</v>
      </c>
      <c r="F28" s="185"/>
      <c r="G28" s="185"/>
      <c r="H28" s="185"/>
      <c r="I28" s="185"/>
      <c r="J28" s="186"/>
    </row>
    <row r="29" spans="1:24" s="176" customFormat="1" x14ac:dyDescent="0.3">
      <c r="B29" s="184"/>
      <c r="C29" s="185" t="s">
        <v>99</v>
      </c>
      <c r="D29" s="185">
        <v>125</v>
      </c>
      <c r="E29" s="185">
        <v>20</v>
      </c>
      <c r="F29" s="185"/>
      <c r="G29" s="185"/>
      <c r="H29" s="185"/>
      <c r="I29" s="185"/>
      <c r="J29" s="186"/>
    </row>
    <row r="30" spans="1:24" s="176" customFormat="1" x14ac:dyDescent="0.3">
      <c r="B30" s="184"/>
      <c r="C30" s="185" t="s">
        <v>100</v>
      </c>
      <c r="D30" s="185">
        <v>500</v>
      </c>
      <c r="E30" s="185">
        <v>34</v>
      </c>
      <c r="F30" s="185"/>
      <c r="G30" s="185"/>
      <c r="H30" s="185"/>
      <c r="I30" s="185"/>
      <c r="J30" s="186"/>
    </row>
    <row r="31" spans="1:24" s="176" customFormat="1" x14ac:dyDescent="0.3">
      <c r="B31" s="184"/>
      <c r="C31" s="185" t="s">
        <v>101</v>
      </c>
      <c r="D31" s="185">
        <v>650</v>
      </c>
      <c r="E31" s="185">
        <v>21</v>
      </c>
      <c r="F31" s="185"/>
      <c r="G31" s="185"/>
      <c r="H31" s="185"/>
      <c r="I31" s="185"/>
      <c r="J31" s="186"/>
    </row>
    <row r="32" spans="1:24" s="176" customFormat="1" x14ac:dyDescent="0.3">
      <c r="B32" s="184"/>
      <c r="C32" s="195" t="s">
        <v>102</v>
      </c>
      <c r="D32" s="195">
        <v>250</v>
      </c>
      <c r="E32" s="195">
        <v>54</v>
      </c>
      <c r="F32" s="185"/>
      <c r="G32" s="185"/>
      <c r="H32" s="185"/>
      <c r="I32" s="185"/>
      <c r="J32" s="186"/>
    </row>
    <row r="33" spans="2:24" s="176" customFormat="1" x14ac:dyDescent="0.3">
      <c r="B33" s="184"/>
      <c r="C33" s="187" t="s">
        <v>41</v>
      </c>
      <c r="D33" s="196">
        <f>SUM(D21:D32)</f>
        <v>3900</v>
      </c>
      <c r="E33" s="196">
        <f>SUM(E21:E32)</f>
        <v>455</v>
      </c>
      <c r="F33" s="185"/>
      <c r="G33" s="185"/>
      <c r="H33" s="185"/>
      <c r="I33" s="185"/>
      <c r="J33" s="186"/>
    </row>
    <row r="34" spans="2:24" s="176" customFormat="1" x14ac:dyDescent="0.3">
      <c r="B34" s="184"/>
      <c r="C34" s="185"/>
      <c r="D34" s="185"/>
      <c r="E34" s="185"/>
      <c r="F34" s="185"/>
      <c r="G34" s="185"/>
      <c r="H34" s="185"/>
      <c r="I34" s="185"/>
      <c r="J34" s="186"/>
    </row>
    <row r="35" spans="2:24" s="176" customFormat="1" x14ac:dyDescent="0.3">
      <c r="B35" s="184"/>
      <c r="C35" s="185"/>
      <c r="D35" s="185"/>
      <c r="E35" s="185"/>
      <c r="F35" s="680" t="s">
        <v>128</v>
      </c>
      <c r="G35" s="680"/>
      <c r="H35" s="680"/>
      <c r="I35" s="680"/>
      <c r="J35" s="681"/>
    </row>
    <row r="36" spans="2:24" s="176" customFormat="1" x14ac:dyDescent="0.3">
      <c r="B36" s="184"/>
      <c r="C36" s="682" t="s">
        <v>129</v>
      </c>
      <c r="D36" s="682"/>
      <c r="E36" s="185"/>
      <c r="F36" s="680"/>
      <c r="G36" s="680"/>
      <c r="H36" s="680"/>
      <c r="I36" s="680"/>
      <c r="J36" s="681"/>
    </row>
    <row r="37" spans="2:24" s="176" customFormat="1" x14ac:dyDescent="0.3">
      <c r="B37" s="184"/>
      <c r="C37" s="682"/>
      <c r="D37" s="682"/>
      <c r="E37" s="185"/>
      <c r="F37" s="185" t="s">
        <v>130</v>
      </c>
      <c r="G37" s="185"/>
      <c r="H37" s="185"/>
      <c r="I37" s="185"/>
      <c r="J37" s="186"/>
    </row>
    <row r="38" spans="2:24" s="176" customFormat="1" x14ac:dyDescent="0.3">
      <c r="B38" s="184"/>
      <c r="C38" s="682"/>
      <c r="D38" s="682"/>
      <c r="E38" s="185"/>
      <c r="F38" s="185" t="s">
        <v>131</v>
      </c>
      <c r="G38" s="185"/>
      <c r="H38" s="185"/>
      <c r="I38" s="185"/>
      <c r="J38" s="186"/>
    </row>
    <row r="39" spans="2:24" s="176" customFormat="1" x14ac:dyDescent="0.3">
      <c r="B39" s="184"/>
      <c r="C39" s="682"/>
      <c r="D39" s="682"/>
      <c r="E39" s="185"/>
      <c r="F39" s="680" t="s">
        <v>132</v>
      </c>
      <c r="G39" s="680"/>
      <c r="H39" s="680"/>
      <c r="I39" s="680"/>
      <c r="J39" s="681"/>
    </row>
    <row r="40" spans="2:24" s="176" customFormat="1" x14ac:dyDescent="0.3">
      <c r="B40" s="184"/>
      <c r="C40" s="682"/>
      <c r="D40" s="682"/>
      <c r="E40" s="185"/>
      <c r="F40" s="680"/>
      <c r="G40" s="680"/>
      <c r="H40" s="680"/>
      <c r="I40" s="680"/>
      <c r="J40" s="681"/>
    </row>
    <row r="41" spans="2:24" s="176" customFormat="1" x14ac:dyDescent="0.3">
      <c r="B41" s="184"/>
      <c r="C41" s="185"/>
      <c r="D41" s="185"/>
      <c r="E41" s="185"/>
      <c r="F41" s="680"/>
      <c r="G41" s="680"/>
      <c r="H41" s="680"/>
      <c r="I41" s="680"/>
      <c r="J41" s="681"/>
    </row>
    <row r="42" spans="2:24" s="176" customFormat="1" x14ac:dyDescent="0.3">
      <c r="B42" s="184"/>
      <c r="C42" s="185"/>
      <c r="D42" s="185"/>
      <c r="E42" s="185"/>
      <c r="F42" s="185"/>
      <c r="G42" s="185"/>
      <c r="H42" s="185"/>
      <c r="I42" s="185"/>
      <c r="J42" s="186"/>
    </row>
    <row r="43" spans="2:24" s="176" customFormat="1" x14ac:dyDescent="0.3">
      <c r="B43" s="184"/>
      <c r="C43" s="185"/>
      <c r="D43" s="185"/>
      <c r="E43" s="185"/>
      <c r="F43" s="185"/>
      <c r="G43" s="185"/>
      <c r="H43" s="185"/>
      <c r="I43" s="185"/>
      <c r="J43" s="186"/>
    </row>
    <row r="44" spans="2:24" s="176" customFormat="1" x14ac:dyDescent="0.3">
      <c r="B44" s="184"/>
      <c r="C44" s="185"/>
      <c r="D44" s="185"/>
      <c r="E44" s="185"/>
      <c r="F44" s="185"/>
      <c r="G44" s="185"/>
      <c r="H44" s="185"/>
      <c r="I44" s="185"/>
      <c r="J44" s="186"/>
    </row>
    <row r="45" spans="2:24" s="176" customFormat="1" x14ac:dyDescent="0.3">
      <c r="B45" s="184"/>
      <c r="C45" s="187" t="s">
        <v>133</v>
      </c>
      <c r="D45" s="185"/>
      <c r="E45" s="185"/>
      <c r="F45" s="185"/>
      <c r="G45" s="185"/>
      <c r="H45" s="185"/>
      <c r="I45" s="185"/>
      <c r="J45" s="186"/>
    </row>
    <row r="46" spans="2:24" s="176" customFormat="1" x14ac:dyDescent="0.3">
      <c r="B46" s="188"/>
      <c r="C46" s="189"/>
      <c r="D46" s="189"/>
      <c r="E46" s="189"/>
      <c r="F46" s="189"/>
      <c r="G46" s="189"/>
      <c r="H46" s="189"/>
      <c r="I46" s="189"/>
      <c r="J46" s="190"/>
      <c r="K46" s="183"/>
      <c r="L46" s="183"/>
      <c r="M46" s="183"/>
      <c r="N46" s="183"/>
      <c r="O46" s="183"/>
      <c r="P46" s="183"/>
      <c r="Q46" s="183"/>
      <c r="R46" s="183"/>
      <c r="S46" s="183"/>
      <c r="T46" s="183"/>
      <c r="U46" s="183"/>
      <c r="V46" s="183"/>
      <c r="W46" s="183"/>
      <c r="X46" s="183"/>
    </row>
    <row r="47" spans="2:24" s="176" customFormat="1" x14ac:dyDescent="0.3">
      <c r="B47" s="184"/>
      <c r="C47" s="187" t="s">
        <v>85</v>
      </c>
      <c r="D47" s="185"/>
      <c r="E47" s="187"/>
      <c r="F47" s="185"/>
      <c r="G47" s="185"/>
      <c r="H47" s="185"/>
      <c r="I47" s="185"/>
      <c r="J47" s="186"/>
    </row>
    <row r="48" spans="2:24" s="176" customFormat="1" x14ac:dyDescent="0.3">
      <c r="B48" s="184"/>
      <c r="C48" s="197" t="s">
        <v>91</v>
      </c>
      <c r="D48" s="686" t="s">
        <v>134</v>
      </c>
      <c r="E48" s="686"/>
      <c r="F48" s="686"/>
      <c r="G48" s="686"/>
      <c r="H48" s="686"/>
      <c r="I48" s="686"/>
      <c r="J48" s="186"/>
    </row>
    <row r="49" spans="1:24" s="176" customFormat="1" x14ac:dyDescent="0.3">
      <c r="B49" s="184"/>
      <c r="C49" s="185"/>
      <c r="D49" s="686"/>
      <c r="E49" s="686"/>
      <c r="F49" s="686"/>
      <c r="G49" s="686"/>
      <c r="H49" s="686"/>
      <c r="I49" s="686"/>
      <c r="J49" s="186"/>
    </row>
    <row r="50" spans="1:24" s="176" customFormat="1" x14ac:dyDescent="0.3">
      <c r="B50" s="188"/>
      <c r="C50" s="189"/>
      <c r="D50" s="189"/>
      <c r="E50" s="189"/>
      <c r="F50" s="189"/>
      <c r="G50" s="189"/>
      <c r="H50" s="189"/>
      <c r="I50" s="189"/>
      <c r="J50" s="190"/>
      <c r="K50" s="183"/>
      <c r="L50" s="183"/>
      <c r="M50" s="183"/>
      <c r="N50" s="183"/>
      <c r="O50" s="183"/>
      <c r="P50" s="183"/>
      <c r="Q50" s="183"/>
      <c r="R50" s="183"/>
      <c r="S50" s="183"/>
      <c r="T50" s="183"/>
      <c r="U50" s="183"/>
      <c r="V50" s="183"/>
      <c r="W50" s="183"/>
      <c r="X50" s="183"/>
    </row>
    <row r="51" spans="1:24" s="176" customFormat="1" x14ac:dyDescent="0.3">
      <c r="B51" s="184"/>
      <c r="C51" s="185"/>
      <c r="D51" s="198" t="s">
        <v>135</v>
      </c>
      <c r="E51" s="199"/>
      <c r="F51" s="199"/>
      <c r="G51" s="199"/>
      <c r="H51" s="199"/>
      <c r="I51" s="199"/>
      <c r="J51" s="186"/>
    </row>
    <row r="52" spans="1:24" s="176" customFormat="1" x14ac:dyDescent="0.3">
      <c r="B52" s="184"/>
      <c r="C52" s="185"/>
      <c r="D52" s="185"/>
      <c r="E52" s="185"/>
      <c r="F52" s="185"/>
      <c r="G52" s="185"/>
      <c r="H52" s="185"/>
      <c r="I52" s="185"/>
      <c r="J52" s="186"/>
    </row>
    <row r="53" spans="1:24" s="176" customFormat="1" x14ac:dyDescent="0.3">
      <c r="B53" s="184"/>
      <c r="C53" s="682" t="s">
        <v>129</v>
      </c>
      <c r="D53" s="682"/>
      <c r="E53" s="185"/>
      <c r="F53" s="185" t="s">
        <v>136</v>
      </c>
      <c r="G53" s="185"/>
      <c r="H53" s="185"/>
      <c r="I53" s="185"/>
      <c r="J53" s="186"/>
    </row>
    <row r="54" spans="1:24" s="176" customFormat="1" x14ac:dyDescent="0.3">
      <c r="B54" s="184"/>
      <c r="C54" s="682"/>
      <c r="D54" s="682"/>
      <c r="E54" s="185"/>
      <c r="F54" s="185" t="s">
        <v>130</v>
      </c>
      <c r="G54" s="185"/>
      <c r="H54" s="185"/>
      <c r="I54" s="185"/>
      <c r="J54" s="186"/>
    </row>
    <row r="55" spans="1:24" s="176" customFormat="1" ht="22.5" customHeight="1" collapsed="1" x14ac:dyDescent="0.3">
      <c r="B55" s="184"/>
      <c r="C55" s="682"/>
      <c r="D55" s="682"/>
      <c r="E55" s="185"/>
      <c r="F55" s="680" t="s">
        <v>137</v>
      </c>
      <c r="G55" s="680"/>
      <c r="H55" s="680"/>
      <c r="I55" s="680"/>
      <c r="J55" s="681"/>
    </row>
    <row r="56" spans="1:24" x14ac:dyDescent="0.3">
      <c r="A56" s="175"/>
      <c r="B56" s="184"/>
      <c r="C56" s="682"/>
      <c r="D56" s="682"/>
      <c r="E56" s="185"/>
      <c r="F56" s="680"/>
      <c r="G56" s="680"/>
      <c r="H56" s="680"/>
      <c r="I56" s="680"/>
      <c r="J56" s="681"/>
      <c r="K56" s="176"/>
      <c r="L56" s="176"/>
      <c r="M56" s="176"/>
      <c r="N56" s="176"/>
      <c r="O56" s="176"/>
      <c r="P56" s="176"/>
      <c r="Q56" s="176"/>
      <c r="R56" s="176"/>
      <c r="S56" s="176"/>
      <c r="T56" s="176"/>
      <c r="U56" s="176"/>
      <c r="V56" s="176"/>
      <c r="W56" s="176"/>
      <c r="X56" s="176"/>
    </row>
    <row r="57" spans="1:24" s="183" customFormat="1" x14ac:dyDescent="0.3">
      <c r="B57" s="184"/>
      <c r="C57" s="682"/>
      <c r="D57" s="682"/>
      <c r="E57" s="185"/>
      <c r="F57" s="680" t="s">
        <v>138</v>
      </c>
      <c r="G57" s="680"/>
      <c r="H57" s="680"/>
      <c r="I57" s="680"/>
      <c r="J57" s="681"/>
      <c r="K57" s="176"/>
      <c r="L57" s="176"/>
      <c r="M57" s="176"/>
      <c r="N57" s="176"/>
      <c r="O57" s="176"/>
      <c r="P57" s="176"/>
      <c r="Q57" s="176"/>
      <c r="R57" s="176"/>
      <c r="S57" s="176"/>
      <c r="T57" s="176"/>
      <c r="U57" s="176"/>
      <c r="V57" s="176"/>
      <c r="W57" s="176"/>
      <c r="X57" s="176"/>
    </row>
    <row r="58" spans="1:24" s="176" customFormat="1" x14ac:dyDescent="0.3">
      <c r="B58" s="184"/>
      <c r="C58" s="185"/>
      <c r="D58" s="185"/>
      <c r="E58" s="185"/>
      <c r="F58" s="680"/>
      <c r="G58" s="680"/>
      <c r="H58" s="680"/>
      <c r="I58" s="680"/>
      <c r="J58" s="681"/>
    </row>
    <row r="59" spans="1:24" s="176" customFormat="1" x14ac:dyDescent="0.3">
      <c r="B59" s="184"/>
      <c r="C59" s="185"/>
      <c r="D59" s="185"/>
      <c r="E59" s="185"/>
      <c r="F59" s="680"/>
      <c r="G59" s="680"/>
      <c r="H59" s="680"/>
      <c r="I59" s="680"/>
      <c r="J59" s="681"/>
    </row>
    <row r="60" spans="1:24" s="176" customFormat="1" ht="15.75" customHeight="1" x14ac:dyDescent="0.3">
      <c r="B60" s="184"/>
      <c r="C60" s="185"/>
      <c r="D60" s="185"/>
      <c r="E60" s="185"/>
      <c r="F60" s="680" t="s">
        <v>139</v>
      </c>
      <c r="G60" s="680"/>
      <c r="H60" s="680"/>
      <c r="I60" s="680"/>
      <c r="J60" s="681"/>
    </row>
    <row r="61" spans="1:24" s="176" customFormat="1" x14ac:dyDescent="0.3">
      <c r="B61" s="184"/>
      <c r="C61" s="185"/>
      <c r="D61" s="185"/>
      <c r="E61" s="185"/>
      <c r="F61" s="680"/>
      <c r="G61" s="680"/>
      <c r="H61" s="680"/>
      <c r="I61" s="680"/>
      <c r="J61" s="681"/>
    </row>
    <row r="62" spans="1:24" s="176" customFormat="1" x14ac:dyDescent="0.3">
      <c r="B62" s="184"/>
      <c r="C62" s="185"/>
      <c r="D62" s="185"/>
      <c r="E62" s="185"/>
      <c r="F62" s="680"/>
      <c r="G62" s="680"/>
      <c r="H62" s="680"/>
      <c r="I62" s="680"/>
      <c r="J62" s="681"/>
    </row>
    <row r="63" spans="1:24" s="176" customFormat="1" x14ac:dyDescent="0.3">
      <c r="B63" s="184"/>
      <c r="C63" s="185"/>
      <c r="D63" s="185"/>
      <c r="E63" s="185"/>
      <c r="F63" s="185"/>
      <c r="G63" s="185"/>
      <c r="H63" s="185"/>
      <c r="I63" s="185"/>
      <c r="J63" s="186"/>
    </row>
    <row r="64" spans="1:24" s="176" customFormat="1" x14ac:dyDescent="0.3">
      <c r="B64" s="184"/>
      <c r="C64" s="185"/>
      <c r="D64" s="185"/>
      <c r="E64" s="185"/>
      <c r="F64" s="185"/>
      <c r="G64" s="185"/>
      <c r="H64" s="185"/>
      <c r="I64" s="185"/>
      <c r="J64" s="186"/>
    </row>
    <row r="65" spans="2:24" s="176" customFormat="1" x14ac:dyDescent="0.3">
      <c r="B65" s="184"/>
      <c r="C65" s="187" t="s">
        <v>140</v>
      </c>
      <c r="D65" s="185"/>
      <c r="E65" s="185"/>
      <c r="F65" s="185"/>
      <c r="G65" s="185"/>
      <c r="H65" s="185"/>
      <c r="I65" s="185"/>
      <c r="J65" s="186"/>
    </row>
    <row r="66" spans="2:24" s="176" customFormat="1" x14ac:dyDescent="0.3">
      <c r="B66" s="188"/>
      <c r="C66" s="189"/>
      <c r="D66" s="189"/>
      <c r="E66" s="189"/>
      <c r="F66" s="189"/>
      <c r="G66" s="189"/>
      <c r="H66" s="189"/>
      <c r="I66" s="189"/>
      <c r="J66" s="190"/>
      <c r="K66" s="183"/>
      <c r="L66" s="183"/>
      <c r="M66" s="183"/>
      <c r="N66" s="183"/>
      <c r="O66" s="183"/>
      <c r="P66" s="183"/>
      <c r="Q66" s="183"/>
      <c r="R66" s="183"/>
      <c r="S66" s="183"/>
      <c r="T66" s="183"/>
      <c r="U66" s="183"/>
      <c r="V66" s="183"/>
      <c r="W66" s="183"/>
      <c r="X66" s="183"/>
    </row>
    <row r="67" spans="2:24" s="176" customFormat="1" x14ac:dyDescent="0.3">
      <c r="B67" s="184"/>
      <c r="C67" s="187" t="s">
        <v>141</v>
      </c>
      <c r="D67" s="185"/>
      <c r="E67" s="185"/>
      <c r="F67" s="185"/>
      <c r="G67" s="185"/>
      <c r="H67" s="185"/>
      <c r="I67" s="185"/>
      <c r="J67" s="186"/>
    </row>
    <row r="68" spans="2:24" s="176" customFormat="1" x14ac:dyDescent="0.3">
      <c r="B68" s="188"/>
      <c r="C68" s="189"/>
      <c r="D68" s="189"/>
      <c r="E68" s="189"/>
      <c r="F68" s="189"/>
      <c r="G68" s="189"/>
      <c r="H68" s="189"/>
      <c r="I68" s="189"/>
      <c r="J68" s="190"/>
      <c r="K68" s="183"/>
      <c r="L68" s="183"/>
      <c r="M68" s="183"/>
      <c r="N68" s="183"/>
      <c r="O68" s="183"/>
      <c r="P68" s="183"/>
      <c r="Q68" s="183"/>
      <c r="R68" s="183"/>
      <c r="S68" s="183"/>
      <c r="T68" s="183"/>
      <c r="U68" s="183"/>
      <c r="V68" s="183"/>
      <c r="W68" s="183"/>
      <c r="X68" s="183"/>
    </row>
    <row r="69" spans="2:24" s="176" customFormat="1" x14ac:dyDescent="0.3">
      <c r="B69" s="184"/>
      <c r="C69" s="187" t="s">
        <v>85</v>
      </c>
      <c r="D69" s="200" t="s">
        <v>142</v>
      </c>
      <c r="E69" s="185"/>
      <c r="F69" s="185"/>
      <c r="G69" s="185"/>
      <c r="H69" s="185"/>
      <c r="I69" s="185"/>
      <c r="J69" s="186"/>
    </row>
    <row r="70" spans="2:24" s="176" customFormat="1" x14ac:dyDescent="0.3">
      <c r="B70" s="184"/>
      <c r="C70" s="192" t="s">
        <v>87</v>
      </c>
      <c r="D70" s="192" t="s">
        <v>143</v>
      </c>
      <c r="E70" s="185"/>
      <c r="F70" s="185"/>
      <c r="G70" s="185"/>
      <c r="H70" s="185"/>
      <c r="I70" s="185"/>
      <c r="J70" s="186"/>
    </row>
    <row r="71" spans="2:24" s="176" customFormat="1" x14ac:dyDescent="0.3">
      <c r="B71" s="184"/>
      <c r="C71" s="185" t="s">
        <v>89</v>
      </c>
      <c r="D71" s="185" t="s">
        <v>144</v>
      </c>
      <c r="E71" s="185"/>
      <c r="F71" s="185"/>
      <c r="G71" s="185"/>
      <c r="H71" s="185"/>
      <c r="I71" s="185"/>
      <c r="J71" s="186"/>
    </row>
    <row r="72" spans="2:24" s="176" customFormat="1" x14ac:dyDescent="0.3">
      <c r="B72" s="184"/>
      <c r="C72" s="185" t="s">
        <v>91</v>
      </c>
      <c r="D72" s="185" t="s">
        <v>145</v>
      </c>
      <c r="E72" s="185"/>
      <c r="F72" s="185"/>
      <c r="G72" s="185"/>
      <c r="H72" s="185"/>
      <c r="I72" s="185"/>
      <c r="J72" s="186"/>
    </row>
    <row r="73" spans="2:24" s="176" customFormat="1" x14ac:dyDescent="0.3">
      <c r="B73" s="184"/>
      <c r="C73" s="185" t="s">
        <v>93</v>
      </c>
      <c r="D73" s="185" t="s">
        <v>146</v>
      </c>
      <c r="E73" s="687" t="s">
        <v>147</v>
      </c>
      <c r="F73" s="687"/>
      <c r="G73" s="687"/>
      <c r="H73" s="687"/>
      <c r="I73" s="687"/>
      <c r="J73" s="186"/>
    </row>
    <row r="74" spans="2:24" s="176" customFormat="1" x14ac:dyDescent="0.3">
      <c r="B74" s="184"/>
      <c r="C74" s="185" t="s">
        <v>95</v>
      </c>
      <c r="D74" s="201"/>
      <c r="E74" s="185" t="s">
        <v>148</v>
      </c>
      <c r="F74" s="185"/>
      <c r="G74" s="185"/>
      <c r="H74" s="185"/>
      <c r="I74" s="185"/>
      <c r="J74" s="186"/>
    </row>
    <row r="75" spans="2:24" s="176" customFormat="1" x14ac:dyDescent="0.3">
      <c r="B75" s="184"/>
      <c r="C75" s="185" t="s">
        <v>96</v>
      </c>
      <c r="D75" s="202"/>
      <c r="E75" s="185" t="s">
        <v>149</v>
      </c>
      <c r="F75" s="185"/>
      <c r="G75" s="185"/>
      <c r="H75" s="185"/>
      <c r="I75" s="185"/>
      <c r="J75" s="186"/>
    </row>
    <row r="76" spans="2:24" s="176" customFormat="1" x14ac:dyDescent="0.3">
      <c r="B76" s="184"/>
      <c r="C76" s="185" t="s">
        <v>97</v>
      </c>
      <c r="D76" s="202"/>
      <c r="E76" s="185" t="s">
        <v>150</v>
      </c>
      <c r="F76" s="185"/>
      <c r="G76" s="185"/>
      <c r="H76" s="185"/>
      <c r="I76" s="185"/>
      <c r="J76" s="186"/>
    </row>
    <row r="77" spans="2:24" s="176" customFormat="1" x14ac:dyDescent="0.3">
      <c r="B77" s="184"/>
      <c r="C77" s="195" t="s">
        <v>98</v>
      </c>
      <c r="D77" s="203"/>
      <c r="E77" s="185" t="s">
        <v>151</v>
      </c>
      <c r="F77" s="185"/>
      <c r="G77" s="185"/>
      <c r="H77" s="185"/>
      <c r="I77" s="185"/>
      <c r="J77" s="186"/>
    </row>
    <row r="78" spans="2:24" s="176" customFormat="1" x14ac:dyDescent="0.3">
      <c r="B78" s="184"/>
      <c r="C78" s="185"/>
      <c r="D78" s="185"/>
      <c r="E78" s="185"/>
      <c r="F78" s="185"/>
      <c r="G78" s="185"/>
      <c r="H78" s="185"/>
      <c r="I78" s="185"/>
      <c r="J78" s="186"/>
    </row>
    <row r="79" spans="2:24" s="176" customFormat="1" x14ac:dyDescent="0.3">
      <c r="B79" s="184"/>
      <c r="C79" s="185"/>
      <c r="D79" s="185"/>
      <c r="E79" s="185"/>
      <c r="F79" s="185"/>
      <c r="G79" s="185"/>
      <c r="H79" s="185"/>
      <c r="I79" s="185"/>
      <c r="J79" s="186"/>
    </row>
    <row r="80" spans="2:24" s="176" customFormat="1" x14ac:dyDescent="0.3">
      <c r="B80" s="184"/>
      <c r="C80" s="682" t="s">
        <v>129</v>
      </c>
      <c r="D80" s="682"/>
      <c r="E80" s="185"/>
      <c r="F80" s="185" t="s">
        <v>152</v>
      </c>
      <c r="G80" s="185"/>
      <c r="H80" s="185"/>
      <c r="I80" s="185"/>
      <c r="J80" s="186"/>
    </row>
    <row r="81" spans="2:24" s="176" customFormat="1" x14ac:dyDescent="0.3">
      <c r="B81" s="184"/>
      <c r="C81" s="682"/>
      <c r="D81" s="682"/>
      <c r="E81" s="185"/>
      <c r="F81" s="185" t="s">
        <v>130</v>
      </c>
      <c r="G81" s="185"/>
      <c r="H81" s="185"/>
      <c r="I81" s="185"/>
      <c r="J81" s="186"/>
    </row>
    <row r="82" spans="2:24" s="176" customFormat="1" x14ac:dyDescent="0.3">
      <c r="B82" s="184"/>
      <c r="C82" s="682"/>
      <c r="D82" s="682"/>
      <c r="E82" s="185"/>
      <c r="F82" s="680" t="s">
        <v>153</v>
      </c>
      <c r="G82" s="680"/>
      <c r="H82" s="680"/>
      <c r="I82" s="680"/>
      <c r="J82" s="681"/>
    </row>
    <row r="83" spans="2:24" s="176" customFormat="1" x14ac:dyDescent="0.3">
      <c r="B83" s="184"/>
      <c r="C83" s="682"/>
      <c r="D83" s="682"/>
      <c r="E83" s="185"/>
      <c r="F83" s="680"/>
      <c r="G83" s="680"/>
      <c r="H83" s="680"/>
      <c r="I83" s="680"/>
      <c r="J83" s="681"/>
    </row>
    <row r="84" spans="2:24" s="176" customFormat="1" x14ac:dyDescent="0.3">
      <c r="B84" s="184"/>
      <c r="C84" s="682"/>
      <c r="D84" s="682"/>
      <c r="E84" s="185"/>
      <c r="F84" s="680" t="s">
        <v>139</v>
      </c>
      <c r="G84" s="680"/>
      <c r="H84" s="680"/>
      <c r="I84" s="680"/>
      <c r="J84" s="681"/>
    </row>
    <row r="85" spans="2:24" s="176" customFormat="1" x14ac:dyDescent="0.3">
      <c r="B85" s="184"/>
      <c r="C85" s="185"/>
      <c r="D85" s="185"/>
      <c r="E85" s="185"/>
      <c r="F85" s="680"/>
      <c r="G85" s="680"/>
      <c r="H85" s="680"/>
      <c r="I85" s="680"/>
      <c r="J85" s="681"/>
    </row>
    <row r="86" spans="2:24" s="176" customFormat="1" x14ac:dyDescent="0.3">
      <c r="B86" s="184"/>
      <c r="C86" s="185"/>
      <c r="D86" s="185"/>
      <c r="E86" s="185"/>
      <c r="F86" s="680"/>
      <c r="G86" s="680"/>
      <c r="H86" s="680"/>
      <c r="I86" s="680"/>
      <c r="J86" s="681"/>
    </row>
    <row r="87" spans="2:24" s="176" customFormat="1" x14ac:dyDescent="0.3">
      <c r="B87" s="184"/>
      <c r="C87" s="185"/>
      <c r="D87" s="185"/>
      <c r="E87" s="185"/>
      <c r="F87" s="185"/>
      <c r="G87" s="185"/>
      <c r="H87" s="185"/>
      <c r="I87" s="185"/>
      <c r="J87" s="186"/>
    </row>
    <row r="88" spans="2:24" s="176" customFormat="1" x14ac:dyDescent="0.3">
      <c r="B88" s="184"/>
      <c r="C88" s="679" t="s">
        <v>154</v>
      </c>
      <c r="D88" s="679"/>
      <c r="E88" s="679"/>
      <c r="F88" s="679"/>
      <c r="G88" s="679"/>
      <c r="H88" s="679"/>
      <c r="I88" s="679"/>
      <c r="J88" s="186"/>
    </row>
    <row r="89" spans="2:24" s="176" customFormat="1" x14ac:dyDescent="0.3">
      <c r="B89" s="188"/>
      <c r="C89" s="679"/>
      <c r="D89" s="679"/>
      <c r="E89" s="679"/>
      <c r="F89" s="679"/>
      <c r="G89" s="679"/>
      <c r="H89" s="679"/>
      <c r="I89" s="679"/>
      <c r="J89" s="190"/>
      <c r="K89" s="183"/>
      <c r="L89" s="183"/>
      <c r="M89" s="183"/>
      <c r="N89" s="183"/>
      <c r="O89" s="183"/>
      <c r="P89" s="183"/>
      <c r="Q89" s="183"/>
      <c r="R89" s="183"/>
      <c r="S89" s="183"/>
      <c r="T89" s="183"/>
      <c r="U89" s="183"/>
      <c r="V89" s="183"/>
      <c r="W89" s="183"/>
      <c r="X89" s="183"/>
    </row>
    <row r="90" spans="2:24" s="176" customFormat="1" x14ac:dyDescent="0.3">
      <c r="B90" s="184"/>
      <c r="C90" s="679"/>
      <c r="D90" s="679"/>
      <c r="E90" s="679"/>
      <c r="F90" s="679"/>
      <c r="G90" s="679"/>
      <c r="H90" s="679"/>
      <c r="I90" s="679"/>
      <c r="J90" s="186"/>
    </row>
    <row r="91" spans="2:24" s="176" customFormat="1" x14ac:dyDescent="0.3">
      <c r="B91" s="184"/>
      <c r="C91" s="185"/>
      <c r="D91" s="185"/>
      <c r="E91" s="185"/>
      <c r="F91" s="185"/>
      <c r="G91" s="185"/>
      <c r="H91" s="185"/>
      <c r="I91" s="185"/>
      <c r="J91" s="186"/>
    </row>
    <row r="92" spans="2:24" s="176" customFormat="1" x14ac:dyDescent="0.3">
      <c r="B92" s="184"/>
      <c r="C92" s="187" t="s">
        <v>85</v>
      </c>
      <c r="D92" s="187" t="s">
        <v>46</v>
      </c>
      <c r="E92" s="185"/>
      <c r="F92" s="185"/>
      <c r="G92" s="185"/>
      <c r="H92" s="185"/>
      <c r="I92" s="185"/>
      <c r="J92" s="186"/>
    </row>
    <row r="93" spans="2:24" s="176" customFormat="1" x14ac:dyDescent="0.3">
      <c r="B93" s="184"/>
      <c r="C93" s="192" t="s">
        <v>87</v>
      </c>
      <c r="D93" s="192">
        <v>100</v>
      </c>
      <c r="E93" s="185"/>
      <c r="F93" s="680" t="s">
        <v>155</v>
      </c>
      <c r="G93" s="680"/>
      <c r="H93" s="680"/>
      <c r="I93" s="680"/>
      <c r="J93" s="681"/>
    </row>
    <row r="94" spans="2:24" s="176" customFormat="1" x14ac:dyDescent="0.3">
      <c r="B94" s="184"/>
      <c r="C94" s="185" t="s">
        <v>89</v>
      </c>
      <c r="D94" s="185">
        <v>200</v>
      </c>
      <c r="E94" s="185"/>
      <c r="F94" s="680"/>
      <c r="G94" s="680"/>
      <c r="H94" s="680"/>
      <c r="I94" s="680"/>
      <c r="J94" s="681"/>
    </row>
    <row r="95" spans="2:24" s="176" customFormat="1" x14ac:dyDescent="0.3">
      <c r="B95" s="184"/>
      <c r="C95" s="185" t="s">
        <v>91</v>
      </c>
      <c r="D95" s="185">
        <v>175</v>
      </c>
      <c r="E95" s="185"/>
      <c r="F95" s="680"/>
      <c r="G95" s="680"/>
      <c r="H95" s="680"/>
      <c r="I95" s="680"/>
      <c r="J95" s="681"/>
    </row>
    <row r="96" spans="2:24" s="176" customFormat="1" x14ac:dyDescent="0.3">
      <c r="B96" s="184"/>
      <c r="C96" s="185" t="s">
        <v>93</v>
      </c>
      <c r="D96" s="185">
        <v>400</v>
      </c>
      <c r="E96" s="185"/>
      <c r="F96" s="185"/>
      <c r="G96" s="185"/>
      <c r="H96" s="185"/>
      <c r="I96" s="185"/>
      <c r="J96" s="186"/>
    </row>
    <row r="97" spans="2:24" s="176" customFormat="1" x14ac:dyDescent="0.3">
      <c r="B97" s="184"/>
      <c r="C97" s="185" t="s">
        <v>95</v>
      </c>
      <c r="D97" s="185">
        <v>350</v>
      </c>
      <c r="E97" s="185"/>
      <c r="F97" s="185"/>
      <c r="G97" s="185"/>
      <c r="H97" s="185"/>
      <c r="I97" s="185"/>
      <c r="J97" s="186"/>
    </row>
    <row r="98" spans="2:24" s="176" customFormat="1" x14ac:dyDescent="0.3">
      <c r="B98" s="184"/>
      <c r="C98" s="185" t="s">
        <v>96</v>
      </c>
      <c r="D98" s="185">
        <v>200</v>
      </c>
      <c r="E98" s="185"/>
      <c r="F98" s="680" t="s">
        <v>128</v>
      </c>
      <c r="G98" s="680"/>
      <c r="H98" s="680"/>
      <c r="I98" s="680"/>
      <c r="J98" s="681"/>
    </row>
    <row r="99" spans="2:24" s="176" customFormat="1" x14ac:dyDescent="0.3">
      <c r="B99" s="184"/>
      <c r="C99" s="185" t="s">
        <v>97</v>
      </c>
      <c r="D99" s="185">
        <v>800</v>
      </c>
      <c r="E99" s="185"/>
      <c r="F99" s="680"/>
      <c r="G99" s="680"/>
      <c r="H99" s="680"/>
      <c r="I99" s="680"/>
      <c r="J99" s="681"/>
    </row>
    <row r="100" spans="2:24" s="176" customFormat="1" x14ac:dyDescent="0.3">
      <c r="B100" s="184"/>
      <c r="C100" s="185" t="s">
        <v>98</v>
      </c>
      <c r="D100" s="185">
        <v>150</v>
      </c>
      <c r="E100" s="185"/>
      <c r="F100" s="185" t="s">
        <v>130</v>
      </c>
      <c r="G100" s="185"/>
      <c r="H100" s="185"/>
      <c r="I100" s="185"/>
      <c r="J100" s="186"/>
    </row>
    <row r="101" spans="2:24" s="176" customFormat="1" x14ac:dyDescent="0.3">
      <c r="B101" s="184"/>
      <c r="C101" s="185" t="s">
        <v>99</v>
      </c>
      <c r="D101" s="185">
        <v>125</v>
      </c>
      <c r="E101" s="185"/>
      <c r="F101" s="185" t="s">
        <v>156</v>
      </c>
      <c r="G101" s="185"/>
      <c r="H101" s="185"/>
      <c r="I101" s="185"/>
      <c r="J101" s="186"/>
    </row>
    <row r="102" spans="2:24" s="176" customFormat="1" x14ac:dyDescent="0.3">
      <c r="B102" s="184"/>
      <c r="C102" s="185" t="s">
        <v>100</v>
      </c>
      <c r="D102" s="185">
        <v>500</v>
      </c>
      <c r="E102" s="185"/>
      <c r="F102" s="680" t="s">
        <v>157</v>
      </c>
      <c r="G102" s="680"/>
      <c r="H102" s="680"/>
      <c r="I102" s="680"/>
      <c r="J102" s="681"/>
    </row>
    <row r="103" spans="2:24" s="176" customFormat="1" x14ac:dyDescent="0.3">
      <c r="B103" s="184"/>
      <c r="C103" s="185" t="s">
        <v>101</v>
      </c>
      <c r="D103" s="185">
        <v>650</v>
      </c>
      <c r="E103" s="185"/>
      <c r="F103" s="680"/>
      <c r="G103" s="680"/>
      <c r="H103" s="680"/>
      <c r="I103" s="680"/>
      <c r="J103" s="681"/>
    </row>
    <row r="104" spans="2:24" s="176" customFormat="1" x14ac:dyDescent="0.3">
      <c r="B104" s="184"/>
      <c r="C104" s="195" t="s">
        <v>102</v>
      </c>
      <c r="D104" s="195">
        <v>250</v>
      </c>
      <c r="E104" s="185"/>
      <c r="F104" s="185" t="s">
        <v>158</v>
      </c>
      <c r="G104" s="185"/>
      <c r="H104" s="185"/>
      <c r="I104" s="185"/>
      <c r="J104" s="186"/>
    </row>
    <row r="105" spans="2:24" s="176" customFormat="1" x14ac:dyDescent="0.3">
      <c r="B105" s="184"/>
      <c r="C105" s="187" t="s">
        <v>41</v>
      </c>
      <c r="D105" s="196">
        <f>SUM(D93:D104)</f>
        <v>3900</v>
      </c>
      <c r="E105" s="185"/>
      <c r="F105" s="185"/>
      <c r="G105" s="185"/>
      <c r="H105" s="185"/>
      <c r="I105" s="185"/>
      <c r="J105" s="186"/>
    </row>
    <row r="106" spans="2:24" s="176" customFormat="1" x14ac:dyDescent="0.3">
      <c r="B106" s="184"/>
      <c r="C106" s="185"/>
      <c r="D106" s="185"/>
      <c r="E106" s="185"/>
      <c r="F106" s="185"/>
      <c r="G106" s="185"/>
      <c r="H106" s="185"/>
      <c r="I106" s="185"/>
      <c r="J106" s="186"/>
    </row>
    <row r="107" spans="2:24" s="176" customFormat="1" x14ac:dyDescent="0.3">
      <c r="B107" s="184"/>
      <c r="C107" s="185"/>
      <c r="D107" s="185"/>
      <c r="E107" s="185"/>
      <c r="F107" s="185"/>
      <c r="G107" s="185"/>
      <c r="H107" s="185"/>
      <c r="I107" s="185"/>
      <c r="J107" s="186"/>
    </row>
    <row r="108" spans="2:24" s="176" customFormat="1" x14ac:dyDescent="0.3">
      <c r="B108" s="184"/>
      <c r="C108" s="185"/>
      <c r="D108" s="185"/>
      <c r="E108" s="185"/>
      <c r="F108" s="185"/>
      <c r="G108" s="185"/>
      <c r="H108" s="185"/>
      <c r="I108" s="185"/>
      <c r="J108" s="186"/>
    </row>
    <row r="109" spans="2:24" s="176" customFormat="1" x14ac:dyDescent="0.3">
      <c r="B109" s="184"/>
      <c r="C109" s="187" t="s">
        <v>159</v>
      </c>
      <c r="D109" s="185"/>
      <c r="E109" s="185"/>
      <c r="F109" s="185"/>
      <c r="G109" s="185"/>
      <c r="H109" s="185"/>
      <c r="I109" s="185"/>
      <c r="J109" s="186"/>
    </row>
    <row r="110" spans="2:24" s="176" customFormat="1" x14ac:dyDescent="0.3">
      <c r="B110" s="188"/>
      <c r="C110" s="189"/>
      <c r="D110" s="189"/>
      <c r="E110" s="189"/>
      <c r="F110" s="189"/>
      <c r="G110" s="189"/>
      <c r="H110" s="189"/>
      <c r="I110" s="189"/>
      <c r="J110" s="190"/>
      <c r="K110" s="183"/>
      <c r="L110" s="183"/>
      <c r="M110" s="183"/>
      <c r="N110" s="183"/>
      <c r="O110" s="183"/>
      <c r="P110" s="183"/>
      <c r="Q110" s="183"/>
      <c r="R110" s="183"/>
      <c r="S110" s="183"/>
      <c r="T110" s="183"/>
      <c r="U110" s="183"/>
      <c r="V110" s="183"/>
      <c r="W110" s="183"/>
      <c r="X110" s="183"/>
    </row>
    <row r="111" spans="2:24" s="176" customFormat="1" x14ac:dyDescent="0.3">
      <c r="B111" s="184"/>
      <c r="C111" s="187" t="s">
        <v>160</v>
      </c>
      <c r="D111" s="185"/>
      <c r="E111" s="185"/>
      <c r="F111" s="185"/>
      <c r="G111" s="185"/>
      <c r="H111" s="185"/>
      <c r="I111" s="185"/>
      <c r="J111" s="186"/>
    </row>
    <row r="112" spans="2:24" s="176" customFormat="1" x14ac:dyDescent="0.3">
      <c r="B112" s="184"/>
      <c r="C112" s="187" t="s">
        <v>85</v>
      </c>
      <c r="D112" s="204">
        <v>2003</v>
      </c>
      <c r="E112" s="204">
        <v>2008</v>
      </c>
      <c r="F112" s="205" t="s">
        <v>161</v>
      </c>
      <c r="G112" s="185"/>
      <c r="H112" s="185"/>
      <c r="I112" s="185"/>
      <c r="J112" s="186"/>
    </row>
    <row r="113" spans="1:24" s="176" customFormat="1" x14ac:dyDescent="0.3">
      <c r="B113" s="184"/>
      <c r="C113" s="192" t="s">
        <v>87</v>
      </c>
      <c r="D113" s="192">
        <v>100</v>
      </c>
      <c r="E113" s="192">
        <v>500</v>
      </c>
      <c r="F113" s="206"/>
      <c r="G113" s="682" t="s">
        <v>162</v>
      </c>
      <c r="H113" s="682"/>
      <c r="I113" s="682"/>
      <c r="J113" s="683"/>
    </row>
    <row r="114" spans="1:24" x14ac:dyDescent="0.3">
      <c r="A114" s="175"/>
      <c r="B114" s="184"/>
      <c r="C114" s="185" t="s">
        <v>89</v>
      </c>
      <c r="D114" s="185">
        <v>200</v>
      </c>
      <c r="E114" s="185">
        <v>450</v>
      </c>
      <c r="F114" s="207"/>
      <c r="G114" s="682"/>
      <c r="H114" s="682"/>
      <c r="I114" s="682"/>
      <c r="J114" s="683"/>
      <c r="K114" s="176"/>
      <c r="L114" s="176"/>
      <c r="M114" s="176"/>
      <c r="N114" s="176"/>
      <c r="O114" s="176"/>
      <c r="P114" s="176"/>
      <c r="Q114" s="176"/>
      <c r="R114" s="176"/>
      <c r="S114" s="176"/>
      <c r="T114" s="176"/>
      <c r="U114" s="176"/>
      <c r="V114" s="176"/>
      <c r="W114" s="176"/>
      <c r="X114" s="176"/>
    </row>
    <row r="115" spans="1:24" s="176" customFormat="1" x14ac:dyDescent="0.3">
      <c r="B115" s="184"/>
      <c r="C115" s="185" t="s">
        <v>91</v>
      </c>
      <c r="D115" s="185">
        <v>175</v>
      </c>
      <c r="E115" s="185">
        <v>600</v>
      </c>
      <c r="F115" s="207"/>
      <c r="G115" s="185"/>
      <c r="H115" s="185"/>
      <c r="I115" s="185"/>
      <c r="J115" s="186"/>
    </row>
    <row r="116" spans="1:24" s="176" customFormat="1" x14ac:dyDescent="0.3">
      <c r="B116" s="184"/>
      <c r="C116" s="185" t="s">
        <v>93</v>
      </c>
      <c r="D116" s="185">
        <v>400</v>
      </c>
      <c r="E116" s="185">
        <v>850</v>
      </c>
      <c r="F116" s="207"/>
      <c r="G116" s="185"/>
      <c r="H116" s="185"/>
      <c r="I116" s="185"/>
      <c r="J116" s="186"/>
    </row>
    <row r="117" spans="1:24" s="176" customFormat="1" x14ac:dyDescent="0.3">
      <c r="B117" s="184"/>
      <c r="C117" s="185" t="s">
        <v>95</v>
      </c>
      <c r="D117" s="185">
        <v>150</v>
      </c>
      <c r="E117" s="185">
        <v>600</v>
      </c>
      <c r="F117" s="207"/>
      <c r="G117" s="185"/>
      <c r="H117" s="185"/>
      <c r="I117" s="185"/>
      <c r="J117" s="186"/>
    </row>
    <row r="118" spans="1:24" s="176" customFormat="1" x14ac:dyDescent="0.3">
      <c r="B118" s="184"/>
      <c r="C118" s="195" t="s">
        <v>96</v>
      </c>
      <c r="D118" s="195">
        <v>200</v>
      </c>
      <c r="E118" s="195">
        <v>900</v>
      </c>
      <c r="F118" s="208"/>
      <c r="G118" s="185"/>
      <c r="H118" s="185"/>
      <c r="I118" s="185"/>
      <c r="J118" s="186"/>
    </row>
    <row r="119" spans="1:24" x14ac:dyDescent="0.3">
      <c r="A119" s="175"/>
      <c r="B119" s="184"/>
      <c r="C119" s="185"/>
      <c r="D119" s="185"/>
      <c r="E119" s="185"/>
      <c r="F119" s="185"/>
      <c r="G119" s="185"/>
      <c r="H119" s="185"/>
      <c r="I119" s="185"/>
      <c r="J119" s="186"/>
      <c r="K119" s="176"/>
      <c r="L119" s="176"/>
      <c r="M119" s="176"/>
      <c r="N119" s="176"/>
      <c r="O119" s="176"/>
      <c r="P119" s="176"/>
      <c r="Q119" s="176"/>
      <c r="R119" s="176"/>
      <c r="S119" s="176"/>
      <c r="T119" s="176"/>
      <c r="U119" s="176"/>
      <c r="V119" s="176"/>
      <c r="W119" s="176"/>
      <c r="X119" s="176"/>
    </row>
    <row r="120" spans="1:24" s="176" customFormat="1" x14ac:dyDescent="0.3">
      <c r="B120" s="184"/>
      <c r="C120" s="185"/>
      <c r="D120" s="185"/>
      <c r="E120" s="185"/>
      <c r="F120" s="185"/>
      <c r="G120" s="185"/>
      <c r="H120" s="185"/>
      <c r="I120" s="185"/>
      <c r="J120" s="186"/>
    </row>
    <row r="121" spans="1:24" s="176" customFormat="1" x14ac:dyDescent="0.3">
      <c r="B121" s="184"/>
      <c r="C121" s="185"/>
      <c r="D121" s="185"/>
      <c r="E121" s="185"/>
      <c r="F121" s="680" t="s">
        <v>128</v>
      </c>
      <c r="G121" s="680"/>
      <c r="H121" s="680"/>
      <c r="I121" s="680"/>
      <c r="J121" s="681"/>
    </row>
    <row r="122" spans="1:24" s="176" customFormat="1" x14ac:dyDescent="0.3">
      <c r="B122" s="184"/>
      <c r="C122" s="185"/>
      <c r="D122" s="185"/>
      <c r="E122" s="185"/>
      <c r="F122" s="680"/>
      <c r="G122" s="680"/>
      <c r="H122" s="680"/>
      <c r="I122" s="680"/>
      <c r="J122" s="681"/>
    </row>
    <row r="123" spans="1:24" s="176" customFormat="1" x14ac:dyDescent="0.3">
      <c r="B123" s="184"/>
      <c r="C123" s="185"/>
      <c r="D123" s="185"/>
      <c r="E123" s="185"/>
      <c r="F123" s="185" t="s">
        <v>130</v>
      </c>
      <c r="G123" s="185"/>
      <c r="H123" s="185"/>
      <c r="I123" s="185"/>
      <c r="J123" s="186"/>
    </row>
    <row r="124" spans="1:24" s="176" customFormat="1" x14ac:dyDescent="0.3">
      <c r="B124" s="184"/>
      <c r="C124" s="185"/>
      <c r="D124" s="185"/>
      <c r="E124" s="185"/>
      <c r="F124" s="680" t="s">
        <v>163</v>
      </c>
      <c r="G124" s="680"/>
      <c r="H124" s="680"/>
      <c r="I124" s="680"/>
      <c r="J124" s="681"/>
    </row>
    <row r="125" spans="1:24" s="176" customFormat="1" x14ac:dyDescent="0.3">
      <c r="B125" s="184"/>
      <c r="C125" s="185"/>
      <c r="D125" s="185"/>
      <c r="E125" s="185"/>
      <c r="F125" s="680"/>
      <c r="G125" s="680"/>
      <c r="H125" s="680"/>
      <c r="I125" s="680"/>
      <c r="J125" s="681"/>
    </row>
    <row r="126" spans="1:24" s="176" customFormat="1" x14ac:dyDescent="0.3">
      <c r="B126" s="184"/>
      <c r="C126" s="185"/>
      <c r="D126" s="185"/>
      <c r="E126" s="185"/>
      <c r="F126" s="680"/>
      <c r="G126" s="680"/>
      <c r="H126" s="680"/>
      <c r="I126" s="680"/>
      <c r="J126" s="681"/>
    </row>
    <row r="127" spans="1:24" s="176" customFormat="1" x14ac:dyDescent="0.3">
      <c r="B127" s="184"/>
      <c r="C127" s="185"/>
      <c r="D127" s="185"/>
      <c r="E127" s="185"/>
      <c r="F127" s="680" t="s">
        <v>164</v>
      </c>
      <c r="G127" s="680"/>
      <c r="H127" s="680"/>
      <c r="I127" s="680"/>
      <c r="J127" s="681"/>
    </row>
    <row r="128" spans="1:24" s="176" customFormat="1" x14ac:dyDescent="0.3">
      <c r="B128" s="184"/>
      <c r="C128" s="185"/>
      <c r="D128" s="185"/>
      <c r="E128" s="185"/>
      <c r="F128" s="680"/>
      <c r="G128" s="680"/>
      <c r="H128" s="680"/>
      <c r="I128" s="680"/>
      <c r="J128" s="681"/>
    </row>
    <row r="129" spans="2:24" s="176" customFormat="1" x14ac:dyDescent="0.3">
      <c r="B129" s="184"/>
      <c r="C129" s="185"/>
      <c r="D129" s="185"/>
      <c r="E129" s="185"/>
      <c r="F129" s="684" t="s">
        <v>165</v>
      </c>
      <c r="G129" s="684"/>
      <c r="H129" s="684"/>
      <c r="I129" s="684"/>
      <c r="J129" s="685"/>
    </row>
    <row r="130" spans="2:24" s="176" customFormat="1" x14ac:dyDescent="0.3">
      <c r="B130" s="209"/>
      <c r="C130" s="195"/>
      <c r="D130" s="195"/>
      <c r="E130" s="195"/>
      <c r="F130" s="195"/>
      <c r="G130" s="195"/>
      <c r="H130" s="195"/>
      <c r="I130" s="195"/>
      <c r="J130" s="210"/>
    </row>
    <row r="131" spans="2:24" s="176" customFormat="1" x14ac:dyDescent="0.3"/>
    <row r="132" spans="2:24" s="176" customFormat="1" ht="18" x14ac:dyDescent="0.35">
      <c r="B132" s="211" t="s">
        <v>166</v>
      </c>
      <c r="C132" s="212"/>
      <c r="D132" s="212"/>
      <c r="E132" s="212"/>
      <c r="F132" s="212"/>
      <c r="G132" s="212"/>
      <c r="H132" s="212"/>
      <c r="I132" s="212"/>
      <c r="J132" s="213"/>
    </row>
    <row r="133" spans="2:24" s="176" customFormat="1" x14ac:dyDescent="0.3">
      <c r="B133" s="180"/>
      <c r="C133" s="181"/>
      <c r="D133" s="181"/>
      <c r="E133" s="181"/>
      <c r="F133" s="181"/>
      <c r="G133" s="181"/>
      <c r="H133" s="181"/>
      <c r="I133" s="181"/>
      <c r="J133" s="182"/>
      <c r="K133" s="183"/>
      <c r="L133" s="183"/>
      <c r="M133" s="183"/>
      <c r="N133" s="183"/>
      <c r="O133" s="183"/>
      <c r="P133" s="183"/>
      <c r="Q133" s="183"/>
      <c r="R133" s="183"/>
      <c r="S133" s="183"/>
      <c r="T133" s="183"/>
      <c r="U133" s="183"/>
      <c r="V133" s="183"/>
      <c r="W133" s="183"/>
      <c r="X133" s="183"/>
    </row>
    <row r="134" spans="2:24" s="176" customFormat="1" x14ac:dyDescent="0.3">
      <c r="B134" s="184"/>
      <c r="C134" s="185" t="s">
        <v>167</v>
      </c>
      <c r="D134" s="185"/>
      <c r="E134" s="185"/>
      <c r="F134" s="185"/>
      <c r="G134" s="185"/>
      <c r="H134" s="185"/>
      <c r="I134" s="185"/>
      <c r="J134" s="186"/>
    </row>
    <row r="135" spans="2:24" s="176" customFormat="1" x14ac:dyDescent="0.3">
      <c r="B135" s="184"/>
      <c r="C135" s="185"/>
      <c r="D135" s="185"/>
      <c r="E135" s="185"/>
      <c r="F135" s="185"/>
      <c r="G135" s="185"/>
      <c r="H135" s="185"/>
      <c r="I135" s="185"/>
      <c r="J135" s="186"/>
    </row>
    <row r="136" spans="2:24" s="176" customFormat="1" x14ac:dyDescent="0.3">
      <c r="B136" s="184"/>
      <c r="C136" s="679" t="s">
        <v>168</v>
      </c>
      <c r="D136" s="679"/>
      <c r="E136" s="679"/>
      <c r="F136" s="679"/>
      <c r="G136" s="679"/>
      <c r="H136" s="679"/>
      <c r="I136" s="679"/>
      <c r="J136" s="186"/>
    </row>
    <row r="137" spans="2:24" s="176" customFormat="1" x14ac:dyDescent="0.3">
      <c r="B137" s="184"/>
      <c r="C137" s="679"/>
      <c r="D137" s="679"/>
      <c r="E137" s="679"/>
      <c r="F137" s="679"/>
      <c r="G137" s="679"/>
      <c r="H137" s="679"/>
      <c r="I137" s="679"/>
      <c r="J137" s="186"/>
    </row>
    <row r="138" spans="2:24" s="176" customFormat="1" x14ac:dyDescent="0.3">
      <c r="B138" s="184"/>
      <c r="C138" s="214"/>
      <c r="D138" s="185"/>
      <c r="E138" s="185"/>
      <c r="F138" s="185"/>
      <c r="G138" s="185"/>
      <c r="H138" s="185"/>
      <c r="I138" s="185"/>
      <c r="J138" s="186"/>
    </row>
    <row r="139" spans="2:24" s="176" customFormat="1" x14ac:dyDescent="0.3">
      <c r="B139" s="184"/>
      <c r="C139" s="185"/>
      <c r="D139" s="185"/>
      <c r="E139" s="185"/>
      <c r="F139" s="185"/>
      <c r="G139" s="185"/>
      <c r="H139" s="185"/>
      <c r="I139" s="185"/>
      <c r="J139" s="186"/>
    </row>
    <row r="140" spans="2:24" s="176" customFormat="1" x14ac:dyDescent="0.3">
      <c r="B140" s="184"/>
      <c r="C140" s="185"/>
      <c r="D140" s="185"/>
      <c r="E140" s="185"/>
      <c r="F140" s="185"/>
      <c r="G140" s="185"/>
      <c r="H140" s="185"/>
      <c r="I140" s="185"/>
      <c r="J140" s="186"/>
    </row>
    <row r="141" spans="2:24" s="176" customFormat="1" x14ac:dyDescent="0.3">
      <c r="B141" s="184"/>
      <c r="C141" s="679" t="s">
        <v>169</v>
      </c>
      <c r="D141" s="679"/>
      <c r="E141" s="679"/>
      <c r="F141" s="679"/>
      <c r="G141" s="679"/>
      <c r="H141" s="679"/>
      <c r="I141" s="679"/>
      <c r="J141" s="186"/>
    </row>
    <row r="142" spans="2:24" s="176" customFormat="1" x14ac:dyDescent="0.3">
      <c r="B142" s="184"/>
      <c r="C142" s="679"/>
      <c r="D142" s="679"/>
      <c r="E142" s="679"/>
      <c r="F142" s="679"/>
      <c r="G142" s="679"/>
      <c r="H142" s="679"/>
      <c r="I142" s="679"/>
      <c r="J142" s="186"/>
    </row>
    <row r="143" spans="2:24" s="176" customFormat="1" x14ac:dyDescent="0.3">
      <c r="B143" s="184"/>
      <c r="C143" s="200" t="s">
        <v>85</v>
      </c>
      <c r="D143" s="200" t="s">
        <v>170</v>
      </c>
      <c r="E143" s="185"/>
      <c r="F143" s="185"/>
      <c r="G143" s="185"/>
      <c r="H143" s="185"/>
      <c r="I143" s="185"/>
      <c r="J143" s="186"/>
    </row>
    <row r="144" spans="2:24" s="176" customFormat="1" x14ac:dyDescent="0.3">
      <c r="B144" s="184"/>
      <c r="C144" s="185" t="s">
        <v>87</v>
      </c>
      <c r="D144" s="207"/>
      <c r="E144" s="185"/>
      <c r="F144" s="185"/>
      <c r="G144" s="185"/>
      <c r="H144" s="185"/>
      <c r="I144" s="185"/>
      <c r="J144" s="186"/>
    </row>
    <row r="145" spans="2:24" s="176" customFormat="1" x14ac:dyDescent="0.3">
      <c r="B145" s="184"/>
      <c r="C145" s="185" t="s">
        <v>102</v>
      </c>
      <c r="D145" s="207"/>
      <c r="E145" s="185"/>
      <c r="F145" s="185"/>
      <c r="G145" s="185"/>
      <c r="H145" s="185"/>
      <c r="I145" s="185"/>
      <c r="J145" s="186"/>
    </row>
    <row r="146" spans="2:24" s="176" customFormat="1" x14ac:dyDescent="0.3">
      <c r="B146" s="184"/>
      <c r="C146" s="185" t="s">
        <v>101</v>
      </c>
      <c r="D146" s="207"/>
      <c r="E146" s="185"/>
      <c r="F146" s="185"/>
      <c r="G146" s="185"/>
      <c r="H146" s="185"/>
      <c r="I146" s="185"/>
      <c r="J146" s="186"/>
    </row>
    <row r="147" spans="2:24" s="183" customFormat="1" x14ac:dyDescent="0.3">
      <c r="B147" s="184"/>
      <c r="C147" s="185" t="s">
        <v>96</v>
      </c>
      <c r="D147" s="207"/>
      <c r="E147" s="185"/>
      <c r="F147" s="185"/>
      <c r="G147" s="185"/>
      <c r="H147" s="185"/>
      <c r="I147" s="185"/>
      <c r="J147" s="186"/>
      <c r="K147" s="176"/>
      <c r="L147" s="176"/>
      <c r="M147" s="176"/>
      <c r="N147" s="176"/>
      <c r="O147" s="176"/>
      <c r="P147" s="176"/>
      <c r="Q147" s="176"/>
      <c r="R147" s="176"/>
      <c r="S147" s="176"/>
      <c r="T147" s="176"/>
      <c r="U147" s="176"/>
      <c r="V147" s="176"/>
      <c r="W147" s="176"/>
      <c r="X147" s="176"/>
    </row>
    <row r="148" spans="2:24" s="176" customFormat="1" x14ac:dyDescent="0.3">
      <c r="B148" s="184"/>
      <c r="C148" s="185" t="s">
        <v>97</v>
      </c>
      <c r="D148" s="207"/>
      <c r="E148" s="185"/>
      <c r="F148" s="185"/>
      <c r="G148" s="185"/>
      <c r="H148" s="185"/>
      <c r="I148" s="185"/>
      <c r="J148" s="186"/>
    </row>
    <row r="149" spans="2:24" s="176" customFormat="1" x14ac:dyDescent="0.3">
      <c r="B149" s="184"/>
      <c r="C149" s="185" t="s">
        <v>89</v>
      </c>
      <c r="D149" s="207"/>
      <c r="E149" s="185"/>
      <c r="F149" s="185"/>
      <c r="G149" s="185"/>
      <c r="H149" s="185"/>
      <c r="I149" s="185"/>
      <c r="J149" s="186"/>
    </row>
    <row r="150" spans="2:24" s="176" customFormat="1" ht="15.75" customHeight="1" x14ac:dyDescent="0.3">
      <c r="B150" s="184"/>
      <c r="C150" s="185" t="s">
        <v>91</v>
      </c>
      <c r="D150" s="207"/>
      <c r="E150" s="185"/>
      <c r="F150" s="185"/>
      <c r="G150" s="185"/>
      <c r="H150" s="185"/>
      <c r="I150" s="185"/>
      <c r="J150" s="186"/>
    </row>
    <row r="151" spans="2:24" s="176" customFormat="1" x14ac:dyDescent="0.3">
      <c r="B151" s="184"/>
      <c r="C151" s="195" t="s">
        <v>93</v>
      </c>
      <c r="D151" s="208"/>
      <c r="E151" s="185"/>
      <c r="F151" s="185"/>
      <c r="G151" s="185"/>
      <c r="H151" s="185"/>
      <c r="I151" s="185"/>
      <c r="J151" s="186"/>
    </row>
    <row r="152" spans="2:24" s="176" customFormat="1" x14ac:dyDescent="0.3">
      <c r="B152" s="184"/>
      <c r="C152" s="185"/>
      <c r="D152" s="185"/>
      <c r="E152" s="185"/>
      <c r="F152" s="185"/>
      <c r="G152" s="185"/>
      <c r="H152" s="185"/>
      <c r="I152" s="185"/>
      <c r="J152" s="186"/>
    </row>
    <row r="153" spans="2:24" s="176" customFormat="1" x14ac:dyDescent="0.3">
      <c r="B153" s="184"/>
      <c r="C153" s="185"/>
      <c r="D153" s="185"/>
      <c r="E153" s="185"/>
      <c r="F153" s="185"/>
      <c r="G153" s="185"/>
      <c r="H153" s="185"/>
      <c r="I153" s="185"/>
      <c r="J153" s="186"/>
    </row>
    <row r="154" spans="2:24" s="176" customFormat="1" x14ac:dyDescent="0.3">
      <c r="B154" s="184"/>
      <c r="C154" s="680" t="s">
        <v>171</v>
      </c>
      <c r="D154" s="680"/>
      <c r="E154" s="680"/>
      <c r="F154" s="680"/>
      <c r="G154" s="680"/>
      <c r="H154" s="680"/>
      <c r="I154" s="680"/>
      <c r="J154" s="186"/>
    </row>
    <row r="155" spans="2:24" s="176" customFormat="1" x14ac:dyDescent="0.3">
      <c r="B155" s="184"/>
      <c r="C155" s="680"/>
      <c r="D155" s="680"/>
      <c r="E155" s="680"/>
      <c r="F155" s="680"/>
      <c r="G155" s="680"/>
      <c r="H155" s="680"/>
      <c r="I155" s="680"/>
      <c r="J155" s="186"/>
    </row>
    <row r="156" spans="2:24" s="176" customFormat="1" x14ac:dyDescent="0.3">
      <c r="B156" s="184"/>
      <c r="C156" s="187" t="s">
        <v>172</v>
      </c>
      <c r="D156" s="187" t="s">
        <v>173</v>
      </c>
      <c r="E156" s="185"/>
      <c r="F156" s="185"/>
      <c r="G156" s="185"/>
      <c r="H156" s="185"/>
      <c r="I156" s="185"/>
      <c r="J156" s="186"/>
    </row>
    <row r="157" spans="2:24" s="176" customFormat="1" x14ac:dyDescent="0.3">
      <c r="B157" s="184"/>
      <c r="C157" s="192" t="s">
        <v>174</v>
      </c>
      <c r="D157" s="206"/>
      <c r="E157" s="185"/>
      <c r="F157" s="185"/>
      <c r="G157" s="185"/>
      <c r="H157" s="185"/>
      <c r="I157" s="185"/>
      <c r="J157" s="186"/>
    </row>
    <row r="158" spans="2:24" s="176" customFormat="1" x14ac:dyDescent="0.3">
      <c r="B158" s="184"/>
      <c r="C158" s="185" t="s">
        <v>175</v>
      </c>
      <c r="D158" s="207"/>
      <c r="E158" s="185"/>
      <c r="F158" s="185"/>
      <c r="G158" s="185"/>
      <c r="H158" s="185"/>
      <c r="I158" s="185"/>
      <c r="J158" s="186"/>
    </row>
    <row r="159" spans="2:24" s="176" customFormat="1" x14ac:dyDescent="0.3">
      <c r="B159" s="184"/>
      <c r="C159" s="185" t="s">
        <v>176</v>
      </c>
      <c r="D159" s="207"/>
      <c r="E159" s="185"/>
      <c r="F159" s="185"/>
      <c r="G159" s="185"/>
      <c r="H159" s="185"/>
      <c r="I159" s="185"/>
      <c r="J159" s="186"/>
    </row>
    <row r="160" spans="2:24" s="176" customFormat="1" x14ac:dyDescent="0.3">
      <c r="B160" s="184"/>
      <c r="C160" s="185" t="s">
        <v>177</v>
      </c>
      <c r="D160" s="207"/>
      <c r="E160" s="185"/>
      <c r="F160" s="185"/>
      <c r="G160" s="185"/>
      <c r="H160" s="185"/>
      <c r="I160" s="185"/>
      <c r="J160" s="186"/>
    </row>
    <row r="161" spans="2:24" s="176" customFormat="1" x14ac:dyDescent="0.3">
      <c r="B161" s="184"/>
      <c r="C161" s="185" t="s">
        <v>178</v>
      </c>
      <c r="D161" s="207"/>
      <c r="E161" s="185"/>
      <c r="F161" s="185"/>
      <c r="G161" s="185"/>
      <c r="H161" s="185"/>
      <c r="I161" s="185"/>
      <c r="J161" s="186"/>
    </row>
    <row r="162" spans="2:24" s="176" customFormat="1" x14ac:dyDescent="0.3">
      <c r="B162" s="184"/>
      <c r="C162" s="185" t="s">
        <v>179</v>
      </c>
      <c r="D162" s="207"/>
      <c r="E162" s="185"/>
      <c r="F162" s="185"/>
      <c r="G162" s="185"/>
      <c r="H162" s="185"/>
      <c r="I162" s="185"/>
      <c r="J162" s="186"/>
    </row>
    <row r="163" spans="2:24" s="176" customFormat="1" x14ac:dyDescent="0.3">
      <c r="B163" s="184"/>
      <c r="C163" s="195" t="s">
        <v>180</v>
      </c>
      <c r="D163" s="208"/>
      <c r="E163" s="185"/>
      <c r="F163" s="185"/>
      <c r="G163" s="185"/>
      <c r="H163" s="185"/>
      <c r="I163" s="185"/>
      <c r="J163" s="186"/>
    </row>
    <row r="164" spans="2:24" s="183" customFormat="1" x14ac:dyDescent="0.3">
      <c r="B164" s="184"/>
      <c r="C164" s="185"/>
      <c r="D164" s="185"/>
      <c r="E164" s="185"/>
      <c r="F164" s="185"/>
      <c r="G164" s="185"/>
      <c r="H164" s="185"/>
      <c r="I164" s="185"/>
      <c r="J164" s="186"/>
      <c r="K164" s="176"/>
      <c r="L164" s="176"/>
      <c r="M164" s="176"/>
      <c r="N164" s="176"/>
      <c r="O164" s="176"/>
      <c r="P164" s="176"/>
      <c r="Q164" s="176"/>
      <c r="R164" s="176"/>
      <c r="S164" s="176"/>
      <c r="T164" s="176"/>
      <c r="U164" s="176"/>
      <c r="V164" s="176"/>
      <c r="W164" s="176"/>
      <c r="X164" s="176"/>
    </row>
    <row r="165" spans="2:24" s="176" customFormat="1" x14ac:dyDescent="0.3">
      <c r="B165" s="184"/>
      <c r="C165" s="185"/>
      <c r="D165" s="185"/>
      <c r="E165" s="185"/>
      <c r="F165" s="185"/>
      <c r="G165" s="185"/>
      <c r="H165" s="185"/>
      <c r="I165" s="185"/>
      <c r="J165" s="186"/>
    </row>
    <row r="166" spans="2:24" s="176" customFormat="1" x14ac:dyDescent="0.3">
      <c r="B166" s="184"/>
      <c r="C166" s="680" t="s">
        <v>181</v>
      </c>
      <c r="D166" s="680"/>
      <c r="E166" s="680"/>
      <c r="F166" s="680"/>
      <c r="G166" s="680"/>
      <c r="H166" s="680"/>
      <c r="I166" s="680"/>
      <c r="J166" s="186"/>
    </row>
    <row r="167" spans="2:24" s="176" customFormat="1" x14ac:dyDescent="0.3">
      <c r="B167" s="184"/>
      <c r="C167" s="680"/>
      <c r="D167" s="680"/>
      <c r="E167" s="680"/>
      <c r="F167" s="680"/>
      <c r="G167" s="680"/>
      <c r="H167" s="680"/>
      <c r="I167" s="680"/>
      <c r="J167" s="186"/>
    </row>
    <row r="168" spans="2:24" s="176" customFormat="1" x14ac:dyDescent="0.3">
      <c r="B168" s="184"/>
      <c r="C168" s="200" t="s">
        <v>182</v>
      </c>
      <c r="D168" s="200" t="s">
        <v>183</v>
      </c>
      <c r="E168" s="185"/>
      <c r="F168" s="185"/>
      <c r="G168" s="185"/>
      <c r="H168" s="185"/>
      <c r="I168" s="185"/>
      <c r="J168" s="186"/>
    </row>
    <row r="169" spans="2:24" s="176" customFormat="1" x14ac:dyDescent="0.3">
      <c r="B169" s="184"/>
      <c r="C169" s="185" t="s">
        <v>184</v>
      </c>
      <c r="D169" s="207"/>
      <c r="E169" s="185"/>
      <c r="F169" s="185"/>
      <c r="G169" s="185"/>
      <c r="H169" s="185"/>
      <c r="I169" s="185"/>
      <c r="J169" s="186"/>
    </row>
    <row r="170" spans="2:24" s="176" customFormat="1" x14ac:dyDescent="0.3">
      <c r="B170" s="184"/>
      <c r="C170" s="185" t="s">
        <v>185</v>
      </c>
      <c r="D170" s="207"/>
      <c r="E170" s="185"/>
      <c r="F170" s="185"/>
      <c r="G170" s="185"/>
      <c r="H170" s="185"/>
      <c r="I170" s="185"/>
      <c r="J170" s="186"/>
    </row>
    <row r="171" spans="2:24" s="176" customFormat="1" x14ac:dyDescent="0.3">
      <c r="B171" s="184"/>
      <c r="C171" s="185" t="s">
        <v>186</v>
      </c>
      <c r="D171" s="207"/>
      <c r="E171" s="185"/>
      <c r="F171" s="185"/>
      <c r="G171" s="185"/>
      <c r="H171" s="185"/>
      <c r="I171" s="185"/>
      <c r="J171" s="186"/>
    </row>
    <row r="172" spans="2:24" s="176" customFormat="1" x14ac:dyDescent="0.3">
      <c r="B172" s="184"/>
      <c r="C172" s="185" t="s">
        <v>187</v>
      </c>
      <c r="D172" s="207"/>
      <c r="E172" s="185"/>
      <c r="F172" s="185"/>
      <c r="G172" s="185"/>
      <c r="H172" s="185"/>
      <c r="I172" s="185"/>
      <c r="J172" s="186"/>
    </row>
    <row r="173" spans="2:24" s="176" customFormat="1" x14ac:dyDescent="0.3">
      <c r="B173" s="184"/>
      <c r="C173" s="185" t="s">
        <v>188</v>
      </c>
      <c r="D173" s="208"/>
      <c r="E173" s="185"/>
      <c r="F173" s="185"/>
      <c r="G173" s="185"/>
      <c r="H173" s="185"/>
      <c r="I173" s="185"/>
      <c r="J173" s="186"/>
    </row>
    <row r="174" spans="2:24" s="176" customFormat="1" x14ac:dyDescent="0.3">
      <c r="B174" s="184"/>
      <c r="C174" s="215" t="s">
        <v>41</v>
      </c>
      <c r="D174" s="187">
        <f>SUM(D169:D173)</f>
        <v>0</v>
      </c>
      <c r="E174" s="185"/>
      <c r="F174" s="185"/>
      <c r="G174" s="185"/>
      <c r="H174" s="185"/>
      <c r="I174" s="185"/>
      <c r="J174" s="186"/>
    </row>
    <row r="175" spans="2:24" s="176" customFormat="1" x14ac:dyDescent="0.3">
      <c r="B175" s="184"/>
      <c r="C175" s="187" t="s">
        <v>189</v>
      </c>
      <c r="D175" s="187">
        <v>100</v>
      </c>
      <c r="E175" s="185"/>
      <c r="F175" s="185"/>
      <c r="G175" s="185"/>
      <c r="H175" s="185"/>
      <c r="I175" s="185"/>
      <c r="J175" s="186"/>
    </row>
    <row r="176" spans="2:24" s="176" customFormat="1" x14ac:dyDescent="0.3">
      <c r="B176" s="184"/>
      <c r="C176" s="185"/>
      <c r="D176" s="185"/>
      <c r="E176" s="185"/>
      <c r="F176" s="185"/>
      <c r="G176" s="185"/>
      <c r="H176" s="185"/>
      <c r="I176" s="185"/>
      <c r="J176" s="186"/>
    </row>
    <row r="177" spans="1:10" s="176" customFormat="1" x14ac:dyDescent="0.3">
      <c r="B177" s="209"/>
      <c r="C177" s="195"/>
      <c r="D177" s="195"/>
      <c r="E177" s="195"/>
      <c r="F177" s="195"/>
      <c r="G177" s="195"/>
      <c r="H177" s="195"/>
      <c r="I177" s="195"/>
      <c r="J177" s="210"/>
    </row>
    <row r="178" spans="1:10" s="176" customFormat="1" x14ac:dyDescent="0.3"/>
    <row r="179" spans="1:10" s="176" customFormat="1" x14ac:dyDescent="0.3"/>
    <row r="187" spans="1:10" ht="14.4" x14ac:dyDescent="0.3">
      <c r="A187" s="183"/>
    </row>
    <row r="288" collapsed="1" x14ac:dyDescent="0.3"/>
    <row r="289" spans="1:1" ht="14.4" x14ac:dyDescent="0.3">
      <c r="A289" s="175"/>
    </row>
    <row r="290" spans="1:1" ht="14.4" x14ac:dyDescent="0.3">
      <c r="A290" s="183"/>
    </row>
    <row r="295" spans="1:1" ht="14.4" x14ac:dyDescent="0.3">
      <c r="A295" s="183"/>
    </row>
    <row r="305" ht="15.75" customHeight="1" x14ac:dyDescent="0.3"/>
    <row r="312" ht="15.75" customHeight="1" x14ac:dyDescent="0.3"/>
    <row r="315" ht="15.75" customHeight="1" x14ac:dyDescent="0.3"/>
    <row r="322" spans="1:1" ht="14.4" x14ac:dyDescent="0.3">
      <c r="A322" s="183"/>
    </row>
    <row r="326" spans="1:1" ht="14.4" x14ac:dyDescent="0.3">
      <c r="A326" s="183"/>
    </row>
    <row r="329" spans="1:1" ht="15.75" customHeight="1" x14ac:dyDescent="0.3"/>
    <row r="333" spans="1:1" ht="15.75" customHeight="1" x14ac:dyDescent="0.3"/>
    <row r="335" spans="1:1" ht="15.75" customHeight="1" x14ac:dyDescent="0.3"/>
    <row r="342" spans="1:1" ht="14.4" x14ac:dyDescent="0.3">
      <c r="A342" s="183"/>
    </row>
    <row r="344" spans="1:1" ht="14.4" x14ac:dyDescent="0.3">
      <c r="A344" s="183"/>
    </row>
    <row r="365" spans="1:1" ht="14.4" x14ac:dyDescent="0.3">
      <c r="A365" s="183"/>
    </row>
    <row r="369" ht="15.75" customHeight="1" x14ac:dyDescent="0.3"/>
    <row r="386" spans="1:24" ht="14.4" x14ac:dyDescent="0.3">
      <c r="A386" s="183"/>
    </row>
    <row r="400" spans="1:24" s="176" customFormat="1" ht="15.75" customHeight="1" x14ac:dyDescent="0.3">
      <c r="B400" s="175"/>
      <c r="C400" s="175"/>
      <c r="D400" s="175"/>
      <c r="E400" s="175"/>
      <c r="F400" s="175"/>
      <c r="G400" s="175"/>
      <c r="H400" s="175"/>
      <c r="I400" s="175"/>
      <c r="J400" s="175"/>
      <c r="K400" s="175"/>
      <c r="L400" s="175"/>
      <c r="M400" s="175"/>
      <c r="N400" s="175"/>
      <c r="O400" s="175"/>
      <c r="P400" s="175"/>
      <c r="Q400" s="175"/>
      <c r="R400" s="175"/>
      <c r="S400" s="175"/>
      <c r="T400" s="175"/>
      <c r="U400" s="175"/>
      <c r="V400" s="175"/>
      <c r="W400" s="175"/>
      <c r="X400" s="175"/>
    </row>
    <row r="409" spans="1:1" ht="14.4" x14ac:dyDescent="0.3">
      <c r="A409" s="183"/>
    </row>
    <row r="447" spans="2:24" s="176" customFormat="1" ht="15.75" customHeight="1" x14ac:dyDescent="0.3">
      <c r="B447" s="175"/>
      <c r="C447" s="175"/>
      <c r="D447" s="175"/>
      <c r="E447" s="175"/>
      <c r="F447" s="175"/>
      <c r="G447" s="175"/>
      <c r="H447" s="175"/>
      <c r="I447" s="175"/>
      <c r="J447" s="175"/>
      <c r="K447" s="175"/>
      <c r="L447" s="175"/>
      <c r="M447" s="175"/>
      <c r="N447" s="175"/>
      <c r="O447" s="175"/>
      <c r="P447" s="175"/>
      <c r="Q447" s="175"/>
      <c r="R447" s="175"/>
      <c r="S447" s="175"/>
      <c r="T447" s="175"/>
      <c r="U447" s="175"/>
      <c r="V447" s="175"/>
      <c r="W447" s="175"/>
      <c r="X447" s="175"/>
    </row>
    <row r="456" spans="1:1" ht="14.4" x14ac:dyDescent="0.3">
      <c r="A456" s="175"/>
    </row>
    <row r="457" spans="1:1" ht="14.4" x14ac:dyDescent="0.3">
      <c r="A457" s="183"/>
    </row>
    <row r="458" spans="1:1" ht="14.4" x14ac:dyDescent="0.3">
      <c r="A458" s="183"/>
    </row>
    <row r="460" spans="1:1" ht="14.4" x14ac:dyDescent="0.3">
      <c r="A460" s="183"/>
    </row>
    <row r="477" spans="1:1" ht="14.4" x14ac:dyDescent="0.3">
      <c r="A477" s="183"/>
    </row>
    <row r="495" spans="1:1" hidden="1" x14ac:dyDescent="0.3"/>
    <row r="496" spans="1:1" ht="14.4" x14ac:dyDescent="0.3">
      <c r="A496" s="183"/>
    </row>
    <row r="499" spans="1:1" ht="14.4" x14ac:dyDescent="0.3">
      <c r="A499" s="183"/>
    </row>
    <row r="515" spans="1:1" ht="14.4" x14ac:dyDescent="0.3">
      <c r="A515" s="183"/>
    </row>
    <row r="530" spans="1:1" hidden="1" x14ac:dyDescent="0.3"/>
    <row r="531" spans="1:1" collapsed="1" x14ac:dyDescent="0.3"/>
    <row r="532" spans="1:1" ht="26.25" customHeight="1" x14ac:dyDescent="0.3">
      <c r="A532" s="175"/>
    </row>
    <row r="533" spans="1:1" ht="14.4" hidden="1" x14ac:dyDescent="0.3">
      <c r="A533" s="183"/>
    </row>
    <row r="534" spans="1:1" hidden="1" x14ac:dyDescent="0.3"/>
    <row r="535" spans="1:1" hidden="1" x14ac:dyDescent="0.3"/>
    <row r="536" spans="1:1" ht="15.75" hidden="1" customHeight="1" x14ac:dyDescent="0.3"/>
    <row r="537" spans="1:1" hidden="1" x14ac:dyDescent="0.3"/>
    <row r="538" spans="1:1" hidden="1" x14ac:dyDescent="0.3"/>
    <row r="539" spans="1:1" hidden="1" x14ac:dyDescent="0.3"/>
    <row r="540" spans="1:1" ht="14.4" hidden="1" x14ac:dyDescent="0.3">
      <c r="A540" s="183"/>
    </row>
    <row r="541" spans="1:1" hidden="1" x14ac:dyDescent="0.3"/>
    <row r="542" spans="1:1" hidden="1" x14ac:dyDescent="0.3"/>
    <row r="543" spans="1:1" hidden="1" x14ac:dyDescent="0.3"/>
    <row r="544" spans="1:1" hidden="1" x14ac:dyDescent="0.3"/>
    <row r="545" spans="1:1" hidden="1" x14ac:dyDescent="0.3"/>
    <row r="546" spans="1:1" hidden="1" x14ac:dyDescent="0.3"/>
    <row r="547" spans="1:1" hidden="1" x14ac:dyDescent="0.3"/>
    <row r="548" spans="1:1" hidden="1" x14ac:dyDescent="0.3"/>
    <row r="549" spans="1:1" hidden="1" x14ac:dyDescent="0.3"/>
    <row r="550" spans="1:1" hidden="1" x14ac:dyDescent="0.3"/>
    <row r="551" spans="1:1" hidden="1" x14ac:dyDescent="0.3"/>
    <row r="552" spans="1:1" hidden="1" x14ac:dyDescent="0.3"/>
    <row r="553" spans="1:1" ht="14.4" hidden="1" x14ac:dyDescent="0.3">
      <c r="A553" s="183"/>
    </row>
    <row r="554" spans="1:1" hidden="1" x14ac:dyDescent="0.3"/>
    <row r="555" spans="1:1" hidden="1" x14ac:dyDescent="0.3"/>
    <row r="556" spans="1:1" hidden="1" x14ac:dyDescent="0.3"/>
    <row r="557" spans="1:1" hidden="1" x14ac:dyDescent="0.3"/>
    <row r="558" spans="1:1" ht="15.75" hidden="1" customHeight="1" x14ac:dyDescent="0.3"/>
    <row r="559" spans="1:1" hidden="1" x14ac:dyDescent="0.3"/>
    <row r="560" spans="1:1" hidden="1" x14ac:dyDescent="0.3"/>
    <row r="561" spans="1:24" ht="14.4" hidden="1" x14ac:dyDescent="0.3">
      <c r="A561" s="183"/>
    </row>
    <row r="562" spans="1:24" ht="15.75" hidden="1" customHeight="1" x14ac:dyDescent="0.3"/>
    <row r="563" spans="1:24" hidden="1" x14ac:dyDescent="0.3"/>
    <row r="564" spans="1:24" hidden="1" x14ac:dyDescent="0.3"/>
    <row r="565" spans="1:24" s="176" customFormat="1" hidden="1" x14ac:dyDescent="0.3">
      <c r="B565" s="175"/>
      <c r="C565" s="175"/>
      <c r="D565" s="175"/>
      <c r="E565" s="175"/>
      <c r="F565" s="175"/>
      <c r="G565" s="175"/>
      <c r="H565" s="175"/>
      <c r="I565" s="175"/>
      <c r="J565" s="175"/>
      <c r="K565" s="175"/>
      <c r="L565" s="175"/>
      <c r="M565" s="175"/>
      <c r="N565" s="175"/>
      <c r="O565" s="175"/>
      <c r="P565" s="175"/>
      <c r="Q565" s="175"/>
      <c r="R565" s="175"/>
      <c r="S565" s="175"/>
      <c r="T565" s="175"/>
      <c r="U565" s="175"/>
      <c r="V565" s="175"/>
      <c r="W565" s="175"/>
      <c r="X565" s="175"/>
    </row>
    <row r="566" spans="1:24" s="176" customFormat="1" hidden="1" x14ac:dyDescent="0.3">
      <c r="B566" s="175"/>
      <c r="C566" s="175"/>
      <c r="D566" s="175"/>
      <c r="E566" s="175"/>
      <c r="F566" s="175"/>
      <c r="G566" s="175"/>
      <c r="H566" s="175"/>
      <c r="I566" s="175"/>
      <c r="J566" s="175"/>
      <c r="K566" s="175"/>
      <c r="L566" s="175"/>
      <c r="M566" s="175"/>
      <c r="N566" s="175"/>
      <c r="O566" s="175"/>
      <c r="P566" s="175"/>
      <c r="Q566" s="175"/>
      <c r="R566" s="175"/>
      <c r="S566" s="175"/>
      <c r="T566" s="175"/>
      <c r="U566" s="175"/>
      <c r="V566" s="175"/>
      <c r="W566" s="175"/>
      <c r="X566" s="175"/>
    </row>
    <row r="567" spans="1:24" s="176" customFormat="1" hidden="1" x14ac:dyDescent="0.3">
      <c r="B567" s="175"/>
      <c r="C567" s="175"/>
      <c r="D567" s="175"/>
      <c r="E567" s="175"/>
      <c r="F567" s="175"/>
      <c r="G567" s="175"/>
      <c r="H567" s="175"/>
      <c r="I567" s="175"/>
      <c r="J567" s="175"/>
      <c r="K567" s="175"/>
      <c r="L567" s="175"/>
      <c r="M567" s="175"/>
      <c r="N567" s="175"/>
      <c r="O567" s="175"/>
      <c r="P567" s="175"/>
      <c r="Q567" s="175"/>
      <c r="R567" s="175"/>
      <c r="S567" s="175"/>
      <c r="T567" s="175"/>
      <c r="U567" s="175"/>
      <c r="V567" s="175"/>
      <c r="W567" s="175"/>
      <c r="X567" s="175"/>
    </row>
    <row r="568" spans="1:24" s="176" customFormat="1" hidden="1" x14ac:dyDescent="0.3">
      <c r="B568" s="175"/>
      <c r="C568" s="175"/>
      <c r="D568" s="175"/>
      <c r="E568" s="175"/>
      <c r="F568" s="175"/>
      <c r="G568" s="175"/>
      <c r="H568" s="175"/>
      <c r="I568" s="175"/>
      <c r="J568" s="175"/>
      <c r="K568" s="175"/>
      <c r="L568" s="175"/>
      <c r="M568" s="175"/>
      <c r="N568" s="175"/>
      <c r="O568" s="175"/>
      <c r="P568" s="175"/>
      <c r="Q568" s="175"/>
      <c r="R568" s="175"/>
      <c r="S568" s="175"/>
      <c r="T568" s="175"/>
      <c r="U568" s="175"/>
      <c r="V568" s="175"/>
      <c r="W568" s="175"/>
      <c r="X568" s="175"/>
    </row>
    <row r="569" spans="1:24" s="176" customFormat="1" hidden="1" x14ac:dyDescent="0.3">
      <c r="B569" s="175"/>
      <c r="C569" s="175"/>
      <c r="D569" s="175"/>
      <c r="E569" s="175"/>
      <c r="F569" s="175"/>
      <c r="G569" s="175"/>
      <c r="H569" s="175"/>
      <c r="I569" s="175"/>
      <c r="J569" s="175"/>
      <c r="K569" s="175"/>
      <c r="L569" s="175"/>
      <c r="M569" s="175"/>
      <c r="N569" s="175"/>
      <c r="O569" s="175"/>
      <c r="P569" s="175"/>
      <c r="Q569" s="175"/>
      <c r="R569" s="175"/>
      <c r="S569" s="175"/>
      <c r="T569" s="175"/>
      <c r="U569" s="175"/>
      <c r="V569" s="175"/>
      <c r="W569" s="175"/>
      <c r="X569" s="175"/>
    </row>
    <row r="570" spans="1:24" s="176" customFormat="1" hidden="1" x14ac:dyDescent="0.3">
      <c r="B570" s="175"/>
      <c r="C570" s="175"/>
      <c r="D570" s="175"/>
      <c r="E570" s="175"/>
      <c r="F570" s="175"/>
      <c r="G570" s="175"/>
      <c r="H570" s="175"/>
      <c r="I570" s="175"/>
      <c r="J570" s="175"/>
      <c r="K570" s="175"/>
      <c r="L570" s="175"/>
      <c r="M570" s="175"/>
      <c r="N570" s="175"/>
      <c r="O570" s="175"/>
      <c r="P570" s="175"/>
      <c r="Q570" s="175"/>
      <c r="R570" s="175"/>
      <c r="S570" s="175"/>
      <c r="T570" s="175"/>
      <c r="U570" s="175"/>
      <c r="V570" s="175"/>
      <c r="W570" s="175"/>
      <c r="X570" s="175"/>
    </row>
    <row r="571" spans="1:24" s="176" customFormat="1" hidden="1" x14ac:dyDescent="0.3">
      <c r="B571" s="175"/>
      <c r="C571" s="175"/>
      <c r="D571" s="175"/>
      <c r="E571" s="175"/>
      <c r="F571" s="175"/>
      <c r="G571" s="175"/>
      <c r="H571" s="175"/>
      <c r="I571" s="175"/>
      <c r="J571" s="175"/>
      <c r="K571" s="175"/>
      <c r="L571" s="175"/>
      <c r="M571" s="175"/>
      <c r="N571" s="175"/>
      <c r="O571" s="175"/>
      <c r="P571" s="175"/>
      <c r="Q571" s="175"/>
      <c r="R571" s="175"/>
      <c r="S571" s="175"/>
      <c r="T571" s="175"/>
      <c r="U571" s="175"/>
      <c r="V571" s="175"/>
      <c r="W571" s="175"/>
      <c r="X571" s="175"/>
    </row>
    <row r="572" spans="1:24" s="176" customFormat="1" hidden="1" x14ac:dyDescent="0.3">
      <c r="B572" s="175"/>
      <c r="C572" s="175"/>
      <c r="D572" s="175"/>
      <c r="E572" s="175"/>
      <c r="F572" s="175"/>
      <c r="G572" s="175"/>
      <c r="H572" s="175"/>
      <c r="I572" s="175"/>
      <c r="J572" s="175"/>
      <c r="K572" s="175"/>
      <c r="L572" s="175"/>
      <c r="M572" s="175"/>
      <c r="N572" s="175"/>
      <c r="O572" s="175"/>
      <c r="P572" s="175"/>
      <c r="Q572" s="175"/>
      <c r="R572" s="175"/>
      <c r="S572" s="175"/>
      <c r="T572" s="175"/>
      <c r="U572" s="175"/>
      <c r="V572" s="175"/>
      <c r="W572" s="175"/>
      <c r="X572" s="175"/>
    </row>
    <row r="573" spans="1:24" s="176" customFormat="1" hidden="1" x14ac:dyDescent="0.3">
      <c r="B573" s="175"/>
      <c r="C573" s="175"/>
      <c r="D573" s="175"/>
      <c r="E573" s="175"/>
      <c r="F573" s="175"/>
      <c r="G573" s="175"/>
      <c r="H573" s="175"/>
      <c r="I573" s="175"/>
      <c r="J573" s="175"/>
      <c r="K573" s="175"/>
      <c r="L573" s="175"/>
      <c r="M573" s="175"/>
      <c r="N573" s="175"/>
      <c r="O573" s="175"/>
      <c r="P573" s="175"/>
      <c r="Q573" s="175"/>
      <c r="R573" s="175"/>
      <c r="S573" s="175"/>
      <c r="T573" s="175"/>
      <c r="U573" s="175"/>
      <c r="V573" s="175"/>
      <c r="W573" s="175"/>
      <c r="X573" s="175"/>
    </row>
    <row r="574" spans="1:24" s="176" customFormat="1" hidden="1" x14ac:dyDescent="0.3">
      <c r="B574" s="175"/>
      <c r="C574" s="175"/>
      <c r="D574" s="175"/>
      <c r="E574" s="175"/>
      <c r="F574" s="175"/>
      <c r="G574" s="175"/>
      <c r="H574" s="175"/>
      <c r="I574" s="175"/>
      <c r="J574" s="175"/>
      <c r="K574" s="175"/>
      <c r="L574" s="175"/>
      <c r="M574" s="175"/>
      <c r="N574" s="175"/>
      <c r="O574" s="175"/>
      <c r="P574" s="175"/>
      <c r="Q574" s="175"/>
      <c r="R574" s="175"/>
      <c r="S574" s="175"/>
      <c r="T574" s="175"/>
      <c r="U574" s="175"/>
      <c r="V574" s="175"/>
      <c r="W574" s="175"/>
      <c r="X574" s="175"/>
    </row>
    <row r="575" spans="1:24" s="176" customFormat="1" hidden="1" x14ac:dyDescent="0.3">
      <c r="B575" s="175"/>
      <c r="C575" s="175"/>
      <c r="D575" s="175"/>
      <c r="E575" s="175"/>
      <c r="F575" s="175"/>
      <c r="G575" s="175"/>
      <c r="H575" s="175"/>
      <c r="I575" s="175"/>
      <c r="J575" s="175"/>
      <c r="K575" s="175"/>
      <c r="L575" s="175"/>
      <c r="M575" s="175"/>
      <c r="N575" s="175"/>
      <c r="O575" s="175"/>
      <c r="P575" s="175"/>
      <c r="Q575" s="175"/>
      <c r="R575" s="175"/>
      <c r="S575" s="175"/>
      <c r="T575" s="175"/>
      <c r="U575" s="175"/>
      <c r="V575" s="175"/>
      <c r="W575" s="175"/>
      <c r="X575" s="175"/>
    </row>
    <row r="576" spans="1:24" s="176" customFormat="1" hidden="1" x14ac:dyDescent="0.3">
      <c r="B576" s="175"/>
      <c r="C576" s="175"/>
      <c r="D576" s="175"/>
      <c r="E576" s="175"/>
      <c r="F576" s="175"/>
      <c r="G576" s="175"/>
      <c r="H576" s="175"/>
      <c r="I576" s="175"/>
      <c r="J576" s="175"/>
      <c r="K576" s="175"/>
      <c r="L576" s="175"/>
      <c r="M576" s="175"/>
      <c r="N576" s="175"/>
      <c r="O576" s="175"/>
      <c r="P576" s="175"/>
      <c r="Q576" s="175"/>
      <c r="R576" s="175"/>
      <c r="S576" s="175"/>
      <c r="T576" s="175"/>
      <c r="U576" s="175"/>
      <c r="V576" s="175"/>
      <c r="W576" s="175"/>
      <c r="X576" s="175"/>
    </row>
    <row r="577" spans="2:24" s="176" customFormat="1" hidden="1" x14ac:dyDescent="0.3">
      <c r="B577" s="175"/>
      <c r="C577" s="175"/>
      <c r="D577" s="175"/>
      <c r="E577" s="175"/>
      <c r="F577" s="175"/>
      <c r="G577" s="175"/>
      <c r="H577" s="175"/>
      <c r="I577" s="175"/>
      <c r="J577" s="175"/>
      <c r="K577" s="175"/>
      <c r="L577" s="175"/>
      <c r="M577" s="175"/>
      <c r="N577" s="175"/>
      <c r="O577" s="175"/>
      <c r="P577" s="175"/>
      <c r="Q577" s="175"/>
      <c r="R577" s="175"/>
      <c r="S577" s="175"/>
      <c r="T577" s="175"/>
      <c r="U577" s="175"/>
      <c r="V577" s="175"/>
      <c r="W577" s="175"/>
      <c r="X577" s="175"/>
    </row>
    <row r="578" spans="2:24" s="176" customFormat="1" hidden="1" x14ac:dyDescent="0.3">
      <c r="B578" s="175"/>
      <c r="C578" s="175"/>
      <c r="D578" s="175"/>
      <c r="E578" s="175"/>
      <c r="F578" s="175"/>
      <c r="G578" s="175"/>
      <c r="H578" s="175"/>
      <c r="I578" s="175"/>
      <c r="J578" s="175"/>
      <c r="K578" s="175"/>
      <c r="L578" s="175"/>
      <c r="M578" s="175"/>
      <c r="N578" s="175"/>
      <c r="O578" s="175"/>
      <c r="P578" s="175"/>
      <c r="Q578" s="175"/>
      <c r="R578" s="175"/>
      <c r="S578" s="175"/>
      <c r="T578" s="175"/>
      <c r="U578" s="175"/>
      <c r="V578" s="175"/>
      <c r="W578" s="175"/>
      <c r="X578" s="175"/>
    </row>
    <row r="579" spans="2:24" s="176" customFormat="1" hidden="1" x14ac:dyDescent="0.3">
      <c r="B579" s="175"/>
      <c r="C579" s="175"/>
      <c r="D579" s="175"/>
      <c r="E579" s="175"/>
      <c r="F579" s="175"/>
      <c r="G579" s="175"/>
      <c r="H579" s="175"/>
      <c r="I579" s="175"/>
      <c r="J579" s="175"/>
      <c r="K579" s="175"/>
      <c r="L579" s="175"/>
      <c r="M579" s="175"/>
      <c r="N579" s="175"/>
      <c r="O579" s="175"/>
      <c r="P579" s="175"/>
      <c r="Q579" s="175"/>
      <c r="R579" s="175"/>
      <c r="S579" s="175"/>
      <c r="T579" s="175"/>
      <c r="U579" s="175"/>
      <c r="V579" s="175"/>
      <c r="W579" s="175"/>
      <c r="X579" s="175"/>
    </row>
    <row r="580" spans="2:24" s="176" customFormat="1" hidden="1" x14ac:dyDescent="0.3">
      <c r="B580" s="175"/>
      <c r="C580" s="175"/>
      <c r="D580" s="175"/>
      <c r="E580" s="175"/>
      <c r="F580" s="175"/>
      <c r="G580" s="175"/>
      <c r="H580" s="175"/>
      <c r="I580" s="175"/>
      <c r="J580" s="175"/>
      <c r="K580" s="175"/>
      <c r="L580" s="175"/>
      <c r="M580" s="175"/>
      <c r="N580" s="175"/>
      <c r="O580" s="175"/>
      <c r="P580" s="175"/>
      <c r="Q580" s="175"/>
      <c r="R580" s="175"/>
      <c r="S580" s="175"/>
      <c r="T580" s="175"/>
      <c r="U580" s="175"/>
      <c r="V580" s="175"/>
      <c r="W580" s="175"/>
      <c r="X580" s="175"/>
    </row>
    <row r="581" spans="2:24" s="176" customFormat="1" hidden="1" x14ac:dyDescent="0.3">
      <c r="B581" s="175"/>
      <c r="C581" s="175"/>
      <c r="D581" s="175"/>
      <c r="E581" s="175"/>
      <c r="F581" s="175"/>
      <c r="G581" s="175"/>
      <c r="H581" s="175"/>
      <c r="I581" s="175"/>
      <c r="J581" s="175"/>
      <c r="K581" s="175"/>
      <c r="L581" s="175"/>
      <c r="M581" s="175"/>
      <c r="N581" s="175"/>
      <c r="O581" s="175"/>
      <c r="P581" s="175"/>
      <c r="Q581" s="175"/>
      <c r="R581" s="175"/>
      <c r="S581" s="175"/>
      <c r="T581" s="175"/>
      <c r="U581" s="175"/>
      <c r="V581" s="175"/>
      <c r="W581" s="175"/>
      <c r="X581" s="175"/>
    </row>
    <row r="582" spans="2:24" s="176" customFormat="1" hidden="1" x14ac:dyDescent="0.3">
      <c r="B582" s="175"/>
      <c r="C582" s="175"/>
      <c r="D582" s="175"/>
      <c r="E582" s="175"/>
      <c r="F582" s="175"/>
      <c r="G582" s="175"/>
      <c r="H582" s="175"/>
      <c r="I582" s="175"/>
      <c r="J582" s="175"/>
      <c r="K582" s="175"/>
      <c r="L582" s="175"/>
      <c r="M582" s="175"/>
      <c r="N582" s="175"/>
      <c r="O582" s="175"/>
      <c r="P582" s="175"/>
      <c r="Q582" s="175"/>
      <c r="R582" s="175"/>
      <c r="S582" s="175"/>
      <c r="T582" s="175"/>
      <c r="U582" s="175"/>
      <c r="V582" s="175"/>
      <c r="W582" s="175"/>
      <c r="X582" s="175"/>
    </row>
    <row r="583" spans="2:24" s="176" customFormat="1" hidden="1" x14ac:dyDescent="0.3">
      <c r="B583" s="175"/>
      <c r="C583" s="175"/>
      <c r="D583" s="175"/>
      <c r="E583" s="175"/>
      <c r="F583" s="175"/>
      <c r="G583" s="175"/>
      <c r="H583" s="175"/>
      <c r="I583" s="175"/>
      <c r="J583" s="175"/>
      <c r="K583" s="175"/>
      <c r="L583" s="175"/>
      <c r="M583" s="175"/>
      <c r="N583" s="175"/>
      <c r="O583" s="175"/>
      <c r="P583" s="175"/>
      <c r="Q583" s="175"/>
      <c r="R583" s="175"/>
      <c r="S583" s="175"/>
      <c r="T583" s="175"/>
      <c r="U583" s="175"/>
      <c r="V583" s="175"/>
      <c r="W583" s="175"/>
      <c r="X583" s="175"/>
    </row>
    <row r="584" spans="2:24" s="176" customFormat="1" hidden="1" x14ac:dyDescent="0.3">
      <c r="B584" s="175"/>
      <c r="C584" s="175"/>
      <c r="D584" s="175"/>
      <c r="E584" s="175"/>
      <c r="F584" s="175"/>
      <c r="G584" s="175"/>
      <c r="H584" s="175"/>
      <c r="I584" s="175"/>
      <c r="J584" s="175"/>
      <c r="K584" s="175"/>
      <c r="L584" s="175"/>
      <c r="M584" s="175"/>
      <c r="N584" s="175"/>
      <c r="O584" s="175"/>
      <c r="P584" s="175"/>
      <c r="Q584" s="175"/>
      <c r="R584" s="175"/>
      <c r="S584" s="175"/>
      <c r="T584" s="175"/>
      <c r="U584" s="175"/>
      <c r="V584" s="175"/>
      <c r="W584" s="175"/>
      <c r="X584" s="175"/>
    </row>
    <row r="585" spans="2:24" s="176" customFormat="1" hidden="1" x14ac:dyDescent="0.3">
      <c r="B585" s="175"/>
      <c r="C585" s="175"/>
      <c r="D585" s="175"/>
      <c r="E585" s="175"/>
      <c r="F585" s="175"/>
      <c r="G585" s="175"/>
      <c r="H585" s="175"/>
      <c r="I585" s="175"/>
      <c r="J585" s="175"/>
      <c r="K585" s="175"/>
      <c r="L585" s="175"/>
      <c r="M585" s="175"/>
      <c r="N585" s="175"/>
      <c r="O585" s="175"/>
      <c r="P585" s="175"/>
      <c r="Q585" s="175"/>
      <c r="R585" s="175"/>
      <c r="S585" s="175"/>
      <c r="T585" s="175"/>
      <c r="U585" s="175"/>
      <c r="V585" s="175"/>
      <c r="W585" s="175"/>
      <c r="X585" s="175"/>
    </row>
    <row r="586" spans="2:24" s="176" customFormat="1" hidden="1" x14ac:dyDescent="0.3">
      <c r="B586" s="175"/>
      <c r="C586" s="175"/>
      <c r="D586" s="175"/>
      <c r="E586" s="175"/>
      <c r="F586" s="175"/>
      <c r="G586" s="175"/>
      <c r="H586" s="175"/>
      <c r="I586" s="175"/>
      <c r="J586" s="175"/>
      <c r="K586" s="175"/>
      <c r="L586" s="175"/>
      <c r="M586" s="175"/>
      <c r="N586" s="175"/>
      <c r="O586" s="175"/>
      <c r="P586" s="175"/>
      <c r="Q586" s="175"/>
      <c r="R586" s="175"/>
      <c r="S586" s="175"/>
      <c r="T586" s="175"/>
      <c r="U586" s="175"/>
      <c r="V586" s="175"/>
      <c r="W586" s="175"/>
      <c r="X586" s="175"/>
    </row>
    <row r="587" spans="2:24" s="176" customFormat="1" hidden="1" x14ac:dyDescent="0.3">
      <c r="B587" s="175"/>
      <c r="C587" s="175"/>
      <c r="D587" s="175"/>
      <c r="E587" s="175"/>
      <c r="F587" s="175"/>
      <c r="G587" s="175"/>
      <c r="H587" s="175"/>
      <c r="I587" s="175"/>
      <c r="J587" s="175"/>
      <c r="K587" s="175"/>
      <c r="L587" s="175"/>
      <c r="M587" s="175"/>
      <c r="N587" s="175"/>
      <c r="O587" s="175"/>
      <c r="P587" s="175"/>
      <c r="Q587" s="175"/>
      <c r="R587" s="175"/>
      <c r="S587" s="175"/>
      <c r="T587" s="175"/>
      <c r="U587" s="175"/>
      <c r="V587" s="175"/>
      <c r="W587" s="175"/>
      <c r="X587" s="175"/>
    </row>
    <row r="588" spans="2:24" s="176" customFormat="1" hidden="1" x14ac:dyDescent="0.3">
      <c r="B588" s="175"/>
      <c r="C588" s="175"/>
      <c r="D588" s="175"/>
      <c r="E588" s="175"/>
      <c r="F588" s="175"/>
      <c r="G588" s="175"/>
      <c r="H588" s="175"/>
      <c r="I588" s="175"/>
      <c r="J588" s="175"/>
      <c r="K588" s="175"/>
      <c r="L588" s="175"/>
      <c r="M588" s="175"/>
      <c r="N588" s="175"/>
      <c r="O588" s="175"/>
      <c r="P588" s="175"/>
      <c r="Q588" s="175"/>
      <c r="R588" s="175"/>
      <c r="S588" s="175"/>
      <c r="T588" s="175"/>
      <c r="U588" s="175"/>
      <c r="V588" s="175"/>
      <c r="W588" s="175"/>
      <c r="X588" s="175"/>
    </row>
    <row r="589" spans="2:24" s="176" customFormat="1" hidden="1" x14ac:dyDescent="0.3">
      <c r="B589" s="175"/>
      <c r="C589" s="175"/>
      <c r="D589" s="175"/>
      <c r="E589" s="175"/>
      <c r="F589" s="175"/>
      <c r="G589" s="175"/>
      <c r="H589" s="175"/>
      <c r="I589" s="175"/>
      <c r="J589" s="175"/>
      <c r="K589" s="175"/>
      <c r="L589" s="175"/>
      <c r="M589" s="175"/>
      <c r="N589" s="175"/>
      <c r="O589" s="175"/>
      <c r="P589" s="175"/>
      <c r="Q589" s="175"/>
      <c r="R589" s="175"/>
      <c r="S589" s="175"/>
      <c r="T589" s="175"/>
      <c r="U589" s="175"/>
      <c r="V589" s="175"/>
      <c r="W589" s="175"/>
      <c r="X589" s="175"/>
    </row>
    <row r="590" spans="2:24" s="176" customFormat="1" hidden="1" x14ac:dyDescent="0.3">
      <c r="B590" s="175"/>
      <c r="C590" s="175"/>
      <c r="D590" s="175"/>
      <c r="E590" s="175"/>
      <c r="F590" s="175"/>
      <c r="G590" s="175"/>
      <c r="H590" s="175"/>
      <c r="I590" s="175"/>
      <c r="J590" s="175"/>
      <c r="K590" s="175"/>
      <c r="L590" s="175"/>
      <c r="M590" s="175"/>
      <c r="N590" s="175"/>
      <c r="O590" s="175"/>
      <c r="P590" s="175"/>
      <c r="Q590" s="175"/>
      <c r="R590" s="175"/>
      <c r="S590" s="175"/>
      <c r="T590" s="175"/>
      <c r="U590" s="175"/>
      <c r="V590" s="175"/>
      <c r="W590" s="175"/>
      <c r="X590" s="175"/>
    </row>
    <row r="591" spans="2:24" s="176" customFormat="1" hidden="1" x14ac:dyDescent="0.3">
      <c r="B591" s="175"/>
      <c r="C591" s="175"/>
      <c r="D591" s="175"/>
      <c r="E591" s="175"/>
      <c r="F591" s="175"/>
      <c r="G591" s="175"/>
      <c r="H591" s="175"/>
      <c r="I591" s="175"/>
      <c r="J591" s="175"/>
      <c r="K591" s="175"/>
      <c r="L591" s="175"/>
      <c r="M591" s="175"/>
      <c r="N591" s="175"/>
      <c r="O591" s="175"/>
      <c r="P591" s="175"/>
      <c r="Q591" s="175"/>
      <c r="R591" s="175"/>
      <c r="S591" s="175"/>
      <c r="T591" s="175"/>
      <c r="U591" s="175"/>
      <c r="V591" s="175"/>
      <c r="W591" s="175"/>
      <c r="X591" s="175"/>
    </row>
    <row r="592" spans="2:24" s="176" customFormat="1" hidden="1" x14ac:dyDescent="0.3">
      <c r="B592" s="175"/>
      <c r="C592" s="175"/>
      <c r="D592" s="175"/>
      <c r="E592" s="175"/>
      <c r="F592" s="175"/>
      <c r="G592" s="175"/>
      <c r="H592" s="175"/>
      <c r="I592" s="175"/>
      <c r="J592" s="175"/>
      <c r="K592" s="175"/>
      <c r="L592" s="175"/>
      <c r="M592" s="175"/>
      <c r="N592" s="175"/>
      <c r="O592" s="175"/>
      <c r="P592" s="175"/>
      <c r="Q592" s="175"/>
      <c r="R592" s="175"/>
      <c r="S592" s="175"/>
      <c r="T592" s="175"/>
      <c r="U592" s="175"/>
      <c r="V592" s="175"/>
      <c r="W592" s="175"/>
      <c r="X592" s="175"/>
    </row>
    <row r="593" spans="2:24" s="176" customFormat="1" hidden="1" x14ac:dyDescent="0.3">
      <c r="B593" s="175"/>
      <c r="C593" s="175"/>
      <c r="D593" s="175"/>
      <c r="E593" s="175"/>
      <c r="F593" s="175"/>
      <c r="G593" s="175"/>
      <c r="H593" s="175"/>
      <c r="I593" s="175"/>
      <c r="J593" s="175"/>
      <c r="K593" s="175"/>
      <c r="L593" s="175"/>
      <c r="M593" s="175"/>
      <c r="N593" s="175"/>
      <c r="O593" s="175"/>
      <c r="P593" s="175"/>
      <c r="Q593" s="175"/>
      <c r="R593" s="175"/>
      <c r="S593" s="175"/>
      <c r="T593" s="175"/>
      <c r="U593" s="175"/>
      <c r="V593" s="175"/>
      <c r="W593" s="175"/>
      <c r="X593" s="175"/>
    </row>
    <row r="594" spans="2:24" s="176" customFormat="1" hidden="1" x14ac:dyDescent="0.3">
      <c r="B594" s="175"/>
      <c r="C594" s="175"/>
      <c r="D594" s="175"/>
      <c r="E594" s="175"/>
      <c r="F594" s="175"/>
      <c r="G594" s="175"/>
      <c r="H594" s="175"/>
      <c r="I594" s="175"/>
      <c r="J594" s="175"/>
      <c r="K594" s="175"/>
      <c r="L594" s="175"/>
      <c r="M594" s="175"/>
      <c r="N594" s="175"/>
      <c r="O594" s="175"/>
      <c r="P594" s="175"/>
      <c r="Q594" s="175"/>
      <c r="R594" s="175"/>
      <c r="S594" s="175"/>
      <c r="T594" s="175"/>
      <c r="U594" s="175"/>
      <c r="V594" s="175"/>
      <c r="W594" s="175"/>
      <c r="X594" s="175"/>
    </row>
    <row r="595" spans="2:24" s="176" customFormat="1" hidden="1" x14ac:dyDescent="0.3">
      <c r="B595" s="175"/>
      <c r="C595" s="175"/>
      <c r="D595" s="175"/>
      <c r="E595" s="175"/>
      <c r="F595" s="175"/>
      <c r="G595" s="175"/>
      <c r="H595" s="175"/>
      <c r="I595" s="175"/>
      <c r="J595" s="175"/>
      <c r="K595" s="175"/>
      <c r="L595" s="175"/>
      <c r="M595" s="175"/>
      <c r="N595" s="175"/>
      <c r="O595" s="175"/>
      <c r="P595" s="175"/>
      <c r="Q595" s="175"/>
      <c r="R595" s="175"/>
      <c r="S595" s="175"/>
      <c r="T595" s="175"/>
      <c r="U595" s="175"/>
      <c r="V595" s="175"/>
      <c r="W595" s="175"/>
      <c r="X595" s="175"/>
    </row>
    <row r="596" spans="2:24" s="176" customFormat="1" hidden="1" x14ac:dyDescent="0.3">
      <c r="B596" s="175"/>
      <c r="C596" s="175"/>
      <c r="D596" s="175"/>
      <c r="E596" s="175"/>
      <c r="F596" s="175"/>
      <c r="G596" s="175"/>
      <c r="H596" s="175"/>
      <c r="I596" s="175"/>
      <c r="J596" s="175"/>
      <c r="K596" s="175"/>
      <c r="L596" s="175"/>
      <c r="M596" s="175"/>
      <c r="N596" s="175"/>
      <c r="O596" s="175"/>
      <c r="P596" s="175"/>
      <c r="Q596" s="175"/>
      <c r="R596" s="175"/>
      <c r="S596" s="175"/>
      <c r="T596" s="175"/>
      <c r="U596" s="175"/>
      <c r="V596" s="175"/>
      <c r="W596" s="175"/>
      <c r="X596" s="175"/>
    </row>
    <row r="597" spans="2:24" s="176" customFormat="1" hidden="1" x14ac:dyDescent="0.3">
      <c r="B597" s="175"/>
      <c r="C597" s="175"/>
      <c r="D597" s="175"/>
      <c r="E597" s="175"/>
      <c r="F597" s="175"/>
      <c r="G597" s="175"/>
      <c r="H597" s="175"/>
      <c r="I597" s="175"/>
      <c r="J597" s="175"/>
      <c r="K597" s="175"/>
      <c r="L597" s="175"/>
      <c r="M597" s="175"/>
      <c r="N597" s="175"/>
      <c r="O597" s="175"/>
      <c r="P597" s="175"/>
      <c r="Q597" s="175"/>
      <c r="R597" s="175"/>
      <c r="S597" s="175"/>
      <c r="T597" s="175"/>
      <c r="U597" s="175"/>
      <c r="V597" s="175"/>
      <c r="W597" s="175"/>
      <c r="X597" s="175"/>
    </row>
    <row r="598" spans="2:24" s="176" customFormat="1" hidden="1" x14ac:dyDescent="0.3">
      <c r="B598" s="175"/>
      <c r="C598" s="175"/>
      <c r="D598" s="175"/>
      <c r="E598" s="175"/>
      <c r="F598" s="175"/>
      <c r="G598" s="175"/>
      <c r="H598" s="175"/>
      <c r="I598" s="175"/>
      <c r="J598" s="175"/>
      <c r="K598" s="175"/>
      <c r="L598" s="175"/>
      <c r="M598" s="175"/>
      <c r="N598" s="175"/>
      <c r="O598" s="175"/>
      <c r="P598" s="175"/>
      <c r="Q598" s="175"/>
      <c r="R598" s="175"/>
      <c r="S598" s="175"/>
      <c r="T598" s="175"/>
      <c r="U598" s="175"/>
      <c r="V598" s="175"/>
      <c r="W598" s="175"/>
      <c r="X598" s="175"/>
    </row>
    <row r="599" spans="2:24" s="176" customFormat="1" hidden="1" x14ac:dyDescent="0.3">
      <c r="B599" s="175"/>
      <c r="C599" s="175"/>
      <c r="D599" s="175"/>
      <c r="E599" s="175"/>
      <c r="F599" s="175"/>
      <c r="G599" s="175"/>
      <c r="H599" s="175"/>
      <c r="I599" s="175"/>
      <c r="J599" s="175"/>
      <c r="K599" s="175"/>
      <c r="L599" s="175"/>
      <c r="M599" s="175"/>
      <c r="N599" s="175"/>
      <c r="O599" s="175"/>
      <c r="P599" s="175"/>
      <c r="Q599" s="175"/>
      <c r="R599" s="175"/>
      <c r="S599" s="175"/>
      <c r="T599" s="175"/>
      <c r="U599" s="175"/>
      <c r="V599" s="175"/>
      <c r="W599" s="175"/>
      <c r="X599" s="175"/>
    </row>
    <row r="600" spans="2:24" s="176" customFormat="1" hidden="1" x14ac:dyDescent="0.3">
      <c r="B600" s="175"/>
      <c r="C600" s="175"/>
      <c r="D600" s="175"/>
      <c r="E600" s="175"/>
      <c r="F600" s="175"/>
      <c r="G600" s="175"/>
      <c r="H600" s="175"/>
      <c r="I600" s="175"/>
      <c r="J600" s="175"/>
      <c r="K600" s="175"/>
      <c r="L600" s="175"/>
      <c r="M600" s="175"/>
      <c r="N600" s="175"/>
      <c r="O600" s="175"/>
      <c r="P600" s="175"/>
      <c r="Q600" s="175"/>
      <c r="R600" s="175"/>
      <c r="S600" s="175"/>
      <c r="T600" s="175"/>
      <c r="U600" s="175"/>
      <c r="V600" s="175"/>
      <c r="W600" s="175"/>
      <c r="X600" s="175"/>
    </row>
    <row r="601" spans="2:24" s="176" customFormat="1" hidden="1" x14ac:dyDescent="0.3">
      <c r="B601" s="175"/>
      <c r="C601" s="175"/>
      <c r="D601" s="175"/>
      <c r="E601" s="175"/>
      <c r="F601" s="175"/>
      <c r="G601" s="175"/>
      <c r="H601" s="175"/>
      <c r="I601" s="175"/>
      <c r="J601" s="175"/>
      <c r="K601" s="175"/>
      <c r="L601" s="175"/>
      <c r="M601" s="175"/>
      <c r="N601" s="175"/>
      <c r="O601" s="175"/>
      <c r="P601" s="175"/>
      <c r="Q601" s="175"/>
      <c r="R601" s="175"/>
      <c r="S601" s="175"/>
      <c r="T601" s="175"/>
      <c r="U601" s="175"/>
      <c r="V601" s="175"/>
      <c r="W601" s="175"/>
      <c r="X601" s="175"/>
    </row>
    <row r="602" spans="2:24" s="176" customFormat="1" hidden="1" x14ac:dyDescent="0.3">
      <c r="B602" s="175"/>
      <c r="C602" s="175"/>
      <c r="D602" s="175"/>
      <c r="E602" s="175"/>
      <c r="F602" s="175"/>
      <c r="G602" s="175"/>
      <c r="H602" s="175"/>
      <c r="I602" s="175"/>
      <c r="J602" s="175"/>
      <c r="K602" s="175"/>
      <c r="L602" s="175"/>
      <c r="M602" s="175"/>
      <c r="N602" s="175"/>
      <c r="O602" s="175"/>
      <c r="P602" s="175"/>
      <c r="Q602" s="175"/>
      <c r="R602" s="175"/>
      <c r="S602" s="175"/>
      <c r="T602" s="175"/>
      <c r="U602" s="175"/>
      <c r="V602" s="175"/>
      <c r="W602" s="175"/>
      <c r="X602" s="175"/>
    </row>
    <row r="603" spans="2:24" s="176" customFormat="1" hidden="1" x14ac:dyDescent="0.3">
      <c r="B603" s="175"/>
      <c r="C603" s="175"/>
      <c r="D603" s="175"/>
      <c r="E603" s="175"/>
      <c r="F603" s="175"/>
      <c r="G603" s="175"/>
      <c r="H603" s="175"/>
      <c r="I603" s="175"/>
      <c r="J603" s="175"/>
      <c r="K603" s="175"/>
      <c r="L603" s="175"/>
      <c r="M603" s="175"/>
      <c r="N603" s="175"/>
      <c r="O603" s="175"/>
      <c r="P603" s="175"/>
      <c r="Q603" s="175"/>
      <c r="R603" s="175"/>
      <c r="S603" s="175"/>
      <c r="T603" s="175"/>
      <c r="U603" s="175"/>
      <c r="V603" s="175"/>
      <c r="W603" s="175"/>
      <c r="X603" s="175"/>
    </row>
    <row r="604" spans="2:24" s="176" customFormat="1" collapsed="1" x14ac:dyDescent="0.3">
      <c r="B604" s="175"/>
      <c r="C604" s="175"/>
      <c r="D604" s="175"/>
      <c r="E604" s="175"/>
      <c r="F604" s="175"/>
      <c r="G604" s="175"/>
      <c r="H604" s="175"/>
      <c r="I604" s="175"/>
      <c r="J604" s="175"/>
      <c r="K604" s="175"/>
      <c r="L604" s="175"/>
      <c r="M604" s="175"/>
      <c r="N604" s="175"/>
      <c r="O604" s="175"/>
      <c r="P604" s="175"/>
      <c r="Q604" s="175"/>
      <c r="R604" s="175"/>
      <c r="S604" s="175"/>
      <c r="T604" s="175"/>
      <c r="U604" s="175"/>
      <c r="V604" s="175"/>
      <c r="W604" s="175"/>
      <c r="X604" s="175"/>
    </row>
  </sheetData>
  <mergeCells count="30">
    <mergeCell ref="F35:J36"/>
    <mergeCell ref="C36:D40"/>
    <mergeCell ref="F39:J41"/>
    <mergeCell ref="A8:B9"/>
    <mergeCell ref="C8:V9"/>
    <mergeCell ref="C15:D15"/>
    <mergeCell ref="C16:D16"/>
    <mergeCell ref="F23:J24"/>
    <mergeCell ref="F98:J99"/>
    <mergeCell ref="D48:I49"/>
    <mergeCell ref="C53:D57"/>
    <mergeCell ref="F55:J56"/>
    <mergeCell ref="F57:J59"/>
    <mergeCell ref="F60:J62"/>
    <mergeCell ref="E73:I73"/>
    <mergeCell ref="C80:D84"/>
    <mergeCell ref="F82:J83"/>
    <mergeCell ref="F84:J86"/>
    <mergeCell ref="C88:I90"/>
    <mergeCell ref="F93:J95"/>
    <mergeCell ref="C136:I137"/>
    <mergeCell ref="C141:I142"/>
    <mergeCell ref="C154:I155"/>
    <mergeCell ref="C166:I167"/>
    <mergeCell ref="F102:J103"/>
    <mergeCell ref="G113:J114"/>
    <mergeCell ref="F121:J122"/>
    <mergeCell ref="F124:J126"/>
    <mergeCell ref="F127:J128"/>
    <mergeCell ref="F129:J129"/>
  </mergeCells>
  <conditionalFormatting sqref="C8">
    <cfRule type="notContainsBlanks" dxfId="25" priority="3">
      <formula>LEN(TRIM(C8))&gt;0</formula>
    </cfRule>
  </conditionalFormatting>
  <conditionalFormatting sqref="C8">
    <cfRule type="notContainsBlanks" dxfId="24" priority="2">
      <formula>LEN(TRIM(C8))&gt;0</formula>
    </cfRule>
  </conditionalFormatting>
  <conditionalFormatting sqref="C8">
    <cfRule type="notContainsBlanks" dxfId="23" priority="1">
      <formula>LEN(TRIM(C8))&gt;0</formula>
    </cfRule>
  </conditionalFormatting>
  <dataValidations count="7">
    <dataValidation type="custom" showInputMessage="1" showErrorMessage="1" errorTitle="Check formula" error="Check the formula for CAGR" sqref="F113:F118">
      <formula1>IF($F113=($E113/$D113)^(1/($E$112-$D$112))-1,1)</formula1>
    </dataValidation>
    <dataValidation allowBlank="1" showInputMessage="1" showErrorMessage="1" promptTitle="Chirag" prompt="+ve Achieved highest Sales_x000a_-ve Attitude" sqref="C99"/>
    <dataValidation allowBlank="1" showInputMessage="1" showErrorMessage="1" promptTitle="Ajay" prompt="+ve Positive Attitude_x000a_-ve Poor communication skills_x000a_" sqref="C94"/>
    <dataValidation allowBlank="1" showInputMessage="1" showErrorMessage="1" promptTitle="Sudhir" prompt="+ve Has shown Consistent improvement._x000a_-ve Needs continuos guidance" sqref="C93"/>
    <dataValidation type="textLength" operator="equal" allowBlank="1" showInputMessage="1" showErrorMessage="1" errorTitle="Text too long" error="Please enter only 3 letters as seen above" sqref="D74:D77">
      <formula1>3</formula1>
    </dataValidation>
    <dataValidation type="list" allowBlank="1" showInputMessage="1" showErrorMessage="1" sqref="C48">
      <formula1>$C$21:$C$32</formula1>
    </dataValidation>
    <dataValidation type="whole" operator="greaterThan" allowBlank="1" showInputMessage="1" showErrorMessage="1" errorTitle="Invalid Profit Figure" error="Please choose a valid number for Profits!" sqref="E23">
      <formula1>0</formula1>
    </dataValidation>
  </dataValidation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20"/>
  <sheetViews>
    <sheetView showGridLines="0" tabSelected="1" zoomScale="84" zoomScaleNormal="84" workbookViewId="0">
      <pane ySplit="6" topLeftCell="A16" activePane="bottomLeft" state="frozen"/>
      <selection activeCell="E191" sqref="E191"/>
      <selection pane="bottomLeft" activeCell="H39" sqref="H39"/>
    </sheetView>
  </sheetViews>
  <sheetFormatPr defaultColWidth="0" defaultRowHeight="15" customHeight="1" zeroHeight="1" x14ac:dyDescent="0.3"/>
  <cols>
    <col min="1" max="1" width="9.109375" style="217" customWidth="1"/>
    <col min="2" max="4" width="9.109375" style="223" customWidth="1"/>
    <col min="5" max="5" width="10.6640625" style="223" customWidth="1"/>
    <col min="6" max="8" width="9.109375" style="223" customWidth="1"/>
    <col min="9" max="14" width="9.88671875" style="223" customWidth="1"/>
    <col min="15" max="18" width="9.109375" style="223" customWidth="1"/>
    <col min="19" max="19" width="7.44140625" style="223" customWidth="1"/>
    <col min="20" max="21" width="9.109375" style="223" hidden="1" customWidth="1"/>
    <col min="22" max="22" width="4.109375" style="223" hidden="1" customWidth="1"/>
    <col min="23" max="16384" width="9.109375" style="217" hidden="1"/>
  </cols>
  <sheetData>
    <row r="1" spans="1:23" s="117" customFormat="1" ht="14.4" x14ac:dyDescent="0.3"/>
    <row r="2" spans="1:23" s="117" customFormat="1" ht="14.4" x14ac:dyDescent="0.3"/>
    <row r="3" spans="1:23" s="117" customFormat="1" ht="14.4" x14ac:dyDescent="0.3"/>
    <row r="4" spans="1:23" s="117" customFormat="1" ht="14.4" x14ac:dyDescent="0.3"/>
    <row r="5" spans="1:23" s="117" customFormat="1" ht="14.4" x14ac:dyDescent="0.3"/>
    <row r="6" spans="1:23" s="117" customFormat="1" ht="45.75" customHeight="1" x14ac:dyDescent="0.3"/>
    <row r="7" spans="1:23" s="117" customFormat="1" ht="14.4" x14ac:dyDescent="0.3">
      <c r="A7" s="530" t="s">
        <v>0</v>
      </c>
      <c r="B7" s="530"/>
      <c r="C7" s="530"/>
    </row>
    <row r="8" spans="1:23" ht="15" customHeight="1" x14ac:dyDescent="0.3">
      <c r="A8" s="530"/>
      <c r="B8" s="530"/>
      <c r="C8" s="530"/>
      <c r="D8" s="216"/>
      <c r="E8" s="216"/>
      <c r="F8" s="216"/>
      <c r="G8" s="216"/>
      <c r="H8" s="216"/>
      <c r="I8" s="216"/>
      <c r="J8" s="216"/>
      <c r="K8" s="216"/>
      <c r="L8" s="216"/>
      <c r="M8" s="216"/>
      <c r="N8" s="216"/>
      <c r="O8" s="216"/>
      <c r="P8" s="216"/>
      <c r="Q8" s="216"/>
      <c r="R8" s="216"/>
      <c r="S8" s="216"/>
      <c r="T8" s="216"/>
      <c r="U8" s="216"/>
      <c r="V8" s="216"/>
      <c r="W8" s="216"/>
    </row>
    <row r="9" spans="1:23" s="1" customFormat="1" ht="15" customHeight="1" x14ac:dyDescent="0.3"/>
    <row r="10" spans="1:23" ht="15" customHeight="1" x14ac:dyDescent="0.3">
      <c r="A10" s="2"/>
      <c r="B10" s="2"/>
      <c r="C10" s="217"/>
      <c r="D10" s="217"/>
      <c r="E10" s="217"/>
      <c r="F10" s="217"/>
      <c r="G10" s="217"/>
      <c r="H10" s="217"/>
      <c r="I10" s="217"/>
      <c r="J10" s="217"/>
      <c r="K10" s="217"/>
      <c r="L10" s="217"/>
      <c r="M10" s="217"/>
      <c r="N10" s="217"/>
      <c r="O10" s="217"/>
      <c r="P10" s="217"/>
      <c r="Q10" s="217"/>
      <c r="R10" s="217"/>
      <c r="S10" s="217"/>
      <c r="T10" s="217"/>
      <c r="U10" s="217"/>
      <c r="V10" s="217"/>
      <c r="W10" s="216"/>
    </row>
    <row r="11" spans="1:23" ht="21" customHeight="1" x14ac:dyDescent="0.3">
      <c r="B11" s="218" t="s">
        <v>190</v>
      </c>
      <c r="C11" s="700" t="s">
        <v>191</v>
      </c>
      <c r="D11" s="701"/>
      <c r="E11" s="701"/>
      <c r="F11" s="701"/>
      <c r="G11" s="701"/>
      <c r="H11" s="701"/>
      <c r="I11" s="701"/>
      <c r="J11" s="701"/>
      <c r="K11" s="701"/>
      <c r="L11" s="701"/>
      <c r="M11" s="217"/>
      <c r="N11" s="217"/>
      <c r="O11" s="217"/>
      <c r="P11" s="217"/>
      <c r="Q11" s="217"/>
      <c r="R11" s="217"/>
      <c r="S11" s="217"/>
      <c r="T11" s="217"/>
      <c r="U11" s="217"/>
      <c r="V11" s="217"/>
    </row>
    <row r="12" spans="1:23" ht="21" customHeight="1" collapsed="1" x14ac:dyDescent="0.3">
      <c r="B12" s="219"/>
      <c r="C12" s="702"/>
      <c r="D12" s="703"/>
      <c r="E12" s="703"/>
      <c r="F12" s="703"/>
      <c r="G12" s="703"/>
      <c r="H12" s="703"/>
      <c r="I12" s="703"/>
      <c r="J12" s="703"/>
      <c r="K12" s="703"/>
      <c r="L12" s="703"/>
      <c r="M12" s="217"/>
      <c r="N12" s="217"/>
      <c r="O12" s="217"/>
      <c r="P12" s="217"/>
      <c r="Q12" s="217"/>
      <c r="R12" s="217"/>
      <c r="S12" s="217"/>
      <c r="T12" s="217"/>
      <c r="U12" s="217"/>
      <c r="V12" s="217"/>
    </row>
    <row r="13" spans="1:23" ht="14.4" x14ac:dyDescent="0.3">
      <c r="B13" s="217"/>
      <c r="C13" s="220"/>
      <c r="D13" s="221"/>
      <c r="E13" s="221"/>
      <c r="F13" s="221"/>
      <c r="G13" s="221"/>
      <c r="H13" s="221"/>
      <c r="I13" s="221"/>
      <c r="J13" s="221"/>
      <c r="K13" s="221"/>
      <c r="L13" s="222"/>
      <c r="P13" s="224"/>
      <c r="Q13" s="224"/>
      <c r="W13" s="223"/>
    </row>
    <row r="14" spans="1:23" ht="15.6" x14ac:dyDescent="0.3">
      <c r="B14" s="225" t="s">
        <v>3</v>
      </c>
      <c r="C14" s="226"/>
      <c r="D14" s="704" t="s">
        <v>79</v>
      </c>
      <c r="E14" s="704"/>
      <c r="F14" s="227" t="s">
        <v>192</v>
      </c>
      <c r="G14" s="227"/>
      <c r="H14" s="227"/>
      <c r="I14" s="227"/>
      <c r="J14" s="227"/>
      <c r="K14" s="227"/>
      <c r="L14" s="228"/>
      <c r="W14" s="223"/>
    </row>
    <row r="15" spans="1:23" ht="14.4" x14ac:dyDescent="0.3">
      <c r="B15" s="217"/>
      <c r="C15" s="226"/>
      <c r="D15" s="705" t="s">
        <v>81</v>
      </c>
      <c r="E15" s="705"/>
      <c r="F15" s="227" t="s">
        <v>193</v>
      </c>
      <c r="G15" s="227"/>
      <c r="H15" s="227"/>
      <c r="I15" s="227"/>
      <c r="J15" s="227"/>
      <c r="K15" s="227"/>
      <c r="L15" s="228"/>
      <c r="W15" s="223"/>
    </row>
    <row r="16" spans="1:23" ht="14.4" x14ac:dyDescent="0.3">
      <c r="B16" s="217"/>
      <c r="C16" s="226"/>
      <c r="D16" s="705"/>
      <c r="E16" s="705"/>
      <c r="F16" s="227" t="s">
        <v>194</v>
      </c>
      <c r="G16" s="227"/>
      <c r="H16" s="227"/>
      <c r="I16" s="227"/>
      <c r="J16" s="227"/>
      <c r="K16" s="227"/>
      <c r="L16" s="228"/>
      <c r="W16" s="223"/>
    </row>
    <row r="17" spans="3:23" s="217" customFormat="1" ht="14.4" x14ac:dyDescent="0.3">
      <c r="C17" s="226"/>
      <c r="D17" s="705"/>
      <c r="E17" s="705"/>
      <c r="F17" s="227" t="s">
        <v>195</v>
      </c>
      <c r="G17" s="227"/>
      <c r="H17" s="227"/>
      <c r="I17" s="227"/>
      <c r="J17" s="227"/>
      <c r="K17" s="227"/>
      <c r="L17" s="228"/>
      <c r="M17" s="223"/>
      <c r="N17" s="223"/>
      <c r="O17" s="223"/>
      <c r="P17" s="223"/>
      <c r="Q17" s="223"/>
      <c r="R17" s="223"/>
      <c r="S17" s="223"/>
      <c r="T17" s="223"/>
      <c r="U17" s="223"/>
      <c r="V17" s="223"/>
      <c r="W17" s="223"/>
    </row>
    <row r="18" spans="3:23" s="217" customFormat="1" ht="14.4" x14ac:dyDescent="0.3">
      <c r="C18" s="226"/>
      <c r="D18" s="706" t="s">
        <v>196</v>
      </c>
      <c r="E18" s="706"/>
      <c r="F18" s="227" t="s">
        <v>197</v>
      </c>
      <c r="G18" s="227"/>
      <c r="H18" s="227"/>
      <c r="I18" s="227"/>
      <c r="J18" s="227"/>
      <c r="K18" s="227"/>
      <c r="L18" s="228"/>
      <c r="M18" s="223"/>
      <c r="N18" s="223"/>
      <c r="O18" s="223"/>
      <c r="P18" s="223"/>
      <c r="Q18" s="223"/>
      <c r="R18" s="223"/>
      <c r="S18" s="223"/>
      <c r="T18" s="223"/>
      <c r="U18" s="223"/>
      <c r="V18" s="223"/>
      <c r="W18" s="223"/>
    </row>
    <row r="19" spans="3:23" s="217" customFormat="1" ht="14.4" x14ac:dyDescent="0.3">
      <c r="C19" s="226"/>
      <c r="D19" s="706"/>
      <c r="E19" s="706"/>
      <c r="F19" s="227" t="s">
        <v>198</v>
      </c>
      <c r="G19" s="227"/>
      <c r="H19" s="227"/>
      <c r="I19" s="227"/>
      <c r="J19" s="227"/>
      <c r="K19" s="227"/>
      <c r="L19" s="228"/>
      <c r="M19" s="223"/>
      <c r="N19" s="223"/>
      <c r="O19" s="223"/>
      <c r="P19" s="223"/>
      <c r="Q19" s="223"/>
      <c r="R19" s="223"/>
      <c r="S19" s="223"/>
      <c r="T19" s="223"/>
      <c r="U19" s="223"/>
      <c r="V19" s="223"/>
      <c r="W19" s="223"/>
    </row>
    <row r="20" spans="3:23" s="217" customFormat="1" ht="14.4" x14ac:dyDescent="0.3">
      <c r="C20" s="226"/>
      <c r="D20" s="227"/>
      <c r="E20" s="227"/>
      <c r="F20" s="227"/>
      <c r="G20" s="227"/>
      <c r="H20" s="227"/>
      <c r="I20" s="227"/>
      <c r="J20" s="227"/>
      <c r="K20" s="227"/>
      <c r="L20" s="228"/>
      <c r="M20" s="223"/>
      <c r="N20" s="223"/>
      <c r="O20" s="223"/>
      <c r="P20" s="223"/>
      <c r="Q20" s="223"/>
      <c r="R20" s="223"/>
      <c r="S20" s="223"/>
      <c r="T20" s="223"/>
      <c r="U20" s="223"/>
      <c r="V20" s="223"/>
      <c r="W20" s="223"/>
    </row>
    <row r="21" spans="3:23" s="217" customFormat="1" ht="14.4" x14ac:dyDescent="0.3">
      <c r="C21" s="226"/>
      <c r="D21" s="229" t="s">
        <v>5</v>
      </c>
      <c r="E21" s="227"/>
      <c r="F21" s="227"/>
      <c r="G21" s="229"/>
      <c r="H21" s="229"/>
      <c r="I21" s="229"/>
      <c r="J21" s="229"/>
      <c r="K21" s="229"/>
      <c r="L21" s="228"/>
      <c r="M21" s="223"/>
      <c r="N21" s="223"/>
      <c r="O21" s="223"/>
      <c r="P21" s="223"/>
      <c r="Q21" s="223"/>
      <c r="R21" s="223"/>
      <c r="S21" s="223"/>
      <c r="T21" s="223"/>
      <c r="U21" s="223"/>
      <c r="V21" s="223"/>
      <c r="W21" s="223"/>
    </row>
    <row r="22" spans="3:23" s="217" customFormat="1" ht="14.4" x14ac:dyDescent="0.3">
      <c r="C22" s="226"/>
      <c r="D22" s="227"/>
      <c r="E22" s="227"/>
      <c r="F22" s="227"/>
      <c r="G22" s="227"/>
      <c r="H22" s="227"/>
      <c r="I22" s="227"/>
      <c r="J22" s="227"/>
      <c r="K22" s="227"/>
      <c r="L22" s="228"/>
      <c r="M22" s="223"/>
      <c r="N22" s="223"/>
      <c r="O22" s="223"/>
      <c r="P22" s="223"/>
      <c r="Q22" s="223"/>
      <c r="R22" s="223"/>
      <c r="S22" s="223"/>
      <c r="T22" s="223"/>
      <c r="U22" s="223"/>
      <c r="V22" s="223"/>
      <c r="W22" s="223"/>
    </row>
    <row r="23" spans="3:23" s="217" customFormat="1" ht="15.75" customHeight="1" x14ac:dyDescent="0.3">
      <c r="C23" s="230" t="s">
        <v>85</v>
      </c>
      <c r="D23" s="231" t="s">
        <v>199</v>
      </c>
      <c r="E23" s="231" t="s">
        <v>142</v>
      </c>
      <c r="F23" s="231"/>
      <c r="G23" s="227"/>
      <c r="H23" s="229"/>
      <c r="I23" s="229"/>
      <c r="J23" s="229"/>
      <c r="K23" s="229"/>
      <c r="L23" s="228"/>
      <c r="M23" s="223"/>
      <c r="N23" s="223"/>
      <c r="O23" s="223"/>
      <c r="P23" s="223"/>
      <c r="Q23" s="223"/>
      <c r="R23" s="223"/>
      <c r="S23" s="223"/>
      <c r="T23" s="223"/>
      <c r="U23" s="223"/>
      <c r="V23" s="223"/>
      <c r="W23" s="223"/>
    </row>
    <row r="24" spans="3:23" s="217" customFormat="1" ht="15.75" customHeight="1" x14ac:dyDescent="0.3">
      <c r="C24" s="232" t="s">
        <v>33</v>
      </c>
      <c r="D24" s="233">
        <v>100</v>
      </c>
      <c r="E24" s="233" t="s">
        <v>200</v>
      </c>
      <c r="F24" s="234"/>
      <c r="G24" s="699" t="s">
        <v>201</v>
      </c>
      <c r="H24" s="699"/>
      <c r="I24" s="699"/>
      <c r="J24" s="699"/>
      <c r="K24" s="227"/>
      <c r="L24" s="228"/>
      <c r="M24" s="223"/>
      <c r="N24" s="223"/>
      <c r="O24" s="223"/>
      <c r="P24" s="223"/>
      <c r="Q24" s="223"/>
      <c r="R24" s="223"/>
      <c r="S24" s="223"/>
      <c r="T24" s="223"/>
      <c r="U24" s="223"/>
      <c r="V24" s="223"/>
      <c r="W24" s="223"/>
    </row>
    <row r="25" spans="3:23" s="217" customFormat="1" ht="14.4" x14ac:dyDescent="0.3">
      <c r="C25" s="232" t="s">
        <v>34</v>
      </c>
      <c r="D25" s="234">
        <v>200</v>
      </c>
      <c r="E25" s="234" t="s">
        <v>202</v>
      </c>
      <c r="F25" s="234"/>
      <c r="G25" s="699"/>
      <c r="H25" s="699"/>
      <c r="I25" s="699"/>
      <c r="J25" s="699"/>
      <c r="K25" s="227"/>
      <c r="L25" s="228"/>
      <c r="M25" s="223"/>
      <c r="N25" s="223"/>
      <c r="O25" s="223"/>
      <c r="P25" s="223"/>
      <c r="Q25" s="223"/>
      <c r="R25" s="223"/>
      <c r="S25" s="223"/>
      <c r="T25" s="223"/>
      <c r="U25" s="223"/>
      <c r="V25" s="223"/>
      <c r="W25" s="223"/>
    </row>
    <row r="26" spans="3:23" s="217" customFormat="1" ht="14.4" x14ac:dyDescent="0.3">
      <c r="C26" s="232" t="s">
        <v>35</v>
      </c>
      <c r="D26" s="234">
        <v>600</v>
      </c>
      <c r="E26" s="234" t="s">
        <v>203</v>
      </c>
      <c r="F26" s="234"/>
      <c r="G26" s="235">
        <f>SUMIF(Department,"HR",Salary)</f>
        <v>2000</v>
      </c>
      <c r="H26" s="227" t="s">
        <v>204</v>
      </c>
      <c r="I26" s="227"/>
      <c r="J26" s="227"/>
      <c r="K26" s="227"/>
      <c r="L26" s="228"/>
      <c r="M26" s="223"/>
      <c r="N26" s="223"/>
      <c r="O26" s="223"/>
      <c r="P26" s="223"/>
      <c r="Q26" s="223"/>
      <c r="R26" s="223"/>
      <c r="S26" s="223"/>
      <c r="T26" s="223"/>
      <c r="U26" s="223"/>
      <c r="V26" s="223"/>
      <c r="W26" s="223"/>
    </row>
    <row r="27" spans="3:23" s="217" customFormat="1" ht="14.4" x14ac:dyDescent="0.3">
      <c r="C27" s="232" t="s">
        <v>36</v>
      </c>
      <c r="D27" s="234">
        <v>400</v>
      </c>
      <c r="E27" s="234" t="s">
        <v>200</v>
      </c>
      <c r="F27" s="234"/>
      <c r="G27" s="227"/>
      <c r="H27" s="227"/>
      <c r="I27" s="227"/>
      <c r="J27" s="227"/>
      <c r="K27" s="227"/>
      <c r="L27" s="228"/>
      <c r="M27" s="223"/>
      <c r="N27" s="223"/>
      <c r="O27" s="223"/>
      <c r="P27" s="223"/>
      <c r="Q27" s="223"/>
      <c r="R27" s="223"/>
      <c r="S27" s="223"/>
      <c r="T27" s="223"/>
      <c r="U27" s="223"/>
      <c r="V27" s="223"/>
      <c r="W27" s="223"/>
    </row>
    <row r="28" spans="3:23" s="217" customFormat="1" ht="14.4" x14ac:dyDescent="0.3">
      <c r="C28" s="232" t="s">
        <v>205</v>
      </c>
      <c r="D28" s="234">
        <v>500</v>
      </c>
      <c r="E28" s="234" t="s">
        <v>203</v>
      </c>
      <c r="F28" s="234"/>
      <c r="G28" s="699" t="s">
        <v>206</v>
      </c>
      <c r="H28" s="699"/>
      <c r="I28" s="699"/>
      <c r="J28" s="699"/>
      <c r="K28" s="227"/>
      <c r="L28" s="228"/>
      <c r="M28" s="223"/>
      <c r="N28" s="223"/>
      <c r="O28" s="223"/>
      <c r="P28" s="223"/>
      <c r="Q28" s="223"/>
      <c r="R28" s="223"/>
      <c r="S28" s="223"/>
      <c r="T28" s="223"/>
      <c r="U28" s="223"/>
      <c r="V28" s="223"/>
      <c r="W28" s="223"/>
    </row>
    <row r="29" spans="3:23" s="217" customFormat="1" ht="14.4" x14ac:dyDescent="0.3">
      <c r="C29" s="232" t="s">
        <v>38</v>
      </c>
      <c r="D29" s="234">
        <v>350</v>
      </c>
      <c r="E29" s="234" t="s">
        <v>202</v>
      </c>
      <c r="F29" s="234"/>
      <c r="G29" s="699"/>
      <c r="H29" s="699"/>
      <c r="I29" s="699"/>
      <c r="J29" s="699"/>
      <c r="K29" s="227"/>
      <c r="L29" s="228"/>
      <c r="M29" s="223"/>
      <c r="N29" s="223"/>
      <c r="O29" s="223"/>
      <c r="P29" s="223"/>
      <c r="Q29" s="223"/>
      <c r="R29" s="223"/>
      <c r="S29" s="223"/>
      <c r="T29" s="223"/>
      <c r="U29" s="223"/>
      <c r="V29" s="223"/>
      <c r="W29" s="223"/>
    </row>
    <row r="30" spans="3:23" s="217" customFormat="1" ht="14.4" x14ac:dyDescent="0.3">
      <c r="C30" s="232" t="s">
        <v>39</v>
      </c>
      <c r="D30" s="234">
        <v>450</v>
      </c>
      <c r="E30" s="234" t="s">
        <v>200</v>
      </c>
      <c r="F30" s="234"/>
      <c r="G30" s="235">
        <f>AVERAGEIF(Department,"Marketing",Salary)</f>
        <v>412.5</v>
      </c>
      <c r="H30" s="227" t="s">
        <v>207</v>
      </c>
      <c r="I30" s="227"/>
      <c r="J30" s="227"/>
      <c r="K30" s="227"/>
      <c r="L30" s="228"/>
      <c r="M30" s="223"/>
      <c r="N30" s="223"/>
      <c r="O30" s="223"/>
      <c r="P30" s="223"/>
      <c r="Q30" s="223"/>
      <c r="R30" s="223"/>
      <c r="S30" s="223"/>
      <c r="T30" s="223"/>
      <c r="U30" s="223"/>
      <c r="V30" s="223"/>
      <c r="W30" s="223"/>
    </row>
    <row r="31" spans="3:23" s="217" customFormat="1" ht="14.4" x14ac:dyDescent="0.3">
      <c r="C31" s="232" t="s">
        <v>40</v>
      </c>
      <c r="D31" s="234">
        <v>350</v>
      </c>
      <c r="E31" s="234" t="s">
        <v>208</v>
      </c>
      <c r="F31" s="234"/>
      <c r="G31" s="227"/>
      <c r="H31" s="227"/>
      <c r="I31" s="227"/>
      <c r="J31" s="227"/>
      <c r="K31" s="227"/>
      <c r="L31" s="228"/>
      <c r="M31" s="223"/>
      <c r="N31" s="223"/>
      <c r="O31" s="223"/>
      <c r="P31" s="223"/>
      <c r="Q31" s="223"/>
      <c r="R31" s="223"/>
      <c r="S31" s="223"/>
      <c r="T31" s="223"/>
      <c r="U31" s="223"/>
      <c r="V31" s="223"/>
      <c r="W31" s="223"/>
    </row>
    <row r="32" spans="3:23" s="217" customFormat="1" ht="14.4" x14ac:dyDescent="0.3">
      <c r="C32" s="232" t="s">
        <v>209</v>
      </c>
      <c r="D32" s="234">
        <v>450</v>
      </c>
      <c r="E32" s="234" t="s">
        <v>203</v>
      </c>
      <c r="F32" s="234"/>
      <c r="G32" s="699" t="s">
        <v>210</v>
      </c>
      <c r="H32" s="699"/>
      <c r="I32" s="699"/>
      <c r="J32" s="699"/>
      <c r="K32" s="227"/>
      <c r="L32" s="228"/>
      <c r="M32" s="223"/>
      <c r="N32" s="223"/>
      <c r="O32" s="223"/>
      <c r="P32" s="223"/>
      <c r="Q32" s="223"/>
      <c r="R32" s="223"/>
      <c r="S32" s="223"/>
      <c r="T32" s="223"/>
      <c r="U32" s="223"/>
      <c r="V32" s="223"/>
      <c r="W32" s="223"/>
    </row>
    <row r="33" spans="2:23" ht="14.4" x14ac:dyDescent="0.3">
      <c r="B33" s="217"/>
      <c r="C33" s="232" t="s">
        <v>205</v>
      </c>
      <c r="D33" s="234">
        <v>550</v>
      </c>
      <c r="E33" s="234" t="s">
        <v>202</v>
      </c>
      <c r="F33" s="234"/>
      <c r="G33" s="699"/>
      <c r="H33" s="699"/>
      <c r="I33" s="699"/>
      <c r="J33" s="699"/>
      <c r="K33" s="227"/>
      <c r="L33" s="228"/>
      <c r="W33" s="223"/>
    </row>
    <row r="34" spans="2:23" ht="14.4" x14ac:dyDescent="0.3">
      <c r="B34" s="217"/>
      <c r="C34" s="232" t="s">
        <v>211</v>
      </c>
      <c r="D34" s="234">
        <v>650</v>
      </c>
      <c r="E34" s="234" t="s">
        <v>208</v>
      </c>
      <c r="F34" s="234"/>
      <c r="G34" s="235">
        <f>COUNTIF(Department,"Finance")</f>
        <v>4</v>
      </c>
      <c r="H34" s="227" t="s">
        <v>212</v>
      </c>
      <c r="I34" s="227"/>
      <c r="J34" s="227"/>
      <c r="K34" s="227"/>
      <c r="L34" s="228"/>
      <c r="W34" s="223"/>
    </row>
    <row r="35" spans="2:23" ht="14.4" x14ac:dyDescent="0.3">
      <c r="B35" s="217"/>
      <c r="C35" s="232" t="s">
        <v>213</v>
      </c>
      <c r="D35" s="234">
        <v>350</v>
      </c>
      <c r="E35" s="234" t="s">
        <v>208</v>
      </c>
      <c r="F35" s="234"/>
      <c r="G35" s="227"/>
      <c r="H35" s="227"/>
      <c r="I35" s="227"/>
      <c r="J35" s="227"/>
      <c r="K35" s="227"/>
      <c r="L35" s="228"/>
      <c r="W35" s="223"/>
    </row>
    <row r="36" spans="2:23" ht="15" customHeight="1" x14ac:dyDescent="0.3">
      <c r="B36" s="217"/>
      <c r="C36" s="232" t="s">
        <v>214</v>
      </c>
      <c r="D36" s="234">
        <v>250</v>
      </c>
      <c r="E36" s="234" t="s">
        <v>208</v>
      </c>
      <c r="F36" s="234"/>
      <c r="G36" s="699" t="s">
        <v>215</v>
      </c>
      <c r="H36" s="699"/>
      <c r="I36" s="699"/>
      <c r="J36" s="699"/>
      <c r="K36" s="227"/>
      <c r="L36" s="228"/>
      <c r="W36" s="223"/>
    </row>
    <row r="37" spans="2:23" ht="14.4" x14ac:dyDescent="0.3">
      <c r="B37" s="217"/>
      <c r="C37" s="232" t="s">
        <v>205</v>
      </c>
      <c r="D37" s="234">
        <v>350</v>
      </c>
      <c r="E37" s="234" t="s">
        <v>200</v>
      </c>
      <c r="F37" s="234"/>
      <c r="G37" s="699"/>
      <c r="H37" s="699"/>
      <c r="I37" s="699"/>
      <c r="J37" s="699"/>
      <c r="K37" s="227"/>
      <c r="L37" s="228"/>
      <c r="W37" s="223"/>
    </row>
    <row r="38" spans="2:23" ht="14.4" x14ac:dyDescent="0.3">
      <c r="B38" s="217"/>
      <c r="C38" s="232" t="s">
        <v>216</v>
      </c>
      <c r="D38" s="234">
        <v>450</v>
      </c>
      <c r="E38" s="234" t="s">
        <v>203</v>
      </c>
      <c r="F38" s="234"/>
      <c r="G38" s="235">
        <f>COUNTIF(Names,"&lt;&gt;"&amp;"KIM")</f>
        <v>13</v>
      </c>
      <c r="H38" s="227" t="s">
        <v>217</v>
      </c>
      <c r="I38" s="227"/>
      <c r="J38" s="227"/>
      <c r="K38" s="227"/>
      <c r="L38" s="228"/>
      <c r="W38" s="223"/>
    </row>
    <row r="39" spans="2:23" ht="14.4" x14ac:dyDescent="0.3">
      <c r="B39" s="217"/>
      <c r="C39" s="236" t="s">
        <v>218</v>
      </c>
      <c r="D39" s="237">
        <v>550</v>
      </c>
      <c r="E39" s="237" t="s">
        <v>202</v>
      </c>
      <c r="F39" s="234"/>
      <c r="G39" s="227"/>
      <c r="H39" s="227"/>
      <c r="I39" s="227"/>
      <c r="J39" s="227"/>
      <c r="K39" s="227"/>
      <c r="L39" s="228"/>
      <c r="W39" s="223"/>
    </row>
    <row r="40" spans="2:23" ht="14.4" x14ac:dyDescent="0.3">
      <c r="B40" s="217"/>
      <c r="C40" s="226"/>
      <c r="D40" s="227"/>
      <c r="E40" s="238">
        <f>SUMIF(E24:E39,"Hr",D24:D39)</f>
        <v>2000</v>
      </c>
      <c r="F40" s="227"/>
      <c r="G40" s="227"/>
      <c r="H40" s="227"/>
      <c r="I40" s="227"/>
      <c r="J40" s="227"/>
      <c r="K40" s="227"/>
      <c r="L40" s="228"/>
      <c r="W40" s="223"/>
    </row>
    <row r="41" spans="2:23" ht="14.4" x14ac:dyDescent="0.3">
      <c r="B41" s="217"/>
      <c r="C41" s="226"/>
      <c r="D41" s="227"/>
      <c r="E41" s="227"/>
      <c r="F41" s="227"/>
      <c r="G41" s="227"/>
      <c r="H41" s="227"/>
      <c r="I41" s="709" t="s">
        <v>219</v>
      </c>
      <c r="J41" s="709"/>
      <c r="K41" s="709"/>
      <c r="L41" s="710"/>
      <c r="W41" s="223"/>
    </row>
    <row r="42" spans="2:23" ht="15" customHeight="1" x14ac:dyDescent="0.3">
      <c r="B42" s="225" t="s">
        <v>3</v>
      </c>
      <c r="C42" s="226"/>
      <c r="D42" s="227"/>
      <c r="E42" s="227" t="s">
        <v>220</v>
      </c>
      <c r="F42" s="227"/>
      <c r="G42" s="227"/>
      <c r="H42" s="227"/>
      <c r="I42" s="709"/>
      <c r="J42" s="709"/>
      <c r="K42" s="709"/>
      <c r="L42" s="710"/>
      <c r="W42" s="223"/>
    </row>
    <row r="43" spans="2:23" ht="14.4" x14ac:dyDescent="0.3">
      <c r="B43" s="217"/>
      <c r="C43" s="226"/>
      <c r="D43" s="227"/>
      <c r="E43" s="227"/>
      <c r="F43" s="227"/>
      <c r="G43" s="227"/>
      <c r="H43" s="227"/>
      <c r="I43" s="709"/>
      <c r="J43" s="709"/>
      <c r="K43" s="709"/>
      <c r="L43" s="710"/>
      <c r="W43" s="223"/>
    </row>
    <row r="44" spans="2:23" ht="14.4" x14ac:dyDescent="0.3">
      <c r="B44" s="217"/>
      <c r="C44" s="226"/>
      <c r="D44" s="227"/>
      <c r="E44" s="227"/>
      <c r="F44" s="227"/>
      <c r="G44" s="227"/>
      <c r="H44" s="227"/>
      <c r="I44" s="227"/>
      <c r="J44" s="227"/>
      <c r="K44" s="227"/>
      <c r="L44" s="228"/>
      <c r="W44" s="223"/>
    </row>
    <row r="45" spans="2:23" ht="14.4" x14ac:dyDescent="0.3">
      <c r="B45" s="217"/>
      <c r="C45" s="226"/>
      <c r="D45" s="227"/>
      <c r="E45" s="227"/>
      <c r="F45" s="227"/>
      <c r="G45" s="227"/>
      <c r="H45" s="227"/>
      <c r="I45" s="227"/>
      <c r="J45" s="227"/>
      <c r="K45" s="227"/>
      <c r="L45" s="228"/>
      <c r="W45" s="223"/>
    </row>
    <row r="46" spans="2:23" ht="14.4" x14ac:dyDescent="0.3">
      <c r="B46" s="217"/>
      <c r="C46" s="226"/>
      <c r="D46" s="227"/>
      <c r="E46" s="227"/>
      <c r="F46" s="227"/>
      <c r="G46" s="227"/>
      <c r="H46" s="227"/>
      <c r="I46" s="227"/>
      <c r="J46" s="227"/>
      <c r="K46" s="227"/>
      <c r="L46" s="228"/>
      <c r="W46" s="223"/>
    </row>
    <row r="47" spans="2:23" ht="14.4" x14ac:dyDescent="0.3">
      <c r="B47" s="217"/>
      <c r="C47" s="226"/>
      <c r="D47" s="227"/>
      <c r="E47" s="227"/>
      <c r="F47" s="227"/>
      <c r="G47" s="227"/>
      <c r="H47" s="227"/>
      <c r="I47" s="227"/>
      <c r="J47" s="227"/>
      <c r="K47" s="227"/>
      <c r="L47" s="228"/>
      <c r="W47" s="223"/>
    </row>
    <row r="48" spans="2:23" ht="14.4" x14ac:dyDescent="0.3">
      <c r="B48" s="217"/>
      <c r="C48" s="226"/>
      <c r="D48" s="227"/>
      <c r="E48" s="227"/>
      <c r="F48" s="227"/>
      <c r="G48" s="227"/>
      <c r="H48" s="227"/>
      <c r="I48" s="227"/>
      <c r="J48" s="227"/>
      <c r="K48" s="227"/>
      <c r="L48" s="228"/>
      <c r="W48" s="223"/>
    </row>
    <row r="49" spans="2:23" ht="14.4" x14ac:dyDescent="0.3">
      <c r="B49" s="217"/>
      <c r="C49" s="226"/>
      <c r="D49" s="227"/>
      <c r="E49" s="227"/>
      <c r="F49" s="227"/>
      <c r="G49" s="227"/>
      <c r="H49" s="227"/>
      <c r="I49" s="227"/>
      <c r="J49" s="227"/>
      <c r="K49" s="227"/>
      <c r="L49" s="228"/>
      <c r="W49" s="223"/>
    </row>
    <row r="50" spans="2:23" ht="14.4" x14ac:dyDescent="0.3">
      <c r="B50" s="217"/>
      <c r="C50" s="226"/>
      <c r="D50" s="227"/>
      <c r="E50" s="227"/>
      <c r="F50" s="227"/>
      <c r="G50" s="227"/>
      <c r="H50" s="227"/>
      <c r="I50" s="227"/>
      <c r="J50" s="227"/>
      <c r="K50" s="227"/>
      <c r="L50" s="228"/>
      <c r="W50" s="223"/>
    </row>
    <row r="51" spans="2:23" ht="14.4" x14ac:dyDescent="0.3">
      <c r="B51" s="217"/>
      <c r="C51" s="226"/>
      <c r="D51" s="227"/>
      <c r="E51" s="227"/>
      <c r="F51" s="227"/>
      <c r="G51" s="227"/>
      <c r="H51" s="227"/>
      <c r="I51" s="227"/>
      <c r="J51" s="227"/>
      <c r="K51" s="227"/>
      <c r="L51" s="228"/>
      <c r="W51" s="223"/>
    </row>
    <row r="52" spans="2:23" ht="14.4" x14ac:dyDescent="0.3">
      <c r="B52" s="217"/>
      <c r="C52" s="226"/>
      <c r="D52" s="227"/>
      <c r="E52" s="227"/>
      <c r="F52" s="227"/>
      <c r="G52" s="227"/>
      <c r="H52" s="227"/>
      <c r="I52" s="227"/>
      <c r="J52" s="227"/>
      <c r="K52" s="227"/>
      <c r="L52" s="228"/>
      <c r="W52" s="223"/>
    </row>
    <row r="53" spans="2:23" ht="14.4" x14ac:dyDescent="0.3">
      <c r="B53" s="217"/>
      <c r="C53" s="226"/>
      <c r="D53" s="227"/>
      <c r="E53" s="227"/>
      <c r="F53" s="227"/>
      <c r="G53" s="227"/>
      <c r="H53" s="227"/>
      <c r="I53" s="227"/>
      <c r="J53" s="227"/>
      <c r="K53" s="227"/>
      <c r="L53" s="228"/>
      <c r="W53" s="223"/>
    </row>
    <row r="54" spans="2:23" ht="14.4" x14ac:dyDescent="0.3">
      <c r="B54" s="217"/>
      <c r="C54" s="226"/>
      <c r="D54" s="227"/>
      <c r="E54" s="227"/>
      <c r="F54" s="227"/>
      <c r="G54" s="227"/>
      <c r="H54" s="227"/>
      <c r="I54" s="227"/>
      <c r="J54" s="227"/>
      <c r="K54" s="227"/>
      <c r="L54" s="228"/>
      <c r="W54" s="223"/>
    </row>
    <row r="55" spans="2:23" ht="14.4" x14ac:dyDescent="0.3">
      <c r="B55" s="217"/>
      <c r="C55" s="226"/>
      <c r="D55" s="227"/>
      <c r="E55" s="227"/>
      <c r="F55" s="227"/>
      <c r="G55" s="227"/>
      <c r="H55" s="227"/>
      <c r="I55" s="227"/>
      <c r="J55" s="227"/>
      <c r="K55" s="227"/>
      <c r="L55" s="228"/>
      <c r="W55" s="223"/>
    </row>
    <row r="56" spans="2:23" ht="14.4" x14ac:dyDescent="0.3">
      <c r="B56" s="217"/>
      <c r="C56" s="226"/>
      <c r="D56" s="227"/>
      <c r="E56" s="227"/>
      <c r="F56" s="227"/>
      <c r="G56" s="227"/>
      <c r="H56" s="227"/>
      <c r="I56" s="227"/>
      <c r="J56" s="227"/>
      <c r="K56" s="227"/>
      <c r="L56" s="228"/>
      <c r="W56" s="223"/>
    </row>
    <row r="57" spans="2:23" ht="14.4" x14ac:dyDescent="0.3">
      <c r="B57" s="217"/>
      <c r="C57" s="239"/>
      <c r="D57" s="240"/>
      <c r="E57" s="240"/>
      <c r="F57" s="240"/>
      <c r="G57" s="240"/>
      <c r="H57" s="240"/>
      <c r="I57" s="240"/>
      <c r="J57" s="240"/>
      <c r="K57" s="240"/>
      <c r="L57" s="241"/>
      <c r="W57" s="223"/>
    </row>
    <row r="58" spans="2:23" ht="14.4" x14ac:dyDescent="0.3">
      <c r="B58" s="217"/>
      <c r="C58" s="242"/>
      <c r="D58" s="242"/>
      <c r="E58" s="242"/>
      <c r="F58" s="242"/>
      <c r="G58" s="242"/>
      <c r="H58" s="242"/>
      <c r="I58" s="242"/>
      <c r="J58" s="242"/>
      <c r="K58" s="242"/>
      <c r="L58" s="242"/>
      <c r="W58" s="223"/>
    </row>
    <row r="59" spans="2:23" ht="14.4" x14ac:dyDescent="0.3">
      <c r="B59" s="217"/>
      <c r="C59" s="243" t="s">
        <v>221</v>
      </c>
      <c r="D59" s="244"/>
      <c r="E59" s="244"/>
      <c r="F59" s="244"/>
      <c r="G59" s="244"/>
      <c r="H59" s="244"/>
      <c r="I59" s="244"/>
      <c r="J59" s="244"/>
      <c r="K59" s="244"/>
      <c r="L59" s="244"/>
      <c r="W59" s="223"/>
    </row>
    <row r="60" spans="2:23" ht="14.4" x14ac:dyDescent="0.3">
      <c r="B60" s="217"/>
      <c r="C60" s="220"/>
      <c r="D60" s="221"/>
      <c r="E60" s="221"/>
      <c r="F60" s="221"/>
      <c r="G60" s="221"/>
      <c r="H60" s="221"/>
      <c r="I60" s="221"/>
      <c r="J60" s="221"/>
      <c r="K60" s="221"/>
      <c r="L60" s="222"/>
      <c r="W60" s="223"/>
    </row>
    <row r="61" spans="2:23" ht="14.4" x14ac:dyDescent="0.3">
      <c r="B61" s="217"/>
      <c r="C61" s="226"/>
      <c r="D61" s="227"/>
      <c r="E61" s="227"/>
      <c r="F61" s="227"/>
      <c r="G61" s="227"/>
      <c r="H61" s="227"/>
      <c r="I61" s="227"/>
      <c r="J61" s="227"/>
      <c r="K61" s="227"/>
      <c r="L61" s="228"/>
      <c r="W61" s="223"/>
    </row>
    <row r="62" spans="2:23" ht="15.6" x14ac:dyDescent="0.35">
      <c r="B62" s="225" t="s">
        <v>3</v>
      </c>
      <c r="C62" s="226"/>
      <c r="D62" s="229" t="s">
        <v>222</v>
      </c>
      <c r="E62" s="245" t="s">
        <v>46</v>
      </c>
      <c r="F62" s="246"/>
      <c r="G62" s="247" t="s">
        <v>223</v>
      </c>
      <c r="H62" s="227"/>
      <c r="I62" s="227"/>
      <c r="J62" s="227"/>
      <c r="K62" s="227"/>
      <c r="L62" s="228"/>
      <c r="W62" s="223"/>
    </row>
    <row r="63" spans="2:23" ht="14.4" x14ac:dyDescent="0.3">
      <c r="B63" s="217"/>
      <c r="C63" s="226"/>
      <c r="D63" s="248" t="s">
        <v>224</v>
      </c>
      <c r="E63" s="248">
        <v>1000</v>
      </c>
      <c r="F63" s="227"/>
      <c r="G63" s="249"/>
      <c r="H63" s="708" t="str">
        <f>IF(ISBLANK(G63)," ",IF(G63=SUMIF(D63:D74,"Jan",E63:E74),"Correct","Incorrect"))</f>
        <v xml:space="preserve"> </v>
      </c>
      <c r="I63" s="708"/>
      <c r="J63" s="250"/>
      <c r="K63" s="227"/>
      <c r="L63" s="228"/>
      <c r="W63" s="223"/>
    </row>
    <row r="64" spans="2:23" ht="14.4" x14ac:dyDescent="0.3">
      <c r="B64" s="217"/>
      <c r="C64" s="226"/>
      <c r="D64" s="227" t="s">
        <v>225</v>
      </c>
      <c r="E64" s="227">
        <v>2000</v>
      </c>
      <c r="F64" s="227"/>
      <c r="G64" s="227"/>
      <c r="H64" s="227"/>
      <c r="I64" s="227"/>
      <c r="J64" s="227"/>
      <c r="K64" s="227"/>
      <c r="L64" s="228"/>
      <c r="W64" s="223"/>
    </row>
    <row r="65" spans="2:23" ht="14.4" x14ac:dyDescent="0.3">
      <c r="B65" s="217"/>
      <c r="C65" s="226"/>
      <c r="D65" s="227" t="s">
        <v>226</v>
      </c>
      <c r="E65" s="227">
        <v>1500</v>
      </c>
      <c r="F65" s="227"/>
      <c r="G65" s="247" t="s">
        <v>227</v>
      </c>
      <c r="H65" s="227"/>
      <c r="I65" s="227"/>
      <c r="J65" s="227"/>
      <c r="K65" s="227"/>
      <c r="L65" s="228"/>
      <c r="W65" s="223"/>
    </row>
    <row r="66" spans="2:23" ht="14.4" x14ac:dyDescent="0.3">
      <c r="B66" s="217"/>
      <c r="C66" s="226"/>
      <c r="D66" s="227" t="s">
        <v>225</v>
      </c>
      <c r="E66" s="227">
        <v>2000</v>
      </c>
      <c r="F66" s="227"/>
      <c r="G66" s="249"/>
      <c r="H66" s="707" t="str">
        <f>IF(ISBLANK(G66)," ",IF(G66=AVERAGEIF(D63:D74,"Feb",E63:E74),"Correct","Incorrect"))</f>
        <v xml:space="preserve"> </v>
      </c>
      <c r="I66" s="708"/>
      <c r="J66" s="227"/>
      <c r="K66" s="227"/>
      <c r="L66" s="228"/>
      <c r="W66" s="223"/>
    </row>
    <row r="67" spans="2:23" ht="14.4" x14ac:dyDescent="0.3">
      <c r="B67" s="217"/>
      <c r="C67" s="226"/>
      <c r="D67" s="227" t="s">
        <v>228</v>
      </c>
      <c r="E67" s="227">
        <v>2250</v>
      </c>
      <c r="F67" s="227"/>
      <c r="G67" s="227"/>
      <c r="H67" s="227"/>
      <c r="I67" s="227"/>
      <c r="J67" s="227"/>
      <c r="K67" s="227"/>
      <c r="L67" s="228"/>
      <c r="W67" s="223"/>
    </row>
    <row r="68" spans="2:23" ht="14.4" x14ac:dyDescent="0.3">
      <c r="B68" s="217"/>
      <c r="C68" s="226"/>
      <c r="D68" s="229" t="s">
        <v>224</v>
      </c>
      <c r="E68" s="229">
        <v>2500</v>
      </c>
      <c r="F68" s="227"/>
      <c r="G68" s="247" t="s">
        <v>229</v>
      </c>
      <c r="H68" s="227"/>
      <c r="I68" s="227"/>
      <c r="J68" s="227"/>
      <c r="K68" s="227"/>
      <c r="L68" s="228"/>
      <c r="W68" s="223"/>
    </row>
    <row r="69" spans="2:23" ht="14.4" x14ac:dyDescent="0.3">
      <c r="B69" s="217"/>
      <c r="C69" s="226"/>
      <c r="D69" s="227" t="s">
        <v>230</v>
      </c>
      <c r="E69" s="227">
        <v>2750</v>
      </c>
      <c r="F69" s="227"/>
      <c r="G69" s="249"/>
      <c r="H69" s="707" t="str">
        <f>IF(ISBLANK(G69)," ",IF(G69=COUNTIF(D63:D74,"Feb"),"Correct","Incorrect"))</f>
        <v xml:space="preserve"> </v>
      </c>
      <c r="I69" s="708"/>
      <c r="J69" s="227"/>
      <c r="K69" s="227"/>
      <c r="L69" s="228"/>
      <c r="W69" s="223"/>
    </row>
    <row r="70" spans="2:23" ht="14.4" x14ac:dyDescent="0.3">
      <c r="B70" s="217"/>
      <c r="C70" s="226"/>
      <c r="D70" s="227" t="s">
        <v>231</v>
      </c>
      <c r="E70" s="227">
        <v>3000</v>
      </c>
      <c r="F70" s="227"/>
      <c r="G70" s="227"/>
      <c r="H70" s="227"/>
      <c r="I70" s="227"/>
      <c r="J70" s="227"/>
      <c r="K70" s="227"/>
      <c r="L70" s="228"/>
      <c r="W70" s="223"/>
    </row>
    <row r="71" spans="2:23" ht="14.4" x14ac:dyDescent="0.3">
      <c r="B71" s="217"/>
      <c r="C71" s="226"/>
      <c r="D71" s="227" t="s">
        <v>225</v>
      </c>
      <c r="E71" s="227">
        <v>3250</v>
      </c>
      <c r="F71" s="227"/>
      <c r="G71" s="247" t="s">
        <v>232</v>
      </c>
      <c r="H71" s="227"/>
      <c r="I71" s="227"/>
      <c r="J71" s="227"/>
      <c r="K71" s="227"/>
      <c r="L71" s="228"/>
      <c r="W71" s="223"/>
    </row>
    <row r="72" spans="2:23" ht="14.4" x14ac:dyDescent="0.3">
      <c r="B72" s="217"/>
      <c r="C72" s="226"/>
      <c r="D72" s="229" t="s">
        <v>224</v>
      </c>
      <c r="E72" s="229">
        <v>3500</v>
      </c>
      <c r="F72" s="227"/>
      <c r="G72" s="249"/>
      <c r="H72" s="707" t="str">
        <f>IF(ISBLANK(G72)," ",IF(G72=COUNTIF(E63:E74,"&gt;"&amp;AVERAGE(E63:E74)),"Correct","Incorrect"))</f>
        <v xml:space="preserve"> </v>
      </c>
      <c r="I72" s="708"/>
      <c r="J72" s="227"/>
      <c r="K72" s="227"/>
      <c r="L72" s="228"/>
      <c r="Q72" s="223" t="str">
        <f>N72&amp;O72</f>
        <v/>
      </c>
      <c r="W72" s="223"/>
    </row>
    <row r="73" spans="2:23" ht="14.4" x14ac:dyDescent="0.3">
      <c r="B73" s="217"/>
      <c r="C73" s="226"/>
      <c r="D73" s="227" t="s">
        <v>233</v>
      </c>
      <c r="E73" s="227">
        <v>3750</v>
      </c>
      <c r="F73" s="227"/>
      <c r="G73" s="227"/>
      <c r="H73" s="227"/>
      <c r="I73" s="227"/>
      <c r="J73" s="227"/>
      <c r="K73" s="227"/>
      <c r="L73" s="228"/>
      <c r="W73" s="223"/>
    </row>
    <row r="74" spans="2:23" ht="14.4" x14ac:dyDescent="0.3">
      <c r="B74" s="217"/>
      <c r="C74" s="226"/>
      <c r="D74" s="240" t="s">
        <v>225</v>
      </c>
      <c r="E74" s="240">
        <v>4000</v>
      </c>
      <c r="F74" s="227"/>
      <c r="G74" s="247" t="s">
        <v>234</v>
      </c>
      <c r="H74" s="227"/>
      <c r="I74" s="227"/>
      <c r="J74" s="227"/>
      <c r="K74" s="227"/>
      <c r="L74" s="228"/>
      <c r="W74" s="223"/>
    </row>
    <row r="75" spans="2:23" ht="14.4" x14ac:dyDescent="0.3">
      <c r="B75" s="217"/>
      <c r="C75" s="226"/>
      <c r="D75" s="227"/>
      <c r="E75" s="227"/>
      <c r="F75" s="227"/>
      <c r="G75" s="249"/>
      <c r="H75" s="707" t="str">
        <f>IF(ISBLANK(G75)," ",IF(G75=COUNTIF(E63:E74,"&gt;=2500"),"Correct","Incorrect"))</f>
        <v xml:space="preserve"> </v>
      </c>
      <c r="I75" s="708"/>
      <c r="J75" s="227"/>
      <c r="K75" s="227"/>
      <c r="L75" s="228"/>
      <c r="W75" s="223"/>
    </row>
    <row r="76" spans="2:23" ht="14.4" x14ac:dyDescent="0.3">
      <c r="B76" s="217"/>
      <c r="C76" s="226"/>
      <c r="D76" s="227"/>
      <c r="E76" s="227"/>
      <c r="F76" s="227"/>
      <c r="G76" s="227"/>
      <c r="H76" s="227"/>
      <c r="I76" s="227"/>
      <c r="J76" s="227"/>
      <c r="K76" s="227"/>
      <c r="L76" s="228"/>
      <c r="W76" s="223"/>
    </row>
    <row r="77" spans="2:23" ht="14.4" x14ac:dyDescent="0.3">
      <c r="B77" s="217"/>
      <c r="C77" s="251"/>
      <c r="D77" s="252"/>
      <c r="E77" s="252"/>
      <c r="F77" s="252"/>
      <c r="G77" s="252"/>
      <c r="H77" s="252"/>
      <c r="I77" s="252"/>
      <c r="J77" s="252"/>
      <c r="K77" s="252"/>
      <c r="L77" s="253"/>
      <c r="W77" s="223"/>
    </row>
    <row r="78" spans="2:23" ht="14.4" x14ac:dyDescent="0.3">
      <c r="B78" s="217"/>
      <c r="W78" s="223"/>
    </row>
    <row r="79" spans="2:23" ht="14.4" x14ac:dyDescent="0.3">
      <c r="B79" s="217"/>
      <c r="C79" s="243" t="s">
        <v>235</v>
      </c>
      <c r="D79" s="244"/>
      <c r="E79" s="244"/>
      <c r="F79" s="244"/>
      <c r="G79" s="244"/>
      <c r="H79" s="244"/>
      <c r="I79" s="244"/>
      <c r="J79" s="244"/>
      <c r="K79" s="244"/>
      <c r="L79" s="244"/>
      <c r="W79" s="223"/>
    </row>
    <row r="80" spans="2:23" ht="14.4" x14ac:dyDescent="0.3">
      <c r="B80" s="217"/>
      <c r="C80" s="226"/>
      <c r="D80" s="227"/>
      <c r="E80" s="227"/>
      <c r="F80" s="227"/>
      <c r="G80" s="227"/>
      <c r="H80" s="227"/>
      <c r="I80" s="227"/>
      <c r="J80" s="227"/>
      <c r="K80" s="227"/>
      <c r="L80" s="228"/>
      <c r="W80" s="223"/>
    </row>
    <row r="81" spans="2:23" ht="14.4" x14ac:dyDescent="0.3">
      <c r="B81" s="217"/>
      <c r="C81" s="226"/>
      <c r="D81" s="227"/>
      <c r="E81" s="227"/>
      <c r="F81" s="227"/>
      <c r="G81" s="227"/>
      <c r="H81" s="227"/>
      <c r="I81" s="227"/>
      <c r="J81" s="227"/>
      <c r="K81" s="227"/>
      <c r="L81" s="228"/>
      <c r="W81" s="223"/>
    </row>
    <row r="82" spans="2:23" ht="15.6" x14ac:dyDescent="0.3">
      <c r="B82" s="225" t="s">
        <v>3</v>
      </c>
      <c r="C82" s="226"/>
      <c r="D82" s="254" t="s">
        <v>236</v>
      </c>
      <c r="E82" s="255" t="s">
        <v>222</v>
      </c>
      <c r="F82" s="256" t="s">
        <v>46</v>
      </c>
      <c r="G82" s="256" t="s">
        <v>48</v>
      </c>
      <c r="H82" s="227"/>
      <c r="I82" s="247" t="s">
        <v>237</v>
      </c>
      <c r="J82" s="227"/>
      <c r="K82" s="227"/>
      <c r="L82" s="228"/>
      <c r="W82" s="223"/>
    </row>
    <row r="83" spans="2:23" ht="14.4" x14ac:dyDescent="0.3">
      <c r="B83" s="217"/>
      <c r="C83" s="226"/>
      <c r="D83" s="257" t="s">
        <v>205</v>
      </c>
      <c r="E83" s="257" t="s">
        <v>224</v>
      </c>
      <c r="F83" s="257">
        <v>100</v>
      </c>
      <c r="G83" s="258">
        <v>10</v>
      </c>
      <c r="H83" s="227"/>
      <c r="I83" s="259"/>
      <c r="J83" s="707" t="str">
        <f>IF(ISBLANK(I83)," ",IF(SUMIF(F83:F107,"&gt;500"),"Correct","Incorrect"))</f>
        <v xml:space="preserve"> </v>
      </c>
      <c r="K83" s="708"/>
      <c r="L83" s="228"/>
      <c r="W83" s="223"/>
    </row>
    <row r="84" spans="2:23" ht="14.4" x14ac:dyDescent="0.3">
      <c r="B84" s="217"/>
      <c r="C84" s="226"/>
      <c r="D84" s="227" t="s">
        <v>238</v>
      </c>
      <c r="E84" s="227" t="s">
        <v>225</v>
      </c>
      <c r="F84" s="227">
        <v>250</v>
      </c>
      <c r="G84" s="260">
        <v>25</v>
      </c>
      <c r="H84" s="227"/>
      <c r="I84" s="227"/>
      <c r="J84" s="227"/>
      <c r="K84" s="227"/>
      <c r="L84" s="228"/>
      <c r="W84" s="223"/>
    </row>
    <row r="85" spans="2:23" ht="14.4" x14ac:dyDescent="0.3">
      <c r="B85" s="217"/>
      <c r="C85" s="226"/>
      <c r="D85" s="227" t="s">
        <v>239</v>
      </c>
      <c r="E85" s="227" t="s">
        <v>226</v>
      </c>
      <c r="F85" s="227">
        <v>300</v>
      </c>
      <c r="G85" s="260">
        <v>30</v>
      </c>
      <c r="H85" s="227"/>
      <c r="I85" s="247" t="s">
        <v>240</v>
      </c>
      <c r="J85" s="227"/>
      <c r="K85" s="227"/>
      <c r="L85" s="228"/>
      <c r="W85" s="223"/>
    </row>
    <row r="86" spans="2:23" ht="14.4" x14ac:dyDescent="0.3">
      <c r="B86" s="217"/>
      <c r="C86" s="226"/>
      <c r="D86" s="227" t="s">
        <v>241</v>
      </c>
      <c r="E86" s="227" t="s">
        <v>242</v>
      </c>
      <c r="F86" s="227">
        <v>325</v>
      </c>
      <c r="G86" s="260">
        <v>32.5</v>
      </c>
      <c r="H86" s="227"/>
      <c r="I86" s="259"/>
      <c r="J86" s="707"/>
      <c r="K86" s="708"/>
      <c r="L86" s="228"/>
      <c r="W86" s="223"/>
    </row>
    <row r="87" spans="2:23" ht="14.4" x14ac:dyDescent="0.3">
      <c r="B87" s="217"/>
      <c r="C87" s="226"/>
      <c r="D87" s="227" t="s">
        <v>243</v>
      </c>
      <c r="E87" s="227" t="s">
        <v>228</v>
      </c>
      <c r="F87" s="227">
        <v>350</v>
      </c>
      <c r="G87" s="260">
        <v>35</v>
      </c>
      <c r="H87" s="227"/>
      <c r="I87" s="227"/>
      <c r="J87" s="227"/>
      <c r="K87" s="227"/>
      <c r="L87" s="228"/>
      <c r="W87" s="223"/>
    </row>
    <row r="88" spans="2:23" ht="14.4" x14ac:dyDescent="0.3">
      <c r="B88" s="217"/>
      <c r="C88" s="226"/>
      <c r="D88" s="227" t="s">
        <v>244</v>
      </c>
      <c r="E88" s="227" t="s">
        <v>245</v>
      </c>
      <c r="F88" s="227">
        <v>375</v>
      </c>
      <c r="G88" s="260">
        <v>37.5</v>
      </c>
      <c r="H88" s="227"/>
      <c r="I88" s="247" t="s">
        <v>246</v>
      </c>
      <c r="J88" s="227"/>
      <c r="K88" s="227"/>
      <c r="L88" s="228"/>
      <c r="W88" s="223"/>
    </row>
    <row r="89" spans="2:23" ht="14.4" x14ac:dyDescent="0.3">
      <c r="B89" s="217"/>
      <c r="C89" s="226"/>
      <c r="D89" s="227" t="s">
        <v>247</v>
      </c>
      <c r="E89" s="227" t="s">
        <v>224</v>
      </c>
      <c r="F89" s="227">
        <v>400</v>
      </c>
      <c r="G89" s="260">
        <v>40</v>
      </c>
      <c r="H89" s="227"/>
      <c r="I89" s="259"/>
      <c r="J89" s="707" t="str">
        <f>IF(ISBLANK(I89)," ",IF(I89=SUMIF(E83:E107,"Apr",G83:G107),"Correct","Incorrect"))</f>
        <v xml:space="preserve"> </v>
      </c>
      <c r="K89" s="708"/>
      <c r="L89" s="228"/>
      <c r="W89" s="223"/>
    </row>
    <row r="90" spans="2:23" ht="14.4" x14ac:dyDescent="0.3">
      <c r="B90" s="217"/>
      <c r="C90" s="226"/>
      <c r="D90" s="227" t="s">
        <v>248</v>
      </c>
      <c r="E90" s="227" t="s">
        <v>225</v>
      </c>
      <c r="F90" s="227">
        <v>425</v>
      </c>
      <c r="G90" s="260">
        <v>42.5</v>
      </c>
      <c r="H90" s="227"/>
      <c r="I90" s="227"/>
      <c r="J90" s="227"/>
      <c r="K90" s="227"/>
      <c r="L90" s="228"/>
      <c r="W90" s="223"/>
    </row>
    <row r="91" spans="2:23" ht="14.4" x14ac:dyDescent="0.3">
      <c r="B91" s="217"/>
      <c r="C91" s="226"/>
      <c r="D91" s="227" t="s">
        <v>249</v>
      </c>
      <c r="E91" s="227" t="s">
        <v>226</v>
      </c>
      <c r="F91" s="227">
        <v>375</v>
      </c>
      <c r="G91" s="260">
        <v>37.5</v>
      </c>
      <c r="H91" s="227"/>
      <c r="I91" s="711" t="s">
        <v>250</v>
      </c>
      <c r="J91" s="711"/>
      <c r="K91" s="711"/>
      <c r="L91" s="712"/>
      <c r="W91" s="223"/>
    </row>
    <row r="92" spans="2:23" ht="14.4" x14ac:dyDescent="0.3">
      <c r="B92" s="217"/>
      <c r="C92" s="226"/>
      <c r="D92" s="227" t="s">
        <v>251</v>
      </c>
      <c r="E92" s="227" t="s">
        <v>242</v>
      </c>
      <c r="F92" s="227">
        <v>325</v>
      </c>
      <c r="G92" s="260">
        <v>32.5</v>
      </c>
      <c r="H92" s="227"/>
      <c r="I92" s="711"/>
      <c r="J92" s="711"/>
      <c r="K92" s="711"/>
      <c r="L92" s="712"/>
      <c r="W92" s="223"/>
    </row>
    <row r="93" spans="2:23" ht="14.4" x14ac:dyDescent="0.3">
      <c r="B93" s="217"/>
      <c r="C93" s="226"/>
      <c r="D93" s="227" t="s">
        <v>101</v>
      </c>
      <c r="E93" s="227" t="s">
        <v>228</v>
      </c>
      <c r="F93" s="227">
        <v>275</v>
      </c>
      <c r="G93" s="260">
        <v>27.5</v>
      </c>
      <c r="H93" s="227"/>
      <c r="I93" s="261"/>
      <c r="J93" s="707" t="str">
        <f>IF(ISBLANK(I93)," ",IF(I93=SUMIF(F83:F107,"&gt;350",G83:G107)-SUMIF(F83:F107,"&gt;=600",G83:G107),"Correct","Incorrect"))</f>
        <v xml:space="preserve"> </v>
      </c>
      <c r="K93" s="708"/>
      <c r="L93" s="228"/>
      <c r="W93" s="223"/>
    </row>
    <row r="94" spans="2:23" ht="14.4" x14ac:dyDescent="0.3">
      <c r="B94" s="217"/>
      <c r="C94" s="226"/>
      <c r="D94" s="227" t="s">
        <v>239</v>
      </c>
      <c r="E94" s="227" t="s">
        <v>245</v>
      </c>
      <c r="F94" s="227">
        <v>225</v>
      </c>
      <c r="G94" s="260">
        <v>22.5</v>
      </c>
      <c r="H94" s="227"/>
      <c r="I94" s="227"/>
      <c r="J94" s="227"/>
      <c r="K94" s="227"/>
      <c r="L94" s="228"/>
      <c r="W94" s="223"/>
    </row>
    <row r="95" spans="2:23" ht="14.4" x14ac:dyDescent="0.3">
      <c r="B95" s="217"/>
      <c r="C95" s="226"/>
      <c r="D95" s="227" t="s">
        <v>241</v>
      </c>
      <c r="E95" s="227" t="s">
        <v>224</v>
      </c>
      <c r="F95" s="227">
        <v>175</v>
      </c>
      <c r="G95" s="260">
        <v>17.5</v>
      </c>
      <c r="H95" s="227"/>
      <c r="I95" s="711" t="s">
        <v>252</v>
      </c>
      <c r="J95" s="711"/>
      <c r="K95" s="711"/>
      <c r="L95" s="712"/>
      <c r="W95" s="223"/>
    </row>
    <row r="96" spans="2:23" ht="14.4" x14ac:dyDescent="0.3">
      <c r="B96" s="217"/>
      <c r="C96" s="226"/>
      <c r="D96" s="227" t="s">
        <v>243</v>
      </c>
      <c r="E96" s="227" t="s">
        <v>225</v>
      </c>
      <c r="F96" s="227">
        <v>150</v>
      </c>
      <c r="G96" s="260">
        <v>15</v>
      </c>
      <c r="H96" s="227"/>
      <c r="I96" s="711"/>
      <c r="J96" s="711"/>
      <c r="K96" s="711"/>
      <c r="L96" s="712"/>
      <c r="W96" s="223"/>
    </row>
    <row r="97" spans="2:23" ht="14.4" x14ac:dyDescent="0.3">
      <c r="B97" s="217"/>
      <c r="C97" s="226"/>
      <c r="D97" s="227" t="s">
        <v>244</v>
      </c>
      <c r="E97" s="227" t="s">
        <v>226</v>
      </c>
      <c r="F97" s="227">
        <v>200</v>
      </c>
      <c r="G97" s="260">
        <v>20</v>
      </c>
      <c r="H97" s="227"/>
      <c r="I97" s="261"/>
      <c r="J97" s="707" t="str">
        <f>IF(ISBLANK(I97)," ",IF(I97=AVERAGEIF(D83:D107,"Kim",F83:F107)&gt;AVERAGEIF(D83:D107,"Sheetal",F83:F107),"Correct","Incorrect"))</f>
        <v xml:space="preserve"> </v>
      </c>
      <c r="K97" s="708"/>
      <c r="L97" s="228"/>
      <c r="W97" s="223"/>
    </row>
    <row r="98" spans="2:23" ht="14.4" x14ac:dyDescent="0.3">
      <c r="B98" s="217"/>
      <c r="C98" s="226"/>
      <c r="D98" s="227" t="s">
        <v>205</v>
      </c>
      <c r="E98" s="227" t="s">
        <v>224</v>
      </c>
      <c r="F98" s="227">
        <v>250</v>
      </c>
      <c r="G98" s="260">
        <v>25</v>
      </c>
      <c r="H98" s="227"/>
      <c r="I98" s="227"/>
      <c r="J98" s="227"/>
      <c r="K98" s="227"/>
      <c r="L98" s="228"/>
      <c r="W98" s="223"/>
    </row>
    <row r="99" spans="2:23" ht="14.4" x14ac:dyDescent="0.3">
      <c r="B99" s="217"/>
      <c r="C99" s="226"/>
      <c r="D99" s="227" t="s">
        <v>247</v>
      </c>
      <c r="E99" s="227" t="s">
        <v>228</v>
      </c>
      <c r="F99" s="227">
        <v>300</v>
      </c>
      <c r="G99" s="260">
        <v>30</v>
      </c>
      <c r="H99" s="227"/>
      <c r="I99" s="711" t="s">
        <v>253</v>
      </c>
      <c r="J99" s="711"/>
      <c r="K99" s="711"/>
      <c r="L99" s="712"/>
      <c r="W99" s="223"/>
    </row>
    <row r="100" spans="2:23" ht="14.4" x14ac:dyDescent="0.3">
      <c r="B100" s="217"/>
      <c r="C100" s="226"/>
      <c r="D100" s="227" t="s">
        <v>238</v>
      </c>
      <c r="E100" s="227" t="s">
        <v>245</v>
      </c>
      <c r="F100" s="227">
        <v>350</v>
      </c>
      <c r="G100" s="260">
        <v>35</v>
      </c>
      <c r="H100" s="227"/>
      <c r="I100" s="711"/>
      <c r="J100" s="711"/>
      <c r="K100" s="711"/>
      <c r="L100" s="712"/>
      <c r="W100" s="223"/>
    </row>
    <row r="101" spans="2:23" ht="14.4" x14ac:dyDescent="0.3">
      <c r="B101" s="217"/>
      <c r="C101" s="226"/>
      <c r="D101" s="227" t="s">
        <v>239</v>
      </c>
      <c r="E101" s="227" t="s">
        <v>224</v>
      </c>
      <c r="F101" s="227">
        <v>400</v>
      </c>
      <c r="G101" s="260">
        <v>40</v>
      </c>
      <c r="H101" s="227"/>
      <c r="I101" s="261"/>
      <c r="J101" s="707" t="str">
        <f>IF(ISBLANK(I101)," ",IF(I101=COUNTIF(F83:F107,"&gt;350")-COUNTIF(F83:F107,"&gt;=500"),"Correct","Incorrect"))</f>
        <v xml:space="preserve"> </v>
      </c>
      <c r="K101" s="708"/>
      <c r="L101" s="228"/>
      <c r="W101" s="223"/>
    </row>
    <row r="102" spans="2:23" ht="14.4" x14ac:dyDescent="0.3">
      <c r="B102" s="217"/>
      <c r="C102" s="226"/>
      <c r="D102" s="227" t="s">
        <v>241</v>
      </c>
      <c r="E102" s="227" t="s">
        <v>225</v>
      </c>
      <c r="F102" s="227">
        <v>450</v>
      </c>
      <c r="G102" s="260">
        <v>45</v>
      </c>
      <c r="H102" s="227"/>
      <c r="I102" s="227"/>
      <c r="J102" s="227"/>
      <c r="K102" s="227"/>
      <c r="L102" s="228"/>
      <c r="W102" s="223"/>
    </row>
    <row r="103" spans="2:23" ht="14.4" x14ac:dyDescent="0.3">
      <c r="B103" s="217"/>
      <c r="C103" s="226"/>
      <c r="D103" s="227" t="s">
        <v>243</v>
      </c>
      <c r="E103" s="227" t="s">
        <v>226</v>
      </c>
      <c r="F103" s="227">
        <v>500</v>
      </c>
      <c r="G103" s="260">
        <v>50</v>
      </c>
      <c r="H103" s="227"/>
      <c r="I103" s="711" t="s">
        <v>254</v>
      </c>
      <c r="J103" s="711"/>
      <c r="K103" s="711"/>
      <c r="L103" s="712"/>
      <c r="W103" s="223"/>
    </row>
    <row r="104" spans="2:23" ht="14.4" x14ac:dyDescent="0.3">
      <c r="B104" s="217"/>
      <c r="C104" s="226"/>
      <c r="D104" s="227" t="s">
        <v>205</v>
      </c>
      <c r="E104" s="227" t="s">
        <v>242</v>
      </c>
      <c r="F104" s="227">
        <v>550</v>
      </c>
      <c r="G104" s="260">
        <v>55</v>
      </c>
      <c r="H104" s="227"/>
      <c r="I104" s="711"/>
      <c r="J104" s="711"/>
      <c r="K104" s="711"/>
      <c r="L104" s="712"/>
      <c r="W104" s="223"/>
    </row>
    <row r="105" spans="2:23" ht="14.4" x14ac:dyDescent="0.3">
      <c r="B105" s="217"/>
      <c r="C105" s="226"/>
      <c r="D105" s="227" t="s">
        <v>205</v>
      </c>
      <c r="E105" s="227" t="s">
        <v>228</v>
      </c>
      <c r="F105" s="227">
        <v>600</v>
      </c>
      <c r="G105" s="260">
        <v>60</v>
      </c>
      <c r="H105" s="227"/>
      <c r="I105" s="261"/>
      <c r="J105" s="707" t="str">
        <f>IF(ISBLANK(I105)," ",IF(I105=SUMIF(D83:D107,"Kim",F83:F107)+SUMIF(D83:D107,"Sheetal",F83:F107),"Correct","Incorrect"))</f>
        <v xml:space="preserve"> </v>
      </c>
      <c r="K105" s="708"/>
      <c r="L105" s="228"/>
      <c r="W105" s="223"/>
    </row>
    <row r="106" spans="2:23" ht="14.4" x14ac:dyDescent="0.3">
      <c r="B106" s="217"/>
      <c r="C106" s="226"/>
      <c r="D106" s="227" t="s">
        <v>205</v>
      </c>
      <c r="E106" s="227" t="s">
        <v>245</v>
      </c>
      <c r="F106" s="227">
        <v>650</v>
      </c>
      <c r="G106" s="260">
        <v>65</v>
      </c>
      <c r="H106" s="227"/>
      <c r="I106" s="227"/>
      <c r="J106" s="227"/>
      <c r="K106" s="227"/>
      <c r="L106" s="228"/>
      <c r="W106" s="223"/>
    </row>
    <row r="107" spans="2:23" ht="14.4" x14ac:dyDescent="0.3">
      <c r="B107" s="217"/>
      <c r="C107" s="226"/>
      <c r="D107" s="240" t="s">
        <v>239</v>
      </c>
      <c r="E107" s="240" t="s">
        <v>226</v>
      </c>
      <c r="F107" s="240">
        <v>700</v>
      </c>
      <c r="G107" s="262">
        <v>70</v>
      </c>
      <c r="H107" s="227"/>
      <c r="I107" s="711" t="s">
        <v>255</v>
      </c>
      <c r="J107" s="711"/>
      <c r="K107" s="711"/>
      <c r="L107" s="712"/>
      <c r="W107" s="223"/>
    </row>
    <row r="108" spans="2:23" ht="14.4" x14ac:dyDescent="0.3">
      <c r="B108" s="217"/>
      <c r="C108" s="226"/>
      <c r="D108" s="227"/>
      <c r="E108" s="227"/>
      <c r="F108" s="227"/>
      <c r="G108" s="260"/>
      <c r="H108" s="227"/>
      <c r="I108" s="711"/>
      <c r="J108" s="711"/>
      <c r="K108" s="711"/>
      <c r="L108" s="712"/>
      <c r="W108" s="223"/>
    </row>
    <row r="109" spans="2:23" ht="14.4" x14ac:dyDescent="0.3">
      <c r="B109" s="217"/>
      <c r="C109" s="226"/>
      <c r="D109" s="227"/>
      <c r="E109" s="227"/>
      <c r="F109" s="227"/>
      <c r="G109" s="227"/>
      <c r="H109" s="227"/>
      <c r="I109" s="261"/>
      <c r="J109" s="707" t="str">
        <f>IF(ISBLANK(I109)," ",IF(SUMIF(F83:F107,"&gt;"&amp;AVERAGE(F83:F107)),"Correct","Incorrect"))</f>
        <v xml:space="preserve"> </v>
      </c>
      <c r="K109" s="708"/>
      <c r="L109" s="228"/>
      <c r="W109" s="223"/>
    </row>
    <row r="110" spans="2:23" ht="14.4" x14ac:dyDescent="0.3">
      <c r="B110" s="217"/>
      <c r="C110" s="226"/>
      <c r="D110" s="227"/>
      <c r="E110" s="227"/>
      <c r="F110" s="227"/>
      <c r="G110" s="227"/>
      <c r="H110" s="227"/>
      <c r="I110" s="227"/>
      <c r="J110" s="227"/>
      <c r="K110" s="227"/>
      <c r="L110" s="228"/>
      <c r="W110" s="223"/>
    </row>
    <row r="111" spans="2:23" ht="14.4" x14ac:dyDescent="0.3">
      <c r="B111" s="217"/>
      <c r="C111" s="239"/>
      <c r="D111" s="240"/>
      <c r="E111" s="240"/>
      <c r="F111" s="240"/>
      <c r="G111" s="240"/>
      <c r="H111" s="240"/>
      <c r="I111" s="240"/>
      <c r="J111" s="240"/>
      <c r="K111" s="240"/>
      <c r="L111" s="241"/>
      <c r="W111" s="223"/>
    </row>
    <row r="112" spans="2:23" ht="14.4" x14ac:dyDescent="0.3"/>
    <row r="113" spans="2:11" ht="14.4" x14ac:dyDescent="0.3"/>
    <row r="114" spans="2:11" ht="21" customHeight="1" x14ac:dyDescent="0.3">
      <c r="B114" s="217"/>
      <c r="C114" s="217"/>
      <c r="D114" s="217"/>
      <c r="E114" s="217"/>
      <c r="F114" s="217"/>
      <c r="G114" s="217"/>
      <c r="H114" s="217"/>
      <c r="I114" s="217"/>
      <c r="J114" s="217"/>
      <c r="K114" s="217"/>
    </row>
    <row r="115" spans="2:11" ht="21" hidden="1" customHeight="1" x14ac:dyDescent="0.3">
      <c r="B115" s="217"/>
      <c r="C115" s="217"/>
      <c r="D115" s="217"/>
      <c r="E115" s="217"/>
      <c r="F115" s="217"/>
      <c r="G115" s="217"/>
      <c r="H115" s="217"/>
      <c r="I115" s="217"/>
      <c r="J115" s="217"/>
      <c r="K115" s="217"/>
    </row>
    <row r="116" spans="2:11" ht="14.4" hidden="1" x14ac:dyDescent="0.3"/>
    <row r="117" spans="2:11" ht="15" customHeight="1" x14ac:dyDescent="0.3"/>
    <row r="118" spans="2:11" ht="15" customHeight="1" x14ac:dyDescent="0.3"/>
    <row r="119" spans="2:11" ht="15" customHeight="1" x14ac:dyDescent="0.3"/>
    <row r="120" spans="2:11" ht="15" customHeight="1" x14ac:dyDescent="0.3"/>
  </sheetData>
  <sheetProtection selectLockedCells="1"/>
  <protectedRanges>
    <protectedRange password="9C0B" sqref="W10 A9:W9" name="Range2_2"/>
    <protectedRange password="9C0B" sqref="K12 K115" name="Range2_1_2_1"/>
    <protectedRange password="9C0B" sqref="H11:J12 H114:J115" name="Range2_2_1_1"/>
    <protectedRange password="9C0B" sqref="B11:G12 B114:G115" name="Range2_1_2_1_1"/>
  </protectedRanges>
  <mergeCells count="28">
    <mergeCell ref="I103:L104"/>
    <mergeCell ref="J105:K105"/>
    <mergeCell ref="I107:L108"/>
    <mergeCell ref="J109:K109"/>
    <mergeCell ref="I91:L92"/>
    <mergeCell ref="J93:K93"/>
    <mergeCell ref="I95:L96"/>
    <mergeCell ref="J97:K97"/>
    <mergeCell ref="I99:L100"/>
    <mergeCell ref="J101:K101"/>
    <mergeCell ref="J89:K89"/>
    <mergeCell ref="G28:J29"/>
    <mergeCell ref="G32:J33"/>
    <mergeCell ref="G36:J37"/>
    <mergeCell ref="I41:L43"/>
    <mergeCell ref="H63:I63"/>
    <mergeCell ref="H66:I66"/>
    <mergeCell ref="H69:I69"/>
    <mergeCell ref="H72:I72"/>
    <mergeCell ref="H75:I75"/>
    <mergeCell ref="J83:K83"/>
    <mergeCell ref="J86:K86"/>
    <mergeCell ref="G24:J25"/>
    <mergeCell ref="A7:C8"/>
    <mergeCell ref="C11:L12"/>
    <mergeCell ref="D14:E14"/>
    <mergeCell ref="D15:E17"/>
    <mergeCell ref="D18:E19"/>
  </mergeCells>
  <conditionalFormatting sqref="C11">
    <cfRule type="notContainsBlanks" dxfId="22" priority="9">
      <formula>LEN(TRIM(C11))&gt;0</formula>
    </cfRule>
  </conditionalFormatting>
  <conditionalFormatting sqref="J83 J86 J89 J93 J97 H63 J63 H66 H69 H72 H75">
    <cfRule type="containsText" dxfId="21" priority="7" operator="containsText" text="Incorrect">
      <formula>NOT(ISERROR(SEARCH("Incorrect",H63)))</formula>
    </cfRule>
    <cfRule type="containsText" dxfId="20" priority="8" operator="containsText" text="Correct">
      <formula>NOT(ISERROR(SEARCH("Correct",H63)))</formula>
    </cfRule>
  </conditionalFormatting>
  <conditionalFormatting sqref="J101">
    <cfRule type="containsText" dxfId="19" priority="5" operator="containsText" text="Incorrect">
      <formula>NOT(ISERROR(SEARCH("Incorrect",J101)))</formula>
    </cfRule>
    <cfRule type="containsText" dxfId="18" priority="6" operator="containsText" text="Correct">
      <formula>NOT(ISERROR(SEARCH("Correct",J101)))</formula>
    </cfRule>
  </conditionalFormatting>
  <conditionalFormatting sqref="J105">
    <cfRule type="containsText" dxfId="17" priority="3" operator="containsText" text="Incorrect">
      <formula>NOT(ISERROR(SEARCH("Incorrect",J105)))</formula>
    </cfRule>
    <cfRule type="containsText" dxfId="16" priority="4" operator="containsText" text="Correct">
      <formula>NOT(ISERROR(SEARCH("Correct",J105)))</formula>
    </cfRule>
  </conditionalFormatting>
  <conditionalFormatting sqref="J109">
    <cfRule type="containsText" dxfId="15" priority="1" operator="containsText" text="Incorrect">
      <formula>NOT(ISERROR(SEARCH("Incorrect",J109)))</formula>
    </cfRule>
    <cfRule type="containsText" dxfId="14" priority="2" operator="containsText" text="Correct">
      <formula>NOT(ISERROR(SEARCH("Correct",J109)))</formula>
    </cfRule>
  </conditionalFormatting>
  <hyperlinks>
    <hyperlink ref="A7" location="Contents!A1" display="back to Contents"/>
  </hyperlink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694"/>
  <sheetViews>
    <sheetView showGridLines="0" zoomScale="85" zoomScaleNormal="85" workbookViewId="0">
      <pane ySplit="10" topLeftCell="A77" activePane="bottomLeft" state="frozen"/>
      <selection activeCell="E191" sqref="E191"/>
      <selection pane="bottomLeft" activeCell="C101" sqref="C101"/>
    </sheetView>
  </sheetViews>
  <sheetFormatPr defaultColWidth="0" defaultRowHeight="15" customHeight="1" zeroHeight="1" x14ac:dyDescent="0.3"/>
  <cols>
    <col min="1" max="2" width="9.109375" style="264" customWidth="1"/>
    <col min="3" max="21" width="9.44140625" style="264" customWidth="1"/>
    <col min="22" max="22" width="11.6640625" style="264" customWidth="1"/>
    <col min="23" max="23" width="0" style="264" hidden="1" customWidth="1"/>
    <col min="24" max="16384" width="9.109375" style="264" hidden="1"/>
  </cols>
  <sheetData>
    <row r="1" spans="1:23" ht="14.4" x14ac:dyDescent="0.3">
      <c r="A1" s="263" t="s">
        <v>0</v>
      </c>
    </row>
    <row r="2" spans="1:23" ht="14.4" x14ac:dyDescent="0.3"/>
    <row r="3" spans="1:23" ht="14.4" x14ac:dyDescent="0.3"/>
    <row r="4" spans="1:23" ht="14.4" x14ac:dyDescent="0.3"/>
    <row r="5" spans="1:23" ht="14.4" x14ac:dyDescent="0.3"/>
    <row r="6" spans="1:23" ht="14.4" x14ac:dyDescent="0.3"/>
    <row r="7" spans="1:23" ht="14.4" x14ac:dyDescent="0.3"/>
    <row r="8" spans="1:23" ht="4.5" customHeight="1" x14ac:dyDescent="0.3"/>
    <row r="9" spans="1:23" ht="15" customHeight="1" x14ac:dyDescent="0.3">
      <c r="A9" s="722" t="s">
        <v>256</v>
      </c>
      <c r="B9" s="723"/>
      <c r="C9" s="726" t="s">
        <v>257</v>
      </c>
      <c r="D9" s="727"/>
      <c r="E9" s="727"/>
      <c r="F9" s="727"/>
      <c r="G9" s="727"/>
      <c r="H9" s="727"/>
      <c r="I9" s="727"/>
      <c r="J9" s="727"/>
      <c r="K9" s="727"/>
      <c r="L9" s="727"/>
      <c r="M9" s="727"/>
      <c r="N9" s="727"/>
      <c r="O9" s="727"/>
      <c r="P9" s="727"/>
      <c r="Q9" s="727"/>
      <c r="R9" s="727"/>
      <c r="S9" s="727"/>
      <c r="T9" s="727"/>
      <c r="U9" s="727"/>
      <c r="V9" s="727"/>
      <c r="W9" s="265"/>
    </row>
    <row r="10" spans="1:23" ht="15" customHeight="1" x14ac:dyDescent="0.3">
      <c r="A10" s="724"/>
      <c r="B10" s="725"/>
      <c r="C10" s="728"/>
      <c r="D10" s="727"/>
      <c r="E10" s="727"/>
      <c r="F10" s="727"/>
      <c r="G10" s="727"/>
      <c r="H10" s="727"/>
      <c r="I10" s="727"/>
      <c r="J10" s="727"/>
      <c r="K10" s="727"/>
      <c r="L10" s="727"/>
      <c r="M10" s="727"/>
      <c r="N10" s="727"/>
      <c r="O10" s="727"/>
      <c r="P10" s="727"/>
      <c r="Q10" s="727"/>
      <c r="R10" s="727"/>
      <c r="S10" s="727"/>
      <c r="T10" s="727"/>
      <c r="U10" s="727"/>
      <c r="V10" s="727"/>
    </row>
    <row r="11" spans="1:23" ht="15" customHeight="1" x14ac:dyDescent="0.3">
      <c r="A11" s="729" t="s">
        <v>0</v>
      </c>
      <c r="B11" s="729"/>
      <c r="D11" s="265"/>
      <c r="E11" s="265"/>
      <c r="F11" s="265"/>
      <c r="G11" s="265"/>
      <c r="H11" s="265"/>
      <c r="I11" s="265"/>
      <c r="J11" s="265"/>
      <c r="K11" s="265"/>
      <c r="L11" s="265"/>
      <c r="M11" s="265"/>
      <c r="N11" s="265"/>
      <c r="O11" s="265"/>
      <c r="P11" s="265"/>
      <c r="Q11" s="265"/>
      <c r="R11" s="265"/>
      <c r="S11" s="265"/>
      <c r="T11" s="265"/>
      <c r="U11" s="265"/>
      <c r="V11" s="265"/>
    </row>
    <row r="12" spans="1:23" ht="15" customHeight="1" x14ac:dyDescent="0.3">
      <c r="A12" s="730"/>
      <c r="B12" s="730"/>
      <c r="C12" s="266"/>
      <c r="D12" s="266"/>
      <c r="E12" s="266"/>
      <c r="F12" s="266"/>
      <c r="G12" s="266"/>
      <c r="H12" s="266"/>
      <c r="I12" s="266"/>
      <c r="J12" s="266"/>
      <c r="K12" s="266"/>
      <c r="L12" s="266"/>
      <c r="M12" s="266"/>
      <c r="N12" s="266"/>
      <c r="O12" s="266"/>
      <c r="P12" s="266"/>
      <c r="Q12" s="266"/>
      <c r="R12" s="266"/>
      <c r="S12" s="266"/>
      <c r="T12" s="266"/>
      <c r="U12" s="266"/>
      <c r="V12" s="266"/>
      <c r="W12" s="265"/>
    </row>
    <row r="13" spans="1:23" ht="21" customHeight="1" x14ac:dyDescent="0.3">
      <c r="B13" s="267"/>
      <c r="C13" s="717" t="s">
        <v>258</v>
      </c>
      <c r="D13" s="718"/>
      <c r="E13" s="718"/>
      <c r="F13" s="718"/>
      <c r="G13" s="718"/>
      <c r="H13" s="718"/>
      <c r="I13" s="718"/>
      <c r="J13" s="718"/>
      <c r="K13" s="718"/>
      <c r="W13" s="268"/>
    </row>
    <row r="14" spans="1:23" ht="21" customHeight="1" x14ac:dyDescent="0.3">
      <c r="B14" s="269"/>
      <c r="C14" s="719"/>
      <c r="D14" s="720"/>
      <c r="E14" s="720"/>
      <c r="F14" s="720"/>
      <c r="G14" s="720"/>
      <c r="H14" s="720"/>
      <c r="I14" s="720"/>
      <c r="J14" s="720"/>
      <c r="K14" s="720"/>
      <c r="W14" s="270"/>
    </row>
    <row r="15" spans="1:23" s="277" customFormat="1" ht="15" customHeight="1" x14ac:dyDescent="0.3">
      <c r="A15" s="271"/>
      <c r="B15" s="272"/>
      <c r="C15" s="273"/>
      <c r="D15" s="274"/>
      <c r="E15" s="274"/>
      <c r="F15" s="274"/>
      <c r="G15" s="274"/>
      <c r="H15" s="274"/>
      <c r="I15" s="274"/>
      <c r="J15" s="274"/>
      <c r="K15" s="275"/>
      <c r="L15" s="276"/>
      <c r="M15" s="276"/>
      <c r="N15" s="276"/>
      <c r="O15" s="276"/>
      <c r="P15" s="276"/>
      <c r="W15" s="278"/>
    </row>
    <row r="16" spans="1:23" s="277" customFormat="1" ht="15" customHeight="1" x14ac:dyDescent="0.3">
      <c r="A16" s="271"/>
      <c r="B16" s="279" t="s">
        <v>3</v>
      </c>
      <c r="C16" s="273"/>
      <c r="D16" s="731" t="s">
        <v>79</v>
      </c>
      <c r="E16" s="732"/>
      <c r="F16" s="274" t="s">
        <v>259</v>
      </c>
      <c r="G16" s="274"/>
      <c r="H16" s="274"/>
      <c r="I16" s="274"/>
      <c r="J16" s="274"/>
      <c r="K16" s="275"/>
      <c r="L16" s="276"/>
      <c r="M16" s="276"/>
      <c r="N16" s="276"/>
      <c r="O16" s="276"/>
      <c r="P16" s="276"/>
      <c r="W16" s="278"/>
    </row>
    <row r="17" spans="1:23" s="277" customFormat="1" ht="15" customHeight="1" x14ac:dyDescent="0.3">
      <c r="A17" s="271"/>
      <c r="B17" s="272"/>
      <c r="C17" s="273"/>
      <c r="D17" s="733" t="s">
        <v>81</v>
      </c>
      <c r="E17" s="734"/>
      <c r="F17" s="274" t="s">
        <v>260</v>
      </c>
      <c r="G17" s="274"/>
      <c r="H17" s="274"/>
      <c r="I17" s="274"/>
      <c r="J17" s="274"/>
      <c r="K17" s="275"/>
      <c r="L17" s="276"/>
      <c r="M17" s="276"/>
      <c r="N17" s="276"/>
      <c r="O17" s="276"/>
      <c r="P17" s="276"/>
      <c r="W17" s="278"/>
    </row>
    <row r="18" spans="1:23" s="277" customFormat="1" ht="15" customHeight="1" x14ac:dyDescent="0.3">
      <c r="A18" s="271"/>
      <c r="B18" s="272"/>
      <c r="C18" s="273"/>
      <c r="D18" s="274"/>
      <c r="E18" s="274"/>
      <c r="F18" s="274"/>
      <c r="G18" s="274"/>
      <c r="H18" s="274"/>
      <c r="I18" s="274"/>
      <c r="J18" s="274"/>
      <c r="K18" s="275"/>
      <c r="L18" s="276"/>
      <c r="M18" s="276"/>
      <c r="N18" s="276"/>
      <c r="O18" s="276"/>
      <c r="P18" s="276"/>
      <c r="W18" s="278"/>
    </row>
    <row r="19" spans="1:23" s="277" customFormat="1" ht="15" customHeight="1" x14ac:dyDescent="0.3">
      <c r="A19" s="271"/>
      <c r="B19" s="280"/>
      <c r="C19" s="273"/>
      <c r="D19" s="281" t="s">
        <v>261</v>
      </c>
      <c r="E19" s="274"/>
      <c r="F19" s="274"/>
      <c r="G19" s="274"/>
      <c r="H19" s="274"/>
      <c r="I19" s="274"/>
      <c r="J19" s="274"/>
      <c r="K19" s="275"/>
      <c r="L19" s="276"/>
      <c r="M19" s="276"/>
      <c r="N19" s="276"/>
      <c r="O19" s="276"/>
      <c r="P19" s="276"/>
      <c r="Q19" s="282"/>
      <c r="R19" s="282"/>
      <c r="W19" s="278"/>
    </row>
    <row r="20" spans="1:23" s="277" customFormat="1" ht="15" customHeight="1" x14ac:dyDescent="0.3">
      <c r="A20" s="271"/>
      <c r="B20" s="280"/>
      <c r="C20" s="273"/>
      <c r="D20" s="274" t="s">
        <v>262</v>
      </c>
      <c r="E20" s="274"/>
      <c r="F20" s="274"/>
      <c r="G20" s="274"/>
      <c r="H20" s="274"/>
      <c r="I20" s="274"/>
      <c r="J20" s="274"/>
      <c r="K20" s="275"/>
      <c r="L20" s="276"/>
      <c r="M20" s="276"/>
      <c r="N20" s="276"/>
      <c r="O20" s="276"/>
      <c r="P20" s="276"/>
      <c r="Q20" s="282"/>
      <c r="R20" s="282"/>
      <c r="W20" s="278"/>
    </row>
    <row r="21" spans="1:23" s="277" customFormat="1" ht="15" customHeight="1" x14ac:dyDescent="0.3">
      <c r="A21" s="271"/>
      <c r="B21" s="280"/>
      <c r="C21" s="273"/>
      <c r="D21" s="274" t="s">
        <v>263</v>
      </c>
      <c r="E21" s="274"/>
      <c r="F21" s="274"/>
      <c r="G21" s="274"/>
      <c r="H21" s="274"/>
      <c r="I21" s="274"/>
      <c r="J21" s="274"/>
      <c r="K21" s="275"/>
      <c r="L21" s="276"/>
      <c r="M21" s="276"/>
      <c r="N21" s="276"/>
      <c r="O21" s="276"/>
      <c r="P21" s="276"/>
      <c r="Q21" s="282"/>
      <c r="R21" s="282"/>
      <c r="W21" s="278"/>
    </row>
    <row r="22" spans="1:23" s="277" customFormat="1" ht="14.4" x14ac:dyDescent="0.3">
      <c r="A22" s="271"/>
      <c r="B22" s="272"/>
      <c r="C22" s="273"/>
      <c r="D22" s="274"/>
      <c r="E22" s="274"/>
      <c r="F22" s="274"/>
      <c r="G22" s="274"/>
      <c r="H22" s="274"/>
      <c r="I22" s="274"/>
      <c r="J22" s="274"/>
      <c r="K22" s="275"/>
      <c r="L22" s="276"/>
      <c r="M22" s="276"/>
      <c r="N22" s="276"/>
      <c r="O22" s="276"/>
      <c r="P22" s="276"/>
      <c r="Q22" s="283"/>
      <c r="R22" s="282"/>
      <c r="W22" s="278"/>
    </row>
    <row r="23" spans="1:23" s="277" customFormat="1" ht="14.4" x14ac:dyDescent="0.3">
      <c r="A23" s="271"/>
      <c r="B23" s="272"/>
      <c r="C23" s="273"/>
      <c r="D23" s="284" t="s">
        <v>85</v>
      </c>
      <c r="E23" s="284" t="s">
        <v>170</v>
      </c>
      <c r="F23" s="284" t="s">
        <v>264</v>
      </c>
      <c r="G23" s="274"/>
      <c r="H23" s="274"/>
      <c r="I23" s="274"/>
      <c r="J23" s="274"/>
      <c r="K23" s="275"/>
      <c r="L23" s="276"/>
      <c r="M23" s="276"/>
      <c r="N23" s="276"/>
      <c r="O23" s="276"/>
      <c r="P23" s="276"/>
      <c r="Q23" s="285"/>
      <c r="R23" s="282"/>
      <c r="W23" s="278"/>
    </row>
    <row r="24" spans="1:23" s="277" customFormat="1" ht="14.4" x14ac:dyDescent="0.3">
      <c r="A24" s="271"/>
      <c r="C24" s="273"/>
      <c r="D24" s="284" t="s">
        <v>87</v>
      </c>
      <c r="E24" s="284">
        <v>20</v>
      </c>
      <c r="F24" s="284" t="str">
        <f>IF(E24&gt;=40,"pass","fail")</f>
        <v>fail</v>
      </c>
      <c r="G24" s="274" t="s">
        <v>265</v>
      </c>
      <c r="H24" s="274"/>
      <c r="I24" s="274"/>
      <c r="J24" s="274"/>
      <c r="K24" s="275"/>
      <c r="L24" s="276"/>
      <c r="M24" s="276"/>
      <c r="N24" s="276"/>
      <c r="O24" s="276"/>
      <c r="P24" s="276"/>
      <c r="Q24" s="285"/>
      <c r="W24" s="278"/>
    </row>
    <row r="25" spans="1:23" s="277" customFormat="1" ht="14.4" x14ac:dyDescent="0.3">
      <c r="A25" s="271"/>
      <c r="C25" s="273"/>
      <c r="D25" s="284" t="s">
        <v>89</v>
      </c>
      <c r="E25" s="284">
        <v>50</v>
      </c>
      <c r="F25" s="284" t="str">
        <f t="shared" ref="F25:F35" si="0">IF(E25&gt;=40,"pass","fail")</f>
        <v>pass</v>
      </c>
      <c r="G25" s="274"/>
      <c r="H25" s="274"/>
      <c r="I25" s="274"/>
      <c r="J25" s="274"/>
      <c r="K25" s="275"/>
      <c r="L25" s="276"/>
      <c r="M25" s="276"/>
      <c r="N25" s="276"/>
      <c r="O25" s="276"/>
      <c r="P25" s="276"/>
      <c r="Q25" s="286"/>
      <c r="W25" s="278"/>
    </row>
    <row r="26" spans="1:23" s="277" customFormat="1" ht="14.4" x14ac:dyDescent="0.3">
      <c r="A26" s="287"/>
      <c r="C26" s="273"/>
      <c r="D26" s="284" t="s">
        <v>91</v>
      </c>
      <c r="E26" s="284">
        <v>60</v>
      </c>
      <c r="F26" s="284" t="str">
        <f t="shared" si="0"/>
        <v>pass</v>
      </c>
      <c r="G26" s="274"/>
      <c r="H26" s="274"/>
      <c r="I26" s="274"/>
      <c r="J26" s="274"/>
      <c r="K26" s="275"/>
      <c r="L26" s="276"/>
      <c r="M26" s="276"/>
      <c r="N26" s="276"/>
      <c r="O26" s="276"/>
      <c r="P26" s="276"/>
      <c r="Q26" s="285"/>
      <c r="W26" s="278"/>
    </row>
    <row r="27" spans="1:23" s="277" customFormat="1" ht="14.4" x14ac:dyDescent="0.3">
      <c r="A27" s="287"/>
      <c r="C27" s="273"/>
      <c r="D27" s="284" t="s">
        <v>93</v>
      </c>
      <c r="E27" s="284">
        <v>70</v>
      </c>
      <c r="F27" s="284" t="str">
        <f t="shared" si="0"/>
        <v>pass</v>
      </c>
      <c r="G27" s="274"/>
      <c r="H27" s="274"/>
      <c r="I27" s="274"/>
      <c r="J27" s="274"/>
      <c r="K27" s="275"/>
      <c r="L27" s="276"/>
      <c r="M27" s="276"/>
      <c r="N27" s="276"/>
      <c r="O27" s="276"/>
      <c r="P27" s="276"/>
      <c r="Q27" s="285"/>
      <c r="W27" s="278"/>
    </row>
    <row r="28" spans="1:23" s="277" customFormat="1" ht="14.4" x14ac:dyDescent="0.3">
      <c r="C28" s="273"/>
      <c r="D28" s="284" t="s">
        <v>95</v>
      </c>
      <c r="E28" s="284">
        <v>80</v>
      </c>
      <c r="F28" s="284" t="str">
        <f t="shared" si="0"/>
        <v>pass</v>
      </c>
      <c r="G28" s="274"/>
      <c r="H28" s="274"/>
      <c r="I28" s="274"/>
      <c r="J28" s="274"/>
      <c r="K28" s="275"/>
      <c r="L28" s="276"/>
      <c r="M28" s="276"/>
      <c r="N28" s="276"/>
      <c r="O28" s="276"/>
      <c r="P28" s="276"/>
      <c r="Q28" s="285"/>
      <c r="W28" s="288"/>
    </row>
    <row r="29" spans="1:23" s="277" customFormat="1" ht="14.4" x14ac:dyDescent="0.3">
      <c r="C29" s="273"/>
      <c r="D29" s="284" t="s">
        <v>96</v>
      </c>
      <c r="E29" s="284">
        <v>75</v>
      </c>
      <c r="F29" s="284" t="str">
        <f t="shared" si="0"/>
        <v>pass</v>
      </c>
      <c r="G29" s="281"/>
      <c r="H29" s="274"/>
      <c r="I29" s="274"/>
      <c r="J29" s="274"/>
      <c r="K29" s="275"/>
      <c r="L29" s="276"/>
      <c r="M29" s="276"/>
      <c r="N29" s="276"/>
      <c r="O29" s="276"/>
      <c r="P29" s="276"/>
      <c r="Q29" s="285"/>
      <c r="W29" s="288"/>
    </row>
    <row r="30" spans="1:23" s="277" customFormat="1" ht="14.4" x14ac:dyDescent="0.3">
      <c r="C30" s="273"/>
      <c r="D30" s="284" t="s">
        <v>97</v>
      </c>
      <c r="E30" s="284">
        <v>55</v>
      </c>
      <c r="F30" s="284" t="str">
        <f t="shared" si="0"/>
        <v>pass</v>
      </c>
      <c r="G30" s="274"/>
      <c r="H30" s="274"/>
      <c r="I30" s="274"/>
      <c r="J30" s="274"/>
      <c r="K30" s="275"/>
      <c r="L30" s="276"/>
      <c r="M30" s="276"/>
      <c r="N30" s="276"/>
      <c r="O30" s="276"/>
      <c r="P30" s="276"/>
      <c r="Q30" s="286"/>
      <c r="W30" s="288"/>
    </row>
    <row r="31" spans="1:23" s="277" customFormat="1" ht="14.4" x14ac:dyDescent="0.3">
      <c r="A31" s="287"/>
      <c r="C31" s="273"/>
      <c r="D31" s="284" t="s">
        <v>98</v>
      </c>
      <c r="E31" s="284">
        <v>34</v>
      </c>
      <c r="F31" s="284" t="str">
        <f t="shared" si="0"/>
        <v>fail</v>
      </c>
      <c r="G31" s="274"/>
      <c r="H31" s="274"/>
      <c r="I31" s="274"/>
      <c r="J31" s="274"/>
      <c r="K31" s="275"/>
      <c r="L31" s="276"/>
      <c r="M31" s="276"/>
      <c r="N31" s="276"/>
      <c r="O31" s="276"/>
      <c r="P31" s="276"/>
      <c r="Q31" s="285"/>
      <c r="W31" s="278"/>
    </row>
    <row r="32" spans="1:23" s="277" customFormat="1" ht="14.4" x14ac:dyDescent="0.3">
      <c r="A32" s="287"/>
      <c r="C32" s="273"/>
      <c r="D32" s="284" t="s">
        <v>99</v>
      </c>
      <c r="E32" s="284">
        <v>39</v>
      </c>
      <c r="F32" s="284" t="str">
        <f t="shared" si="0"/>
        <v>fail</v>
      </c>
      <c r="G32" s="289"/>
      <c r="H32" s="290"/>
      <c r="I32" s="290"/>
      <c r="J32" s="290"/>
      <c r="K32" s="275"/>
      <c r="L32" s="276"/>
      <c r="M32" s="276"/>
      <c r="N32" s="276"/>
      <c r="O32" s="276"/>
      <c r="P32" s="276"/>
      <c r="Q32" s="286"/>
      <c r="W32" s="278"/>
    </row>
    <row r="33" spans="1:23" s="277" customFormat="1" ht="14.4" x14ac:dyDescent="0.3">
      <c r="A33" s="287"/>
      <c r="C33" s="273"/>
      <c r="D33" s="284" t="s">
        <v>100</v>
      </c>
      <c r="E33" s="284">
        <v>40</v>
      </c>
      <c r="F33" s="284" t="str">
        <f t="shared" si="0"/>
        <v>pass</v>
      </c>
      <c r="G33" s="290"/>
      <c r="H33" s="290"/>
      <c r="I33" s="290"/>
      <c r="J33" s="290"/>
      <c r="K33" s="275"/>
      <c r="L33" s="276"/>
      <c r="M33" s="276"/>
      <c r="N33" s="276"/>
      <c r="O33" s="276"/>
      <c r="P33" s="276"/>
      <c r="Q33" s="285"/>
      <c r="W33" s="278"/>
    </row>
    <row r="34" spans="1:23" s="277" customFormat="1" ht="14.4" x14ac:dyDescent="0.3">
      <c r="A34" s="287"/>
      <c r="C34" s="273"/>
      <c r="D34" s="284" t="s">
        <v>101</v>
      </c>
      <c r="E34" s="284">
        <v>49</v>
      </c>
      <c r="F34" s="284" t="str">
        <f t="shared" si="0"/>
        <v>pass</v>
      </c>
      <c r="G34" s="289"/>
      <c r="H34" s="289"/>
      <c r="I34" s="289"/>
      <c r="J34" s="289"/>
      <c r="K34" s="275"/>
      <c r="L34" s="276"/>
      <c r="M34" s="276"/>
      <c r="N34" s="276"/>
      <c r="O34" s="276"/>
      <c r="P34" s="276"/>
      <c r="Q34" s="285"/>
      <c r="W34" s="278"/>
    </row>
    <row r="35" spans="1:23" s="277" customFormat="1" ht="14.4" x14ac:dyDescent="0.3">
      <c r="A35" s="287"/>
      <c r="C35" s="273"/>
      <c r="D35" s="284" t="s">
        <v>102</v>
      </c>
      <c r="E35" s="284">
        <v>61</v>
      </c>
      <c r="F35" s="284" t="str">
        <f t="shared" si="0"/>
        <v>pass</v>
      </c>
      <c r="G35" s="289"/>
      <c r="H35" s="289"/>
      <c r="I35" s="289"/>
      <c r="J35" s="289"/>
      <c r="K35" s="275"/>
      <c r="L35" s="276"/>
      <c r="M35" s="276"/>
      <c r="N35" s="276"/>
      <c r="O35" s="276"/>
      <c r="P35" s="276"/>
      <c r="Q35" s="285"/>
      <c r="W35" s="278"/>
    </row>
    <row r="36" spans="1:23" s="277" customFormat="1" ht="14.4" x14ac:dyDescent="0.3">
      <c r="A36" s="287"/>
      <c r="C36" s="273"/>
      <c r="D36" s="274"/>
      <c r="E36" s="274"/>
      <c r="F36" s="274"/>
      <c r="G36" s="289"/>
      <c r="H36" s="289"/>
      <c r="I36" s="289"/>
      <c r="J36" s="289"/>
      <c r="K36" s="275"/>
      <c r="L36" s="276"/>
      <c r="M36" s="276"/>
      <c r="N36" s="276"/>
      <c r="O36" s="276"/>
      <c r="P36" s="276"/>
      <c r="Q36" s="285"/>
      <c r="W36" s="278"/>
    </row>
    <row r="37" spans="1:23" s="277" customFormat="1" ht="14.4" x14ac:dyDescent="0.3">
      <c r="A37" s="287"/>
      <c r="C37" s="273"/>
      <c r="D37" s="281"/>
      <c r="E37" s="274"/>
      <c r="F37" s="274"/>
      <c r="G37" s="289"/>
      <c r="H37" s="289"/>
      <c r="I37" s="289"/>
      <c r="J37" s="289"/>
      <c r="K37" s="275"/>
      <c r="L37" s="276"/>
      <c r="M37" s="276"/>
      <c r="N37" s="276"/>
      <c r="O37" s="276"/>
      <c r="P37" s="276"/>
      <c r="Q37" s="286"/>
      <c r="W37" s="278"/>
    </row>
    <row r="38" spans="1:23" s="277" customFormat="1" ht="14.4" x14ac:dyDescent="0.3">
      <c r="C38" s="291"/>
      <c r="D38" s="292"/>
      <c r="E38" s="293"/>
      <c r="F38" s="293"/>
      <c r="G38" s="294"/>
      <c r="H38" s="294"/>
      <c r="I38" s="293"/>
      <c r="J38" s="293"/>
      <c r="K38" s="295"/>
      <c r="L38" s="276"/>
      <c r="M38" s="276"/>
      <c r="N38" s="276"/>
      <c r="O38" s="276"/>
      <c r="P38" s="276"/>
      <c r="Q38" s="285"/>
      <c r="W38" s="288"/>
    </row>
    <row r="39" spans="1:23" s="277" customFormat="1" ht="14.4" x14ac:dyDescent="0.3">
      <c r="C39" s="276"/>
      <c r="D39" s="276"/>
      <c r="E39" s="276"/>
      <c r="F39" s="276"/>
      <c r="G39" s="276"/>
      <c r="H39" s="285"/>
      <c r="N39" s="288"/>
    </row>
    <row r="40" spans="1:23" s="277" customFormat="1" ht="21" customHeight="1" x14ac:dyDescent="0.3">
      <c r="B40" s="296">
        <v>20.100000000000001</v>
      </c>
      <c r="C40" s="717" t="s">
        <v>266</v>
      </c>
      <c r="D40" s="718"/>
      <c r="E40" s="718"/>
      <c r="F40" s="718"/>
      <c r="G40" s="718"/>
      <c r="H40" s="718"/>
      <c r="I40" s="718"/>
      <c r="J40" s="718"/>
      <c r="K40" s="718"/>
      <c r="N40" s="288"/>
    </row>
    <row r="41" spans="1:23" s="277" customFormat="1" ht="21" customHeight="1" x14ac:dyDescent="0.3">
      <c r="B41" s="297"/>
      <c r="C41" s="719"/>
      <c r="D41" s="720"/>
      <c r="E41" s="720"/>
      <c r="F41" s="720"/>
      <c r="G41" s="720"/>
      <c r="H41" s="720"/>
      <c r="I41" s="720"/>
      <c r="J41" s="720"/>
      <c r="K41" s="720"/>
      <c r="N41" s="288"/>
    </row>
    <row r="42" spans="1:23" s="277" customFormat="1" ht="14.4" x14ac:dyDescent="0.3">
      <c r="B42" s="272"/>
      <c r="C42" s="273"/>
      <c r="D42" s="274"/>
      <c r="E42" s="274"/>
      <c r="F42" s="274"/>
      <c r="G42" s="274"/>
      <c r="H42" s="274"/>
      <c r="I42" s="274"/>
      <c r="J42" s="274"/>
      <c r="K42" s="275"/>
      <c r="N42" s="288"/>
    </row>
    <row r="43" spans="1:23" s="277" customFormat="1" ht="15.6" x14ac:dyDescent="0.3">
      <c r="B43" s="279" t="s">
        <v>3</v>
      </c>
      <c r="C43" s="273"/>
      <c r="D43" s="731" t="s">
        <v>79</v>
      </c>
      <c r="E43" s="732"/>
      <c r="F43" s="274" t="s">
        <v>259</v>
      </c>
      <c r="G43" s="274"/>
      <c r="H43" s="274"/>
      <c r="I43" s="274"/>
      <c r="J43" s="274"/>
      <c r="K43" s="275"/>
      <c r="N43" s="288"/>
    </row>
    <row r="44" spans="1:23" s="277" customFormat="1" ht="14.4" x14ac:dyDescent="0.3">
      <c r="B44" s="272"/>
      <c r="C44" s="273"/>
      <c r="D44" s="733" t="s">
        <v>81</v>
      </c>
      <c r="E44" s="734"/>
      <c r="F44" s="274" t="s">
        <v>267</v>
      </c>
      <c r="G44" s="274"/>
      <c r="H44" s="274"/>
      <c r="I44" s="274"/>
      <c r="J44" s="274"/>
      <c r="K44" s="275"/>
      <c r="L44" s="285"/>
      <c r="M44" s="285"/>
      <c r="N44" s="285"/>
      <c r="O44" s="285"/>
      <c r="P44" s="285"/>
      <c r="Q44" s="286"/>
      <c r="W44" s="288"/>
    </row>
    <row r="45" spans="1:23" s="277" customFormat="1" ht="14.4" x14ac:dyDescent="0.3">
      <c r="B45" s="272"/>
      <c r="C45" s="273"/>
      <c r="D45" s="274"/>
      <c r="E45" s="274"/>
      <c r="F45" s="274"/>
      <c r="G45" s="274"/>
      <c r="H45" s="274"/>
      <c r="I45" s="274"/>
      <c r="J45" s="274"/>
      <c r="K45" s="275"/>
      <c r="L45" s="285"/>
      <c r="M45" s="285"/>
      <c r="N45" s="285"/>
      <c r="O45" s="285"/>
      <c r="P45" s="285"/>
      <c r="Q45" s="286"/>
      <c r="W45" s="288"/>
    </row>
    <row r="46" spans="1:23" s="277" customFormat="1" ht="14.4" x14ac:dyDescent="0.3">
      <c r="B46" s="280"/>
      <c r="C46" s="273"/>
      <c r="D46" s="281"/>
      <c r="E46" s="274"/>
      <c r="F46" s="274"/>
      <c r="G46" s="274"/>
      <c r="H46" s="274"/>
      <c r="I46" s="274"/>
      <c r="J46" s="274"/>
      <c r="K46" s="275"/>
      <c r="L46" s="285"/>
      <c r="M46"/>
      <c r="N46"/>
      <c r="O46"/>
      <c r="P46"/>
      <c r="Q46"/>
      <c r="W46" s="288"/>
    </row>
    <row r="47" spans="1:23" s="277" customFormat="1" ht="14.4" x14ac:dyDescent="0.3">
      <c r="B47" s="280"/>
      <c r="C47" s="273"/>
      <c r="D47" s="298" t="s">
        <v>268</v>
      </c>
      <c r="E47" s="298" t="s">
        <v>269</v>
      </c>
      <c r="F47" s="298" t="s">
        <v>270</v>
      </c>
      <c r="G47" s="298" t="s">
        <v>271</v>
      </c>
      <c r="H47" s="298" t="s">
        <v>272</v>
      </c>
      <c r="I47" s="274"/>
      <c r="J47" s="274"/>
      <c r="K47" s="275"/>
      <c r="L47" s="285"/>
      <c r="M47"/>
      <c r="N47"/>
      <c r="O47"/>
      <c r="P47"/>
      <c r="Q47"/>
      <c r="W47" s="288"/>
    </row>
    <row r="48" spans="1:23" s="277" customFormat="1" ht="14.4" x14ac:dyDescent="0.3">
      <c r="B48" s="280"/>
      <c r="C48" s="273"/>
      <c r="D48" s="299">
        <v>11</v>
      </c>
      <c r="E48" s="300">
        <v>11</v>
      </c>
      <c r="F48" s="299">
        <v>11</v>
      </c>
      <c r="G48" s="300" t="b">
        <f>AND(D48=E48,E48=F48,D48=F48)</f>
        <v>1</v>
      </c>
      <c r="H48" s="300" t="b">
        <f>OR(D48=E48,E48=F48,D48=F48)</f>
        <v>1</v>
      </c>
      <c r="I48" s="274"/>
      <c r="J48" s="274"/>
      <c r="K48" s="275"/>
      <c r="L48" s="285"/>
      <c r="M48"/>
      <c r="N48"/>
      <c r="O48"/>
      <c r="P48"/>
      <c r="Q48"/>
      <c r="W48" s="288"/>
    </row>
    <row r="49" spans="1:23" s="277" customFormat="1" ht="14.4" x14ac:dyDescent="0.3">
      <c r="B49" s="272"/>
      <c r="C49" s="273"/>
      <c r="D49" s="299">
        <v>18</v>
      </c>
      <c r="E49" s="300">
        <v>18</v>
      </c>
      <c r="F49" s="299">
        <v>18</v>
      </c>
      <c r="G49" s="300" t="b">
        <f t="shared" ref="G49:G54" si="1">AND(D49=E49,E49=F49,D49=F49)</f>
        <v>1</v>
      </c>
      <c r="H49" s="300" t="b">
        <f t="shared" ref="H49:H55" si="2">OR(D49=E49,E49=F49,D49=F49)</f>
        <v>1</v>
      </c>
      <c r="I49" s="274"/>
      <c r="J49" s="274"/>
      <c r="K49" s="275"/>
      <c r="L49" s="285"/>
      <c r="M49"/>
      <c r="N49"/>
      <c r="O49"/>
      <c r="P49"/>
      <c r="Q49"/>
      <c r="W49" s="288"/>
    </row>
    <row r="50" spans="1:23" s="277" customFormat="1" ht="14.4" x14ac:dyDescent="0.3">
      <c r="B50" s="272"/>
      <c r="C50" s="273"/>
      <c r="D50" s="299">
        <v>44</v>
      </c>
      <c r="E50" s="300">
        <v>42</v>
      </c>
      <c r="F50" s="299">
        <v>44</v>
      </c>
      <c r="G50" s="300" t="b">
        <f t="shared" si="1"/>
        <v>0</v>
      </c>
      <c r="H50" s="300" t="b">
        <f t="shared" si="2"/>
        <v>1</v>
      </c>
      <c r="I50" s="274"/>
      <c r="J50" s="274"/>
      <c r="K50" s="275"/>
      <c r="L50" s="285"/>
      <c r="M50"/>
      <c r="N50"/>
      <c r="O50"/>
      <c r="P50"/>
      <c r="Q50"/>
      <c r="W50" s="288"/>
    </row>
    <row r="51" spans="1:23" s="277" customFormat="1" ht="14.4" x14ac:dyDescent="0.3">
      <c r="C51" s="273"/>
      <c r="D51" s="299">
        <v>30</v>
      </c>
      <c r="E51" s="300">
        <v>30</v>
      </c>
      <c r="F51" s="299">
        <v>30</v>
      </c>
      <c r="G51" s="300" t="b">
        <f t="shared" si="1"/>
        <v>1</v>
      </c>
      <c r="H51" s="300" t="b">
        <f t="shared" si="2"/>
        <v>1</v>
      </c>
      <c r="I51" s="274"/>
      <c r="J51" s="274"/>
      <c r="K51" s="275"/>
      <c r="L51" s="285"/>
      <c r="M51"/>
      <c r="N51"/>
      <c r="O51"/>
      <c r="P51"/>
      <c r="Q51"/>
      <c r="W51" s="288"/>
    </row>
    <row r="52" spans="1:23" s="277" customFormat="1" ht="14.4" x14ac:dyDescent="0.3">
      <c r="C52" s="273"/>
      <c r="D52" s="299">
        <v>41</v>
      </c>
      <c r="E52" s="300">
        <v>41</v>
      </c>
      <c r="F52" s="299">
        <v>41</v>
      </c>
      <c r="G52" s="300" t="b">
        <f t="shared" si="1"/>
        <v>1</v>
      </c>
      <c r="H52" s="300" t="b">
        <f t="shared" si="2"/>
        <v>1</v>
      </c>
      <c r="I52" s="274"/>
      <c r="J52" s="274"/>
      <c r="K52" s="275"/>
      <c r="L52" s="285"/>
      <c r="M52"/>
      <c r="N52"/>
      <c r="O52"/>
      <c r="P52"/>
      <c r="Q52"/>
      <c r="W52" s="288"/>
    </row>
    <row r="53" spans="1:23" s="277" customFormat="1" ht="14.4" x14ac:dyDescent="0.3">
      <c r="C53" s="273"/>
      <c r="D53" s="299">
        <v>23</v>
      </c>
      <c r="E53" s="300">
        <v>23</v>
      </c>
      <c r="F53" s="299">
        <v>20</v>
      </c>
      <c r="G53" s="300" t="b">
        <f t="shared" si="1"/>
        <v>0</v>
      </c>
      <c r="H53" s="300" t="b">
        <f t="shared" si="2"/>
        <v>1</v>
      </c>
      <c r="I53" s="274"/>
      <c r="J53" s="274"/>
      <c r="K53" s="275"/>
      <c r="L53" s="285"/>
      <c r="M53"/>
      <c r="N53"/>
      <c r="O53"/>
      <c r="P53"/>
      <c r="Q53"/>
      <c r="W53" s="288"/>
    </row>
    <row r="54" spans="1:23" s="277" customFormat="1" ht="14.4" x14ac:dyDescent="0.3">
      <c r="C54" s="273"/>
      <c r="D54" s="299">
        <v>32</v>
      </c>
      <c r="E54" s="300">
        <v>32</v>
      </c>
      <c r="F54" s="299">
        <v>32</v>
      </c>
      <c r="G54" s="300" t="b">
        <f t="shared" si="1"/>
        <v>1</v>
      </c>
      <c r="H54" s="300" t="b">
        <f t="shared" si="2"/>
        <v>1</v>
      </c>
      <c r="I54" s="274"/>
      <c r="J54" s="274"/>
      <c r="K54" s="275"/>
      <c r="L54" s="285"/>
      <c r="M54"/>
      <c r="N54"/>
      <c r="O54"/>
      <c r="P54"/>
      <c r="Q54"/>
      <c r="W54" s="288"/>
    </row>
    <row r="55" spans="1:23" s="277" customFormat="1" ht="14.4" x14ac:dyDescent="0.3">
      <c r="C55" s="273"/>
      <c r="D55" s="301">
        <v>31</v>
      </c>
      <c r="E55" s="301">
        <v>32</v>
      </c>
      <c r="F55" s="301">
        <v>33</v>
      </c>
      <c r="G55" s="301" t="b">
        <f t="shared" ref="G55" si="3">OR(D55=E55,E55=F55,D55=F55)</f>
        <v>0</v>
      </c>
      <c r="H55" s="300" t="b">
        <f t="shared" si="2"/>
        <v>0</v>
      </c>
      <c r="I55" s="274"/>
      <c r="J55" s="274"/>
      <c r="K55" s="275"/>
      <c r="L55" s="285"/>
      <c r="M55" s="285"/>
      <c r="N55" s="285"/>
      <c r="O55" s="285"/>
      <c r="P55" s="285"/>
      <c r="Q55" s="285"/>
      <c r="W55" s="288"/>
    </row>
    <row r="56" spans="1:23" s="277" customFormat="1" ht="14.4" x14ac:dyDescent="0.3">
      <c r="C56" s="273"/>
      <c r="D56" s="281"/>
      <c r="E56" s="298"/>
      <c r="F56" s="298"/>
      <c r="G56" s="274"/>
      <c r="H56" s="274"/>
      <c r="I56" s="274"/>
      <c r="J56" s="274"/>
      <c r="K56" s="275"/>
      <c r="L56" s="285"/>
      <c r="M56" s="285"/>
      <c r="N56" s="285"/>
      <c r="O56" s="285"/>
      <c r="P56" s="285"/>
      <c r="Q56" s="285"/>
      <c r="W56" s="288"/>
    </row>
    <row r="57" spans="1:23" s="277" customFormat="1" ht="15" customHeight="1" x14ac:dyDescent="0.3">
      <c r="C57" s="273"/>
      <c r="D57" s="274"/>
      <c r="E57" s="274"/>
      <c r="F57" s="274"/>
      <c r="G57" s="274"/>
      <c r="H57" s="274"/>
      <c r="I57" s="274"/>
      <c r="J57" s="274"/>
      <c r="K57" s="275"/>
      <c r="L57" s="285"/>
      <c r="M57" s="285"/>
      <c r="N57" s="285"/>
      <c r="O57" s="285"/>
      <c r="P57" s="285"/>
      <c r="Q57" s="286"/>
      <c r="W57" s="288"/>
    </row>
    <row r="58" spans="1:23" s="277" customFormat="1" ht="15.6" x14ac:dyDescent="0.3">
      <c r="B58" s="279" t="s">
        <v>3</v>
      </c>
      <c r="C58" s="273"/>
      <c r="D58" s="281" t="s">
        <v>273</v>
      </c>
      <c r="E58" s="274"/>
      <c r="F58" s="274"/>
      <c r="G58" s="274"/>
      <c r="H58" s="274"/>
      <c r="I58" s="274"/>
      <c r="J58" s="274"/>
      <c r="K58" s="275"/>
      <c r="L58" s="285"/>
      <c r="M58" s="285"/>
      <c r="N58" s="285"/>
      <c r="O58" s="285"/>
      <c r="P58" s="285"/>
      <c r="Q58" s="285"/>
      <c r="W58" s="288"/>
    </row>
    <row r="59" spans="1:23" s="277" customFormat="1" ht="14.4" x14ac:dyDescent="0.3">
      <c r="C59" s="273"/>
      <c r="D59" s="274" t="s">
        <v>274</v>
      </c>
      <c r="E59" s="274"/>
      <c r="F59" s="274"/>
      <c r="G59" s="274"/>
      <c r="H59" s="274"/>
      <c r="I59" s="274"/>
      <c r="J59" s="274"/>
      <c r="K59" s="275"/>
      <c r="L59" s="285"/>
      <c r="M59" s="285"/>
      <c r="N59" s="285"/>
      <c r="O59" s="285"/>
      <c r="P59" s="285"/>
      <c r="Q59" s="285"/>
      <c r="W59" s="288"/>
    </row>
    <row r="60" spans="1:23" s="277" customFormat="1" ht="14.4" x14ac:dyDescent="0.3">
      <c r="C60" s="273"/>
      <c r="D60" s="274"/>
      <c r="E60" s="274"/>
      <c r="F60" s="274"/>
      <c r="G60" s="274"/>
      <c r="H60" s="290"/>
      <c r="I60" s="290"/>
      <c r="J60" s="290"/>
      <c r="K60" s="275"/>
      <c r="L60" s="285"/>
      <c r="M60" s="285"/>
      <c r="N60" s="285"/>
      <c r="O60" s="285"/>
      <c r="P60" s="285"/>
      <c r="Q60" s="285"/>
      <c r="W60" s="288"/>
    </row>
    <row r="61" spans="1:23" s="277" customFormat="1" ht="15" customHeight="1" x14ac:dyDescent="0.3">
      <c r="C61" s="273"/>
      <c r="D61" s="298" t="s">
        <v>268</v>
      </c>
      <c r="E61" s="298" t="s">
        <v>269</v>
      </c>
      <c r="F61" s="274"/>
      <c r="G61" s="713" t="s">
        <v>275</v>
      </c>
      <c r="H61" s="713"/>
      <c r="I61" s="713"/>
      <c r="J61" s="713"/>
      <c r="K61" s="302"/>
      <c r="L61" s="285"/>
      <c r="M61" s="285"/>
      <c r="N61" s="285"/>
      <c r="O61" s="285"/>
      <c r="P61" s="285"/>
      <c r="Q61" s="285"/>
      <c r="W61" s="288"/>
    </row>
    <row r="62" spans="1:23" s="277" customFormat="1" ht="14.4" x14ac:dyDescent="0.3">
      <c r="C62" s="273"/>
      <c r="D62" s="303">
        <v>34</v>
      </c>
      <c r="E62" s="303">
        <v>30</v>
      </c>
      <c r="F62" s="274"/>
      <c r="G62" s="713"/>
      <c r="H62" s="713"/>
      <c r="I62" s="713"/>
      <c r="J62" s="713"/>
      <c r="K62" s="302"/>
      <c r="L62" s="285"/>
      <c r="M62" s="285"/>
      <c r="N62" s="285"/>
      <c r="O62" s="285"/>
      <c r="P62" s="285"/>
      <c r="Q62" s="285"/>
      <c r="W62" s="288"/>
    </row>
    <row r="63" spans="1:23" s="277" customFormat="1" ht="14.4" x14ac:dyDescent="0.3">
      <c r="A63" s="304"/>
      <c r="C63" s="273"/>
      <c r="D63" s="299">
        <v>32</v>
      </c>
      <c r="E63" s="299">
        <v>35</v>
      </c>
      <c r="F63" s="274"/>
      <c r="G63" s="305"/>
      <c r="H63" s="289"/>
      <c r="I63" s="289"/>
      <c r="J63" s="289"/>
      <c r="K63" s="275"/>
      <c r="L63" s="285"/>
      <c r="M63" s="285"/>
      <c r="N63" s="285"/>
      <c r="O63" s="285"/>
      <c r="P63" s="285"/>
      <c r="Q63" s="285"/>
      <c r="W63" s="288"/>
    </row>
    <row r="64" spans="1:23" s="277" customFormat="1" ht="14.4" x14ac:dyDescent="0.3">
      <c r="A64" s="304"/>
      <c r="C64" s="273"/>
      <c r="D64" s="303">
        <v>28</v>
      </c>
      <c r="E64" s="303">
        <v>35</v>
      </c>
      <c r="F64" s="274"/>
      <c r="G64" s="274"/>
      <c r="H64" s="289"/>
      <c r="I64" s="289"/>
      <c r="J64" s="289"/>
      <c r="K64" s="275"/>
      <c r="L64" s="285"/>
      <c r="M64" s="285"/>
      <c r="N64" s="285"/>
      <c r="O64" s="285"/>
      <c r="P64" s="285"/>
      <c r="Q64" s="286"/>
      <c r="W64" s="288"/>
    </row>
    <row r="65" spans="1:23" s="277" customFormat="1" ht="15.75" customHeight="1" x14ac:dyDescent="0.3">
      <c r="A65" s="304"/>
      <c r="C65" s="273"/>
      <c r="D65" s="299">
        <v>27</v>
      </c>
      <c r="E65" s="299">
        <v>32</v>
      </c>
      <c r="F65" s="274"/>
      <c r="G65" s="274"/>
      <c r="H65" s="289"/>
      <c r="I65" s="289"/>
      <c r="J65" s="289"/>
      <c r="K65" s="275"/>
      <c r="L65" s="285"/>
      <c r="M65" s="285"/>
      <c r="N65" s="285"/>
      <c r="O65" s="285"/>
      <c r="P65" s="285"/>
      <c r="Q65" s="285"/>
      <c r="W65" s="288"/>
    </row>
    <row r="66" spans="1:23" s="277" customFormat="1" ht="14.4" x14ac:dyDescent="0.3">
      <c r="A66" s="304"/>
      <c r="C66" s="273"/>
      <c r="D66" s="274"/>
      <c r="E66" s="274"/>
      <c r="F66" s="274"/>
      <c r="G66" s="274"/>
      <c r="H66" s="289"/>
      <c r="I66" s="289"/>
      <c r="J66" s="289"/>
      <c r="K66" s="275"/>
      <c r="L66" s="285"/>
      <c r="M66" s="285"/>
      <c r="N66" s="285"/>
      <c r="O66" s="285"/>
      <c r="P66" s="285"/>
      <c r="Q66" s="286"/>
      <c r="W66" s="288"/>
    </row>
    <row r="67" spans="1:23" s="277" customFormat="1" ht="14.4" x14ac:dyDescent="0.3">
      <c r="A67" s="304"/>
      <c r="C67" s="273"/>
      <c r="D67" s="274"/>
      <c r="E67" s="274"/>
      <c r="F67" s="274"/>
      <c r="G67" s="274"/>
      <c r="H67" s="289"/>
      <c r="I67" s="289"/>
      <c r="J67" s="289"/>
      <c r="K67" s="275"/>
      <c r="L67" s="285"/>
      <c r="M67" s="285"/>
      <c r="N67" s="285"/>
      <c r="O67" s="285"/>
      <c r="P67" s="285"/>
      <c r="Q67" s="286"/>
      <c r="W67" s="288"/>
    </row>
    <row r="68" spans="1:23" s="277" customFormat="1" ht="15.6" x14ac:dyDescent="0.3">
      <c r="A68" s="304"/>
      <c r="B68" s="279" t="s">
        <v>3</v>
      </c>
      <c r="C68" s="273"/>
      <c r="D68" s="281" t="s">
        <v>276</v>
      </c>
      <c r="E68" s="274"/>
      <c r="F68" s="274"/>
      <c r="G68" s="274"/>
      <c r="H68" s="289"/>
      <c r="I68" s="289"/>
      <c r="J68" s="289"/>
      <c r="K68" s="275"/>
      <c r="L68" s="285"/>
      <c r="M68" s="285"/>
      <c r="N68" s="285"/>
      <c r="O68" s="285"/>
      <c r="P68" s="285"/>
      <c r="Q68" s="286"/>
      <c r="W68" s="288"/>
    </row>
    <row r="69" spans="1:23" s="277" customFormat="1" ht="14.4" x14ac:dyDescent="0.3">
      <c r="A69" s="304"/>
      <c r="C69" s="273"/>
      <c r="D69" s="274"/>
      <c r="E69" s="274"/>
      <c r="F69" s="274"/>
      <c r="G69" s="274"/>
      <c r="H69" s="289"/>
      <c r="I69" s="289"/>
      <c r="J69" s="289"/>
      <c r="K69" s="275"/>
      <c r="L69" s="285"/>
      <c r="M69" s="285"/>
      <c r="N69" s="285"/>
      <c r="O69" s="285"/>
      <c r="P69" s="285"/>
      <c r="Q69" s="286"/>
      <c r="W69" s="288"/>
    </row>
    <row r="70" spans="1:23" s="277" customFormat="1" ht="14.4" x14ac:dyDescent="0.3">
      <c r="A70" s="304"/>
      <c r="C70" s="273"/>
      <c r="D70" s="306" t="s">
        <v>277</v>
      </c>
      <c r="E70" s="306" t="s">
        <v>268</v>
      </c>
      <c r="F70" s="306" t="s">
        <v>269</v>
      </c>
      <c r="G70" s="274"/>
      <c r="H70" s="307" t="s">
        <v>278</v>
      </c>
      <c r="I70" s="289"/>
      <c r="J70" s="289"/>
      <c r="K70" s="275"/>
      <c r="L70" s="285"/>
      <c r="M70" s="285"/>
      <c r="N70" s="285"/>
      <c r="O70" s="285"/>
      <c r="P70" s="285"/>
      <c r="Q70" s="286"/>
      <c r="W70" s="288"/>
    </row>
    <row r="71" spans="1:23" s="277" customFormat="1" ht="15" customHeight="1" x14ac:dyDescent="0.3">
      <c r="A71" s="304"/>
      <c r="C71" s="273"/>
      <c r="D71" s="308">
        <v>1</v>
      </c>
      <c r="E71" s="303">
        <v>2345</v>
      </c>
      <c r="F71" s="303">
        <v>5</v>
      </c>
      <c r="G71" s="274"/>
      <c r="H71" s="713" t="s">
        <v>279</v>
      </c>
      <c r="I71" s="713"/>
      <c r="J71" s="713"/>
      <c r="K71" s="735"/>
      <c r="L71" s="285"/>
      <c r="M71" s="285"/>
      <c r="N71" s="285"/>
      <c r="O71" s="285"/>
      <c r="P71" s="285"/>
      <c r="Q71" s="286"/>
      <c r="W71" s="288"/>
    </row>
    <row r="72" spans="1:23" s="277" customFormat="1" ht="14.4" x14ac:dyDescent="0.3">
      <c r="A72" s="304"/>
      <c r="C72" s="273"/>
      <c r="D72" s="309">
        <v>2</v>
      </c>
      <c r="E72" s="300">
        <v>5</v>
      </c>
      <c r="F72" s="300">
        <v>3456</v>
      </c>
      <c r="G72" s="274"/>
      <c r="H72" s="713"/>
      <c r="I72" s="713"/>
      <c r="J72" s="713"/>
      <c r="K72" s="735"/>
      <c r="L72" s="285"/>
      <c r="M72" s="285"/>
      <c r="N72" s="285"/>
      <c r="O72" s="285"/>
      <c r="P72" s="285"/>
      <c r="Q72" s="286"/>
      <c r="W72" s="288"/>
    </row>
    <row r="73" spans="1:23" s="277" customFormat="1" ht="14.4" x14ac:dyDescent="0.3">
      <c r="A73" s="304"/>
      <c r="C73" s="273"/>
      <c r="D73" s="309">
        <v>3</v>
      </c>
      <c r="E73" s="303">
        <v>434</v>
      </c>
      <c r="F73" s="303">
        <v>5</v>
      </c>
      <c r="G73" s="274"/>
      <c r="H73" s="310"/>
      <c r="I73" s="289"/>
      <c r="J73" s="289"/>
      <c r="K73" s="275"/>
      <c r="L73" s="285"/>
      <c r="M73" s="285"/>
      <c r="N73" s="285"/>
      <c r="O73" s="285"/>
      <c r="P73" s="285"/>
      <c r="Q73" s="286"/>
      <c r="W73" s="288"/>
    </row>
    <row r="74" spans="1:23" s="277" customFormat="1" ht="14.4" x14ac:dyDescent="0.3">
      <c r="A74" s="304"/>
      <c r="C74" s="273"/>
      <c r="D74" s="311">
        <v>4</v>
      </c>
      <c r="E74" s="300">
        <v>5</v>
      </c>
      <c r="F74" s="300">
        <v>25</v>
      </c>
      <c r="G74" s="274"/>
      <c r="H74" s="289"/>
      <c r="I74" s="289"/>
      <c r="J74" s="289"/>
      <c r="K74" s="275"/>
      <c r="L74" s="285"/>
      <c r="M74" s="285"/>
      <c r="N74" s="285"/>
      <c r="O74" s="285"/>
      <c r="P74" s="285"/>
      <c r="Q74" s="286"/>
      <c r="W74" s="288"/>
    </row>
    <row r="75" spans="1:23" s="277" customFormat="1" ht="14.4" x14ac:dyDescent="0.3">
      <c r="A75" s="304"/>
      <c r="C75" s="273"/>
      <c r="D75" s="289"/>
      <c r="E75" s="289"/>
      <c r="F75" s="289"/>
      <c r="G75" s="289"/>
      <c r="H75" s="289"/>
      <c r="I75" s="289"/>
      <c r="J75" s="289"/>
      <c r="K75" s="275"/>
      <c r="L75" s="285"/>
      <c r="M75" s="285"/>
      <c r="N75" s="285"/>
      <c r="O75" s="285"/>
      <c r="P75" s="285"/>
      <c r="Q75" s="286"/>
      <c r="W75" s="288"/>
    </row>
    <row r="76" spans="1:23" s="277" customFormat="1" ht="14.4" x14ac:dyDescent="0.3">
      <c r="A76" s="304"/>
      <c r="C76" s="273"/>
      <c r="D76" s="289"/>
      <c r="E76" s="289"/>
      <c r="F76" s="289"/>
      <c r="G76" s="289"/>
      <c r="H76" s="289"/>
      <c r="I76" s="289"/>
      <c r="J76" s="289"/>
      <c r="K76" s="275"/>
      <c r="L76" s="285"/>
      <c r="M76" s="285"/>
      <c r="N76" s="285"/>
      <c r="O76" s="285"/>
      <c r="P76" s="285"/>
      <c r="Q76" s="286"/>
      <c r="W76" s="288"/>
    </row>
    <row r="77" spans="1:23" s="277" customFormat="1" ht="14.4" x14ac:dyDescent="0.3">
      <c r="A77" s="304"/>
      <c r="C77" s="291"/>
      <c r="D77" s="292"/>
      <c r="E77" s="293"/>
      <c r="F77" s="293"/>
      <c r="G77" s="294"/>
      <c r="H77" s="294"/>
      <c r="I77" s="293"/>
      <c r="J77" s="293"/>
      <c r="K77" s="295"/>
      <c r="L77" s="285"/>
      <c r="M77" s="285"/>
      <c r="N77" s="285"/>
      <c r="O77" s="285"/>
      <c r="P77" s="285"/>
      <c r="Q77" s="286"/>
      <c r="W77" s="288"/>
    </row>
    <row r="78" spans="1:23" s="277" customFormat="1" ht="14.4" x14ac:dyDescent="0.3">
      <c r="A78" s="304"/>
      <c r="C78" s="312"/>
      <c r="D78" s="313"/>
      <c r="E78" s="314"/>
      <c r="F78" s="312"/>
      <c r="G78" s="312"/>
      <c r="H78" s="315"/>
      <c r="I78" s="315"/>
      <c r="L78" s="285"/>
      <c r="M78" s="285"/>
      <c r="N78" s="285"/>
      <c r="O78" s="285"/>
      <c r="P78" s="285"/>
      <c r="Q78" s="286"/>
      <c r="W78" s="288"/>
    </row>
    <row r="79" spans="1:23" s="277" customFormat="1" ht="21" customHeight="1" x14ac:dyDescent="0.3">
      <c r="A79" s="304"/>
      <c r="B79" s="296">
        <v>20.2</v>
      </c>
      <c r="C79" s="717" t="s">
        <v>280</v>
      </c>
      <c r="D79" s="718"/>
      <c r="E79" s="718"/>
      <c r="F79" s="718"/>
      <c r="G79" s="718"/>
      <c r="H79" s="718"/>
      <c r="I79" s="718"/>
      <c r="J79" s="718"/>
      <c r="K79" s="718"/>
      <c r="L79" s="264"/>
      <c r="M79" s="285"/>
      <c r="N79" s="285"/>
      <c r="O79" s="285"/>
      <c r="P79" s="285"/>
      <c r="Q79" s="285"/>
      <c r="W79" s="288"/>
    </row>
    <row r="80" spans="1:23" s="277" customFormat="1" ht="21" customHeight="1" x14ac:dyDescent="0.3">
      <c r="A80" s="304"/>
      <c r="B80" s="297"/>
      <c r="C80" s="719"/>
      <c r="D80" s="720"/>
      <c r="E80" s="720"/>
      <c r="F80" s="720"/>
      <c r="G80" s="720"/>
      <c r="H80" s="720"/>
      <c r="I80" s="720"/>
      <c r="J80" s="720"/>
      <c r="K80" s="720"/>
      <c r="L80" s="264"/>
      <c r="M80" s="285"/>
      <c r="N80" s="285"/>
      <c r="O80" s="285"/>
      <c r="P80" s="285"/>
      <c r="Q80" s="285"/>
      <c r="W80" s="288"/>
    </row>
    <row r="81" spans="1:24" s="277" customFormat="1" ht="14.4" x14ac:dyDescent="0.3">
      <c r="A81" s="304"/>
      <c r="B81" s="272"/>
      <c r="C81" s="316"/>
      <c r="D81" s="317"/>
      <c r="E81" s="317"/>
      <c r="F81" s="317"/>
      <c r="G81" s="317"/>
      <c r="H81" s="317"/>
      <c r="I81" s="317"/>
      <c r="J81" s="317"/>
      <c r="K81" s="318"/>
      <c r="M81" s="285"/>
      <c r="N81" s="285"/>
      <c r="O81" s="285"/>
      <c r="P81" s="285"/>
      <c r="Q81" s="285"/>
      <c r="W81" s="288"/>
    </row>
    <row r="82" spans="1:24" s="277" customFormat="1" ht="14.4" x14ac:dyDescent="0.3">
      <c r="A82" s="304"/>
      <c r="C82" s="319" t="s">
        <v>281</v>
      </c>
      <c r="D82" s="281" t="s">
        <v>282</v>
      </c>
      <c r="E82" s="274"/>
      <c r="F82" s="274"/>
      <c r="G82" s="274"/>
      <c r="H82" s="274"/>
      <c r="I82" s="274"/>
      <c r="J82" s="274"/>
      <c r="K82" s="275"/>
      <c r="M82" s="285"/>
      <c r="N82" s="285"/>
      <c r="O82" s="285"/>
      <c r="P82" s="285"/>
      <c r="Q82" s="285"/>
      <c r="W82" s="288"/>
    </row>
    <row r="83" spans="1:24" s="277" customFormat="1" ht="14.4" x14ac:dyDescent="0.3">
      <c r="A83" s="304"/>
      <c r="B83" s="272"/>
      <c r="C83" s="319" t="s">
        <v>281</v>
      </c>
      <c r="D83" s="274" t="s">
        <v>283</v>
      </c>
      <c r="E83" s="274"/>
      <c r="F83" s="274"/>
      <c r="G83" s="274"/>
      <c r="H83" s="274"/>
      <c r="I83" s="274"/>
      <c r="J83" s="274"/>
      <c r="K83" s="275"/>
      <c r="M83" s="320" t="s">
        <v>284</v>
      </c>
      <c r="N83" s="321"/>
      <c r="O83" s="321"/>
      <c r="P83" s="321"/>
      <c r="Q83" s="321"/>
      <c r="R83" s="321"/>
      <c r="S83" s="321"/>
      <c r="T83" s="321"/>
      <c r="U83" s="322"/>
      <c r="W83" s="288"/>
    </row>
    <row r="84" spans="1:24" s="277" customFormat="1" ht="14.4" x14ac:dyDescent="0.3">
      <c r="A84" s="304"/>
      <c r="B84" s="272"/>
      <c r="C84" s="319" t="s">
        <v>281</v>
      </c>
      <c r="D84" s="274" t="s">
        <v>285</v>
      </c>
      <c r="E84" s="274"/>
      <c r="F84" s="274"/>
      <c r="G84" s="274"/>
      <c r="H84" s="274"/>
      <c r="I84" s="274"/>
      <c r="J84" s="274"/>
      <c r="K84" s="275"/>
      <c r="M84" s="323"/>
      <c r="N84" s="324"/>
      <c r="O84" s="325"/>
      <c r="P84" s="326"/>
      <c r="Q84" s="326"/>
      <c r="R84" s="327"/>
      <c r="S84" s="327"/>
      <c r="T84" s="328"/>
      <c r="U84" s="329"/>
      <c r="X84" s="288"/>
    </row>
    <row r="85" spans="1:24" s="277" customFormat="1" ht="14.4" x14ac:dyDescent="0.3">
      <c r="A85" s="304"/>
      <c r="B85" s="272"/>
      <c r="C85" s="319" t="s">
        <v>281</v>
      </c>
      <c r="D85" s="274" t="s">
        <v>286</v>
      </c>
      <c r="E85" s="274"/>
      <c r="F85" s="274"/>
      <c r="G85" s="274"/>
      <c r="H85" s="274"/>
      <c r="I85" s="274"/>
      <c r="J85" s="274"/>
      <c r="K85" s="275"/>
      <c r="M85" s="330"/>
      <c r="N85" s="331" t="s">
        <v>287</v>
      </c>
      <c r="O85" s="332"/>
      <c r="P85" s="333"/>
      <c r="Q85" s="333"/>
      <c r="R85" s="334"/>
      <c r="S85" s="334"/>
      <c r="T85" s="335"/>
      <c r="U85" s="336"/>
      <c r="X85" s="288"/>
    </row>
    <row r="86" spans="1:24" s="277" customFormat="1" ht="14.4" x14ac:dyDescent="0.3">
      <c r="A86" s="304"/>
      <c r="B86" s="272"/>
      <c r="C86" s="273"/>
      <c r="D86" s="274"/>
      <c r="E86" s="274"/>
      <c r="F86" s="274"/>
      <c r="G86" s="274"/>
      <c r="H86" s="274"/>
      <c r="I86" s="274"/>
      <c r="J86" s="274"/>
      <c r="K86" s="275"/>
      <c r="M86" s="330"/>
      <c r="N86" s="337" t="s">
        <v>288</v>
      </c>
      <c r="O86" s="332"/>
      <c r="P86" s="333"/>
      <c r="Q86" s="333"/>
      <c r="R86" s="334"/>
      <c r="S86" s="334"/>
      <c r="T86" s="335"/>
      <c r="U86" s="336"/>
      <c r="X86" s="288"/>
    </row>
    <row r="87" spans="1:24" s="277" customFormat="1" ht="15.6" x14ac:dyDescent="0.3">
      <c r="A87" s="304"/>
      <c r="B87" s="279" t="s">
        <v>3</v>
      </c>
      <c r="C87" s="273"/>
      <c r="D87" s="281" t="s">
        <v>289</v>
      </c>
      <c r="E87" s="274"/>
      <c r="F87" s="274"/>
      <c r="G87" s="274"/>
      <c r="H87" s="274"/>
      <c r="I87" s="274"/>
      <c r="J87" s="274"/>
      <c r="K87" s="275"/>
      <c r="M87" s="330"/>
      <c r="N87" s="337"/>
      <c r="O87" s="332"/>
      <c r="P87" s="333"/>
      <c r="Q87" s="333"/>
      <c r="R87" s="334"/>
      <c r="S87" s="334"/>
      <c r="T87" s="335"/>
      <c r="U87" s="336"/>
      <c r="X87" s="288"/>
    </row>
    <row r="88" spans="1:24" s="277" customFormat="1" ht="14.4" x14ac:dyDescent="0.3">
      <c r="A88" s="304"/>
      <c r="B88" s="272"/>
      <c r="C88" s="273"/>
      <c r="D88" s="274"/>
      <c r="E88" s="274"/>
      <c r="F88" s="274"/>
      <c r="G88" s="274"/>
      <c r="H88" s="274"/>
      <c r="I88" s="274"/>
      <c r="J88" s="274"/>
      <c r="K88" s="275"/>
      <c r="M88" s="338"/>
      <c r="N88" s="281"/>
      <c r="O88" s="274"/>
      <c r="P88" s="715" t="s">
        <v>290</v>
      </c>
      <c r="Q88" s="716"/>
      <c r="R88" s="333"/>
      <c r="S88" s="334"/>
      <c r="T88" s="334"/>
      <c r="U88" s="336"/>
      <c r="X88" s="288"/>
    </row>
    <row r="89" spans="1:24" s="277" customFormat="1" ht="14.4" x14ac:dyDescent="0.3">
      <c r="A89" s="304"/>
      <c r="B89" s="280"/>
      <c r="C89" s="273"/>
      <c r="D89" s="339" t="s">
        <v>85</v>
      </c>
      <c r="E89" s="340" t="s">
        <v>170</v>
      </c>
      <c r="F89" s="341" t="s">
        <v>264</v>
      </c>
      <c r="G89" s="274"/>
      <c r="H89" s="274"/>
      <c r="I89" s="274"/>
      <c r="J89" s="274"/>
      <c r="K89" s="275"/>
      <c r="M89" s="338"/>
      <c r="N89" s="342" t="s">
        <v>291</v>
      </c>
      <c r="O89" s="343" t="s">
        <v>292</v>
      </c>
      <c r="P89" s="342" t="s">
        <v>293</v>
      </c>
      <c r="Q89" s="343" t="s">
        <v>294</v>
      </c>
      <c r="R89" s="333"/>
      <c r="S89" s="342" t="s">
        <v>291</v>
      </c>
      <c r="T89" s="343" t="s">
        <v>292</v>
      </c>
      <c r="U89" s="344"/>
      <c r="X89" s="288"/>
    </row>
    <row r="90" spans="1:24" s="277" customFormat="1" ht="14.4" x14ac:dyDescent="0.3">
      <c r="A90" s="304"/>
      <c r="B90" s="345"/>
      <c r="C90" s="273"/>
      <c r="D90" s="346" t="s">
        <v>87</v>
      </c>
      <c r="E90" s="303">
        <v>45</v>
      </c>
      <c r="F90" s="347"/>
      <c r="G90" s="274"/>
      <c r="H90" s="274"/>
      <c r="I90" s="274"/>
      <c r="J90" s="274"/>
      <c r="K90" s="275"/>
      <c r="M90" s="338"/>
      <c r="N90" s="348" t="s">
        <v>33</v>
      </c>
      <c r="O90" s="349" t="s">
        <v>295</v>
      </c>
      <c r="P90" s="350" t="s">
        <v>296</v>
      </c>
      <c r="Q90" s="349" t="s">
        <v>297</v>
      </c>
      <c r="R90" s="333"/>
      <c r="S90" s="348" t="s">
        <v>33</v>
      </c>
      <c r="T90" s="349">
        <v>65</v>
      </c>
      <c r="U90" s="349"/>
      <c r="X90" s="288"/>
    </row>
    <row r="91" spans="1:24" s="277" customFormat="1" ht="14.4" x14ac:dyDescent="0.3">
      <c r="A91" s="304"/>
      <c r="B91" s="345"/>
      <c r="C91" s="273"/>
      <c r="D91" s="346" t="s">
        <v>89</v>
      </c>
      <c r="E91" s="303">
        <v>50</v>
      </c>
      <c r="F91" s="347"/>
      <c r="G91" s="274"/>
      <c r="H91" s="274"/>
      <c r="I91" s="274"/>
      <c r="J91" s="274"/>
      <c r="K91" s="275"/>
      <c r="M91" s="338"/>
      <c r="N91" s="351" t="s">
        <v>34</v>
      </c>
      <c r="O91" s="352" t="s">
        <v>298</v>
      </c>
      <c r="P91" s="353" t="s">
        <v>299</v>
      </c>
      <c r="Q91" s="352" t="s">
        <v>300</v>
      </c>
      <c r="R91" s="333"/>
      <c r="S91" s="351" t="s">
        <v>34</v>
      </c>
      <c r="T91" s="352">
        <v>55</v>
      </c>
      <c r="U91" s="352"/>
      <c r="X91" s="288"/>
    </row>
    <row r="92" spans="1:24" s="277" customFormat="1" ht="14.4" x14ac:dyDescent="0.3">
      <c r="A92" s="304"/>
      <c r="C92" s="273"/>
      <c r="D92" s="346" t="s">
        <v>91</v>
      </c>
      <c r="E92" s="303">
        <v>60</v>
      </c>
      <c r="F92" s="347"/>
      <c r="G92" s="274"/>
      <c r="H92" s="274"/>
      <c r="I92" s="274"/>
      <c r="J92" s="274"/>
      <c r="K92" s="275"/>
      <c r="M92" s="338"/>
      <c r="N92" s="348" t="s">
        <v>35</v>
      </c>
      <c r="O92" s="349" t="s">
        <v>301</v>
      </c>
      <c r="P92" s="350" t="s">
        <v>302</v>
      </c>
      <c r="Q92" s="349" t="s">
        <v>300</v>
      </c>
      <c r="R92" s="333"/>
      <c r="S92" s="348" t="s">
        <v>35</v>
      </c>
      <c r="T92" s="349">
        <v>45</v>
      </c>
      <c r="U92" s="349"/>
      <c r="W92" s="288"/>
    </row>
    <row r="93" spans="1:24" s="277" customFormat="1" ht="14.4" x14ac:dyDescent="0.3">
      <c r="A93" s="304"/>
      <c r="C93" s="273"/>
      <c r="D93" s="346" t="s">
        <v>93</v>
      </c>
      <c r="E93" s="303">
        <v>70</v>
      </c>
      <c r="F93" s="347"/>
      <c r="G93" s="274"/>
      <c r="H93" s="274"/>
      <c r="I93" s="274"/>
      <c r="J93" s="274"/>
      <c r="K93" s="275"/>
      <c r="M93" s="338"/>
      <c r="N93" s="351" t="s">
        <v>36</v>
      </c>
      <c r="O93" s="352" t="s">
        <v>303</v>
      </c>
      <c r="P93" s="353" t="s">
        <v>304</v>
      </c>
      <c r="Q93" s="352" t="s">
        <v>300</v>
      </c>
      <c r="R93" s="333"/>
      <c r="S93" s="351" t="s">
        <v>36</v>
      </c>
      <c r="T93" s="352">
        <v>40</v>
      </c>
      <c r="U93" s="352"/>
      <c r="W93" s="288"/>
    </row>
    <row r="94" spans="1:24" s="277" customFormat="1" ht="14.4" x14ac:dyDescent="0.3">
      <c r="A94" s="304"/>
      <c r="C94" s="273"/>
      <c r="D94" s="346" t="s">
        <v>95</v>
      </c>
      <c r="E94" s="303">
        <v>65</v>
      </c>
      <c r="F94" s="347"/>
      <c r="G94" s="274"/>
      <c r="H94" s="274"/>
      <c r="I94" s="274"/>
      <c r="J94" s="274"/>
      <c r="K94" s="275"/>
      <c r="M94" s="338"/>
      <c r="N94" s="354" t="s">
        <v>38</v>
      </c>
      <c r="O94" s="355" t="s">
        <v>305</v>
      </c>
      <c r="P94" s="356" t="s">
        <v>306</v>
      </c>
      <c r="Q94" s="355" t="s">
        <v>297</v>
      </c>
      <c r="R94" s="333"/>
      <c r="S94" s="354" t="s">
        <v>38</v>
      </c>
      <c r="T94" s="355">
        <v>40</v>
      </c>
      <c r="U94" s="355"/>
      <c r="W94" s="288"/>
    </row>
    <row r="95" spans="1:24" s="277" customFormat="1" ht="14.4" x14ac:dyDescent="0.3">
      <c r="A95" s="304"/>
      <c r="C95" s="273"/>
      <c r="D95" s="346" t="s">
        <v>96</v>
      </c>
      <c r="E95" s="303">
        <v>75</v>
      </c>
      <c r="F95" s="347"/>
      <c r="G95" s="274"/>
      <c r="H95" s="274"/>
      <c r="I95" s="274"/>
      <c r="J95" s="274"/>
      <c r="K95" s="275"/>
      <c r="M95" s="338"/>
      <c r="N95" s="333"/>
      <c r="O95" s="357"/>
      <c r="P95" s="332"/>
      <c r="Q95" s="333"/>
      <c r="R95" s="333"/>
      <c r="S95" s="334"/>
      <c r="T95" s="334"/>
      <c r="U95" s="336"/>
      <c r="W95" s="288"/>
    </row>
    <row r="96" spans="1:24" s="277" customFormat="1" ht="14.4" x14ac:dyDescent="0.3">
      <c r="A96" s="304"/>
      <c r="C96" s="273"/>
      <c r="D96" s="346" t="s">
        <v>97</v>
      </c>
      <c r="E96" s="303">
        <v>55</v>
      </c>
      <c r="F96" s="347"/>
      <c r="G96" s="274"/>
      <c r="H96" s="274"/>
      <c r="I96" s="274"/>
      <c r="J96" s="274"/>
      <c r="K96" s="275"/>
      <c r="M96" s="358"/>
      <c r="N96" s="359"/>
      <c r="O96" s="360"/>
      <c r="P96" s="361"/>
      <c r="Q96" s="361"/>
      <c r="R96" s="362"/>
      <c r="S96" s="362"/>
      <c r="T96" s="363"/>
      <c r="U96" s="364"/>
      <c r="W96" s="288"/>
    </row>
    <row r="97" spans="1:23" s="277" customFormat="1" ht="14.4" x14ac:dyDescent="0.3">
      <c r="A97" s="304"/>
      <c r="C97" s="273"/>
      <c r="D97" s="346" t="s">
        <v>98</v>
      </c>
      <c r="E97" s="303">
        <v>34</v>
      </c>
      <c r="F97" s="347"/>
      <c r="G97" s="274"/>
      <c r="H97" s="274"/>
      <c r="I97" s="274"/>
      <c r="J97" s="274"/>
      <c r="K97" s="275"/>
      <c r="M97" s="285"/>
      <c r="N97" s="285"/>
      <c r="O97" s="285"/>
      <c r="P97" s="285"/>
      <c r="Q97" s="285"/>
      <c r="W97" s="288"/>
    </row>
    <row r="98" spans="1:23" s="277" customFormat="1" ht="14.4" x14ac:dyDescent="0.3">
      <c r="A98" s="304"/>
      <c r="C98" s="273"/>
      <c r="D98" s="346" t="s">
        <v>99</v>
      </c>
      <c r="E98" s="303">
        <v>39</v>
      </c>
      <c r="F98" s="347"/>
      <c r="G98" s="274"/>
      <c r="H98" s="714" t="str">
        <f>IF(ISTEXT(F96),IF(ISERR(F94),"Incorrect",IF(AND(F99="D",F96="B",F94="B"),"Correct","Incorrect"))," ")</f>
        <v xml:space="preserve"> </v>
      </c>
      <c r="I98" s="714"/>
      <c r="J98" s="714"/>
      <c r="K98" s="275"/>
      <c r="M98" s="285"/>
      <c r="N98" s="285"/>
      <c r="O98" s="285"/>
      <c r="P98" s="285"/>
      <c r="Q98" s="285"/>
      <c r="W98" s="288"/>
    </row>
    <row r="99" spans="1:23" s="277" customFormat="1" ht="14.4" x14ac:dyDescent="0.3">
      <c r="A99" s="304"/>
      <c r="C99" s="273"/>
      <c r="D99" s="346" t="s">
        <v>100</v>
      </c>
      <c r="E99" s="303">
        <v>40</v>
      </c>
      <c r="F99" s="347"/>
      <c r="G99" s="274"/>
      <c r="H99" s="274"/>
      <c r="I99" s="274"/>
      <c r="J99" s="274"/>
      <c r="K99" s="275"/>
      <c r="M99" s="285"/>
      <c r="N99" s="285"/>
      <c r="O99" s="285"/>
      <c r="P99" s="285"/>
      <c r="Q99" s="285"/>
      <c r="W99" s="288"/>
    </row>
    <row r="100" spans="1:23" s="277" customFormat="1" ht="14.4" x14ac:dyDescent="0.3">
      <c r="A100" s="304"/>
      <c r="C100" s="273"/>
      <c r="D100" s="346" t="s">
        <v>101</v>
      </c>
      <c r="E100" s="303">
        <v>49</v>
      </c>
      <c r="F100" s="347"/>
      <c r="G100" s="274"/>
      <c r="H100" s="274"/>
      <c r="I100" s="274"/>
      <c r="J100" s="274"/>
      <c r="K100" s="275"/>
      <c r="M100" s="285"/>
      <c r="N100" s="285"/>
      <c r="O100" s="285"/>
      <c r="P100" s="285"/>
      <c r="Q100" s="285"/>
      <c r="W100" s="288"/>
    </row>
    <row r="101" spans="1:23" s="277" customFormat="1" ht="14.4" x14ac:dyDescent="0.3">
      <c r="A101" s="304"/>
      <c r="C101" s="273"/>
      <c r="D101" s="346" t="s">
        <v>102</v>
      </c>
      <c r="E101" s="303">
        <v>61</v>
      </c>
      <c r="F101" s="347"/>
      <c r="G101" s="274"/>
      <c r="H101" s="274"/>
      <c r="I101" s="274"/>
      <c r="J101" s="274"/>
      <c r="K101" s="275"/>
      <c r="M101" s="285"/>
      <c r="N101" s="285"/>
      <c r="O101" s="285"/>
      <c r="P101" s="285"/>
      <c r="Q101" s="285"/>
      <c r="W101" s="288"/>
    </row>
    <row r="102" spans="1:23" s="277" customFormat="1" ht="14.4" x14ac:dyDescent="0.3">
      <c r="A102" s="304"/>
      <c r="C102" s="273"/>
      <c r="D102" s="274"/>
      <c r="E102" s="274"/>
      <c r="F102" s="274"/>
      <c r="G102" s="274"/>
      <c r="H102" s="274"/>
      <c r="I102" s="274"/>
      <c r="J102" s="274"/>
      <c r="K102" s="275"/>
      <c r="M102" s="285"/>
      <c r="N102" s="285"/>
      <c r="O102" s="285"/>
      <c r="P102" s="285"/>
      <c r="Q102" s="285"/>
      <c r="W102" s="288"/>
    </row>
    <row r="103" spans="1:23" s="277" customFormat="1" ht="14.4" x14ac:dyDescent="0.3">
      <c r="A103" s="304"/>
      <c r="C103" s="273"/>
      <c r="D103" s="274"/>
      <c r="E103" s="274"/>
      <c r="F103" s="274"/>
      <c r="G103" s="274"/>
      <c r="H103" s="274"/>
      <c r="I103" s="274"/>
      <c r="J103" s="274"/>
      <c r="K103" s="275"/>
      <c r="M103" s="285"/>
      <c r="N103" s="285"/>
      <c r="O103" s="285"/>
      <c r="P103" s="285"/>
      <c r="Q103" s="285"/>
      <c r="W103" s="288"/>
    </row>
    <row r="104" spans="1:23" s="277" customFormat="1" ht="14.4" x14ac:dyDescent="0.3">
      <c r="A104" s="304"/>
      <c r="C104" s="291"/>
      <c r="D104" s="293"/>
      <c r="E104" s="293"/>
      <c r="F104" s="293"/>
      <c r="G104" s="293"/>
      <c r="H104" s="293"/>
      <c r="I104" s="293"/>
      <c r="J104" s="293"/>
      <c r="K104" s="295"/>
      <c r="M104" s="285"/>
      <c r="N104" s="285"/>
      <c r="O104" s="285"/>
      <c r="P104" s="285"/>
      <c r="Q104" s="285"/>
      <c r="W104" s="288"/>
    </row>
    <row r="105" spans="1:23" s="277" customFormat="1" ht="14.4" x14ac:dyDescent="0.3">
      <c r="A105" s="304"/>
      <c r="C105" s="312"/>
      <c r="D105" s="313"/>
      <c r="E105" s="314"/>
      <c r="F105" s="312"/>
      <c r="G105" s="312"/>
      <c r="H105" s="315"/>
      <c r="I105" s="315"/>
      <c r="M105" s="285"/>
      <c r="N105" s="285"/>
      <c r="O105" s="285"/>
      <c r="P105" s="285"/>
      <c r="Q105" s="285"/>
      <c r="W105" s="288"/>
    </row>
    <row r="106" spans="1:23" s="277" customFormat="1" ht="21" customHeight="1" x14ac:dyDescent="0.3">
      <c r="A106" s="304"/>
      <c r="B106" s="296">
        <v>20.3</v>
      </c>
      <c r="C106" s="717" t="s">
        <v>280</v>
      </c>
      <c r="D106" s="718"/>
      <c r="E106" s="718"/>
      <c r="F106" s="718"/>
      <c r="G106" s="718"/>
      <c r="H106" s="718"/>
      <c r="I106" s="718"/>
      <c r="J106" s="718"/>
      <c r="K106" s="718"/>
      <c r="M106" s="285"/>
      <c r="N106" s="285"/>
      <c r="O106" s="285"/>
      <c r="P106" s="285"/>
      <c r="Q106" s="285"/>
      <c r="W106" s="288"/>
    </row>
    <row r="107" spans="1:23" s="277" customFormat="1" ht="21" customHeight="1" x14ac:dyDescent="0.3">
      <c r="A107" s="304"/>
      <c r="B107" s="297"/>
      <c r="C107" s="719"/>
      <c r="D107" s="720"/>
      <c r="E107" s="720"/>
      <c r="F107" s="720"/>
      <c r="G107" s="720"/>
      <c r="H107" s="720"/>
      <c r="I107" s="720"/>
      <c r="J107" s="720"/>
      <c r="K107" s="720"/>
      <c r="M107" s="285"/>
      <c r="N107" s="285"/>
      <c r="O107" s="285"/>
      <c r="P107" s="285"/>
      <c r="Q107" s="286"/>
      <c r="W107" s="288"/>
    </row>
    <row r="108" spans="1:23" s="277" customFormat="1" ht="14.4" x14ac:dyDescent="0.3">
      <c r="A108" s="304"/>
      <c r="B108" s="272"/>
      <c r="C108" s="316"/>
      <c r="D108" s="317"/>
      <c r="E108" s="317"/>
      <c r="F108" s="317"/>
      <c r="G108" s="317"/>
      <c r="H108" s="317"/>
      <c r="I108" s="317"/>
      <c r="J108" s="317"/>
      <c r="K108" s="318"/>
      <c r="M108" s="285"/>
      <c r="N108" s="285"/>
      <c r="O108" s="285"/>
      <c r="P108" s="285"/>
      <c r="Q108" s="285"/>
      <c r="W108" s="288"/>
    </row>
    <row r="109" spans="1:23" s="277" customFormat="1" ht="14.4" x14ac:dyDescent="0.3">
      <c r="A109" s="304"/>
      <c r="B109" s="272"/>
      <c r="C109" s="319" t="s">
        <v>281</v>
      </c>
      <c r="D109" s="281" t="s">
        <v>282</v>
      </c>
      <c r="E109" s="274"/>
      <c r="F109" s="274"/>
      <c r="G109" s="274"/>
      <c r="H109" s="274"/>
      <c r="I109" s="274"/>
      <c r="J109" s="274"/>
      <c r="K109" s="275"/>
      <c r="M109" s="285"/>
      <c r="N109" s="285"/>
      <c r="O109" s="285"/>
      <c r="P109" s="285"/>
      <c r="Q109" s="286"/>
      <c r="W109" s="288"/>
    </row>
    <row r="110" spans="1:23" s="277" customFormat="1" ht="15" customHeight="1" x14ac:dyDescent="0.3">
      <c r="A110" s="304"/>
      <c r="B110" s="272"/>
      <c r="C110" s="319" t="s">
        <v>281</v>
      </c>
      <c r="D110" s="274" t="s">
        <v>283</v>
      </c>
      <c r="E110" s="274"/>
      <c r="F110" s="274"/>
      <c r="G110" s="274"/>
      <c r="H110" s="274"/>
      <c r="I110" s="274"/>
      <c r="J110" s="274"/>
      <c r="K110" s="275"/>
      <c r="M110" s="285"/>
      <c r="N110" s="285"/>
      <c r="O110" s="285"/>
      <c r="P110" s="285"/>
      <c r="Q110" s="285"/>
      <c r="W110" s="288"/>
    </row>
    <row r="111" spans="1:23" s="277" customFormat="1" ht="14.4" x14ac:dyDescent="0.3">
      <c r="A111" s="304"/>
      <c r="B111" s="272"/>
      <c r="C111" s="319" t="s">
        <v>281</v>
      </c>
      <c r="D111" s="274" t="s">
        <v>285</v>
      </c>
      <c r="E111" s="274"/>
      <c r="F111" s="274"/>
      <c r="G111" s="274"/>
      <c r="H111" s="274"/>
      <c r="I111" s="274"/>
      <c r="J111" s="274"/>
      <c r="K111" s="275"/>
      <c r="M111" s="320" t="s">
        <v>307</v>
      </c>
      <c r="N111" s="365"/>
      <c r="O111" s="365"/>
      <c r="P111" s="365"/>
      <c r="Q111" s="365"/>
      <c r="R111" s="365"/>
      <c r="S111" s="365"/>
      <c r="T111" s="365"/>
      <c r="U111" s="366"/>
      <c r="W111" s="288"/>
    </row>
    <row r="112" spans="1:23" s="277" customFormat="1" ht="14.4" x14ac:dyDescent="0.3">
      <c r="A112" s="304"/>
      <c r="B112" s="272"/>
      <c r="C112" s="319" t="s">
        <v>281</v>
      </c>
      <c r="D112" s="274" t="s">
        <v>286</v>
      </c>
      <c r="E112" s="274"/>
      <c r="F112" s="274"/>
      <c r="G112" s="274"/>
      <c r="H112" s="274"/>
      <c r="I112" s="274"/>
      <c r="J112" s="274"/>
      <c r="K112" s="275"/>
      <c r="M112" s="323"/>
      <c r="N112" s="324"/>
      <c r="O112" s="325"/>
      <c r="P112" s="326"/>
      <c r="Q112" s="326"/>
      <c r="R112" s="327"/>
      <c r="S112" s="327"/>
      <c r="T112" s="328"/>
      <c r="U112" s="329"/>
      <c r="W112" s="288"/>
    </row>
    <row r="113" spans="1:23" s="277" customFormat="1" ht="14.4" x14ac:dyDescent="0.3">
      <c r="A113" s="304"/>
      <c r="B113" s="272"/>
      <c r="C113" s="273"/>
      <c r="D113" s="274"/>
      <c r="E113" s="274"/>
      <c r="F113" s="274"/>
      <c r="G113" s="274"/>
      <c r="H113" s="274"/>
      <c r="I113" s="274"/>
      <c r="J113" s="274"/>
      <c r="K113" s="275"/>
      <c r="M113" s="330"/>
      <c r="N113" s="331" t="s">
        <v>287</v>
      </c>
      <c r="O113" s="332"/>
      <c r="P113" s="333"/>
      <c r="Q113" s="333"/>
      <c r="R113" s="334"/>
      <c r="S113" s="334"/>
      <c r="T113" s="335"/>
      <c r="U113" s="336"/>
      <c r="W113" s="288"/>
    </row>
    <row r="114" spans="1:23" s="277" customFormat="1" ht="15.6" x14ac:dyDescent="0.3">
      <c r="A114" s="304"/>
      <c r="B114" s="279" t="s">
        <v>3</v>
      </c>
      <c r="C114" s="273"/>
      <c r="D114" s="281" t="s">
        <v>308</v>
      </c>
      <c r="E114" s="274"/>
      <c r="F114" s="274"/>
      <c r="G114" s="274"/>
      <c r="H114" s="274"/>
      <c r="I114" s="274"/>
      <c r="J114" s="274"/>
      <c r="K114" s="275"/>
      <c r="M114" s="330"/>
      <c r="N114" s="337" t="s">
        <v>288</v>
      </c>
      <c r="O114" s="274"/>
      <c r="P114" s="274"/>
      <c r="Q114" s="333"/>
      <c r="R114" s="334"/>
      <c r="S114" s="334"/>
      <c r="T114" s="335"/>
      <c r="U114" s="336"/>
      <c r="W114" s="288"/>
    </row>
    <row r="115" spans="1:23" s="277" customFormat="1" ht="14.4" x14ac:dyDescent="0.3">
      <c r="A115" s="304"/>
      <c r="B115" s="272"/>
      <c r="C115" s="273"/>
      <c r="D115" s="274"/>
      <c r="E115" s="274"/>
      <c r="F115" s="274"/>
      <c r="G115" s="274"/>
      <c r="H115" s="274"/>
      <c r="I115" s="274"/>
      <c r="J115" s="274"/>
      <c r="K115" s="275"/>
      <c r="M115" s="330"/>
      <c r="N115" s="337"/>
      <c r="O115" s="274"/>
      <c r="P115" s="274"/>
      <c r="Q115" s="333"/>
      <c r="R115" s="334"/>
      <c r="S115" s="334"/>
      <c r="T115" s="335"/>
      <c r="U115" s="336"/>
      <c r="W115" s="288"/>
    </row>
    <row r="116" spans="1:23" s="277" customFormat="1" ht="14.4" x14ac:dyDescent="0.3">
      <c r="A116" s="304"/>
      <c r="B116" s="272"/>
      <c r="C116" s="273"/>
      <c r="D116" s="339" t="s">
        <v>85</v>
      </c>
      <c r="E116" s="339" t="s">
        <v>170</v>
      </c>
      <c r="F116" s="339" t="s">
        <v>264</v>
      </c>
      <c r="G116" s="367" t="s">
        <v>309</v>
      </c>
      <c r="H116" s="274"/>
      <c r="I116" s="274"/>
      <c r="J116" s="274"/>
      <c r="K116" s="275"/>
      <c r="M116" s="330"/>
      <c r="N116" s="342" t="s">
        <v>291</v>
      </c>
      <c r="O116" s="368" t="s">
        <v>309</v>
      </c>
      <c r="P116" s="369" t="s">
        <v>290</v>
      </c>
      <c r="Q116" s="333"/>
      <c r="R116" s="370"/>
      <c r="S116" s="370"/>
      <c r="T116" s="335"/>
      <c r="U116" s="336"/>
      <c r="W116" s="288"/>
    </row>
    <row r="117" spans="1:23" s="277" customFormat="1" ht="14.4" x14ac:dyDescent="0.3">
      <c r="A117" s="304"/>
      <c r="B117" s="280"/>
      <c r="C117" s="273"/>
      <c r="D117" s="346" t="s">
        <v>87</v>
      </c>
      <c r="E117" s="303">
        <v>45</v>
      </c>
      <c r="F117" s="371" t="s">
        <v>35</v>
      </c>
      <c r="G117" s="372"/>
      <c r="H117" s="274"/>
      <c r="I117" s="274"/>
      <c r="J117" s="274"/>
      <c r="K117" s="275"/>
      <c r="M117" s="330"/>
      <c r="N117" s="373" t="s">
        <v>310</v>
      </c>
      <c r="O117" s="275" t="s">
        <v>311</v>
      </c>
      <c r="P117" s="275" t="s">
        <v>312</v>
      </c>
      <c r="Q117" s="333"/>
      <c r="R117" s="370"/>
      <c r="S117" s="370"/>
      <c r="T117" s="335"/>
      <c r="U117" s="336"/>
      <c r="W117" s="288"/>
    </row>
    <row r="118" spans="1:23" s="277" customFormat="1" ht="14.4" x14ac:dyDescent="0.3">
      <c r="A118" s="304"/>
      <c r="B118" s="345"/>
      <c r="C118" s="273"/>
      <c r="D118" s="346" t="s">
        <v>89</v>
      </c>
      <c r="E118" s="303">
        <v>50</v>
      </c>
      <c r="F118" s="371" t="s">
        <v>35</v>
      </c>
      <c r="G118" s="372"/>
      <c r="H118" s="274"/>
      <c r="I118" s="274"/>
      <c r="J118" s="274"/>
      <c r="K118" s="275"/>
      <c r="M118" s="330"/>
      <c r="N118" s="374" t="s">
        <v>313</v>
      </c>
      <c r="O118" s="275" t="s">
        <v>314</v>
      </c>
      <c r="P118" s="275" t="s">
        <v>296</v>
      </c>
      <c r="Q118" s="333"/>
      <c r="R118" s="370"/>
      <c r="S118" s="370"/>
      <c r="T118" s="335"/>
      <c r="U118" s="336"/>
      <c r="W118" s="288"/>
    </row>
    <row r="119" spans="1:23" s="277" customFormat="1" ht="14.4" x14ac:dyDescent="0.3">
      <c r="A119" s="304"/>
      <c r="B119" s="345"/>
      <c r="C119" s="273"/>
      <c r="D119" s="346" t="s">
        <v>91</v>
      </c>
      <c r="E119" s="303">
        <v>60</v>
      </c>
      <c r="F119" s="371" t="s">
        <v>34</v>
      </c>
      <c r="G119" s="372"/>
      <c r="H119" s="274"/>
      <c r="I119" s="274"/>
      <c r="J119" s="274"/>
      <c r="K119" s="275"/>
      <c r="M119" s="330"/>
      <c r="N119" s="375" t="s">
        <v>38</v>
      </c>
      <c r="O119" s="295" t="s">
        <v>315</v>
      </c>
      <c r="P119" s="295" t="s">
        <v>306</v>
      </c>
      <c r="Q119" s="333"/>
      <c r="R119" s="370"/>
      <c r="S119" s="370"/>
      <c r="T119" s="335"/>
      <c r="U119" s="336"/>
      <c r="W119" s="288"/>
    </row>
    <row r="120" spans="1:23" s="277" customFormat="1" ht="14.4" x14ac:dyDescent="0.3">
      <c r="A120" s="304"/>
      <c r="C120" s="273"/>
      <c r="D120" s="346" t="s">
        <v>93</v>
      </c>
      <c r="E120" s="303">
        <v>70</v>
      </c>
      <c r="F120" s="371" t="s">
        <v>33</v>
      </c>
      <c r="G120" s="372"/>
      <c r="H120" s="274"/>
      <c r="I120" s="274"/>
      <c r="J120" s="274"/>
      <c r="K120" s="275"/>
      <c r="M120" s="330"/>
      <c r="N120" s="357"/>
      <c r="O120" s="332"/>
      <c r="P120" s="333"/>
      <c r="Q120" s="333"/>
      <c r="R120" s="370"/>
      <c r="S120" s="370"/>
      <c r="T120" s="335"/>
      <c r="U120" s="336"/>
      <c r="W120" s="288"/>
    </row>
    <row r="121" spans="1:23" s="277" customFormat="1" ht="14.4" x14ac:dyDescent="0.3">
      <c r="A121" s="304"/>
      <c r="C121" s="273"/>
      <c r="D121" s="346" t="s">
        <v>95</v>
      </c>
      <c r="E121" s="303">
        <v>65</v>
      </c>
      <c r="F121" s="371" t="s">
        <v>34</v>
      </c>
      <c r="G121" s="372"/>
      <c r="H121" s="274"/>
      <c r="I121" s="274"/>
      <c r="J121" s="274"/>
      <c r="K121" s="275"/>
      <c r="M121" s="358"/>
      <c r="N121" s="359"/>
      <c r="O121" s="360"/>
      <c r="P121" s="361"/>
      <c r="Q121" s="361"/>
      <c r="R121" s="376"/>
      <c r="S121" s="376"/>
      <c r="T121" s="363"/>
      <c r="U121" s="364"/>
      <c r="W121" s="288"/>
    </row>
    <row r="122" spans="1:23" s="277" customFormat="1" ht="14.4" x14ac:dyDescent="0.3">
      <c r="A122" s="304"/>
      <c r="C122" s="273"/>
      <c r="D122" s="346" t="s">
        <v>96</v>
      </c>
      <c r="E122" s="303">
        <v>75</v>
      </c>
      <c r="F122" s="371" t="s">
        <v>33</v>
      </c>
      <c r="G122" s="372"/>
      <c r="H122" s="274"/>
      <c r="I122" s="274"/>
      <c r="J122" s="274"/>
      <c r="K122" s="275"/>
      <c r="M122" s="312"/>
      <c r="N122" s="313"/>
      <c r="O122" s="314"/>
      <c r="P122" s="312"/>
      <c r="Q122" s="312"/>
      <c r="R122" s="315"/>
      <c r="S122" s="315"/>
      <c r="W122" s="288"/>
    </row>
    <row r="123" spans="1:23" s="277" customFormat="1" ht="14.4" x14ac:dyDescent="0.3">
      <c r="A123" s="304"/>
      <c r="C123" s="273"/>
      <c r="D123" s="346" t="s">
        <v>97</v>
      </c>
      <c r="E123" s="303">
        <v>55</v>
      </c>
      <c r="F123" s="371" t="s">
        <v>34</v>
      </c>
      <c r="G123" s="372"/>
      <c r="H123" s="274"/>
      <c r="I123" s="274"/>
      <c r="J123" s="274"/>
      <c r="K123" s="275"/>
      <c r="M123" s="285"/>
      <c r="N123" s="285"/>
      <c r="O123" s="285"/>
      <c r="P123" s="285"/>
      <c r="Q123" s="285"/>
      <c r="W123" s="288"/>
    </row>
    <row r="124" spans="1:23" s="277" customFormat="1" ht="14.4" x14ac:dyDescent="0.3">
      <c r="A124" s="304"/>
      <c r="C124" s="273"/>
      <c r="D124" s="346" t="s">
        <v>98</v>
      </c>
      <c r="E124" s="303">
        <v>34</v>
      </c>
      <c r="F124" s="371" t="s">
        <v>38</v>
      </c>
      <c r="G124" s="372"/>
      <c r="H124" s="274"/>
      <c r="I124" s="714" t="str">
        <f>IF(OR(ISERR(G117),ISERR(G122),ISERR(G126),ISBLANK(G123))=TRUE," ",IF(ISNUMBER(G122)," ",IF(AND(G117="Bad",G122="Good",G125="Poor"),"Correct","Incorrect")))</f>
        <v xml:space="preserve"> </v>
      </c>
      <c r="J124" s="714"/>
      <c r="K124" s="275"/>
      <c r="M124" s="285"/>
      <c r="N124" s="285"/>
      <c r="O124" s="285"/>
      <c r="P124" s="285"/>
      <c r="Q124" s="285"/>
      <c r="W124" s="288"/>
    </row>
    <row r="125" spans="1:23" s="277" customFormat="1" ht="14.4" x14ac:dyDescent="0.3">
      <c r="A125" s="304"/>
      <c r="C125" s="273"/>
      <c r="D125" s="346" t="s">
        <v>99</v>
      </c>
      <c r="E125" s="303">
        <v>39</v>
      </c>
      <c r="F125" s="371" t="s">
        <v>38</v>
      </c>
      <c r="G125" s="372"/>
      <c r="H125" s="274"/>
      <c r="I125" s="274"/>
      <c r="J125" s="274"/>
      <c r="K125" s="275"/>
      <c r="M125" s="285"/>
      <c r="N125" s="285"/>
      <c r="O125" s="285"/>
      <c r="P125" s="285"/>
      <c r="Q125" s="285"/>
      <c r="W125" s="288"/>
    </row>
    <row r="126" spans="1:23" s="277" customFormat="1" ht="14.4" x14ac:dyDescent="0.3">
      <c r="A126" s="304"/>
      <c r="C126" s="273"/>
      <c r="D126" s="346" t="s">
        <v>100</v>
      </c>
      <c r="E126" s="303">
        <v>40</v>
      </c>
      <c r="F126" s="371" t="s">
        <v>36</v>
      </c>
      <c r="G126" s="372"/>
      <c r="H126" s="274"/>
      <c r="I126" s="274"/>
      <c r="J126" s="274"/>
      <c r="K126" s="275"/>
      <c r="M126" s="285"/>
      <c r="N126" s="285"/>
      <c r="O126" s="285"/>
      <c r="P126" s="285"/>
      <c r="Q126" s="285"/>
      <c r="W126" s="288"/>
    </row>
    <row r="127" spans="1:23" s="277" customFormat="1" ht="14.4" x14ac:dyDescent="0.3">
      <c r="A127" s="304"/>
      <c r="C127" s="273"/>
      <c r="D127" s="346" t="s">
        <v>101</v>
      </c>
      <c r="E127" s="303">
        <v>49</v>
      </c>
      <c r="F127" s="371" t="s">
        <v>37</v>
      </c>
      <c r="G127" s="372"/>
      <c r="H127" s="274"/>
      <c r="I127" s="274"/>
      <c r="J127" s="274"/>
      <c r="K127" s="275"/>
      <c r="M127" s="285"/>
      <c r="N127" s="285"/>
      <c r="O127" s="285"/>
      <c r="P127" s="285"/>
      <c r="Q127" s="285"/>
      <c r="W127" s="288"/>
    </row>
    <row r="128" spans="1:23" s="277" customFormat="1" ht="14.4" x14ac:dyDescent="0.3">
      <c r="A128" s="304"/>
      <c r="C128" s="273"/>
      <c r="D128" s="346" t="s">
        <v>102</v>
      </c>
      <c r="E128" s="303">
        <v>61</v>
      </c>
      <c r="F128" s="371" t="s">
        <v>34</v>
      </c>
      <c r="G128" s="372"/>
      <c r="H128" s="274"/>
      <c r="I128" s="274"/>
      <c r="J128" s="274"/>
      <c r="K128" s="275"/>
      <c r="M128" s="285"/>
      <c r="N128" s="285"/>
      <c r="O128" s="285"/>
      <c r="P128" s="285"/>
      <c r="Q128" s="286"/>
      <c r="W128" s="288"/>
    </row>
    <row r="129" spans="1:23" s="277" customFormat="1" ht="14.4" x14ac:dyDescent="0.3">
      <c r="A129" s="304"/>
      <c r="C129" s="273"/>
      <c r="D129" s="274"/>
      <c r="E129" s="274"/>
      <c r="F129" s="274"/>
      <c r="G129" s="274"/>
      <c r="H129" s="274"/>
      <c r="I129" s="274"/>
      <c r="J129" s="274"/>
      <c r="K129" s="275"/>
      <c r="M129" s="285"/>
      <c r="N129" s="285"/>
      <c r="O129" s="285"/>
      <c r="P129" s="285"/>
      <c r="Q129" s="285"/>
      <c r="W129" s="288"/>
    </row>
    <row r="130" spans="1:23" s="277" customFormat="1" ht="14.4" x14ac:dyDescent="0.3">
      <c r="A130" s="304"/>
      <c r="C130" s="273"/>
      <c r="D130" s="274"/>
      <c r="E130" s="274"/>
      <c r="F130" s="274"/>
      <c r="G130" s="274"/>
      <c r="H130" s="274"/>
      <c r="I130" s="274"/>
      <c r="J130" s="274"/>
      <c r="K130" s="275"/>
      <c r="M130" s="285"/>
      <c r="N130" s="285"/>
      <c r="O130" s="285"/>
      <c r="P130" s="285"/>
      <c r="Q130" s="285"/>
      <c r="W130" s="288"/>
    </row>
    <row r="131" spans="1:23" s="277" customFormat="1" ht="14.4" x14ac:dyDescent="0.3">
      <c r="A131" s="304"/>
      <c r="C131" s="291"/>
      <c r="D131" s="293"/>
      <c r="E131" s="293"/>
      <c r="F131" s="293"/>
      <c r="G131" s="293"/>
      <c r="H131" s="293"/>
      <c r="I131" s="293"/>
      <c r="J131" s="293"/>
      <c r="K131" s="295"/>
      <c r="M131" s="285"/>
      <c r="N131" s="285"/>
      <c r="O131" s="285"/>
      <c r="P131" s="285"/>
      <c r="Q131" s="285"/>
      <c r="W131" s="288"/>
    </row>
    <row r="132" spans="1:23" s="277" customFormat="1" ht="15" customHeight="1" x14ac:dyDescent="0.3">
      <c r="A132" s="304"/>
      <c r="C132" s="312"/>
      <c r="D132" s="313"/>
      <c r="E132" s="314"/>
      <c r="F132" s="312"/>
      <c r="G132" s="312"/>
      <c r="H132" s="315"/>
      <c r="I132" s="315"/>
      <c r="M132" s="285"/>
      <c r="N132" s="285"/>
      <c r="O132" s="285"/>
      <c r="P132" s="285"/>
      <c r="Q132" s="285"/>
      <c r="W132" s="288"/>
    </row>
    <row r="133" spans="1:23" s="277" customFormat="1" ht="21" customHeight="1" x14ac:dyDescent="0.3">
      <c r="A133" s="304"/>
      <c r="B133" s="296">
        <v>20.399999999999999</v>
      </c>
      <c r="C133" s="717" t="s">
        <v>280</v>
      </c>
      <c r="D133" s="718"/>
      <c r="E133" s="718"/>
      <c r="F133" s="718"/>
      <c r="G133" s="718"/>
      <c r="H133" s="718"/>
      <c r="I133" s="718"/>
      <c r="J133" s="718"/>
      <c r="K133" s="718"/>
      <c r="M133" s="285"/>
      <c r="N133" s="285"/>
      <c r="O133" s="285"/>
      <c r="P133" s="285"/>
      <c r="Q133" s="285"/>
      <c r="W133" s="288"/>
    </row>
    <row r="134" spans="1:23" s="277" customFormat="1" ht="21" customHeight="1" x14ac:dyDescent="0.3">
      <c r="A134" s="304"/>
      <c r="B134" s="297"/>
      <c r="C134" s="719"/>
      <c r="D134" s="720"/>
      <c r="E134" s="720"/>
      <c r="F134" s="720"/>
      <c r="G134" s="720"/>
      <c r="H134" s="720"/>
      <c r="I134" s="720"/>
      <c r="J134" s="720"/>
      <c r="K134" s="720"/>
      <c r="M134" s="285"/>
      <c r="N134" s="285"/>
      <c r="O134" s="285"/>
      <c r="P134" s="285"/>
      <c r="Q134" s="285"/>
      <c r="W134" s="288"/>
    </row>
    <row r="135" spans="1:23" s="277" customFormat="1" ht="14.4" x14ac:dyDescent="0.3">
      <c r="A135" s="304"/>
      <c r="B135" s="272"/>
      <c r="C135" s="316"/>
      <c r="D135" s="317"/>
      <c r="E135" s="317"/>
      <c r="F135" s="317"/>
      <c r="G135" s="317"/>
      <c r="H135" s="317"/>
      <c r="I135" s="317"/>
      <c r="J135" s="317"/>
      <c r="K135" s="318"/>
      <c r="M135" s="285"/>
      <c r="N135" s="285"/>
      <c r="O135" s="285"/>
      <c r="P135" s="285"/>
      <c r="Q135" s="285"/>
      <c r="W135" s="288"/>
    </row>
    <row r="136" spans="1:23" s="277" customFormat="1" ht="15.6" x14ac:dyDescent="0.3">
      <c r="A136" s="304"/>
      <c r="B136" s="279" t="s">
        <v>3</v>
      </c>
      <c r="C136" s="319" t="s">
        <v>281</v>
      </c>
      <c r="D136" s="721" t="s">
        <v>316</v>
      </c>
      <c r="E136" s="721"/>
      <c r="F136" s="721"/>
      <c r="G136" s="721"/>
      <c r="H136" s="721"/>
      <c r="I136" s="721"/>
      <c r="J136" s="721"/>
      <c r="K136" s="275"/>
      <c r="M136" s="285"/>
      <c r="N136" s="285"/>
      <c r="O136" s="285"/>
      <c r="P136" s="285"/>
      <c r="Q136" s="285"/>
      <c r="W136" s="288"/>
    </row>
    <row r="137" spans="1:23" s="277" customFormat="1" ht="14.4" x14ac:dyDescent="0.3">
      <c r="A137" s="304"/>
      <c r="B137" s="272"/>
      <c r="C137" s="319"/>
      <c r="D137" s="721"/>
      <c r="E137" s="721"/>
      <c r="F137" s="721"/>
      <c r="G137" s="721"/>
      <c r="H137" s="721"/>
      <c r="I137" s="721"/>
      <c r="J137" s="721"/>
      <c r="K137" s="275"/>
      <c r="M137" s="285"/>
      <c r="N137" s="285"/>
      <c r="O137" s="285"/>
      <c r="P137" s="285"/>
      <c r="Q137" s="286"/>
      <c r="W137" s="288"/>
    </row>
    <row r="138" spans="1:23" s="277" customFormat="1" ht="14.4" x14ac:dyDescent="0.3">
      <c r="A138" s="304"/>
      <c r="B138" s="272"/>
      <c r="C138" s="319" t="s">
        <v>281</v>
      </c>
      <c r="D138" s="713" t="s">
        <v>317</v>
      </c>
      <c r="E138" s="713"/>
      <c r="F138" s="713"/>
      <c r="G138" s="713"/>
      <c r="H138" s="713"/>
      <c r="I138" s="713"/>
      <c r="J138" s="713"/>
      <c r="K138" s="275"/>
      <c r="M138" s="285"/>
      <c r="N138" s="285"/>
      <c r="O138" s="285"/>
      <c r="P138" s="285"/>
      <c r="Q138" s="286"/>
      <c r="W138" s="288"/>
    </row>
    <row r="139" spans="1:23" s="277" customFormat="1" ht="14.4" x14ac:dyDescent="0.3">
      <c r="A139" s="304"/>
      <c r="B139" s="272"/>
      <c r="C139" s="319"/>
      <c r="D139" s="713"/>
      <c r="E139" s="713"/>
      <c r="F139" s="713"/>
      <c r="G139" s="713"/>
      <c r="H139" s="713"/>
      <c r="I139" s="713"/>
      <c r="J139" s="713"/>
      <c r="K139" s="275"/>
      <c r="M139" s="285"/>
      <c r="N139" s="285"/>
      <c r="O139" s="285"/>
      <c r="P139" s="285"/>
      <c r="Q139" s="286"/>
      <c r="W139" s="288"/>
    </row>
    <row r="140" spans="1:23" s="277" customFormat="1" ht="14.4" x14ac:dyDescent="0.3">
      <c r="A140" s="304"/>
      <c r="B140" s="272"/>
      <c r="C140" s="319"/>
      <c r="D140" s="713"/>
      <c r="E140" s="713"/>
      <c r="F140" s="713"/>
      <c r="G140" s="713"/>
      <c r="H140" s="713"/>
      <c r="I140" s="713"/>
      <c r="J140" s="713"/>
      <c r="K140" s="275"/>
      <c r="M140" s="285"/>
      <c r="N140" s="285"/>
      <c r="O140" s="285"/>
      <c r="P140" s="285"/>
      <c r="Q140" s="286"/>
      <c r="W140" s="288"/>
    </row>
    <row r="141" spans="1:23" s="277" customFormat="1" ht="14.4" x14ac:dyDescent="0.3">
      <c r="A141" s="304"/>
      <c r="B141" s="272"/>
      <c r="C141" s="319" t="s">
        <v>281</v>
      </c>
      <c r="D141" s="274" t="s">
        <v>283</v>
      </c>
      <c r="E141" s="274"/>
      <c r="F141" s="274"/>
      <c r="G141" s="274"/>
      <c r="H141" s="274"/>
      <c r="I141" s="274"/>
      <c r="J141" s="274"/>
      <c r="K141" s="275"/>
      <c r="M141" s="285"/>
      <c r="N141" s="285"/>
      <c r="O141" s="285"/>
      <c r="P141" s="285"/>
      <c r="Q141" s="286"/>
      <c r="W141" s="288"/>
    </row>
    <row r="142" spans="1:23" s="277" customFormat="1" ht="14.4" x14ac:dyDescent="0.3">
      <c r="A142" s="304"/>
      <c r="B142" s="272"/>
      <c r="C142" s="273"/>
      <c r="D142" s="274"/>
      <c r="E142" s="274"/>
      <c r="F142" s="274"/>
      <c r="G142" s="274"/>
      <c r="H142" s="274"/>
      <c r="I142" s="274"/>
      <c r="J142" s="274"/>
      <c r="K142" s="275"/>
      <c r="M142" s="285"/>
      <c r="N142" s="285"/>
      <c r="O142" s="285"/>
      <c r="P142" s="285"/>
      <c r="Q142" s="286"/>
      <c r="W142" s="288"/>
    </row>
    <row r="143" spans="1:23" s="277" customFormat="1" ht="14.4" x14ac:dyDescent="0.3">
      <c r="A143" s="304"/>
      <c r="B143" s="272"/>
      <c r="C143" s="273"/>
      <c r="D143" s="339" t="s">
        <v>236</v>
      </c>
      <c r="E143" s="377" t="s">
        <v>318</v>
      </c>
      <c r="F143" s="377" t="s">
        <v>319</v>
      </c>
      <c r="G143" s="378" t="s">
        <v>320</v>
      </c>
      <c r="H143" s="379" t="s">
        <v>321</v>
      </c>
      <c r="I143" s="274"/>
      <c r="J143" s="274"/>
      <c r="K143" s="275"/>
      <c r="M143" s="285"/>
      <c r="N143" s="285"/>
      <c r="O143" s="285"/>
      <c r="P143" s="285"/>
      <c r="Q143" s="285"/>
      <c r="W143" s="288"/>
    </row>
    <row r="144" spans="1:23" s="277" customFormat="1" ht="14.4" x14ac:dyDescent="0.3">
      <c r="A144" s="304"/>
      <c r="B144" s="280"/>
      <c r="C144" s="273"/>
      <c r="D144" s="346" t="s">
        <v>87</v>
      </c>
      <c r="E144" s="380" t="s">
        <v>322</v>
      </c>
      <c r="F144" s="380" t="s">
        <v>323</v>
      </c>
      <c r="G144" s="303">
        <v>35</v>
      </c>
      <c r="H144" s="300"/>
      <c r="I144" s="274"/>
      <c r="J144" s="274"/>
      <c r="K144" s="275"/>
      <c r="M144" s="285"/>
      <c r="N144" s="285"/>
      <c r="O144" s="285"/>
      <c r="P144" s="285"/>
      <c r="Q144" s="285"/>
      <c r="W144" s="288"/>
    </row>
    <row r="145" spans="1:23" s="277" customFormat="1" ht="14.4" x14ac:dyDescent="0.3">
      <c r="A145" s="304"/>
      <c r="B145" s="345"/>
      <c r="C145" s="273"/>
      <c r="D145" s="346" t="s">
        <v>89</v>
      </c>
      <c r="E145" s="380" t="s">
        <v>323</v>
      </c>
      <c r="F145" s="380" t="s">
        <v>323</v>
      </c>
      <c r="G145" s="303">
        <v>30</v>
      </c>
      <c r="H145" s="300"/>
      <c r="I145" s="274"/>
      <c r="J145" s="274"/>
      <c r="K145" s="275"/>
      <c r="M145" s="285"/>
      <c r="N145" s="285"/>
      <c r="O145" s="285"/>
      <c r="P145" s="285"/>
      <c r="Q145" s="286"/>
      <c r="W145" s="288"/>
    </row>
    <row r="146" spans="1:23" s="277" customFormat="1" ht="14.4" x14ac:dyDescent="0.3">
      <c r="A146" s="304"/>
      <c r="B146" s="345"/>
      <c r="C146" s="273"/>
      <c r="D146" s="346" t="s">
        <v>91</v>
      </c>
      <c r="E146" s="380" t="s">
        <v>323</v>
      </c>
      <c r="F146" s="380" t="s">
        <v>322</v>
      </c>
      <c r="G146" s="303">
        <v>20</v>
      </c>
      <c r="H146" s="300"/>
      <c r="I146" s="274"/>
      <c r="J146" s="274"/>
      <c r="K146" s="275"/>
      <c r="M146" s="285"/>
      <c r="N146" s="285"/>
      <c r="O146" s="285"/>
      <c r="P146" s="285"/>
      <c r="Q146" s="285"/>
      <c r="W146" s="288"/>
    </row>
    <row r="147" spans="1:23" s="277" customFormat="1" ht="14.4" x14ac:dyDescent="0.3">
      <c r="A147" s="304"/>
      <c r="C147" s="273"/>
      <c r="D147" s="346" t="s">
        <v>93</v>
      </c>
      <c r="E147" s="380" t="s">
        <v>322</v>
      </c>
      <c r="F147" s="380" t="s">
        <v>322</v>
      </c>
      <c r="G147" s="303">
        <v>45</v>
      </c>
      <c r="H147" s="300"/>
      <c r="I147" s="274"/>
      <c r="J147" s="274"/>
      <c r="K147" s="275"/>
      <c r="M147" s="285"/>
      <c r="N147" s="285"/>
      <c r="O147" s="285"/>
      <c r="P147" s="285"/>
      <c r="Q147" s="286"/>
      <c r="W147" s="288"/>
    </row>
    <row r="148" spans="1:23" s="277" customFormat="1" ht="14.4" x14ac:dyDescent="0.3">
      <c r="A148" s="304"/>
      <c r="C148" s="273"/>
      <c r="D148" s="346" t="s">
        <v>95</v>
      </c>
      <c r="E148" s="380" t="s">
        <v>323</v>
      </c>
      <c r="F148" s="380" t="s">
        <v>322</v>
      </c>
      <c r="G148" s="303">
        <v>30</v>
      </c>
      <c r="H148" s="300"/>
      <c r="I148" s="274"/>
      <c r="J148" s="274"/>
      <c r="K148" s="275"/>
      <c r="M148" s="285"/>
      <c r="N148" s="285"/>
      <c r="O148" s="285"/>
      <c r="P148" s="285"/>
      <c r="Q148" s="286"/>
      <c r="W148" s="288"/>
    </row>
    <row r="149" spans="1:23" s="277" customFormat="1" ht="14.4" x14ac:dyDescent="0.3">
      <c r="A149" s="304"/>
      <c r="C149" s="273"/>
      <c r="D149" s="346" t="s">
        <v>96</v>
      </c>
      <c r="E149" s="380" t="s">
        <v>322</v>
      </c>
      <c r="F149" s="380" t="s">
        <v>323</v>
      </c>
      <c r="G149" s="303">
        <v>35</v>
      </c>
      <c r="H149" s="300"/>
      <c r="I149" s="274"/>
      <c r="J149" s="274"/>
      <c r="K149" s="275"/>
      <c r="M149" s="285"/>
      <c r="N149" s="285"/>
      <c r="O149" s="285"/>
      <c r="P149" s="285"/>
      <c r="Q149" s="285"/>
      <c r="W149" s="288"/>
    </row>
    <row r="150" spans="1:23" s="277" customFormat="1" ht="14.4" x14ac:dyDescent="0.3">
      <c r="A150" s="304"/>
      <c r="C150" s="273"/>
      <c r="D150" s="346" t="s">
        <v>97</v>
      </c>
      <c r="E150" s="380" t="s">
        <v>323</v>
      </c>
      <c r="F150" s="380" t="s">
        <v>322</v>
      </c>
      <c r="G150" s="303">
        <v>25</v>
      </c>
      <c r="H150" s="300"/>
      <c r="I150" s="274"/>
      <c r="J150" s="274"/>
      <c r="K150" s="275"/>
      <c r="M150" s="285"/>
      <c r="N150" s="285"/>
      <c r="O150" s="285"/>
      <c r="P150" s="285"/>
      <c r="Q150" s="285"/>
      <c r="W150" s="288"/>
    </row>
    <row r="151" spans="1:23" s="277" customFormat="1" ht="14.4" x14ac:dyDescent="0.3">
      <c r="A151" s="304"/>
      <c r="C151" s="273"/>
      <c r="D151" s="346" t="s">
        <v>98</v>
      </c>
      <c r="E151" s="380" t="s">
        <v>323</v>
      </c>
      <c r="F151" s="380" t="s">
        <v>323</v>
      </c>
      <c r="G151" s="303">
        <v>15</v>
      </c>
      <c r="H151" s="300"/>
      <c r="I151" s="274"/>
      <c r="J151" s="289"/>
      <c r="K151" s="275"/>
      <c r="M151" s="285"/>
      <c r="N151" s="285"/>
      <c r="O151" s="285"/>
      <c r="P151" s="285"/>
      <c r="Q151" s="285"/>
      <c r="W151" s="288"/>
    </row>
    <row r="152" spans="1:23" s="277" customFormat="1" ht="14.4" x14ac:dyDescent="0.3">
      <c r="A152" s="304"/>
      <c r="C152" s="273"/>
      <c r="D152" s="346" t="s">
        <v>99</v>
      </c>
      <c r="E152" s="380" t="s">
        <v>322</v>
      </c>
      <c r="F152" s="380" t="s">
        <v>323</v>
      </c>
      <c r="G152" s="303">
        <v>20</v>
      </c>
      <c r="H152" s="300"/>
      <c r="I152" s="274"/>
      <c r="J152" s="274"/>
      <c r="K152" s="275"/>
      <c r="M152" s="285"/>
      <c r="N152" s="285"/>
      <c r="O152" s="285"/>
      <c r="P152" s="285"/>
      <c r="Q152" s="285"/>
      <c r="W152" s="288"/>
    </row>
    <row r="153" spans="1:23" s="277" customFormat="1" ht="14.4" x14ac:dyDescent="0.3">
      <c r="A153" s="304"/>
      <c r="C153" s="273"/>
      <c r="D153" s="346" t="s">
        <v>100</v>
      </c>
      <c r="E153" s="380" t="s">
        <v>323</v>
      </c>
      <c r="F153" s="380" t="s">
        <v>323</v>
      </c>
      <c r="G153" s="303">
        <v>30</v>
      </c>
      <c r="H153" s="300"/>
      <c r="I153" s="274"/>
      <c r="J153" s="274"/>
      <c r="K153" s="275"/>
      <c r="M153" s="285"/>
      <c r="N153" s="285"/>
      <c r="O153" s="285"/>
      <c r="P153" s="285"/>
      <c r="Q153" s="285"/>
      <c r="W153" s="288"/>
    </row>
    <row r="154" spans="1:23" s="277" customFormat="1" ht="14.4" x14ac:dyDescent="0.3">
      <c r="A154" s="304"/>
      <c r="C154" s="273"/>
      <c r="D154" s="346" t="s">
        <v>101</v>
      </c>
      <c r="E154" s="380" t="s">
        <v>323</v>
      </c>
      <c r="F154" s="380" t="s">
        <v>322</v>
      </c>
      <c r="G154" s="303">
        <v>35</v>
      </c>
      <c r="H154" s="300"/>
      <c r="I154" s="274"/>
      <c r="J154" s="274"/>
      <c r="K154" s="275"/>
      <c r="M154" s="285"/>
      <c r="N154" s="285"/>
      <c r="O154" s="285"/>
      <c r="P154" s="285"/>
      <c r="Q154" s="285"/>
      <c r="W154" s="288"/>
    </row>
    <row r="155" spans="1:23" s="277" customFormat="1" ht="14.4" x14ac:dyDescent="0.3">
      <c r="A155" s="304"/>
      <c r="C155" s="273"/>
      <c r="D155" s="346" t="s">
        <v>102</v>
      </c>
      <c r="E155" s="380" t="s">
        <v>322</v>
      </c>
      <c r="F155" s="380" t="s">
        <v>322</v>
      </c>
      <c r="G155" s="303">
        <v>45</v>
      </c>
      <c r="H155" s="300"/>
      <c r="I155" s="274"/>
      <c r="J155" s="274"/>
      <c r="K155" s="275"/>
      <c r="M155" s="285"/>
      <c r="N155" s="285"/>
      <c r="O155" s="285"/>
      <c r="P155" s="285"/>
      <c r="Q155" s="285"/>
      <c r="W155" s="288"/>
    </row>
    <row r="156" spans="1:23" s="277" customFormat="1" ht="14.4" x14ac:dyDescent="0.3">
      <c r="A156" s="304"/>
      <c r="C156" s="273"/>
      <c r="D156" s="274"/>
      <c r="E156" s="274"/>
      <c r="F156" s="274"/>
      <c r="G156" s="274"/>
      <c r="H156" s="274"/>
      <c r="I156" s="274"/>
      <c r="J156" s="274"/>
      <c r="K156" s="275"/>
      <c r="M156" s="285"/>
      <c r="N156" s="285"/>
      <c r="O156" s="285"/>
      <c r="P156" s="285"/>
      <c r="Q156" s="285"/>
      <c r="W156" s="288"/>
    </row>
    <row r="157" spans="1:23" s="277" customFormat="1" ht="14.4" x14ac:dyDescent="0.3">
      <c r="A157" s="304"/>
      <c r="C157" s="273"/>
      <c r="D157" s="274"/>
      <c r="E157" s="714" t="str">
        <f t="array" ref="E157">IF(ISBLANK(H155)," ",IF(ISERROR(H144:H155),"Incorrect",IF(AND(H144="P",H149="P",H153="F",H146="F"),"Correct","Incorrect")))</f>
        <v xml:space="preserve"> </v>
      </c>
      <c r="F157" s="714"/>
      <c r="G157" s="714"/>
      <c r="H157" s="274"/>
      <c r="I157" s="274"/>
      <c r="J157" s="274"/>
      <c r="K157" s="275"/>
      <c r="M157" s="285"/>
      <c r="N157" s="285"/>
      <c r="O157" s="285"/>
      <c r="P157" s="285"/>
      <c r="Q157" s="285"/>
      <c r="W157" s="288"/>
    </row>
    <row r="158" spans="1:23" s="277" customFormat="1" ht="14.4" x14ac:dyDescent="0.3">
      <c r="A158" s="304"/>
      <c r="C158" s="291"/>
      <c r="D158" s="293"/>
      <c r="E158" s="293"/>
      <c r="F158" s="293"/>
      <c r="G158" s="293"/>
      <c r="H158" s="293"/>
      <c r="I158" s="293"/>
      <c r="J158" s="293"/>
      <c r="K158" s="295"/>
      <c r="M158" s="285"/>
      <c r="N158" s="285"/>
      <c r="O158" s="285"/>
      <c r="P158" s="285"/>
      <c r="Q158" s="285"/>
      <c r="W158" s="288"/>
    </row>
    <row r="159" spans="1:23" s="277" customFormat="1" ht="14.4" x14ac:dyDescent="0.3">
      <c r="A159" s="304"/>
      <c r="L159" s="285"/>
      <c r="M159" s="285"/>
      <c r="N159" s="285"/>
      <c r="O159" s="285"/>
      <c r="P159" s="285"/>
      <c r="Q159" s="285"/>
      <c r="W159" s="288"/>
    </row>
    <row r="160" spans="1:23" s="277" customFormat="1" ht="14.4" x14ac:dyDescent="0.3">
      <c r="A160" s="304"/>
      <c r="L160" s="285"/>
      <c r="M160" s="285"/>
      <c r="N160" s="285"/>
      <c r="O160" s="285"/>
      <c r="P160" s="285"/>
      <c r="Q160" s="285"/>
      <c r="W160" s="288"/>
    </row>
    <row r="161" spans="1:23" s="277" customFormat="1" ht="14.4" x14ac:dyDescent="0.3">
      <c r="A161" s="304"/>
      <c r="L161" s="285"/>
      <c r="M161" s="285"/>
      <c r="N161" s="285"/>
      <c r="O161" s="285"/>
      <c r="P161" s="285"/>
      <c r="Q161" s="285"/>
      <c r="W161" s="288"/>
    </row>
    <row r="162" spans="1:23" s="277" customFormat="1" ht="14.4" x14ac:dyDescent="0.3">
      <c r="A162" s="304"/>
      <c r="L162" s="285"/>
      <c r="M162" s="285"/>
      <c r="N162" s="285"/>
      <c r="O162" s="285"/>
      <c r="P162" s="285"/>
      <c r="Q162" s="285"/>
      <c r="W162" s="288"/>
    </row>
    <row r="163" spans="1:23" s="277" customFormat="1" ht="14.4" hidden="1" x14ac:dyDescent="0.3">
      <c r="A163" s="304"/>
      <c r="L163" s="285"/>
      <c r="M163" s="285"/>
      <c r="N163" s="285"/>
      <c r="O163" s="285"/>
      <c r="P163" s="285"/>
      <c r="Q163" s="285"/>
      <c r="W163" s="288"/>
    </row>
    <row r="164" spans="1:23" s="277" customFormat="1" ht="14.4" hidden="1" x14ac:dyDescent="0.3">
      <c r="A164" s="304"/>
      <c r="B164" s="304"/>
      <c r="M164" s="285"/>
      <c r="N164" s="285"/>
      <c r="O164" s="285"/>
      <c r="P164" s="285"/>
      <c r="Q164" s="285"/>
      <c r="W164" s="288"/>
    </row>
    <row r="165" spans="1:23" s="277" customFormat="1" ht="14.4" hidden="1" x14ac:dyDescent="0.3">
      <c r="A165" s="304"/>
      <c r="B165" s="304"/>
      <c r="M165" s="285"/>
      <c r="N165" s="285"/>
      <c r="O165" s="285"/>
      <c r="P165" s="285"/>
      <c r="Q165" s="285"/>
      <c r="W165" s="288"/>
    </row>
    <row r="166" spans="1:23" s="277" customFormat="1" ht="14.4" hidden="1" x14ac:dyDescent="0.3">
      <c r="A166" s="304"/>
      <c r="B166" s="304"/>
      <c r="M166" s="285"/>
      <c r="N166" s="285"/>
      <c r="O166" s="285"/>
      <c r="P166" s="285"/>
      <c r="Q166" s="285"/>
      <c r="W166" s="288"/>
    </row>
    <row r="167" spans="1:23" s="277" customFormat="1" ht="14.4" hidden="1" x14ac:dyDescent="0.3">
      <c r="A167" s="304"/>
      <c r="B167" s="304"/>
      <c r="M167" s="285"/>
      <c r="N167" s="285"/>
      <c r="O167" s="285"/>
      <c r="P167" s="285"/>
      <c r="Q167" s="285"/>
      <c r="W167" s="288"/>
    </row>
    <row r="168" spans="1:23" s="277" customFormat="1" ht="14.4" hidden="1" x14ac:dyDescent="0.3">
      <c r="A168" s="304"/>
      <c r="B168" s="304"/>
      <c r="M168" s="285"/>
      <c r="N168" s="285"/>
      <c r="O168" s="285"/>
      <c r="P168" s="285"/>
      <c r="Q168" s="285"/>
      <c r="W168" s="288"/>
    </row>
    <row r="169" spans="1:23" s="277" customFormat="1" ht="14.4" hidden="1" x14ac:dyDescent="0.3">
      <c r="A169" s="304"/>
      <c r="B169" s="304"/>
      <c r="M169" s="285"/>
      <c r="N169" s="285"/>
      <c r="O169" s="285"/>
      <c r="P169" s="285"/>
      <c r="Q169" s="285"/>
      <c r="W169" s="288"/>
    </row>
    <row r="170" spans="1:23" s="277" customFormat="1" ht="14.4" hidden="1" x14ac:dyDescent="0.3">
      <c r="A170" s="304"/>
      <c r="B170" s="304"/>
      <c r="M170" s="285"/>
      <c r="N170" s="285"/>
      <c r="O170" s="285"/>
      <c r="P170" s="285"/>
      <c r="Q170" s="285"/>
      <c r="W170" s="288"/>
    </row>
    <row r="171" spans="1:23" s="277" customFormat="1" ht="14.4" hidden="1" x14ac:dyDescent="0.3">
      <c r="A171" s="304"/>
      <c r="B171" s="304"/>
      <c r="M171" s="285"/>
      <c r="N171" s="285"/>
      <c r="O171" s="285"/>
      <c r="P171" s="285"/>
      <c r="Q171" s="285"/>
      <c r="W171" s="288"/>
    </row>
    <row r="172" spans="1:23" s="277" customFormat="1" ht="14.4" hidden="1" x14ac:dyDescent="0.3">
      <c r="A172" s="304"/>
      <c r="L172" s="285"/>
      <c r="M172" s="285"/>
      <c r="N172" s="285"/>
      <c r="O172" s="285"/>
      <c r="P172" s="285"/>
      <c r="Q172" s="285"/>
      <c r="W172" s="288"/>
    </row>
    <row r="173" spans="1:23" s="277" customFormat="1" ht="14.4" hidden="1" x14ac:dyDescent="0.3">
      <c r="A173" s="304"/>
      <c r="C173" s="312"/>
      <c r="D173" s="313"/>
      <c r="E173" s="314"/>
      <c r="F173" s="312"/>
      <c r="G173" s="312"/>
      <c r="H173" s="315"/>
      <c r="I173" s="315"/>
      <c r="L173" s="285"/>
      <c r="M173" s="285"/>
      <c r="N173" s="285"/>
      <c r="O173" s="285"/>
      <c r="P173" s="285"/>
      <c r="Q173" s="286"/>
      <c r="W173" s="288"/>
    </row>
    <row r="174" spans="1:23" s="277" customFormat="1" ht="14.4" hidden="1" x14ac:dyDescent="0.3">
      <c r="A174" s="304"/>
      <c r="B174" s="345"/>
      <c r="L174" s="285"/>
      <c r="M174" s="285"/>
      <c r="N174" s="285"/>
      <c r="O174" s="285"/>
      <c r="P174" s="285"/>
      <c r="Q174" s="285"/>
      <c r="W174" s="288"/>
    </row>
    <row r="175" spans="1:23" s="277" customFormat="1" ht="14.4" hidden="1" x14ac:dyDescent="0.3">
      <c r="A175" s="304"/>
      <c r="L175" s="285"/>
      <c r="M175" s="285"/>
      <c r="N175" s="285"/>
      <c r="O175" s="285"/>
      <c r="P175" s="285"/>
      <c r="Q175" s="286"/>
      <c r="W175" s="288"/>
    </row>
    <row r="176" spans="1:23" s="277" customFormat="1" ht="14.4" hidden="1" x14ac:dyDescent="0.3">
      <c r="A176" s="304"/>
      <c r="L176" s="285"/>
      <c r="M176" s="285"/>
      <c r="N176" s="285"/>
      <c r="O176" s="285"/>
      <c r="P176" s="285"/>
      <c r="Q176" s="286"/>
      <c r="W176" s="288"/>
    </row>
    <row r="177" spans="1:23" s="277" customFormat="1" ht="14.4" hidden="1" x14ac:dyDescent="0.3">
      <c r="A177" s="304"/>
      <c r="L177" s="285"/>
      <c r="M177" s="285"/>
      <c r="N177" s="285"/>
      <c r="O177" s="285"/>
      <c r="P177" s="285"/>
      <c r="Q177" s="285"/>
      <c r="W177" s="288"/>
    </row>
    <row r="178" spans="1:23" s="277" customFormat="1" ht="14.4" hidden="1" x14ac:dyDescent="0.3">
      <c r="A178" s="304"/>
      <c r="L178" s="285"/>
      <c r="M178" s="285"/>
      <c r="N178" s="285"/>
      <c r="O178" s="285"/>
      <c r="P178" s="285"/>
      <c r="Q178" s="286"/>
      <c r="W178" s="288"/>
    </row>
    <row r="179" spans="1:23" s="277" customFormat="1" ht="14.4" hidden="1" x14ac:dyDescent="0.3">
      <c r="A179" s="304"/>
      <c r="L179" s="285"/>
      <c r="M179" s="285"/>
      <c r="N179" s="285"/>
      <c r="O179" s="285"/>
      <c r="P179" s="285"/>
      <c r="Q179" s="285"/>
      <c r="W179" s="288"/>
    </row>
    <row r="180" spans="1:23" s="277" customFormat="1" ht="14.4" hidden="1" x14ac:dyDescent="0.3">
      <c r="A180" s="304"/>
      <c r="L180" s="285"/>
      <c r="M180" s="285"/>
      <c r="N180" s="285"/>
      <c r="O180" s="285"/>
      <c r="P180" s="285"/>
      <c r="Q180" s="285"/>
      <c r="W180" s="288"/>
    </row>
    <row r="181" spans="1:23" s="277" customFormat="1" ht="15" hidden="1" customHeight="1" x14ac:dyDescent="0.3">
      <c r="A181" s="304"/>
      <c r="L181" s="285"/>
      <c r="M181" s="285"/>
      <c r="N181" s="285"/>
      <c r="O181" s="285"/>
      <c r="P181" s="285"/>
      <c r="Q181" s="285"/>
      <c r="W181" s="288"/>
    </row>
    <row r="182" spans="1:23" s="277" customFormat="1" ht="15" hidden="1" customHeight="1" x14ac:dyDescent="0.3">
      <c r="A182" s="304"/>
      <c r="L182" s="285"/>
      <c r="M182" s="285"/>
      <c r="N182" s="285"/>
      <c r="O182" s="285"/>
      <c r="P182" s="285"/>
      <c r="Q182" s="285"/>
      <c r="W182" s="288"/>
    </row>
    <row r="183" spans="1:23" s="277" customFormat="1" ht="15" hidden="1" customHeight="1" x14ac:dyDescent="0.3">
      <c r="A183" s="304"/>
      <c r="L183" s="285"/>
      <c r="M183" s="285"/>
      <c r="N183" s="285"/>
      <c r="O183" s="285"/>
      <c r="P183" s="285"/>
      <c r="Q183" s="285"/>
      <c r="W183" s="288"/>
    </row>
    <row r="184" spans="1:23" s="277" customFormat="1" ht="15" hidden="1" customHeight="1" x14ac:dyDescent="0.3">
      <c r="A184" s="304"/>
      <c r="L184" s="285"/>
      <c r="M184" s="285"/>
      <c r="N184" s="285"/>
      <c r="O184" s="285"/>
      <c r="P184" s="285"/>
      <c r="Q184" s="285"/>
      <c r="W184" s="288"/>
    </row>
    <row r="185" spans="1:23" s="277" customFormat="1" ht="15" hidden="1" customHeight="1" x14ac:dyDescent="0.3">
      <c r="A185" s="304"/>
      <c r="L185" s="285"/>
      <c r="M185" s="285"/>
      <c r="N185" s="285"/>
      <c r="O185" s="285"/>
      <c r="P185" s="285"/>
      <c r="Q185" s="285"/>
      <c r="W185" s="288"/>
    </row>
    <row r="186" spans="1:23" s="277" customFormat="1" ht="15" hidden="1" customHeight="1" x14ac:dyDescent="0.3">
      <c r="A186" s="304"/>
      <c r="C186" s="312"/>
      <c r="D186" s="313"/>
      <c r="E186" s="314"/>
      <c r="F186" s="312"/>
      <c r="G186" s="312"/>
      <c r="H186" s="315"/>
      <c r="I186" s="315"/>
      <c r="L186" s="285"/>
      <c r="M186" s="285"/>
      <c r="N186" s="285"/>
      <c r="O186" s="285"/>
      <c r="P186" s="285"/>
      <c r="Q186" s="285"/>
      <c r="W186" s="288"/>
    </row>
    <row r="187" spans="1:23" s="277" customFormat="1" ht="15" hidden="1" customHeight="1" x14ac:dyDescent="0.3">
      <c r="A187" s="304"/>
      <c r="C187" s="312"/>
      <c r="D187" s="313"/>
      <c r="E187" s="314"/>
      <c r="F187" s="312"/>
      <c r="G187" s="312"/>
      <c r="H187" s="315"/>
      <c r="I187" s="315"/>
      <c r="L187" s="285"/>
      <c r="M187" s="285"/>
      <c r="N187" s="285"/>
      <c r="O187" s="285"/>
      <c r="P187" s="285"/>
      <c r="Q187" s="285"/>
      <c r="W187" s="288"/>
    </row>
    <row r="188" spans="1:23" s="277" customFormat="1" ht="15" hidden="1" customHeight="1" x14ac:dyDescent="0.3">
      <c r="A188" s="304"/>
      <c r="B188" s="345"/>
      <c r="C188" s="312"/>
      <c r="D188" s="313"/>
      <c r="E188" s="314"/>
      <c r="F188" s="312"/>
      <c r="G188" s="312"/>
      <c r="H188" s="315"/>
      <c r="I188" s="315"/>
      <c r="L188" s="285"/>
      <c r="M188" s="285"/>
      <c r="N188" s="285"/>
      <c r="O188" s="285"/>
      <c r="P188" s="285"/>
      <c r="Q188" s="285"/>
      <c r="W188" s="288"/>
    </row>
    <row r="189" spans="1:23" s="277" customFormat="1" ht="15" hidden="1" customHeight="1" x14ac:dyDescent="0.3">
      <c r="A189" s="304"/>
      <c r="C189" s="312"/>
      <c r="D189" s="313"/>
      <c r="E189" s="314"/>
      <c r="F189" s="312"/>
      <c r="G189" s="312"/>
      <c r="H189" s="315"/>
      <c r="I189" s="315"/>
      <c r="L189" s="285"/>
      <c r="M189" s="285"/>
      <c r="N189" s="285"/>
      <c r="O189" s="285"/>
      <c r="P189" s="285"/>
      <c r="Q189" s="285"/>
      <c r="W189" s="288"/>
    </row>
    <row r="190" spans="1:23" s="277" customFormat="1" ht="15" hidden="1" customHeight="1" x14ac:dyDescent="0.3">
      <c r="A190" s="304"/>
      <c r="C190" s="312"/>
      <c r="D190" s="313"/>
      <c r="E190" s="314"/>
      <c r="F190" s="312"/>
      <c r="G190" s="312"/>
      <c r="H190" s="315"/>
      <c r="I190" s="315"/>
      <c r="L190" s="285"/>
      <c r="M190" s="285"/>
      <c r="N190" s="285"/>
      <c r="O190" s="285"/>
      <c r="P190" s="285"/>
      <c r="Q190" s="285"/>
      <c r="W190" s="288"/>
    </row>
    <row r="191" spans="1:23" s="277" customFormat="1" ht="15" hidden="1" customHeight="1" x14ac:dyDescent="0.3">
      <c r="A191" s="304"/>
      <c r="C191" s="312"/>
      <c r="D191" s="313"/>
      <c r="E191" s="314"/>
      <c r="F191" s="312"/>
      <c r="G191" s="312"/>
      <c r="H191" s="315"/>
      <c r="I191" s="315"/>
      <c r="L191" s="285"/>
      <c r="M191" s="285"/>
      <c r="N191" s="285"/>
      <c r="O191" s="285"/>
      <c r="P191" s="285"/>
      <c r="Q191" s="285"/>
      <c r="W191" s="288"/>
    </row>
    <row r="192" spans="1:23" s="277" customFormat="1" ht="15" hidden="1" customHeight="1" x14ac:dyDescent="0.3">
      <c r="A192" s="304"/>
      <c r="C192" s="312"/>
      <c r="D192" s="313"/>
      <c r="E192" s="314"/>
      <c r="F192" s="312"/>
      <c r="G192" s="312"/>
      <c r="H192" s="315"/>
      <c r="I192" s="315"/>
      <c r="L192" s="285"/>
      <c r="M192" s="285"/>
      <c r="N192" s="285"/>
      <c r="O192" s="285"/>
      <c r="P192" s="285"/>
      <c r="Q192" s="285"/>
      <c r="W192" s="288"/>
    </row>
    <row r="193" spans="1:23" s="277" customFormat="1" ht="15" hidden="1" customHeight="1" x14ac:dyDescent="0.3">
      <c r="A193" s="304"/>
      <c r="C193" s="312"/>
      <c r="D193" s="313"/>
      <c r="E193" s="314"/>
      <c r="F193" s="312"/>
      <c r="G193" s="312"/>
      <c r="H193" s="315"/>
      <c r="I193" s="315"/>
      <c r="L193" s="285"/>
      <c r="M193" s="285"/>
      <c r="N193" s="285"/>
      <c r="O193" s="285"/>
      <c r="P193" s="285"/>
      <c r="Q193" s="285"/>
      <c r="W193" s="288"/>
    </row>
    <row r="194" spans="1:23" s="277" customFormat="1" ht="15" hidden="1" customHeight="1" x14ac:dyDescent="0.3">
      <c r="A194" s="304"/>
      <c r="C194" s="312"/>
      <c r="D194" s="313"/>
      <c r="E194" s="314"/>
      <c r="F194" s="312"/>
      <c r="G194" s="312"/>
      <c r="H194" s="315"/>
      <c r="I194" s="315"/>
      <c r="L194" s="285"/>
      <c r="M194" s="285"/>
      <c r="N194" s="285"/>
      <c r="O194" s="285"/>
      <c r="P194" s="285"/>
      <c r="Q194" s="285"/>
      <c r="W194" s="288"/>
    </row>
    <row r="195" spans="1:23" s="277" customFormat="1" ht="15" hidden="1" customHeight="1" x14ac:dyDescent="0.3">
      <c r="A195" s="304"/>
      <c r="C195" s="312"/>
      <c r="D195" s="313"/>
      <c r="E195" s="314"/>
      <c r="F195" s="312"/>
      <c r="G195" s="312"/>
      <c r="H195" s="315"/>
      <c r="I195" s="315"/>
      <c r="L195" s="285"/>
      <c r="M195" s="285"/>
      <c r="N195" s="285"/>
      <c r="O195" s="285"/>
      <c r="P195" s="285"/>
      <c r="Q195" s="285"/>
      <c r="W195" s="288"/>
    </row>
    <row r="196" spans="1:23" s="277" customFormat="1" ht="15" hidden="1" customHeight="1" x14ac:dyDescent="0.3">
      <c r="A196" s="304"/>
      <c r="C196" s="312"/>
      <c r="D196" s="313"/>
      <c r="E196" s="314"/>
      <c r="F196" s="312"/>
      <c r="G196" s="312"/>
      <c r="H196" s="315"/>
      <c r="I196" s="315"/>
      <c r="L196" s="285"/>
      <c r="M196" s="285"/>
      <c r="N196" s="285"/>
      <c r="O196" s="285"/>
      <c r="P196" s="285"/>
      <c r="Q196" s="285"/>
      <c r="W196" s="288"/>
    </row>
    <row r="197" spans="1:23" s="277" customFormat="1" ht="15" hidden="1" customHeight="1" x14ac:dyDescent="0.3">
      <c r="A197" s="304"/>
      <c r="C197" s="312"/>
      <c r="D197" s="313"/>
      <c r="E197" s="314"/>
      <c r="F197" s="312"/>
      <c r="G197" s="312"/>
      <c r="H197" s="315"/>
      <c r="I197" s="315"/>
      <c r="L197" s="285"/>
      <c r="M197" s="285"/>
      <c r="N197" s="285"/>
      <c r="O197" s="285"/>
      <c r="P197" s="285"/>
      <c r="Q197" s="285"/>
      <c r="W197" s="288"/>
    </row>
    <row r="198" spans="1:23" s="277" customFormat="1" ht="15" hidden="1" customHeight="1" x14ac:dyDescent="0.3">
      <c r="A198" s="304"/>
      <c r="C198" s="312"/>
      <c r="D198" s="313"/>
      <c r="E198" s="314"/>
      <c r="F198" s="312"/>
      <c r="G198" s="312"/>
      <c r="H198" s="315"/>
      <c r="I198" s="315"/>
      <c r="L198" s="285"/>
      <c r="M198" s="285"/>
      <c r="N198" s="285"/>
      <c r="O198" s="285"/>
      <c r="P198" s="285"/>
      <c r="Q198" s="286"/>
      <c r="W198" s="288"/>
    </row>
    <row r="199" spans="1:23" s="277" customFormat="1" ht="15" hidden="1" customHeight="1" x14ac:dyDescent="0.3">
      <c r="A199" s="304"/>
      <c r="C199" s="312"/>
      <c r="D199" s="313"/>
      <c r="E199" s="314"/>
      <c r="F199" s="312"/>
      <c r="G199" s="312"/>
      <c r="H199" s="315"/>
      <c r="I199" s="315"/>
      <c r="L199" s="285"/>
      <c r="M199" s="285"/>
      <c r="N199" s="285"/>
      <c r="O199" s="285"/>
      <c r="P199" s="285"/>
      <c r="Q199" s="286"/>
      <c r="W199" s="288"/>
    </row>
    <row r="200" spans="1:23" s="277" customFormat="1" ht="15" hidden="1" customHeight="1" x14ac:dyDescent="0.3">
      <c r="A200" s="304"/>
      <c r="C200" s="312"/>
      <c r="D200" s="313"/>
      <c r="E200" s="314"/>
      <c r="F200" s="312"/>
      <c r="G200" s="312"/>
      <c r="H200" s="315"/>
      <c r="I200" s="315"/>
      <c r="L200" s="285"/>
      <c r="M200" s="285"/>
      <c r="N200" s="285"/>
      <c r="O200" s="285"/>
      <c r="P200" s="285"/>
      <c r="Q200" s="286"/>
      <c r="W200" s="288"/>
    </row>
    <row r="201" spans="1:23" s="277" customFormat="1" ht="15" hidden="1" customHeight="1" x14ac:dyDescent="0.3">
      <c r="A201" s="304"/>
      <c r="C201" s="312"/>
      <c r="D201" s="313"/>
      <c r="E201" s="314"/>
      <c r="F201" s="312"/>
      <c r="G201" s="312"/>
      <c r="H201" s="315"/>
      <c r="I201" s="315"/>
      <c r="L201" s="285"/>
      <c r="M201" s="285"/>
      <c r="N201" s="285"/>
      <c r="O201" s="285"/>
      <c r="P201" s="285"/>
      <c r="Q201" s="286"/>
      <c r="W201" s="288"/>
    </row>
    <row r="202" spans="1:23" s="277" customFormat="1" ht="15" hidden="1" customHeight="1" x14ac:dyDescent="0.3">
      <c r="A202" s="304"/>
      <c r="C202" s="312"/>
      <c r="D202" s="313"/>
      <c r="E202" s="314"/>
      <c r="F202" s="312"/>
      <c r="G202" s="312"/>
      <c r="H202" s="315"/>
      <c r="I202" s="315"/>
      <c r="L202" s="285"/>
      <c r="M202" s="285"/>
      <c r="N202" s="285"/>
      <c r="O202" s="285"/>
      <c r="P202" s="285"/>
      <c r="Q202" s="286"/>
      <c r="W202" s="288"/>
    </row>
    <row r="203" spans="1:23" s="277" customFormat="1" ht="15" hidden="1" customHeight="1" x14ac:dyDescent="0.3">
      <c r="A203" s="304"/>
      <c r="C203" s="312"/>
      <c r="D203" s="313"/>
      <c r="E203" s="314"/>
      <c r="F203" s="312"/>
      <c r="G203" s="312"/>
      <c r="H203" s="315"/>
      <c r="I203" s="315"/>
      <c r="L203" s="285"/>
      <c r="M203" s="285"/>
      <c r="N203" s="285"/>
      <c r="O203" s="285"/>
      <c r="P203" s="285"/>
      <c r="Q203" s="285"/>
      <c r="W203" s="288"/>
    </row>
    <row r="204" spans="1:23" s="277" customFormat="1" ht="15" hidden="1" customHeight="1" x14ac:dyDescent="0.3">
      <c r="A204" s="304"/>
      <c r="C204" s="312"/>
      <c r="D204" s="313"/>
      <c r="E204" s="314"/>
      <c r="F204" s="312"/>
      <c r="G204" s="312"/>
      <c r="H204" s="315"/>
      <c r="I204" s="315"/>
      <c r="L204" s="285"/>
      <c r="M204" s="285"/>
      <c r="N204" s="285"/>
      <c r="O204" s="285"/>
      <c r="P204" s="285"/>
      <c r="Q204" s="285"/>
      <c r="W204" s="288"/>
    </row>
    <row r="205" spans="1:23" s="277" customFormat="1" ht="15" hidden="1" customHeight="1" x14ac:dyDescent="0.3">
      <c r="A205" s="304"/>
      <c r="C205" s="312"/>
      <c r="D205" s="313"/>
      <c r="E205" s="314"/>
      <c r="F205" s="312"/>
      <c r="G205" s="312"/>
      <c r="H205" s="315"/>
      <c r="I205" s="315"/>
      <c r="L205" s="285"/>
      <c r="M205" s="285"/>
      <c r="N205" s="285"/>
      <c r="O205" s="285"/>
      <c r="P205" s="285"/>
      <c r="Q205" s="286"/>
      <c r="W205" s="288"/>
    </row>
    <row r="206" spans="1:23" s="277" customFormat="1" ht="15" hidden="1" customHeight="1" x14ac:dyDescent="0.3">
      <c r="A206" s="304"/>
      <c r="C206" s="312"/>
      <c r="D206" s="313"/>
      <c r="E206" s="314"/>
      <c r="F206" s="312"/>
      <c r="G206" s="312"/>
      <c r="H206" s="315"/>
      <c r="I206" s="315"/>
      <c r="L206" s="285"/>
      <c r="M206" s="285"/>
      <c r="N206" s="285"/>
      <c r="O206" s="285"/>
      <c r="P206" s="285"/>
      <c r="Q206" s="285"/>
      <c r="W206" s="288"/>
    </row>
    <row r="207" spans="1:23" s="277" customFormat="1" ht="15" hidden="1" customHeight="1" x14ac:dyDescent="0.3">
      <c r="A207" s="304"/>
      <c r="C207" s="312"/>
      <c r="D207" s="313"/>
      <c r="E207" s="314"/>
      <c r="F207" s="312"/>
      <c r="G207" s="312"/>
      <c r="H207" s="315"/>
      <c r="I207" s="315"/>
      <c r="L207" s="285"/>
      <c r="M207" s="285"/>
      <c r="N207" s="285"/>
      <c r="O207" s="285"/>
      <c r="P207" s="285"/>
      <c r="Q207" s="285"/>
      <c r="W207" s="288"/>
    </row>
    <row r="208" spans="1:23" s="277" customFormat="1" ht="15" hidden="1" customHeight="1" x14ac:dyDescent="0.3">
      <c r="A208" s="304"/>
      <c r="C208" s="312"/>
      <c r="D208" s="313"/>
      <c r="E208" s="314"/>
      <c r="F208" s="312"/>
      <c r="G208" s="312"/>
      <c r="H208" s="315"/>
      <c r="I208" s="315"/>
      <c r="L208" s="285"/>
      <c r="M208" s="285"/>
      <c r="N208" s="285"/>
      <c r="O208" s="285"/>
      <c r="P208" s="285"/>
      <c r="Q208" s="285"/>
      <c r="W208" s="288"/>
    </row>
    <row r="209" spans="1:23" s="277" customFormat="1" ht="15" hidden="1" customHeight="1" x14ac:dyDescent="0.3">
      <c r="A209" s="304"/>
      <c r="B209" s="345"/>
      <c r="C209" s="312"/>
      <c r="D209" s="313"/>
      <c r="E209" s="314"/>
      <c r="F209" s="312"/>
      <c r="G209" s="312"/>
      <c r="H209" s="315"/>
      <c r="I209" s="315"/>
      <c r="L209" s="285"/>
      <c r="M209" s="285"/>
      <c r="N209" s="285"/>
      <c r="O209" s="285"/>
      <c r="P209" s="285"/>
      <c r="Q209" s="285"/>
      <c r="W209" s="288"/>
    </row>
    <row r="210" spans="1:23" s="277" customFormat="1" ht="15" hidden="1" customHeight="1" x14ac:dyDescent="0.3">
      <c r="A210" s="304"/>
      <c r="C210" s="312"/>
      <c r="D210" s="313"/>
      <c r="E210" s="314"/>
      <c r="F210" s="312"/>
      <c r="G210" s="312"/>
      <c r="H210" s="315"/>
      <c r="I210" s="315"/>
      <c r="L210" s="285"/>
      <c r="M210" s="285"/>
      <c r="N210" s="285"/>
      <c r="O210" s="285"/>
      <c r="P210" s="285"/>
      <c r="Q210" s="285"/>
      <c r="W210" s="288"/>
    </row>
    <row r="211" spans="1:23" s="277" customFormat="1" ht="15" hidden="1" customHeight="1" x14ac:dyDescent="0.3">
      <c r="A211" s="304"/>
      <c r="C211" s="312"/>
      <c r="D211" s="313"/>
      <c r="E211" s="314"/>
      <c r="F211" s="312"/>
      <c r="G211" s="312"/>
      <c r="H211" s="315"/>
      <c r="I211" s="315"/>
      <c r="L211" s="285"/>
      <c r="M211" s="285"/>
      <c r="N211" s="285"/>
      <c r="O211" s="285"/>
      <c r="P211" s="285"/>
      <c r="Q211" s="285"/>
      <c r="W211" s="288"/>
    </row>
    <row r="212" spans="1:23" s="277" customFormat="1" ht="15" hidden="1" customHeight="1" x14ac:dyDescent="0.3">
      <c r="A212" s="304"/>
      <c r="C212" s="312"/>
      <c r="D212" s="313"/>
      <c r="E212" s="314"/>
      <c r="F212" s="312"/>
      <c r="G212" s="312"/>
      <c r="H212" s="315"/>
      <c r="I212" s="315"/>
      <c r="L212" s="285"/>
      <c r="M212" s="285"/>
      <c r="N212" s="285"/>
      <c r="O212" s="285"/>
      <c r="P212" s="285"/>
      <c r="Q212" s="285"/>
      <c r="W212" s="288"/>
    </row>
    <row r="213" spans="1:23" s="277" customFormat="1" ht="15" hidden="1" customHeight="1" x14ac:dyDescent="0.3">
      <c r="A213" s="304"/>
      <c r="C213" s="312"/>
      <c r="D213" s="313"/>
      <c r="E213" s="314"/>
      <c r="F213" s="312"/>
      <c r="G213" s="312"/>
      <c r="H213" s="315"/>
      <c r="I213" s="315"/>
      <c r="L213" s="285"/>
      <c r="M213" s="285"/>
      <c r="N213" s="285"/>
      <c r="O213" s="285"/>
      <c r="P213" s="285"/>
      <c r="Q213" s="285"/>
      <c r="W213" s="288"/>
    </row>
    <row r="214" spans="1:23" s="277" customFormat="1" ht="15" hidden="1" customHeight="1" x14ac:dyDescent="0.3">
      <c r="A214" s="304"/>
      <c r="C214" s="312"/>
      <c r="D214" s="313"/>
      <c r="E214" s="314"/>
      <c r="F214" s="312"/>
      <c r="G214" s="312"/>
      <c r="H214" s="315"/>
      <c r="I214" s="315"/>
      <c r="L214" s="285"/>
      <c r="M214" s="285"/>
      <c r="N214" s="285"/>
      <c r="O214" s="285"/>
      <c r="P214" s="285"/>
      <c r="Q214" s="285"/>
      <c r="W214" s="288"/>
    </row>
    <row r="215" spans="1:23" s="277" customFormat="1" ht="15" hidden="1" customHeight="1" x14ac:dyDescent="0.3">
      <c r="A215" s="304"/>
      <c r="C215" s="312"/>
      <c r="D215" s="313"/>
      <c r="E215" s="314"/>
      <c r="F215" s="312"/>
      <c r="G215" s="312"/>
      <c r="H215" s="315"/>
      <c r="I215" s="315"/>
      <c r="L215" s="285"/>
      <c r="M215" s="285"/>
      <c r="N215" s="285"/>
      <c r="O215" s="285"/>
      <c r="P215" s="285"/>
      <c r="Q215" s="285"/>
      <c r="W215" s="288"/>
    </row>
    <row r="216" spans="1:23" s="277" customFormat="1" ht="15" hidden="1" customHeight="1" x14ac:dyDescent="0.3">
      <c r="A216" s="304"/>
      <c r="C216" s="312"/>
      <c r="D216" s="313"/>
      <c r="E216" s="314"/>
      <c r="F216" s="312"/>
      <c r="G216" s="312"/>
      <c r="H216" s="315"/>
      <c r="I216" s="315"/>
      <c r="L216" s="285"/>
      <c r="M216" s="285"/>
      <c r="N216" s="285"/>
      <c r="O216" s="285"/>
      <c r="P216" s="285"/>
      <c r="Q216" s="285"/>
      <c r="W216" s="288"/>
    </row>
    <row r="217" spans="1:23" s="277" customFormat="1" ht="15" hidden="1" customHeight="1" x14ac:dyDescent="0.3">
      <c r="A217" s="304"/>
      <c r="C217" s="312"/>
      <c r="D217" s="313"/>
      <c r="E217" s="314"/>
      <c r="F217" s="312"/>
      <c r="G217" s="312"/>
      <c r="H217" s="315"/>
      <c r="I217" s="315"/>
      <c r="L217" s="285"/>
      <c r="M217" s="285"/>
      <c r="N217" s="285"/>
      <c r="O217" s="285"/>
      <c r="P217" s="285"/>
      <c r="Q217" s="285"/>
      <c r="W217" s="288"/>
    </row>
    <row r="218" spans="1:23" s="277" customFormat="1" ht="15" hidden="1" customHeight="1" x14ac:dyDescent="0.3">
      <c r="A218" s="304"/>
      <c r="C218" s="312"/>
      <c r="D218" s="313"/>
      <c r="E218" s="314"/>
      <c r="F218" s="312"/>
      <c r="G218" s="312"/>
      <c r="H218" s="315"/>
      <c r="I218" s="315"/>
      <c r="L218" s="285"/>
      <c r="M218" s="285"/>
      <c r="N218" s="285"/>
      <c r="O218" s="285"/>
      <c r="P218" s="285"/>
      <c r="Q218" s="285"/>
      <c r="W218" s="288"/>
    </row>
    <row r="219" spans="1:23" s="277" customFormat="1" ht="15" hidden="1" customHeight="1" x14ac:dyDescent="0.3">
      <c r="A219" s="304"/>
      <c r="C219" s="312"/>
      <c r="D219" s="313"/>
      <c r="E219" s="314"/>
      <c r="F219" s="312"/>
      <c r="G219" s="312"/>
      <c r="H219" s="315"/>
      <c r="I219" s="315"/>
      <c r="L219" s="285"/>
      <c r="M219" s="285"/>
      <c r="N219" s="285"/>
      <c r="O219" s="285"/>
      <c r="P219" s="285"/>
      <c r="Q219" s="285"/>
      <c r="W219" s="288"/>
    </row>
    <row r="220" spans="1:23" s="277" customFormat="1" ht="15" hidden="1" customHeight="1" x14ac:dyDescent="0.3">
      <c r="A220" s="304"/>
      <c r="B220" s="345"/>
      <c r="C220" s="312"/>
      <c r="D220" s="313"/>
      <c r="E220" s="314"/>
      <c r="F220" s="312"/>
      <c r="G220" s="312"/>
      <c r="H220" s="315"/>
      <c r="I220" s="315"/>
      <c r="L220" s="285"/>
      <c r="M220" s="285"/>
      <c r="N220" s="285"/>
      <c r="O220" s="285"/>
      <c r="P220" s="285"/>
      <c r="Q220" s="285"/>
      <c r="W220" s="288"/>
    </row>
    <row r="221" spans="1:23" s="277" customFormat="1" ht="15" hidden="1" customHeight="1" x14ac:dyDescent="0.3">
      <c r="A221" s="304"/>
      <c r="C221" s="312"/>
      <c r="D221" s="313"/>
      <c r="E221" s="314"/>
      <c r="F221" s="312"/>
      <c r="G221" s="312"/>
      <c r="H221" s="315"/>
      <c r="I221" s="315"/>
      <c r="L221" s="285"/>
      <c r="M221" s="285"/>
      <c r="N221" s="285"/>
      <c r="O221" s="285"/>
      <c r="P221" s="285"/>
      <c r="Q221" s="285"/>
      <c r="W221" s="288"/>
    </row>
    <row r="222" spans="1:23" s="277" customFormat="1" ht="15" hidden="1" customHeight="1" x14ac:dyDescent="0.3">
      <c r="A222" s="304"/>
      <c r="C222" s="312"/>
      <c r="D222" s="313"/>
      <c r="E222" s="314"/>
      <c r="F222" s="312"/>
      <c r="G222" s="312"/>
      <c r="H222" s="315"/>
      <c r="I222" s="315"/>
      <c r="L222" s="285"/>
      <c r="M222" s="285"/>
      <c r="N222" s="285"/>
      <c r="O222" s="285"/>
      <c r="P222" s="285"/>
      <c r="Q222" s="286"/>
      <c r="W222" s="288"/>
    </row>
    <row r="223" spans="1:23" s="277" customFormat="1" ht="15" hidden="1" customHeight="1" x14ac:dyDescent="0.3">
      <c r="A223" s="304"/>
      <c r="C223" s="312"/>
      <c r="D223" s="313"/>
      <c r="E223" s="314"/>
      <c r="F223" s="312"/>
      <c r="G223" s="312"/>
      <c r="H223" s="315"/>
      <c r="I223" s="315"/>
      <c r="L223" s="285"/>
      <c r="M223" s="285"/>
      <c r="N223" s="285"/>
      <c r="O223" s="285"/>
      <c r="P223" s="285"/>
      <c r="Q223" s="286"/>
      <c r="W223" s="288"/>
    </row>
    <row r="224" spans="1:23" s="277" customFormat="1" ht="15" hidden="1" customHeight="1" x14ac:dyDescent="0.3">
      <c r="A224" s="304"/>
      <c r="C224" s="312"/>
      <c r="D224" s="313"/>
      <c r="E224" s="314"/>
      <c r="F224" s="312"/>
      <c r="G224" s="312"/>
      <c r="H224" s="315"/>
      <c r="I224" s="315"/>
      <c r="L224" s="285"/>
      <c r="M224" s="285"/>
      <c r="N224" s="285"/>
      <c r="O224" s="285"/>
      <c r="P224" s="285"/>
      <c r="Q224" s="286"/>
      <c r="W224" s="288"/>
    </row>
    <row r="225" spans="1:23" s="277" customFormat="1" ht="15" hidden="1" customHeight="1" x14ac:dyDescent="0.3">
      <c r="A225" s="304"/>
      <c r="C225" s="312"/>
      <c r="D225" s="313"/>
      <c r="E225" s="314"/>
      <c r="F225" s="312"/>
      <c r="G225" s="312"/>
      <c r="H225" s="315"/>
      <c r="I225" s="315"/>
      <c r="L225" s="285"/>
      <c r="M225" s="285"/>
      <c r="N225" s="285"/>
      <c r="O225" s="285"/>
      <c r="P225" s="285"/>
      <c r="Q225" s="286"/>
      <c r="W225" s="288"/>
    </row>
    <row r="226" spans="1:23" s="277" customFormat="1" ht="15" hidden="1" customHeight="1" x14ac:dyDescent="0.3">
      <c r="A226" s="304"/>
      <c r="C226" s="312"/>
      <c r="D226" s="313"/>
      <c r="E226" s="314"/>
      <c r="F226" s="312"/>
      <c r="G226" s="312"/>
      <c r="H226" s="315"/>
      <c r="I226" s="315"/>
      <c r="L226" s="285"/>
      <c r="M226" s="285"/>
      <c r="N226" s="285"/>
      <c r="O226" s="285"/>
      <c r="P226" s="285"/>
      <c r="Q226" s="285"/>
      <c r="W226" s="288"/>
    </row>
    <row r="227" spans="1:23" s="277" customFormat="1" ht="15" hidden="1" customHeight="1" x14ac:dyDescent="0.3">
      <c r="A227" s="304"/>
      <c r="C227" s="312"/>
      <c r="D227" s="313"/>
      <c r="E227" s="314"/>
      <c r="F227" s="312"/>
      <c r="G227" s="312"/>
      <c r="H227" s="315"/>
      <c r="I227" s="315"/>
      <c r="L227" s="285"/>
      <c r="M227" s="285"/>
      <c r="N227" s="285"/>
      <c r="O227" s="285"/>
      <c r="P227" s="285"/>
      <c r="Q227" s="285"/>
      <c r="W227" s="288"/>
    </row>
    <row r="228" spans="1:23" s="277" customFormat="1" ht="15" hidden="1" customHeight="1" x14ac:dyDescent="0.3">
      <c r="A228" s="304"/>
      <c r="C228" s="312"/>
      <c r="D228" s="313"/>
      <c r="E228" s="314"/>
      <c r="F228" s="312"/>
      <c r="G228" s="312"/>
      <c r="H228" s="315"/>
      <c r="I228" s="315"/>
      <c r="L228" s="285"/>
      <c r="M228" s="285"/>
      <c r="N228" s="285"/>
      <c r="O228" s="285"/>
      <c r="P228" s="285"/>
      <c r="Q228" s="285"/>
      <c r="W228" s="288"/>
    </row>
    <row r="229" spans="1:23" s="277" customFormat="1" ht="15" hidden="1" customHeight="1" x14ac:dyDescent="0.3">
      <c r="A229" s="304"/>
      <c r="C229" s="312"/>
      <c r="D229" s="313"/>
      <c r="E229" s="314"/>
      <c r="F229" s="312"/>
      <c r="G229" s="312"/>
      <c r="H229" s="315"/>
      <c r="I229" s="315"/>
      <c r="L229" s="285"/>
      <c r="M229" s="285"/>
      <c r="N229" s="285"/>
      <c r="O229" s="285"/>
      <c r="P229" s="285"/>
      <c r="Q229" s="285"/>
      <c r="W229" s="288"/>
    </row>
    <row r="230" spans="1:23" s="277" customFormat="1" ht="15" hidden="1" customHeight="1" x14ac:dyDescent="0.3">
      <c r="A230" s="304"/>
      <c r="C230" s="312"/>
      <c r="D230" s="313"/>
      <c r="E230" s="314"/>
      <c r="F230" s="312"/>
      <c r="G230" s="312"/>
      <c r="H230" s="315"/>
      <c r="I230" s="315"/>
      <c r="L230" s="285"/>
      <c r="M230" s="285"/>
      <c r="N230" s="285"/>
      <c r="O230" s="285"/>
      <c r="P230" s="285"/>
      <c r="Q230" s="285"/>
      <c r="W230" s="288"/>
    </row>
    <row r="231" spans="1:23" s="277" customFormat="1" ht="15" hidden="1" customHeight="1" x14ac:dyDescent="0.3">
      <c r="A231" s="304"/>
      <c r="C231" s="312"/>
      <c r="D231" s="313"/>
      <c r="E231" s="314"/>
      <c r="F231" s="312"/>
      <c r="G231" s="312"/>
      <c r="H231" s="315"/>
      <c r="I231" s="315"/>
      <c r="L231" s="285"/>
      <c r="M231" s="285"/>
      <c r="N231" s="285"/>
      <c r="O231" s="285"/>
      <c r="P231" s="285"/>
      <c r="Q231" s="285"/>
      <c r="W231" s="288"/>
    </row>
    <row r="232" spans="1:23" s="277" customFormat="1" ht="15" hidden="1" customHeight="1" x14ac:dyDescent="0.3">
      <c r="A232" s="304"/>
      <c r="C232" s="312"/>
      <c r="D232" s="313"/>
      <c r="E232" s="314"/>
      <c r="F232" s="312"/>
      <c r="G232" s="312"/>
      <c r="H232" s="315"/>
      <c r="I232" s="315"/>
      <c r="L232" s="285"/>
      <c r="M232" s="285"/>
      <c r="N232" s="285"/>
      <c r="O232" s="285"/>
      <c r="P232" s="285"/>
      <c r="Q232" s="285"/>
      <c r="W232" s="288"/>
    </row>
    <row r="233" spans="1:23" s="277" customFormat="1" ht="15" hidden="1" customHeight="1" x14ac:dyDescent="0.3">
      <c r="A233" s="304"/>
      <c r="C233" s="312"/>
      <c r="D233" s="313"/>
      <c r="E233" s="314"/>
      <c r="F233" s="312"/>
      <c r="G233" s="312"/>
      <c r="H233" s="315"/>
      <c r="I233" s="315"/>
      <c r="L233" s="285"/>
      <c r="M233" s="285"/>
      <c r="N233" s="285"/>
      <c r="O233" s="285"/>
      <c r="P233" s="285"/>
      <c r="Q233" s="285"/>
      <c r="W233" s="288"/>
    </row>
    <row r="234" spans="1:23" s="277" customFormat="1" ht="15" hidden="1" customHeight="1" x14ac:dyDescent="0.3">
      <c r="A234" s="304"/>
      <c r="C234" s="312"/>
      <c r="D234" s="313"/>
      <c r="E234" s="314"/>
      <c r="F234" s="312"/>
      <c r="G234" s="312"/>
      <c r="H234" s="315"/>
      <c r="I234" s="315"/>
      <c r="L234" s="285"/>
      <c r="M234" s="285"/>
      <c r="N234" s="285"/>
      <c r="O234" s="285"/>
      <c r="P234" s="285"/>
      <c r="Q234" s="285"/>
      <c r="W234" s="288"/>
    </row>
    <row r="235" spans="1:23" s="277" customFormat="1" ht="15" hidden="1" customHeight="1" x14ac:dyDescent="0.3">
      <c r="A235" s="304"/>
      <c r="C235" s="312"/>
      <c r="D235" s="313"/>
      <c r="E235" s="314"/>
      <c r="F235" s="312"/>
      <c r="G235" s="312"/>
      <c r="H235" s="315"/>
      <c r="I235" s="315"/>
      <c r="L235" s="285"/>
      <c r="M235" s="285"/>
      <c r="N235" s="285"/>
      <c r="O235" s="285"/>
      <c r="P235" s="285"/>
      <c r="Q235" s="285"/>
      <c r="W235" s="288"/>
    </row>
    <row r="236" spans="1:23" s="277" customFormat="1" ht="15" hidden="1" customHeight="1" x14ac:dyDescent="0.3">
      <c r="A236" s="304"/>
      <c r="B236" s="345"/>
      <c r="C236" s="312"/>
      <c r="D236" s="313"/>
      <c r="E236" s="314"/>
      <c r="F236" s="312"/>
      <c r="G236" s="312"/>
      <c r="H236" s="315"/>
      <c r="I236" s="315"/>
      <c r="L236" s="285"/>
      <c r="M236" s="285"/>
      <c r="N236" s="285"/>
      <c r="O236" s="285"/>
      <c r="P236" s="285"/>
      <c r="Q236" s="285"/>
      <c r="W236" s="288"/>
    </row>
    <row r="237" spans="1:23" s="277" customFormat="1" ht="15" hidden="1" customHeight="1" x14ac:dyDescent="0.3">
      <c r="A237" s="304"/>
      <c r="C237" s="312"/>
      <c r="D237" s="313"/>
      <c r="E237" s="314"/>
      <c r="F237" s="312"/>
      <c r="G237" s="312"/>
      <c r="H237" s="315"/>
      <c r="I237" s="315"/>
      <c r="L237" s="285"/>
      <c r="M237" s="285"/>
      <c r="N237" s="285"/>
      <c r="O237" s="285"/>
      <c r="P237" s="285"/>
      <c r="Q237" s="285"/>
      <c r="W237" s="288"/>
    </row>
    <row r="238" spans="1:23" s="277" customFormat="1" ht="15" hidden="1" customHeight="1" x14ac:dyDescent="0.3">
      <c r="A238" s="304"/>
      <c r="C238" s="312"/>
      <c r="D238" s="313"/>
      <c r="E238" s="314"/>
      <c r="F238" s="312"/>
      <c r="G238" s="312"/>
      <c r="H238" s="315"/>
      <c r="I238" s="315"/>
      <c r="L238" s="285"/>
      <c r="M238" s="285"/>
      <c r="N238" s="285"/>
      <c r="O238" s="285"/>
      <c r="P238" s="285"/>
      <c r="Q238" s="285"/>
      <c r="W238" s="288"/>
    </row>
    <row r="239" spans="1:23" s="277" customFormat="1" ht="15" hidden="1" customHeight="1" x14ac:dyDescent="0.3">
      <c r="A239" s="304"/>
      <c r="C239" s="312"/>
      <c r="D239" s="313"/>
      <c r="E239" s="314"/>
      <c r="F239" s="312"/>
      <c r="G239" s="312"/>
      <c r="H239" s="315"/>
      <c r="I239" s="315"/>
      <c r="L239" s="285"/>
      <c r="M239" s="285"/>
      <c r="N239" s="285"/>
      <c r="O239" s="285"/>
      <c r="P239" s="285"/>
      <c r="Q239" s="286"/>
      <c r="W239" s="288"/>
    </row>
    <row r="240" spans="1:23" s="277" customFormat="1" ht="15" hidden="1" customHeight="1" x14ac:dyDescent="0.3">
      <c r="A240" s="304"/>
      <c r="C240" s="312"/>
      <c r="D240" s="313"/>
      <c r="E240" s="314"/>
      <c r="F240" s="312"/>
      <c r="G240" s="312"/>
      <c r="H240" s="315"/>
      <c r="I240" s="315"/>
      <c r="L240" s="285"/>
      <c r="M240" s="285"/>
      <c r="N240" s="285"/>
      <c r="O240" s="285"/>
      <c r="P240" s="285"/>
      <c r="Q240" s="285"/>
      <c r="W240" s="288"/>
    </row>
    <row r="241" spans="1:23" s="277" customFormat="1" ht="15" hidden="1" customHeight="1" x14ac:dyDescent="0.3">
      <c r="A241" s="304"/>
      <c r="C241" s="312"/>
      <c r="D241" s="313"/>
      <c r="E241" s="314"/>
      <c r="F241" s="312"/>
      <c r="G241" s="312"/>
      <c r="H241" s="315"/>
      <c r="I241" s="315"/>
      <c r="L241" s="285"/>
      <c r="M241" s="285"/>
      <c r="N241" s="285"/>
      <c r="O241" s="285"/>
      <c r="P241" s="285"/>
      <c r="Q241" s="285"/>
      <c r="W241" s="288"/>
    </row>
    <row r="242" spans="1:23" s="277" customFormat="1" ht="15" hidden="1" customHeight="1" x14ac:dyDescent="0.3">
      <c r="A242" s="304"/>
      <c r="C242" s="312"/>
      <c r="D242" s="313"/>
      <c r="E242" s="314"/>
      <c r="F242" s="312"/>
      <c r="G242" s="312"/>
      <c r="H242" s="315"/>
      <c r="I242" s="315"/>
      <c r="L242" s="285"/>
      <c r="M242" s="285"/>
      <c r="N242" s="285"/>
      <c r="O242" s="285"/>
      <c r="P242" s="285"/>
      <c r="Q242" s="286"/>
      <c r="W242" s="288"/>
    </row>
    <row r="243" spans="1:23" s="277" customFormat="1" ht="15" hidden="1" customHeight="1" x14ac:dyDescent="0.3">
      <c r="A243" s="304"/>
      <c r="C243" s="312"/>
      <c r="D243" s="313"/>
      <c r="E243" s="314"/>
      <c r="F243" s="312"/>
      <c r="G243" s="312"/>
      <c r="H243" s="315"/>
      <c r="I243" s="315"/>
      <c r="L243" s="285"/>
      <c r="M243" s="285"/>
      <c r="N243" s="285"/>
      <c r="O243" s="285"/>
      <c r="P243" s="285"/>
      <c r="Q243" s="286"/>
      <c r="W243" s="288"/>
    </row>
    <row r="244" spans="1:23" s="277" customFormat="1" ht="15" hidden="1" customHeight="1" x14ac:dyDescent="0.3">
      <c r="A244" s="304"/>
      <c r="C244" s="312"/>
      <c r="D244" s="313"/>
      <c r="E244" s="314"/>
      <c r="F244" s="312"/>
      <c r="G244" s="312"/>
      <c r="H244" s="315"/>
      <c r="I244" s="315"/>
      <c r="L244" s="285"/>
      <c r="M244" s="285"/>
      <c r="N244" s="285"/>
      <c r="O244" s="285"/>
      <c r="P244" s="285"/>
      <c r="Q244" s="286"/>
      <c r="W244" s="288"/>
    </row>
    <row r="245" spans="1:23" s="277" customFormat="1" ht="15" hidden="1" customHeight="1" x14ac:dyDescent="0.3">
      <c r="A245" s="304"/>
      <c r="C245" s="312"/>
      <c r="D245" s="313"/>
      <c r="E245" s="314"/>
      <c r="F245" s="312"/>
      <c r="G245" s="312"/>
      <c r="H245" s="315"/>
      <c r="I245" s="315"/>
      <c r="L245" s="285"/>
      <c r="M245" s="285"/>
      <c r="N245" s="285"/>
      <c r="O245" s="285"/>
      <c r="P245" s="285"/>
      <c r="Q245" s="286"/>
      <c r="W245" s="288"/>
    </row>
    <row r="246" spans="1:23" s="277" customFormat="1" ht="15" hidden="1" customHeight="1" x14ac:dyDescent="0.3">
      <c r="A246" s="304"/>
      <c r="C246" s="312"/>
      <c r="D246" s="313"/>
      <c r="E246" s="314"/>
      <c r="F246" s="312"/>
      <c r="G246" s="312"/>
      <c r="H246" s="315"/>
      <c r="I246" s="315"/>
      <c r="L246" s="285"/>
      <c r="M246" s="285"/>
      <c r="N246" s="285"/>
      <c r="O246" s="285"/>
      <c r="P246" s="285"/>
      <c r="Q246" s="285"/>
      <c r="W246" s="288"/>
    </row>
    <row r="247" spans="1:23" s="277" customFormat="1" ht="15" hidden="1" customHeight="1" x14ac:dyDescent="0.3">
      <c r="A247" s="304"/>
      <c r="C247" s="312"/>
      <c r="D247" s="313"/>
      <c r="E247" s="314"/>
      <c r="F247" s="312"/>
      <c r="G247" s="312"/>
      <c r="H247" s="315"/>
      <c r="I247" s="315"/>
      <c r="L247" s="285"/>
      <c r="M247" s="285"/>
      <c r="N247" s="285"/>
      <c r="O247" s="285"/>
      <c r="P247" s="285"/>
      <c r="Q247" s="285"/>
      <c r="W247" s="288"/>
    </row>
    <row r="248" spans="1:23" s="277" customFormat="1" ht="15" hidden="1" customHeight="1" x14ac:dyDescent="0.3">
      <c r="A248" s="304"/>
      <c r="C248" s="312"/>
      <c r="D248" s="313"/>
      <c r="E248" s="314"/>
      <c r="F248" s="312"/>
      <c r="G248" s="312"/>
      <c r="H248" s="315"/>
      <c r="I248" s="315"/>
      <c r="L248" s="285"/>
      <c r="M248" s="285"/>
      <c r="N248" s="285"/>
      <c r="O248" s="285"/>
      <c r="P248" s="285"/>
      <c r="Q248" s="285"/>
      <c r="W248" s="288"/>
    </row>
    <row r="249" spans="1:23" s="277" customFormat="1" ht="15" hidden="1" customHeight="1" x14ac:dyDescent="0.3">
      <c r="A249" s="304"/>
      <c r="C249" s="312"/>
      <c r="D249" s="313"/>
      <c r="E249" s="314"/>
      <c r="F249" s="312"/>
      <c r="G249" s="312"/>
      <c r="H249" s="315"/>
      <c r="I249" s="315"/>
      <c r="L249" s="285"/>
      <c r="M249" s="285"/>
      <c r="N249" s="285"/>
      <c r="O249" s="285"/>
      <c r="P249" s="285"/>
      <c r="Q249" s="285"/>
      <c r="W249" s="288"/>
    </row>
    <row r="250" spans="1:23" s="277" customFormat="1" ht="15" hidden="1" customHeight="1" x14ac:dyDescent="0.3">
      <c r="A250" s="304"/>
      <c r="C250" s="312"/>
      <c r="D250" s="313"/>
      <c r="E250" s="314"/>
      <c r="F250" s="312"/>
      <c r="G250" s="312"/>
      <c r="H250" s="315"/>
      <c r="I250" s="315"/>
      <c r="L250" s="285"/>
      <c r="M250" s="285"/>
      <c r="N250" s="285"/>
      <c r="O250" s="285"/>
      <c r="P250" s="285"/>
      <c r="Q250" s="285"/>
      <c r="W250" s="288"/>
    </row>
    <row r="251" spans="1:23" s="277" customFormat="1" ht="15" hidden="1" customHeight="1" x14ac:dyDescent="0.3">
      <c r="A251" s="304"/>
      <c r="C251" s="312"/>
      <c r="D251" s="313"/>
      <c r="E251" s="314"/>
      <c r="F251" s="312"/>
      <c r="G251" s="312"/>
      <c r="H251" s="315"/>
      <c r="I251" s="315"/>
      <c r="L251" s="285"/>
      <c r="M251" s="285"/>
      <c r="N251" s="285"/>
      <c r="O251" s="285"/>
      <c r="P251" s="285"/>
      <c r="Q251" s="285"/>
      <c r="W251" s="288"/>
    </row>
    <row r="252" spans="1:23" s="277" customFormat="1" ht="15" hidden="1" customHeight="1" x14ac:dyDescent="0.3">
      <c r="A252" s="304"/>
      <c r="C252" s="312"/>
      <c r="D252" s="313"/>
      <c r="E252" s="314"/>
      <c r="F252" s="312"/>
      <c r="G252" s="312"/>
      <c r="H252" s="315"/>
      <c r="I252" s="315"/>
      <c r="L252" s="285"/>
      <c r="M252" s="285"/>
      <c r="N252" s="285"/>
      <c r="O252" s="285"/>
      <c r="P252" s="285"/>
      <c r="Q252" s="285"/>
      <c r="W252" s="288"/>
    </row>
    <row r="253" spans="1:23" s="277" customFormat="1" ht="15" hidden="1" customHeight="1" x14ac:dyDescent="0.3">
      <c r="A253" s="304"/>
      <c r="C253" s="312"/>
      <c r="D253" s="313"/>
      <c r="E253" s="314"/>
      <c r="F253" s="312"/>
      <c r="G253" s="312"/>
      <c r="H253" s="315"/>
      <c r="I253" s="315"/>
      <c r="L253" s="285"/>
      <c r="M253" s="285"/>
      <c r="N253" s="285"/>
      <c r="O253" s="285"/>
      <c r="P253" s="285"/>
      <c r="Q253" s="285"/>
      <c r="W253" s="288"/>
    </row>
    <row r="254" spans="1:23" s="277" customFormat="1" ht="15" hidden="1" customHeight="1" x14ac:dyDescent="0.3">
      <c r="A254" s="304"/>
      <c r="C254" s="312"/>
      <c r="D254" s="313"/>
      <c r="E254" s="314"/>
      <c r="F254" s="312"/>
      <c r="G254" s="312"/>
      <c r="H254" s="315"/>
      <c r="I254" s="315"/>
      <c r="L254" s="285"/>
      <c r="M254" s="285"/>
      <c r="N254" s="285"/>
      <c r="O254" s="285"/>
      <c r="P254" s="285"/>
      <c r="Q254" s="285"/>
      <c r="W254" s="288"/>
    </row>
    <row r="255" spans="1:23" s="277" customFormat="1" ht="15" hidden="1" customHeight="1" x14ac:dyDescent="0.3">
      <c r="A255" s="304"/>
      <c r="C255" s="312"/>
      <c r="D255" s="313"/>
      <c r="E255" s="314"/>
      <c r="F255" s="312"/>
      <c r="G255" s="312"/>
      <c r="H255" s="315"/>
      <c r="I255" s="315"/>
      <c r="L255" s="285"/>
      <c r="M255" s="285"/>
      <c r="N255" s="285"/>
      <c r="O255" s="285"/>
      <c r="P255" s="285"/>
      <c r="Q255" s="285"/>
      <c r="W255" s="288"/>
    </row>
    <row r="256" spans="1:23" s="277" customFormat="1" ht="15" hidden="1" customHeight="1" x14ac:dyDescent="0.3">
      <c r="A256" s="304"/>
      <c r="C256" s="312"/>
      <c r="D256" s="313"/>
      <c r="E256" s="314"/>
      <c r="F256" s="312"/>
      <c r="G256" s="312"/>
      <c r="H256" s="315"/>
      <c r="I256" s="315"/>
      <c r="L256" s="285"/>
      <c r="M256" s="285"/>
      <c r="N256" s="285"/>
      <c r="O256" s="285"/>
      <c r="P256" s="285"/>
      <c r="Q256" s="285"/>
      <c r="W256" s="288"/>
    </row>
    <row r="257" spans="1:23" s="277" customFormat="1" ht="15" hidden="1" customHeight="1" x14ac:dyDescent="0.3">
      <c r="A257" s="304"/>
      <c r="C257" s="312"/>
      <c r="D257" s="313"/>
      <c r="E257" s="314"/>
      <c r="F257" s="312"/>
      <c r="G257" s="312"/>
      <c r="H257" s="315"/>
      <c r="I257" s="315"/>
      <c r="L257" s="285"/>
      <c r="M257" s="285"/>
      <c r="N257" s="285"/>
      <c r="O257" s="285"/>
      <c r="P257" s="285"/>
      <c r="Q257" s="285"/>
      <c r="W257" s="288"/>
    </row>
    <row r="258" spans="1:23" s="277" customFormat="1" ht="15" hidden="1" customHeight="1" x14ac:dyDescent="0.3">
      <c r="A258" s="304"/>
      <c r="C258" s="312"/>
      <c r="D258" s="313"/>
      <c r="E258" s="314"/>
      <c r="F258" s="312"/>
      <c r="G258" s="312"/>
      <c r="H258" s="315"/>
      <c r="I258" s="315"/>
      <c r="L258" s="285"/>
      <c r="M258" s="285"/>
      <c r="N258" s="285"/>
      <c r="O258" s="285"/>
      <c r="P258" s="285"/>
      <c r="Q258" s="286"/>
      <c r="W258" s="288"/>
    </row>
    <row r="259" spans="1:23" s="277" customFormat="1" ht="15" hidden="1" customHeight="1" x14ac:dyDescent="0.3">
      <c r="A259" s="304"/>
      <c r="B259" s="381"/>
      <c r="C259" s="312"/>
      <c r="D259" s="313"/>
      <c r="E259" s="314"/>
      <c r="F259" s="312"/>
      <c r="G259" s="312"/>
      <c r="H259" s="315"/>
      <c r="I259" s="315"/>
      <c r="L259" s="285"/>
      <c r="M259" s="285"/>
      <c r="N259" s="285"/>
      <c r="O259" s="285"/>
      <c r="P259" s="285"/>
      <c r="Q259" s="285"/>
      <c r="W259" s="288"/>
    </row>
    <row r="260" spans="1:23" s="277" customFormat="1" ht="15" hidden="1" customHeight="1" x14ac:dyDescent="0.3">
      <c r="A260" s="304"/>
      <c r="B260" s="381"/>
      <c r="C260" s="312"/>
      <c r="D260" s="313"/>
      <c r="E260" s="314"/>
      <c r="F260" s="312"/>
      <c r="G260" s="312"/>
      <c r="H260" s="315"/>
      <c r="I260" s="315"/>
      <c r="L260" s="285"/>
      <c r="M260" s="285"/>
      <c r="N260" s="285"/>
      <c r="O260" s="285"/>
      <c r="P260" s="285"/>
      <c r="Q260" s="285"/>
      <c r="W260" s="288"/>
    </row>
    <row r="261" spans="1:23" s="277" customFormat="1" ht="14.4" hidden="1" x14ac:dyDescent="0.3">
      <c r="A261" s="304"/>
      <c r="B261" s="381"/>
      <c r="C261" s="312"/>
      <c r="D261" s="313"/>
      <c r="E261" s="314"/>
      <c r="F261" s="312"/>
      <c r="G261" s="312"/>
      <c r="H261" s="315"/>
      <c r="I261" s="315"/>
      <c r="L261" s="285"/>
      <c r="M261" s="285"/>
      <c r="N261" s="285"/>
      <c r="O261" s="285"/>
      <c r="P261" s="285"/>
      <c r="Q261" s="285"/>
      <c r="W261" s="288"/>
    </row>
    <row r="262" spans="1:23" s="277" customFormat="1" ht="15" hidden="1" customHeight="1" x14ac:dyDescent="0.3">
      <c r="A262" s="304"/>
      <c r="B262" s="381"/>
      <c r="C262" s="312"/>
      <c r="D262" s="313"/>
      <c r="E262" s="314"/>
      <c r="F262" s="312"/>
      <c r="G262" s="312"/>
      <c r="H262" s="315"/>
      <c r="I262" s="315"/>
      <c r="L262" s="285"/>
      <c r="M262" s="285"/>
      <c r="N262" s="285"/>
      <c r="O262" s="285"/>
      <c r="P262" s="285"/>
      <c r="Q262" s="285"/>
      <c r="W262" s="288"/>
    </row>
    <row r="263" spans="1:23" s="277" customFormat="1" ht="15" hidden="1" customHeight="1" x14ac:dyDescent="0.3">
      <c r="A263" s="304"/>
      <c r="B263" s="381"/>
      <c r="C263" s="312"/>
      <c r="D263" s="313"/>
      <c r="E263" s="314"/>
      <c r="F263" s="312"/>
      <c r="G263" s="312"/>
      <c r="H263" s="315"/>
      <c r="I263" s="315"/>
      <c r="L263" s="285"/>
      <c r="M263" s="285"/>
      <c r="N263" s="285"/>
      <c r="O263" s="285"/>
      <c r="P263" s="285"/>
      <c r="Q263" s="286"/>
      <c r="W263" s="288"/>
    </row>
    <row r="264" spans="1:23" s="277" customFormat="1" ht="15" hidden="1" customHeight="1" x14ac:dyDescent="0.3">
      <c r="A264" s="304"/>
      <c r="B264" s="381"/>
      <c r="C264" s="312"/>
      <c r="D264" s="313"/>
      <c r="E264" s="314"/>
      <c r="F264" s="312"/>
      <c r="G264" s="312"/>
      <c r="H264" s="315"/>
      <c r="I264" s="315"/>
      <c r="L264" s="285"/>
      <c r="M264" s="285"/>
      <c r="N264" s="285"/>
      <c r="O264" s="285"/>
      <c r="P264" s="285"/>
      <c r="Q264" s="286"/>
      <c r="W264" s="288"/>
    </row>
    <row r="265" spans="1:23" s="277" customFormat="1" ht="15" hidden="1" customHeight="1" x14ac:dyDescent="0.3">
      <c r="A265" s="304"/>
      <c r="C265" s="312"/>
      <c r="D265" s="313"/>
      <c r="E265" s="314"/>
      <c r="F265" s="312"/>
      <c r="G265" s="312"/>
      <c r="H265" s="315"/>
      <c r="I265" s="315"/>
      <c r="L265" s="285"/>
      <c r="M265" s="285"/>
      <c r="N265" s="285"/>
      <c r="O265" s="285"/>
      <c r="P265" s="285"/>
      <c r="Q265" s="285"/>
      <c r="W265" s="288"/>
    </row>
    <row r="266" spans="1:23" s="277" customFormat="1" ht="15" hidden="1" customHeight="1" x14ac:dyDescent="0.3">
      <c r="A266" s="304"/>
      <c r="C266" s="312"/>
      <c r="D266" s="313"/>
      <c r="E266" s="314"/>
      <c r="F266" s="312"/>
      <c r="G266" s="312"/>
      <c r="H266" s="315"/>
      <c r="I266" s="315"/>
      <c r="L266" s="285"/>
      <c r="M266" s="285"/>
      <c r="N266" s="285"/>
      <c r="O266" s="285"/>
      <c r="P266" s="285"/>
      <c r="Q266" s="285"/>
      <c r="W266" s="288"/>
    </row>
    <row r="267" spans="1:23" s="277" customFormat="1" ht="15" hidden="1" customHeight="1" x14ac:dyDescent="0.3">
      <c r="A267" s="304"/>
      <c r="C267" s="312"/>
      <c r="D267" s="313"/>
      <c r="E267" s="314"/>
      <c r="F267" s="312"/>
      <c r="G267" s="312"/>
      <c r="H267" s="315"/>
      <c r="I267" s="315"/>
      <c r="L267" s="285"/>
      <c r="M267" s="285"/>
      <c r="N267" s="285"/>
      <c r="O267" s="285"/>
      <c r="P267" s="285"/>
      <c r="Q267" s="285"/>
      <c r="W267" s="288"/>
    </row>
    <row r="268" spans="1:23" s="277" customFormat="1" ht="15" hidden="1" customHeight="1" x14ac:dyDescent="0.3">
      <c r="A268" s="304"/>
      <c r="C268" s="312"/>
      <c r="D268" s="313"/>
      <c r="E268" s="314"/>
      <c r="F268" s="312"/>
      <c r="G268" s="312"/>
      <c r="H268" s="315"/>
      <c r="I268" s="315"/>
      <c r="L268" s="285"/>
      <c r="M268" s="285"/>
      <c r="N268" s="285"/>
      <c r="O268" s="285"/>
      <c r="P268" s="285"/>
      <c r="Q268" s="285"/>
      <c r="W268" s="288"/>
    </row>
    <row r="269" spans="1:23" s="277" customFormat="1" ht="15" hidden="1" customHeight="1" x14ac:dyDescent="0.3">
      <c r="A269" s="304"/>
      <c r="C269" s="312"/>
      <c r="D269" s="313"/>
      <c r="E269" s="314"/>
      <c r="F269" s="312"/>
      <c r="G269" s="312"/>
      <c r="H269" s="315"/>
      <c r="I269" s="315"/>
      <c r="L269" s="285"/>
      <c r="M269" s="285"/>
      <c r="N269" s="285"/>
      <c r="O269" s="285"/>
      <c r="P269" s="285"/>
      <c r="Q269" s="285"/>
      <c r="W269" s="288"/>
    </row>
    <row r="270" spans="1:23" s="277" customFormat="1" ht="15" hidden="1" customHeight="1" x14ac:dyDescent="0.3">
      <c r="A270" s="304"/>
      <c r="C270" s="312"/>
      <c r="D270" s="313"/>
      <c r="E270" s="314"/>
      <c r="F270" s="312"/>
      <c r="G270" s="312"/>
      <c r="H270" s="315"/>
      <c r="I270" s="315"/>
      <c r="L270" s="285"/>
      <c r="M270" s="285"/>
      <c r="N270" s="285"/>
      <c r="O270" s="285"/>
      <c r="P270" s="285"/>
      <c r="Q270" s="285"/>
      <c r="W270" s="288"/>
    </row>
    <row r="271" spans="1:23" s="277" customFormat="1" ht="15" hidden="1" customHeight="1" x14ac:dyDescent="0.3">
      <c r="A271" s="304"/>
      <c r="C271" s="312"/>
      <c r="D271" s="313"/>
      <c r="E271" s="314"/>
      <c r="F271" s="312"/>
      <c r="G271" s="312"/>
      <c r="H271" s="315"/>
      <c r="I271" s="315"/>
      <c r="L271" s="285"/>
      <c r="M271" s="285"/>
      <c r="N271" s="285"/>
      <c r="O271" s="285"/>
      <c r="P271" s="285"/>
      <c r="Q271" s="285"/>
      <c r="W271" s="288"/>
    </row>
    <row r="272" spans="1:23" s="277" customFormat="1" ht="15" hidden="1" customHeight="1" x14ac:dyDescent="0.3">
      <c r="A272" s="304"/>
      <c r="C272" s="312"/>
      <c r="D272" s="313"/>
      <c r="E272" s="314"/>
      <c r="F272" s="312"/>
      <c r="G272" s="312"/>
      <c r="H272" s="315"/>
      <c r="I272" s="315"/>
      <c r="L272" s="285"/>
      <c r="M272" s="285"/>
      <c r="N272" s="285"/>
      <c r="O272" s="285"/>
      <c r="P272" s="285"/>
      <c r="Q272" s="286"/>
      <c r="W272" s="288"/>
    </row>
    <row r="273" spans="1:23" s="277" customFormat="1" ht="15" hidden="1" customHeight="1" x14ac:dyDescent="0.3">
      <c r="A273" s="304"/>
      <c r="C273" s="312"/>
      <c r="D273" s="313"/>
      <c r="E273" s="314"/>
      <c r="F273" s="312"/>
      <c r="G273" s="312"/>
      <c r="H273" s="315"/>
      <c r="I273" s="315"/>
      <c r="L273" s="285"/>
      <c r="M273" s="285"/>
      <c r="N273" s="285"/>
      <c r="O273" s="285"/>
      <c r="P273" s="285"/>
      <c r="Q273" s="285"/>
      <c r="W273" s="288"/>
    </row>
    <row r="274" spans="1:23" s="277" customFormat="1" ht="15" hidden="1" customHeight="1" x14ac:dyDescent="0.3">
      <c r="A274" s="304"/>
      <c r="C274" s="312"/>
      <c r="D274" s="313"/>
      <c r="E274" s="314"/>
      <c r="F274" s="312"/>
      <c r="G274" s="312"/>
      <c r="H274" s="315"/>
      <c r="I274" s="315"/>
      <c r="L274" s="285"/>
      <c r="M274" s="285"/>
      <c r="N274" s="285"/>
      <c r="O274" s="285"/>
      <c r="P274" s="285"/>
      <c r="Q274" s="285"/>
      <c r="W274" s="288"/>
    </row>
    <row r="275" spans="1:23" s="277" customFormat="1" ht="15" hidden="1" customHeight="1" x14ac:dyDescent="0.3">
      <c r="A275" s="304"/>
      <c r="C275" s="312"/>
      <c r="D275" s="313"/>
      <c r="E275" s="314"/>
      <c r="F275" s="312"/>
      <c r="G275" s="312"/>
      <c r="H275" s="315"/>
      <c r="I275" s="315"/>
      <c r="L275" s="285"/>
      <c r="M275" s="285"/>
      <c r="N275" s="285"/>
      <c r="O275" s="285"/>
      <c r="P275" s="285"/>
      <c r="Q275" s="285"/>
      <c r="W275" s="288"/>
    </row>
    <row r="276" spans="1:23" s="277" customFormat="1" ht="15" hidden="1" customHeight="1" x14ac:dyDescent="0.3">
      <c r="A276" s="304"/>
      <c r="C276" s="312"/>
      <c r="D276" s="313"/>
      <c r="E276" s="314"/>
      <c r="F276" s="312"/>
      <c r="G276" s="312"/>
      <c r="H276" s="315"/>
      <c r="I276" s="315"/>
      <c r="L276" s="285"/>
      <c r="M276" s="285"/>
      <c r="N276" s="285"/>
      <c r="O276" s="285"/>
      <c r="P276" s="285"/>
      <c r="Q276" s="285"/>
      <c r="W276" s="288"/>
    </row>
    <row r="277" spans="1:23" s="277" customFormat="1" ht="15" hidden="1" customHeight="1" x14ac:dyDescent="0.3">
      <c r="A277" s="304"/>
      <c r="C277" s="312"/>
      <c r="D277" s="313"/>
      <c r="E277" s="314"/>
      <c r="F277" s="312"/>
      <c r="G277" s="312"/>
      <c r="H277" s="315"/>
      <c r="I277" s="315"/>
      <c r="L277" s="285"/>
      <c r="M277" s="285"/>
      <c r="N277" s="285"/>
      <c r="O277" s="285"/>
      <c r="P277" s="285"/>
      <c r="Q277" s="285"/>
      <c r="W277" s="288"/>
    </row>
    <row r="278" spans="1:23" s="277" customFormat="1" ht="15" hidden="1" customHeight="1" x14ac:dyDescent="0.3">
      <c r="A278" s="304"/>
      <c r="C278" s="312"/>
      <c r="D278" s="313"/>
      <c r="E278" s="314"/>
      <c r="F278" s="312"/>
      <c r="G278" s="312"/>
      <c r="H278" s="315"/>
      <c r="I278" s="315"/>
      <c r="L278" s="285"/>
      <c r="M278" s="285"/>
      <c r="N278" s="285"/>
      <c r="O278" s="285"/>
      <c r="P278" s="285"/>
      <c r="Q278" s="285"/>
      <c r="W278" s="288"/>
    </row>
    <row r="279" spans="1:23" s="277" customFormat="1" ht="15" hidden="1" customHeight="1" x14ac:dyDescent="0.3">
      <c r="A279" s="304"/>
      <c r="C279" s="312"/>
      <c r="D279" s="313"/>
      <c r="E279" s="314"/>
      <c r="F279" s="312"/>
      <c r="G279" s="312"/>
      <c r="H279" s="315"/>
      <c r="I279" s="315"/>
      <c r="L279" s="285"/>
      <c r="M279" s="285"/>
      <c r="N279" s="285"/>
      <c r="O279" s="285"/>
      <c r="P279" s="285"/>
      <c r="Q279" s="285"/>
      <c r="W279" s="288"/>
    </row>
    <row r="280" spans="1:23" s="277" customFormat="1" ht="15" hidden="1" customHeight="1" x14ac:dyDescent="0.3">
      <c r="A280" s="304"/>
      <c r="C280" s="312"/>
      <c r="D280" s="313"/>
      <c r="E280" s="314"/>
      <c r="F280" s="312"/>
      <c r="G280" s="312"/>
      <c r="H280" s="315"/>
      <c r="I280" s="315"/>
      <c r="L280" s="285"/>
      <c r="M280" s="285"/>
      <c r="N280" s="285"/>
      <c r="O280" s="285"/>
      <c r="P280" s="285"/>
      <c r="Q280" s="285"/>
      <c r="W280" s="288"/>
    </row>
    <row r="281" spans="1:23" s="277" customFormat="1" ht="15" hidden="1" customHeight="1" x14ac:dyDescent="0.3">
      <c r="A281" s="304"/>
      <c r="C281" s="312"/>
      <c r="D281" s="313"/>
      <c r="E281" s="314"/>
      <c r="F281" s="312"/>
      <c r="G281" s="312"/>
      <c r="H281" s="315"/>
      <c r="I281" s="315"/>
      <c r="L281" s="285"/>
      <c r="M281" s="285"/>
      <c r="N281" s="285"/>
      <c r="O281" s="285"/>
      <c r="P281" s="285"/>
      <c r="Q281" s="286"/>
      <c r="W281" s="288"/>
    </row>
    <row r="282" spans="1:23" s="277" customFormat="1" ht="15" hidden="1" customHeight="1" x14ac:dyDescent="0.3">
      <c r="A282" s="304"/>
      <c r="C282" s="312"/>
      <c r="D282" s="313"/>
      <c r="E282" s="314"/>
      <c r="F282" s="312"/>
      <c r="G282" s="312"/>
      <c r="H282" s="315"/>
      <c r="I282" s="315"/>
      <c r="L282" s="285"/>
      <c r="M282" s="285"/>
      <c r="N282" s="285"/>
      <c r="O282" s="285"/>
      <c r="P282" s="285"/>
      <c r="Q282" s="286"/>
      <c r="W282" s="288"/>
    </row>
    <row r="283" spans="1:23" s="277" customFormat="1" ht="15" hidden="1" customHeight="1" x14ac:dyDescent="0.3">
      <c r="A283" s="304"/>
      <c r="C283" s="312"/>
      <c r="D283" s="313"/>
      <c r="E283" s="314"/>
      <c r="F283" s="312"/>
      <c r="G283" s="312"/>
      <c r="H283" s="315"/>
      <c r="I283" s="315"/>
      <c r="L283" s="285"/>
      <c r="M283" s="285"/>
      <c r="N283" s="285"/>
      <c r="O283" s="285"/>
      <c r="P283" s="285"/>
      <c r="Q283" s="285"/>
      <c r="W283" s="288"/>
    </row>
    <row r="284" spans="1:23" s="277" customFormat="1" ht="15" hidden="1" customHeight="1" x14ac:dyDescent="0.3">
      <c r="A284" s="304"/>
      <c r="C284" s="312"/>
      <c r="D284" s="313"/>
      <c r="E284" s="314"/>
      <c r="F284" s="312"/>
      <c r="G284" s="312"/>
      <c r="H284" s="315"/>
      <c r="I284" s="315"/>
      <c r="L284" s="285"/>
      <c r="M284" s="285"/>
      <c r="N284" s="285"/>
      <c r="O284" s="285"/>
      <c r="P284" s="285"/>
      <c r="Q284" s="286"/>
      <c r="W284" s="288"/>
    </row>
    <row r="285" spans="1:23" s="277" customFormat="1" ht="15" hidden="1" customHeight="1" x14ac:dyDescent="0.3">
      <c r="A285" s="304"/>
      <c r="C285" s="312"/>
      <c r="D285" s="313"/>
      <c r="E285" s="314"/>
      <c r="F285" s="312"/>
      <c r="G285" s="312"/>
      <c r="H285" s="315"/>
      <c r="I285" s="315"/>
      <c r="L285" s="285"/>
      <c r="M285" s="285"/>
      <c r="N285" s="285"/>
      <c r="O285" s="285"/>
      <c r="P285" s="285"/>
      <c r="Q285" s="285"/>
      <c r="W285" s="288"/>
    </row>
    <row r="286" spans="1:23" s="277" customFormat="1" ht="15" hidden="1" customHeight="1" x14ac:dyDescent="0.3">
      <c r="A286" s="304"/>
      <c r="C286" s="312"/>
      <c r="D286" s="313"/>
      <c r="E286" s="314"/>
      <c r="F286" s="312"/>
      <c r="G286" s="312"/>
      <c r="H286" s="315"/>
      <c r="I286" s="315"/>
      <c r="L286" s="285"/>
      <c r="M286" s="285"/>
      <c r="N286" s="285"/>
      <c r="O286" s="285"/>
      <c r="P286" s="285"/>
      <c r="Q286" s="285"/>
      <c r="W286" s="288"/>
    </row>
    <row r="287" spans="1:23" s="277" customFormat="1" ht="15" hidden="1" customHeight="1" x14ac:dyDescent="0.3">
      <c r="A287" s="304"/>
      <c r="C287" s="312"/>
      <c r="D287" s="313"/>
      <c r="E287" s="314"/>
      <c r="F287" s="312"/>
      <c r="G287" s="312"/>
      <c r="H287" s="315"/>
      <c r="I287" s="315"/>
      <c r="L287" s="285"/>
      <c r="M287" s="285"/>
      <c r="N287" s="285"/>
      <c r="O287" s="285"/>
      <c r="P287" s="285"/>
      <c r="Q287" s="285"/>
      <c r="W287" s="288"/>
    </row>
    <row r="288" spans="1:23" s="277" customFormat="1" ht="15" hidden="1" customHeight="1" x14ac:dyDescent="0.3">
      <c r="A288" s="304"/>
      <c r="C288" s="312"/>
      <c r="D288" s="313"/>
      <c r="E288" s="314"/>
      <c r="F288" s="312"/>
      <c r="G288" s="312"/>
      <c r="H288" s="315"/>
      <c r="I288" s="315"/>
      <c r="L288" s="285"/>
      <c r="M288" s="285"/>
      <c r="N288" s="285"/>
      <c r="O288" s="285"/>
      <c r="P288" s="285"/>
      <c r="Q288" s="285"/>
      <c r="W288" s="288"/>
    </row>
    <row r="289" spans="1:23" s="277" customFormat="1" ht="15" hidden="1" customHeight="1" x14ac:dyDescent="0.3">
      <c r="A289" s="304"/>
      <c r="C289" s="312"/>
      <c r="D289" s="313"/>
      <c r="E289" s="314"/>
      <c r="F289" s="312"/>
      <c r="G289" s="312"/>
      <c r="H289" s="315"/>
      <c r="I289" s="315"/>
      <c r="L289" s="285"/>
      <c r="M289" s="285"/>
      <c r="N289" s="285"/>
      <c r="O289" s="285"/>
      <c r="P289" s="285"/>
      <c r="Q289" s="285"/>
      <c r="W289" s="288"/>
    </row>
    <row r="290" spans="1:23" s="277" customFormat="1" ht="15" hidden="1" customHeight="1" x14ac:dyDescent="0.3">
      <c r="A290" s="304"/>
      <c r="C290" s="312"/>
      <c r="D290" s="313"/>
      <c r="E290" s="314"/>
      <c r="F290" s="312"/>
      <c r="G290" s="312"/>
      <c r="H290" s="315"/>
      <c r="I290" s="315"/>
      <c r="L290" s="285"/>
      <c r="M290" s="285"/>
      <c r="N290" s="285"/>
      <c r="O290" s="285"/>
      <c r="P290" s="285"/>
      <c r="Q290" s="286"/>
      <c r="W290" s="288"/>
    </row>
    <row r="291" spans="1:23" s="277" customFormat="1" ht="15" hidden="1" customHeight="1" x14ac:dyDescent="0.3">
      <c r="A291" s="304"/>
      <c r="C291" s="312"/>
      <c r="D291" s="313"/>
      <c r="E291" s="314"/>
      <c r="F291" s="312"/>
      <c r="G291" s="312"/>
      <c r="H291" s="315"/>
      <c r="I291" s="315"/>
      <c r="L291" s="285"/>
      <c r="M291" s="285"/>
      <c r="N291" s="285"/>
      <c r="O291" s="285"/>
      <c r="P291" s="285"/>
      <c r="Q291" s="285"/>
      <c r="W291" s="288"/>
    </row>
    <row r="292" spans="1:23" s="277" customFormat="1" ht="15" hidden="1" customHeight="1" x14ac:dyDescent="0.3">
      <c r="A292" s="304"/>
      <c r="C292" s="312"/>
      <c r="D292" s="313"/>
      <c r="E292" s="314"/>
      <c r="F292" s="312"/>
      <c r="G292" s="312"/>
      <c r="H292" s="315"/>
      <c r="I292" s="315"/>
      <c r="L292" s="285"/>
      <c r="M292" s="285"/>
      <c r="N292" s="285"/>
      <c r="O292" s="285"/>
      <c r="P292" s="285"/>
      <c r="Q292" s="285"/>
      <c r="W292" s="288"/>
    </row>
    <row r="293" spans="1:23" s="277" customFormat="1" ht="15" hidden="1" customHeight="1" x14ac:dyDescent="0.3">
      <c r="A293" s="304"/>
      <c r="C293" s="312"/>
      <c r="D293" s="313"/>
      <c r="E293" s="314"/>
      <c r="F293" s="312"/>
      <c r="G293" s="312"/>
      <c r="H293" s="315"/>
      <c r="I293" s="315"/>
      <c r="L293" s="285"/>
      <c r="M293" s="285"/>
      <c r="N293" s="285"/>
      <c r="O293" s="285"/>
      <c r="P293" s="285"/>
      <c r="Q293" s="285"/>
      <c r="W293" s="288"/>
    </row>
    <row r="294" spans="1:23" s="277" customFormat="1" ht="15" hidden="1" customHeight="1" x14ac:dyDescent="0.3">
      <c r="A294" s="304"/>
      <c r="C294" s="312"/>
      <c r="D294" s="313"/>
      <c r="E294" s="314"/>
      <c r="F294" s="312"/>
      <c r="G294" s="312"/>
      <c r="H294" s="315"/>
      <c r="I294" s="315"/>
      <c r="L294" s="285"/>
      <c r="M294" s="285"/>
      <c r="N294" s="285"/>
      <c r="O294" s="285"/>
      <c r="P294" s="285"/>
      <c r="Q294" s="285"/>
      <c r="W294" s="288"/>
    </row>
    <row r="295" spans="1:23" s="277" customFormat="1" ht="15" hidden="1" customHeight="1" x14ac:dyDescent="0.3">
      <c r="A295" s="304"/>
      <c r="C295" s="312"/>
      <c r="D295" s="313"/>
      <c r="E295" s="314"/>
      <c r="F295" s="312"/>
      <c r="G295" s="312"/>
      <c r="H295" s="315"/>
      <c r="I295" s="315"/>
      <c r="L295" s="285"/>
      <c r="M295" s="285"/>
      <c r="N295" s="285"/>
      <c r="O295" s="285"/>
      <c r="P295" s="285"/>
      <c r="Q295" s="285"/>
      <c r="W295" s="288"/>
    </row>
    <row r="296" spans="1:23" s="277" customFormat="1" ht="15" hidden="1" customHeight="1" x14ac:dyDescent="0.3">
      <c r="A296" s="304"/>
      <c r="C296" s="312"/>
      <c r="D296" s="313"/>
      <c r="E296" s="314"/>
      <c r="F296" s="312"/>
      <c r="G296" s="312"/>
      <c r="H296" s="315"/>
      <c r="I296" s="315"/>
      <c r="L296" s="285"/>
      <c r="M296" s="285"/>
      <c r="N296" s="285"/>
      <c r="O296" s="285"/>
      <c r="P296" s="285"/>
      <c r="Q296" s="285"/>
      <c r="W296" s="288"/>
    </row>
    <row r="297" spans="1:23" s="277" customFormat="1" ht="15" hidden="1" customHeight="1" x14ac:dyDescent="0.3">
      <c r="A297" s="304"/>
      <c r="C297" s="312"/>
      <c r="D297" s="313"/>
      <c r="E297" s="314"/>
      <c r="F297" s="312"/>
      <c r="G297" s="312"/>
      <c r="H297" s="315"/>
      <c r="I297" s="315"/>
      <c r="L297" s="285"/>
      <c r="M297" s="285"/>
      <c r="N297" s="285"/>
      <c r="O297" s="285"/>
      <c r="P297" s="285"/>
      <c r="Q297" s="285"/>
      <c r="W297" s="288"/>
    </row>
    <row r="298" spans="1:23" s="277" customFormat="1" ht="15" hidden="1" customHeight="1" x14ac:dyDescent="0.3">
      <c r="A298" s="304"/>
      <c r="C298" s="312"/>
      <c r="D298" s="313"/>
      <c r="E298" s="314"/>
      <c r="F298" s="312"/>
      <c r="G298" s="312"/>
      <c r="H298" s="315"/>
      <c r="I298" s="315"/>
      <c r="L298" s="285"/>
      <c r="M298" s="285"/>
      <c r="N298" s="285"/>
      <c r="O298" s="285"/>
      <c r="P298" s="285"/>
      <c r="Q298" s="285"/>
      <c r="W298" s="288"/>
    </row>
    <row r="299" spans="1:23" s="277" customFormat="1" ht="15" hidden="1" customHeight="1" x14ac:dyDescent="0.3">
      <c r="A299" s="304"/>
      <c r="C299" s="312"/>
      <c r="D299" s="313"/>
      <c r="E299" s="314"/>
      <c r="F299" s="312"/>
      <c r="G299" s="312"/>
      <c r="H299" s="315"/>
      <c r="I299" s="315"/>
      <c r="L299" s="285"/>
      <c r="M299" s="285"/>
      <c r="N299" s="285"/>
      <c r="O299" s="285"/>
      <c r="P299" s="285"/>
      <c r="Q299" s="285"/>
      <c r="W299" s="288"/>
    </row>
    <row r="300" spans="1:23" s="277" customFormat="1" ht="15" hidden="1" customHeight="1" x14ac:dyDescent="0.3">
      <c r="A300" s="304"/>
      <c r="C300" s="312"/>
      <c r="D300" s="313"/>
      <c r="E300" s="314"/>
      <c r="F300" s="312"/>
      <c r="G300" s="312"/>
      <c r="H300" s="315"/>
      <c r="I300" s="315"/>
      <c r="L300" s="285"/>
      <c r="M300" s="285"/>
      <c r="N300" s="285"/>
      <c r="O300" s="285"/>
      <c r="P300" s="285"/>
      <c r="Q300" s="285"/>
      <c r="W300" s="288"/>
    </row>
    <row r="301" spans="1:23" s="277" customFormat="1" ht="15" hidden="1" customHeight="1" x14ac:dyDescent="0.3">
      <c r="A301" s="304"/>
      <c r="C301" s="312"/>
      <c r="D301" s="313"/>
      <c r="E301" s="314"/>
      <c r="F301" s="312"/>
      <c r="G301" s="312"/>
      <c r="H301" s="315"/>
      <c r="I301" s="315"/>
      <c r="L301" s="285"/>
      <c r="M301" s="285"/>
      <c r="N301" s="285"/>
      <c r="O301" s="285"/>
      <c r="P301" s="285"/>
      <c r="Q301" s="286"/>
      <c r="W301" s="288"/>
    </row>
    <row r="302" spans="1:23" s="277" customFormat="1" ht="15" hidden="1" customHeight="1" x14ac:dyDescent="0.3">
      <c r="A302" s="304"/>
      <c r="C302" s="312"/>
      <c r="D302" s="313"/>
      <c r="E302" s="314"/>
      <c r="F302" s="312"/>
      <c r="G302" s="312"/>
      <c r="H302" s="315"/>
      <c r="I302" s="315"/>
      <c r="L302" s="285"/>
      <c r="M302" s="285"/>
      <c r="N302" s="285"/>
      <c r="O302" s="285"/>
      <c r="P302" s="285"/>
      <c r="Q302" s="286"/>
      <c r="W302" s="288"/>
    </row>
    <row r="303" spans="1:23" s="277" customFormat="1" ht="15" hidden="1" customHeight="1" x14ac:dyDescent="0.3">
      <c r="A303" s="304"/>
      <c r="C303" s="312"/>
      <c r="D303" s="313"/>
      <c r="E303" s="314"/>
      <c r="F303" s="312"/>
      <c r="G303" s="312"/>
      <c r="H303" s="315"/>
      <c r="I303" s="315"/>
      <c r="L303" s="285"/>
      <c r="M303" s="285"/>
      <c r="N303" s="285"/>
      <c r="O303" s="285"/>
      <c r="P303" s="285"/>
      <c r="Q303" s="286"/>
      <c r="W303" s="288"/>
    </row>
    <row r="304" spans="1:23" s="277" customFormat="1" ht="15" hidden="1" customHeight="1" x14ac:dyDescent="0.3">
      <c r="A304" s="304"/>
      <c r="C304" s="312"/>
      <c r="D304" s="313"/>
      <c r="E304" s="314"/>
      <c r="F304" s="312"/>
      <c r="G304" s="312"/>
      <c r="H304" s="315"/>
      <c r="I304" s="315"/>
      <c r="L304" s="285"/>
      <c r="M304" s="285"/>
      <c r="N304" s="285"/>
      <c r="O304" s="285"/>
      <c r="P304" s="285"/>
      <c r="Q304" s="285"/>
      <c r="W304" s="288"/>
    </row>
    <row r="305" spans="1:23" s="277" customFormat="1" ht="15" hidden="1" customHeight="1" x14ac:dyDescent="0.3">
      <c r="A305" s="304"/>
      <c r="C305" s="312"/>
      <c r="D305" s="313"/>
      <c r="E305" s="314"/>
      <c r="F305" s="312"/>
      <c r="G305" s="312"/>
      <c r="H305" s="315"/>
      <c r="I305" s="315"/>
      <c r="L305" s="285"/>
      <c r="M305" s="285"/>
      <c r="N305" s="285"/>
      <c r="O305" s="285"/>
      <c r="P305" s="285"/>
      <c r="Q305" s="285"/>
      <c r="W305" s="288"/>
    </row>
    <row r="306" spans="1:23" s="277" customFormat="1" ht="15" hidden="1" customHeight="1" x14ac:dyDescent="0.3">
      <c r="A306" s="304"/>
      <c r="C306" s="312"/>
      <c r="D306" s="313"/>
      <c r="E306" s="314"/>
      <c r="F306" s="312"/>
      <c r="G306" s="312"/>
      <c r="H306" s="315"/>
      <c r="I306" s="315"/>
      <c r="L306" s="285"/>
      <c r="M306" s="285"/>
      <c r="N306" s="285"/>
      <c r="O306" s="285"/>
      <c r="P306" s="285"/>
      <c r="Q306" s="285"/>
      <c r="W306" s="288"/>
    </row>
    <row r="307" spans="1:23" s="277" customFormat="1" ht="15" hidden="1" customHeight="1" x14ac:dyDescent="0.3">
      <c r="A307" s="304"/>
      <c r="C307" s="312"/>
      <c r="D307" s="313"/>
      <c r="E307" s="314"/>
      <c r="F307" s="312"/>
      <c r="G307" s="312"/>
      <c r="H307" s="315"/>
      <c r="I307" s="315"/>
      <c r="L307" s="285"/>
      <c r="M307" s="285"/>
      <c r="N307" s="285"/>
      <c r="O307" s="285"/>
      <c r="P307" s="285"/>
      <c r="Q307" s="285"/>
      <c r="W307" s="288"/>
    </row>
    <row r="308" spans="1:23" s="277" customFormat="1" ht="15" hidden="1" customHeight="1" x14ac:dyDescent="0.3">
      <c r="A308" s="304"/>
      <c r="C308" s="312"/>
      <c r="D308" s="313"/>
      <c r="E308" s="314"/>
      <c r="F308" s="312"/>
      <c r="G308" s="312"/>
      <c r="H308" s="315"/>
      <c r="I308" s="315"/>
      <c r="L308" s="285"/>
      <c r="M308" s="285"/>
      <c r="N308" s="285"/>
      <c r="O308" s="285"/>
      <c r="P308" s="285"/>
      <c r="Q308" s="285"/>
      <c r="W308" s="288"/>
    </row>
    <row r="309" spans="1:23" s="277" customFormat="1" ht="15" hidden="1" customHeight="1" x14ac:dyDescent="0.3">
      <c r="A309" s="304"/>
      <c r="C309" s="312"/>
      <c r="D309" s="313"/>
      <c r="E309" s="314"/>
      <c r="F309" s="312"/>
      <c r="G309" s="312"/>
      <c r="H309" s="315"/>
      <c r="I309" s="315"/>
      <c r="L309" s="285"/>
      <c r="M309" s="285"/>
      <c r="N309" s="285"/>
      <c r="O309" s="285"/>
      <c r="P309" s="285"/>
      <c r="Q309" s="285"/>
      <c r="W309" s="288"/>
    </row>
    <row r="310" spans="1:23" s="277" customFormat="1" ht="15" hidden="1" customHeight="1" x14ac:dyDescent="0.3">
      <c r="A310" s="304"/>
      <c r="C310" s="312"/>
      <c r="D310" s="313"/>
      <c r="E310" s="314"/>
      <c r="F310" s="312"/>
      <c r="G310" s="312"/>
      <c r="H310" s="315"/>
      <c r="I310" s="315"/>
      <c r="L310" s="285"/>
      <c r="M310" s="285"/>
      <c r="N310" s="285"/>
      <c r="O310" s="285"/>
      <c r="P310" s="285"/>
      <c r="Q310" s="285"/>
      <c r="W310" s="288"/>
    </row>
    <row r="311" spans="1:23" s="277" customFormat="1" ht="15" hidden="1" customHeight="1" x14ac:dyDescent="0.3">
      <c r="A311" s="304"/>
      <c r="C311" s="312"/>
      <c r="D311" s="313"/>
      <c r="E311" s="314"/>
      <c r="F311" s="312"/>
      <c r="G311" s="312"/>
      <c r="H311" s="315"/>
      <c r="I311" s="315"/>
      <c r="L311" s="285"/>
      <c r="M311" s="285"/>
      <c r="N311" s="285"/>
      <c r="O311" s="285"/>
      <c r="P311" s="285"/>
      <c r="Q311" s="285"/>
      <c r="W311" s="288"/>
    </row>
    <row r="312" spans="1:23" s="277" customFormat="1" ht="15" hidden="1" customHeight="1" x14ac:dyDescent="0.3">
      <c r="A312" s="304"/>
      <c r="C312" s="312"/>
      <c r="D312" s="313"/>
      <c r="E312" s="314"/>
      <c r="F312" s="312"/>
      <c r="G312" s="312"/>
      <c r="H312" s="315"/>
      <c r="I312" s="315"/>
      <c r="L312" s="285"/>
      <c r="M312" s="285"/>
      <c r="N312" s="285"/>
      <c r="O312" s="285"/>
      <c r="P312" s="285"/>
      <c r="Q312" s="285"/>
      <c r="W312" s="288"/>
    </row>
    <row r="313" spans="1:23" s="277" customFormat="1" ht="15" hidden="1" customHeight="1" x14ac:dyDescent="0.3">
      <c r="A313" s="304"/>
      <c r="C313" s="312"/>
      <c r="D313" s="313"/>
      <c r="E313" s="314"/>
      <c r="F313" s="312"/>
      <c r="G313" s="312"/>
      <c r="H313" s="315"/>
      <c r="I313" s="315"/>
      <c r="L313" s="285"/>
      <c r="M313" s="285"/>
      <c r="N313" s="285"/>
      <c r="O313" s="285"/>
      <c r="P313" s="285"/>
      <c r="Q313" s="285"/>
      <c r="W313" s="288"/>
    </row>
    <row r="314" spans="1:23" s="277" customFormat="1" ht="15" hidden="1" customHeight="1" x14ac:dyDescent="0.3">
      <c r="A314" s="304"/>
      <c r="C314" s="312"/>
      <c r="D314" s="313"/>
      <c r="E314" s="314"/>
      <c r="F314" s="312"/>
      <c r="G314" s="312"/>
      <c r="H314" s="315"/>
      <c r="I314" s="315"/>
      <c r="L314" s="285"/>
      <c r="M314" s="285"/>
      <c r="N314" s="285"/>
      <c r="O314" s="285"/>
      <c r="P314" s="285"/>
      <c r="Q314" s="285"/>
      <c r="W314" s="288"/>
    </row>
    <row r="315" spans="1:23" s="277" customFormat="1" ht="15" hidden="1" customHeight="1" x14ac:dyDescent="0.3">
      <c r="A315" s="304"/>
      <c r="C315" s="312"/>
      <c r="D315" s="313"/>
      <c r="E315" s="314"/>
      <c r="F315" s="312"/>
      <c r="G315" s="312"/>
      <c r="H315" s="315"/>
      <c r="I315" s="315"/>
      <c r="L315" s="285"/>
      <c r="M315" s="285"/>
      <c r="N315" s="285"/>
      <c r="O315" s="285"/>
      <c r="P315" s="285"/>
      <c r="Q315" s="285"/>
      <c r="W315" s="288"/>
    </row>
    <row r="316" spans="1:23" s="277" customFormat="1" ht="15" hidden="1" customHeight="1" x14ac:dyDescent="0.3">
      <c r="A316" s="304"/>
      <c r="C316" s="312"/>
      <c r="D316" s="313"/>
      <c r="E316" s="314"/>
      <c r="F316" s="312"/>
      <c r="G316" s="312"/>
      <c r="H316" s="315"/>
      <c r="I316" s="315"/>
      <c r="L316" s="285"/>
      <c r="M316" s="285"/>
      <c r="N316" s="285"/>
      <c r="O316" s="285"/>
      <c r="P316" s="285"/>
      <c r="Q316" s="285"/>
      <c r="W316" s="288"/>
    </row>
    <row r="317" spans="1:23" s="277" customFormat="1" ht="15" hidden="1" customHeight="1" x14ac:dyDescent="0.3">
      <c r="A317" s="304"/>
      <c r="C317" s="312"/>
      <c r="D317" s="313"/>
      <c r="E317" s="314"/>
      <c r="F317" s="312"/>
      <c r="G317" s="312"/>
      <c r="H317" s="315"/>
      <c r="I317" s="315"/>
      <c r="L317" s="285"/>
      <c r="M317" s="285"/>
      <c r="N317" s="285"/>
      <c r="O317" s="285"/>
      <c r="P317" s="285"/>
      <c r="Q317" s="286"/>
      <c r="W317" s="288"/>
    </row>
    <row r="318" spans="1:23" s="277" customFormat="1" ht="15" hidden="1" customHeight="1" x14ac:dyDescent="0.3">
      <c r="A318" s="304"/>
      <c r="C318" s="312"/>
      <c r="D318" s="313"/>
      <c r="E318" s="314"/>
      <c r="F318" s="312"/>
      <c r="G318" s="312"/>
      <c r="H318" s="315"/>
      <c r="I318" s="315"/>
      <c r="L318" s="285"/>
      <c r="M318" s="285"/>
      <c r="N318" s="285"/>
      <c r="O318" s="285"/>
      <c r="P318" s="285"/>
      <c r="Q318" s="285"/>
      <c r="W318" s="288"/>
    </row>
    <row r="319" spans="1:23" s="277" customFormat="1" ht="15" hidden="1" customHeight="1" x14ac:dyDescent="0.3">
      <c r="A319" s="304"/>
      <c r="C319" s="312"/>
      <c r="D319" s="313"/>
      <c r="E319" s="314"/>
      <c r="F319" s="312"/>
      <c r="G319" s="312"/>
      <c r="H319" s="315"/>
      <c r="I319" s="315"/>
      <c r="L319" s="285"/>
      <c r="M319" s="285"/>
      <c r="N319" s="285"/>
      <c r="O319" s="285"/>
      <c r="P319" s="285"/>
      <c r="Q319" s="285"/>
      <c r="W319" s="288"/>
    </row>
    <row r="320" spans="1:23" s="277" customFormat="1" ht="15" hidden="1" customHeight="1" x14ac:dyDescent="0.3">
      <c r="A320" s="304"/>
      <c r="C320" s="312"/>
      <c r="D320" s="313"/>
      <c r="E320" s="314"/>
      <c r="F320" s="312"/>
      <c r="G320" s="312"/>
      <c r="H320" s="315"/>
      <c r="I320" s="315"/>
      <c r="L320" s="285"/>
      <c r="M320" s="285"/>
      <c r="N320" s="285"/>
      <c r="O320" s="285"/>
      <c r="P320" s="285"/>
      <c r="Q320" s="286"/>
      <c r="W320" s="288"/>
    </row>
    <row r="321" spans="1:23" s="277" customFormat="1" ht="15" hidden="1" customHeight="1" x14ac:dyDescent="0.3">
      <c r="A321" s="304"/>
      <c r="C321" s="312"/>
      <c r="D321" s="313"/>
      <c r="E321" s="314"/>
      <c r="F321" s="312"/>
      <c r="G321" s="312"/>
      <c r="H321" s="315"/>
      <c r="I321" s="315"/>
      <c r="L321" s="285"/>
      <c r="M321" s="285"/>
      <c r="N321" s="285"/>
      <c r="O321" s="285"/>
      <c r="P321" s="285"/>
      <c r="Q321" s="286"/>
      <c r="W321" s="288"/>
    </row>
    <row r="322" spans="1:23" s="277" customFormat="1" ht="15" hidden="1" customHeight="1" x14ac:dyDescent="0.3">
      <c r="A322" s="304"/>
      <c r="C322" s="312"/>
      <c r="D322" s="313"/>
      <c r="E322" s="314"/>
      <c r="F322" s="312"/>
      <c r="G322" s="312"/>
      <c r="H322" s="315"/>
      <c r="I322" s="315"/>
      <c r="L322" s="285"/>
      <c r="M322" s="285"/>
      <c r="N322" s="285"/>
      <c r="O322" s="285"/>
      <c r="P322" s="285"/>
      <c r="Q322" s="285"/>
      <c r="W322" s="288"/>
    </row>
    <row r="323" spans="1:23" s="277" customFormat="1" ht="15" hidden="1" customHeight="1" x14ac:dyDescent="0.3">
      <c r="A323" s="304"/>
      <c r="C323" s="312"/>
      <c r="D323" s="313"/>
      <c r="E323" s="314"/>
      <c r="F323" s="312"/>
      <c r="G323" s="312"/>
      <c r="H323" s="315"/>
      <c r="I323" s="315"/>
      <c r="L323" s="285"/>
      <c r="M323" s="285"/>
      <c r="N323" s="285"/>
      <c r="O323" s="285"/>
      <c r="P323" s="285"/>
      <c r="Q323" s="285"/>
      <c r="W323" s="288"/>
    </row>
    <row r="324" spans="1:23" s="277" customFormat="1" ht="15" hidden="1" customHeight="1" x14ac:dyDescent="0.3">
      <c r="A324" s="304"/>
      <c r="C324" s="312"/>
      <c r="D324" s="313"/>
      <c r="E324" s="314"/>
      <c r="F324" s="312"/>
      <c r="G324" s="312"/>
      <c r="H324" s="315"/>
      <c r="I324" s="315"/>
      <c r="L324" s="285"/>
      <c r="M324" s="285"/>
      <c r="N324" s="285"/>
      <c r="O324" s="285"/>
      <c r="P324" s="285"/>
      <c r="Q324" s="285"/>
      <c r="W324" s="288"/>
    </row>
    <row r="325" spans="1:23" s="277" customFormat="1" ht="15" hidden="1" customHeight="1" x14ac:dyDescent="0.3">
      <c r="A325" s="304"/>
      <c r="C325" s="312"/>
      <c r="D325" s="313"/>
      <c r="E325" s="314"/>
      <c r="F325" s="312"/>
      <c r="G325" s="312"/>
      <c r="H325" s="315"/>
      <c r="I325" s="315"/>
      <c r="L325" s="285"/>
      <c r="M325" s="285"/>
      <c r="N325" s="285"/>
      <c r="O325" s="285"/>
      <c r="P325" s="285"/>
      <c r="Q325" s="285"/>
      <c r="W325" s="288"/>
    </row>
    <row r="326" spans="1:23" s="277" customFormat="1" ht="15" hidden="1" customHeight="1" x14ac:dyDescent="0.3">
      <c r="A326" s="304"/>
      <c r="C326" s="312"/>
      <c r="D326" s="313"/>
      <c r="E326" s="314"/>
      <c r="F326" s="312"/>
      <c r="G326" s="312"/>
      <c r="H326" s="315"/>
      <c r="I326" s="315"/>
      <c r="L326" s="285"/>
      <c r="M326" s="285"/>
      <c r="N326" s="285"/>
      <c r="O326" s="285"/>
      <c r="P326" s="285"/>
      <c r="Q326" s="285"/>
      <c r="W326" s="288"/>
    </row>
    <row r="327" spans="1:23" s="277" customFormat="1" ht="15" hidden="1" customHeight="1" x14ac:dyDescent="0.3">
      <c r="A327" s="304"/>
      <c r="C327" s="312"/>
      <c r="D327" s="313"/>
      <c r="E327" s="314"/>
      <c r="F327" s="312"/>
      <c r="G327" s="312"/>
      <c r="H327" s="315"/>
      <c r="I327" s="315"/>
      <c r="L327" s="285"/>
      <c r="M327" s="285"/>
      <c r="N327" s="285"/>
      <c r="O327" s="285"/>
      <c r="P327" s="285"/>
      <c r="Q327" s="285"/>
      <c r="W327" s="288"/>
    </row>
    <row r="328" spans="1:23" s="277" customFormat="1" ht="15" hidden="1" customHeight="1" x14ac:dyDescent="0.3">
      <c r="A328" s="304"/>
      <c r="C328" s="312"/>
      <c r="D328" s="313"/>
      <c r="E328" s="314"/>
      <c r="F328" s="312"/>
      <c r="G328" s="312"/>
      <c r="H328" s="315"/>
      <c r="I328" s="315"/>
      <c r="L328" s="285"/>
      <c r="M328" s="285"/>
      <c r="N328" s="285"/>
      <c r="O328" s="285"/>
      <c r="P328" s="285"/>
      <c r="Q328" s="285"/>
      <c r="W328" s="288"/>
    </row>
    <row r="329" spans="1:23" s="277" customFormat="1" ht="15" hidden="1" customHeight="1" x14ac:dyDescent="0.3">
      <c r="A329" s="304"/>
      <c r="C329" s="312"/>
      <c r="D329" s="313"/>
      <c r="E329" s="314"/>
      <c r="F329" s="312"/>
      <c r="G329" s="312"/>
      <c r="H329" s="315"/>
      <c r="I329" s="315"/>
      <c r="L329" s="285"/>
      <c r="M329" s="285"/>
      <c r="N329" s="285"/>
      <c r="O329" s="285"/>
      <c r="P329" s="285"/>
      <c r="Q329" s="285"/>
      <c r="W329" s="288"/>
    </row>
    <row r="330" spans="1:23" s="277" customFormat="1" ht="15" hidden="1" customHeight="1" x14ac:dyDescent="0.3">
      <c r="A330" s="304"/>
      <c r="C330" s="312"/>
      <c r="D330" s="313"/>
      <c r="E330" s="314"/>
      <c r="F330" s="312"/>
      <c r="G330" s="312"/>
      <c r="H330" s="315"/>
      <c r="I330" s="315"/>
      <c r="L330" s="285"/>
      <c r="M330" s="285"/>
      <c r="N330" s="285"/>
      <c r="O330" s="285"/>
      <c r="P330" s="285"/>
      <c r="Q330" s="285"/>
      <c r="W330" s="288"/>
    </row>
    <row r="331" spans="1:23" s="277" customFormat="1" ht="15" hidden="1" customHeight="1" x14ac:dyDescent="0.3">
      <c r="A331" s="304"/>
      <c r="C331" s="312"/>
      <c r="D331" s="313"/>
      <c r="E331" s="314"/>
      <c r="F331" s="312"/>
      <c r="G331" s="312"/>
      <c r="H331" s="315"/>
      <c r="I331" s="315"/>
      <c r="L331" s="285"/>
      <c r="M331" s="285"/>
      <c r="N331" s="285"/>
      <c r="O331" s="285"/>
      <c r="P331" s="285"/>
      <c r="Q331" s="285"/>
      <c r="W331" s="288"/>
    </row>
    <row r="332" spans="1:23" s="277" customFormat="1" ht="15" hidden="1" customHeight="1" x14ac:dyDescent="0.3">
      <c r="A332" s="304"/>
      <c r="C332" s="312"/>
      <c r="D332" s="313"/>
      <c r="E332" s="314"/>
      <c r="F332" s="312"/>
      <c r="G332" s="312"/>
      <c r="H332" s="315"/>
      <c r="I332" s="315"/>
      <c r="L332" s="285"/>
      <c r="M332" s="285"/>
      <c r="N332" s="285"/>
      <c r="O332" s="285"/>
      <c r="P332" s="285"/>
      <c r="Q332" s="285"/>
      <c r="W332" s="288"/>
    </row>
    <row r="333" spans="1:23" s="277" customFormat="1" ht="15" hidden="1" customHeight="1" x14ac:dyDescent="0.3">
      <c r="A333" s="304"/>
      <c r="C333" s="312"/>
      <c r="D333" s="313"/>
      <c r="E333" s="314"/>
      <c r="F333" s="312"/>
      <c r="G333" s="312"/>
      <c r="H333" s="315"/>
      <c r="I333" s="315"/>
      <c r="L333" s="285"/>
      <c r="M333" s="285"/>
      <c r="N333" s="285"/>
      <c r="O333" s="285"/>
      <c r="P333" s="285"/>
      <c r="Q333" s="286"/>
      <c r="W333" s="288"/>
    </row>
    <row r="334" spans="1:23" s="277" customFormat="1" ht="15" hidden="1" customHeight="1" x14ac:dyDescent="0.3">
      <c r="A334" s="304"/>
      <c r="C334" s="312"/>
      <c r="D334" s="313"/>
      <c r="E334" s="314"/>
      <c r="F334" s="312"/>
      <c r="G334" s="312"/>
      <c r="H334" s="315"/>
      <c r="I334" s="315"/>
      <c r="L334" s="285"/>
      <c r="M334" s="285"/>
      <c r="N334" s="285"/>
      <c r="O334" s="285"/>
      <c r="P334" s="285"/>
      <c r="Q334" s="285"/>
      <c r="W334" s="288"/>
    </row>
    <row r="335" spans="1:23" s="277" customFormat="1" ht="15" hidden="1" customHeight="1" x14ac:dyDescent="0.3">
      <c r="A335" s="304"/>
      <c r="C335" s="312"/>
      <c r="D335" s="313"/>
      <c r="E335" s="314"/>
      <c r="F335" s="312"/>
      <c r="G335" s="312"/>
      <c r="H335" s="315"/>
      <c r="I335" s="315"/>
      <c r="L335" s="285"/>
      <c r="M335" s="285"/>
      <c r="N335" s="285"/>
      <c r="O335" s="285"/>
      <c r="P335" s="285"/>
      <c r="Q335" s="285"/>
      <c r="W335" s="288"/>
    </row>
    <row r="336" spans="1:23" s="277" customFormat="1" ht="15" hidden="1" customHeight="1" x14ac:dyDescent="0.3">
      <c r="A336" s="304"/>
      <c r="C336" s="312"/>
      <c r="D336" s="313"/>
      <c r="E336" s="314"/>
      <c r="F336" s="312"/>
      <c r="G336" s="312"/>
      <c r="H336" s="315"/>
      <c r="I336" s="315"/>
      <c r="L336" s="285"/>
      <c r="M336" s="285"/>
      <c r="N336" s="285"/>
      <c r="O336" s="285"/>
      <c r="P336" s="285"/>
      <c r="Q336" s="285"/>
      <c r="W336" s="288"/>
    </row>
    <row r="337" spans="1:23" s="277" customFormat="1" ht="15" hidden="1" customHeight="1" x14ac:dyDescent="0.3">
      <c r="A337" s="304"/>
      <c r="C337" s="312"/>
      <c r="D337" s="313"/>
      <c r="E337" s="314"/>
      <c r="F337" s="312"/>
      <c r="G337" s="312"/>
      <c r="H337" s="315"/>
      <c r="I337" s="315"/>
      <c r="L337" s="285"/>
      <c r="M337" s="285"/>
      <c r="N337" s="285"/>
      <c r="O337" s="285"/>
      <c r="P337" s="285"/>
      <c r="Q337" s="285"/>
      <c r="W337" s="288"/>
    </row>
    <row r="338" spans="1:23" s="277" customFormat="1" ht="15" hidden="1" customHeight="1" x14ac:dyDescent="0.3">
      <c r="A338" s="304"/>
      <c r="C338" s="312"/>
      <c r="D338" s="313"/>
      <c r="E338" s="314"/>
      <c r="F338" s="312"/>
      <c r="G338" s="312"/>
      <c r="H338" s="315"/>
      <c r="I338" s="315"/>
      <c r="L338" s="285"/>
      <c r="M338" s="285"/>
      <c r="N338" s="285"/>
      <c r="O338" s="285"/>
      <c r="P338" s="285"/>
      <c r="Q338" s="286"/>
      <c r="W338" s="288"/>
    </row>
    <row r="339" spans="1:23" s="277" customFormat="1" ht="15" hidden="1" customHeight="1" x14ac:dyDescent="0.3">
      <c r="A339" s="304"/>
      <c r="C339" s="312"/>
      <c r="D339" s="313"/>
      <c r="E339" s="314"/>
      <c r="F339" s="312"/>
      <c r="G339" s="312"/>
      <c r="H339" s="315"/>
      <c r="I339" s="315"/>
      <c r="L339" s="285"/>
      <c r="M339" s="285"/>
      <c r="N339" s="285"/>
      <c r="O339" s="285"/>
      <c r="P339" s="285"/>
      <c r="Q339" s="285"/>
      <c r="W339" s="288"/>
    </row>
    <row r="340" spans="1:23" s="277" customFormat="1" ht="15" hidden="1" customHeight="1" x14ac:dyDescent="0.3">
      <c r="A340" s="304"/>
      <c r="C340" s="312"/>
      <c r="D340" s="313"/>
      <c r="E340" s="314"/>
      <c r="F340" s="312"/>
      <c r="G340" s="312"/>
      <c r="H340" s="315"/>
      <c r="I340" s="315"/>
      <c r="L340" s="285"/>
      <c r="M340" s="285"/>
      <c r="N340" s="285"/>
      <c r="O340" s="285"/>
      <c r="P340" s="285"/>
      <c r="Q340" s="285"/>
      <c r="W340" s="288"/>
    </row>
    <row r="341" spans="1:23" s="277" customFormat="1" ht="15" hidden="1" customHeight="1" x14ac:dyDescent="0.3">
      <c r="A341" s="304"/>
      <c r="C341" s="312"/>
      <c r="D341" s="313"/>
      <c r="E341" s="314"/>
      <c r="F341" s="312"/>
      <c r="G341" s="312"/>
      <c r="H341" s="315"/>
      <c r="I341" s="315"/>
      <c r="L341" s="285"/>
      <c r="M341" s="285"/>
      <c r="N341" s="285"/>
      <c r="O341" s="285"/>
      <c r="P341" s="285"/>
      <c r="Q341" s="285"/>
      <c r="W341" s="288"/>
    </row>
    <row r="342" spans="1:23" s="277" customFormat="1" ht="15" hidden="1" customHeight="1" x14ac:dyDescent="0.3">
      <c r="A342" s="304"/>
      <c r="C342" s="312"/>
      <c r="D342" s="313"/>
      <c r="E342" s="314"/>
      <c r="F342" s="312"/>
      <c r="G342" s="312"/>
      <c r="H342" s="315"/>
      <c r="I342" s="315"/>
      <c r="L342" s="285"/>
      <c r="M342" s="285"/>
      <c r="N342" s="285"/>
      <c r="O342" s="285"/>
      <c r="P342" s="285"/>
      <c r="Q342" s="285"/>
      <c r="W342" s="288"/>
    </row>
    <row r="343" spans="1:23" s="277" customFormat="1" ht="15" hidden="1" customHeight="1" x14ac:dyDescent="0.3">
      <c r="A343" s="304"/>
      <c r="C343" s="312"/>
      <c r="D343" s="313"/>
      <c r="E343" s="314"/>
      <c r="F343" s="312"/>
      <c r="G343" s="312"/>
      <c r="H343" s="315"/>
      <c r="I343" s="315"/>
      <c r="L343" s="285"/>
      <c r="M343" s="285"/>
      <c r="N343" s="285"/>
      <c r="O343" s="285"/>
      <c r="P343" s="285"/>
      <c r="Q343" s="285"/>
      <c r="W343" s="288"/>
    </row>
    <row r="344" spans="1:23" s="277" customFormat="1" ht="15" hidden="1" customHeight="1" x14ac:dyDescent="0.3">
      <c r="A344" s="304"/>
      <c r="C344" s="312"/>
      <c r="D344" s="313"/>
      <c r="E344" s="314"/>
      <c r="F344" s="312"/>
      <c r="G344" s="312"/>
      <c r="H344" s="315"/>
      <c r="I344" s="315"/>
      <c r="L344" s="285"/>
      <c r="M344" s="285"/>
      <c r="N344" s="285"/>
      <c r="O344" s="285"/>
      <c r="P344" s="285"/>
      <c r="Q344" s="285"/>
      <c r="W344" s="288"/>
    </row>
    <row r="345" spans="1:23" s="277" customFormat="1" ht="15" hidden="1" customHeight="1" x14ac:dyDescent="0.3">
      <c r="A345" s="304"/>
      <c r="C345" s="312"/>
      <c r="D345" s="313"/>
      <c r="E345" s="314"/>
      <c r="F345" s="312"/>
      <c r="G345" s="312"/>
      <c r="H345" s="315"/>
      <c r="I345" s="315"/>
      <c r="L345" s="285"/>
      <c r="M345" s="285"/>
      <c r="N345" s="285"/>
      <c r="O345" s="285"/>
      <c r="P345" s="285"/>
      <c r="Q345" s="285"/>
      <c r="W345" s="288"/>
    </row>
    <row r="346" spans="1:23" s="277" customFormat="1" ht="15" hidden="1" customHeight="1" x14ac:dyDescent="0.3">
      <c r="A346" s="304"/>
      <c r="C346" s="312"/>
      <c r="D346" s="313"/>
      <c r="E346" s="314"/>
      <c r="F346" s="312"/>
      <c r="G346" s="312"/>
      <c r="H346" s="315"/>
      <c r="I346" s="315"/>
      <c r="L346" s="285"/>
      <c r="M346" s="285"/>
      <c r="N346" s="285"/>
      <c r="O346" s="285"/>
      <c r="P346" s="285"/>
      <c r="Q346" s="286"/>
      <c r="W346" s="288"/>
    </row>
    <row r="347" spans="1:23" s="277" customFormat="1" ht="15" hidden="1" customHeight="1" x14ac:dyDescent="0.3">
      <c r="A347" s="304"/>
      <c r="C347" s="312"/>
      <c r="D347" s="313"/>
      <c r="E347" s="314"/>
      <c r="F347" s="312"/>
      <c r="G347" s="312"/>
      <c r="H347" s="315"/>
      <c r="I347" s="315"/>
      <c r="L347" s="285"/>
      <c r="M347" s="285"/>
      <c r="N347" s="285"/>
      <c r="O347" s="285"/>
      <c r="P347" s="285"/>
      <c r="Q347" s="285"/>
      <c r="W347" s="288"/>
    </row>
    <row r="348" spans="1:23" s="277" customFormat="1" ht="15" hidden="1" customHeight="1" x14ac:dyDescent="0.3">
      <c r="A348" s="304"/>
      <c r="C348" s="312"/>
      <c r="D348" s="313"/>
      <c r="E348" s="314"/>
      <c r="F348" s="312"/>
      <c r="G348" s="312"/>
      <c r="H348" s="315"/>
      <c r="I348" s="315"/>
      <c r="L348" s="285"/>
      <c r="M348" s="285"/>
      <c r="N348" s="285"/>
      <c r="O348" s="285"/>
      <c r="P348" s="285"/>
      <c r="Q348" s="285"/>
      <c r="W348" s="288"/>
    </row>
    <row r="349" spans="1:23" s="277" customFormat="1" ht="15" hidden="1" customHeight="1" x14ac:dyDescent="0.3">
      <c r="A349" s="304"/>
      <c r="C349" s="312"/>
      <c r="D349" s="313"/>
      <c r="E349" s="314"/>
      <c r="F349" s="312"/>
      <c r="G349" s="312"/>
      <c r="H349" s="315"/>
      <c r="I349" s="315"/>
      <c r="L349" s="285"/>
      <c r="M349" s="285"/>
      <c r="N349" s="285"/>
      <c r="O349" s="285"/>
      <c r="P349" s="285"/>
      <c r="Q349" s="285"/>
      <c r="W349" s="288"/>
    </row>
    <row r="350" spans="1:23" s="277" customFormat="1" ht="15" hidden="1" customHeight="1" x14ac:dyDescent="0.3">
      <c r="A350" s="304"/>
      <c r="C350" s="312"/>
      <c r="D350" s="313"/>
      <c r="E350" s="314"/>
      <c r="F350" s="312"/>
      <c r="G350" s="312"/>
      <c r="H350" s="315"/>
      <c r="I350" s="315"/>
      <c r="L350" s="285"/>
      <c r="M350" s="285"/>
      <c r="N350" s="285"/>
      <c r="O350" s="285"/>
      <c r="P350" s="285"/>
      <c r="Q350" s="285"/>
      <c r="W350" s="288"/>
    </row>
    <row r="351" spans="1:23" s="277" customFormat="1" ht="15" hidden="1" customHeight="1" x14ac:dyDescent="0.3">
      <c r="A351" s="304"/>
      <c r="C351" s="312"/>
      <c r="D351" s="313"/>
      <c r="E351" s="314"/>
      <c r="F351" s="312"/>
      <c r="G351" s="312"/>
      <c r="H351" s="315"/>
      <c r="I351" s="315"/>
      <c r="L351" s="285"/>
      <c r="M351" s="285"/>
      <c r="N351" s="285"/>
      <c r="O351" s="285"/>
      <c r="P351" s="285"/>
      <c r="Q351" s="285"/>
      <c r="W351" s="288"/>
    </row>
    <row r="352" spans="1:23" s="277" customFormat="1" ht="15" hidden="1" customHeight="1" x14ac:dyDescent="0.3">
      <c r="A352" s="304"/>
      <c r="C352" s="312"/>
      <c r="D352" s="313"/>
      <c r="E352" s="314"/>
      <c r="F352" s="312"/>
      <c r="G352" s="312"/>
      <c r="H352" s="315"/>
      <c r="I352" s="315"/>
      <c r="L352" s="285"/>
      <c r="M352" s="285"/>
      <c r="N352" s="285"/>
      <c r="O352" s="285"/>
      <c r="P352" s="285"/>
      <c r="Q352" s="285"/>
      <c r="W352" s="288"/>
    </row>
    <row r="353" spans="1:23" s="277" customFormat="1" ht="15" hidden="1" customHeight="1" x14ac:dyDescent="0.3">
      <c r="A353" s="304"/>
      <c r="C353" s="312"/>
      <c r="D353" s="313"/>
      <c r="E353" s="314"/>
      <c r="F353" s="312"/>
      <c r="G353" s="312"/>
      <c r="H353" s="315"/>
      <c r="I353" s="315"/>
      <c r="L353" s="285"/>
      <c r="M353" s="285"/>
      <c r="N353" s="285"/>
      <c r="O353" s="285"/>
      <c r="P353" s="285"/>
      <c r="Q353" s="285"/>
      <c r="W353" s="288"/>
    </row>
    <row r="354" spans="1:23" s="277" customFormat="1" ht="15" hidden="1" customHeight="1" x14ac:dyDescent="0.3">
      <c r="A354" s="304"/>
      <c r="C354" s="312"/>
      <c r="D354" s="313"/>
      <c r="E354" s="314"/>
      <c r="F354" s="312"/>
      <c r="G354" s="312"/>
      <c r="H354" s="315"/>
      <c r="I354" s="315"/>
      <c r="L354" s="285"/>
      <c r="M354" s="285"/>
      <c r="N354" s="285"/>
      <c r="O354" s="285"/>
      <c r="P354" s="285"/>
      <c r="Q354" s="285"/>
      <c r="W354" s="288"/>
    </row>
    <row r="355" spans="1:23" s="277" customFormat="1" ht="15" hidden="1" customHeight="1" x14ac:dyDescent="0.3">
      <c r="A355" s="304"/>
      <c r="C355" s="312"/>
      <c r="D355" s="313"/>
      <c r="E355" s="314"/>
      <c r="F355" s="312"/>
      <c r="G355" s="312"/>
      <c r="H355" s="315"/>
      <c r="I355" s="315"/>
      <c r="L355" s="285"/>
      <c r="M355" s="285"/>
      <c r="N355" s="285"/>
      <c r="O355" s="285"/>
      <c r="P355" s="285"/>
      <c r="Q355" s="286"/>
      <c r="W355" s="288"/>
    </row>
    <row r="356" spans="1:23" s="277" customFormat="1" ht="15" hidden="1" customHeight="1" x14ac:dyDescent="0.3">
      <c r="A356" s="304"/>
      <c r="C356" s="312"/>
      <c r="D356" s="313"/>
      <c r="E356" s="314"/>
      <c r="F356" s="312"/>
      <c r="G356" s="312"/>
      <c r="H356" s="315"/>
      <c r="I356" s="315"/>
      <c r="L356" s="285"/>
      <c r="M356" s="285"/>
      <c r="N356" s="285"/>
      <c r="O356" s="285"/>
      <c r="P356" s="285"/>
      <c r="Q356" s="286"/>
      <c r="W356" s="288"/>
    </row>
    <row r="357" spans="1:23" s="277" customFormat="1" ht="15" hidden="1" customHeight="1" x14ac:dyDescent="0.3">
      <c r="A357" s="304"/>
      <c r="C357" s="312"/>
      <c r="D357" s="313"/>
      <c r="E357" s="314"/>
      <c r="F357" s="312"/>
      <c r="G357" s="312"/>
      <c r="H357" s="315"/>
      <c r="I357" s="315"/>
      <c r="L357" s="285"/>
      <c r="M357" s="285"/>
      <c r="N357" s="285"/>
      <c r="O357" s="285"/>
      <c r="P357" s="285"/>
      <c r="Q357" s="285"/>
      <c r="W357" s="288"/>
    </row>
    <row r="358" spans="1:23" s="277" customFormat="1" ht="15" hidden="1" customHeight="1" x14ac:dyDescent="0.3">
      <c r="A358" s="304"/>
      <c r="C358" s="312"/>
      <c r="D358" s="313"/>
      <c r="E358" s="314"/>
      <c r="F358" s="312"/>
      <c r="G358" s="312"/>
      <c r="H358" s="315"/>
      <c r="I358" s="315"/>
      <c r="L358" s="285"/>
      <c r="M358" s="285"/>
      <c r="N358" s="285"/>
      <c r="O358" s="285"/>
      <c r="P358" s="285"/>
      <c r="Q358" s="285"/>
      <c r="W358" s="288"/>
    </row>
    <row r="359" spans="1:23" s="277" customFormat="1" ht="15" hidden="1" customHeight="1" x14ac:dyDescent="0.3">
      <c r="A359" s="304"/>
      <c r="C359" s="312"/>
      <c r="D359" s="313"/>
      <c r="E359" s="314"/>
      <c r="F359" s="312"/>
      <c r="G359" s="312"/>
      <c r="H359" s="315"/>
      <c r="I359" s="315"/>
      <c r="L359" s="285"/>
      <c r="M359" s="285"/>
      <c r="N359" s="285"/>
      <c r="O359" s="285"/>
      <c r="P359" s="285"/>
      <c r="Q359" s="285"/>
      <c r="W359" s="288"/>
    </row>
    <row r="360" spans="1:23" s="277" customFormat="1" ht="15" hidden="1" customHeight="1" x14ac:dyDescent="0.3">
      <c r="A360" s="304"/>
      <c r="C360" s="312"/>
      <c r="D360" s="313"/>
      <c r="E360" s="314"/>
      <c r="F360" s="312"/>
      <c r="G360" s="312"/>
      <c r="H360" s="315"/>
      <c r="I360" s="315"/>
      <c r="L360" s="285"/>
      <c r="M360" s="285"/>
      <c r="N360" s="285"/>
      <c r="O360" s="285"/>
      <c r="P360" s="285"/>
      <c r="Q360" s="285"/>
      <c r="W360" s="288"/>
    </row>
    <row r="361" spans="1:23" s="277" customFormat="1" ht="15" hidden="1" customHeight="1" x14ac:dyDescent="0.3">
      <c r="A361" s="304"/>
      <c r="C361" s="312"/>
      <c r="D361" s="313"/>
      <c r="E361" s="314"/>
      <c r="F361" s="312"/>
      <c r="G361" s="312"/>
      <c r="H361" s="315"/>
      <c r="I361" s="315"/>
      <c r="L361" s="285"/>
      <c r="M361" s="285"/>
      <c r="N361" s="285"/>
      <c r="O361" s="285"/>
      <c r="P361" s="285"/>
      <c r="Q361" s="285"/>
      <c r="W361" s="288"/>
    </row>
    <row r="362" spans="1:23" s="277" customFormat="1" ht="15" hidden="1" customHeight="1" x14ac:dyDescent="0.3">
      <c r="A362" s="304"/>
      <c r="C362" s="312"/>
      <c r="D362" s="313"/>
      <c r="E362" s="314"/>
      <c r="F362" s="312"/>
      <c r="G362" s="312"/>
      <c r="H362" s="315"/>
      <c r="I362" s="315"/>
      <c r="L362" s="285"/>
      <c r="M362" s="285"/>
      <c r="N362" s="285"/>
      <c r="O362" s="285"/>
      <c r="P362" s="285"/>
      <c r="Q362" s="286"/>
      <c r="W362" s="288"/>
    </row>
    <row r="363" spans="1:23" s="277" customFormat="1" ht="15" hidden="1" customHeight="1" x14ac:dyDescent="0.3">
      <c r="A363" s="304"/>
      <c r="C363" s="312"/>
      <c r="D363" s="313"/>
      <c r="E363" s="314"/>
      <c r="F363" s="312"/>
      <c r="G363" s="312"/>
      <c r="H363" s="315"/>
      <c r="I363" s="315"/>
      <c r="L363" s="285"/>
      <c r="M363" s="285"/>
      <c r="N363" s="285"/>
      <c r="O363" s="285"/>
      <c r="P363" s="285"/>
      <c r="Q363" s="285"/>
      <c r="W363" s="288"/>
    </row>
    <row r="364" spans="1:23" s="277" customFormat="1" ht="15" hidden="1" customHeight="1" x14ac:dyDescent="0.3">
      <c r="A364" s="304"/>
      <c r="C364" s="312"/>
      <c r="D364" s="313"/>
      <c r="E364" s="314"/>
      <c r="F364" s="312"/>
      <c r="G364" s="312"/>
      <c r="H364" s="315"/>
      <c r="I364" s="315"/>
      <c r="L364" s="285"/>
      <c r="M364" s="285"/>
      <c r="N364" s="285"/>
      <c r="O364" s="285"/>
      <c r="P364" s="285"/>
      <c r="Q364" s="285"/>
      <c r="W364" s="288"/>
    </row>
    <row r="365" spans="1:23" s="277" customFormat="1" ht="15" hidden="1" customHeight="1" x14ac:dyDescent="0.3">
      <c r="A365" s="304"/>
      <c r="C365" s="312"/>
      <c r="D365" s="313"/>
      <c r="E365" s="314"/>
      <c r="F365" s="312"/>
      <c r="G365" s="312"/>
      <c r="H365" s="315"/>
      <c r="I365" s="315"/>
      <c r="L365" s="285"/>
      <c r="M365" s="285"/>
      <c r="N365" s="285"/>
      <c r="O365" s="285"/>
      <c r="P365" s="285"/>
      <c r="Q365" s="285"/>
      <c r="W365" s="288"/>
    </row>
    <row r="366" spans="1:23" s="277" customFormat="1" ht="15" hidden="1" customHeight="1" x14ac:dyDescent="0.3">
      <c r="A366" s="304"/>
      <c r="C366" s="312"/>
      <c r="D366" s="313"/>
      <c r="E366" s="314"/>
      <c r="F366" s="312"/>
      <c r="G366" s="312"/>
      <c r="H366" s="315"/>
      <c r="I366" s="315"/>
      <c r="L366" s="285"/>
      <c r="M366" s="285"/>
      <c r="N366" s="285"/>
      <c r="O366" s="285"/>
      <c r="P366" s="285"/>
      <c r="Q366" s="285"/>
      <c r="W366" s="288"/>
    </row>
    <row r="367" spans="1:23" s="277" customFormat="1" ht="15" hidden="1" customHeight="1" x14ac:dyDescent="0.3">
      <c r="A367" s="304"/>
      <c r="C367" s="312"/>
      <c r="D367" s="313"/>
      <c r="E367" s="314"/>
      <c r="F367" s="312"/>
      <c r="G367" s="312"/>
      <c r="H367" s="315"/>
      <c r="I367" s="315"/>
      <c r="L367" s="285"/>
      <c r="M367" s="285"/>
      <c r="N367" s="285"/>
      <c r="O367" s="285"/>
      <c r="P367" s="285"/>
      <c r="Q367" s="285"/>
      <c r="W367" s="288"/>
    </row>
    <row r="368" spans="1:23" s="277" customFormat="1" ht="15" hidden="1" customHeight="1" x14ac:dyDescent="0.3">
      <c r="A368" s="304"/>
      <c r="C368" s="312"/>
      <c r="D368" s="313"/>
      <c r="E368" s="314"/>
      <c r="F368" s="312"/>
      <c r="G368" s="312"/>
      <c r="H368" s="315"/>
      <c r="I368" s="315"/>
      <c r="L368" s="285"/>
      <c r="M368" s="285"/>
      <c r="N368" s="285"/>
      <c r="O368" s="285"/>
      <c r="P368" s="285"/>
      <c r="Q368" s="285"/>
      <c r="W368" s="288"/>
    </row>
    <row r="369" spans="1:23" s="277" customFormat="1" ht="15" hidden="1" customHeight="1" x14ac:dyDescent="0.3">
      <c r="A369" s="304"/>
      <c r="C369" s="312"/>
      <c r="D369" s="313"/>
      <c r="E369" s="314"/>
      <c r="F369" s="312"/>
      <c r="G369" s="312"/>
      <c r="H369" s="315"/>
      <c r="I369" s="315"/>
      <c r="L369" s="285"/>
      <c r="M369" s="285"/>
      <c r="N369" s="285"/>
      <c r="O369" s="285"/>
      <c r="P369" s="285"/>
      <c r="Q369" s="285"/>
      <c r="W369" s="288"/>
    </row>
    <row r="370" spans="1:23" s="277" customFormat="1" ht="15" hidden="1" customHeight="1" x14ac:dyDescent="0.3">
      <c r="A370" s="304"/>
      <c r="C370" s="312"/>
      <c r="D370" s="313"/>
      <c r="E370" s="314"/>
      <c r="F370" s="312"/>
      <c r="G370" s="312"/>
      <c r="H370" s="315"/>
      <c r="I370" s="315"/>
      <c r="L370" s="285"/>
      <c r="M370" s="285"/>
      <c r="N370" s="285"/>
      <c r="O370" s="285"/>
      <c r="P370" s="285"/>
      <c r="Q370" s="285"/>
      <c r="W370" s="288"/>
    </row>
    <row r="371" spans="1:23" s="277" customFormat="1" ht="15" hidden="1" customHeight="1" x14ac:dyDescent="0.3">
      <c r="A371" s="304"/>
      <c r="C371" s="312"/>
      <c r="D371" s="313"/>
      <c r="E371" s="314"/>
      <c r="F371" s="312"/>
      <c r="G371" s="312"/>
      <c r="H371" s="315"/>
      <c r="I371" s="315"/>
      <c r="L371" s="285"/>
      <c r="M371" s="285"/>
      <c r="N371" s="285"/>
      <c r="O371" s="285"/>
      <c r="P371" s="285"/>
      <c r="Q371" s="285"/>
      <c r="W371" s="288"/>
    </row>
    <row r="372" spans="1:23" s="277" customFormat="1" ht="15" hidden="1" customHeight="1" x14ac:dyDescent="0.3">
      <c r="A372" s="304"/>
      <c r="C372" s="312"/>
      <c r="D372" s="313"/>
      <c r="E372" s="314"/>
      <c r="F372" s="312"/>
      <c r="G372" s="312"/>
      <c r="H372" s="315"/>
      <c r="I372" s="315"/>
      <c r="L372" s="285"/>
      <c r="M372" s="285"/>
      <c r="N372" s="285"/>
      <c r="O372" s="285"/>
      <c r="P372" s="285"/>
      <c r="Q372" s="285"/>
      <c r="W372" s="288"/>
    </row>
    <row r="373" spans="1:23" s="277" customFormat="1" ht="15" hidden="1" customHeight="1" x14ac:dyDescent="0.3">
      <c r="A373" s="304"/>
      <c r="C373" s="312"/>
      <c r="D373" s="313"/>
      <c r="E373" s="314"/>
      <c r="F373" s="312"/>
      <c r="G373" s="312"/>
      <c r="H373" s="315"/>
      <c r="I373" s="315"/>
      <c r="L373" s="285"/>
      <c r="M373" s="285"/>
      <c r="N373" s="285"/>
      <c r="O373" s="285"/>
      <c r="P373" s="285"/>
      <c r="Q373" s="286"/>
      <c r="W373" s="288"/>
    </row>
    <row r="374" spans="1:23" s="277" customFormat="1" ht="15" hidden="1" customHeight="1" x14ac:dyDescent="0.3">
      <c r="A374" s="304"/>
      <c r="C374" s="312"/>
      <c r="D374" s="313"/>
      <c r="E374" s="314"/>
      <c r="F374" s="312"/>
      <c r="G374" s="312"/>
      <c r="H374" s="315"/>
      <c r="I374" s="315"/>
      <c r="L374" s="285"/>
      <c r="M374" s="285"/>
      <c r="N374" s="285"/>
      <c r="O374" s="285"/>
      <c r="P374" s="285"/>
      <c r="Q374" s="286"/>
      <c r="W374" s="288"/>
    </row>
    <row r="375" spans="1:23" s="277" customFormat="1" ht="15" hidden="1" customHeight="1" x14ac:dyDescent="0.3">
      <c r="A375" s="304"/>
      <c r="C375" s="312"/>
      <c r="D375" s="313"/>
      <c r="E375" s="314"/>
      <c r="F375" s="312"/>
      <c r="G375" s="312"/>
      <c r="H375" s="315"/>
      <c r="I375" s="315"/>
      <c r="L375" s="285"/>
      <c r="M375" s="285"/>
      <c r="N375" s="285"/>
      <c r="O375" s="285"/>
      <c r="P375" s="285"/>
      <c r="Q375" s="285"/>
      <c r="W375" s="288"/>
    </row>
    <row r="376" spans="1:23" s="277" customFormat="1" ht="15" hidden="1" customHeight="1" x14ac:dyDescent="0.3">
      <c r="A376" s="304"/>
      <c r="C376" s="312"/>
      <c r="D376" s="313"/>
      <c r="E376" s="314"/>
      <c r="F376" s="312"/>
      <c r="G376" s="312"/>
      <c r="H376" s="315"/>
      <c r="I376" s="315"/>
      <c r="L376" s="285"/>
      <c r="M376" s="285"/>
      <c r="N376" s="285"/>
      <c r="O376" s="285"/>
      <c r="P376" s="285"/>
      <c r="Q376" s="285"/>
      <c r="W376" s="288"/>
    </row>
    <row r="377" spans="1:23" s="277" customFormat="1" ht="15" hidden="1" customHeight="1" x14ac:dyDescent="0.3">
      <c r="A377" s="304"/>
      <c r="C377" s="312"/>
      <c r="D377" s="313"/>
      <c r="E377" s="314"/>
      <c r="F377" s="312"/>
      <c r="G377" s="312"/>
      <c r="H377" s="315"/>
      <c r="I377" s="315"/>
      <c r="L377" s="285"/>
      <c r="M377" s="285"/>
      <c r="N377" s="285"/>
      <c r="O377" s="285"/>
      <c r="P377" s="285"/>
      <c r="Q377" s="285"/>
      <c r="W377" s="288"/>
    </row>
    <row r="378" spans="1:23" s="277" customFormat="1" ht="15" hidden="1" customHeight="1" x14ac:dyDescent="0.3">
      <c r="A378" s="304"/>
      <c r="C378" s="312"/>
      <c r="D378" s="313"/>
      <c r="E378" s="314"/>
      <c r="F378" s="312"/>
      <c r="G378" s="312"/>
      <c r="H378" s="315"/>
      <c r="I378" s="315"/>
      <c r="L378" s="285"/>
      <c r="M378" s="285"/>
      <c r="N378" s="285"/>
      <c r="O378" s="285"/>
      <c r="P378" s="285"/>
      <c r="Q378" s="285"/>
      <c r="W378" s="288"/>
    </row>
    <row r="379" spans="1:23" s="277" customFormat="1" ht="15" hidden="1" customHeight="1" x14ac:dyDescent="0.3">
      <c r="A379" s="304"/>
      <c r="C379" s="312"/>
      <c r="D379" s="313"/>
      <c r="E379" s="314"/>
      <c r="F379" s="312"/>
      <c r="G379" s="312"/>
      <c r="H379" s="315"/>
      <c r="I379" s="315"/>
      <c r="L379" s="285"/>
      <c r="M379" s="285"/>
      <c r="N379" s="285"/>
      <c r="O379" s="285"/>
      <c r="P379" s="285"/>
      <c r="Q379" s="285"/>
      <c r="W379" s="288"/>
    </row>
    <row r="380" spans="1:23" s="277" customFormat="1" ht="15" hidden="1" customHeight="1" x14ac:dyDescent="0.3">
      <c r="A380" s="304"/>
      <c r="C380" s="312"/>
      <c r="D380" s="313"/>
      <c r="E380" s="314"/>
      <c r="F380" s="312"/>
      <c r="G380" s="312"/>
      <c r="H380" s="315"/>
      <c r="I380" s="315"/>
      <c r="L380" s="285"/>
      <c r="M380" s="285"/>
      <c r="N380" s="285"/>
      <c r="O380" s="285"/>
      <c r="P380" s="285"/>
      <c r="Q380" s="285"/>
      <c r="W380" s="288"/>
    </row>
    <row r="381" spans="1:23" s="277" customFormat="1" ht="15" hidden="1" customHeight="1" x14ac:dyDescent="0.3">
      <c r="A381" s="304"/>
      <c r="C381" s="312"/>
      <c r="D381" s="313"/>
      <c r="E381" s="314"/>
      <c r="F381" s="312"/>
      <c r="G381" s="312"/>
      <c r="H381" s="315"/>
      <c r="I381" s="315"/>
      <c r="L381" s="285"/>
      <c r="M381" s="285"/>
      <c r="N381" s="285"/>
      <c r="O381" s="285"/>
      <c r="P381" s="285"/>
      <c r="Q381" s="285"/>
      <c r="W381" s="288"/>
    </row>
    <row r="382" spans="1:23" s="277" customFormat="1" ht="15" hidden="1" customHeight="1" x14ac:dyDescent="0.3">
      <c r="A382" s="304"/>
      <c r="C382" s="312"/>
      <c r="D382" s="313"/>
      <c r="E382" s="314"/>
      <c r="F382" s="312"/>
      <c r="G382" s="312"/>
      <c r="H382" s="315"/>
      <c r="I382" s="315"/>
      <c r="L382" s="285"/>
      <c r="M382" s="285"/>
      <c r="N382" s="285"/>
      <c r="O382" s="285"/>
      <c r="P382" s="285"/>
      <c r="Q382" s="285"/>
      <c r="W382" s="288"/>
    </row>
    <row r="383" spans="1:23" s="277" customFormat="1" ht="15" hidden="1" customHeight="1" x14ac:dyDescent="0.3">
      <c r="A383" s="304"/>
      <c r="C383" s="312"/>
      <c r="D383" s="313"/>
      <c r="E383" s="314"/>
      <c r="F383" s="312"/>
      <c r="G383" s="312"/>
      <c r="H383" s="315"/>
      <c r="I383" s="315"/>
      <c r="L383" s="285"/>
      <c r="M383" s="285"/>
      <c r="N383" s="285"/>
      <c r="O383" s="285"/>
      <c r="P383" s="285"/>
      <c r="Q383" s="285"/>
      <c r="W383" s="288"/>
    </row>
    <row r="384" spans="1:23" s="277" customFormat="1" ht="15" hidden="1" customHeight="1" x14ac:dyDescent="0.3">
      <c r="A384" s="304"/>
      <c r="C384" s="312"/>
      <c r="D384" s="313"/>
      <c r="E384" s="314"/>
      <c r="F384" s="312"/>
      <c r="G384" s="312"/>
      <c r="H384" s="315"/>
      <c r="I384" s="315"/>
      <c r="L384" s="285"/>
      <c r="M384" s="285"/>
      <c r="N384" s="285"/>
      <c r="O384" s="285"/>
      <c r="P384" s="285"/>
      <c r="Q384" s="285"/>
      <c r="W384" s="288"/>
    </row>
    <row r="385" spans="1:23" s="277" customFormat="1" ht="15" hidden="1" customHeight="1" x14ac:dyDescent="0.3">
      <c r="A385" s="304"/>
      <c r="C385" s="312"/>
      <c r="D385" s="313"/>
      <c r="E385" s="314"/>
      <c r="F385" s="312"/>
      <c r="G385" s="312"/>
      <c r="H385" s="315"/>
      <c r="I385" s="315"/>
      <c r="L385" s="285"/>
      <c r="M385" s="285"/>
      <c r="N385" s="285"/>
      <c r="O385" s="285"/>
      <c r="P385" s="285"/>
      <c r="Q385" s="285"/>
      <c r="W385" s="288"/>
    </row>
    <row r="386" spans="1:23" s="277" customFormat="1" ht="15" hidden="1" customHeight="1" x14ac:dyDescent="0.3">
      <c r="A386" s="304"/>
      <c r="C386" s="312"/>
      <c r="D386" s="313"/>
      <c r="E386" s="314"/>
      <c r="F386" s="312"/>
      <c r="G386" s="312"/>
      <c r="H386" s="315"/>
      <c r="I386" s="315"/>
      <c r="L386" s="285"/>
      <c r="M386" s="285"/>
      <c r="N386" s="285"/>
      <c r="O386" s="285"/>
      <c r="P386" s="285"/>
      <c r="Q386" s="285"/>
      <c r="W386" s="288"/>
    </row>
    <row r="387" spans="1:23" s="277" customFormat="1" ht="15" hidden="1" customHeight="1" x14ac:dyDescent="0.3">
      <c r="A387" s="304"/>
      <c r="C387" s="312"/>
      <c r="D387" s="313"/>
      <c r="E387" s="314"/>
      <c r="F387" s="312"/>
      <c r="G387" s="312"/>
      <c r="H387" s="315"/>
      <c r="I387" s="315"/>
      <c r="L387" s="285"/>
      <c r="M387" s="285"/>
      <c r="N387" s="285"/>
      <c r="O387" s="285"/>
      <c r="P387" s="285"/>
      <c r="Q387" s="285"/>
      <c r="W387" s="288"/>
    </row>
    <row r="388" spans="1:23" s="277" customFormat="1" ht="15" hidden="1" customHeight="1" x14ac:dyDescent="0.3">
      <c r="A388" s="304"/>
      <c r="C388" s="312"/>
      <c r="D388" s="313"/>
      <c r="E388" s="314"/>
      <c r="F388" s="312"/>
      <c r="G388" s="312"/>
      <c r="H388" s="315"/>
      <c r="I388" s="315"/>
      <c r="L388" s="285"/>
      <c r="M388" s="285"/>
      <c r="N388" s="285"/>
      <c r="O388" s="285"/>
      <c r="P388" s="285"/>
      <c r="Q388" s="285"/>
      <c r="W388" s="288"/>
    </row>
    <row r="389" spans="1:23" s="277" customFormat="1" ht="15" hidden="1" customHeight="1" x14ac:dyDescent="0.3">
      <c r="A389" s="304"/>
      <c r="C389" s="312"/>
      <c r="D389" s="313"/>
      <c r="E389" s="314"/>
      <c r="F389" s="312"/>
      <c r="G389" s="312"/>
      <c r="H389" s="315"/>
      <c r="I389" s="315"/>
      <c r="L389" s="285"/>
      <c r="M389" s="285"/>
      <c r="N389" s="285"/>
      <c r="O389" s="285"/>
      <c r="P389" s="285"/>
      <c r="Q389" s="285"/>
      <c r="W389" s="288"/>
    </row>
    <row r="390" spans="1:23" s="277" customFormat="1" ht="15" hidden="1" customHeight="1" x14ac:dyDescent="0.3">
      <c r="A390" s="304"/>
      <c r="C390" s="312"/>
      <c r="D390" s="313"/>
      <c r="E390" s="314"/>
      <c r="F390" s="312"/>
      <c r="G390" s="312"/>
      <c r="H390" s="315"/>
      <c r="I390" s="315"/>
      <c r="L390" s="285"/>
      <c r="M390" s="285"/>
      <c r="N390" s="285"/>
      <c r="O390" s="285"/>
      <c r="P390" s="285"/>
      <c r="Q390" s="286"/>
      <c r="W390" s="288"/>
    </row>
    <row r="391" spans="1:23" s="277" customFormat="1" ht="15" hidden="1" customHeight="1" x14ac:dyDescent="0.3">
      <c r="A391" s="304"/>
      <c r="C391" s="312"/>
      <c r="D391" s="313"/>
      <c r="E391" s="314"/>
      <c r="F391" s="312"/>
      <c r="G391" s="312"/>
      <c r="H391" s="315"/>
      <c r="I391" s="315"/>
      <c r="L391" s="285"/>
      <c r="M391" s="285"/>
      <c r="N391" s="285"/>
      <c r="O391" s="285"/>
      <c r="P391" s="285"/>
      <c r="Q391" s="285"/>
      <c r="W391" s="288"/>
    </row>
    <row r="392" spans="1:23" s="277" customFormat="1" ht="15" hidden="1" customHeight="1" x14ac:dyDescent="0.3">
      <c r="A392" s="304"/>
      <c r="C392" s="312"/>
      <c r="D392" s="313"/>
      <c r="E392" s="314"/>
      <c r="F392" s="312"/>
      <c r="G392" s="312"/>
      <c r="H392" s="315"/>
      <c r="I392" s="315"/>
      <c r="L392" s="285"/>
      <c r="M392" s="285"/>
      <c r="N392" s="285"/>
      <c r="O392" s="285"/>
      <c r="P392" s="285"/>
      <c r="Q392" s="285"/>
      <c r="W392" s="288"/>
    </row>
    <row r="393" spans="1:23" s="277" customFormat="1" ht="15" hidden="1" customHeight="1" x14ac:dyDescent="0.3">
      <c r="A393" s="304"/>
      <c r="C393" s="312"/>
      <c r="D393" s="313"/>
      <c r="E393" s="314"/>
      <c r="F393" s="312"/>
      <c r="G393" s="312"/>
      <c r="H393" s="315"/>
      <c r="I393" s="315"/>
      <c r="L393" s="285"/>
      <c r="M393" s="285"/>
      <c r="N393" s="285"/>
      <c r="O393" s="285"/>
      <c r="P393" s="285"/>
      <c r="Q393" s="285"/>
      <c r="W393" s="288"/>
    </row>
    <row r="394" spans="1:23" s="277" customFormat="1" ht="15" hidden="1" customHeight="1" x14ac:dyDescent="0.3">
      <c r="A394" s="304"/>
      <c r="C394" s="312"/>
      <c r="D394" s="313"/>
      <c r="E394" s="314"/>
      <c r="F394" s="312"/>
      <c r="G394" s="312"/>
      <c r="H394" s="315"/>
      <c r="I394" s="315"/>
      <c r="L394" s="285"/>
      <c r="M394" s="285"/>
      <c r="N394" s="285"/>
      <c r="O394" s="285"/>
      <c r="P394" s="285"/>
      <c r="Q394" s="285"/>
      <c r="W394" s="288"/>
    </row>
    <row r="395" spans="1:23" s="277" customFormat="1" ht="15" hidden="1" customHeight="1" x14ac:dyDescent="0.3">
      <c r="A395" s="304"/>
      <c r="C395" s="312"/>
      <c r="D395" s="313"/>
      <c r="E395" s="314"/>
      <c r="F395" s="312"/>
      <c r="G395" s="312"/>
      <c r="H395" s="315"/>
      <c r="I395" s="315"/>
      <c r="L395" s="285"/>
      <c r="M395" s="285"/>
      <c r="N395" s="285"/>
      <c r="O395" s="285"/>
      <c r="P395" s="285"/>
      <c r="Q395" s="285"/>
      <c r="W395" s="288"/>
    </row>
    <row r="396" spans="1:23" s="277" customFormat="1" ht="15" hidden="1" customHeight="1" x14ac:dyDescent="0.3">
      <c r="A396" s="304"/>
      <c r="C396" s="312"/>
      <c r="D396" s="313"/>
      <c r="E396" s="314"/>
      <c r="F396" s="312"/>
      <c r="G396" s="312"/>
      <c r="H396" s="315"/>
      <c r="I396" s="315"/>
      <c r="L396" s="285"/>
      <c r="M396" s="285"/>
      <c r="N396" s="285"/>
      <c r="O396" s="285"/>
      <c r="P396" s="285"/>
      <c r="Q396" s="285"/>
      <c r="W396" s="288"/>
    </row>
    <row r="397" spans="1:23" s="277" customFormat="1" ht="15" hidden="1" customHeight="1" x14ac:dyDescent="0.3">
      <c r="A397" s="304"/>
      <c r="C397" s="312"/>
      <c r="D397" s="313"/>
      <c r="E397" s="314"/>
      <c r="F397" s="312"/>
      <c r="G397" s="312"/>
      <c r="H397" s="315"/>
      <c r="I397" s="315"/>
      <c r="L397" s="285"/>
      <c r="M397" s="285"/>
      <c r="N397" s="285"/>
      <c r="O397" s="285"/>
      <c r="P397" s="285"/>
      <c r="Q397" s="285"/>
      <c r="W397" s="288"/>
    </row>
    <row r="398" spans="1:23" s="277" customFormat="1" ht="15" hidden="1" customHeight="1" x14ac:dyDescent="0.3">
      <c r="A398" s="304"/>
      <c r="C398" s="312"/>
      <c r="D398" s="313"/>
      <c r="E398" s="314"/>
      <c r="F398" s="312"/>
      <c r="G398" s="312"/>
      <c r="H398" s="315"/>
      <c r="I398" s="315"/>
      <c r="L398" s="285"/>
      <c r="M398" s="285"/>
      <c r="N398" s="285"/>
      <c r="O398" s="285"/>
      <c r="P398" s="285"/>
      <c r="Q398" s="285"/>
      <c r="W398" s="288"/>
    </row>
    <row r="399" spans="1:23" s="277" customFormat="1" ht="15" hidden="1" customHeight="1" x14ac:dyDescent="0.3">
      <c r="A399" s="304"/>
      <c r="C399" s="312"/>
      <c r="D399" s="313"/>
      <c r="E399" s="314"/>
      <c r="F399" s="312"/>
      <c r="G399" s="312"/>
      <c r="H399" s="315"/>
      <c r="I399" s="315"/>
      <c r="L399" s="285"/>
      <c r="M399" s="285"/>
      <c r="N399" s="285"/>
      <c r="O399" s="285"/>
      <c r="P399" s="285"/>
      <c r="Q399" s="285"/>
      <c r="W399" s="288"/>
    </row>
    <row r="400" spans="1:23" s="277" customFormat="1" ht="15" hidden="1" customHeight="1" x14ac:dyDescent="0.3">
      <c r="A400" s="304"/>
      <c r="C400" s="312"/>
      <c r="D400" s="313"/>
      <c r="E400" s="314"/>
      <c r="F400" s="312"/>
      <c r="G400" s="312"/>
      <c r="H400" s="315"/>
      <c r="I400" s="315"/>
      <c r="L400" s="285"/>
      <c r="M400" s="285"/>
      <c r="N400" s="285"/>
      <c r="O400" s="285"/>
      <c r="P400" s="285"/>
      <c r="Q400" s="285"/>
      <c r="W400" s="288"/>
    </row>
    <row r="401" spans="1:23" s="277" customFormat="1" ht="15" hidden="1" customHeight="1" x14ac:dyDescent="0.3">
      <c r="A401" s="304"/>
      <c r="C401" s="312"/>
      <c r="D401" s="313"/>
      <c r="E401" s="314"/>
      <c r="F401" s="312"/>
      <c r="G401" s="312"/>
      <c r="H401" s="315"/>
      <c r="I401" s="315"/>
      <c r="L401" s="285"/>
      <c r="M401" s="285"/>
      <c r="N401" s="285"/>
      <c r="O401" s="285"/>
      <c r="P401" s="285"/>
      <c r="Q401" s="285"/>
      <c r="W401" s="288"/>
    </row>
    <row r="402" spans="1:23" s="277" customFormat="1" ht="15" hidden="1" customHeight="1" x14ac:dyDescent="0.3">
      <c r="A402" s="304"/>
      <c r="C402" s="312"/>
      <c r="D402" s="313"/>
      <c r="E402" s="314"/>
      <c r="F402" s="312"/>
      <c r="G402" s="312"/>
      <c r="H402" s="315"/>
      <c r="I402" s="315"/>
      <c r="L402" s="285"/>
      <c r="M402" s="285"/>
      <c r="N402" s="285"/>
      <c r="O402" s="285"/>
      <c r="P402" s="285"/>
      <c r="Q402" s="285"/>
      <c r="W402" s="288"/>
    </row>
    <row r="403" spans="1:23" s="277" customFormat="1" ht="15" hidden="1" customHeight="1" x14ac:dyDescent="0.3">
      <c r="A403" s="304"/>
      <c r="C403" s="312"/>
      <c r="D403" s="313"/>
      <c r="E403" s="314"/>
      <c r="F403" s="312"/>
      <c r="G403" s="312"/>
      <c r="H403" s="315"/>
      <c r="I403" s="315"/>
      <c r="L403" s="285"/>
      <c r="M403" s="285"/>
      <c r="N403" s="285"/>
      <c r="O403" s="285"/>
      <c r="P403" s="285"/>
      <c r="Q403" s="285"/>
      <c r="W403" s="288"/>
    </row>
    <row r="404" spans="1:23" s="277" customFormat="1" ht="15" hidden="1" customHeight="1" x14ac:dyDescent="0.3">
      <c r="A404" s="304"/>
      <c r="C404" s="312"/>
      <c r="D404" s="313"/>
      <c r="E404" s="314"/>
      <c r="F404" s="312"/>
      <c r="G404" s="312"/>
      <c r="H404" s="315"/>
      <c r="I404" s="315"/>
      <c r="L404" s="285"/>
      <c r="M404" s="285"/>
      <c r="N404" s="285"/>
      <c r="O404" s="285"/>
      <c r="P404" s="285"/>
      <c r="Q404" s="285"/>
      <c r="W404" s="288"/>
    </row>
    <row r="405" spans="1:23" s="277" customFormat="1" ht="15" hidden="1" customHeight="1" x14ac:dyDescent="0.3">
      <c r="A405" s="304"/>
      <c r="C405" s="312"/>
      <c r="D405" s="313"/>
      <c r="E405" s="314"/>
      <c r="F405" s="312"/>
      <c r="G405" s="312"/>
      <c r="H405" s="315"/>
      <c r="I405" s="315"/>
      <c r="L405" s="285"/>
      <c r="M405" s="285"/>
      <c r="N405" s="285"/>
      <c r="O405" s="285"/>
      <c r="P405" s="285"/>
      <c r="Q405" s="286"/>
      <c r="W405" s="288"/>
    </row>
    <row r="406" spans="1:23" s="277" customFormat="1" ht="15" hidden="1" customHeight="1" x14ac:dyDescent="0.3">
      <c r="A406" s="304"/>
      <c r="C406" s="312"/>
      <c r="D406" s="313"/>
      <c r="E406" s="314"/>
      <c r="F406" s="312"/>
      <c r="G406" s="312"/>
      <c r="H406" s="315"/>
      <c r="I406" s="315"/>
      <c r="L406" s="285"/>
      <c r="M406" s="285"/>
      <c r="N406" s="285"/>
      <c r="O406" s="285"/>
      <c r="P406" s="285"/>
      <c r="Q406" s="285"/>
      <c r="W406" s="288"/>
    </row>
    <row r="407" spans="1:23" s="277" customFormat="1" ht="15" hidden="1" customHeight="1" x14ac:dyDescent="0.3">
      <c r="A407" s="304"/>
      <c r="C407" s="312"/>
      <c r="D407" s="313"/>
      <c r="E407" s="314"/>
      <c r="F407" s="312"/>
      <c r="G407" s="312"/>
      <c r="H407" s="315"/>
      <c r="I407" s="315"/>
      <c r="L407" s="285"/>
      <c r="M407" s="285"/>
      <c r="N407" s="285"/>
      <c r="O407" s="285"/>
      <c r="P407" s="285"/>
      <c r="Q407" s="285"/>
      <c r="W407" s="288"/>
    </row>
    <row r="408" spans="1:23" s="277" customFormat="1" ht="15" hidden="1" customHeight="1" x14ac:dyDescent="0.3">
      <c r="A408" s="304"/>
      <c r="C408" s="312"/>
      <c r="D408" s="313"/>
      <c r="E408" s="314"/>
      <c r="F408" s="312"/>
      <c r="G408" s="312"/>
      <c r="H408" s="315"/>
      <c r="I408" s="315"/>
      <c r="L408" s="285"/>
      <c r="M408" s="285"/>
      <c r="N408" s="285"/>
      <c r="O408" s="285"/>
      <c r="P408" s="285"/>
      <c r="Q408" s="285"/>
      <c r="W408" s="288"/>
    </row>
    <row r="409" spans="1:23" s="277" customFormat="1" ht="15" hidden="1" customHeight="1" x14ac:dyDescent="0.3">
      <c r="A409" s="304"/>
      <c r="C409" s="312"/>
      <c r="D409" s="313"/>
      <c r="E409" s="314"/>
      <c r="F409" s="312"/>
      <c r="G409" s="312"/>
      <c r="H409" s="315"/>
      <c r="I409" s="315"/>
      <c r="L409" s="285"/>
      <c r="M409" s="285"/>
      <c r="N409" s="285"/>
      <c r="O409" s="285"/>
      <c r="P409" s="285"/>
      <c r="Q409" s="285"/>
      <c r="W409" s="288"/>
    </row>
    <row r="410" spans="1:23" s="277" customFormat="1" ht="15" hidden="1" customHeight="1" x14ac:dyDescent="0.3">
      <c r="A410" s="304"/>
      <c r="C410" s="312"/>
      <c r="D410" s="313"/>
      <c r="E410" s="314"/>
      <c r="F410" s="312"/>
      <c r="G410" s="312"/>
      <c r="H410" s="315"/>
      <c r="I410" s="315"/>
      <c r="L410" s="285"/>
      <c r="M410" s="285"/>
      <c r="N410" s="285"/>
      <c r="O410" s="285"/>
      <c r="P410" s="285"/>
      <c r="Q410" s="285"/>
      <c r="W410" s="288"/>
    </row>
    <row r="411" spans="1:23" s="277" customFormat="1" ht="15" hidden="1" customHeight="1" x14ac:dyDescent="0.3">
      <c r="A411" s="304"/>
      <c r="C411" s="312"/>
      <c r="D411" s="313"/>
      <c r="E411" s="314"/>
      <c r="F411" s="312"/>
      <c r="G411" s="312"/>
      <c r="H411" s="315"/>
      <c r="I411" s="315"/>
      <c r="L411" s="285"/>
      <c r="M411" s="285"/>
      <c r="N411" s="285"/>
      <c r="O411" s="285"/>
      <c r="P411" s="285"/>
      <c r="Q411" s="286"/>
      <c r="W411" s="288"/>
    </row>
    <row r="412" spans="1:23" s="277" customFormat="1" ht="15" hidden="1" customHeight="1" x14ac:dyDescent="0.3">
      <c r="A412" s="304"/>
      <c r="C412" s="312"/>
      <c r="D412" s="313"/>
      <c r="E412" s="314"/>
      <c r="F412" s="312"/>
      <c r="G412" s="312"/>
      <c r="H412" s="315"/>
      <c r="I412" s="315"/>
      <c r="L412" s="285"/>
      <c r="M412" s="285"/>
      <c r="N412" s="285"/>
      <c r="O412" s="285"/>
      <c r="P412" s="285"/>
      <c r="Q412" s="285"/>
      <c r="W412" s="288"/>
    </row>
    <row r="413" spans="1:23" s="277" customFormat="1" ht="15" hidden="1" customHeight="1" x14ac:dyDescent="0.3">
      <c r="A413" s="304"/>
      <c r="C413" s="312"/>
      <c r="D413" s="313"/>
      <c r="E413" s="314"/>
      <c r="F413" s="312"/>
      <c r="G413" s="312"/>
      <c r="H413" s="315"/>
      <c r="I413" s="315"/>
      <c r="L413" s="285"/>
      <c r="M413" s="285"/>
      <c r="N413" s="285"/>
      <c r="O413" s="285"/>
      <c r="P413" s="285"/>
      <c r="Q413" s="285"/>
      <c r="W413" s="288"/>
    </row>
    <row r="414" spans="1:23" s="277" customFormat="1" ht="15" hidden="1" customHeight="1" x14ac:dyDescent="0.3">
      <c r="A414" s="304"/>
      <c r="C414" s="312"/>
      <c r="D414" s="313"/>
      <c r="E414" s="314"/>
      <c r="F414" s="312"/>
      <c r="G414" s="312"/>
      <c r="H414" s="315"/>
      <c r="I414" s="315"/>
      <c r="L414" s="285"/>
      <c r="M414" s="285"/>
      <c r="N414" s="285"/>
      <c r="O414" s="285"/>
      <c r="P414" s="285"/>
      <c r="Q414" s="285"/>
      <c r="W414" s="288"/>
    </row>
    <row r="415" spans="1:23" s="277" customFormat="1" ht="15" hidden="1" customHeight="1" x14ac:dyDescent="0.3">
      <c r="A415" s="304"/>
      <c r="C415" s="312"/>
      <c r="D415" s="313"/>
      <c r="E415" s="314"/>
      <c r="F415" s="312"/>
      <c r="G415" s="312"/>
      <c r="H415" s="315"/>
      <c r="I415" s="315"/>
      <c r="L415" s="285"/>
      <c r="M415" s="285"/>
      <c r="N415" s="285"/>
      <c r="O415" s="285"/>
      <c r="P415" s="285"/>
      <c r="Q415" s="285"/>
      <c r="W415" s="288"/>
    </row>
    <row r="416" spans="1:23" s="277" customFormat="1" ht="15" hidden="1" customHeight="1" x14ac:dyDescent="0.3">
      <c r="A416" s="304"/>
      <c r="C416" s="312"/>
      <c r="D416" s="313"/>
      <c r="E416" s="314"/>
      <c r="F416" s="312"/>
      <c r="G416" s="312"/>
      <c r="H416" s="315"/>
      <c r="I416" s="315"/>
      <c r="L416" s="285"/>
      <c r="M416" s="285"/>
      <c r="N416" s="285"/>
      <c r="O416" s="285"/>
      <c r="P416" s="285"/>
      <c r="Q416" s="285"/>
      <c r="W416" s="288"/>
    </row>
    <row r="417" spans="1:23" s="277" customFormat="1" ht="15" hidden="1" customHeight="1" x14ac:dyDescent="0.3">
      <c r="A417" s="304"/>
      <c r="C417" s="312"/>
      <c r="D417" s="313"/>
      <c r="E417" s="314"/>
      <c r="F417" s="312"/>
      <c r="G417" s="312"/>
      <c r="H417" s="315"/>
      <c r="I417" s="315"/>
      <c r="L417" s="285"/>
      <c r="M417" s="285"/>
      <c r="N417" s="285"/>
      <c r="O417" s="285"/>
      <c r="P417" s="285"/>
      <c r="Q417" s="286"/>
      <c r="W417" s="288"/>
    </row>
    <row r="418" spans="1:23" s="277" customFormat="1" ht="15" hidden="1" customHeight="1" x14ac:dyDescent="0.3">
      <c r="A418" s="304"/>
      <c r="C418" s="312"/>
      <c r="D418" s="313"/>
      <c r="E418" s="314"/>
      <c r="F418" s="312"/>
      <c r="G418" s="312"/>
      <c r="H418" s="315"/>
      <c r="I418" s="315"/>
      <c r="L418" s="285"/>
      <c r="M418" s="285"/>
      <c r="N418" s="285"/>
      <c r="O418" s="285"/>
      <c r="P418" s="285"/>
      <c r="Q418" s="285"/>
      <c r="W418" s="288"/>
    </row>
    <row r="419" spans="1:23" s="277" customFormat="1" ht="15" hidden="1" customHeight="1" x14ac:dyDescent="0.3">
      <c r="A419" s="304"/>
      <c r="C419" s="312"/>
      <c r="D419" s="313"/>
      <c r="E419" s="314"/>
      <c r="F419" s="312"/>
      <c r="G419" s="312"/>
      <c r="H419" s="315"/>
      <c r="I419" s="315"/>
      <c r="L419" s="285"/>
      <c r="M419" s="285"/>
      <c r="N419" s="285"/>
      <c r="O419" s="285"/>
      <c r="P419" s="285"/>
      <c r="Q419" s="285"/>
      <c r="W419" s="288"/>
    </row>
    <row r="420" spans="1:23" s="277" customFormat="1" ht="15" hidden="1" customHeight="1" x14ac:dyDescent="0.3">
      <c r="A420" s="304"/>
      <c r="C420" s="312"/>
      <c r="D420" s="313"/>
      <c r="E420" s="314"/>
      <c r="F420" s="312"/>
      <c r="G420" s="312"/>
      <c r="H420" s="315"/>
      <c r="I420" s="315"/>
      <c r="L420" s="285"/>
      <c r="M420" s="285"/>
      <c r="N420" s="285"/>
      <c r="O420" s="285"/>
      <c r="P420" s="285"/>
      <c r="Q420" s="285"/>
      <c r="W420" s="288"/>
    </row>
    <row r="421" spans="1:23" s="277" customFormat="1" ht="15" hidden="1" customHeight="1" x14ac:dyDescent="0.3">
      <c r="A421" s="304"/>
      <c r="C421" s="312"/>
      <c r="D421" s="313"/>
      <c r="E421" s="314"/>
      <c r="F421" s="312"/>
      <c r="G421" s="312"/>
      <c r="H421" s="315"/>
      <c r="I421" s="315"/>
      <c r="L421" s="285"/>
      <c r="M421" s="285"/>
      <c r="N421" s="285"/>
      <c r="O421" s="285"/>
      <c r="P421" s="285"/>
      <c r="Q421" s="285"/>
      <c r="W421" s="288"/>
    </row>
    <row r="422" spans="1:23" s="277" customFormat="1" ht="15" hidden="1" customHeight="1" x14ac:dyDescent="0.3">
      <c r="A422" s="304"/>
      <c r="C422" s="312"/>
      <c r="D422" s="313"/>
      <c r="E422" s="314"/>
      <c r="F422" s="312"/>
      <c r="G422" s="312"/>
      <c r="H422" s="315"/>
      <c r="I422" s="315"/>
      <c r="L422" s="285"/>
      <c r="M422" s="285"/>
      <c r="N422" s="285"/>
      <c r="O422" s="285"/>
      <c r="P422" s="285"/>
      <c r="Q422" s="285"/>
      <c r="W422" s="288"/>
    </row>
    <row r="423" spans="1:23" s="277" customFormat="1" ht="15" hidden="1" customHeight="1" x14ac:dyDescent="0.3">
      <c r="A423" s="304"/>
      <c r="C423" s="312"/>
      <c r="D423" s="313"/>
      <c r="E423" s="314"/>
      <c r="F423" s="312"/>
      <c r="G423" s="312"/>
      <c r="H423" s="315"/>
      <c r="I423" s="315"/>
      <c r="L423" s="285"/>
      <c r="M423" s="285"/>
      <c r="N423" s="285"/>
      <c r="O423" s="285"/>
      <c r="P423" s="285"/>
      <c r="Q423" s="285"/>
      <c r="W423" s="288"/>
    </row>
    <row r="424" spans="1:23" s="277" customFormat="1" ht="15" hidden="1" customHeight="1" x14ac:dyDescent="0.3">
      <c r="A424" s="304"/>
      <c r="C424" s="312"/>
      <c r="D424" s="313"/>
      <c r="E424" s="314"/>
      <c r="F424" s="312"/>
      <c r="G424" s="312"/>
      <c r="H424" s="315"/>
      <c r="I424" s="315"/>
      <c r="L424" s="285"/>
      <c r="M424" s="285"/>
      <c r="N424" s="285"/>
      <c r="O424" s="285"/>
      <c r="P424" s="285"/>
      <c r="Q424" s="285"/>
      <c r="W424" s="288"/>
    </row>
    <row r="425" spans="1:23" s="277" customFormat="1" ht="15" hidden="1" customHeight="1" x14ac:dyDescent="0.3">
      <c r="A425" s="304"/>
      <c r="C425" s="312"/>
      <c r="D425" s="313"/>
      <c r="E425" s="314"/>
      <c r="F425" s="312"/>
      <c r="G425" s="312"/>
      <c r="H425" s="315"/>
      <c r="I425" s="315"/>
      <c r="L425" s="285"/>
      <c r="M425" s="285"/>
      <c r="N425" s="285"/>
      <c r="O425" s="285"/>
      <c r="P425" s="285"/>
      <c r="Q425" s="285"/>
      <c r="W425" s="288"/>
    </row>
    <row r="426" spans="1:23" s="277" customFormat="1" ht="15" hidden="1" customHeight="1" x14ac:dyDescent="0.3">
      <c r="A426" s="304"/>
      <c r="C426" s="312"/>
      <c r="D426" s="313"/>
      <c r="E426" s="314"/>
      <c r="F426" s="312"/>
      <c r="G426" s="312"/>
      <c r="H426" s="315"/>
      <c r="I426" s="315"/>
      <c r="L426" s="285"/>
      <c r="M426" s="285"/>
      <c r="N426" s="285"/>
      <c r="O426" s="285"/>
      <c r="P426" s="285"/>
      <c r="Q426" s="285"/>
      <c r="W426" s="288"/>
    </row>
    <row r="427" spans="1:23" s="277" customFormat="1" ht="15" hidden="1" customHeight="1" x14ac:dyDescent="0.3">
      <c r="A427" s="304"/>
      <c r="C427" s="312"/>
      <c r="D427" s="313"/>
      <c r="E427" s="314"/>
      <c r="F427" s="312"/>
      <c r="G427" s="312"/>
      <c r="H427" s="315"/>
      <c r="I427" s="315"/>
      <c r="L427" s="285"/>
      <c r="M427" s="285"/>
      <c r="N427" s="285"/>
      <c r="O427" s="285"/>
      <c r="P427" s="285"/>
      <c r="Q427" s="285"/>
      <c r="W427" s="288"/>
    </row>
    <row r="428" spans="1:23" s="277" customFormat="1" ht="15" hidden="1" customHeight="1" x14ac:dyDescent="0.3">
      <c r="A428" s="304"/>
      <c r="C428" s="312"/>
      <c r="D428" s="313"/>
      <c r="E428" s="314"/>
      <c r="F428" s="312"/>
      <c r="G428" s="312"/>
      <c r="H428" s="315"/>
      <c r="I428" s="315"/>
      <c r="L428" s="285"/>
      <c r="M428" s="285"/>
      <c r="N428" s="285"/>
      <c r="O428" s="285"/>
      <c r="P428" s="285"/>
      <c r="Q428" s="285"/>
      <c r="W428" s="288"/>
    </row>
    <row r="429" spans="1:23" s="277" customFormat="1" ht="15" hidden="1" customHeight="1" x14ac:dyDescent="0.3">
      <c r="A429" s="304"/>
      <c r="C429" s="312"/>
      <c r="D429" s="313"/>
      <c r="E429" s="314"/>
      <c r="F429" s="312"/>
      <c r="G429" s="312"/>
      <c r="H429" s="315"/>
      <c r="I429" s="315"/>
      <c r="L429" s="285"/>
      <c r="M429" s="285"/>
      <c r="N429" s="285"/>
      <c r="O429" s="285"/>
      <c r="P429" s="285"/>
      <c r="Q429" s="285"/>
      <c r="W429" s="288"/>
    </row>
    <row r="430" spans="1:23" s="277" customFormat="1" ht="15" hidden="1" customHeight="1" x14ac:dyDescent="0.3">
      <c r="A430" s="304"/>
      <c r="C430" s="312"/>
      <c r="D430" s="313"/>
      <c r="E430" s="314"/>
      <c r="F430" s="312"/>
      <c r="G430" s="312"/>
      <c r="H430" s="315"/>
      <c r="I430" s="315"/>
      <c r="L430" s="285"/>
      <c r="M430" s="285"/>
      <c r="N430" s="285"/>
      <c r="O430" s="285"/>
      <c r="P430" s="285"/>
      <c r="Q430" s="285"/>
      <c r="W430" s="288"/>
    </row>
    <row r="431" spans="1:23" s="277" customFormat="1" ht="15" hidden="1" customHeight="1" x14ac:dyDescent="0.3">
      <c r="A431" s="304"/>
      <c r="C431" s="312"/>
      <c r="D431" s="313"/>
      <c r="E431" s="314"/>
      <c r="F431" s="312"/>
      <c r="G431" s="312"/>
      <c r="H431" s="315"/>
      <c r="I431" s="315"/>
      <c r="L431" s="285"/>
      <c r="M431" s="285"/>
      <c r="N431" s="285"/>
      <c r="O431" s="285"/>
      <c r="P431" s="285"/>
      <c r="Q431" s="285"/>
      <c r="W431" s="288"/>
    </row>
    <row r="432" spans="1:23" s="277" customFormat="1" ht="15" hidden="1" customHeight="1" x14ac:dyDescent="0.3">
      <c r="A432" s="304"/>
      <c r="C432" s="312"/>
      <c r="D432" s="313"/>
      <c r="E432" s="314"/>
      <c r="F432" s="312"/>
      <c r="G432" s="312"/>
      <c r="H432" s="315"/>
      <c r="I432" s="315"/>
      <c r="L432" s="285"/>
      <c r="M432" s="285"/>
      <c r="N432" s="285"/>
      <c r="O432" s="285"/>
      <c r="P432" s="285"/>
      <c r="Q432" s="285"/>
      <c r="W432" s="288"/>
    </row>
    <row r="433" spans="1:23" s="277" customFormat="1" ht="15" hidden="1" customHeight="1" x14ac:dyDescent="0.3">
      <c r="A433" s="304"/>
      <c r="C433" s="312"/>
      <c r="D433" s="313"/>
      <c r="E433" s="314"/>
      <c r="F433" s="312"/>
      <c r="G433" s="312"/>
      <c r="H433" s="315"/>
      <c r="I433" s="315"/>
      <c r="L433" s="285"/>
      <c r="M433" s="285"/>
      <c r="N433" s="285"/>
      <c r="O433" s="285"/>
      <c r="P433" s="285"/>
      <c r="Q433" s="285"/>
      <c r="W433" s="288"/>
    </row>
    <row r="434" spans="1:23" s="277" customFormat="1" ht="15" hidden="1" customHeight="1" x14ac:dyDescent="0.3">
      <c r="A434" s="304"/>
      <c r="C434" s="312"/>
      <c r="D434" s="313"/>
      <c r="E434" s="314"/>
      <c r="F434" s="312"/>
      <c r="G434" s="312"/>
      <c r="H434" s="315"/>
      <c r="I434" s="315"/>
      <c r="L434" s="285"/>
      <c r="M434" s="285"/>
      <c r="N434" s="285"/>
      <c r="O434" s="285"/>
      <c r="P434" s="285"/>
      <c r="Q434" s="285"/>
      <c r="W434" s="288"/>
    </row>
    <row r="435" spans="1:23" s="277" customFormat="1" ht="15" hidden="1" customHeight="1" x14ac:dyDescent="0.3">
      <c r="A435" s="304"/>
      <c r="C435" s="312"/>
      <c r="D435" s="313"/>
      <c r="E435" s="314"/>
      <c r="F435" s="312"/>
      <c r="G435" s="312"/>
      <c r="H435" s="315"/>
      <c r="I435" s="315"/>
      <c r="L435" s="285"/>
      <c r="M435" s="285"/>
      <c r="N435" s="285"/>
      <c r="O435" s="285"/>
      <c r="P435" s="285"/>
      <c r="Q435" s="285"/>
      <c r="W435" s="288"/>
    </row>
    <row r="436" spans="1:23" s="277" customFormat="1" ht="15" hidden="1" customHeight="1" x14ac:dyDescent="0.3">
      <c r="A436" s="304"/>
      <c r="C436" s="312"/>
      <c r="D436" s="313"/>
      <c r="E436" s="314"/>
      <c r="F436" s="312"/>
      <c r="G436" s="312"/>
      <c r="H436" s="315"/>
      <c r="I436" s="315"/>
      <c r="L436" s="285"/>
      <c r="M436" s="285"/>
      <c r="N436" s="285"/>
      <c r="O436" s="285"/>
      <c r="P436" s="285"/>
      <c r="Q436" s="285"/>
      <c r="W436" s="288"/>
    </row>
    <row r="437" spans="1:23" s="277" customFormat="1" ht="15" hidden="1" customHeight="1" x14ac:dyDescent="0.3">
      <c r="A437" s="304"/>
      <c r="C437" s="312"/>
      <c r="D437" s="313"/>
      <c r="E437" s="314"/>
      <c r="F437" s="312"/>
      <c r="G437" s="312"/>
      <c r="H437" s="315"/>
      <c r="I437" s="315"/>
      <c r="L437" s="285"/>
      <c r="M437" s="285"/>
      <c r="N437" s="285"/>
      <c r="O437" s="285"/>
      <c r="P437" s="285"/>
      <c r="Q437" s="285"/>
      <c r="W437" s="288"/>
    </row>
    <row r="438" spans="1:23" s="277" customFormat="1" ht="15" hidden="1" customHeight="1" x14ac:dyDescent="0.3">
      <c r="A438" s="304"/>
      <c r="C438" s="312"/>
      <c r="D438" s="313"/>
      <c r="E438" s="314"/>
      <c r="F438" s="312"/>
      <c r="G438" s="312"/>
      <c r="H438" s="315"/>
      <c r="I438" s="315"/>
      <c r="L438" s="285"/>
      <c r="M438" s="285"/>
      <c r="N438" s="285"/>
      <c r="O438" s="285"/>
      <c r="P438" s="285"/>
      <c r="Q438" s="285"/>
      <c r="W438" s="288"/>
    </row>
    <row r="439" spans="1:23" s="277" customFormat="1" ht="15" hidden="1" customHeight="1" x14ac:dyDescent="0.3">
      <c r="A439" s="304"/>
      <c r="C439" s="312"/>
      <c r="D439" s="313"/>
      <c r="E439" s="314"/>
      <c r="F439" s="312"/>
      <c r="G439" s="312"/>
      <c r="H439" s="315"/>
      <c r="I439" s="315"/>
      <c r="L439" s="285"/>
      <c r="M439" s="285"/>
      <c r="N439" s="285"/>
      <c r="O439" s="285"/>
      <c r="P439" s="285"/>
      <c r="Q439" s="285"/>
      <c r="W439" s="288"/>
    </row>
    <row r="440" spans="1:23" s="277" customFormat="1" ht="15" hidden="1" customHeight="1" x14ac:dyDescent="0.3">
      <c r="A440" s="304"/>
      <c r="C440" s="312"/>
      <c r="D440" s="313"/>
      <c r="E440" s="314"/>
      <c r="F440" s="312"/>
      <c r="G440" s="312"/>
      <c r="H440" s="315"/>
      <c r="I440" s="315"/>
      <c r="L440" s="285"/>
      <c r="M440" s="285"/>
      <c r="N440" s="285"/>
      <c r="O440" s="285"/>
      <c r="P440" s="285"/>
      <c r="Q440" s="285"/>
      <c r="W440" s="288"/>
    </row>
    <row r="441" spans="1:23" s="277" customFormat="1" ht="15" hidden="1" customHeight="1" x14ac:dyDescent="0.3">
      <c r="A441" s="304"/>
      <c r="C441" s="312"/>
      <c r="D441" s="313"/>
      <c r="E441" s="314"/>
      <c r="F441" s="312"/>
      <c r="G441" s="312"/>
      <c r="H441" s="315"/>
      <c r="I441" s="315"/>
      <c r="L441" s="285"/>
      <c r="M441" s="285"/>
      <c r="N441" s="285"/>
      <c r="O441" s="285"/>
      <c r="P441" s="285"/>
      <c r="Q441" s="285"/>
      <c r="W441" s="288"/>
    </row>
    <row r="442" spans="1:23" s="277" customFormat="1" ht="15" hidden="1" customHeight="1" x14ac:dyDescent="0.3">
      <c r="A442" s="304"/>
      <c r="C442" s="312"/>
      <c r="D442" s="313"/>
      <c r="E442" s="314"/>
      <c r="F442" s="312"/>
      <c r="G442" s="312"/>
      <c r="H442" s="315"/>
      <c r="I442" s="315"/>
      <c r="L442" s="285"/>
      <c r="M442" s="285"/>
      <c r="N442" s="285"/>
      <c r="O442" s="285"/>
      <c r="P442" s="285"/>
      <c r="Q442" s="285"/>
      <c r="W442" s="288"/>
    </row>
    <row r="443" spans="1:23" s="277" customFormat="1" ht="15" hidden="1" customHeight="1" x14ac:dyDescent="0.3">
      <c r="A443" s="304"/>
      <c r="C443" s="312"/>
      <c r="D443" s="313"/>
      <c r="E443" s="314"/>
      <c r="F443" s="312"/>
      <c r="G443" s="312"/>
      <c r="H443" s="315"/>
      <c r="I443" s="315"/>
      <c r="L443" s="285"/>
      <c r="M443" s="285"/>
      <c r="N443" s="285"/>
      <c r="O443" s="285"/>
      <c r="P443" s="285"/>
      <c r="Q443" s="285"/>
      <c r="W443" s="288"/>
    </row>
    <row r="444" spans="1:23" s="277" customFormat="1" ht="15" hidden="1" customHeight="1" x14ac:dyDescent="0.3">
      <c r="A444" s="304"/>
      <c r="C444" s="312"/>
      <c r="D444" s="313"/>
      <c r="E444" s="314"/>
      <c r="F444" s="312"/>
      <c r="G444" s="312"/>
      <c r="H444" s="315"/>
      <c r="I444" s="315"/>
      <c r="L444" s="285"/>
      <c r="M444" s="285"/>
      <c r="N444" s="285"/>
      <c r="O444" s="285"/>
      <c r="P444" s="285"/>
      <c r="Q444" s="285"/>
      <c r="W444" s="288"/>
    </row>
    <row r="445" spans="1:23" s="277" customFormat="1" ht="15" hidden="1" customHeight="1" x14ac:dyDescent="0.3">
      <c r="A445" s="304"/>
      <c r="C445" s="312"/>
      <c r="D445" s="313"/>
      <c r="E445" s="314"/>
      <c r="F445" s="312"/>
      <c r="G445" s="312"/>
      <c r="H445" s="315"/>
      <c r="I445" s="315"/>
      <c r="L445" s="285"/>
      <c r="M445" s="285"/>
      <c r="N445" s="285"/>
      <c r="O445" s="285"/>
      <c r="P445" s="285"/>
      <c r="Q445" s="285"/>
      <c r="W445" s="288"/>
    </row>
    <row r="446" spans="1:23" s="277" customFormat="1" ht="15" hidden="1" customHeight="1" x14ac:dyDescent="0.3">
      <c r="A446" s="304"/>
      <c r="C446" s="312"/>
      <c r="D446" s="313"/>
      <c r="E446" s="314"/>
      <c r="F446" s="312"/>
      <c r="G446" s="312"/>
      <c r="H446" s="315"/>
      <c r="I446" s="315"/>
      <c r="L446" s="285"/>
      <c r="M446" s="285"/>
      <c r="N446" s="285"/>
      <c r="O446" s="285"/>
      <c r="P446" s="285"/>
      <c r="Q446" s="285"/>
      <c r="W446" s="288"/>
    </row>
    <row r="447" spans="1:23" s="277" customFormat="1" ht="15" hidden="1" customHeight="1" x14ac:dyDescent="0.3">
      <c r="A447" s="304"/>
      <c r="C447" s="312"/>
      <c r="D447" s="313"/>
      <c r="E447" s="314"/>
      <c r="F447" s="312"/>
      <c r="G447" s="312"/>
      <c r="H447" s="315"/>
      <c r="I447" s="315"/>
      <c r="L447" s="285"/>
      <c r="M447" s="285"/>
      <c r="N447" s="285"/>
      <c r="O447" s="285"/>
      <c r="P447" s="285"/>
      <c r="Q447" s="285"/>
      <c r="W447" s="288"/>
    </row>
    <row r="448" spans="1:23" s="277" customFormat="1" ht="15" hidden="1" customHeight="1" x14ac:dyDescent="0.3">
      <c r="A448" s="304"/>
      <c r="C448" s="312"/>
      <c r="D448" s="313"/>
      <c r="E448" s="314"/>
      <c r="F448" s="312"/>
      <c r="G448" s="312"/>
      <c r="H448" s="315"/>
      <c r="I448" s="315"/>
      <c r="L448" s="285"/>
      <c r="M448" s="285"/>
      <c r="N448" s="285"/>
      <c r="O448" s="285"/>
      <c r="P448" s="285"/>
      <c r="Q448" s="285"/>
      <c r="W448" s="288"/>
    </row>
    <row r="449" spans="1:23" s="277" customFormat="1" ht="15" hidden="1" customHeight="1" x14ac:dyDescent="0.3">
      <c r="A449" s="304"/>
      <c r="C449" s="312"/>
      <c r="D449" s="313"/>
      <c r="E449" s="314"/>
      <c r="F449" s="312"/>
      <c r="G449" s="312"/>
      <c r="H449" s="315"/>
      <c r="I449" s="315"/>
      <c r="L449" s="285"/>
      <c r="M449" s="285"/>
      <c r="N449" s="285"/>
      <c r="O449" s="285"/>
      <c r="P449" s="285"/>
      <c r="Q449" s="285"/>
      <c r="W449" s="288"/>
    </row>
    <row r="450" spans="1:23" s="277" customFormat="1" ht="15" hidden="1" customHeight="1" x14ac:dyDescent="0.3">
      <c r="A450" s="304"/>
      <c r="C450" s="312"/>
      <c r="D450" s="313"/>
      <c r="E450" s="314"/>
      <c r="F450" s="312"/>
      <c r="G450" s="312"/>
      <c r="H450" s="315"/>
      <c r="I450" s="315"/>
      <c r="L450" s="285"/>
      <c r="M450" s="285"/>
      <c r="N450" s="285"/>
      <c r="O450" s="285"/>
      <c r="P450" s="285"/>
      <c r="Q450" s="285"/>
      <c r="W450" s="288"/>
    </row>
    <row r="451" spans="1:23" s="277" customFormat="1" ht="15" hidden="1" customHeight="1" x14ac:dyDescent="0.3">
      <c r="A451" s="304"/>
      <c r="C451" s="312"/>
      <c r="D451" s="313"/>
      <c r="E451" s="314"/>
      <c r="F451" s="312"/>
      <c r="G451" s="312"/>
      <c r="H451" s="315"/>
      <c r="I451" s="315"/>
      <c r="L451" s="285"/>
      <c r="M451" s="285"/>
      <c r="N451" s="285"/>
      <c r="O451" s="285"/>
      <c r="P451" s="285"/>
      <c r="Q451" s="285"/>
      <c r="W451" s="288"/>
    </row>
    <row r="452" spans="1:23" s="277" customFormat="1" ht="15" hidden="1" customHeight="1" x14ac:dyDescent="0.3">
      <c r="A452" s="304"/>
      <c r="C452" s="312"/>
      <c r="D452" s="313"/>
      <c r="E452" s="314"/>
      <c r="F452" s="312"/>
      <c r="G452" s="312"/>
      <c r="H452" s="315"/>
      <c r="I452" s="315"/>
      <c r="L452" s="285"/>
      <c r="M452" s="285"/>
      <c r="N452" s="285"/>
      <c r="O452" s="285"/>
      <c r="P452" s="285"/>
      <c r="Q452" s="285"/>
      <c r="W452" s="288"/>
    </row>
    <row r="453" spans="1:23" s="277" customFormat="1" ht="15" hidden="1" customHeight="1" x14ac:dyDescent="0.3">
      <c r="A453" s="304"/>
      <c r="C453" s="312"/>
      <c r="D453" s="313"/>
      <c r="E453" s="314"/>
      <c r="F453" s="312"/>
      <c r="G453" s="312"/>
      <c r="H453" s="315"/>
      <c r="I453" s="315"/>
      <c r="L453" s="285"/>
      <c r="M453" s="285"/>
      <c r="N453" s="285"/>
      <c r="O453" s="285"/>
      <c r="P453" s="285"/>
      <c r="Q453" s="285"/>
      <c r="W453" s="288"/>
    </row>
    <row r="454" spans="1:23" s="277" customFormat="1" ht="15" hidden="1" customHeight="1" x14ac:dyDescent="0.3">
      <c r="A454" s="304"/>
      <c r="C454" s="312"/>
      <c r="D454" s="313"/>
      <c r="E454" s="314"/>
      <c r="F454" s="312"/>
      <c r="G454" s="312"/>
      <c r="H454" s="315"/>
      <c r="I454" s="315"/>
      <c r="L454" s="285"/>
      <c r="M454" s="285"/>
      <c r="N454" s="285"/>
      <c r="O454" s="285"/>
      <c r="P454" s="285"/>
      <c r="Q454" s="285"/>
      <c r="W454" s="288"/>
    </row>
    <row r="455" spans="1:23" s="277" customFormat="1" ht="15" hidden="1" customHeight="1" x14ac:dyDescent="0.3">
      <c r="A455" s="304"/>
      <c r="C455" s="312"/>
      <c r="D455" s="313"/>
      <c r="E455" s="314"/>
      <c r="F455" s="312"/>
      <c r="G455" s="312"/>
      <c r="H455" s="315"/>
      <c r="I455" s="315"/>
      <c r="L455" s="285"/>
      <c r="M455" s="285"/>
      <c r="N455" s="285"/>
      <c r="O455" s="285"/>
      <c r="P455" s="285"/>
      <c r="Q455" s="285"/>
      <c r="W455" s="288"/>
    </row>
    <row r="456" spans="1:23" s="277" customFormat="1" ht="15" hidden="1" customHeight="1" x14ac:dyDescent="0.3">
      <c r="A456" s="304"/>
      <c r="C456" s="312"/>
      <c r="D456" s="313"/>
      <c r="E456" s="314"/>
      <c r="F456" s="312"/>
      <c r="G456" s="312"/>
      <c r="H456" s="315"/>
      <c r="I456" s="315"/>
      <c r="L456" s="285"/>
      <c r="M456" s="285"/>
      <c r="N456" s="285"/>
      <c r="O456" s="285"/>
      <c r="P456" s="285"/>
      <c r="Q456" s="285"/>
      <c r="W456" s="288"/>
    </row>
    <row r="457" spans="1:23" s="277" customFormat="1" ht="15" hidden="1" customHeight="1" x14ac:dyDescent="0.3">
      <c r="A457" s="304"/>
      <c r="C457" s="312"/>
      <c r="D457" s="313"/>
      <c r="E457" s="314"/>
      <c r="F457" s="312"/>
      <c r="G457" s="312"/>
      <c r="H457" s="315"/>
      <c r="I457" s="315"/>
      <c r="L457" s="285"/>
      <c r="M457" s="285"/>
      <c r="N457" s="285"/>
      <c r="O457" s="285"/>
      <c r="P457" s="285"/>
      <c r="Q457" s="285"/>
      <c r="W457" s="288"/>
    </row>
    <row r="458" spans="1:23" s="277" customFormat="1" ht="15" hidden="1" customHeight="1" x14ac:dyDescent="0.3">
      <c r="A458" s="304"/>
      <c r="C458" s="312"/>
      <c r="D458" s="313"/>
      <c r="E458" s="314"/>
      <c r="F458" s="312"/>
      <c r="G458" s="312"/>
      <c r="H458" s="315"/>
      <c r="I458" s="315"/>
      <c r="L458" s="285"/>
      <c r="M458" s="285"/>
      <c r="N458" s="285"/>
      <c r="O458" s="285"/>
      <c r="P458" s="285"/>
      <c r="Q458" s="285"/>
      <c r="W458" s="288"/>
    </row>
    <row r="459" spans="1:23" s="277" customFormat="1" ht="15" hidden="1" customHeight="1" x14ac:dyDescent="0.3">
      <c r="A459" s="304"/>
      <c r="C459" s="312"/>
      <c r="D459" s="313"/>
      <c r="E459" s="314"/>
      <c r="F459" s="312"/>
      <c r="G459" s="312"/>
      <c r="H459" s="315"/>
      <c r="I459" s="315"/>
      <c r="L459" s="285"/>
      <c r="M459" s="285"/>
      <c r="N459" s="285"/>
      <c r="O459" s="285"/>
      <c r="P459" s="285"/>
      <c r="Q459" s="285"/>
      <c r="W459" s="288"/>
    </row>
    <row r="460" spans="1:23" s="277" customFormat="1" ht="15" hidden="1" customHeight="1" x14ac:dyDescent="0.3">
      <c r="A460" s="304"/>
      <c r="C460" s="312"/>
      <c r="D460" s="313"/>
      <c r="E460" s="314"/>
      <c r="F460" s="312"/>
      <c r="G460" s="312"/>
      <c r="H460" s="315"/>
      <c r="I460" s="315"/>
      <c r="L460" s="285"/>
      <c r="M460" s="285"/>
      <c r="N460" s="285"/>
      <c r="O460" s="285"/>
      <c r="P460" s="285"/>
      <c r="Q460" s="285"/>
      <c r="W460" s="288"/>
    </row>
    <row r="461" spans="1:23" s="277" customFormat="1" ht="15" hidden="1" customHeight="1" x14ac:dyDescent="0.3">
      <c r="A461" s="304"/>
      <c r="C461" s="312"/>
      <c r="D461" s="313"/>
      <c r="E461" s="314"/>
      <c r="F461" s="312"/>
      <c r="G461" s="312"/>
      <c r="H461" s="315"/>
      <c r="I461" s="315"/>
      <c r="L461" s="285"/>
      <c r="M461" s="285"/>
      <c r="N461" s="285"/>
      <c r="O461" s="285"/>
      <c r="P461" s="285"/>
      <c r="Q461" s="285"/>
      <c r="W461" s="288"/>
    </row>
    <row r="462" spans="1:23" s="277" customFormat="1" ht="15" hidden="1" customHeight="1" x14ac:dyDescent="0.3">
      <c r="A462" s="304"/>
      <c r="C462" s="312"/>
      <c r="D462" s="313"/>
      <c r="E462" s="314"/>
      <c r="F462" s="312"/>
      <c r="G462" s="312"/>
      <c r="H462" s="315"/>
      <c r="I462" s="315"/>
      <c r="L462" s="285"/>
      <c r="M462" s="285"/>
      <c r="N462" s="285"/>
      <c r="O462" s="285"/>
      <c r="P462" s="285"/>
      <c r="Q462" s="285"/>
      <c r="W462" s="288"/>
    </row>
    <row r="463" spans="1:23" s="277" customFormat="1" ht="15" hidden="1" customHeight="1" x14ac:dyDescent="0.3">
      <c r="A463" s="304"/>
      <c r="C463" s="312"/>
      <c r="D463" s="313"/>
      <c r="E463" s="314"/>
      <c r="F463" s="312"/>
      <c r="G463" s="312"/>
      <c r="H463" s="315"/>
      <c r="I463" s="315"/>
      <c r="L463" s="285"/>
      <c r="M463" s="285"/>
      <c r="N463" s="285"/>
      <c r="O463" s="285"/>
      <c r="P463" s="285"/>
      <c r="Q463" s="285"/>
      <c r="W463" s="288"/>
    </row>
    <row r="464" spans="1:23" s="277" customFormat="1" ht="15" hidden="1" customHeight="1" x14ac:dyDescent="0.3">
      <c r="A464" s="304"/>
      <c r="C464" s="312"/>
      <c r="D464" s="313"/>
      <c r="E464" s="314"/>
      <c r="F464" s="312"/>
      <c r="G464" s="312"/>
      <c r="H464" s="315"/>
      <c r="I464" s="315"/>
      <c r="L464" s="285"/>
      <c r="M464" s="285"/>
      <c r="N464" s="285"/>
      <c r="O464" s="285"/>
      <c r="P464" s="285"/>
      <c r="Q464" s="285"/>
      <c r="W464" s="288"/>
    </row>
    <row r="465" spans="1:23" s="277" customFormat="1" ht="15" hidden="1" customHeight="1" x14ac:dyDescent="0.3">
      <c r="A465" s="304"/>
      <c r="C465" s="312"/>
      <c r="D465" s="313"/>
      <c r="E465" s="314"/>
      <c r="F465" s="312"/>
      <c r="G465" s="312"/>
      <c r="H465" s="315"/>
      <c r="I465" s="315"/>
      <c r="L465" s="285"/>
      <c r="M465" s="285"/>
      <c r="N465" s="285"/>
      <c r="O465" s="285"/>
      <c r="P465" s="285"/>
      <c r="Q465" s="285"/>
      <c r="W465" s="288"/>
    </row>
    <row r="466" spans="1:23" s="277" customFormat="1" ht="15" hidden="1" customHeight="1" x14ac:dyDescent="0.3">
      <c r="A466" s="304"/>
      <c r="C466" s="312"/>
      <c r="D466" s="313"/>
      <c r="E466" s="314"/>
      <c r="F466" s="312"/>
      <c r="G466" s="312"/>
      <c r="H466" s="315"/>
      <c r="I466" s="315"/>
      <c r="L466" s="285"/>
      <c r="M466" s="285"/>
      <c r="N466" s="285"/>
      <c r="O466" s="285"/>
      <c r="P466" s="285"/>
      <c r="Q466" s="285"/>
      <c r="W466" s="288"/>
    </row>
    <row r="467" spans="1:23" s="277" customFormat="1" ht="15" hidden="1" customHeight="1" x14ac:dyDescent="0.3">
      <c r="A467" s="304"/>
      <c r="C467" s="312"/>
      <c r="D467" s="313"/>
      <c r="E467" s="314"/>
      <c r="F467" s="312"/>
      <c r="G467" s="312"/>
      <c r="H467" s="315"/>
      <c r="I467" s="315"/>
      <c r="L467" s="285"/>
      <c r="M467" s="285"/>
      <c r="N467" s="285"/>
      <c r="O467" s="285"/>
      <c r="P467" s="285"/>
      <c r="Q467" s="285"/>
      <c r="W467" s="288"/>
    </row>
    <row r="468" spans="1:23" s="277" customFormat="1" ht="15" hidden="1" customHeight="1" x14ac:dyDescent="0.3">
      <c r="A468" s="304"/>
      <c r="C468" s="312"/>
      <c r="D468" s="313"/>
      <c r="E468" s="314"/>
      <c r="F468" s="312"/>
      <c r="G468" s="312"/>
      <c r="H468" s="315"/>
      <c r="I468" s="315"/>
      <c r="L468" s="285"/>
      <c r="M468" s="285"/>
      <c r="N468" s="285"/>
      <c r="O468" s="285"/>
      <c r="P468" s="285"/>
      <c r="Q468" s="285"/>
      <c r="W468" s="288"/>
    </row>
    <row r="469" spans="1:23" s="277" customFormat="1" ht="15" hidden="1" customHeight="1" x14ac:dyDescent="0.3">
      <c r="A469" s="304"/>
      <c r="C469" s="312"/>
      <c r="D469" s="313"/>
      <c r="E469" s="314"/>
      <c r="F469" s="312"/>
      <c r="G469" s="312"/>
      <c r="H469" s="315"/>
      <c r="I469" s="315"/>
      <c r="L469" s="285"/>
      <c r="M469" s="285"/>
      <c r="N469" s="285"/>
      <c r="O469" s="285"/>
      <c r="P469" s="285"/>
      <c r="Q469" s="285"/>
      <c r="W469" s="288"/>
    </row>
    <row r="470" spans="1:23" s="277" customFormat="1" ht="15" hidden="1" customHeight="1" x14ac:dyDescent="0.3">
      <c r="A470" s="304"/>
      <c r="C470" s="312"/>
      <c r="D470" s="313"/>
      <c r="E470" s="314"/>
      <c r="F470" s="312"/>
      <c r="G470" s="312"/>
      <c r="H470" s="315"/>
      <c r="I470" s="315"/>
      <c r="L470" s="285"/>
      <c r="M470" s="285"/>
      <c r="N470" s="285"/>
      <c r="O470" s="285"/>
      <c r="P470" s="285"/>
      <c r="Q470" s="285"/>
      <c r="W470" s="288"/>
    </row>
    <row r="471" spans="1:23" s="277" customFormat="1" ht="15" hidden="1" customHeight="1" x14ac:dyDescent="0.3">
      <c r="A471" s="304"/>
      <c r="C471" s="312"/>
      <c r="D471" s="313"/>
      <c r="E471" s="314"/>
      <c r="F471" s="312"/>
      <c r="G471" s="312"/>
      <c r="H471" s="315"/>
      <c r="I471" s="315"/>
      <c r="L471" s="285"/>
      <c r="M471" s="285"/>
      <c r="N471" s="285"/>
      <c r="O471" s="285"/>
      <c r="P471" s="285"/>
      <c r="Q471" s="285"/>
      <c r="W471" s="288"/>
    </row>
    <row r="472" spans="1:23" s="277" customFormat="1" ht="15" hidden="1" customHeight="1" x14ac:dyDescent="0.3">
      <c r="A472" s="304"/>
      <c r="C472" s="312"/>
      <c r="D472" s="313"/>
      <c r="E472" s="314"/>
      <c r="F472" s="312"/>
      <c r="G472" s="312"/>
      <c r="H472" s="315"/>
      <c r="I472" s="315"/>
      <c r="L472" s="285"/>
      <c r="M472" s="285"/>
      <c r="N472" s="285"/>
      <c r="O472" s="285"/>
      <c r="P472" s="285"/>
      <c r="Q472" s="285"/>
      <c r="W472" s="288"/>
    </row>
    <row r="473" spans="1:23" s="277" customFormat="1" ht="15" hidden="1" customHeight="1" x14ac:dyDescent="0.3">
      <c r="A473" s="304"/>
      <c r="C473" s="312"/>
      <c r="D473" s="313"/>
      <c r="E473" s="314"/>
      <c r="F473" s="312"/>
      <c r="G473" s="312"/>
      <c r="H473" s="315"/>
      <c r="I473" s="315"/>
      <c r="L473" s="285"/>
      <c r="M473" s="285"/>
      <c r="N473" s="285"/>
      <c r="O473" s="285"/>
      <c r="P473" s="285"/>
      <c r="Q473" s="285"/>
      <c r="W473" s="288"/>
    </row>
    <row r="474" spans="1:23" s="277" customFormat="1" ht="15" hidden="1" customHeight="1" x14ac:dyDescent="0.3">
      <c r="A474" s="304"/>
      <c r="C474" s="312"/>
      <c r="D474" s="313"/>
      <c r="E474" s="314"/>
      <c r="F474" s="312"/>
      <c r="G474" s="312"/>
      <c r="H474" s="315"/>
      <c r="I474" s="315"/>
      <c r="L474" s="285"/>
      <c r="M474" s="285"/>
      <c r="N474" s="285"/>
      <c r="O474" s="285"/>
      <c r="P474" s="285"/>
      <c r="Q474" s="285"/>
      <c r="W474" s="288"/>
    </row>
    <row r="475" spans="1:23" s="277" customFormat="1" ht="15" hidden="1" customHeight="1" x14ac:dyDescent="0.3">
      <c r="A475" s="304"/>
      <c r="C475" s="312"/>
      <c r="D475" s="313"/>
      <c r="E475" s="314"/>
      <c r="F475" s="312"/>
      <c r="G475" s="312"/>
      <c r="H475" s="315"/>
      <c r="I475" s="315"/>
      <c r="L475" s="285"/>
      <c r="M475" s="285"/>
      <c r="N475" s="285"/>
      <c r="O475" s="285"/>
      <c r="P475" s="285"/>
      <c r="Q475" s="285"/>
      <c r="W475" s="288"/>
    </row>
    <row r="476" spans="1:23" s="277" customFormat="1" ht="15" hidden="1" customHeight="1" x14ac:dyDescent="0.3">
      <c r="A476" s="304"/>
      <c r="C476" s="312"/>
      <c r="D476" s="313"/>
      <c r="E476" s="314"/>
      <c r="F476" s="312"/>
      <c r="G476" s="312"/>
      <c r="H476" s="315"/>
      <c r="I476" s="315"/>
      <c r="L476" s="285"/>
      <c r="M476" s="285"/>
      <c r="N476" s="285"/>
      <c r="O476" s="285"/>
      <c r="P476" s="285"/>
      <c r="Q476" s="285"/>
      <c r="W476" s="288"/>
    </row>
    <row r="477" spans="1:23" s="277" customFormat="1" ht="15" hidden="1" customHeight="1" x14ac:dyDescent="0.3">
      <c r="A477" s="304"/>
      <c r="C477" s="312"/>
      <c r="D477" s="313"/>
      <c r="E477" s="314"/>
      <c r="F477" s="312"/>
      <c r="G477" s="312"/>
      <c r="H477" s="315"/>
      <c r="I477" s="315"/>
      <c r="L477" s="285"/>
      <c r="M477" s="285"/>
      <c r="N477" s="285"/>
      <c r="O477" s="285"/>
      <c r="P477" s="285"/>
      <c r="Q477" s="285"/>
      <c r="W477" s="288"/>
    </row>
    <row r="478" spans="1:23" s="277" customFormat="1" ht="15" hidden="1" customHeight="1" x14ac:dyDescent="0.3">
      <c r="A478" s="304"/>
      <c r="C478" s="312"/>
      <c r="D478" s="313"/>
      <c r="E478" s="314"/>
      <c r="F478" s="312"/>
      <c r="G478" s="312"/>
      <c r="H478" s="315"/>
      <c r="I478" s="315"/>
      <c r="L478" s="285"/>
      <c r="M478" s="285"/>
      <c r="N478" s="285"/>
      <c r="O478" s="285"/>
      <c r="P478" s="285"/>
      <c r="Q478" s="285"/>
      <c r="W478" s="288"/>
    </row>
    <row r="479" spans="1:23" s="277" customFormat="1" ht="15" hidden="1" customHeight="1" x14ac:dyDescent="0.3">
      <c r="A479" s="304"/>
      <c r="C479" s="312"/>
      <c r="D479" s="313"/>
      <c r="E479" s="314"/>
      <c r="F479" s="312"/>
      <c r="G479" s="312"/>
      <c r="H479" s="315"/>
      <c r="I479" s="315"/>
      <c r="L479" s="285"/>
      <c r="M479" s="285"/>
      <c r="N479" s="285"/>
      <c r="O479" s="285"/>
      <c r="P479" s="285"/>
      <c r="Q479" s="285"/>
      <c r="W479" s="288"/>
    </row>
    <row r="480" spans="1:23" s="277" customFormat="1" ht="15" hidden="1" customHeight="1" x14ac:dyDescent="0.3">
      <c r="A480" s="304"/>
      <c r="C480" s="312"/>
      <c r="D480" s="313"/>
      <c r="E480" s="314"/>
      <c r="F480" s="312"/>
      <c r="G480" s="312"/>
      <c r="H480" s="315"/>
      <c r="I480" s="315"/>
      <c r="L480" s="285"/>
      <c r="M480" s="285"/>
      <c r="N480" s="285"/>
      <c r="O480" s="285"/>
      <c r="P480" s="285"/>
      <c r="Q480" s="285"/>
      <c r="W480" s="288"/>
    </row>
    <row r="481" spans="1:23" s="277" customFormat="1" ht="15" hidden="1" customHeight="1" x14ac:dyDescent="0.3">
      <c r="A481" s="304"/>
      <c r="C481" s="312"/>
      <c r="D481" s="313"/>
      <c r="E481" s="314"/>
      <c r="F481" s="312"/>
      <c r="G481" s="312"/>
      <c r="H481" s="315"/>
      <c r="I481" s="315"/>
      <c r="L481" s="285"/>
      <c r="M481" s="285"/>
      <c r="N481" s="285"/>
      <c r="O481" s="285"/>
      <c r="P481" s="285"/>
      <c r="Q481" s="285"/>
      <c r="W481" s="288"/>
    </row>
    <row r="482" spans="1:23" s="277" customFormat="1" ht="15" hidden="1" customHeight="1" x14ac:dyDescent="0.3">
      <c r="A482" s="304"/>
      <c r="C482" s="312"/>
      <c r="D482" s="313"/>
      <c r="E482" s="314"/>
      <c r="F482" s="312"/>
      <c r="G482" s="312"/>
      <c r="H482" s="315"/>
      <c r="I482" s="315"/>
      <c r="L482" s="285"/>
      <c r="M482" s="285"/>
      <c r="N482" s="285"/>
      <c r="O482" s="285"/>
      <c r="P482" s="285"/>
      <c r="Q482" s="285"/>
      <c r="W482" s="288"/>
    </row>
    <row r="483" spans="1:23" s="277" customFormat="1" ht="15" hidden="1" customHeight="1" x14ac:dyDescent="0.3">
      <c r="A483" s="304"/>
      <c r="C483" s="312"/>
      <c r="D483" s="313"/>
      <c r="E483" s="314"/>
      <c r="F483" s="312"/>
      <c r="G483" s="312"/>
      <c r="H483" s="315"/>
      <c r="I483" s="315"/>
      <c r="L483" s="285"/>
      <c r="M483" s="285"/>
      <c r="N483" s="285"/>
      <c r="O483" s="285"/>
      <c r="P483" s="285"/>
      <c r="Q483" s="285"/>
      <c r="W483" s="288"/>
    </row>
    <row r="484" spans="1:23" s="277" customFormat="1" ht="15" hidden="1" customHeight="1" x14ac:dyDescent="0.3">
      <c r="A484" s="304"/>
      <c r="C484" s="312"/>
      <c r="D484" s="313"/>
      <c r="E484" s="314"/>
      <c r="F484" s="312"/>
      <c r="G484" s="312"/>
      <c r="H484" s="315"/>
      <c r="I484" s="315"/>
      <c r="L484" s="285"/>
      <c r="M484" s="285"/>
      <c r="N484" s="285"/>
      <c r="O484" s="285"/>
      <c r="P484" s="285"/>
      <c r="Q484" s="285"/>
      <c r="W484" s="288"/>
    </row>
    <row r="485" spans="1:23" s="277" customFormat="1" ht="15" hidden="1" customHeight="1" x14ac:dyDescent="0.3">
      <c r="A485" s="304"/>
      <c r="C485" s="312"/>
      <c r="D485" s="313"/>
      <c r="E485" s="314"/>
      <c r="F485" s="312"/>
      <c r="G485" s="312"/>
      <c r="H485" s="315"/>
      <c r="I485" s="315"/>
      <c r="L485" s="285"/>
      <c r="M485" s="285"/>
      <c r="N485" s="285"/>
      <c r="O485" s="285"/>
      <c r="P485" s="285"/>
      <c r="Q485" s="285"/>
      <c r="W485" s="288"/>
    </row>
    <row r="486" spans="1:23" s="277" customFormat="1" ht="15" hidden="1" customHeight="1" x14ac:dyDescent="0.3">
      <c r="A486" s="304"/>
      <c r="C486" s="312"/>
      <c r="D486" s="313"/>
      <c r="E486" s="314"/>
      <c r="F486" s="312"/>
      <c r="G486" s="312"/>
      <c r="H486" s="315"/>
      <c r="I486" s="315"/>
      <c r="L486" s="285"/>
      <c r="M486" s="285"/>
      <c r="N486" s="285"/>
      <c r="O486" s="285"/>
      <c r="P486" s="285"/>
      <c r="Q486" s="285"/>
      <c r="W486" s="288"/>
    </row>
    <row r="487" spans="1:23" s="277" customFormat="1" ht="15" hidden="1" customHeight="1" x14ac:dyDescent="0.3">
      <c r="A487" s="304"/>
      <c r="C487" s="312"/>
      <c r="D487" s="313"/>
      <c r="E487" s="314"/>
      <c r="F487" s="312"/>
      <c r="G487" s="312"/>
      <c r="H487" s="315"/>
      <c r="I487" s="315"/>
      <c r="L487" s="285"/>
      <c r="M487" s="285"/>
      <c r="N487" s="285"/>
      <c r="O487" s="285"/>
      <c r="P487" s="285"/>
      <c r="Q487" s="285"/>
      <c r="W487" s="288"/>
    </row>
    <row r="488" spans="1:23" s="277" customFormat="1" ht="15" hidden="1" customHeight="1" x14ac:dyDescent="0.3">
      <c r="A488" s="304"/>
      <c r="C488" s="312"/>
      <c r="D488" s="313"/>
      <c r="E488" s="314"/>
      <c r="F488" s="312"/>
      <c r="G488" s="312"/>
      <c r="H488" s="315"/>
      <c r="I488" s="315"/>
      <c r="L488" s="285"/>
      <c r="M488" s="285"/>
      <c r="N488" s="285"/>
      <c r="O488" s="285"/>
      <c r="P488" s="285"/>
      <c r="Q488" s="285"/>
      <c r="W488" s="288"/>
    </row>
    <row r="489" spans="1:23" s="277" customFormat="1" ht="15" hidden="1" customHeight="1" x14ac:dyDescent="0.3">
      <c r="A489" s="304"/>
      <c r="C489" s="312"/>
      <c r="D489" s="313"/>
      <c r="E489" s="314"/>
      <c r="F489" s="312"/>
      <c r="G489" s="312"/>
      <c r="H489" s="315"/>
      <c r="I489" s="315"/>
      <c r="L489" s="285"/>
      <c r="M489" s="285"/>
      <c r="N489" s="285"/>
      <c r="O489" s="285"/>
      <c r="P489" s="285"/>
      <c r="Q489" s="285"/>
      <c r="W489" s="288"/>
    </row>
    <row r="490" spans="1:23" s="277" customFormat="1" ht="15" hidden="1" customHeight="1" x14ac:dyDescent="0.3">
      <c r="A490" s="304"/>
      <c r="C490" s="312"/>
      <c r="D490" s="313"/>
      <c r="E490" s="314"/>
      <c r="F490" s="312"/>
      <c r="G490" s="312"/>
      <c r="H490" s="315"/>
      <c r="I490" s="315"/>
      <c r="L490" s="285"/>
      <c r="M490" s="285"/>
      <c r="N490" s="285"/>
      <c r="O490" s="285"/>
      <c r="P490" s="285"/>
      <c r="Q490" s="285"/>
      <c r="W490" s="288"/>
    </row>
    <row r="491" spans="1:23" s="277" customFormat="1" ht="15" hidden="1" customHeight="1" x14ac:dyDescent="0.3">
      <c r="A491" s="304"/>
      <c r="C491" s="312"/>
      <c r="D491" s="313"/>
      <c r="E491" s="314"/>
      <c r="F491" s="312"/>
      <c r="G491" s="312"/>
      <c r="H491" s="315"/>
      <c r="I491" s="315"/>
      <c r="L491" s="285"/>
      <c r="M491" s="285"/>
      <c r="N491" s="285"/>
      <c r="O491" s="285"/>
      <c r="P491" s="285"/>
      <c r="Q491" s="285"/>
      <c r="W491" s="288"/>
    </row>
    <row r="492" spans="1:23" s="277" customFormat="1" ht="15" hidden="1" customHeight="1" x14ac:dyDescent="0.3">
      <c r="A492" s="304"/>
      <c r="C492" s="312"/>
      <c r="D492" s="313"/>
      <c r="E492" s="314"/>
      <c r="F492" s="312"/>
      <c r="G492" s="312"/>
      <c r="H492" s="315"/>
      <c r="I492" s="315"/>
      <c r="L492" s="285"/>
      <c r="M492" s="285"/>
      <c r="N492" s="285"/>
      <c r="O492" s="285"/>
      <c r="P492" s="285"/>
      <c r="Q492" s="285"/>
      <c r="W492" s="288"/>
    </row>
    <row r="493" spans="1:23" s="277" customFormat="1" ht="15" hidden="1" customHeight="1" x14ac:dyDescent="0.3">
      <c r="A493" s="304"/>
      <c r="C493" s="312"/>
      <c r="D493" s="313"/>
      <c r="E493" s="314"/>
      <c r="F493" s="312"/>
      <c r="G493" s="312"/>
      <c r="H493" s="315"/>
      <c r="I493" s="315"/>
      <c r="L493" s="285"/>
      <c r="M493" s="285"/>
      <c r="N493" s="285"/>
      <c r="O493" s="285"/>
      <c r="P493" s="285"/>
      <c r="Q493" s="285"/>
      <c r="W493" s="288"/>
    </row>
    <row r="494" spans="1:23" s="277" customFormat="1" ht="15" hidden="1" customHeight="1" x14ac:dyDescent="0.3">
      <c r="A494" s="304"/>
      <c r="C494" s="312"/>
      <c r="D494" s="313"/>
      <c r="E494" s="314"/>
      <c r="F494" s="312"/>
      <c r="G494" s="312"/>
      <c r="H494" s="315"/>
      <c r="I494" s="315"/>
      <c r="L494" s="285"/>
      <c r="M494" s="285"/>
      <c r="N494" s="285"/>
      <c r="O494" s="285"/>
      <c r="P494" s="285"/>
      <c r="Q494" s="285"/>
      <c r="W494" s="288"/>
    </row>
    <row r="495" spans="1:23" s="277" customFormat="1" ht="15" hidden="1" customHeight="1" x14ac:dyDescent="0.3">
      <c r="A495" s="304"/>
      <c r="C495" s="312"/>
      <c r="D495" s="313"/>
      <c r="E495" s="314"/>
      <c r="F495" s="312"/>
      <c r="G495" s="312"/>
      <c r="H495" s="315"/>
      <c r="I495" s="315"/>
      <c r="L495" s="285"/>
      <c r="M495" s="285"/>
      <c r="N495" s="285"/>
      <c r="O495" s="285"/>
      <c r="P495" s="285"/>
      <c r="Q495" s="285"/>
      <c r="W495" s="288"/>
    </row>
    <row r="496" spans="1:23" s="277" customFormat="1" ht="15" hidden="1" customHeight="1" x14ac:dyDescent="0.3">
      <c r="A496" s="304"/>
      <c r="C496" s="312"/>
      <c r="D496" s="313"/>
      <c r="E496" s="314"/>
      <c r="F496" s="312"/>
      <c r="G496" s="312"/>
      <c r="H496" s="315"/>
      <c r="I496" s="315"/>
      <c r="L496" s="285"/>
      <c r="M496" s="285"/>
      <c r="N496" s="285"/>
      <c r="O496" s="285"/>
      <c r="P496" s="285"/>
      <c r="Q496" s="285"/>
      <c r="W496" s="288"/>
    </row>
    <row r="497" spans="1:23" s="277" customFormat="1" ht="15" hidden="1" customHeight="1" x14ac:dyDescent="0.3">
      <c r="A497" s="304"/>
      <c r="C497" s="312"/>
      <c r="D497" s="313"/>
      <c r="E497" s="314"/>
      <c r="F497" s="312"/>
      <c r="G497" s="312"/>
      <c r="H497" s="315"/>
      <c r="I497" s="315"/>
      <c r="L497" s="285"/>
      <c r="M497" s="285"/>
      <c r="N497" s="285"/>
      <c r="O497" s="285"/>
      <c r="P497" s="285"/>
      <c r="Q497" s="285"/>
      <c r="W497" s="288"/>
    </row>
    <row r="498" spans="1:23" s="277" customFormat="1" ht="15" hidden="1" customHeight="1" x14ac:dyDescent="0.3">
      <c r="A498" s="304"/>
      <c r="C498" s="312"/>
      <c r="D498" s="313"/>
      <c r="E498" s="314"/>
      <c r="F498" s="312"/>
      <c r="G498" s="312"/>
      <c r="H498" s="315"/>
      <c r="I498" s="315"/>
      <c r="L498" s="285"/>
      <c r="M498" s="285"/>
      <c r="N498" s="285"/>
      <c r="O498" s="285"/>
      <c r="P498" s="285"/>
      <c r="Q498" s="285"/>
      <c r="W498" s="288"/>
    </row>
    <row r="499" spans="1:23" s="277" customFormat="1" ht="15" hidden="1" customHeight="1" x14ac:dyDescent="0.3">
      <c r="A499" s="304"/>
      <c r="C499" s="312"/>
      <c r="D499" s="313"/>
      <c r="E499" s="314"/>
      <c r="F499" s="312"/>
      <c r="G499" s="312"/>
      <c r="H499" s="315"/>
      <c r="I499" s="315"/>
      <c r="L499" s="285"/>
      <c r="M499" s="285"/>
      <c r="N499" s="285"/>
      <c r="O499" s="285"/>
      <c r="P499" s="285"/>
      <c r="Q499" s="285"/>
      <c r="W499" s="288"/>
    </row>
    <row r="500" spans="1:23" s="277" customFormat="1" ht="15" hidden="1" customHeight="1" x14ac:dyDescent="0.3">
      <c r="A500" s="304"/>
      <c r="C500" s="312"/>
      <c r="D500" s="313"/>
      <c r="E500" s="314"/>
      <c r="F500" s="312"/>
      <c r="G500" s="312"/>
      <c r="H500" s="315"/>
      <c r="I500" s="315"/>
      <c r="L500" s="285"/>
      <c r="M500" s="285"/>
      <c r="N500" s="285"/>
      <c r="O500" s="285"/>
      <c r="P500" s="285"/>
      <c r="Q500" s="285"/>
      <c r="W500" s="288"/>
    </row>
    <row r="501" spans="1:23" s="277" customFormat="1" ht="15" hidden="1" customHeight="1" x14ac:dyDescent="0.3">
      <c r="A501" s="304"/>
      <c r="C501" s="312"/>
      <c r="D501" s="313"/>
      <c r="E501" s="314"/>
      <c r="F501" s="312"/>
      <c r="G501" s="312"/>
      <c r="H501" s="315"/>
      <c r="I501" s="315"/>
      <c r="L501" s="285"/>
      <c r="M501" s="285"/>
      <c r="N501" s="285"/>
      <c r="O501" s="285"/>
      <c r="P501" s="285"/>
      <c r="Q501" s="285"/>
      <c r="W501" s="288"/>
    </row>
    <row r="502" spans="1:23" s="277" customFormat="1" ht="15" hidden="1" customHeight="1" x14ac:dyDescent="0.3">
      <c r="A502" s="304"/>
      <c r="C502" s="312"/>
      <c r="D502" s="313"/>
      <c r="E502" s="314"/>
      <c r="F502" s="312"/>
      <c r="G502" s="312"/>
      <c r="H502" s="315"/>
      <c r="I502" s="315"/>
      <c r="L502" s="285"/>
      <c r="M502" s="285"/>
      <c r="N502" s="285"/>
      <c r="O502" s="285"/>
      <c r="P502" s="285"/>
      <c r="Q502" s="285"/>
      <c r="W502" s="288"/>
    </row>
    <row r="503" spans="1:23" s="277" customFormat="1" ht="15" hidden="1" customHeight="1" x14ac:dyDescent="0.3">
      <c r="A503" s="304"/>
      <c r="C503" s="312"/>
      <c r="D503" s="313"/>
      <c r="E503" s="314"/>
      <c r="F503" s="312"/>
      <c r="G503" s="312"/>
      <c r="H503" s="315"/>
      <c r="I503" s="315"/>
      <c r="L503" s="285"/>
      <c r="M503" s="285"/>
      <c r="N503" s="285"/>
      <c r="O503" s="285"/>
      <c r="P503" s="285"/>
      <c r="Q503" s="285"/>
      <c r="W503" s="288"/>
    </row>
    <row r="504" spans="1:23" s="277" customFormat="1" ht="15" hidden="1" customHeight="1" x14ac:dyDescent="0.3">
      <c r="A504" s="304"/>
      <c r="C504" s="312"/>
      <c r="D504" s="313"/>
      <c r="E504" s="314"/>
      <c r="F504" s="312"/>
      <c r="G504" s="312"/>
      <c r="H504" s="315"/>
      <c r="I504" s="315"/>
      <c r="L504" s="285"/>
      <c r="M504" s="285"/>
      <c r="N504" s="285"/>
      <c r="O504" s="285"/>
      <c r="P504" s="285"/>
      <c r="Q504" s="285"/>
      <c r="W504" s="288"/>
    </row>
    <row r="505" spans="1:23" s="277" customFormat="1" ht="15" hidden="1" customHeight="1" x14ac:dyDescent="0.3">
      <c r="A505" s="304"/>
      <c r="C505" s="312"/>
      <c r="D505" s="313"/>
      <c r="E505" s="314"/>
      <c r="F505" s="312"/>
      <c r="G505" s="312"/>
      <c r="H505" s="315"/>
      <c r="I505" s="315"/>
      <c r="L505" s="285"/>
      <c r="M505" s="285"/>
      <c r="N505" s="285"/>
      <c r="O505" s="285"/>
      <c r="P505" s="285"/>
      <c r="Q505" s="285"/>
      <c r="W505" s="288"/>
    </row>
    <row r="506" spans="1:23" s="277" customFormat="1" ht="15" hidden="1" customHeight="1" x14ac:dyDescent="0.3">
      <c r="A506" s="304"/>
      <c r="C506" s="312"/>
      <c r="D506" s="313"/>
      <c r="E506" s="314"/>
      <c r="F506" s="312"/>
      <c r="G506" s="312"/>
      <c r="H506" s="315"/>
      <c r="I506" s="315"/>
      <c r="L506" s="285"/>
      <c r="M506" s="285"/>
      <c r="N506" s="285"/>
      <c r="O506" s="285"/>
      <c r="P506" s="285"/>
      <c r="Q506" s="285"/>
      <c r="W506" s="288"/>
    </row>
    <row r="507" spans="1:23" s="277" customFormat="1" ht="15" hidden="1" customHeight="1" x14ac:dyDescent="0.3">
      <c r="A507" s="304"/>
      <c r="C507" s="312"/>
      <c r="D507" s="313"/>
      <c r="E507" s="314"/>
      <c r="F507" s="312"/>
      <c r="G507" s="312"/>
      <c r="H507" s="315"/>
      <c r="I507" s="315"/>
      <c r="L507" s="285"/>
      <c r="M507" s="285"/>
      <c r="N507" s="285"/>
      <c r="O507" s="285"/>
      <c r="P507" s="285"/>
      <c r="Q507" s="285"/>
      <c r="W507" s="288"/>
    </row>
    <row r="508" spans="1:23" s="277" customFormat="1" ht="15" hidden="1" customHeight="1" x14ac:dyDescent="0.3">
      <c r="A508" s="304"/>
      <c r="C508" s="312"/>
      <c r="D508" s="313"/>
      <c r="E508" s="314"/>
      <c r="F508" s="312"/>
      <c r="G508" s="312"/>
      <c r="H508" s="315"/>
      <c r="I508" s="315"/>
      <c r="L508" s="285"/>
      <c r="M508" s="285"/>
      <c r="N508" s="285"/>
      <c r="O508" s="285"/>
      <c r="P508" s="285"/>
      <c r="Q508" s="285"/>
      <c r="W508" s="288"/>
    </row>
    <row r="509" spans="1:23" s="277" customFormat="1" ht="15" hidden="1" customHeight="1" x14ac:dyDescent="0.3">
      <c r="A509" s="304"/>
      <c r="C509" s="312"/>
      <c r="D509" s="313"/>
      <c r="E509" s="314"/>
      <c r="F509" s="312"/>
      <c r="G509" s="312"/>
      <c r="H509" s="315"/>
      <c r="I509" s="315"/>
      <c r="L509" s="285"/>
      <c r="M509" s="285"/>
      <c r="N509" s="285"/>
      <c r="O509" s="285"/>
      <c r="P509" s="285"/>
      <c r="Q509" s="285"/>
      <c r="W509" s="288"/>
    </row>
    <row r="510" spans="1:23" s="277" customFormat="1" ht="15" hidden="1" customHeight="1" x14ac:dyDescent="0.3">
      <c r="A510" s="304"/>
      <c r="C510" s="312"/>
      <c r="D510" s="313"/>
      <c r="E510" s="314"/>
      <c r="F510" s="312"/>
      <c r="G510" s="312"/>
      <c r="H510" s="315"/>
      <c r="I510" s="315"/>
      <c r="L510" s="285"/>
      <c r="M510" s="285"/>
      <c r="N510" s="285"/>
      <c r="O510" s="285"/>
      <c r="P510" s="285"/>
      <c r="Q510" s="285"/>
      <c r="W510" s="288"/>
    </row>
    <row r="511" spans="1:23" s="277" customFormat="1" ht="15" hidden="1" customHeight="1" x14ac:dyDescent="0.3">
      <c r="A511" s="304"/>
      <c r="C511" s="312"/>
      <c r="D511" s="313"/>
      <c r="E511" s="314"/>
      <c r="F511" s="312"/>
      <c r="G511" s="312"/>
      <c r="H511" s="315"/>
      <c r="I511" s="315"/>
      <c r="L511" s="285"/>
      <c r="M511" s="285"/>
      <c r="N511" s="285"/>
      <c r="O511" s="285"/>
      <c r="P511" s="285"/>
      <c r="Q511" s="285"/>
      <c r="W511" s="288"/>
    </row>
    <row r="512" spans="1:23" s="277" customFormat="1" ht="15" hidden="1" customHeight="1" x14ac:dyDescent="0.3">
      <c r="A512" s="304"/>
      <c r="C512" s="312"/>
      <c r="D512" s="313"/>
      <c r="E512" s="314"/>
      <c r="F512" s="312"/>
      <c r="G512" s="312"/>
      <c r="H512" s="315"/>
      <c r="I512" s="315"/>
      <c r="L512" s="285"/>
      <c r="M512" s="285"/>
      <c r="N512" s="285"/>
      <c r="O512" s="285"/>
      <c r="P512" s="285"/>
      <c r="Q512" s="285"/>
      <c r="W512" s="288"/>
    </row>
    <row r="513" spans="1:23" s="277" customFormat="1" ht="15" hidden="1" customHeight="1" x14ac:dyDescent="0.3">
      <c r="A513" s="304"/>
      <c r="C513" s="312"/>
      <c r="D513" s="313"/>
      <c r="E513" s="314"/>
      <c r="F513" s="312"/>
      <c r="G513" s="312"/>
      <c r="H513" s="315"/>
      <c r="I513" s="315"/>
      <c r="L513" s="285"/>
      <c r="M513" s="285"/>
      <c r="N513" s="285"/>
      <c r="O513" s="285"/>
      <c r="P513" s="285"/>
      <c r="Q513" s="285"/>
      <c r="W513" s="288"/>
    </row>
    <row r="514" spans="1:23" s="277" customFormat="1" ht="15" hidden="1" customHeight="1" x14ac:dyDescent="0.3">
      <c r="A514" s="304"/>
      <c r="C514" s="312"/>
      <c r="D514" s="313"/>
      <c r="E514" s="314"/>
      <c r="F514" s="312"/>
      <c r="G514" s="312"/>
      <c r="H514" s="315"/>
      <c r="I514" s="315"/>
      <c r="L514" s="285"/>
      <c r="M514" s="285"/>
      <c r="N514" s="285"/>
      <c r="O514" s="285"/>
      <c r="P514" s="285"/>
      <c r="Q514" s="285"/>
      <c r="W514" s="288"/>
    </row>
    <row r="515" spans="1:23" s="277" customFormat="1" ht="15" hidden="1" customHeight="1" x14ac:dyDescent="0.3">
      <c r="A515" s="304"/>
      <c r="C515" s="312"/>
      <c r="D515" s="313"/>
      <c r="E515" s="314"/>
      <c r="F515" s="312"/>
      <c r="G515" s="312"/>
      <c r="H515" s="315"/>
      <c r="I515" s="315"/>
      <c r="L515" s="285"/>
      <c r="M515" s="285"/>
      <c r="N515" s="285"/>
      <c r="O515" s="285"/>
      <c r="P515" s="285"/>
      <c r="Q515" s="285"/>
      <c r="W515" s="288"/>
    </row>
    <row r="516" spans="1:23" s="277" customFormat="1" ht="15" hidden="1" customHeight="1" x14ac:dyDescent="0.3">
      <c r="A516" s="304"/>
      <c r="C516" s="312"/>
      <c r="D516" s="313"/>
      <c r="E516" s="314"/>
      <c r="F516" s="312"/>
      <c r="G516" s="312"/>
      <c r="H516" s="315"/>
      <c r="I516" s="315"/>
      <c r="L516" s="285"/>
      <c r="M516" s="285"/>
      <c r="N516" s="285"/>
      <c r="O516" s="285"/>
      <c r="P516" s="285"/>
      <c r="Q516" s="285"/>
      <c r="W516" s="288"/>
    </row>
    <row r="517" spans="1:23" s="277" customFormat="1" ht="15" hidden="1" customHeight="1" x14ac:dyDescent="0.3">
      <c r="A517" s="304"/>
      <c r="C517" s="312"/>
      <c r="D517" s="313"/>
      <c r="E517" s="314"/>
      <c r="F517" s="312"/>
      <c r="G517" s="312"/>
      <c r="H517" s="315"/>
      <c r="I517" s="315"/>
      <c r="L517" s="285"/>
      <c r="M517" s="285"/>
      <c r="N517" s="285"/>
      <c r="O517" s="285"/>
      <c r="P517" s="285"/>
      <c r="Q517" s="285"/>
      <c r="W517" s="288"/>
    </row>
    <row r="518" spans="1:23" s="277" customFormat="1" ht="15" hidden="1" customHeight="1" x14ac:dyDescent="0.3">
      <c r="A518" s="304"/>
      <c r="C518" s="312"/>
      <c r="D518" s="313"/>
      <c r="E518" s="314"/>
      <c r="F518" s="312"/>
      <c r="G518" s="312"/>
      <c r="H518" s="315"/>
      <c r="I518" s="315"/>
      <c r="L518" s="285"/>
      <c r="M518" s="285"/>
      <c r="N518" s="285"/>
      <c r="O518" s="285"/>
      <c r="P518" s="285"/>
      <c r="Q518" s="285"/>
      <c r="W518" s="288"/>
    </row>
    <row r="519" spans="1:23" s="277" customFormat="1" ht="15" hidden="1" customHeight="1" x14ac:dyDescent="0.3">
      <c r="A519" s="304"/>
      <c r="C519" s="312"/>
      <c r="D519" s="313"/>
      <c r="E519" s="314"/>
      <c r="F519" s="312"/>
      <c r="G519" s="312"/>
      <c r="H519" s="315"/>
      <c r="I519" s="315"/>
      <c r="L519" s="285"/>
      <c r="M519" s="285"/>
      <c r="N519" s="285"/>
      <c r="O519" s="285"/>
      <c r="P519" s="285"/>
      <c r="Q519" s="285"/>
      <c r="W519" s="288"/>
    </row>
    <row r="520" spans="1:23" s="277" customFormat="1" ht="15" hidden="1" customHeight="1" x14ac:dyDescent="0.3">
      <c r="A520" s="304"/>
      <c r="C520" s="312"/>
      <c r="D520" s="313"/>
      <c r="E520" s="314"/>
      <c r="F520" s="312"/>
      <c r="G520" s="312"/>
      <c r="H520" s="315"/>
      <c r="I520" s="315"/>
      <c r="L520" s="285"/>
      <c r="M520" s="285"/>
      <c r="N520" s="285"/>
      <c r="O520" s="285"/>
      <c r="P520" s="285"/>
      <c r="Q520" s="285"/>
      <c r="W520" s="288"/>
    </row>
    <row r="521" spans="1:23" s="277" customFormat="1" ht="15" hidden="1" customHeight="1" x14ac:dyDescent="0.3">
      <c r="A521" s="304"/>
      <c r="C521" s="312"/>
      <c r="D521" s="313"/>
      <c r="E521" s="314"/>
      <c r="F521" s="312"/>
      <c r="G521" s="312"/>
      <c r="H521" s="315"/>
      <c r="I521" s="315"/>
      <c r="L521" s="285"/>
      <c r="M521" s="285"/>
      <c r="N521" s="285"/>
      <c r="O521" s="285"/>
      <c r="P521" s="285"/>
      <c r="Q521" s="285"/>
      <c r="W521" s="288"/>
    </row>
    <row r="522" spans="1:23" s="277" customFormat="1" ht="15" hidden="1" customHeight="1" x14ac:dyDescent="0.3">
      <c r="A522" s="304"/>
      <c r="C522" s="312"/>
      <c r="D522" s="313"/>
      <c r="E522" s="314"/>
      <c r="F522" s="312"/>
      <c r="G522" s="312"/>
      <c r="H522" s="315"/>
      <c r="I522" s="315"/>
      <c r="L522" s="285"/>
      <c r="M522" s="285"/>
      <c r="N522" s="285"/>
      <c r="O522" s="285"/>
      <c r="P522" s="285"/>
      <c r="Q522" s="285"/>
      <c r="W522" s="288"/>
    </row>
    <row r="523" spans="1:23" s="277" customFormat="1" ht="15" hidden="1" customHeight="1" x14ac:dyDescent="0.3">
      <c r="A523" s="304"/>
      <c r="C523" s="312"/>
      <c r="D523" s="313"/>
      <c r="E523" s="314"/>
      <c r="F523" s="312"/>
      <c r="G523" s="312"/>
      <c r="H523" s="315"/>
      <c r="I523" s="315"/>
      <c r="L523" s="285"/>
      <c r="M523" s="285"/>
      <c r="N523" s="285"/>
      <c r="O523" s="285"/>
      <c r="P523" s="285"/>
      <c r="Q523" s="285"/>
      <c r="W523" s="288"/>
    </row>
    <row r="524" spans="1:23" s="277" customFormat="1" ht="14.4" hidden="1" x14ac:dyDescent="0.3">
      <c r="A524" s="304"/>
      <c r="C524" s="312"/>
      <c r="D524" s="313"/>
      <c r="E524" s="314"/>
      <c r="F524" s="312"/>
      <c r="G524" s="312"/>
      <c r="H524" s="315"/>
      <c r="I524" s="315"/>
      <c r="L524" s="285"/>
      <c r="M524" s="285"/>
      <c r="N524" s="285"/>
      <c r="O524" s="285"/>
      <c r="P524" s="285"/>
      <c r="W524" s="288"/>
    </row>
    <row r="525" spans="1:23" s="277" customFormat="1" ht="14.4" hidden="1" x14ac:dyDescent="0.3">
      <c r="A525" s="304"/>
      <c r="C525" s="312"/>
      <c r="D525" s="313"/>
      <c r="E525" s="314"/>
      <c r="F525" s="312"/>
      <c r="G525" s="312"/>
      <c r="H525" s="315"/>
      <c r="I525" s="315"/>
      <c r="L525" s="285"/>
      <c r="M525" s="285"/>
      <c r="N525" s="285"/>
      <c r="O525" s="285"/>
      <c r="P525" s="285"/>
      <c r="W525" s="288"/>
    </row>
    <row r="526" spans="1:23" s="277" customFormat="1" ht="14.4" hidden="1" x14ac:dyDescent="0.3">
      <c r="A526" s="304"/>
      <c r="C526" s="312"/>
      <c r="D526" s="313"/>
      <c r="E526" s="314"/>
      <c r="F526" s="312"/>
      <c r="G526" s="312"/>
      <c r="H526" s="315"/>
      <c r="I526" s="315"/>
      <c r="L526" s="285"/>
      <c r="M526" s="285"/>
      <c r="N526" s="285"/>
      <c r="O526" s="285"/>
      <c r="P526" s="285"/>
      <c r="W526" s="288"/>
    </row>
    <row r="527" spans="1:23" s="277" customFormat="1" ht="14.4" hidden="1" x14ac:dyDescent="0.3">
      <c r="A527" s="264"/>
      <c r="C527" s="312"/>
      <c r="D527" s="313"/>
      <c r="E527" s="314"/>
      <c r="F527" s="312"/>
      <c r="G527" s="312"/>
      <c r="H527" s="315"/>
      <c r="I527" s="315"/>
      <c r="L527" s="285"/>
    </row>
    <row r="528" spans="1:23" s="277" customFormat="1" ht="14.4" hidden="1" x14ac:dyDescent="0.3">
      <c r="A528" s="264"/>
      <c r="C528" s="312"/>
      <c r="D528" s="313"/>
      <c r="E528" s="314"/>
      <c r="F528" s="312"/>
      <c r="G528" s="312"/>
      <c r="H528" s="315"/>
      <c r="I528" s="315"/>
      <c r="L528" s="285"/>
    </row>
    <row r="529" spans="1:12" s="277" customFormat="1" ht="14.4" hidden="1" x14ac:dyDescent="0.3">
      <c r="A529" s="264"/>
      <c r="C529" s="312"/>
      <c r="D529" s="313"/>
      <c r="E529" s="314"/>
      <c r="F529" s="312"/>
      <c r="G529" s="312"/>
      <c r="H529" s="315"/>
      <c r="I529" s="315"/>
      <c r="L529" s="285"/>
    </row>
    <row r="530" spans="1:12" s="277" customFormat="1" ht="14.4" hidden="1" x14ac:dyDescent="0.3">
      <c r="A530" s="264"/>
      <c r="C530" s="312"/>
      <c r="D530" s="313"/>
      <c r="E530" s="314"/>
      <c r="F530" s="312"/>
      <c r="G530" s="312"/>
      <c r="H530" s="315"/>
      <c r="I530" s="315"/>
      <c r="L530" s="285"/>
    </row>
    <row r="531" spans="1:12" s="277" customFormat="1" ht="14.4" hidden="1" x14ac:dyDescent="0.3">
      <c r="A531" s="264"/>
      <c r="C531" s="312"/>
      <c r="D531" s="313"/>
      <c r="E531" s="314"/>
      <c r="F531" s="312"/>
      <c r="G531" s="312"/>
      <c r="H531" s="315"/>
      <c r="I531" s="315"/>
      <c r="L531" s="285"/>
    </row>
    <row r="532" spans="1:12" s="277" customFormat="1" ht="14.4" hidden="1" x14ac:dyDescent="0.3">
      <c r="A532" s="264"/>
      <c r="C532" s="312"/>
      <c r="D532" s="313"/>
      <c r="E532" s="314"/>
      <c r="F532" s="312"/>
      <c r="G532" s="312"/>
      <c r="H532" s="315"/>
      <c r="I532" s="315"/>
      <c r="L532" s="285"/>
    </row>
    <row r="533" spans="1:12" s="277" customFormat="1" ht="14.4" hidden="1" x14ac:dyDescent="0.3">
      <c r="A533" s="264"/>
      <c r="C533" s="312"/>
      <c r="D533" s="313"/>
      <c r="E533" s="314"/>
      <c r="F533" s="312"/>
      <c r="G533" s="312"/>
      <c r="H533" s="315"/>
      <c r="I533" s="315"/>
      <c r="L533" s="285"/>
    </row>
    <row r="534" spans="1:12" s="277" customFormat="1" ht="14.4" hidden="1" x14ac:dyDescent="0.3">
      <c r="A534" s="264"/>
      <c r="C534" s="312"/>
      <c r="D534" s="313"/>
      <c r="E534" s="314"/>
      <c r="F534" s="312"/>
      <c r="G534" s="312"/>
      <c r="H534" s="315"/>
      <c r="I534" s="315"/>
      <c r="L534" s="285"/>
    </row>
    <row r="535" spans="1:12" s="277" customFormat="1" ht="14.4" hidden="1" x14ac:dyDescent="0.3">
      <c r="A535" s="264"/>
      <c r="C535" s="312"/>
      <c r="D535" s="313"/>
      <c r="E535" s="314"/>
      <c r="F535" s="312"/>
      <c r="G535" s="312"/>
      <c r="H535" s="315"/>
      <c r="I535" s="315"/>
      <c r="L535" s="285"/>
    </row>
    <row r="536" spans="1:12" s="277" customFormat="1" ht="14.4" hidden="1" x14ac:dyDescent="0.3">
      <c r="A536" s="264"/>
      <c r="C536" s="312"/>
      <c r="D536" s="313"/>
      <c r="E536" s="314"/>
      <c r="F536" s="312"/>
      <c r="G536" s="312"/>
      <c r="H536" s="315"/>
      <c r="I536" s="315"/>
      <c r="L536" s="285"/>
    </row>
    <row r="537" spans="1:12" s="277" customFormat="1" ht="14.4" hidden="1" x14ac:dyDescent="0.3">
      <c r="A537" s="264"/>
      <c r="C537" s="312"/>
      <c r="D537" s="313"/>
      <c r="E537" s="314"/>
      <c r="F537" s="312"/>
      <c r="G537" s="312"/>
      <c r="H537" s="315"/>
      <c r="I537" s="315"/>
      <c r="L537" s="285"/>
    </row>
    <row r="538" spans="1:12" s="277" customFormat="1" ht="14.4" hidden="1" x14ac:dyDescent="0.3">
      <c r="A538" s="264"/>
      <c r="C538" s="312"/>
      <c r="D538" s="313"/>
      <c r="E538" s="314"/>
      <c r="F538" s="312"/>
      <c r="G538" s="312"/>
      <c r="H538" s="315"/>
      <c r="I538" s="315"/>
      <c r="L538" s="285"/>
    </row>
    <row r="539" spans="1:12" s="277" customFormat="1" ht="14.4" hidden="1" x14ac:dyDescent="0.3">
      <c r="A539" s="264"/>
      <c r="C539" s="312"/>
      <c r="D539" s="313"/>
      <c r="E539" s="314"/>
      <c r="F539" s="312"/>
      <c r="G539" s="312"/>
      <c r="H539" s="315"/>
      <c r="I539" s="315"/>
      <c r="L539" s="285"/>
    </row>
    <row r="540" spans="1:12" s="277" customFormat="1" ht="14.4" hidden="1" x14ac:dyDescent="0.3">
      <c r="A540" s="264"/>
      <c r="C540" s="312"/>
      <c r="D540" s="313"/>
      <c r="E540" s="314"/>
      <c r="F540" s="312"/>
      <c r="G540" s="312"/>
      <c r="H540" s="315"/>
      <c r="I540" s="315"/>
      <c r="L540" s="285"/>
    </row>
    <row r="541" spans="1:12" s="277" customFormat="1" ht="14.4" hidden="1" x14ac:dyDescent="0.3">
      <c r="A541" s="264"/>
      <c r="C541" s="312"/>
      <c r="D541" s="313"/>
      <c r="E541" s="314"/>
      <c r="F541" s="312"/>
      <c r="G541" s="312"/>
      <c r="H541" s="315"/>
      <c r="I541" s="315"/>
      <c r="L541" s="285"/>
    </row>
    <row r="542" spans="1:12" s="277" customFormat="1" ht="14.4" hidden="1" x14ac:dyDescent="0.3">
      <c r="A542" s="264"/>
      <c r="C542" s="312"/>
      <c r="D542" s="313"/>
      <c r="E542" s="314"/>
      <c r="F542" s="312"/>
      <c r="G542" s="312"/>
      <c r="H542" s="315"/>
      <c r="I542" s="315"/>
      <c r="L542" s="285"/>
    </row>
    <row r="543" spans="1:12" s="277" customFormat="1" ht="14.4" hidden="1" x14ac:dyDescent="0.3">
      <c r="A543" s="264"/>
      <c r="C543" s="312"/>
      <c r="D543" s="313"/>
      <c r="E543" s="314"/>
      <c r="F543" s="312"/>
      <c r="G543" s="312"/>
      <c r="H543" s="315"/>
      <c r="I543" s="315"/>
      <c r="L543" s="285"/>
    </row>
    <row r="544" spans="1:12" s="277" customFormat="1" ht="14.4" hidden="1" x14ac:dyDescent="0.3">
      <c r="A544" s="264"/>
      <c r="C544" s="312"/>
      <c r="D544" s="313"/>
      <c r="E544" s="314"/>
      <c r="F544" s="312"/>
      <c r="G544" s="312"/>
      <c r="H544" s="315"/>
      <c r="I544" s="315"/>
      <c r="L544" s="285"/>
    </row>
    <row r="545" spans="1:12" s="277" customFormat="1" ht="14.4" hidden="1" x14ac:dyDescent="0.3">
      <c r="A545" s="264"/>
      <c r="C545" s="312"/>
      <c r="D545" s="313"/>
      <c r="E545" s="314"/>
      <c r="F545" s="312"/>
      <c r="G545" s="312"/>
      <c r="H545" s="315"/>
      <c r="I545" s="315"/>
      <c r="L545" s="285"/>
    </row>
    <row r="546" spans="1:12" s="277" customFormat="1" ht="14.4" hidden="1" x14ac:dyDescent="0.3">
      <c r="A546" s="264"/>
      <c r="C546" s="312"/>
      <c r="D546" s="313"/>
      <c r="E546" s="314"/>
      <c r="F546" s="312"/>
      <c r="G546" s="312"/>
      <c r="H546" s="315"/>
      <c r="I546" s="315"/>
      <c r="L546" s="285"/>
    </row>
    <row r="547" spans="1:12" s="277" customFormat="1" ht="14.4" hidden="1" x14ac:dyDescent="0.3">
      <c r="A547" s="264"/>
      <c r="C547" s="312"/>
      <c r="D547" s="313"/>
      <c r="E547" s="314"/>
      <c r="F547" s="312"/>
      <c r="G547" s="312"/>
      <c r="H547" s="315"/>
      <c r="I547" s="315"/>
      <c r="L547" s="285"/>
    </row>
    <row r="548" spans="1:12" s="277" customFormat="1" ht="14.4" hidden="1" x14ac:dyDescent="0.3">
      <c r="A548" s="264"/>
      <c r="C548" s="312"/>
      <c r="D548" s="313"/>
      <c r="E548" s="314"/>
      <c r="F548" s="312"/>
      <c r="G548" s="312"/>
      <c r="H548" s="315"/>
      <c r="I548" s="315"/>
      <c r="L548" s="285"/>
    </row>
    <row r="549" spans="1:12" s="277" customFormat="1" ht="14.4" hidden="1" x14ac:dyDescent="0.3">
      <c r="A549" s="264"/>
      <c r="C549" s="312"/>
      <c r="D549" s="313"/>
      <c r="E549" s="314"/>
      <c r="F549" s="312"/>
      <c r="G549" s="312"/>
      <c r="H549" s="315"/>
      <c r="I549" s="315"/>
      <c r="L549" s="285"/>
    </row>
    <row r="550" spans="1:12" s="277" customFormat="1" ht="14.4" hidden="1" x14ac:dyDescent="0.3">
      <c r="A550" s="264"/>
      <c r="C550" s="312"/>
      <c r="D550" s="313"/>
      <c r="E550" s="314"/>
      <c r="F550" s="312"/>
      <c r="G550" s="312"/>
      <c r="H550" s="315"/>
      <c r="I550" s="315"/>
      <c r="L550" s="285"/>
    </row>
    <row r="551" spans="1:12" s="277" customFormat="1" ht="14.4" hidden="1" x14ac:dyDescent="0.3">
      <c r="A551" s="264"/>
      <c r="C551" s="312"/>
      <c r="D551" s="313"/>
      <c r="E551" s="314"/>
      <c r="F551" s="312"/>
      <c r="G551" s="312"/>
      <c r="H551" s="315"/>
      <c r="I551" s="315"/>
      <c r="L551" s="285"/>
    </row>
    <row r="552" spans="1:12" s="277" customFormat="1" ht="14.4" hidden="1" x14ac:dyDescent="0.3">
      <c r="A552" s="264"/>
      <c r="C552" s="312"/>
      <c r="D552" s="313"/>
      <c r="E552" s="314"/>
      <c r="F552" s="312"/>
      <c r="G552" s="312"/>
      <c r="H552" s="315"/>
      <c r="I552" s="315"/>
      <c r="L552" s="285"/>
    </row>
    <row r="553" spans="1:12" s="277" customFormat="1" ht="14.4" hidden="1" x14ac:dyDescent="0.3">
      <c r="A553" s="264"/>
      <c r="C553" s="312"/>
      <c r="D553" s="313"/>
      <c r="E553" s="314"/>
      <c r="F553" s="312"/>
      <c r="G553" s="312"/>
      <c r="H553" s="315"/>
      <c r="I553" s="315"/>
      <c r="L553" s="285"/>
    </row>
    <row r="554" spans="1:12" s="277" customFormat="1" ht="14.4" hidden="1" x14ac:dyDescent="0.3">
      <c r="A554" s="264"/>
      <c r="C554" s="312"/>
      <c r="D554" s="313"/>
      <c r="E554" s="314"/>
      <c r="F554" s="312"/>
      <c r="G554" s="312"/>
      <c r="H554" s="315"/>
      <c r="I554" s="315"/>
      <c r="L554" s="285"/>
    </row>
    <row r="555" spans="1:12" s="277" customFormat="1" ht="14.4" hidden="1" x14ac:dyDescent="0.3">
      <c r="A555" s="264"/>
      <c r="C555" s="312"/>
      <c r="D555" s="313"/>
      <c r="E555" s="314"/>
      <c r="F555" s="312"/>
      <c r="G555" s="312"/>
      <c r="H555" s="315"/>
      <c r="I555" s="315"/>
      <c r="L555" s="285"/>
    </row>
    <row r="556" spans="1:12" s="277" customFormat="1" ht="14.4" hidden="1" x14ac:dyDescent="0.3">
      <c r="A556" s="264"/>
      <c r="C556" s="312"/>
      <c r="D556" s="313"/>
      <c r="E556" s="314"/>
      <c r="F556" s="312"/>
      <c r="G556" s="312"/>
      <c r="H556" s="315"/>
      <c r="I556" s="315"/>
      <c r="L556" s="285"/>
    </row>
    <row r="557" spans="1:12" s="277" customFormat="1" ht="14.4" hidden="1" x14ac:dyDescent="0.3">
      <c r="A557" s="264"/>
      <c r="C557" s="312"/>
      <c r="D557" s="313"/>
      <c r="E557" s="314"/>
      <c r="F557" s="312"/>
      <c r="G557" s="312"/>
      <c r="H557" s="315"/>
      <c r="I557" s="315"/>
      <c r="L557" s="285"/>
    </row>
    <row r="558" spans="1:12" s="277" customFormat="1" ht="14.4" hidden="1" x14ac:dyDescent="0.3">
      <c r="A558" s="264"/>
      <c r="C558" s="312"/>
      <c r="D558" s="313"/>
      <c r="E558" s="314"/>
      <c r="F558" s="312"/>
      <c r="G558" s="312"/>
      <c r="H558" s="315"/>
      <c r="I558" s="315"/>
      <c r="L558" s="285"/>
    </row>
    <row r="559" spans="1:12" s="277" customFormat="1" ht="14.4" hidden="1" x14ac:dyDescent="0.3">
      <c r="A559" s="264"/>
      <c r="C559" s="312"/>
      <c r="D559" s="313"/>
      <c r="E559" s="314"/>
      <c r="F559" s="312"/>
      <c r="G559" s="312"/>
      <c r="H559" s="315"/>
      <c r="I559" s="315"/>
      <c r="L559" s="285"/>
    </row>
    <row r="560" spans="1:12" s="277" customFormat="1" ht="14.4" hidden="1" x14ac:dyDescent="0.3">
      <c r="A560" s="264"/>
      <c r="C560" s="312"/>
      <c r="D560" s="313"/>
      <c r="E560" s="314"/>
      <c r="F560" s="312"/>
      <c r="G560" s="312"/>
      <c r="H560" s="315"/>
      <c r="I560" s="315"/>
      <c r="L560" s="285"/>
    </row>
    <row r="561" spans="1:12" s="277" customFormat="1" ht="14.4" hidden="1" x14ac:dyDescent="0.3">
      <c r="A561" s="264"/>
      <c r="C561" s="312"/>
      <c r="D561" s="313"/>
      <c r="E561" s="314"/>
      <c r="F561" s="312"/>
      <c r="G561" s="312"/>
      <c r="H561" s="315"/>
      <c r="I561" s="315"/>
      <c r="L561" s="285"/>
    </row>
    <row r="562" spans="1:12" s="277" customFormat="1" ht="14.4" hidden="1" x14ac:dyDescent="0.3">
      <c r="A562" s="264"/>
      <c r="C562" s="312"/>
      <c r="D562" s="313"/>
      <c r="E562" s="314"/>
      <c r="F562" s="312"/>
      <c r="G562" s="312"/>
      <c r="H562" s="315"/>
      <c r="I562" s="315"/>
      <c r="L562" s="285"/>
    </row>
    <row r="563" spans="1:12" s="277" customFormat="1" ht="14.4" hidden="1" x14ac:dyDescent="0.3">
      <c r="A563" s="264"/>
      <c r="C563" s="312"/>
      <c r="D563" s="313"/>
      <c r="E563" s="314"/>
      <c r="F563" s="312"/>
      <c r="G563" s="312"/>
      <c r="H563" s="315"/>
      <c r="I563" s="315"/>
      <c r="L563" s="285"/>
    </row>
    <row r="564" spans="1:12" s="277" customFormat="1" ht="14.4" hidden="1" x14ac:dyDescent="0.3">
      <c r="A564" s="264"/>
      <c r="C564" s="312"/>
      <c r="D564" s="313"/>
      <c r="E564" s="314"/>
      <c r="F564" s="312"/>
      <c r="G564" s="312"/>
      <c r="H564" s="315"/>
      <c r="I564" s="315"/>
      <c r="L564" s="285"/>
    </row>
    <row r="565" spans="1:12" s="277" customFormat="1" ht="14.4" hidden="1" x14ac:dyDescent="0.3">
      <c r="A565" s="264"/>
      <c r="C565" s="312"/>
      <c r="D565" s="313"/>
      <c r="E565" s="314"/>
      <c r="F565" s="312"/>
      <c r="G565" s="312"/>
      <c r="H565" s="315"/>
      <c r="I565" s="315"/>
      <c r="L565" s="285"/>
    </row>
    <row r="566" spans="1:12" s="277" customFormat="1" ht="14.4" hidden="1" x14ac:dyDescent="0.3">
      <c r="A566" s="264"/>
      <c r="C566" s="312"/>
      <c r="D566" s="313"/>
      <c r="E566" s="314"/>
      <c r="F566" s="312"/>
      <c r="G566" s="312"/>
      <c r="H566" s="315"/>
      <c r="I566" s="315"/>
      <c r="L566" s="285"/>
    </row>
    <row r="567" spans="1:12" s="277" customFormat="1" ht="14.4" hidden="1" x14ac:dyDescent="0.3">
      <c r="A567" s="264"/>
      <c r="C567" s="312"/>
      <c r="D567" s="313"/>
      <c r="E567" s="314"/>
      <c r="F567" s="312"/>
      <c r="G567" s="312"/>
      <c r="H567" s="315"/>
      <c r="I567" s="315"/>
      <c r="L567" s="285"/>
    </row>
    <row r="568" spans="1:12" s="277" customFormat="1" ht="14.4" hidden="1" x14ac:dyDescent="0.3">
      <c r="A568" s="264"/>
      <c r="C568" s="312"/>
      <c r="D568" s="313"/>
      <c r="E568" s="314"/>
      <c r="F568" s="312"/>
      <c r="G568" s="312"/>
      <c r="H568" s="315"/>
      <c r="I568" s="315"/>
      <c r="L568" s="285"/>
    </row>
    <row r="569" spans="1:12" s="277" customFormat="1" ht="14.4" hidden="1" x14ac:dyDescent="0.3">
      <c r="A569" s="264"/>
      <c r="C569" s="312"/>
      <c r="D569" s="313"/>
      <c r="E569" s="314"/>
      <c r="F569" s="312"/>
      <c r="G569" s="312"/>
      <c r="H569" s="315"/>
      <c r="I569" s="315"/>
      <c r="L569" s="285"/>
    </row>
    <row r="570" spans="1:12" s="277" customFormat="1" ht="14.4" hidden="1" x14ac:dyDescent="0.3">
      <c r="A570" s="264"/>
      <c r="C570" s="312"/>
      <c r="D570" s="313"/>
      <c r="E570" s="314"/>
      <c r="F570" s="312"/>
      <c r="G570" s="312"/>
      <c r="H570" s="315"/>
      <c r="I570" s="315"/>
      <c r="L570" s="285"/>
    </row>
    <row r="571" spans="1:12" s="277" customFormat="1" ht="14.4" hidden="1" x14ac:dyDescent="0.3">
      <c r="A571" s="264"/>
      <c r="C571" s="312"/>
      <c r="D571" s="313"/>
      <c r="E571" s="314"/>
      <c r="F571" s="312"/>
      <c r="G571" s="312"/>
      <c r="H571" s="315"/>
      <c r="I571" s="315"/>
      <c r="L571" s="285"/>
    </row>
    <row r="572" spans="1:12" s="277" customFormat="1" ht="14.4" hidden="1" x14ac:dyDescent="0.3">
      <c r="A572" s="264"/>
      <c r="C572" s="312"/>
      <c r="D572" s="313"/>
      <c r="E572" s="314"/>
      <c r="F572" s="312"/>
      <c r="G572" s="312"/>
      <c r="H572" s="315"/>
      <c r="I572" s="315"/>
      <c r="L572" s="285"/>
    </row>
    <row r="573" spans="1:12" s="277" customFormat="1" ht="14.4" hidden="1" x14ac:dyDescent="0.3">
      <c r="A573" s="264"/>
      <c r="C573" s="312"/>
      <c r="D573" s="313"/>
      <c r="E573" s="314"/>
      <c r="F573" s="312"/>
      <c r="G573" s="312"/>
      <c r="H573" s="315"/>
      <c r="I573" s="315"/>
      <c r="L573" s="285"/>
    </row>
    <row r="574" spans="1:12" s="277" customFormat="1" ht="14.4" hidden="1" x14ac:dyDescent="0.3">
      <c r="A574" s="264"/>
      <c r="C574" s="312"/>
      <c r="D574" s="313"/>
      <c r="E574" s="314"/>
      <c r="F574" s="312"/>
      <c r="G574" s="312"/>
      <c r="H574" s="315"/>
      <c r="I574" s="315"/>
      <c r="L574" s="285"/>
    </row>
    <row r="575" spans="1:12" s="277" customFormat="1" ht="14.4" hidden="1" x14ac:dyDescent="0.3">
      <c r="A575" s="264"/>
      <c r="C575" s="312"/>
      <c r="D575" s="313"/>
      <c r="E575" s="314"/>
      <c r="F575" s="312"/>
      <c r="G575" s="312"/>
      <c r="H575" s="315"/>
      <c r="I575" s="315"/>
      <c r="L575" s="285"/>
    </row>
    <row r="576" spans="1:12" s="277" customFormat="1" ht="14.4" hidden="1" x14ac:dyDescent="0.3">
      <c r="A576" s="264"/>
      <c r="C576" s="312"/>
      <c r="D576" s="313"/>
      <c r="E576" s="314"/>
      <c r="F576" s="312"/>
      <c r="G576" s="312"/>
      <c r="H576" s="315"/>
      <c r="I576" s="315"/>
      <c r="L576" s="285"/>
    </row>
    <row r="577" spans="1:12" s="277" customFormat="1" ht="14.4" hidden="1" x14ac:dyDescent="0.3">
      <c r="A577" s="264"/>
      <c r="C577" s="312"/>
      <c r="D577" s="313"/>
      <c r="E577" s="314"/>
      <c r="F577" s="312"/>
      <c r="G577" s="312"/>
      <c r="H577" s="315"/>
      <c r="I577" s="315"/>
      <c r="L577" s="285"/>
    </row>
    <row r="578" spans="1:12" s="277" customFormat="1" ht="14.4" hidden="1" x14ac:dyDescent="0.3">
      <c r="A578" s="264"/>
      <c r="C578" s="312"/>
      <c r="D578" s="313"/>
      <c r="E578" s="314"/>
      <c r="F578" s="312"/>
      <c r="G578" s="312"/>
      <c r="H578" s="315"/>
      <c r="I578" s="315"/>
      <c r="L578" s="285"/>
    </row>
    <row r="579" spans="1:12" s="277" customFormat="1" ht="14.4" hidden="1" x14ac:dyDescent="0.3">
      <c r="A579" s="264"/>
      <c r="C579" s="312"/>
      <c r="D579" s="313"/>
      <c r="E579" s="314"/>
      <c r="F579" s="312"/>
      <c r="G579" s="312"/>
      <c r="H579" s="315"/>
      <c r="I579" s="315"/>
      <c r="L579" s="285"/>
    </row>
    <row r="580" spans="1:12" s="277" customFormat="1" ht="14.4" hidden="1" x14ac:dyDescent="0.3">
      <c r="A580" s="264"/>
      <c r="C580" s="312"/>
      <c r="D580" s="313"/>
      <c r="E580" s="314"/>
      <c r="F580" s="312"/>
      <c r="G580" s="312"/>
      <c r="H580" s="315"/>
      <c r="I580" s="315"/>
      <c r="L580" s="285"/>
    </row>
    <row r="581" spans="1:12" s="277" customFormat="1" ht="14.4" hidden="1" x14ac:dyDescent="0.3">
      <c r="A581" s="264"/>
      <c r="C581" s="312"/>
      <c r="D581" s="313"/>
      <c r="E581" s="314"/>
      <c r="F581" s="312"/>
      <c r="G581" s="312"/>
      <c r="H581" s="315"/>
      <c r="I581" s="315"/>
      <c r="L581" s="285"/>
    </row>
    <row r="582" spans="1:12" s="277" customFormat="1" ht="14.4" hidden="1" x14ac:dyDescent="0.3">
      <c r="A582" s="264"/>
      <c r="C582" s="312"/>
      <c r="D582" s="313"/>
      <c r="E582" s="314"/>
      <c r="F582" s="312"/>
      <c r="G582" s="312"/>
      <c r="H582" s="315"/>
      <c r="I582" s="315"/>
      <c r="L582" s="285"/>
    </row>
    <row r="583" spans="1:12" s="277" customFormat="1" ht="14.4" hidden="1" x14ac:dyDescent="0.3">
      <c r="A583" s="264"/>
      <c r="C583" s="312"/>
      <c r="D583" s="313"/>
      <c r="E583" s="314"/>
      <c r="F583" s="312"/>
      <c r="G583" s="312"/>
      <c r="H583" s="315"/>
      <c r="I583" s="315"/>
      <c r="L583" s="285"/>
    </row>
    <row r="584" spans="1:12" s="277" customFormat="1" ht="14.4" hidden="1" x14ac:dyDescent="0.3">
      <c r="A584" s="264"/>
      <c r="C584" s="312"/>
      <c r="D584" s="313"/>
      <c r="E584" s="314"/>
      <c r="F584" s="312"/>
      <c r="G584" s="312"/>
      <c r="H584" s="315"/>
      <c r="I584" s="315"/>
      <c r="L584" s="285"/>
    </row>
    <row r="585" spans="1:12" s="277" customFormat="1" ht="14.4" hidden="1" x14ac:dyDescent="0.3">
      <c r="A585" s="264"/>
      <c r="C585" s="312"/>
      <c r="D585" s="313"/>
      <c r="E585" s="314"/>
      <c r="F585" s="312"/>
      <c r="G585" s="312"/>
      <c r="H585" s="315"/>
      <c r="I585" s="315"/>
      <c r="L585" s="285"/>
    </row>
    <row r="586" spans="1:12" s="277" customFormat="1" ht="14.4" hidden="1" x14ac:dyDescent="0.3">
      <c r="A586" s="264"/>
      <c r="C586" s="312"/>
      <c r="D586" s="313"/>
      <c r="E586" s="314"/>
      <c r="F586" s="312"/>
      <c r="G586" s="312"/>
      <c r="H586" s="315"/>
      <c r="I586" s="315"/>
      <c r="L586" s="285"/>
    </row>
    <row r="587" spans="1:12" s="277" customFormat="1" ht="14.4" hidden="1" x14ac:dyDescent="0.3">
      <c r="A587" s="264"/>
      <c r="C587" s="312"/>
      <c r="D587" s="313"/>
      <c r="E587" s="314"/>
      <c r="F587" s="312"/>
      <c r="G587" s="312"/>
      <c r="H587" s="315"/>
      <c r="I587" s="315"/>
      <c r="L587" s="285"/>
    </row>
    <row r="588" spans="1:12" s="277" customFormat="1" ht="14.4" hidden="1" x14ac:dyDescent="0.3">
      <c r="A588" s="264"/>
      <c r="C588" s="312"/>
      <c r="D588" s="313"/>
      <c r="E588" s="314"/>
      <c r="F588" s="312"/>
      <c r="G588" s="312"/>
      <c r="H588" s="315"/>
      <c r="I588" s="315"/>
      <c r="L588" s="285"/>
    </row>
    <row r="589" spans="1:12" s="277" customFormat="1" ht="14.4" hidden="1" x14ac:dyDescent="0.3">
      <c r="A589" s="264"/>
      <c r="C589" s="312"/>
      <c r="D589" s="313"/>
      <c r="E589" s="314"/>
      <c r="F589" s="312"/>
      <c r="G589" s="312"/>
      <c r="H589" s="315"/>
      <c r="I589" s="315"/>
      <c r="L589" s="285"/>
    </row>
    <row r="590" spans="1:12" s="277" customFormat="1" ht="14.4" hidden="1" x14ac:dyDescent="0.3">
      <c r="A590" s="264"/>
      <c r="C590" s="312"/>
      <c r="D590" s="313"/>
      <c r="E590" s="314"/>
      <c r="F590" s="312"/>
      <c r="G590" s="312"/>
      <c r="H590" s="315"/>
      <c r="I590" s="315"/>
      <c r="L590" s="285"/>
    </row>
    <row r="591" spans="1:12" s="277" customFormat="1" ht="14.4" hidden="1" x14ac:dyDescent="0.3">
      <c r="A591" s="264"/>
      <c r="C591" s="312"/>
      <c r="D591" s="313"/>
      <c r="E591" s="314"/>
      <c r="F591" s="312"/>
      <c r="G591" s="312"/>
      <c r="H591" s="315"/>
      <c r="I591" s="315"/>
      <c r="L591" s="285"/>
    </row>
    <row r="592" spans="1:12" s="277" customFormat="1" ht="14.4" hidden="1" x14ac:dyDescent="0.3">
      <c r="A592" s="264"/>
      <c r="C592" s="312"/>
      <c r="D592" s="313"/>
      <c r="E592" s="314"/>
      <c r="F592" s="312"/>
      <c r="G592" s="312"/>
      <c r="H592" s="315"/>
      <c r="I592" s="315"/>
      <c r="L592" s="285"/>
    </row>
    <row r="593" spans="1:12" s="277" customFormat="1" ht="14.4" hidden="1" x14ac:dyDescent="0.3">
      <c r="A593" s="264"/>
      <c r="C593" s="312"/>
      <c r="D593" s="313"/>
      <c r="E593" s="314"/>
      <c r="F593" s="312"/>
      <c r="G593" s="312"/>
      <c r="H593" s="315"/>
      <c r="I593" s="315"/>
      <c r="L593" s="285"/>
    </row>
    <row r="594" spans="1:12" s="277" customFormat="1" ht="14.4" hidden="1" x14ac:dyDescent="0.3">
      <c r="A594" s="264"/>
      <c r="C594" s="312"/>
      <c r="D594" s="313"/>
      <c r="E594" s="314"/>
      <c r="F594" s="312"/>
      <c r="G594" s="312"/>
      <c r="H594" s="315"/>
      <c r="I594" s="315"/>
      <c r="L594" s="285"/>
    </row>
    <row r="595" spans="1:12" s="277" customFormat="1" ht="14.4" hidden="1" x14ac:dyDescent="0.3">
      <c r="A595" s="264"/>
      <c r="C595" s="312"/>
      <c r="D595" s="313"/>
      <c r="E595" s="314"/>
      <c r="F595" s="312"/>
      <c r="G595" s="312"/>
      <c r="H595" s="315"/>
      <c r="I595" s="315"/>
      <c r="L595" s="285"/>
    </row>
    <row r="596" spans="1:12" s="277" customFormat="1" ht="14.4" hidden="1" x14ac:dyDescent="0.3">
      <c r="A596" s="264"/>
      <c r="C596" s="312"/>
      <c r="D596" s="313"/>
      <c r="E596" s="314"/>
      <c r="F596" s="312"/>
      <c r="G596" s="312"/>
      <c r="H596" s="315"/>
      <c r="I596" s="315"/>
      <c r="L596" s="285"/>
    </row>
    <row r="597" spans="1:12" s="277" customFormat="1" ht="14.4" hidden="1" x14ac:dyDescent="0.3">
      <c r="A597" s="264"/>
      <c r="C597" s="312"/>
      <c r="D597" s="313"/>
      <c r="E597" s="314"/>
      <c r="F597" s="312"/>
      <c r="G597" s="312"/>
      <c r="H597" s="315"/>
      <c r="I597" s="315"/>
      <c r="L597" s="285"/>
    </row>
    <row r="598" spans="1:12" s="277" customFormat="1" ht="14.4" hidden="1" x14ac:dyDescent="0.3">
      <c r="A598" s="264"/>
      <c r="C598" s="312"/>
      <c r="D598" s="313"/>
      <c r="E598" s="314"/>
      <c r="F598" s="312"/>
      <c r="G598" s="312"/>
      <c r="H598" s="315"/>
      <c r="I598" s="315"/>
      <c r="L598" s="285"/>
    </row>
    <row r="599" spans="1:12" s="277" customFormat="1" ht="14.4" hidden="1" x14ac:dyDescent="0.3">
      <c r="A599" s="264"/>
      <c r="C599" s="312"/>
      <c r="D599" s="313"/>
      <c r="E599" s="314"/>
      <c r="F599" s="312"/>
      <c r="G599" s="312"/>
      <c r="H599" s="315"/>
      <c r="I599" s="315"/>
      <c r="L599" s="285"/>
    </row>
    <row r="600" spans="1:12" s="277" customFormat="1" ht="14.4" hidden="1" x14ac:dyDescent="0.3">
      <c r="A600" s="264"/>
      <c r="C600" s="312"/>
      <c r="D600" s="313"/>
      <c r="E600" s="314"/>
      <c r="F600" s="312"/>
      <c r="G600" s="312"/>
      <c r="H600" s="315"/>
      <c r="I600" s="315"/>
      <c r="L600" s="285"/>
    </row>
    <row r="601" spans="1:12" s="277" customFormat="1" ht="14.4" hidden="1" x14ac:dyDescent="0.3">
      <c r="A601" s="264"/>
      <c r="C601" s="312"/>
      <c r="D601" s="313"/>
      <c r="E601" s="314"/>
      <c r="F601" s="312"/>
      <c r="G601" s="312"/>
      <c r="H601" s="315"/>
      <c r="I601" s="315"/>
      <c r="L601" s="285"/>
    </row>
    <row r="602" spans="1:12" s="277" customFormat="1" ht="14.4" hidden="1" x14ac:dyDescent="0.3">
      <c r="A602" s="264"/>
      <c r="C602" s="312"/>
      <c r="D602" s="313"/>
      <c r="E602" s="314"/>
      <c r="F602" s="312"/>
      <c r="G602" s="312"/>
      <c r="H602" s="315"/>
      <c r="I602" s="315"/>
      <c r="L602" s="285"/>
    </row>
    <row r="603" spans="1:12" s="277" customFormat="1" ht="14.4" hidden="1" x14ac:dyDescent="0.3">
      <c r="A603" s="264"/>
      <c r="C603" s="312"/>
      <c r="D603" s="313"/>
      <c r="E603" s="314"/>
      <c r="F603" s="312"/>
      <c r="G603" s="312"/>
      <c r="H603" s="315"/>
      <c r="I603" s="315"/>
      <c r="L603" s="285"/>
    </row>
    <row r="604" spans="1:12" s="277" customFormat="1" ht="14.4" hidden="1" x14ac:dyDescent="0.3">
      <c r="A604" s="264"/>
      <c r="K604" s="285"/>
      <c r="L604" s="285"/>
    </row>
    <row r="605" spans="1:12" s="277" customFormat="1" ht="14.4" hidden="1" x14ac:dyDescent="0.3">
      <c r="A605" s="264"/>
      <c r="K605" s="285"/>
      <c r="L605" s="285"/>
    </row>
    <row r="606" spans="1:12" s="277" customFormat="1" ht="14.4" hidden="1" x14ac:dyDescent="0.3">
      <c r="A606" s="264"/>
      <c r="K606" s="285"/>
      <c r="L606" s="285"/>
    </row>
    <row r="607" spans="1:12" s="277" customFormat="1" ht="14.4" hidden="1" x14ac:dyDescent="0.3">
      <c r="A607" s="264"/>
    </row>
    <row r="608" spans="1:12" s="277" customFormat="1" ht="14.4" hidden="1" x14ac:dyDescent="0.3">
      <c r="A608" s="264"/>
    </row>
    <row r="609" spans="1:22" s="277" customFormat="1" ht="14.4" hidden="1" x14ac:dyDescent="0.3">
      <c r="A609" s="264"/>
    </row>
    <row r="610" spans="1:22" s="277" customFormat="1" ht="14.4" hidden="1" x14ac:dyDescent="0.3">
      <c r="A610" s="264"/>
    </row>
    <row r="611" spans="1:22" s="277" customFormat="1" ht="14.4" hidden="1" x14ac:dyDescent="0.3">
      <c r="A611" s="264"/>
    </row>
    <row r="612" spans="1:22" ht="14.4" hidden="1" x14ac:dyDescent="0.3">
      <c r="B612" s="277"/>
      <c r="C612" s="277"/>
      <c r="D612" s="277"/>
      <c r="E612" s="277"/>
      <c r="F612" s="277"/>
      <c r="G612" s="277"/>
      <c r="H612" s="277"/>
      <c r="I612" s="277"/>
      <c r="J612" s="277"/>
      <c r="K612" s="277"/>
      <c r="L612" s="277"/>
      <c r="M612" s="277"/>
      <c r="N612" s="277"/>
      <c r="O612" s="277"/>
      <c r="P612" s="277"/>
      <c r="Q612" s="277"/>
      <c r="R612" s="277"/>
      <c r="S612" s="277"/>
      <c r="T612" s="277"/>
      <c r="U612" s="277"/>
      <c r="V612" s="277"/>
    </row>
    <row r="613" spans="1:22" ht="14.4" hidden="1" x14ac:dyDescent="0.3">
      <c r="B613" s="277"/>
      <c r="C613" s="277"/>
      <c r="D613" s="277"/>
      <c r="E613" s="277"/>
      <c r="F613" s="277"/>
      <c r="G613" s="277"/>
      <c r="H613" s="277"/>
      <c r="I613" s="277"/>
      <c r="J613" s="277"/>
      <c r="K613" s="277"/>
      <c r="L613" s="277"/>
    </row>
    <row r="614" spans="1:22" ht="14.4" hidden="1" x14ac:dyDescent="0.3">
      <c r="B614" s="277"/>
      <c r="C614" s="277"/>
      <c r="D614" s="277"/>
      <c r="E614" s="277"/>
      <c r="F614" s="277"/>
      <c r="G614" s="277"/>
      <c r="H614" s="277"/>
      <c r="I614" s="277"/>
      <c r="J614" s="277"/>
      <c r="K614" s="277"/>
      <c r="L614" s="277"/>
    </row>
    <row r="615" spans="1:22" ht="15" hidden="1" customHeight="1" x14ac:dyDescent="0.3">
      <c r="B615" s="277"/>
      <c r="C615" s="277"/>
      <c r="D615" s="277"/>
      <c r="E615" s="277"/>
      <c r="F615" s="277"/>
      <c r="G615" s="277"/>
      <c r="H615" s="277"/>
      <c r="I615" s="277"/>
      <c r="J615" s="277"/>
      <c r="K615" s="277"/>
      <c r="L615" s="277"/>
    </row>
    <row r="616" spans="1:22" ht="15" hidden="1" customHeight="1" x14ac:dyDescent="0.3">
      <c r="B616" s="277"/>
      <c r="C616" s="277"/>
      <c r="D616" s="277"/>
      <c r="E616" s="277"/>
      <c r="F616" s="277"/>
      <c r="G616" s="277"/>
      <c r="H616" s="277"/>
      <c r="I616" s="277"/>
      <c r="J616" s="277"/>
      <c r="K616" s="277"/>
      <c r="L616" s="277"/>
    </row>
    <row r="617" spans="1:22" ht="15" hidden="1" customHeight="1" x14ac:dyDescent="0.3">
      <c r="B617" s="277"/>
      <c r="C617" s="277"/>
      <c r="D617" s="277"/>
      <c r="E617" s="277"/>
      <c r="F617" s="277"/>
      <c r="G617" s="277"/>
      <c r="H617" s="277"/>
      <c r="I617" s="277"/>
      <c r="J617" s="277"/>
      <c r="K617" s="277"/>
      <c r="L617" s="277"/>
    </row>
    <row r="618" spans="1:22" ht="15" hidden="1" customHeight="1" x14ac:dyDescent="0.3">
      <c r="B618" s="277"/>
      <c r="C618" s="277"/>
      <c r="D618" s="277"/>
      <c r="E618" s="277"/>
      <c r="F618" s="277"/>
      <c r="G618" s="277"/>
      <c r="H618" s="277"/>
      <c r="I618" s="277"/>
      <c r="J618" s="277"/>
      <c r="K618" s="277"/>
      <c r="L618" s="277"/>
    </row>
    <row r="619" spans="1:22" ht="15" hidden="1" customHeight="1" x14ac:dyDescent="0.3">
      <c r="B619" s="277"/>
      <c r="C619" s="277"/>
      <c r="D619" s="277"/>
      <c r="E619" s="277"/>
      <c r="F619" s="277"/>
      <c r="G619" s="277"/>
      <c r="H619" s="277"/>
      <c r="I619" s="277"/>
      <c r="J619" s="277"/>
      <c r="K619" s="277"/>
      <c r="L619" s="277"/>
    </row>
    <row r="620" spans="1:22" ht="15" hidden="1" customHeight="1" x14ac:dyDescent="0.3">
      <c r="B620" s="277"/>
      <c r="C620" s="277"/>
      <c r="D620" s="277"/>
      <c r="E620" s="277"/>
      <c r="F620" s="277"/>
      <c r="G620" s="277"/>
      <c r="H620" s="277"/>
      <c r="I620" s="277"/>
      <c r="J620" s="277"/>
      <c r="K620" s="277"/>
      <c r="L620" s="277"/>
    </row>
    <row r="621" spans="1:22" ht="15" hidden="1" customHeight="1" x14ac:dyDescent="0.3">
      <c r="B621" s="277"/>
      <c r="C621" s="277"/>
      <c r="D621" s="277"/>
      <c r="E621" s="277"/>
      <c r="F621" s="277"/>
      <c r="G621" s="277"/>
      <c r="H621" s="277"/>
      <c r="I621" s="277"/>
      <c r="J621" s="277"/>
      <c r="K621" s="277"/>
      <c r="L621" s="277"/>
    </row>
    <row r="622" spans="1:22" ht="15" hidden="1" customHeight="1" x14ac:dyDescent="0.3">
      <c r="B622" s="277"/>
      <c r="C622" s="277"/>
      <c r="D622" s="277"/>
      <c r="E622" s="277"/>
      <c r="F622" s="277"/>
      <c r="G622" s="277"/>
      <c r="H622" s="277"/>
      <c r="I622" s="277"/>
      <c r="J622" s="277"/>
      <c r="K622" s="277"/>
      <c r="L622" s="277"/>
    </row>
    <row r="623" spans="1:22" ht="15" hidden="1" customHeight="1" x14ac:dyDescent="0.3">
      <c r="B623" s="277"/>
      <c r="C623" s="277"/>
      <c r="D623" s="277"/>
      <c r="E623" s="277"/>
      <c r="F623" s="277"/>
      <c r="G623" s="277"/>
      <c r="H623" s="277"/>
      <c r="I623" s="277"/>
      <c r="J623" s="277"/>
      <c r="K623" s="277"/>
      <c r="L623" s="277"/>
    </row>
    <row r="624" spans="1:22" ht="15" hidden="1" customHeight="1" x14ac:dyDescent="0.3">
      <c r="B624" s="277"/>
      <c r="C624" s="277"/>
      <c r="D624" s="277"/>
      <c r="E624" s="277"/>
      <c r="F624" s="277"/>
      <c r="G624" s="277"/>
      <c r="H624" s="277"/>
      <c r="I624" s="277"/>
      <c r="J624" s="277"/>
      <c r="K624" s="277"/>
      <c r="L624" s="277"/>
    </row>
    <row r="625" spans="2:12" ht="15" hidden="1" customHeight="1" x14ac:dyDescent="0.3">
      <c r="B625" s="277"/>
      <c r="C625" s="277"/>
      <c r="D625" s="277"/>
      <c r="E625" s="277"/>
      <c r="F625" s="277"/>
      <c r="G625" s="277"/>
      <c r="H625" s="277"/>
      <c r="I625" s="277"/>
      <c r="J625" s="277"/>
      <c r="K625" s="277"/>
      <c r="L625" s="277"/>
    </row>
    <row r="626" spans="2:12" ht="15" hidden="1" customHeight="1" x14ac:dyDescent="0.3">
      <c r="B626" s="277"/>
      <c r="C626" s="277"/>
      <c r="D626" s="277"/>
      <c r="E626" s="277"/>
      <c r="F626" s="277"/>
      <c r="G626" s="277"/>
      <c r="H626" s="277"/>
      <c r="I626" s="277"/>
      <c r="J626" s="277"/>
      <c r="K626" s="277"/>
      <c r="L626" s="277"/>
    </row>
    <row r="627" spans="2:12" ht="15" hidden="1" customHeight="1" x14ac:dyDescent="0.3">
      <c r="B627" s="277"/>
      <c r="C627" s="277"/>
      <c r="D627" s="277"/>
      <c r="E627" s="277"/>
      <c r="F627" s="277"/>
      <c r="G627" s="277"/>
      <c r="H627" s="277"/>
      <c r="I627" s="277"/>
      <c r="J627" s="277"/>
      <c r="K627" s="277"/>
      <c r="L627" s="277"/>
    </row>
    <row r="628" spans="2:12" ht="15" hidden="1" customHeight="1" x14ac:dyDescent="0.3">
      <c r="B628" s="277"/>
      <c r="C628" s="277"/>
      <c r="D628" s="277"/>
      <c r="E628" s="277"/>
      <c r="F628" s="277"/>
      <c r="G628" s="277"/>
      <c r="H628" s="277"/>
      <c r="I628" s="277"/>
      <c r="J628" s="277"/>
      <c r="K628" s="277"/>
      <c r="L628" s="277"/>
    </row>
    <row r="629" spans="2:12" ht="15" hidden="1" customHeight="1" x14ac:dyDescent="0.3">
      <c r="B629" s="277"/>
      <c r="C629" s="277"/>
      <c r="D629" s="277"/>
      <c r="E629" s="277"/>
      <c r="F629" s="277"/>
      <c r="G629" s="277"/>
      <c r="H629" s="277"/>
      <c r="I629" s="277"/>
      <c r="J629" s="277"/>
      <c r="K629" s="277"/>
      <c r="L629" s="277"/>
    </row>
    <row r="630" spans="2:12" ht="15" hidden="1" customHeight="1" x14ac:dyDescent="0.3">
      <c r="B630" s="277"/>
      <c r="C630" s="277"/>
      <c r="D630" s="277"/>
      <c r="E630" s="277"/>
      <c r="F630" s="277"/>
      <c r="G630" s="277"/>
      <c r="H630" s="277"/>
      <c r="I630" s="277"/>
      <c r="J630" s="277"/>
      <c r="K630" s="277"/>
      <c r="L630" s="277"/>
    </row>
    <row r="631" spans="2:12" ht="15" hidden="1" customHeight="1" x14ac:dyDescent="0.3">
      <c r="B631" s="277"/>
      <c r="C631" s="277"/>
      <c r="D631" s="277"/>
      <c r="E631" s="277"/>
      <c r="F631" s="277"/>
      <c r="G631" s="277"/>
      <c r="H631" s="277"/>
      <c r="I631" s="277"/>
      <c r="J631" s="277"/>
      <c r="K631" s="277"/>
      <c r="L631" s="277"/>
    </row>
    <row r="632" spans="2:12" ht="15" hidden="1" customHeight="1" x14ac:dyDescent="0.3">
      <c r="B632" s="277"/>
      <c r="C632" s="277"/>
      <c r="D632" s="277"/>
      <c r="E632" s="277"/>
      <c r="F632" s="277"/>
      <c r="G632" s="277"/>
      <c r="H632" s="277"/>
      <c r="I632" s="277"/>
      <c r="J632" s="277"/>
      <c r="K632" s="277"/>
      <c r="L632" s="277"/>
    </row>
    <row r="633" spans="2:12" ht="15" hidden="1" customHeight="1" x14ac:dyDescent="0.3">
      <c r="B633" s="277"/>
      <c r="C633" s="277"/>
      <c r="D633" s="277"/>
      <c r="E633" s="277"/>
      <c r="F633" s="277"/>
      <c r="G633" s="277"/>
      <c r="H633" s="277"/>
      <c r="I633" s="277"/>
      <c r="J633" s="277"/>
      <c r="K633" s="277"/>
      <c r="L633" s="277"/>
    </row>
    <row r="634" spans="2:12" ht="15" hidden="1" customHeight="1" x14ac:dyDescent="0.3">
      <c r="B634" s="277"/>
      <c r="C634" s="277"/>
      <c r="D634" s="277"/>
      <c r="E634" s="277"/>
      <c r="F634" s="277"/>
      <c r="G634" s="277"/>
      <c r="H634" s="277"/>
      <c r="I634" s="277"/>
      <c r="J634" s="277"/>
      <c r="K634" s="277"/>
      <c r="L634" s="277"/>
    </row>
    <row r="635" spans="2:12" ht="15" hidden="1" customHeight="1" x14ac:dyDescent="0.3">
      <c r="B635" s="277"/>
      <c r="C635" s="277"/>
      <c r="D635" s="277"/>
      <c r="E635" s="277"/>
      <c r="F635" s="277"/>
      <c r="G635" s="277"/>
      <c r="H635" s="277"/>
      <c r="I635" s="277"/>
      <c r="J635" s="277"/>
      <c r="K635" s="277"/>
      <c r="L635" s="277"/>
    </row>
    <row r="636" spans="2:12" ht="15" hidden="1" customHeight="1" x14ac:dyDescent="0.3">
      <c r="B636" s="277"/>
      <c r="C636" s="277"/>
      <c r="D636" s="277"/>
      <c r="E636" s="277"/>
      <c r="F636" s="277"/>
      <c r="G636" s="277"/>
      <c r="H636" s="277"/>
      <c r="I636" s="277"/>
      <c r="J636" s="277"/>
      <c r="K636" s="277"/>
      <c r="L636" s="277"/>
    </row>
    <row r="637" spans="2:12" ht="15" hidden="1" customHeight="1" x14ac:dyDescent="0.3">
      <c r="B637" s="277"/>
      <c r="C637" s="277"/>
      <c r="D637" s="277"/>
      <c r="E637" s="277"/>
      <c r="F637" s="277"/>
      <c r="G637" s="277"/>
      <c r="H637" s="277"/>
      <c r="I637" s="277"/>
      <c r="J637" s="277"/>
      <c r="K637" s="277"/>
      <c r="L637" s="277"/>
    </row>
    <row r="638" spans="2:12" ht="15" hidden="1" customHeight="1" x14ac:dyDescent="0.3">
      <c r="B638" s="277"/>
      <c r="C638" s="277"/>
      <c r="D638" s="277"/>
      <c r="E638" s="277"/>
      <c r="F638" s="277"/>
      <c r="G638" s="277"/>
      <c r="H638" s="277"/>
      <c r="I638" s="277"/>
      <c r="J638" s="277"/>
      <c r="K638" s="277"/>
      <c r="L638" s="277"/>
    </row>
    <row r="639" spans="2:12" ht="15" hidden="1" customHeight="1" x14ac:dyDescent="0.3">
      <c r="B639" s="277"/>
      <c r="C639" s="277"/>
      <c r="D639" s="277"/>
      <c r="E639" s="277"/>
      <c r="F639" s="277"/>
      <c r="G639" s="277"/>
      <c r="H639" s="277"/>
      <c r="I639" s="277"/>
      <c r="J639" s="277"/>
      <c r="K639" s="277"/>
      <c r="L639" s="277"/>
    </row>
    <row r="640" spans="2:12" ht="15" hidden="1" customHeight="1" x14ac:dyDescent="0.3">
      <c r="B640" s="277"/>
      <c r="C640" s="277"/>
      <c r="D640" s="277"/>
      <c r="E640" s="277"/>
      <c r="F640" s="277"/>
      <c r="G640" s="277"/>
      <c r="H640" s="277"/>
      <c r="I640" s="277"/>
      <c r="J640" s="277"/>
      <c r="K640" s="277"/>
      <c r="L640" s="277"/>
    </row>
    <row r="641" spans="2:12" ht="15" hidden="1" customHeight="1" x14ac:dyDescent="0.3">
      <c r="B641" s="277"/>
      <c r="C641" s="277"/>
      <c r="D641" s="277"/>
      <c r="E641" s="277"/>
      <c r="F641" s="277"/>
      <c r="G641" s="277"/>
      <c r="H641" s="277"/>
      <c r="I641" s="277"/>
      <c r="J641" s="277"/>
      <c r="K641" s="277"/>
      <c r="L641" s="277"/>
    </row>
    <row r="642" spans="2:12" ht="15" hidden="1" customHeight="1" x14ac:dyDescent="0.3">
      <c r="B642" s="277"/>
      <c r="C642" s="277"/>
      <c r="D642" s="277"/>
      <c r="E642" s="277"/>
      <c r="F642" s="277"/>
      <c r="G642" s="277"/>
      <c r="H642" s="277"/>
      <c r="I642" s="277"/>
      <c r="J642" s="277"/>
      <c r="K642" s="277"/>
      <c r="L642" s="277"/>
    </row>
    <row r="643" spans="2:12" ht="15" hidden="1" customHeight="1" x14ac:dyDescent="0.3">
      <c r="B643" s="277"/>
      <c r="C643" s="277"/>
      <c r="D643" s="277"/>
      <c r="E643" s="277"/>
      <c r="F643" s="277"/>
      <c r="G643" s="277"/>
      <c r="H643" s="277"/>
      <c r="I643" s="277"/>
      <c r="J643" s="277"/>
      <c r="K643" s="277"/>
      <c r="L643" s="277"/>
    </row>
    <row r="644" spans="2:12" ht="15" hidden="1" customHeight="1" x14ac:dyDescent="0.3">
      <c r="B644" s="277"/>
      <c r="C644" s="277"/>
      <c r="D644" s="277"/>
      <c r="E644" s="277"/>
      <c r="F644" s="277"/>
      <c r="G644" s="277"/>
      <c r="H644" s="277"/>
      <c r="I644" s="277"/>
      <c r="J644" s="277"/>
      <c r="K644" s="277"/>
      <c r="L644" s="277"/>
    </row>
    <row r="645" spans="2:12" ht="15" hidden="1" customHeight="1" x14ac:dyDescent="0.3">
      <c r="B645" s="277"/>
      <c r="C645" s="277"/>
      <c r="D645" s="277"/>
      <c r="E645" s="277"/>
      <c r="F645" s="277"/>
      <c r="G645" s="277"/>
      <c r="H645" s="277"/>
      <c r="I645" s="277"/>
      <c r="J645" s="277"/>
      <c r="K645" s="277"/>
      <c r="L645" s="277"/>
    </row>
    <row r="646" spans="2:12" ht="15" hidden="1" customHeight="1" x14ac:dyDescent="0.3">
      <c r="B646" s="277"/>
      <c r="C646" s="277"/>
      <c r="D646" s="277"/>
      <c r="E646" s="277"/>
      <c r="F646" s="277"/>
      <c r="G646" s="277"/>
      <c r="H646" s="277"/>
      <c r="I646" s="277"/>
      <c r="J646" s="277"/>
      <c r="K646" s="277"/>
      <c r="L646" s="277"/>
    </row>
    <row r="647" spans="2:12" ht="15" hidden="1" customHeight="1" x14ac:dyDescent="0.3">
      <c r="B647" s="277"/>
      <c r="C647" s="277"/>
      <c r="D647" s="277"/>
      <c r="E647" s="277"/>
      <c r="F647" s="277"/>
      <c r="G647" s="277"/>
      <c r="H647" s="277"/>
      <c r="I647" s="277"/>
      <c r="J647" s="277"/>
      <c r="K647" s="277"/>
      <c r="L647" s="277"/>
    </row>
    <row r="648" spans="2:12" ht="15" hidden="1" customHeight="1" x14ac:dyDescent="0.3">
      <c r="B648" s="277"/>
      <c r="C648" s="277"/>
      <c r="D648" s="277"/>
      <c r="E648" s="277"/>
      <c r="F648" s="277"/>
      <c r="G648" s="277"/>
      <c r="H648" s="277"/>
      <c r="I648" s="277"/>
      <c r="J648" s="277"/>
      <c r="K648" s="277"/>
      <c r="L648" s="277"/>
    </row>
    <row r="649" spans="2:12" ht="15" hidden="1" customHeight="1" x14ac:dyDescent="0.3">
      <c r="B649" s="277"/>
      <c r="C649" s="277"/>
      <c r="D649" s="277"/>
      <c r="E649" s="277"/>
      <c r="F649" s="277"/>
      <c r="G649" s="277"/>
      <c r="H649" s="277"/>
      <c r="I649" s="277"/>
      <c r="J649" s="277"/>
      <c r="K649" s="277"/>
      <c r="L649" s="277"/>
    </row>
    <row r="650" spans="2:12" ht="15" hidden="1" customHeight="1" x14ac:dyDescent="0.3">
      <c r="B650" s="277"/>
      <c r="C650" s="277"/>
      <c r="D650" s="277"/>
      <c r="E650" s="277"/>
      <c r="F650" s="277"/>
      <c r="G650" s="277"/>
      <c r="H650" s="277"/>
      <c r="I650" s="277"/>
      <c r="J650" s="277"/>
      <c r="K650" s="277"/>
      <c r="L650" s="277"/>
    </row>
    <row r="651" spans="2:12" ht="15" hidden="1" customHeight="1" x14ac:dyDescent="0.3">
      <c r="B651" s="277"/>
      <c r="C651" s="277"/>
      <c r="D651" s="277"/>
      <c r="E651" s="277"/>
      <c r="F651" s="277"/>
      <c r="G651" s="277"/>
      <c r="H651" s="277"/>
      <c r="I651" s="277"/>
      <c r="J651" s="277"/>
      <c r="K651" s="277"/>
      <c r="L651" s="277"/>
    </row>
    <row r="652" spans="2:12" ht="15" hidden="1" customHeight="1" x14ac:dyDescent="0.3">
      <c r="B652" s="277"/>
      <c r="C652" s="277"/>
      <c r="D652" s="277"/>
      <c r="E652" s="277"/>
      <c r="F652" s="277"/>
      <c r="G652" s="277"/>
      <c r="H652" s="277"/>
      <c r="I652" s="277"/>
      <c r="J652" s="277"/>
      <c r="K652" s="277"/>
      <c r="L652" s="277"/>
    </row>
    <row r="653" spans="2:12" ht="15" hidden="1" customHeight="1" x14ac:dyDescent="0.3">
      <c r="B653" s="277"/>
      <c r="C653" s="277"/>
      <c r="D653" s="277"/>
      <c r="E653" s="277"/>
      <c r="F653" s="277"/>
      <c r="G653" s="277"/>
      <c r="H653" s="277"/>
      <c r="I653" s="277"/>
      <c r="J653" s="277"/>
      <c r="K653" s="277"/>
      <c r="L653" s="277"/>
    </row>
    <row r="654" spans="2:12" ht="15" hidden="1" customHeight="1" x14ac:dyDescent="0.3">
      <c r="B654" s="277"/>
      <c r="C654" s="277"/>
      <c r="D654" s="277"/>
      <c r="E654" s="277"/>
      <c r="F654" s="277"/>
      <c r="G654" s="277"/>
      <c r="H654" s="277"/>
      <c r="I654" s="277"/>
      <c r="J654" s="277"/>
      <c r="K654" s="277"/>
      <c r="L654" s="277"/>
    </row>
    <row r="655" spans="2:12" ht="15" hidden="1" customHeight="1" x14ac:dyDescent="0.3">
      <c r="B655" s="277"/>
      <c r="C655" s="277"/>
      <c r="D655" s="277"/>
      <c r="E655" s="277"/>
      <c r="F655" s="277"/>
      <c r="G655" s="277"/>
      <c r="H655" s="277"/>
      <c r="I655" s="277"/>
      <c r="J655" s="277"/>
      <c r="K655" s="277"/>
      <c r="L655" s="277"/>
    </row>
    <row r="656" spans="2:12" ht="15" hidden="1" customHeight="1" x14ac:dyDescent="0.3">
      <c r="B656" s="277"/>
      <c r="C656" s="277"/>
      <c r="D656" s="277"/>
      <c r="E656" s="277"/>
      <c r="F656" s="277"/>
      <c r="G656" s="277"/>
      <c r="H656" s="277"/>
      <c r="I656" s="277"/>
      <c r="J656" s="277"/>
      <c r="K656" s="277"/>
      <c r="L656" s="277"/>
    </row>
    <row r="657" spans="2:12" ht="15" hidden="1" customHeight="1" x14ac:dyDescent="0.3">
      <c r="B657" s="277"/>
      <c r="C657" s="277"/>
      <c r="D657" s="277"/>
      <c r="E657" s="277"/>
      <c r="F657" s="277"/>
      <c r="G657" s="277"/>
      <c r="H657" s="277"/>
      <c r="I657" s="277"/>
      <c r="J657" s="277"/>
      <c r="K657" s="277"/>
      <c r="L657" s="277"/>
    </row>
    <row r="658" spans="2:12" ht="15" hidden="1" customHeight="1" x14ac:dyDescent="0.3">
      <c r="B658" s="277"/>
      <c r="C658" s="277"/>
      <c r="D658" s="277"/>
      <c r="E658" s="277"/>
      <c r="F658" s="277"/>
      <c r="G658" s="277"/>
      <c r="H658" s="277"/>
      <c r="I658" s="277"/>
      <c r="J658" s="277"/>
      <c r="K658" s="277"/>
      <c r="L658" s="277"/>
    </row>
    <row r="659" spans="2:12" ht="15" hidden="1" customHeight="1" x14ac:dyDescent="0.3">
      <c r="B659" s="277"/>
      <c r="C659" s="277"/>
      <c r="D659" s="277"/>
      <c r="E659" s="277"/>
      <c r="F659" s="277"/>
      <c r="G659" s="277"/>
      <c r="H659" s="277"/>
      <c r="I659" s="277"/>
      <c r="J659" s="277"/>
      <c r="K659" s="277"/>
      <c r="L659" s="277"/>
    </row>
    <row r="660" spans="2:12" ht="15" hidden="1" customHeight="1" x14ac:dyDescent="0.3">
      <c r="B660" s="277"/>
      <c r="C660" s="277"/>
      <c r="D660" s="277"/>
      <c r="E660" s="277"/>
      <c r="F660" s="277"/>
      <c r="G660" s="277"/>
      <c r="H660" s="277"/>
      <c r="I660" s="277"/>
      <c r="J660" s="277"/>
      <c r="K660" s="277"/>
      <c r="L660" s="277"/>
    </row>
    <row r="661" spans="2:12" ht="15" hidden="1" customHeight="1" x14ac:dyDescent="0.3">
      <c r="B661" s="277"/>
      <c r="C661" s="277"/>
      <c r="D661" s="277"/>
      <c r="E661" s="277"/>
      <c r="F661" s="277"/>
      <c r="G661" s="277"/>
      <c r="H661" s="277"/>
      <c r="I661" s="277"/>
      <c r="J661" s="277"/>
      <c r="K661" s="277"/>
      <c r="L661" s="277"/>
    </row>
    <row r="662" spans="2:12" ht="15" hidden="1" customHeight="1" x14ac:dyDescent="0.3">
      <c r="B662" s="277"/>
      <c r="C662" s="277"/>
      <c r="D662" s="277"/>
      <c r="E662" s="277"/>
      <c r="F662" s="277"/>
      <c r="G662" s="277"/>
      <c r="H662" s="277"/>
      <c r="I662" s="277"/>
      <c r="J662" s="277"/>
      <c r="K662" s="277"/>
      <c r="L662" s="277"/>
    </row>
    <row r="663" spans="2:12" ht="15" hidden="1" customHeight="1" x14ac:dyDescent="0.3">
      <c r="B663" s="277"/>
      <c r="C663" s="277"/>
      <c r="D663" s="277"/>
      <c r="E663" s="277"/>
      <c r="F663" s="277"/>
      <c r="G663" s="277"/>
      <c r="H663" s="277"/>
      <c r="I663" s="277"/>
      <c r="J663" s="277"/>
      <c r="K663" s="277"/>
      <c r="L663" s="277"/>
    </row>
    <row r="664" spans="2:12" ht="15" hidden="1" customHeight="1" x14ac:dyDescent="0.3">
      <c r="B664" s="277"/>
      <c r="C664" s="277"/>
      <c r="D664" s="277"/>
      <c r="E664" s="277"/>
      <c r="F664" s="277"/>
      <c r="G664" s="277"/>
      <c r="H664" s="277"/>
      <c r="I664" s="277"/>
      <c r="J664" s="277"/>
      <c r="K664" s="277"/>
      <c r="L664" s="277"/>
    </row>
    <row r="665" spans="2:12" ht="15" hidden="1" customHeight="1" x14ac:dyDescent="0.3">
      <c r="B665" s="277"/>
      <c r="C665" s="277"/>
      <c r="D665" s="277"/>
      <c r="E665" s="277"/>
      <c r="F665" s="277"/>
      <c r="G665" s="277"/>
      <c r="H665" s="277"/>
      <c r="I665" s="277"/>
      <c r="J665" s="277"/>
      <c r="K665" s="277"/>
      <c r="L665" s="277"/>
    </row>
    <row r="666" spans="2:12" ht="15" hidden="1" customHeight="1" x14ac:dyDescent="0.3">
      <c r="B666" s="277"/>
      <c r="C666" s="277"/>
      <c r="D666" s="277"/>
      <c r="E666" s="277"/>
      <c r="F666" s="277"/>
      <c r="G666" s="277"/>
      <c r="H666" s="277"/>
      <c r="I666" s="277"/>
      <c r="J666" s="277"/>
      <c r="K666" s="277"/>
      <c r="L666" s="277"/>
    </row>
    <row r="667" spans="2:12" ht="15" hidden="1" customHeight="1" x14ac:dyDescent="0.3">
      <c r="B667" s="277"/>
      <c r="C667" s="277"/>
      <c r="D667" s="277"/>
      <c r="E667" s="277"/>
      <c r="F667" s="277"/>
      <c r="G667" s="277"/>
      <c r="H667" s="277"/>
      <c r="I667" s="277"/>
      <c r="J667" s="277"/>
      <c r="K667" s="277"/>
      <c r="L667" s="277"/>
    </row>
    <row r="668" spans="2:12" ht="15" hidden="1" customHeight="1" x14ac:dyDescent="0.3">
      <c r="B668" s="277"/>
      <c r="C668" s="277"/>
      <c r="D668" s="277"/>
      <c r="E668" s="277"/>
      <c r="F668" s="277"/>
      <c r="G668" s="277"/>
      <c r="H668" s="277"/>
      <c r="I668" s="277"/>
      <c r="J668" s="277"/>
      <c r="K668" s="277"/>
      <c r="L668" s="277"/>
    </row>
    <row r="669" spans="2:12" ht="15" hidden="1" customHeight="1" x14ac:dyDescent="0.3">
      <c r="B669" s="277"/>
      <c r="C669" s="277"/>
      <c r="D669" s="277"/>
      <c r="E669" s="277"/>
      <c r="F669" s="277"/>
      <c r="G669" s="277"/>
      <c r="H669" s="277"/>
      <c r="I669" s="277"/>
      <c r="J669" s="277"/>
      <c r="K669" s="277"/>
      <c r="L669" s="277"/>
    </row>
    <row r="670" spans="2:12" ht="15" hidden="1" customHeight="1" x14ac:dyDescent="0.3">
      <c r="B670" s="277"/>
      <c r="C670" s="277"/>
      <c r="D670" s="277"/>
      <c r="E670" s="277"/>
      <c r="F670" s="277"/>
      <c r="G670" s="277"/>
      <c r="H670" s="277"/>
      <c r="I670" s="277"/>
      <c r="J670" s="277"/>
      <c r="K670" s="277"/>
      <c r="L670" s="277"/>
    </row>
    <row r="671" spans="2:12" ht="15" hidden="1" customHeight="1" x14ac:dyDescent="0.3">
      <c r="B671" s="277"/>
      <c r="C671" s="277"/>
      <c r="D671" s="277"/>
      <c r="E671" s="277"/>
      <c r="F671" s="277"/>
      <c r="G671" s="277"/>
      <c r="H671" s="277"/>
      <c r="I671" s="277"/>
      <c r="J671" s="277"/>
      <c r="K671" s="277"/>
      <c r="L671" s="277"/>
    </row>
    <row r="672" spans="2:12" ht="15" hidden="1" customHeight="1" x14ac:dyDescent="0.3">
      <c r="B672" s="277"/>
      <c r="C672" s="277"/>
      <c r="D672" s="277"/>
      <c r="E672" s="277"/>
      <c r="F672" s="277"/>
      <c r="G672" s="277"/>
      <c r="H672" s="277"/>
      <c r="I672" s="277"/>
      <c r="J672" s="277"/>
      <c r="K672" s="277"/>
      <c r="L672" s="277"/>
    </row>
    <row r="673" spans="2:12" ht="15" hidden="1" customHeight="1" x14ac:dyDescent="0.3">
      <c r="B673" s="277"/>
      <c r="C673" s="277"/>
      <c r="D673" s="277"/>
      <c r="E673" s="277"/>
      <c r="F673" s="277"/>
      <c r="G673" s="277"/>
      <c r="H673" s="277"/>
      <c r="I673" s="277"/>
      <c r="J673" s="277"/>
      <c r="K673" s="277"/>
      <c r="L673" s="277"/>
    </row>
    <row r="674" spans="2:12" ht="15" hidden="1" customHeight="1" x14ac:dyDescent="0.3">
      <c r="B674" s="277"/>
      <c r="C674" s="277"/>
      <c r="D674" s="277"/>
      <c r="E674" s="277"/>
      <c r="F674" s="277"/>
      <c r="G674" s="277"/>
      <c r="H674" s="277"/>
      <c r="I674" s="277"/>
      <c r="J674" s="277"/>
      <c r="K674" s="277"/>
      <c r="L674" s="277"/>
    </row>
    <row r="675" spans="2:12" ht="15" hidden="1" customHeight="1" x14ac:dyDescent="0.3">
      <c r="B675" s="277"/>
      <c r="C675" s="277"/>
      <c r="D675" s="277"/>
      <c r="E675" s="277"/>
      <c r="F675" s="277"/>
      <c r="G675" s="277"/>
      <c r="H675" s="277"/>
      <c r="I675" s="277"/>
      <c r="J675" s="277"/>
      <c r="K675" s="277"/>
      <c r="L675" s="277"/>
    </row>
    <row r="676" spans="2:12" ht="15" hidden="1" customHeight="1" x14ac:dyDescent="0.3">
      <c r="B676" s="277"/>
      <c r="C676" s="277"/>
      <c r="D676" s="277"/>
      <c r="E676" s="277"/>
      <c r="F676" s="277"/>
      <c r="G676" s="277"/>
      <c r="H676" s="277"/>
      <c r="I676" s="277"/>
      <c r="J676" s="277"/>
      <c r="K676" s="277"/>
      <c r="L676" s="277"/>
    </row>
    <row r="677" spans="2:12" ht="15" hidden="1" customHeight="1" x14ac:dyDescent="0.3">
      <c r="B677" s="277"/>
      <c r="C677" s="277"/>
      <c r="D677" s="277"/>
      <c r="E677" s="277"/>
      <c r="F677" s="277"/>
      <c r="G677" s="277"/>
      <c r="H677" s="277"/>
      <c r="I677" s="277"/>
      <c r="J677" s="277"/>
      <c r="K677" s="277"/>
      <c r="L677" s="277"/>
    </row>
    <row r="678" spans="2:12" ht="15" hidden="1" customHeight="1" x14ac:dyDescent="0.3">
      <c r="B678" s="277"/>
      <c r="C678" s="277"/>
      <c r="D678" s="277"/>
      <c r="E678" s="277"/>
      <c r="F678" s="277"/>
      <c r="G678" s="277"/>
      <c r="H678" s="277"/>
      <c r="I678" s="277"/>
      <c r="J678" s="277"/>
      <c r="K678" s="277"/>
      <c r="L678" s="277"/>
    </row>
    <row r="679" spans="2:12" ht="15" hidden="1" customHeight="1" x14ac:dyDescent="0.3">
      <c r="B679" s="277"/>
      <c r="C679" s="277"/>
      <c r="D679" s="277"/>
      <c r="E679" s="277"/>
      <c r="F679" s="277"/>
      <c r="G679" s="277"/>
      <c r="H679" s="277"/>
      <c r="I679" s="277"/>
      <c r="J679" s="277"/>
      <c r="K679" s="277"/>
      <c r="L679" s="277"/>
    </row>
    <row r="680" spans="2:12" ht="15" hidden="1" customHeight="1" x14ac:dyDescent="0.3">
      <c r="B680" s="277"/>
      <c r="C680" s="277"/>
      <c r="D680" s="277"/>
      <c r="E680" s="277"/>
      <c r="F680" s="277"/>
      <c r="G680" s="277"/>
      <c r="H680" s="277"/>
      <c r="I680" s="277"/>
      <c r="J680" s="277"/>
      <c r="K680" s="277"/>
      <c r="L680" s="277"/>
    </row>
    <row r="681" spans="2:12" ht="15" hidden="1" customHeight="1" x14ac:dyDescent="0.3">
      <c r="B681" s="277"/>
      <c r="C681" s="277"/>
      <c r="D681" s="277"/>
      <c r="E681" s="277"/>
      <c r="F681" s="277"/>
      <c r="G681" s="277"/>
      <c r="H681" s="277"/>
      <c r="I681" s="277"/>
      <c r="J681" s="277"/>
      <c r="K681" s="277"/>
      <c r="L681" s="277"/>
    </row>
    <row r="682" spans="2:12" ht="15" hidden="1" customHeight="1" x14ac:dyDescent="0.3">
      <c r="B682" s="277"/>
      <c r="C682" s="277"/>
      <c r="D682" s="277"/>
      <c r="E682" s="277"/>
      <c r="F682" s="277"/>
      <c r="G682" s="277"/>
      <c r="H682" s="277"/>
      <c r="I682" s="277"/>
      <c r="J682" s="277"/>
      <c r="K682" s="277"/>
      <c r="L682" s="277"/>
    </row>
    <row r="683" spans="2:12" ht="15" hidden="1" customHeight="1" x14ac:dyDescent="0.3">
      <c r="B683" s="277"/>
      <c r="C683" s="277"/>
      <c r="D683" s="277"/>
      <c r="E683" s="277"/>
      <c r="F683" s="277"/>
      <c r="G683" s="277"/>
      <c r="H683" s="277"/>
      <c r="I683" s="277"/>
      <c r="J683" s="277"/>
      <c r="K683" s="277"/>
      <c r="L683" s="277"/>
    </row>
    <row r="684" spans="2:12" ht="15" hidden="1" customHeight="1" x14ac:dyDescent="0.3">
      <c r="B684" s="277"/>
      <c r="C684" s="277"/>
      <c r="D684" s="277"/>
      <c r="E684" s="277"/>
      <c r="F684" s="277"/>
      <c r="G684" s="277"/>
      <c r="H684" s="277"/>
      <c r="I684" s="277"/>
      <c r="J684" s="277"/>
      <c r="K684" s="277"/>
      <c r="L684" s="277"/>
    </row>
    <row r="685" spans="2:12" ht="15" hidden="1" customHeight="1" x14ac:dyDescent="0.3">
      <c r="B685" s="277"/>
      <c r="C685" s="277"/>
      <c r="D685" s="277"/>
      <c r="E685" s="277"/>
      <c r="F685" s="277"/>
      <c r="G685" s="277"/>
      <c r="H685" s="277"/>
      <c r="I685" s="277"/>
      <c r="J685" s="277"/>
      <c r="K685" s="277"/>
      <c r="L685" s="277"/>
    </row>
    <row r="686" spans="2:12" ht="15" hidden="1" customHeight="1" x14ac:dyDescent="0.3">
      <c r="B686" s="277"/>
      <c r="C686" s="277"/>
      <c r="D686" s="277"/>
      <c r="E686" s="277"/>
      <c r="F686" s="277"/>
      <c r="G686" s="277"/>
      <c r="H686" s="277"/>
      <c r="I686" s="277"/>
      <c r="J686" s="277"/>
      <c r="K686" s="277"/>
      <c r="L686" s="277"/>
    </row>
    <row r="687" spans="2:12" ht="15" hidden="1" customHeight="1" x14ac:dyDescent="0.3">
      <c r="B687" s="277"/>
      <c r="C687" s="277"/>
      <c r="D687" s="277"/>
      <c r="E687" s="277"/>
      <c r="F687" s="277"/>
      <c r="G687" s="277"/>
      <c r="H687" s="277"/>
      <c r="I687" s="277"/>
      <c r="J687" s="277"/>
      <c r="K687" s="277"/>
      <c r="L687" s="277"/>
    </row>
    <row r="688" spans="2:12" ht="15" hidden="1" customHeight="1" x14ac:dyDescent="0.3">
      <c r="B688" s="277"/>
      <c r="C688" s="277"/>
      <c r="D688" s="277"/>
      <c r="E688" s="277"/>
      <c r="F688" s="277"/>
      <c r="G688" s="277"/>
      <c r="H688" s="277"/>
      <c r="I688" s="277"/>
      <c r="J688" s="277"/>
      <c r="K688" s="277"/>
      <c r="L688" s="277"/>
    </row>
    <row r="689" spans="2:12" ht="15" hidden="1" customHeight="1" x14ac:dyDescent="0.3">
      <c r="B689" s="277"/>
      <c r="C689" s="277"/>
      <c r="D689" s="277"/>
      <c r="E689" s="277"/>
      <c r="F689" s="277"/>
      <c r="G689" s="277"/>
      <c r="H689" s="277"/>
      <c r="I689" s="277"/>
      <c r="J689" s="277"/>
      <c r="K689" s="277"/>
      <c r="L689" s="277"/>
    </row>
    <row r="690" spans="2:12" ht="15" hidden="1" customHeight="1" x14ac:dyDescent="0.3">
      <c r="B690" s="277"/>
      <c r="C690" s="277"/>
      <c r="D690" s="277"/>
      <c r="E690" s="277"/>
      <c r="F690" s="277"/>
      <c r="G690" s="277"/>
      <c r="H690" s="277"/>
      <c r="I690" s="277"/>
      <c r="J690" s="277"/>
      <c r="K690" s="277"/>
      <c r="L690" s="277"/>
    </row>
    <row r="691" spans="2:12" ht="15" hidden="1" customHeight="1" x14ac:dyDescent="0.3">
      <c r="B691" s="277"/>
      <c r="C691" s="277"/>
      <c r="D691" s="277"/>
      <c r="E691" s="277"/>
      <c r="F691" s="277"/>
      <c r="G691" s="277"/>
      <c r="H691" s="277"/>
      <c r="I691" s="277"/>
      <c r="J691" s="277"/>
      <c r="K691" s="277"/>
      <c r="L691" s="277"/>
    </row>
    <row r="692" spans="2:12" ht="15" hidden="1" customHeight="1" x14ac:dyDescent="0.3">
      <c r="C692" s="277"/>
      <c r="D692" s="277"/>
      <c r="E692" s="277"/>
      <c r="F692" s="277"/>
      <c r="G692" s="277"/>
      <c r="H692" s="277"/>
      <c r="I692" s="277"/>
      <c r="J692" s="277"/>
      <c r="K692" s="277"/>
      <c r="L692" s="277"/>
    </row>
    <row r="693" spans="2:12" ht="15" hidden="1" customHeight="1" x14ac:dyDescent="0.3"/>
    <row r="694" spans="2:12" ht="15" hidden="1" customHeight="1" x14ac:dyDescent="0.3"/>
  </sheetData>
  <protectedRanges>
    <protectedRange password="9C0B" sqref="W31:W37 D36:F36 M15:O21 W14:W27" name="Range2_2"/>
    <protectedRange password="9C0B" sqref="R38" name="Range2_1"/>
    <protectedRange password="9C0B" sqref="I22:J24 I49:J51" name="Range2_1_1"/>
    <protectedRange password="9C0B" sqref="H13:J14 Q13:R14 H40:J41" name="Range2_2_1"/>
    <protectedRange password="9C0B" sqref="K13:P14 B13:G14 K40:K41 B40:G41" name="Range2_1_2_1_1"/>
    <protectedRange password="9C0B" sqref="H106:J107 H79:J80 H133:J134" name="Range2_2_1_1"/>
    <protectedRange password="9C0B" sqref="K106:K107 B106:G107 K79:L80 B79:G80 K133:K134 B133:G134" name="Range2_1_2_1_1_1"/>
  </protectedRanges>
  <mergeCells count="20">
    <mergeCell ref="C79:K80"/>
    <mergeCell ref="A9:B10"/>
    <mergeCell ref="C9:V10"/>
    <mergeCell ref="A11:B12"/>
    <mergeCell ref="C13:K14"/>
    <mergeCell ref="D16:E16"/>
    <mergeCell ref="D17:E17"/>
    <mergeCell ref="C40:K41"/>
    <mergeCell ref="D43:E43"/>
    <mergeCell ref="D44:E44"/>
    <mergeCell ref="G61:J62"/>
    <mergeCell ref="H71:K72"/>
    <mergeCell ref="D138:J140"/>
    <mergeCell ref="E157:G157"/>
    <mergeCell ref="P88:Q88"/>
    <mergeCell ref="H98:J98"/>
    <mergeCell ref="C106:K107"/>
    <mergeCell ref="I124:J124"/>
    <mergeCell ref="C133:K134"/>
    <mergeCell ref="D136:J137"/>
  </mergeCells>
  <conditionalFormatting sqref="C9">
    <cfRule type="notContainsBlanks" dxfId="13" priority="14">
      <formula>LEN(TRIM(C9))&gt;0</formula>
    </cfRule>
  </conditionalFormatting>
  <conditionalFormatting sqref="C9">
    <cfRule type="notContainsBlanks" dxfId="12" priority="13">
      <formula>LEN(TRIM(C9))&gt;0</formula>
    </cfRule>
  </conditionalFormatting>
  <conditionalFormatting sqref="C9">
    <cfRule type="notContainsBlanks" dxfId="11" priority="12">
      <formula>LEN(TRIM(C9))&gt;0</formula>
    </cfRule>
  </conditionalFormatting>
  <conditionalFormatting sqref="C13 C40 C106 C79 C133">
    <cfRule type="notContainsBlanks" dxfId="10" priority="11">
      <formula>LEN(TRIM(C13))&gt;0</formula>
    </cfRule>
  </conditionalFormatting>
  <conditionalFormatting sqref="G48:H55">
    <cfRule type="containsText" dxfId="9" priority="10" operator="containsText" text="False">
      <formula>NOT(ISERROR(SEARCH("False",G48)))</formula>
    </cfRule>
  </conditionalFormatting>
  <conditionalFormatting sqref="H98:J98 I124:J124 H126 J151 E157:F157">
    <cfRule type="containsText" dxfId="8" priority="8" operator="containsText" text="Incorrect">
      <formula>NOT(ISERROR(SEARCH("Incorrect",E98)))</formula>
    </cfRule>
    <cfRule type="containsText" dxfId="7" priority="9" operator="containsText" text="Correct">
      <formula>NOT(ISERROR(SEARCH("Correct",E98)))</formula>
    </cfRule>
  </conditionalFormatting>
  <conditionalFormatting sqref="F24:F35">
    <cfRule type="containsText" dxfId="6" priority="7" operator="containsText" text="fail">
      <formula>NOT(ISERROR(SEARCH("fail",F24)))</formula>
    </cfRule>
  </conditionalFormatting>
  <conditionalFormatting sqref="F89:F101">
    <cfRule type="containsText" dxfId="5" priority="2" operator="containsText" text="A">
      <formula>NOT(ISERROR(SEARCH("A",F89)))</formula>
    </cfRule>
    <cfRule type="containsText" dxfId="4" priority="3" operator="containsText" text="B">
      <formula>NOT(ISERROR(SEARCH("B",F89)))</formula>
    </cfRule>
    <cfRule type="containsText" dxfId="3" priority="4" operator="containsText" text="C">
      <formula>NOT(ISERROR(SEARCH("C",F89)))</formula>
    </cfRule>
    <cfRule type="containsText" dxfId="2" priority="5" operator="containsText" text="D">
      <formula>NOT(ISERROR(SEARCH("D",F89)))</formula>
    </cfRule>
    <cfRule type="containsText" dxfId="1" priority="6" operator="containsText" text="F">
      <formula>NOT(ISERROR(SEARCH("F",F89)))</formula>
    </cfRule>
  </conditionalFormatting>
  <conditionalFormatting sqref="H143:H155">
    <cfRule type="containsText" dxfId="0" priority="1" operator="containsText" text="P">
      <formula>NOT(ISERROR(SEARCH("P",H143)))</formula>
    </cfRule>
  </conditionalFormatting>
  <hyperlinks>
    <hyperlink ref="A1" location="Contents!A1" display="Back to Contents"/>
    <hyperlink ref="A11" location="Contents!A1" display="Back to Contents"/>
    <hyperlink ref="A11:B12" location="'Table of Contents'!A10" display="Back to Contents"/>
  </hyperlink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3</vt:i4>
      </vt:variant>
    </vt:vector>
  </HeadingPairs>
  <TitlesOfParts>
    <vt:vector size="9" baseType="lpstr">
      <vt:lpstr>Referencing</vt:lpstr>
      <vt:lpstr>Text Functions</vt:lpstr>
      <vt:lpstr>Offset, Index</vt:lpstr>
      <vt:lpstr>Data Validation</vt:lpstr>
      <vt:lpstr>Conditional Operations</vt:lpstr>
      <vt:lpstr>Nesting</vt:lpstr>
      <vt:lpstr>Department</vt:lpstr>
      <vt:lpstr>Names</vt:lpstr>
      <vt:lpstr>Salary</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Abhijit</dc:creator>
  <cp:lastModifiedBy>LENOVO</cp:lastModifiedBy>
  <dcterms:created xsi:type="dcterms:W3CDTF">2019-08-25T04:10:56Z</dcterms:created>
  <dcterms:modified xsi:type="dcterms:W3CDTF">2020-07-14T11:37:44Z</dcterms:modified>
</cp:coreProperties>
</file>